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fileSharing readOnlyRecommended="1"/>
  <workbookPr filterPrivacy="1" codeName="ThisWorkbook" hidePivotFieldList="1"/>
  <xr:revisionPtr revIDLastSave="0" documentId="13_ncr:1_{C7D6B543-90CE-4622-BD01-C43EBDA979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BIS5019" sheetId="1" r:id="rId1"/>
    <sheet name="BOE Report" sheetId="9" r:id="rId2"/>
    <sheet name="Instruction" sheetId="7" r:id="rId3"/>
    <sheet name="Sample" sheetId="11" r:id="rId4"/>
    <sheet name="Info" sheetId="5" state="hidden" r:id="rId5"/>
  </sheets>
  <definedNames>
    <definedName name="_xlnm._FilterDatabase" localSheetId="0" hidden="1">MBIS5019!$C$22:$R$820</definedName>
    <definedName name="_xlnm._FilterDatabase" localSheetId="3" hidden="1">Sample!$C$22:$R$822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9" l="1"/>
  <c r="O822" i="11"/>
  <c r="N822" i="11"/>
  <c r="M822" i="11"/>
  <c r="B822" i="11"/>
  <c r="O821" i="11"/>
  <c r="N821" i="11"/>
  <c r="M821" i="11"/>
  <c r="B821" i="11"/>
  <c r="O820" i="11"/>
  <c r="N820" i="11"/>
  <c r="M820" i="11"/>
  <c r="B820" i="11"/>
  <c r="O819" i="11"/>
  <c r="N819" i="11"/>
  <c r="M819" i="11"/>
  <c r="B819" i="11"/>
  <c r="O818" i="11"/>
  <c r="N818" i="11"/>
  <c r="M818" i="11"/>
  <c r="B818" i="11"/>
  <c r="O817" i="11"/>
  <c r="N817" i="11"/>
  <c r="M817" i="11"/>
  <c r="B817" i="11"/>
  <c r="O816" i="11"/>
  <c r="N816" i="11"/>
  <c r="M816" i="11"/>
  <c r="B816" i="11"/>
  <c r="O815" i="11"/>
  <c r="N815" i="11"/>
  <c r="M815" i="11"/>
  <c r="B815" i="11"/>
  <c r="O814" i="11"/>
  <c r="N814" i="11"/>
  <c r="M814" i="11"/>
  <c r="B814" i="11"/>
  <c r="O813" i="11"/>
  <c r="N813" i="11"/>
  <c r="M813" i="11"/>
  <c r="B813" i="11"/>
  <c r="O812" i="11"/>
  <c r="N812" i="11"/>
  <c r="M812" i="11"/>
  <c r="B812" i="11"/>
  <c r="O811" i="11"/>
  <c r="N811" i="11"/>
  <c r="M811" i="11"/>
  <c r="B811" i="11"/>
  <c r="O810" i="11"/>
  <c r="N810" i="11"/>
  <c r="M810" i="11"/>
  <c r="B810" i="11"/>
  <c r="O809" i="11"/>
  <c r="N809" i="11"/>
  <c r="M809" i="11"/>
  <c r="B809" i="11"/>
  <c r="O808" i="11"/>
  <c r="N808" i="11"/>
  <c r="M808" i="11"/>
  <c r="B808" i="11"/>
  <c r="O807" i="11"/>
  <c r="N807" i="11"/>
  <c r="M807" i="11"/>
  <c r="B807" i="11"/>
  <c r="O806" i="11"/>
  <c r="N806" i="11"/>
  <c r="M806" i="11"/>
  <c r="B806" i="11"/>
  <c r="O805" i="11"/>
  <c r="N805" i="11"/>
  <c r="M805" i="11"/>
  <c r="B805" i="11"/>
  <c r="O804" i="11"/>
  <c r="N804" i="11"/>
  <c r="M804" i="11"/>
  <c r="B804" i="11"/>
  <c r="O803" i="11"/>
  <c r="N803" i="11"/>
  <c r="M803" i="11"/>
  <c r="B803" i="11"/>
  <c r="O802" i="11"/>
  <c r="N802" i="11"/>
  <c r="M802" i="11"/>
  <c r="B802" i="11"/>
  <c r="O801" i="11"/>
  <c r="N801" i="11"/>
  <c r="M801" i="11"/>
  <c r="B801" i="11"/>
  <c r="O800" i="11"/>
  <c r="N800" i="11"/>
  <c r="M800" i="11"/>
  <c r="B800" i="11"/>
  <c r="O799" i="11"/>
  <c r="N799" i="11"/>
  <c r="M799" i="11"/>
  <c r="B799" i="11"/>
  <c r="O798" i="11"/>
  <c r="N798" i="11"/>
  <c r="M798" i="11"/>
  <c r="B798" i="11"/>
  <c r="O797" i="11"/>
  <c r="N797" i="11"/>
  <c r="M797" i="11"/>
  <c r="B797" i="11"/>
  <c r="O796" i="11"/>
  <c r="N796" i="11"/>
  <c r="M796" i="11"/>
  <c r="B796" i="11"/>
  <c r="O795" i="11"/>
  <c r="N795" i="11"/>
  <c r="M795" i="11"/>
  <c r="B795" i="11"/>
  <c r="O794" i="11"/>
  <c r="N794" i="11"/>
  <c r="M794" i="11"/>
  <c r="B794" i="11"/>
  <c r="O793" i="11"/>
  <c r="N793" i="11"/>
  <c r="M793" i="11"/>
  <c r="B793" i="11"/>
  <c r="O792" i="11"/>
  <c r="N792" i="11"/>
  <c r="M792" i="11"/>
  <c r="B792" i="11"/>
  <c r="O791" i="11"/>
  <c r="N791" i="11"/>
  <c r="M791" i="11"/>
  <c r="B791" i="11"/>
  <c r="O790" i="11"/>
  <c r="N790" i="11"/>
  <c r="M790" i="11"/>
  <c r="B790" i="11"/>
  <c r="O789" i="11"/>
  <c r="N789" i="11"/>
  <c r="M789" i="11"/>
  <c r="B789" i="11"/>
  <c r="O788" i="11"/>
  <c r="N788" i="11"/>
  <c r="M788" i="11"/>
  <c r="B788" i="11"/>
  <c r="O787" i="11"/>
  <c r="N787" i="11"/>
  <c r="M787" i="11"/>
  <c r="B787" i="11"/>
  <c r="O786" i="11"/>
  <c r="N786" i="11"/>
  <c r="M786" i="11"/>
  <c r="B786" i="11"/>
  <c r="O785" i="11"/>
  <c r="N785" i="11"/>
  <c r="M785" i="11"/>
  <c r="B785" i="11"/>
  <c r="O784" i="11"/>
  <c r="N784" i="11"/>
  <c r="M784" i="11"/>
  <c r="B784" i="11"/>
  <c r="O783" i="11"/>
  <c r="N783" i="11"/>
  <c r="M783" i="11"/>
  <c r="B783" i="11"/>
  <c r="O782" i="11"/>
  <c r="N782" i="11"/>
  <c r="M782" i="11"/>
  <c r="B782" i="11"/>
  <c r="O781" i="11"/>
  <c r="N781" i="11"/>
  <c r="M781" i="11"/>
  <c r="B781" i="11"/>
  <c r="O780" i="11"/>
  <c r="N780" i="11"/>
  <c r="M780" i="11"/>
  <c r="B780" i="11"/>
  <c r="O779" i="11"/>
  <c r="N779" i="11"/>
  <c r="M779" i="11"/>
  <c r="B779" i="11"/>
  <c r="O778" i="11"/>
  <c r="N778" i="11"/>
  <c r="M778" i="11"/>
  <c r="B778" i="11"/>
  <c r="O777" i="11"/>
  <c r="N777" i="11"/>
  <c r="M777" i="11"/>
  <c r="B777" i="11"/>
  <c r="O776" i="11"/>
  <c r="N776" i="11"/>
  <c r="M776" i="11"/>
  <c r="B776" i="11"/>
  <c r="O775" i="11"/>
  <c r="N775" i="11"/>
  <c r="M775" i="11"/>
  <c r="B775" i="11"/>
  <c r="O774" i="11"/>
  <c r="N774" i="11"/>
  <c r="M774" i="11"/>
  <c r="B774" i="11"/>
  <c r="O773" i="11"/>
  <c r="N773" i="11"/>
  <c r="M773" i="11"/>
  <c r="B773" i="11"/>
  <c r="O772" i="11"/>
  <c r="N772" i="11"/>
  <c r="M772" i="11"/>
  <c r="B772" i="11"/>
  <c r="O771" i="11"/>
  <c r="N771" i="11"/>
  <c r="M771" i="11"/>
  <c r="B771" i="11"/>
  <c r="O770" i="11"/>
  <c r="N770" i="11"/>
  <c r="M770" i="11"/>
  <c r="B770" i="11"/>
  <c r="O769" i="11"/>
  <c r="N769" i="11"/>
  <c r="M769" i="11"/>
  <c r="B769" i="11"/>
  <c r="O768" i="11"/>
  <c r="N768" i="11"/>
  <c r="M768" i="11"/>
  <c r="B768" i="11"/>
  <c r="O767" i="11"/>
  <c r="N767" i="11"/>
  <c r="M767" i="11"/>
  <c r="B767" i="11"/>
  <c r="O766" i="11"/>
  <c r="N766" i="11"/>
  <c r="M766" i="11"/>
  <c r="B766" i="11"/>
  <c r="O765" i="11"/>
  <c r="N765" i="11"/>
  <c r="M765" i="11"/>
  <c r="B765" i="11"/>
  <c r="O764" i="11"/>
  <c r="N764" i="11"/>
  <c r="M764" i="11"/>
  <c r="B764" i="11"/>
  <c r="O763" i="11"/>
  <c r="N763" i="11"/>
  <c r="M763" i="11"/>
  <c r="B763" i="11"/>
  <c r="O762" i="11"/>
  <c r="N762" i="11"/>
  <c r="M762" i="11"/>
  <c r="B762" i="11"/>
  <c r="O761" i="11"/>
  <c r="N761" i="11"/>
  <c r="M761" i="11"/>
  <c r="B761" i="11"/>
  <c r="O760" i="11"/>
  <c r="N760" i="11"/>
  <c r="M760" i="11"/>
  <c r="B760" i="11"/>
  <c r="O759" i="11"/>
  <c r="N759" i="11"/>
  <c r="M759" i="11"/>
  <c r="B759" i="11"/>
  <c r="O758" i="11"/>
  <c r="N758" i="11"/>
  <c r="M758" i="11"/>
  <c r="B758" i="11"/>
  <c r="O757" i="11"/>
  <c r="N757" i="11"/>
  <c r="M757" i="11"/>
  <c r="B757" i="11"/>
  <c r="O756" i="11"/>
  <c r="N756" i="11"/>
  <c r="M756" i="11"/>
  <c r="B756" i="11"/>
  <c r="O755" i="11"/>
  <c r="N755" i="11"/>
  <c r="M755" i="11"/>
  <c r="B755" i="11"/>
  <c r="O754" i="11"/>
  <c r="N754" i="11"/>
  <c r="M754" i="11"/>
  <c r="B754" i="11"/>
  <c r="O753" i="11"/>
  <c r="N753" i="11"/>
  <c r="M753" i="11"/>
  <c r="B753" i="11"/>
  <c r="O752" i="11"/>
  <c r="N752" i="11"/>
  <c r="M752" i="11"/>
  <c r="B752" i="11"/>
  <c r="O751" i="11"/>
  <c r="N751" i="11"/>
  <c r="M751" i="11"/>
  <c r="B751" i="11"/>
  <c r="O750" i="11"/>
  <c r="N750" i="11"/>
  <c r="M750" i="11"/>
  <c r="B750" i="11"/>
  <c r="O749" i="11"/>
  <c r="N749" i="11"/>
  <c r="M749" i="11"/>
  <c r="B749" i="11"/>
  <c r="O748" i="11"/>
  <c r="N748" i="11"/>
  <c r="M748" i="11"/>
  <c r="B748" i="11"/>
  <c r="O747" i="11"/>
  <c r="N747" i="11"/>
  <c r="M747" i="11"/>
  <c r="B747" i="11"/>
  <c r="O746" i="11"/>
  <c r="N746" i="11"/>
  <c r="M746" i="11"/>
  <c r="B746" i="11"/>
  <c r="O745" i="11"/>
  <c r="N745" i="11"/>
  <c r="M745" i="11"/>
  <c r="B745" i="11"/>
  <c r="O744" i="11"/>
  <c r="N744" i="11"/>
  <c r="M744" i="11"/>
  <c r="B744" i="11"/>
  <c r="O743" i="11"/>
  <c r="N743" i="11"/>
  <c r="M743" i="11"/>
  <c r="B743" i="11"/>
  <c r="O742" i="11"/>
  <c r="N742" i="11"/>
  <c r="M742" i="11"/>
  <c r="B742" i="11"/>
  <c r="O741" i="11"/>
  <c r="N741" i="11"/>
  <c r="M741" i="11"/>
  <c r="B741" i="11"/>
  <c r="O740" i="11"/>
  <c r="N740" i="11"/>
  <c r="M740" i="11"/>
  <c r="B740" i="11"/>
  <c r="O739" i="11"/>
  <c r="N739" i="11"/>
  <c r="M739" i="11"/>
  <c r="B739" i="11"/>
  <c r="O738" i="11"/>
  <c r="N738" i="11"/>
  <c r="M738" i="11"/>
  <c r="B738" i="11"/>
  <c r="O737" i="11"/>
  <c r="N737" i="11"/>
  <c r="M737" i="11"/>
  <c r="B737" i="11"/>
  <c r="O736" i="11"/>
  <c r="N736" i="11"/>
  <c r="M736" i="11"/>
  <c r="B736" i="11"/>
  <c r="O735" i="11"/>
  <c r="N735" i="11"/>
  <c r="M735" i="11"/>
  <c r="B735" i="11"/>
  <c r="O734" i="11"/>
  <c r="N734" i="11"/>
  <c r="M734" i="11"/>
  <c r="B734" i="11"/>
  <c r="O733" i="11"/>
  <c r="N733" i="11"/>
  <c r="M733" i="11"/>
  <c r="B733" i="11"/>
  <c r="O732" i="11"/>
  <c r="N732" i="11"/>
  <c r="M732" i="11"/>
  <c r="B732" i="11"/>
  <c r="O731" i="11"/>
  <c r="N731" i="11"/>
  <c r="M731" i="11"/>
  <c r="B731" i="11"/>
  <c r="O730" i="11"/>
  <c r="N730" i="11"/>
  <c r="M730" i="11"/>
  <c r="B730" i="11"/>
  <c r="O729" i="11"/>
  <c r="N729" i="11"/>
  <c r="M729" i="11"/>
  <c r="B729" i="11"/>
  <c r="O728" i="11"/>
  <c r="N728" i="11"/>
  <c r="M728" i="11"/>
  <c r="B728" i="11"/>
  <c r="O727" i="11"/>
  <c r="N727" i="11"/>
  <c r="M727" i="11"/>
  <c r="B727" i="11"/>
  <c r="O726" i="11"/>
  <c r="N726" i="11"/>
  <c r="M726" i="11"/>
  <c r="B726" i="11"/>
  <c r="O725" i="11"/>
  <c r="N725" i="11"/>
  <c r="M725" i="11"/>
  <c r="B725" i="11"/>
  <c r="O724" i="11"/>
  <c r="N724" i="11"/>
  <c r="M724" i="11"/>
  <c r="B724" i="11"/>
  <c r="O723" i="11"/>
  <c r="N723" i="11"/>
  <c r="M723" i="11"/>
  <c r="B723" i="11"/>
  <c r="O722" i="11"/>
  <c r="N722" i="11"/>
  <c r="M722" i="11"/>
  <c r="B722" i="11"/>
  <c r="O721" i="11"/>
  <c r="N721" i="11"/>
  <c r="M721" i="11"/>
  <c r="B721" i="11"/>
  <c r="O720" i="11"/>
  <c r="N720" i="11"/>
  <c r="M720" i="11"/>
  <c r="B720" i="11"/>
  <c r="O719" i="11"/>
  <c r="N719" i="11"/>
  <c r="M719" i="11"/>
  <c r="B719" i="11"/>
  <c r="O718" i="11"/>
  <c r="N718" i="11"/>
  <c r="M718" i="11"/>
  <c r="B718" i="11"/>
  <c r="O717" i="11"/>
  <c r="N717" i="11"/>
  <c r="M717" i="11"/>
  <c r="B717" i="11"/>
  <c r="O716" i="11"/>
  <c r="N716" i="11"/>
  <c r="M716" i="11"/>
  <c r="B716" i="11"/>
  <c r="O715" i="11"/>
  <c r="N715" i="11"/>
  <c r="M715" i="11"/>
  <c r="B715" i="11"/>
  <c r="O714" i="11"/>
  <c r="N714" i="11"/>
  <c r="M714" i="11"/>
  <c r="B714" i="11"/>
  <c r="O713" i="11"/>
  <c r="N713" i="11"/>
  <c r="M713" i="11"/>
  <c r="B713" i="11"/>
  <c r="O712" i="11"/>
  <c r="N712" i="11"/>
  <c r="M712" i="11"/>
  <c r="B712" i="11"/>
  <c r="O711" i="11"/>
  <c r="N711" i="11"/>
  <c r="M711" i="11"/>
  <c r="B711" i="11"/>
  <c r="O710" i="11"/>
  <c r="N710" i="11"/>
  <c r="M710" i="11"/>
  <c r="B710" i="11"/>
  <c r="O709" i="11"/>
  <c r="N709" i="11"/>
  <c r="M709" i="11"/>
  <c r="B709" i="11"/>
  <c r="O708" i="11"/>
  <c r="N708" i="11"/>
  <c r="M708" i="11"/>
  <c r="B708" i="11"/>
  <c r="O707" i="11"/>
  <c r="N707" i="11"/>
  <c r="M707" i="11"/>
  <c r="B707" i="11"/>
  <c r="O706" i="11"/>
  <c r="N706" i="11"/>
  <c r="M706" i="11"/>
  <c r="B706" i="11"/>
  <c r="O705" i="11"/>
  <c r="N705" i="11"/>
  <c r="M705" i="11"/>
  <c r="B705" i="11"/>
  <c r="O704" i="11"/>
  <c r="N704" i="11"/>
  <c r="M704" i="11"/>
  <c r="B704" i="11"/>
  <c r="O703" i="11"/>
  <c r="N703" i="11"/>
  <c r="M703" i="11"/>
  <c r="B703" i="11"/>
  <c r="R702" i="11"/>
  <c r="O702" i="11"/>
  <c r="N702" i="11"/>
  <c r="M702" i="11"/>
  <c r="B702" i="11"/>
  <c r="R701" i="11"/>
  <c r="O701" i="11"/>
  <c r="N701" i="11"/>
  <c r="M701" i="11"/>
  <c r="B701" i="11"/>
  <c r="O700" i="11"/>
  <c r="R700" i="11" s="1"/>
  <c r="N700" i="11"/>
  <c r="M700" i="11"/>
  <c r="B700" i="11"/>
  <c r="R699" i="11"/>
  <c r="O699" i="11"/>
  <c r="N699" i="11"/>
  <c r="M699" i="11"/>
  <c r="B699" i="11"/>
  <c r="O698" i="11"/>
  <c r="R698" i="11" s="1"/>
  <c r="N698" i="11"/>
  <c r="M698" i="11"/>
  <c r="B698" i="11"/>
  <c r="O697" i="11"/>
  <c r="R697" i="11" s="1"/>
  <c r="N697" i="11"/>
  <c r="M697" i="11"/>
  <c r="B697" i="11"/>
  <c r="O696" i="11"/>
  <c r="R696" i="11" s="1"/>
  <c r="N696" i="11"/>
  <c r="M696" i="11"/>
  <c r="B696" i="11"/>
  <c r="O695" i="11"/>
  <c r="R695" i="11" s="1"/>
  <c r="N695" i="11"/>
  <c r="M695" i="11"/>
  <c r="B695" i="11"/>
  <c r="O694" i="11"/>
  <c r="R694" i="11" s="1"/>
  <c r="N694" i="11"/>
  <c r="M694" i="11"/>
  <c r="B694" i="11"/>
  <c r="O693" i="11"/>
  <c r="R693" i="11" s="1"/>
  <c r="N693" i="11"/>
  <c r="M693" i="11"/>
  <c r="B693" i="11"/>
  <c r="R692" i="11"/>
  <c r="O692" i="11"/>
  <c r="N692" i="11"/>
  <c r="M692" i="11"/>
  <c r="B692" i="11"/>
  <c r="R691" i="11"/>
  <c r="O691" i="11"/>
  <c r="N691" i="11"/>
  <c r="M691" i="11"/>
  <c r="B691" i="11"/>
  <c r="O690" i="11"/>
  <c r="R690" i="11" s="1"/>
  <c r="N690" i="11"/>
  <c r="M690" i="11"/>
  <c r="B690" i="11"/>
  <c r="O689" i="11"/>
  <c r="R689" i="11" s="1"/>
  <c r="N689" i="11"/>
  <c r="M689" i="11"/>
  <c r="B689" i="11"/>
  <c r="O688" i="11"/>
  <c r="R688" i="11" s="1"/>
  <c r="N688" i="11"/>
  <c r="M688" i="11"/>
  <c r="B688" i="11"/>
  <c r="O687" i="11"/>
  <c r="R687" i="11" s="1"/>
  <c r="N687" i="11"/>
  <c r="M687" i="11"/>
  <c r="B687" i="11"/>
  <c r="O686" i="11"/>
  <c r="R686" i="11" s="1"/>
  <c r="N686" i="11"/>
  <c r="M686" i="11"/>
  <c r="B686" i="11"/>
  <c r="O685" i="11"/>
  <c r="R685" i="11" s="1"/>
  <c r="N685" i="11"/>
  <c r="M685" i="11"/>
  <c r="B685" i="11"/>
  <c r="R684" i="11"/>
  <c r="O684" i="11"/>
  <c r="N684" i="11"/>
  <c r="M684" i="11"/>
  <c r="B684" i="11"/>
  <c r="R683" i="11"/>
  <c r="O683" i="11"/>
  <c r="N683" i="11"/>
  <c r="M683" i="11"/>
  <c r="B683" i="11"/>
  <c r="R682" i="11"/>
  <c r="O682" i="11"/>
  <c r="N682" i="11"/>
  <c r="M682" i="11"/>
  <c r="B682" i="11"/>
  <c r="O681" i="11"/>
  <c r="R681" i="11" s="1"/>
  <c r="N681" i="11"/>
  <c r="M681" i="11"/>
  <c r="B681" i="11"/>
  <c r="O680" i="11"/>
  <c r="R680" i="11" s="1"/>
  <c r="N680" i="11"/>
  <c r="M680" i="11"/>
  <c r="B680" i="11"/>
  <c r="O679" i="11"/>
  <c r="R679" i="11" s="1"/>
  <c r="N679" i="11"/>
  <c r="M679" i="11"/>
  <c r="B679" i="11"/>
  <c r="O678" i="11"/>
  <c r="R678" i="11" s="1"/>
  <c r="N678" i="11"/>
  <c r="M678" i="11"/>
  <c r="B678" i="11"/>
  <c r="O677" i="11"/>
  <c r="R677" i="11" s="1"/>
  <c r="N677" i="11"/>
  <c r="M677" i="11"/>
  <c r="B677" i="11"/>
  <c r="R676" i="11"/>
  <c r="O676" i="11"/>
  <c r="N676" i="11"/>
  <c r="M676" i="11"/>
  <c r="B676" i="11"/>
  <c r="R675" i="11"/>
  <c r="O675" i="11"/>
  <c r="N675" i="11"/>
  <c r="M675" i="11"/>
  <c r="B675" i="11"/>
  <c r="O674" i="11"/>
  <c r="R674" i="11" s="1"/>
  <c r="N674" i="11"/>
  <c r="M674" i="11"/>
  <c r="B674" i="11"/>
  <c r="O673" i="11"/>
  <c r="R673" i="11" s="1"/>
  <c r="N673" i="11"/>
  <c r="M673" i="11"/>
  <c r="B673" i="11"/>
  <c r="O672" i="11"/>
  <c r="R672" i="11" s="1"/>
  <c r="N672" i="11"/>
  <c r="M672" i="11"/>
  <c r="B672" i="11"/>
  <c r="O671" i="11"/>
  <c r="R671" i="11" s="1"/>
  <c r="N671" i="11"/>
  <c r="M671" i="11"/>
  <c r="B671" i="11"/>
  <c r="O670" i="11"/>
  <c r="R670" i="11" s="1"/>
  <c r="N670" i="11"/>
  <c r="M670" i="11"/>
  <c r="B670" i="11"/>
  <c r="O669" i="11"/>
  <c r="R669" i="11" s="1"/>
  <c r="N669" i="11"/>
  <c r="M669" i="11"/>
  <c r="B669" i="11"/>
  <c r="O668" i="11"/>
  <c r="R668" i="11" s="1"/>
  <c r="N668" i="11"/>
  <c r="M668" i="11"/>
  <c r="B668" i="11"/>
  <c r="R667" i="11"/>
  <c r="O667" i="11"/>
  <c r="N667" i="11"/>
  <c r="M667" i="11"/>
  <c r="B667" i="11"/>
  <c r="O666" i="11"/>
  <c r="R666" i="11" s="1"/>
  <c r="N666" i="11"/>
  <c r="M666" i="11"/>
  <c r="B666" i="11"/>
  <c r="O665" i="11"/>
  <c r="R665" i="11" s="1"/>
  <c r="N665" i="11"/>
  <c r="M665" i="11"/>
  <c r="B665" i="11"/>
  <c r="R664" i="11"/>
  <c r="O664" i="11"/>
  <c r="N664" i="11"/>
  <c r="M664" i="11"/>
  <c r="B664" i="11"/>
  <c r="O663" i="11"/>
  <c r="R663" i="11" s="1"/>
  <c r="N663" i="11"/>
  <c r="M663" i="11"/>
  <c r="B663" i="11"/>
  <c r="R662" i="11"/>
  <c r="O662" i="11"/>
  <c r="N662" i="11"/>
  <c r="M662" i="11"/>
  <c r="B662" i="11"/>
  <c r="R661" i="11"/>
  <c r="O661" i="11"/>
  <c r="N661" i="11"/>
  <c r="M661" i="11"/>
  <c r="B661" i="11"/>
  <c r="O660" i="11"/>
  <c r="R660" i="11" s="1"/>
  <c r="N660" i="11"/>
  <c r="M660" i="11"/>
  <c r="B660" i="11"/>
  <c r="R659" i="11"/>
  <c r="O659" i="11"/>
  <c r="N659" i="11"/>
  <c r="M659" i="11"/>
  <c r="B659" i="11"/>
  <c r="O658" i="11"/>
  <c r="R658" i="11" s="1"/>
  <c r="N658" i="11"/>
  <c r="M658" i="11"/>
  <c r="B658" i="11"/>
  <c r="O657" i="11"/>
  <c r="R657" i="11" s="1"/>
  <c r="N657" i="11"/>
  <c r="M657" i="11"/>
  <c r="B657" i="11"/>
  <c r="O656" i="11"/>
  <c r="R656" i="11" s="1"/>
  <c r="N656" i="11"/>
  <c r="M656" i="11"/>
  <c r="B656" i="11"/>
  <c r="O655" i="11"/>
  <c r="R655" i="11" s="1"/>
  <c r="N655" i="11"/>
  <c r="M655" i="11"/>
  <c r="B655" i="11"/>
  <c r="O654" i="11"/>
  <c r="R654" i="11" s="1"/>
  <c r="N654" i="11"/>
  <c r="M654" i="11"/>
  <c r="B654" i="11"/>
  <c r="O653" i="11"/>
  <c r="R653" i="11" s="1"/>
  <c r="N653" i="11"/>
  <c r="M653" i="11"/>
  <c r="B653" i="11"/>
  <c r="O652" i="11"/>
  <c r="R652" i="11" s="1"/>
  <c r="N652" i="11"/>
  <c r="M652" i="11"/>
  <c r="B652" i="11"/>
  <c r="R651" i="11"/>
  <c r="O651" i="11"/>
  <c r="N651" i="11"/>
  <c r="M651" i="11"/>
  <c r="B651" i="11"/>
  <c r="R650" i="11"/>
  <c r="O650" i="11"/>
  <c r="N650" i="11"/>
  <c r="M650" i="11"/>
  <c r="B650" i="11"/>
  <c r="O649" i="11"/>
  <c r="R649" i="11" s="1"/>
  <c r="N649" i="11"/>
  <c r="M649" i="11"/>
  <c r="B649" i="11"/>
  <c r="O648" i="11"/>
  <c r="R648" i="11" s="1"/>
  <c r="N648" i="11"/>
  <c r="M648" i="11"/>
  <c r="B648" i="11"/>
  <c r="O647" i="11"/>
  <c r="R647" i="11" s="1"/>
  <c r="N647" i="11"/>
  <c r="M647" i="11"/>
  <c r="B647" i="11"/>
  <c r="R646" i="11"/>
  <c r="O646" i="11"/>
  <c r="N646" i="11"/>
  <c r="M646" i="11"/>
  <c r="B646" i="11"/>
  <c r="O645" i="11"/>
  <c r="R645" i="11" s="1"/>
  <c r="N645" i="11"/>
  <c r="M645" i="11"/>
  <c r="B645" i="11"/>
  <c r="O644" i="11"/>
  <c r="R644" i="11" s="1"/>
  <c r="N644" i="11"/>
  <c r="M644" i="11"/>
  <c r="B644" i="11"/>
  <c r="R643" i="11"/>
  <c r="O643" i="11"/>
  <c r="N643" i="11"/>
  <c r="M643" i="11"/>
  <c r="B643" i="11"/>
  <c r="O642" i="11"/>
  <c r="R642" i="11" s="1"/>
  <c r="N642" i="11"/>
  <c r="M642" i="11"/>
  <c r="B642" i="11"/>
  <c r="R641" i="11"/>
  <c r="O641" i="11"/>
  <c r="N641" i="11"/>
  <c r="M641" i="11"/>
  <c r="B641" i="11"/>
  <c r="O640" i="11"/>
  <c r="R640" i="11" s="1"/>
  <c r="N640" i="11"/>
  <c r="M640" i="11"/>
  <c r="B640" i="11"/>
  <c r="O639" i="11"/>
  <c r="R639" i="11" s="1"/>
  <c r="N639" i="11"/>
  <c r="M639" i="11"/>
  <c r="B639" i="11"/>
  <c r="R638" i="11"/>
  <c r="O638" i="11"/>
  <c r="N638" i="11"/>
  <c r="M638" i="11"/>
  <c r="B638" i="11"/>
  <c r="O637" i="11"/>
  <c r="R637" i="11" s="1"/>
  <c r="N637" i="11"/>
  <c r="M637" i="11"/>
  <c r="B637" i="11"/>
  <c r="O636" i="11"/>
  <c r="R636" i="11" s="1"/>
  <c r="N636" i="11"/>
  <c r="M636" i="11"/>
  <c r="B636" i="11"/>
  <c r="R635" i="11"/>
  <c r="O635" i="11"/>
  <c r="N635" i="11"/>
  <c r="M635" i="11"/>
  <c r="B635" i="11"/>
  <c r="O634" i="11"/>
  <c r="R634" i="11" s="1"/>
  <c r="N634" i="11"/>
  <c r="M634" i="11"/>
  <c r="B634" i="11"/>
  <c r="O633" i="11"/>
  <c r="R633" i="11" s="1"/>
  <c r="N633" i="11"/>
  <c r="M633" i="11"/>
  <c r="B633" i="11"/>
  <c r="O632" i="11"/>
  <c r="R632" i="11" s="1"/>
  <c r="N632" i="11"/>
  <c r="M632" i="11"/>
  <c r="B632" i="11"/>
  <c r="O631" i="11"/>
  <c r="R631" i="11" s="1"/>
  <c r="N631" i="11"/>
  <c r="M631" i="11"/>
  <c r="B631" i="11"/>
  <c r="R630" i="11"/>
  <c r="O630" i="11"/>
  <c r="N630" i="11"/>
  <c r="M630" i="11"/>
  <c r="B630" i="11"/>
  <c r="O629" i="11"/>
  <c r="R629" i="11" s="1"/>
  <c r="N629" i="11"/>
  <c r="M629" i="11"/>
  <c r="B629" i="11"/>
  <c r="O628" i="11"/>
  <c r="R628" i="11" s="1"/>
  <c r="N628" i="11"/>
  <c r="M628" i="11"/>
  <c r="B628" i="11"/>
  <c r="R627" i="11"/>
  <c r="O627" i="11"/>
  <c r="N627" i="11"/>
  <c r="M627" i="11"/>
  <c r="B627" i="11"/>
  <c r="R626" i="11"/>
  <c r="O626" i="11"/>
  <c r="N626" i="11"/>
  <c r="M626" i="11"/>
  <c r="B626" i="11"/>
  <c r="O625" i="11"/>
  <c r="R625" i="11" s="1"/>
  <c r="N625" i="11"/>
  <c r="M625" i="11"/>
  <c r="B625" i="11"/>
  <c r="O624" i="11"/>
  <c r="R624" i="11" s="1"/>
  <c r="N624" i="11"/>
  <c r="M624" i="11"/>
  <c r="B624" i="11"/>
  <c r="O623" i="11"/>
  <c r="R623" i="11" s="1"/>
  <c r="N623" i="11"/>
  <c r="M623" i="11"/>
  <c r="B623" i="11"/>
  <c r="O622" i="11"/>
  <c r="R622" i="11" s="1"/>
  <c r="N622" i="11"/>
  <c r="M622" i="11"/>
  <c r="B622" i="11"/>
  <c r="R621" i="11"/>
  <c r="O621" i="11"/>
  <c r="N621" i="11"/>
  <c r="M621" i="11"/>
  <c r="B621" i="11"/>
  <c r="O620" i="11"/>
  <c r="R620" i="11" s="1"/>
  <c r="N620" i="11"/>
  <c r="M620" i="11"/>
  <c r="B620" i="11"/>
  <c r="R619" i="11"/>
  <c r="O619" i="11"/>
  <c r="N619" i="11"/>
  <c r="M619" i="11"/>
  <c r="B619" i="11"/>
  <c r="O618" i="11"/>
  <c r="R618" i="11" s="1"/>
  <c r="N618" i="11"/>
  <c r="M618" i="11"/>
  <c r="B618" i="11"/>
  <c r="O617" i="11"/>
  <c r="R617" i="11" s="1"/>
  <c r="N617" i="11"/>
  <c r="M617" i="11"/>
  <c r="B617" i="11"/>
  <c r="O616" i="11"/>
  <c r="R616" i="11" s="1"/>
  <c r="N616" i="11"/>
  <c r="M616" i="11"/>
  <c r="B616" i="11"/>
  <c r="O615" i="11"/>
  <c r="R615" i="11" s="1"/>
  <c r="N615" i="11"/>
  <c r="M615" i="11"/>
  <c r="B615" i="11"/>
  <c r="R614" i="11"/>
  <c r="O614" i="11"/>
  <c r="N614" i="11"/>
  <c r="M614" i="11"/>
  <c r="B614" i="11"/>
  <c r="O613" i="11"/>
  <c r="R613" i="11" s="1"/>
  <c r="N613" i="11"/>
  <c r="M613" i="11"/>
  <c r="B613" i="11"/>
  <c r="O612" i="11"/>
  <c r="R612" i="11" s="1"/>
  <c r="N612" i="11"/>
  <c r="M612" i="11"/>
  <c r="B612" i="11"/>
  <c r="R611" i="11"/>
  <c r="O611" i="11"/>
  <c r="N611" i="11"/>
  <c r="M611" i="11"/>
  <c r="B611" i="11"/>
  <c r="O610" i="11"/>
  <c r="R610" i="11" s="1"/>
  <c r="N610" i="11"/>
  <c r="M610" i="11"/>
  <c r="B610" i="11"/>
  <c r="O609" i="11"/>
  <c r="R609" i="11" s="1"/>
  <c r="N609" i="11"/>
  <c r="M609" i="11"/>
  <c r="B609" i="11"/>
  <c r="O608" i="11"/>
  <c r="R608" i="11" s="1"/>
  <c r="N608" i="11"/>
  <c r="M608" i="11"/>
  <c r="B608" i="11"/>
  <c r="O607" i="11"/>
  <c r="R607" i="11" s="1"/>
  <c r="N607" i="11"/>
  <c r="M607" i="11"/>
  <c r="B607" i="11"/>
  <c r="O606" i="11"/>
  <c r="R606" i="11" s="1"/>
  <c r="N606" i="11"/>
  <c r="M606" i="11"/>
  <c r="B606" i="11"/>
  <c r="O605" i="11"/>
  <c r="R605" i="11" s="1"/>
  <c r="N605" i="11"/>
  <c r="M605" i="11"/>
  <c r="B605" i="11"/>
  <c r="R604" i="11"/>
  <c r="O604" i="11"/>
  <c r="N604" i="11"/>
  <c r="M604" i="11"/>
  <c r="B604" i="11"/>
  <c r="R603" i="11"/>
  <c r="O603" i="11"/>
  <c r="N603" i="11"/>
  <c r="M603" i="11"/>
  <c r="B603" i="11"/>
  <c r="R602" i="11"/>
  <c r="O602" i="11"/>
  <c r="N602" i="11"/>
  <c r="M602" i="11"/>
  <c r="B602" i="11"/>
  <c r="O601" i="11"/>
  <c r="R601" i="11" s="1"/>
  <c r="N601" i="11"/>
  <c r="M601" i="11"/>
  <c r="B601" i="11"/>
  <c r="O600" i="11"/>
  <c r="R600" i="11" s="1"/>
  <c r="N600" i="11"/>
  <c r="M600" i="11"/>
  <c r="B600" i="11"/>
  <c r="O599" i="11"/>
  <c r="R599" i="11" s="1"/>
  <c r="N599" i="11"/>
  <c r="M599" i="11"/>
  <c r="B599" i="11"/>
  <c r="R598" i="11"/>
  <c r="O598" i="11"/>
  <c r="N598" i="11"/>
  <c r="M598" i="11"/>
  <c r="B598" i="11"/>
  <c r="O597" i="11"/>
  <c r="R597" i="11" s="1"/>
  <c r="N597" i="11"/>
  <c r="M597" i="11"/>
  <c r="B597" i="11"/>
  <c r="O596" i="11"/>
  <c r="R596" i="11" s="1"/>
  <c r="N596" i="11"/>
  <c r="M596" i="11"/>
  <c r="B596" i="11"/>
  <c r="R595" i="11"/>
  <c r="O595" i="11"/>
  <c r="N595" i="11"/>
  <c r="M595" i="11"/>
  <c r="B595" i="11"/>
  <c r="O594" i="11"/>
  <c r="R594" i="11" s="1"/>
  <c r="N594" i="11"/>
  <c r="M594" i="11"/>
  <c r="B594" i="11"/>
  <c r="O593" i="11"/>
  <c r="R593" i="11" s="1"/>
  <c r="N593" i="11"/>
  <c r="M593" i="11"/>
  <c r="B593" i="11"/>
  <c r="O592" i="11"/>
  <c r="R592" i="11" s="1"/>
  <c r="N592" i="11"/>
  <c r="M592" i="11"/>
  <c r="B592" i="11"/>
  <c r="O591" i="11"/>
  <c r="R591" i="11" s="1"/>
  <c r="N591" i="11"/>
  <c r="M591" i="11"/>
  <c r="B591" i="11"/>
  <c r="R590" i="11"/>
  <c r="O590" i="11"/>
  <c r="N590" i="11"/>
  <c r="M590" i="11"/>
  <c r="B590" i="11"/>
  <c r="O589" i="11"/>
  <c r="R589" i="11" s="1"/>
  <c r="N589" i="11"/>
  <c r="M589" i="11"/>
  <c r="B589" i="11"/>
  <c r="R588" i="11"/>
  <c r="O588" i="11"/>
  <c r="N588" i="11"/>
  <c r="M588" i="11"/>
  <c r="B588" i="11"/>
  <c r="R587" i="11"/>
  <c r="O587" i="11"/>
  <c r="N587" i="11"/>
  <c r="M587" i="11"/>
  <c r="B587" i="11"/>
  <c r="O586" i="11"/>
  <c r="R586" i="11" s="1"/>
  <c r="N586" i="11"/>
  <c r="M586" i="11"/>
  <c r="B586" i="11"/>
  <c r="R585" i="11"/>
  <c r="O585" i="11"/>
  <c r="N585" i="11"/>
  <c r="M585" i="11"/>
  <c r="B585" i="11"/>
  <c r="O584" i="11"/>
  <c r="R584" i="11" s="1"/>
  <c r="N584" i="11"/>
  <c r="M584" i="11"/>
  <c r="B584" i="11"/>
  <c r="O583" i="11"/>
  <c r="R583" i="11" s="1"/>
  <c r="N583" i="11"/>
  <c r="M583" i="11"/>
  <c r="B583" i="11"/>
  <c r="R582" i="11"/>
  <c r="O582" i="11"/>
  <c r="N582" i="11"/>
  <c r="M582" i="11"/>
  <c r="B582" i="11"/>
  <c r="O581" i="11"/>
  <c r="R581" i="11" s="1"/>
  <c r="N581" i="11"/>
  <c r="M581" i="11"/>
  <c r="B581" i="11"/>
  <c r="R580" i="11"/>
  <c r="O580" i="11"/>
  <c r="N580" i="11"/>
  <c r="M580" i="11"/>
  <c r="B580" i="11"/>
  <c r="R579" i="11"/>
  <c r="O579" i="11"/>
  <c r="N579" i="11"/>
  <c r="M579" i="11"/>
  <c r="B579" i="11"/>
  <c r="R578" i="11"/>
  <c r="O578" i="11"/>
  <c r="N578" i="11"/>
  <c r="M578" i="11"/>
  <c r="B578" i="11"/>
  <c r="O577" i="11"/>
  <c r="R577" i="11" s="1"/>
  <c r="N577" i="11"/>
  <c r="M577" i="11"/>
  <c r="B577" i="11"/>
  <c r="O576" i="11"/>
  <c r="R576" i="11" s="1"/>
  <c r="N576" i="11"/>
  <c r="M576" i="11"/>
  <c r="B576" i="11"/>
  <c r="O575" i="11"/>
  <c r="R575" i="11" s="1"/>
  <c r="N575" i="11"/>
  <c r="M575" i="11"/>
  <c r="B575" i="11"/>
  <c r="R574" i="11"/>
  <c r="O574" i="11"/>
  <c r="N574" i="11"/>
  <c r="M574" i="11"/>
  <c r="B574" i="11"/>
  <c r="O573" i="11"/>
  <c r="R573" i="11" s="1"/>
  <c r="N573" i="11"/>
  <c r="M573" i="11"/>
  <c r="B573" i="11"/>
  <c r="O572" i="11"/>
  <c r="R572" i="11" s="1"/>
  <c r="N572" i="11"/>
  <c r="M572" i="11"/>
  <c r="B572" i="11"/>
  <c r="R571" i="11"/>
  <c r="O571" i="11"/>
  <c r="N571" i="11"/>
  <c r="M571" i="11"/>
  <c r="B571" i="11"/>
  <c r="O570" i="11"/>
  <c r="R570" i="11" s="1"/>
  <c r="N570" i="11"/>
  <c r="M570" i="11"/>
  <c r="B570" i="11"/>
  <c r="O569" i="11"/>
  <c r="R569" i="11" s="1"/>
  <c r="N569" i="11"/>
  <c r="M569" i="11"/>
  <c r="B569" i="11"/>
  <c r="R568" i="11"/>
  <c r="O568" i="11"/>
  <c r="N568" i="11"/>
  <c r="M568" i="11"/>
  <c r="B568" i="11"/>
  <c r="O567" i="11"/>
  <c r="R567" i="11" s="1"/>
  <c r="N567" i="11"/>
  <c r="M567" i="11"/>
  <c r="B567" i="11"/>
  <c r="R566" i="11"/>
  <c r="O566" i="11"/>
  <c r="N566" i="11"/>
  <c r="M566" i="11"/>
  <c r="B566" i="11"/>
  <c r="O565" i="11"/>
  <c r="R565" i="11" s="1"/>
  <c r="N565" i="11"/>
  <c r="M565" i="11"/>
  <c r="B565" i="11"/>
  <c r="O564" i="11"/>
  <c r="R564" i="11" s="1"/>
  <c r="N564" i="11"/>
  <c r="M564" i="11"/>
  <c r="B564" i="11"/>
  <c r="R563" i="11"/>
  <c r="O563" i="11"/>
  <c r="N563" i="11"/>
  <c r="M563" i="11"/>
  <c r="B563" i="11"/>
  <c r="O562" i="11"/>
  <c r="R562" i="11" s="1"/>
  <c r="N562" i="11"/>
  <c r="M562" i="11"/>
  <c r="B562" i="11"/>
  <c r="O561" i="11"/>
  <c r="R561" i="11" s="1"/>
  <c r="N561" i="11"/>
  <c r="M561" i="11"/>
  <c r="B561" i="11"/>
  <c r="R560" i="11"/>
  <c r="O560" i="11"/>
  <c r="N560" i="11"/>
  <c r="M560" i="11"/>
  <c r="B560" i="11"/>
  <c r="O559" i="11"/>
  <c r="R559" i="11" s="1"/>
  <c r="N559" i="11"/>
  <c r="M559" i="11"/>
  <c r="B559" i="11"/>
  <c r="R558" i="11"/>
  <c r="O558" i="11"/>
  <c r="N558" i="11"/>
  <c r="M558" i="11"/>
  <c r="B558" i="11"/>
  <c r="O557" i="11"/>
  <c r="R557" i="11" s="1"/>
  <c r="N557" i="11"/>
  <c r="M557" i="11"/>
  <c r="B557" i="11"/>
  <c r="O556" i="11"/>
  <c r="R556" i="11" s="1"/>
  <c r="N556" i="11"/>
  <c r="M556" i="11"/>
  <c r="B556" i="11"/>
  <c r="R555" i="11"/>
  <c r="O555" i="11"/>
  <c r="N555" i="11"/>
  <c r="M555" i="11"/>
  <c r="B555" i="11"/>
  <c r="O554" i="11"/>
  <c r="R554" i="11" s="1"/>
  <c r="N554" i="11"/>
  <c r="M554" i="11"/>
  <c r="B554" i="11"/>
  <c r="O553" i="11"/>
  <c r="R553" i="11" s="1"/>
  <c r="N553" i="11"/>
  <c r="M553" i="11"/>
  <c r="B553" i="11"/>
  <c r="R552" i="11"/>
  <c r="O552" i="11"/>
  <c r="N552" i="11"/>
  <c r="M552" i="11"/>
  <c r="B552" i="11"/>
  <c r="O551" i="11"/>
  <c r="R551" i="11" s="1"/>
  <c r="N551" i="11"/>
  <c r="M551" i="11"/>
  <c r="B551" i="11"/>
  <c r="R550" i="11"/>
  <c r="O550" i="11"/>
  <c r="N550" i="11"/>
  <c r="M550" i="11"/>
  <c r="B550" i="11"/>
  <c r="R549" i="11"/>
  <c r="O549" i="11"/>
  <c r="N549" i="11"/>
  <c r="M549" i="11"/>
  <c r="B549" i="11"/>
  <c r="O548" i="11"/>
  <c r="R548" i="11" s="1"/>
  <c r="N548" i="11"/>
  <c r="M548" i="11"/>
  <c r="B548" i="11"/>
  <c r="R547" i="11"/>
  <c r="O547" i="11"/>
  <c r="N547" i="11"/>
  <c r="M547" i="11"/>
  <c r="B547" i="11"/>
  <c r="O546" i="11"/>
  <c r="R546" i="11" s="1"/>
  <c r="N546" i="11"/>
  <c r="M546" i="11"/>
  <c r="B546" i="11"/>
  <c r="R545" i="11"/>
  <c r="O545" i="11"/>
  <c r="N545" i="11"/>
  <c r="M545" i="11"/>
  <c r="B545" i="11"/>
  <c r="R544" i="11"/>
  <c r="O544" i="11"/>
  <c r="N544" i="11"/>
  <c r="M544" i="11"/>
  <c r="B544" i="11"/>
  <c r="O543" i="11"/>
  <c r="R543" i="11" s="1"/>
  <c r="N543" i="11"/>
  <c r="M543" i="11"/>
  <c r="B543" i="11"/>
  <c r="R542" i="11"/>
  <c r="O542" i="11"/>
  <c r="N542" i="11"/>
  <c r="M542" i="11"/>
  <c r="B542" i="11"/>
  <c r="O541" i="11"/>
  <c r="R541" i="11" s="1"/>
  <c r="N541" i="11"/>
  <c r="M541" i="11"/>
  <c r="B541" i="11"/>
  <c r="O540" i="11"/>
  <c r="R540" i="11" s="1"/>
  <c r="N540" i="11"/>
  <c r="M540" i="11"/>
  <c r="B540" i="11"/>
  <c r="R539" i="11"/>
  <c r="O539" i="11"/>
  <c r="N539" i="11"/>
  <c r="M539" i="11"/>
  <c r="B539" i="11"/>
  <c r="O538" i="11"/>
  <c r="R538" i="11" s="1"/>
  <c r="N538" i="11"/>
  <c r="M538" i="11"/>
  <c r="B538" i="11"/>
  <c r="R537" i="11"/>
  <c r="O537" i="11"/>
  <c r="N537" i="11"/>
  <c r="M537" i="11"/>
  <c r="B537" i="11"/>
  <c r="O536" i="11"/>
  <c r="R536" i="11" s="1"/>
  <c r="N536" i="11"/>
  <c r="M536" i="11"/>
  <c r="B536" i="11"/>
  <c r="O535" i="11"/>
  <c r="R535" i="11" s="1"/>
  <c r="N535" i="11"/>
  <c r="M535" i="11"/>
  <c r="B535" i="11"/>
  <c r="R534" i="11"/>
  <c r="O534" i="11"/>
  <c r="N534" i="11"/>
  <c r="M534" i="11"/>
  <c r="B534" i="11"/>
  <c r="O533" i="11"/>
  <c r="R533" i="11" s="1"/>
  <c r="N533" i="11"/>
  <c r="M533" i="11"/>
  <c r="B533" i="11"/>
  <c r="O532" i="11"/>
  <c r="R532" i="11" s="1"/>
  <c r="N532" i="11"/>
  <c r="M532" i="11"/>
  <c r="B532" i="11"/>
  <c r="R531" i="11"/>
  <c r="O531" i="11"/>
  <c r="N531" i="11"/>
  <c r="M531" i="11"/>
  <c r="B531" i="11"/>
  <c r="R530" i="11"/>
  <c r="O530" i="11"/>
  <c r="N530" i="11"/>
  <c r="M530" i="11"/>
  <c r="B530" i="11"/>
  <c r="O529" i="11"/>
  <c r="R529" i="11" s="1"/>
  <c r="N529" i="11"/>
  <c r="M529" i="11"/>
  <c r="B529" i="11"/>
  <c r="O528" i="11"/>
  <c r="R528" i="11" s="1"/>
  <c r="N528" i="11"/>
  <c r="M528" i="11"/>
  <c r="B528" i="11"/>
  <c r="O527" i="11"/>
  <c r="R527" i="11" s="1"/>
  <c r="N527" i="11"/>
  <c r="M527" i="11"/>
  <c r="B527" i="11"/>
  <c r="R526" i="11"/>
  <c r="O526" i="11"/>
  <c r="N526" i="11"/>
  <c r="M526" i="11"/>
  <c r="B526" i="11"/>
  <c r="O525" i="11"/>
  <c r="R525" i="11" s="1"/>
  <c r="N525" i="11"/>
  <c r="M525" i="11"/>
  <c r="B525" i="11"/>
  <c r="O524" i="11"/>
  <c r="R524" i="11" s="1"/>
  <c r="N524" i="11"/>
  <c r="M524" i="11"/>
  <c r="B524" i="11"/>
  <c r="R523" i="11"/>
  <c r="O523" i="11"/>
  <c r="N523" i="11"/>
  <c r="M523" i="11"/>
  <c r="B523" i="11"/>
  <c r="O522" i="11"/>
  <c r="R522" i="11" s="1"/>
  <c r="N522" i="11"/>
  <c r="M522" i="11"/>
  <c r="B522" i="11"/>
  <c r="O521" i="11"/>
  <c r="R521" i="11" s="1"/>
  <c r="N521" i="11"/>
  <c r="M521" i="11"/>
  <c r="B521" i="11"/>
  <c r="R520" i="11"/>
  <c r="O520" i="11"/>
  <c r="N520" i="11"/>
  <c r="M520" i="11"/>
  <c r="B520" i="11"/>
  <c r="O519" i="11"/>
  <c r="R519" i="11" s="1"/>
  <c r="N519" i="11"/>
  <c r="M519" i="11"/>
  <c r="B519" i="11"/>
  <c r="R518" i="11"/>
  <c r="O518" i="11"/>
  <c r="N518" i="11"/>
  <c r="M518" i="11"/>
  <c r="B518" i="11"/>
  <c r="O517" i="11"/>
  <c r="R517" i="11" s="1"/>
  <c r="N517" i="11"/>
  <c r="M517" i="11"/>
  <c r="B517" i="11"/>
  <c r="O516" i="11"/>
  <c r="R516" i="11" s="1"/>
  <c r="N516" i="11"/>
  <c r="M516" i="11"/>
  <c r="B516" i="11"/>
  <c r="R515" i="11"/>
  <c r="O515" i="11"/>
  <c r="N515" i="11"/>
  <c r="M515" i="11"/>
  <c r="B515" i="11"/>
  <c r="O514" i="11"/>
  <c r="R514" i="11" s="1"/>
  <c r="N514" i="11"/>
  <c r="M514" i="11"/>
  <c r="B514" i="11"/>
  <c r="O513" i="11"/>
  <c r="R513" i="11" s="1"/>
  <c r="N513" i="11"/>
  <c r="M513" i="11"/>
  <c r="B513" i="11"/>
  <c r="R512" i="11"/>
  <c r="O512" i="11"/>
  <c r="N512" i="11"/>
  <c r="M512" i="11"/>
  <c r="B512" i="11"/>
  <c r="O511" i="11"/>
  <c r="R511" i="11" s="1"/>
  <c r="N511" i="11"/>
  <c r="M511" i="11"/>
  <c r="B511" i="11"/>
  <c r="R510" i="11"/>
  <c r="O510" i="11"/>
  <c r="N510" i="11"/>
  <c r="M510" i="11"/>
  <c r="B510" i="11"/>
  <c r="O509" i="11"/>
  <c r="R509" i="11" s="1"/>
  <c r="N509" i="11"/>
  <c r="M509" i="11"/>
  <c r="B509" i="11"/>
  <c r="O508" i="11"/>
  <c r="R508" i="11" s="1"/>
  <c r="N508" i="11"/>
  <c r="M508" i="11"/>
  <c r="B508" i="11"/>
  <c r="R507" i="11"/>
  <c r="O507" i="11"/>
  <c r="N507" i="11"/>
  <c r="M507" i="11"/>
  <c r="B507" i="11"/>
  <c r="O506" i="11"/>
  <c r="R506" i="11" s="1"/>
  <c r="N506" i="11"/>
  <c r="M506" i="11"/>
  <c r="B506" i="11"/>
  <c r="O505" i="11"/>
  <c r="R505" i="11" s="1"/>
  <c r="N505" i="11"/>
  <c r="M505" i="11"/>
  <c r="B505" i="11"/>
  <c r="R504" i="11"/>
  <c r="O504" i="11"/>
  <c r="N504" i="11"/>
  <c r="M504" i="11"/>
  <c r="B504" i="11"/>
  <c r="O503" i="11"/>
  <c r="R503" i="11" s="1"/>
  <c r="N503" i="11"/>
  <c r="M503" i="11"/>
  <c r="B503" i="11"/>
  <c r="R502" i="11"/>
  <c r="O502" i="11"/>
  <c r="N502" i="11"/>
  <c r="M502" i="11"/>
  <c r="B502" i="11"/>
  <c r="R501" i="11"/>
  <c r="O501" i="11"/>
  <c r="N501" i="11"/>
  <c r="M501" i="11"/>
  <c r="B501" i="11"/>
  <c r="O500" i="11"/>
  <c r="R500" i="11" s="1"/>
  <c r="N500" i="11"/>
  <c r="M500" i="11"/>
  <c r="B500" i="11"/>
  <c r="R499" i="11"/>
  <c r="O499" i="11"/>
  <c r="N499" i="11"/>
  <c r="M499" i="11"/>
  <c r="B499" i="11"/>
  <c r="O498" i="11"/>
  <c r="R498" i="11" s="1"/>
  <c r="N498" i="11"/>
  <c r="M498" i="11"/>
  <c r="B498" i="11"/>
  <c r="O497" i="11"/>
  <c r="R497" i="11" s="1"/>
  <c r="N497" i="11"/>
  <c r="M497" i="11"/>
  <c r="B497" i="11"/>
  <c r="O496" i="11"/>
  <c r="R496" i="11" s="1"/>
  <c r="N496" i="11"/>
  <c r="M496" i="11"/>
  <c r="B496" i="11"/>
  <c r="O495" i="11"/>
  <c r="R495" i="11" s="1"/>
  <c r="N495" i="11"/>
  <c r="M495" i="11"/>
  <c r="B495" i="11"/>
  <c r="R494" i="11"/>
  <c r="O494" i="11"/>
  <c r="N494" i="11"/>
  <c r="M494" i="11"/>
  <c r="B494" i="11"/>
  <c r="R493" i="11"/>
  <c r="O493" i="11"/>
  <c r="N493" i="11"/>
  <c r="M493" i="11"/>
  <c r="B493" i="11"/>
  <c r="O492" i="11"/>
  <c r="R492" i="11" s="1"/>
  <c r="N492" i="11"/>
  <c r="M492" i="11"/>
  <c r="B492" i="11"/>
  <c r="R491" i="11"/>
  <c r="O491" i="11"/>
  <c r="N491" i="11"/>
  <c r="M491" i="11"/>
  <c r="B491" i="11"/>
  <c r="O490" i="11"/>
  <c r="R490" i="11" s="1"/>
  <c r="N490" i="11"/>
  <c r="M490" i="11"/>
  <c r="B490" i="11"/>
  <c r="R489" i="11"/>
  <c r="O489" i="11"/>
  <c r="N489" i="11"/>
  <c r="M489" i="11"/>
  <c r="B489" i="11"/>
  <c r="R488" i="11"/>
  <c r="O488" i="11"/>
  <c r="N488" i="11"/>
  <c r="M488" i="11"/>
  <c r="B488" i="11"/>
  <c r="O487" i="11"/>
  <c r="R487" i="11" s="1"/>
  <c r="N487" i="11"/>
  <c r="M487" i="11"/>
  <c r="B487" i="11"/>
  <c r="R486" i="11"/>
  <c r="O486" i="11"/>
  <c r="N486" i="11"/>
  <c r="M486" i="11"/>
  <c r="B486" i="11"/>
  <c r="O485" i="11"/>
  <c r="R485" i="11" s="1"/>
  <c r="N485" i="11"/>
  <c r="M485" i="11"/>
  <c r="B485" i="11"/>
  <c r="O484" i="11"/>
  <c r="R484" i="11" s="1"/>
  <c r="N484" i="11"/>
  <c r="M484" i="11"/>
  <c r="B484" i="11"/>
  <c r="R483" i="11"/>
  <c r="O483" i="11"/>
  <c r="N483" i="11"/>
  <c r="M483" i="11"/>
  <c r="B483" i="11"/>
  <c r="O482" i="11"/>
  <c r="R482" i="11" s="1"/>
  <c r="N482" i="11"/>
  <c r="M482" i="11"/>
  <c r="B482" i="11"/>
  <c r="R481" i="11"/>
  <c r="O481" i="11"/>
  <c r="N481" i="11"/>
  <c r="M481" i="11"/>
  <c r="B481" i="11"/>
  <c r="O480" i="11"/>
  <c r="R480" i="11" s="1"/>
  <c r="N480" i="11"/>
  <c r="M480" i="11"/>
  <c r="B480" i="11"/>
  <c r="O479" i="11"/>
  <c r="R479" i="11" s="1"/>
  <c r="N479" i="11"/>
  <c r="M479" i="11"/>
  <c r="B479" i="11"/>
  <c r="R478" i="11"/>
  <c r="O478" i="11"/>
  <c r="N478" i="11"/>
  <c r="M478" i="11"/>
  <c r="B478" i="11"/>
  <c r="O477" i="11"/>
  <c r="R477" i="11" s="1"/>
  <c r="N477" i="11"/>
  <c r="M477" i="11"/>
  <c r="B477" i="11"/>
  <c r="O476" i="11"/>
  <c r="R476" i="11" s="1"/>
  <c r="N476" i="11"/>
  <c r="M476" i="11"/>
  <c r="B476" i="11"/>
  <c r="R475" i="11"/>
  <c r="O475" i="11"/>
  <c r="N475" i="11"/>
  <c r="M475" i="11"/>
  <c r="B475" i="11"/>
  <c r="O474" i="11"/>
  <c r="R474" i="11" s="1"/>
  <c r="N474" i="11"/>
  <c r="M474" i="11"/>
  <c r="B474" i="11"/>
  <c r="O473" i="11"/>
  <c r="R473" i="11" s="1"/>
  <c r="N473" i="11"/>
  <c r="M473" i="11"/>
  <c r="B473" i="11"/>
  <c r="R472" i="11"/>
  <c r="O472" i="11"/>
  <c r="N472" i="11"/>
  <c r="M472" i="11"/>
  <c r="B472" i="11"/>
  <c r="O471" i="11"/>
  <c r="R471" i="11" s="1"/>
  <c r="N471" i="11"/>
  <c r="M471" i="11"/>
  <c r="B471" i="11"/>
  <c r="R470" i="11"/>
  <c r="O470" i="11"/>
  <c r="N470" i="11"/>
  <c r="M470" i="11"/>
  <c r="B470" i="11"/>
  <c r="O469" i="11"/>
  <c r="R469" i="11" s="1"/>
  <c r="N469" i="11"/>
  <c r="M469" i="11"/>
  <c r="B469" i="11"/>
  <c r="R468" i="11"/>
  <c r="O468" i="11"/>
  <c r="N468" i="11"/>
  <c r="M468" i="11"/>
  <c r="B468" i="11"/>
  <c r="R467" i="11"/>
  <c r="O467" i="11"/>
  <c r="N467" i="11"/>
  <c r="M467" i="11"/>
  <c r="B467" i="11"/>
  <c r="R466" i="11"/>
  <c r="O466" i="11"/>
  <c r="N466" i="11"/>
  <c r="M466" i="11"/>
  <c r="B466" i="11"/>
  <c r="O465" i="11"/>
  <c r="R465" i="11" s="1"/>
  <c r="N465" i="11"/>
  <c r="M465" i="11"/>
  <c r="B465" i="11"/>
  <c r="O464" i="11"/>
  <c r="R464" i="11" s="1"/>
  <c r="N464" i="11"/>
  <c r="M464" i="11"/>
  <c r="B464" i="11"/>
  <c r="O463" i="11"/>
  <c r="R463" i="11" s="1"/>
  <c r="N463" i="11"/>
  <c r="M463" i="11"/>
  <c r="B463" i="11"/>
  <c r="R462" i="11"/>
  <c r="O462" i="11"/>
  <c r="N462" i="11"/>
  <c r="M462" i="11"/>
  <c r="B462" i="11"/>
  <c r="O461" i="11"/>
  <c r="R461" i="11" s="1"/>
  <c r="N461" i="11"/>
  <c r="M461" i="11"/>
  <c r="B461" i="11"/>
  <c r="O460" i="11"/>
  <c r="R460" i="11" s="1"/>
  <c r="N460" i="11"/>
  <c r="M460" i="11"/>
  <c r="B460" i="11"/>
  <c r="R459" i="11"/>
  <c r="O459" i="11"/>
  <c r="N459" i="11"/>
  <c r="M459" i="11"/>
  <c r="B459" i="11"/>
  <c r="R458" i="11"/>
  <c r="O458" i="11"/>
  <c r="N458" i="11"/>
  <c r="M458" i="11"/>
  <c r="B458" i="11"/>
  <c r="O457" i="11"/>
  <c r="R457" i="11" s="1"/>
  <c r="N457" i="11"/>
  <c r="M457" i="11"/>
  <c r="B457" i="11"/>
  <c r="O456" i="11"/>
  <c r="R456" i="11" s="1"/>
  <c r="N456" i="11"/>
  <c r="M456" i="11"/>
  <c r="B456" i="11"/>
  <c r="O455" i="11"/>
  <c r="R455" i="11" s="1"/>
  <c r="N455" i="11"/>
  <c r="M455" i="11"/>
  <c r="B455" i="11"/>
  <c r="R454" i="11"/>
  <c r="O454" i="11"/>
  <c r="N454" i="11"/>
  <c r="M454" i="11"/>
  <c r="B454" i="11"/>
  <c r="O453" i="11"/>
  <c r="R453" i="11" s="1"/>
  <c r="N453" i="11"/>
  <c r="M453" i="11"/>
  <c r="B453" i="11"/>
  <c r="O452" i="11"/>
  <c r="R452" i="11" s="1"/>
  <c r="N452" i="11"/>
  <c r="M452" i="11"/>
  <c r="B452" i="11"/>
  <c r="R451" i="11"/>
  <c r="O451" i="11"/>
  <c r="N451" i="11"/>
  <c r="M451" i="11"/>
  <c r="B451" i="11"/>
  <c r="O450" i="11"/>
  <c r="R450" i="11" s="1"/>
  <c r="N450" i="11"/>
  <c r="M450" i="11"/>
  <c r="B450" i="11"/>
  <c r="O449" i="11"/>
  <c r="R449" i="11" s="1"/>
  <c r="N449" i="11"/>
  <c r="M449" i="11"/>
  <c r="B449" i="11"/>
  <c r="R448" i="11"/>
  <c r="O448" i="11"/>
  <c r="N448" i="11"/>
  <c r="M448" i="11"/>
  <c r="B448" i="11"/>
  <c r="O447" i="11"/>
  <c r="R447" i="11" s="1"/>
  <c r="N447" i="11"/>
  <c r="M447" i="11"/>
  <c r="B447" i="11"/>
  <c r="R446" i="11"/>
  <c r="O446" i="11"/>
  <c r="N446" i="11"/>
  <c r="M446" i="11"/>
  <c r="B446" i="11"/>
  <c r="O445" i="11"/>
  <c r="R445" i="11" s="1"/>
  <c r="N445" i="11"/>
  <c r="M445" i="11"/>
  <c r="B445" i="11"/>
  <c r="O444" i="11"/>
  <c r="R444" i="11" s="1"/>
  <c r="N444" i="11"/>
  <c r="M444" i="11"/>
  <c r="B444" i="11"/>
  <c r="R443" i="11"/>
  <c r="O443" i="11"/>
  <c r="N443" i="11"/>
  <c r="M443" i="11"/>
  <c r="B443" i="11"/>
  <c r="O442" i="11"/>
  <c r="R442" i="11" s="1"/>
  <c r="N442" i="11"/>
  <c r="M442" i="11"/>
  <c r="B442" i="11"/>
  <c r="O441" i="11"/>
  <c r="R441" i="11" s="1"/>
  <c r="N441" i="11"/>
  <c r="M441" i="11"/>
  <c r="B441" i="11"/>
  <c r="R440" i="11"/>
  <c r="O440" i="11"/>
  <c r="N440" i="11"/>
  <c r="M440" i="11"/>
  <c r="B440" i="11"/>
  <c r="O439" i="11"/>
  <c r="R439" i="11" s="1"/>
  <c r="N439" i="11"/>
  <c r="M439" i="11"/>
  <c r="B439" i="11"/>
  <c r="R438" i="11"/>
  <c r="O438" i="11"/>
  <c r="N438" i="11"/>
  <c r="M438" i="11"/>
  <c r="B438" i="11"/>
  <c r="O437" i="11"/>
  <c r="R437" i="11" s="1"/>
  <c r="N437" i="11"/>
  <c r="M437" i="11"/>
  <c r="B437" i="11"/>
  <c r="O436" i="11"/>
  <c r="R436" i="11" s="1"/>
  <c r="N436" i="11"/>
  <c r="M436" i="11"/>
  <c r="B436" i="11"/>
  <c r="R435" i="11"/>
  <c r="O435" i="11"/>
  <c r="N435" i="11"/>
  <c r="M435" i="11"/>
  <c r="B435" i="11"/>
  <c r="O434" i="11"/>
  <c r="R434" i="11" s="1"/>
  <c r="N434" i="11"/>
  <c r="M434" i="11"/>
  <c r="B434" i="11"/>
  <c r="O433" i="11"/>
  <c r="R433" i="11" s="1"/>
  <c r="N433" i="11"/>
  <c r="M433" i="11"/>
  <c r="B433" i="11"/>
  <c r="R432" i="11"/>
  <c r="O432" i="11"/>
  <c r="N432" i="11"/>
  <c r="M432" i="11"/>
  <c r="B432" i="11"/>
  <c r="O431" i="11"/>
  <c r="R431" i="11" s="1"/>
  <c r="N431" i="11"/>
  <c r="M431" i="11"/>
  <c r="B431" i="11"/>
  <c r="O430" i="11"/>
  <c r="R430" i="11" s="1"/>
  <c r="N430" i="11"/>
  <c r="M430" i="11"/>
  <c r="B430" i="11"/>
  <c r="O429" i="11"/>
  <c r="R429" i="11" s="1"/>
  <c r="N429" i="11"/>
  <c r="M429" i="11"/>
  <c r="B429" i="11"/>
  <c r="R428" i="11"/>
  <c r="O428" i="11"/>
  <c r="N428" i="11"/>
  <c r="M428" i="11"/>
  <c r="B428" i="11"/>
  <c r="R427" i="11"/>
  <c r="O427" i="11"/>
  <c r="N427" i="11"/>
  <c r="M427" i="11"/>
  <c r="B427" i="11"/>
  <c r="O426" i="11"/>
  <c r="R426" i="11" s="1"/>
  <c r="N426" i="11"/>
  <c r="M426" i="11"/>
  <c r="B426" i="11"/>
  <c r="R425" i="11"/>
  <c r="O425" i="11"/>
  <c r="N425" i="11"/>
  <c r="M425" i="11"/>
  <c r="B425" i="11"/>
  <c r="R424" i="11"/>
  <c r="O424" i="11"/>
  <c r="N424" i="11"/>
  <c r="M424" i="11"/>
  <c r="B424" i="11"/>
  <c r="O423" i="11"/>
  <c r="R423" i="11" s="1"/>
  <c r="N423" i="11"/>
  <c r="M423" i="11"/>
  <c r="B423" i="11"/>
  <c r="O422" i="11"/>
  <c r="R422" i="11" s="1"/>
  <c r="N422" i="11"/>
  <c r="M422" i="11"/>
  <c r="B422" i="11"/>
  <c r="R421" i="11"/>
  <c r="O421" i="11"/>
  <c r="N421" i="11"/>
  <c r="M421" i="11"/>
  <c r="B421" i="11"/>
  <c r="R420" i="11"/>
  <c r="O420" i="11"/>
  <c r="N420" i="11"/>
  <c r="M420" i="11"/>
  <c r="B420" i="11"/>
  <c r="R419" i="11"/>
  <c r="O419" i="11"/>
  <c r="N419" i="11"/>
  <c r="M419" i="11"/>
  <c r="B419" i="11"/>
  <c r="O418" i="11"/>
  <c r="R418" i="11" s="1"/>
  <c r="N418" i="11"/>
  <c r="M418" i="11"/>
  <c r="B418" i="11"/>
  <c r="O417" i="11"/>
  <c r="R417" i="11" s="1"/>
  <c r="N417" i="11"/>
  <c r="M417" i="11"/>
  <c r="B417" i="11"/>
  <c r="R416" i="11"/>
  <c r="O416" i="11"/>
  <c r="N416" i="11"/>
  <c r="M416" i="11"/>
  <c r="B416" i="11"/>
  <c r="O415" i="11"/>
  <c r="R415" i="11" s="1"/>
  <c r="N415" i="11"/>
  <c r="M415" i="11"/>
  <c r="B415" i="11"/>
  <c r="R414" i="11"/>
  <c r="O414" i="11"/>
  <c r="N414" i="11"/>
  <c r="M414" i="11"/>
  <c r="B414" i="11"/>
  <c r="O413" i="11"/>
  <c r="R413" i="11" s="1"/>
  <c r="N413" i="11"/>
  <c r="M413" i="11"/>
  <c r="B413" i="11"/>
  <c r="R412" i="11"/>
  <c r="O412" i="11"/>
  <c r="N412" i="11"/>
  <c r="M412" i="11"/>
  <c r="B412" i="11"/>
  <c r="R411" i="11"/>
  <c r="O411" i="11"/>
  <c r="N411" i="11"/>
  <c r="M411" i="11"/>
  <c r="B411" i="11"/>
  <c r="R410" i="11"/>
  <c r="O410" i="11"/>
  <c r="N410" i="11"/>
  <c r="M410" i="11"/>
  <c r="B410" i="11"/>
  <c r="O409" i="11"/>
  <c r="R409" i="11" s="1"/>
  <c r="N409" i="11"/>
  <c r="M409" i="11"/>
  <c r="B409" i="11"/>
  <c r="O408" i="11"/>
  <c r="R408" i="11" s="1"/>
  <c r="N408" i="11"/>
  <c r="M408" i="11"/>
  <c r="B408" i="11"/>
  <c r="O407" i="11"/>
  <c r="R407" i="11" s="1"/>
  <c r="N407" i="11"/>
  <c r="M407" i="11"/>
  <c r="B407" i="11"/>
  <c r="R406" i="11"/>
  <c r="O406" i="11"/>
  <c r="N406" i="11"/>
  <c r="M406" i="11"/>
  <c r="B406" i="11"/>
  <c r="O405" i="11"/>
  <c r="R405" i="11" s="1"/>
  <c r="N405" i="11"/>
  <c r="M405" i="11"/>
  <c r="B405" i="11"/>
  <c r="R404" i="11"/>
  <c r="O404" i="11"/>
  <c r="N404" i="11"/>
  <c r="M404" i="11"/>
  <c r="B404" i="11"/>
  <c r="R403" i="11"/>
  <c r="O403" i="11"/>
  <c r="N403" i="11"/>
  <c r="M403" i="11"/>
  <c r="B403" i="11"/>
  <c r="R402" i="11"/>
  <c r="O402" i="11"/>
  <c r="N402" i="11"/>
  <c r="M402" i="11"/>
  <c r="B402" i="11"/>
  <c r="R401" i="11"/>
  <c r="O401" i="11"/>
  <c r="N401" i="11"/>
  <c r="M401" i="11"/>
  <c r="B401" i="11"/>
  <c r="R400" i="11"/>
  <c r="O400" i="11"/>
  <c r="N400" i="11"/>
  <c r="M400" i="11"/>
  <c r="B400" i="11"/>
  <c r="O399" i="11"/>
  <c r="R399" i="11" s="1"/>
  <c r="N399" i="11"/>
  <c r="M399" i="11"/>
  <c r="B399" i="11"/>
  <c r="R398" i="11"/>
  <c r="O398" i="11"/>
  <c r="N398" i="11"/>
  <c r="M398" i="11"/>
  <c r="B398" i="11"/>
  <c r="R397" i="11"/>
  <c r="O397" i="11"/>
  <c r="N397" i="11"/>
  <c r="M397" i="11"/>
  <c r="B397" i="11"/>
  <c r="R396" i="11"/>
  <c r="O396" i="11"/>
  <c r="N396" i="11"/>
  <c r="M396" i="11"/>
  <c r="B396" i="11"/>
  <c r="R395" i="11"/>
  <c r="O395" i="11"/>
  <c r="N395" i="11"/>
  <c r="M395" i="11"/>
  <c r="B395" i="11"/>
  <c r="O394" i="11"/>
  <c r="R394" i="11" s="1"/>
  <c r="N394" i="11"/>
  <c r="M394" i="11"/>
  <c r="B394" i="11"/>
  <c r="R393" i="11"/>
  <c r="O393" i="11"/>
  <c r="N393" i="11"/>
  <c r="M393" i="11"/>
  <c r="B393" i="11"/>
  <c r="O392" i="11"/>
  <c r="R392" i="11" s="1"/>
  <c r="N392" i="11"/>
  <c r="M392" i="11"/>
  <c r="B392" i="11"/>
  <c r="O391" i="11"/>
  <c r="R391" i="11" s="1"/>
  <c r="N391" i="11"/>
  <c r="M391" i="11"/>
  <c r="B391" i="11"/>
  <c r="R390" i="11"/>
  <c r="O390" i="11"/>
  <c r="N390" i="11"/>
  <c r="M390" i="11"/>
  <c r="B390" i="11"/>
  <c r="O389" i="11"/>
  <c r="R389" i="11" s="1"/>
  <c r="N389" i="11"/>
  <c r="M389" i="11"/>
  <c r="B389" i="11"/>
  <c r="O388" i="11"/>
  <c r="R388" i="11" s="1"/>
  <c r="N388" i="11"/>
  <c r="M388" i="11"/>
  <c r="B388" i="11"/>
  <c r="R387" i="11"/>
  <c r="O387" i="11"/>
  <c r="N387" i="11"/>
  <c r="M387" i="11"/>
  <c r="B387" i="11"/>
  <c r="R386" i="11"/>
  <c r="O386" i="11"/>
  <c r="N386" i="11"/>
  <c r="M386" i="11"/>
  <c r="B386" i="11"/>
  <c r="R385" i="11"/>
  <c r="O385" i="11"/>
  <c r="N385" i="11"/>
  <c r="M385" i="11"/>
  <c r="B385" i="11"/>
  <c r="O384" i="11"/>
  <c r="R384" i="11" s="1"/>
  <c r="N384" i="11"/>
  <c r="M384" i="11"/>
  <c r="B384" i="11"/>
  <c r="O383" i="11"/>
  <c r="R383" i="11" s="1"/>
  <c r="N383" i="11"/>
  <c r="M383" i="11"/>
  <c r="B383" i="11"/>
  <c r="R382" i="11"/>
  <c r="O382" i="11"/>
  <c r="N382" i="11"/>
  <c r="M382" i="11"/>
  <c r="B382" i="11"/>
  <c r="R381" i="11"/>
  <c r="O381" i="11"/>
  <c r="N381" i="11"/>
  <c r="M381" i="11"/>
  <c r="B381" i="11"/>
  <c r="O380" i="11"/>
  <c r="R380" i="11" s="1"/>
  <c r="N380" i="11"/>
  <c r="M380" i="11"/>
  <c r="B380" i="11"/>
  <c r="R379" i="11"/>
  <c r="O379" i="11"/>
  <c r="N379" i="11"/>
  <c r="M379" i="11"/>
  <c r="B379" i="11"/>
  <c r="O378" i="11"/>
  <c r="R378" i="11" s="1"/>
  <c r="N378" i="11"/>
  <c r="M378" i="11"/>
  <c r="B378" i="11"/>
  <c r="O377" i="11"/>
  <c r="R377" i="11" s="1"/>
  <c r="N377" i="11"/>
  <c r="M377" i="11"/>
  <c r="B377" i="11"/>
  <c r="O376" i="11"/>
  <c r="R376" i="11" s="1"/>
  <c r="N376" i="11"/>
  <c r="M376" i="11"/>
  <c r="B376" i="11"/>
  <c r="O375" i="11"/>
  <c r="R375" i="11" s="1"/>
  <c r="N375" i="11"/>
  <c r="M375" i="11"/>
  <c r="B375" i="11"/>
  <c r="R374" i="11"/>
  <c r="O374" i="11"/>
  <c r="N374" i="11"/>
  <c r="M374" i="11"/>
  <c r="B374" i="11"/>
  <c r="R373" i="11"/>
  <c r="O373" i="11"/>
  <c r="N373" i="11"/>
  <c r="M373" i="11"/>
  <c r="B373" i="11"/>
  <c r="O372" i="11"/>
  <c r="R372" i="11" s="1"/>
  <c r="N372" i="11"/>
  <c r="M372" i="11"/>
  <c r="B372" i="11"/>
  <c r="R371" i="11"/>
  <c r="O371" i="11"/>
  <c r="N371" i="11"/>
  <c r="M371" i="11"/>
  <c r="B371" i="11"/>
  <c r="R370" i="11"/>
  <c r="O370" i="11"/>
  <c r="N370" i="11"/>
  <c r="M370" i="11"/>
  <c r="B370" i="11"/>
  <c r="R369" i="11"/>
  <c r="O369" i="11"/>
  <c r="N369" i="11"/>
  <c r="M369" i="11"/>
  <c r="B369" i="11"/>
  <c r="R368" i="11"/>
  <c r="O368" i="11"/>
  <c r="N368" i="11"/>
  <c r="M368" i="11"/>
  <c r="B368" i="11"/>
  <c r="O367" i="11"/>
  <c r="R367" i="11" s="1"/>
  <c r="N367" i="11"/>
  <c r="M367" i="11"/>
  <c r="B367" i="11"/>
  <c r="R366" i="11"/>
  <c r="O366" i="11"/>
  <c r="N366" i="11"/>
  <c r="M366" i="11"/>
  <c r="B366" i="11"/>
  <c r="R365" i="11"/>
  <c r="O365" i="11"/>
  <c r="N365" i="11"/>
  <c r="M365" i="11"/>
  <c r="B365" i="11"/>
  <c r="O364" i="11"/>
  <c r="R364" i="11" s="1"/>
  <c r="N364" i="11"/>
  <c r="M364" i="11"/>
  <c r="B364" i="11"/>
  <c r="R363" i="11"/>
  <c r="O363" i="11"/>
  <c r="N363" i="11"/>
  <c r="M363" i="11"/>
  <c r="B363" i="11"/>
  <c r="O362" i="11"/>
  <c r="R362" i="11" s="1"/>
  <c r="N362" i="11"/>
  <c r="M362" i="11"/>
  <c r="B362" i="11"/>
  <c r="R361" i="11"/>
  <c r="O361" i="11"/>
  <c r="N361" i="11"/>
  <c r="M361" i="11"/>
  <c r="B361" i="11"/>
  <c r="R360" i="11"/>
  <c r="O360" i="11"/>
  <c r="N360" i="11"/>
  <c r="M360" i="11"/>
  <c r="B360" i="11"/>
  <c r="O359" i="11"/>
  <c r="R359" i="11" s="1"/>
  <c r="N359" i="11"/>
  <c r="M359" i="11"/>
  <c r="B359" i="11"/>
  <c r="O358" i="11"/>
  <c r="R358" i="11" s="1"/>
  <c r="N358" i="11"/>
  <c r="M358" i="11"/>
  <c r="B358" i="11"/>
  <c r="R357" i="11"/>
  <c r="O357" i="11"/>
  <c r="N357" i="11"/>
  <c r="M357" i="11"/>
  <c r="B357" i="11"/>
  <c r="O356" i="11"/>
  <c r="R356" i="11" s="1"/>
  <c r="N356" i="11"/>
  <c r="M356" i="11"/>
  <c r="B356" i="11"/>
  <c r="R355" i="11"/>
  <c r="O355" i="11"/>
  <c r="N355" i="11"/>
  <c r="M355" i="11"/>
  <c r="B355" i="11"/>
  <c r="O354" i="11"/>
  <c r="R354" i="11" s="1"/>
  <c r="N354" i="11"/>
  <c r="M354" i="11"/>
  <c r="B354" i="11"/>
  <c r="R353" i="11"/>
  <c r="O353" i="11"/>
  <c r="N353" i="11"/>
  <c r="M353" i="11"/>
  <c r="B353" i="11"/>
  <c r="R352" i="11"/>
  <c r="O352" i="11"/>
  <c r="N352" i="11"/>
  <c r="M352" i="11"/>
  <c r="B352" i="11"/>
  <c r="O351" i="11"/>
  <c r="R351" i="11" s="1"/>
  <c r="N351" i="11"/>
  <c r="M351" i="11"/>
  <c r="B351" i="11"/>
  <c r="O350" i="11"/>
  <c r="R350" i="11" s="1"/>
  <c r="N350" i="11"/>
  <c r="M350" i="11"/>
  <c r="B350" i="11"/>
  <c r="R349" i="11"/>
  <c r="O349" i="11"/>
  <c r="N349" i="11"/>
  <c r="M349" i="11"/>
  <c r="B349" i="11"/>
  <c r="O348" i="11"/>
  <c r="R348" i="11" s="1"/>
  <c r="N348" i="11"/>
  <c r="M348" i="11"/>
  <c r="B348" i="11"/>
  <c r="R347" i="11"/>
  <c r="O347" i="11"/>
  <c r="N347" i="11"/>
  <c r="M347" i="11"/>
  <c r="B347" i="11"/>
  <c r="R346" i="11"/>
  <c r="O346" i="11"/>
  <c r="N346" i="11"/>
  <c r="M346" i="11"/>
  <c r="B346" i="11"/>
  <c r="O345" i="11"/>
  <c r="R345" i="11" s="1"/>
  <c r="N345" i="11"/>
  <c r="M345" i="11"/>
  <c r="B345" i="11"/>
  <c r="O344" i="11"/>
  <c r="R344" i="11" s="1"/>
  <c r="N344" i="11"/>
  <c r="M344" i="11"/>
  <c r="B344" i="11"/>
  <c r="O343" i="11"/>
  <c r="R343" i="11" s="1"/>
  <c r="N343" i="11"/>
  <c r="M343" i="11"/>
  <c r="B343" i="11"/>
  <c r="O342" i="11"/>
  <c r="R342" i="11" s="1"/>
  <c r="N342" i="11"/>
  <c r="M342" i="11"/>
  <c r="B342" i="11"/>
  <c r="O341" i="11"/>
  <c r="R341" i="11" s="1"/>
  <c r="N341" i="11"/>
  <c r="M341" i="11"/>
  <c r="B341" i="11"/>
  <c r="O340" i="11"/>
  <c r="R340" i="11" s="1"/>
  <c r="N340" i="11"/>
  <c r="M340" i="11"/>
  <c r="B340" i="11"/>
  <c r="R339" i="11"/>
  <c r="O339" i="11"/>
  <c r="N339" i="11"/>
  <c r="M339" i="11"/>
  <c r="B339" i="11"/>
  <c r="O338" i="11"/>
  <c r="R338" i="11" s="1"/>
  <c r="N338" i="11"/>
  <c r="M338" i="11"/>
  <c r="B338" i="11"/>
  <c r="R337" i="11"/>
  <c r="O337" i="11"/>
  <c r="N337" i="11"/>
  <c r="M337" i="11"/>
  <c r="B337" i="11"/>
  <c r="O336" i="11"/>
  <c r="R336" i="11" s="1"/>
  <c r="N336" i="11"/>
  <c r="M336" i="11"/>
  <c r="B336" i="11"/>
  <c r="O335" i="11"/>
  <c r="R335" i="11" s="1"/>
  <c r="N335" i="11"/>
  <c r="M335" i="11"/>
  <c r="B335" i="11"/>
  <c r="R334" i="11"/>
  <c r="O334" i="11"/>
  <c r="N334" i="11"/>
  <c r="M334" i="11"/>
  <c r="B334" i="11"/>
  <c r="O333" i="11"/>
  <c r="R333" i="11" s="1"/>
  <c r="N333" i="11"/>
  <c r="M333" i="11"/>
  <c r="B333" i="11"/>
  <c r="O332" i="11"/>
  <c r="R332" i="11" s="1"/>
  <c r="N332" i="11"/>
  <c r="M332" i="11"/>
  <c r="B332" i="11"/>
  <c r="R331" i="11"/>
  <c r="O331" i="11"/>
  <c r="N331" i="11"/>
  <c r="M331" i="11"/>
  <c r="B331" i="11"/>
  <c r="R330" i="11"/>
  <c r="O330" i="11"/>
  <c r="N330" i="11"/>
  <c r="M330" i="11"/>
  <c r="B330" i="11"/>
  <c r="O329" i="11"/>
  <c r="R329" i="11" s="1"/>
  <c r="N329" i="11"/>
  <c r="M329" i="11"/>
  <c r="B329" i="11"/>
  <c r="O328" i="11"/>
  <c r="R328" i="11" s="1"/>
  <c r="N328" i="11"/>
  <c r="M328" i="11"/>
  <c r="B328" i="11"/>
  <c r="O327" i="11"/>
  <c r="R327" i="11" s="1"/>
  <c r="N327" i="11"/>
  <c r="M327" i="11"/>
  <c r="B327" i="11"/>
  <c r="R326" i="11"/>
  <c r="O326" i="11"/>
  <c r="N326" i="11"/>
  <c r="M326" i="11"/>
  <c r="B326" i="11"/>
  <c r="O325" i="11"/>
  <c r="R325" i="11" s="1"/>
  <c r="N325" i="11"/>
  <c r="M325" i="11"/>
  <c r="B325" i="11"/>
  <c r="O324" i="11"/>
  <c r="R324" i="11" s="1"/>
  <c r="N324" i="11"/>
  <c r="M324" i="11"/>
  <c r="B324" i="11"/>
  <c r="R323" i="11"/>
  <c r="O323" i="11"/>
  <c r="N323" i="11"/>
  <c r="M323" i="11"/>
  <c r="B323" i="11"/>
  <c r="O322" i="11"/>
  <c r="R322" i="11" s="1"/>
  <c r="N322" i="11"/>
  <c r="M322" i="11"/>
  <c r="B322" i="11"/>
  <c r="R321" i="11"/>
  <c r="O321" i="11"/>
  <c r="N321" i="11"/>
  <c r="M321" i="11"/>
  <c r="B321" i="11"/>
  <c r="O320" i="11"/>
  <c r="R320" i="11" s="1"/>
  <c r="N320" i="11"/>
  <c r="M320" i="11"/>
  <c r="B320" i="11"/>
  <c r="O319" i="11"/>
  <c r="R319" i="11" s="1"/>
  <c r="N319" i="11"/>
  <c r="M319" i="11"/>
  <c r="B319" i="11"/>
  <c r="R318" i="11"/>
  <c r="O318" i="11"/>
  <c r="N318" i="11"/>
  <c r="M318" i="11"/>
  <c r="B318" i="11"/>
  <c r="O317" i="11"/>
  <c r="R317" i="11" s="1"/>
  <c r="N317" i="11"/>
  <c r="M317" i="11"/>
  <c r="B317" i="11"/>
  <c r="O316" i="11"/>
  <c r="R316" i="11" s="1"/>
  <c r="N316" i="11"/>
  <c r="M316" i="11"/>
  <c r="B316" i="11"/>
  <c r="R315" i="11"/>
  <c r="O315" i="11"/>
  <c r="N315" i="11"/>
  <c r="M315" i="11"/>
  <c r="B315" i="11"/>
  <c r="R314" i="11"/>
  <c r="O314" i="11"/>
  <c r="N314" i="11"/>
  <c r="M314" i="11"/>
  <c r="B314" i="11"/>
  <c r="O313" i="11"/>
  <c r="R313" i="11" s="1"/>
  <c r="N313" i="11"/>
  <c r="M313" i="11"/>
  <c r="B313" i="11"/>
  <c r="O312" i="11"/>
  <c r="R312" i="11" s="1"/>
  <c r="N312" i="11"/>
  <c r="M312" i="11"/>
  <c r="B312" i="11"/>
  <c r="O311" i="11"/>
  <c r="R311" i="11" s="1"/>
  <c r="N311" i="11"/>
  <c r="M311" i="11"/>
  <c r="B311" i="11"/>
  <c r="R310" i="11"/>
  <c r="O310" i="11"/>
  <c r="N310" i="11"/>
  <c r="M310" i="11"/>
  <c r="B310" i="11"/>
  <c r="O309" i="11"/>
  <c r="R309" i="11" s="1"/>
  <c r="N309" i="11"/>
  <c r="M309" i="11"/>
  <c r="B309" i="11"/>
  <c r="O308" i="11"/>
  <c r="R308" i="11" s="1"/>
  <c r="N308" i="11"/>
  <c r="M308" i="11"/>
  <c r="B308" i="11"/>
  <c r="R307" i="11"/>
  <c r="O307" i="11"/>
  <c r="N307" i="11"/>
  <c r="M307" i="11"/>
  <c r="B307" i="11"/>
  <c r="R306" i="11"/>
  <c r="O306" i="11"/>
  <c r="N306" i="11"/>
  <c r="M306" i="11"/>
  <c r="B306" i="11"/>
  <c r="O305" i="11"/>
  <c r="R305" i="11" s="1"/>
  <c r="N305" i="11"/>
  <c r="M305" i="11"/>
  <c r="B305" i="11"/>
  <c r="O304" i="11"/>
  <c r="R304" i="11" s="1"/>
  <c r="N304" i="11"/>
  <c r="M304" i="11"/>
  <c r="B304" i="11"/>
  <c r="O303" i="11"/>
  <c r="R303" i="11" s="1"/>
  <c r="N303" i="11"/>
  <c r="M303" i="11"/>
  <c r="B303" i="11"/>
  <c r="R302" i="11"/>
  <c r="O302" i="11"/>
  <c r="N302" i="11"/>
  <c r="M302" i="11"/>
  <c r="B302" i="11"/>
  <c r="O301" i="11"/>
  <c r="R301" i="11" s="1"/>
  <c r="N301" i="11"/>
  <c r="M301" i="11"/>
  <c r="B301" i="11"/>
  <c r="O300" i="11"/>
  <c r="R300" i="11" s="1"/>
  <c r="N300" i="11"/>
  <c r="M300" i="11"/>
  <c r="B300" i="11"/>
  <c r="R299" i="11"/>
  <c r="O299" i="11"/>
  <c r="N299" i="11"/>
  <c r="M299" i="11"/>
  <c r="B299" i="11"/>
  <c r="O298" i="11"/>
  <c r="R298" i="11" s="1"/>
  <c r="N298" i="11"/>
  <c r="M298" i="11"/>
  <c r="B298" i="11"/>
  <c r="O297" i="11"/>
  <c r="R297" i="11" s="1"/>
  <c r="N297" i="11"/>
  <c r="M297" i="11"/>
  <c r="B297" i="11"/>
  <c r="R296" i="11"/>
  <c r="O296" i="11"/>
  <c r="N296" i="11"/>
  <c r="M296" i="11"/>
  <c r="B296" i="11"/>
  <c r="O295" i="11"/>
  <c r="R295" i="11" s="1"/>
  <c r="N295" i="11"/>
  <c r="M295" i="11"/>
  <c r="B295" i="11"/>
  <c r="R294" i="11"/>
  <c r="O294" i="11"/>
  <c r="N294" i="11"/>
  <c r="M294" i="11"/>
  <c r="B294" i="11"/>
  <c r="O293" i="11"/>
  <c r="R293" i="11" s="1"/>
  <c r="N293" i="11"/>
  <c r="M293" i="11"/>
  <c r="B293" i="11"/>
  <c r="O292" i="11"/>
  <c r="R292" i="11" s="1"/>
  <c r="N292" i="11"/>
  <c r="M292" i="11"/>
  <c r="B292" i="11"/>
  <c r="R291" i="11"/>
  <c r="O291" i="11"/>
  <c r="N291" i="11"/>
  <c r="M291" i="11"/>
  <c r="B291" i="11"/>
  <c r="O290" i="11"/>
  <c r="R290" i="11" s="1"/>
  <c r="N290" i="11"/>
  <c r="M290" i="11"/>
  <c r="B290" i="11"/>
  <c r="O289" i="11"/>
  <c r="R289" i="11" s="1"/>
  <c r="N289" i="11"/>
  <c r="M289" i="11"/>
  <c r="B289" i="11"/>
  <c r="R288" i="11"/>
  <c r="O288" i="11"/>
  <c r="N288" i="11"/>
  <c r="M288" i="11"/>
  <c r="B288" i="11"/>
  <c r="O287" i="11"/>
  <c r="R287" i="11" s="1"/>
  <c r="N287" i="11"/>
  <c r="M287" i="11"/>
  <c r="B287" i="11"/>
  <c r="O286" i="11"/>
  <c r="R286" i="11" s="1"/>
  <c r="N286" i="11"/>
  <c r="M286" i="11"/>
  <c r="B286" i="11"/>
  <c r="R285" i="11"/>
  <c r="O285" i="11"/>
  <c r="N285" i="11"/>
  <c r="M285" i="11"/>
  <c r="B285" i="11"/>
  <c r="O284" i="11"/>
  <c r="R284" i="11" s="1"/>
  <c r="N284" i="11"/>
  <c r="M284" i="11"/>
  <c r="B284" i="11"/>
  <c r="R283" i="11"/>
  <c r="O283" i="11"/>
  <c r="N283" i="11"/>
  <c r="M283" i="11"/>
  <c r="B283" i="11"/>
  <c r="R282" i="11"/>
  <c r="O282" i="11"/>
  <c r="N282" i="11"/>
  <c r="M282" i="11"/>
  <c r="B282" i="11"/>
  <c r="O281" i="11"/>
  <c r="R281" i="11" s="1"/>
  <c r="N281" i="11"/>
  <c r="M281" i="11"/>
  <c r="B281" i="11"/>
  <c r="O280" i="11"/>
  <c r="R280" i="11" s="1"/>
  <c r="N280" i="11"/>
  <c r="M280" i="11"/>
  <c r="B280" i="11"/>
  <c r="O279" i="11"/>
  <c r="R279" i="11" s="1"/>
  <c r="N279" i="11"/>
  <c r="M279" i="11"/>
  <c r="B279" i="11"/>
  <c r="O278" i="11"/>
  <c r="R278" i="11" s="1"/>
  <c r="N278" i="11"/>
  <c r="M278" i="11"/>
  <c r="B278" i="11"/>
  <c r="O277" i="11"/>
  <c r="R277" i="11" s="1"/>
  <c r="N277" i="11"/>
  <c r="M277" i="11"/>
  <c r="B277" i="11"/>
  <c r="O276" i="11"/>
  <c r="R276" i="11" s="1"/>
  <c r="N276" i="11"/>
  <c r="M276" i="11"/>
  <c r="B276" i="11"/>
  <c r="R275" i="11"/>
  <c r="O275" i="11"/>
  <c r="N275" i="11"/>
  <c r="M275" i="11"/>
  <c r="B275" i="11"/>
  <c r="O274" i="11"/>
  <c r="R274" i="11" s="1"/>
  <c r="N274" i="11"/>
  <c r="M274" i="11"/>
  <c r="B274" i="11"/>
  <c r="R273" i="11"/>
  <c r="O273" i="11"/>
  <c r="N273" i="11"/>
  <c r="M273" i="11"/>
  <c r="B273" i="11"/>
  <c r="O272" i="11"/>
  <c r="R272" i="11" s="1"/>
  <c r="N272" i="11"/>
  <c r="M272" i="11"/>
  <c r="B272" i="11"/>
  <c r="O271" i="11"/>
  <c r="R271" i="11" s="1"/>
  <c r="N271" i="11"/>
  <c r="M271" i="11"/>
  <c r="B271" i="11"/>
  <c r="O270" i="11"/>
  <c r="R270" i="11" s="1"/>
  <c r="N270" i="11"/>
  <c r="M270" i="11"/>
  <c r="B270" i="11"/>
  <c r="O269" i="11"/>
  <c r="R269" i="11" s="1"/>
  <c r="N269" i="11"/>
  <c r="M269" i="11"/>
  <c r="B269" i="11"/>
  <c r="O268" i="11"/>
  <c r="R268" i="11" s="1"/>
  <c r="N268" i="11"/>
  <c r="M268" i="11"/>
  <c r="B268" i="11"/>
  <c r="R267" i="11"/>
  <c r="O267" i="11"/>
  <c r="N267" i="11"/>
  <c r="M267" i="11"/>
  <c r="B267" i="11"/>
  <c r="O266" i="11"/>
  <c r="R266" i="11" s="1"/>
  <c r="N266" i="11"/>
  <c r="M266" i="11"/>
  <c r="B266" i="11"/>
  <c r="O265" i="11"/>
  <c r="R265" i="11" s="1"/>
  <c r="N265" i="11"/>
  <c r="M265" i="11"/>
  <c r="B265" i="11"/>
  <c r="R264" i="11"/>
  <c r="O264" i="11"/>
  <c r="N264" i="11"/>
  <c r="M264" i="11"/>
  <c r="B264" i="11"/>
  <c r="O263" i="11"/>
  <c r="R263" i="11" s="1"/>
  <c r="N263" i="11"/>
  <c r="M263" i="11"/>
  <c r="B263" i="11"/>
  <c r="O262" i="11"/>
  <c r="R262" i="11" s="1"/>
  <c r="N262" i="11"/>
  <c r="M262" i="11"/>
  <c r="B262" i="11"/>
  <c r="O261" i="11"/>
  <c r="R261" i="11" s="1"/>
  <c r="N261" i="11"/>
  <c r="M261" i="11"/>
  <c r="B261" i="11"/>
  <c r="O260" i="11"/>
  <c r="R260" i="11" s="1"/>
  <c r="N260" i="11"/>
  <c r="M260" i="11"/>
  <c r="B260" i="11"/>
  <c r="R259" i="11"/>
  <c r="O259" i="11"/>
  <c r="N259" i="11"/>
  <c r="M259" i="11"/>
  <c r="B259" i="11"/>
  <c r="R258" i="11"/>
  <c r="O258" i="11"/>
  <c r="N258" i="11"/>
  <c r="M258" i="11"/>
  <c r="B258" i="11"/>
  <c r="O257" i="11"/>
  <c r="R257" i="11" s="1"/>
  <c r="N257" i="11"/>
  <c r="M257" i="11"/>
  <c r="B257" i="11"/>
  <c r="O256" i="11"/>
  <c r="R256" i="11" s="1"/>
  <c r="N256" i="11"/>
  <c r="M256" i="11"/>
  <c r="B256" i="11"/>
  <c r="O255" i="11"/>
  <c r="R255" i="11" s="1"/>
  <c r="N255" i="11"/>
  <c r="M255" i="11"/>
  <c r="B255" i="11"/>
  <c r="O254" i="11"/>
  <c r="R254" i="11" s="1"/>
  <c r="N254" i="11"/>
  <c r="M254" i="11"/>
  <c r="B254" i="11"/>
  <c r="O253" i="11"/>
  <c r="R253" i="11" s="1"/>
  <c r="N253" i="11"/>
  <c r="M253" i="11"/>
  <c r="B253" i="11"/>
  <c r="O252" i="11"/>
  <c r="R252" i="11" s="1"/>
  <c r="N252" i="11"/>
  <c r="M252" i="11"/>
  <c r="B252" i="11"/>
  <c r="R251" i="11"/>
  <c r="O251" i="11"/>
  <c r="N251" i="11"/>
  <c r="M251" i="11"/>
  <c r="B251" i="11"/>
  <c r="O250" i="11"/>
  <c r="R250" i="11" s="1"/>
  <c r="N250" i="11"/>
  <c r="M250" i="11"/>
  <c r="B250" i="11"/>
  <c r="O249" i="11"/>
  <c r="R249" i="11" s="1"/>
  <c r="N249" i="11"/>
  <c r="M249" i="11"/>
  <c r="B249" i="11"/>
  <c r="R248" i="11"/>
  <c r="O248" i="11"/>
  <c r="N248" i="11"/>
  <c r="M248" i="11"/>
  <c r="B248" i="11"/>
  <c r="O247" i="11"/>
  <c r="R247" i="11" s="1"/>
  <c r="N247" i="11"/>
  <c r="M247" i="11"/>
  <c r="B247" i="11"/>
  <c r="O246" i="11"/>
  <c r="R246" i="11" s="1"/>
  <c r="N246" i="11"/>
  <c r="M246" i="11"/>
  <c r="B246" i="11"/>
  <c r="O245" i="11"/>
  <c r="R245" i="11" s="1"/>
  <c r="N245" i="11"/>
  <c r="M245" i="11"/>
  <c r="B245" i="11"/>
  <c r="O244" i="11"/>
  <c r="R244" i="11" s="1"/>
  <c r="N244" i="11"/>
  <c r="M244" i="11"/>
  <c r="B244" i="11"/>
  <c r="R243" i="11"/>
  <c r="O243" i="11"/>
  <c r="N243" i="11"/>
  <c r="M243" i="11"/>
  <c r="B243" i="11"/>
  <c r="R242" i="11"/>
  <c r="O242" i="11"/>
  <c r="N242" i="11"/>
  <c r="M242" i="11"/>
  <c r="B242" i="11"/>
  <c r="O241" i="11"/>
  <c r="R241" i="11" s="1"/>
  <c r="N241" i="11"/>
  <c r="M241" i="11"/>
  <c r="B241" i="11"/>
  <c r="O240" i="11"/>
  <c r="R240" i="11" s="1"/>
  <c r="N240" i="11"/>
  <c r="M240" i="11"/>
  <c r="B240" i="11"/>
  <c r="O239" i="11"/>
  <c r="R239" i="11" s="1"/>
  <c r="N239" i="11"/>
  <c r="M239" i="11"/>
  <c r="B239" i="11"/>
  <c r="O238" i="11"/>
  <c r="R238" i="11" s="1"/>
  <c r="N238" i="11"/>
  <c r="M238" i="11"/>
  <c r="B238" i="11"/>
  <c r="O237" i="11"/>
  <c r="R237" i="11" s="1"/>
  <c r="N237" i="11"/>
  <c r="M237" i="11"/>
  <c r="B237" i="11"/>
  <c r="R236" i="11"/>
  <c r="O236" i="11"/>
  <c r="N236" i="11"/>
  <c r="M236" i="11"/>
  <c r="B236" i="11"/>
  <c r="R235" i="11"/>
  <c r="O235" i="11"/>
  <c r="N235" i="11"/>
  <c r="M235" i="11"/>
  <c r="B235" i="11"/>
  <c r="R234" i="11"/>
  <c r="O234" i="11"/>
  <c r="N234" i="11"/>
  <c r="M234" i="11"/>
  <c r="B234" i="11"/>
  <c r="O233" i="11"/>
  <c r="R233" i="11" s="1"/>
  <c r="N233" i="11"/>
  <c r="M233" i="11"/>
  <c r="B233" i="11"/>
  <c r="O232" i="11"/>
  <c r="R232" i="11" s="1"/>
  <c r="N232" i="11"/>
  <c r="M232" i="11"/>
  <c r="B232" i="11"/>
  <c r="O231" i="11"/>
  <c r="R231" i="11" s="1"/>
  <c r="N231" i="11"/>
  <c r="M231" i="11"/>
  <c r="B231" i="11"/>
  <c r="O230" i="11"/>
  <c r="R230" i="11" s="1"/>
  <c r="N230" i="11"/>
  <c r="M230" i="11"/>
  <c r="B230" i="11"/>
  <c r="R229" i="11"/>
  <c r="O229" i="11"/>
  <c r="N229" i="11"/>
  <c r="M229" i="11"/>
  <c r="B229" i="11"/>
  <c r="R228" i="11"/>
  <c r="O228" i="11"/>
  <c r="N228" i="11"/>
  <c r="M228" i="11"/>
  <c r="B228" i="11"/>
  <c r="R227" i="11"/>
  <c r="O227" i="11"/>
  <c r="N227" i="11"/>
  <c r="M227" i="11"/>
  <c r="B227" i="11"/>
  <c r="O226" i="11"/>
  <c r="R226" i="11" s="1"/>
  <c r="N226" i="11"/>
  <c r="M226" i="11"/>
  <c r="B226" i="11"/>
  <c r="O225" i="11"/>
  <c r="R225" i="11" s="1"/>
  <c r="N225" i="11"/>
  <c r="M225" i="11"/>
  <c r="B225" i="11"/>
  <c r="R224" i="11"/>
  <c r="O224" i="11"/>
  <c r="N224" i="11"/>
  <c r="M224" i="11"/>
  <c r="B224" i="11"/>
  <c r="O223" i="11"/>
  <c r="R223" i="11" s="1"/>
  <c r="N223" i="11"/>
  <c r="M223" i="11"/>
  <c r="B223" i="11"/>
  <c r="O222" i="11"/>
  <c r="R222" i="11" s="1"/>
  <c r="N222" i="11"/>
  <c r="M222" i="11"/>
  <c r="B222" i="11"/>
  <c r="R221" i="11"/>
  <c r="O221" i="11"/>
  <c r="N221" i="11"/>
  <c r="M221" i="11"/>
  <c r="B221" i="11"/>
  <c r="R220" i="11"/>
  <c r="O220" i="11"/>
  <c r="N220" i="11"/>
  <c r="M220" i="11"/>
  <c r="B220" i="11"/>
  <c r="R219" i="11"/>
  <c r="O219" i="11"/>
  <c r="N219" i="11"/>
  <c r="M219" i="11"/>
  <c r="B219" i="11"/>
  <c r="O218" i="11"/>
  <c r="R218" i="11" s="1"/>
  <c r="N218" i="11"/>
  <c r="M218" i="11"/>
  <c r="B218" i="11"/>
  <c r="O217" i="11"/>
  <c r="R217" i="11" s="1"/>
  <c r="N217" i="11"/>
  <c r="M217" i="11"/>
  <c r="B217" i="11"/>
  <c r="R216" i="11"/>
  <c r="O216" i="11"/>
  <c r="N216" i="11"/>
  <c r="M216" i="11"/>
  <c r="B216" i="11"/>
  <c r="O215" i="11"/>
  <c r="R215" i="11" s="1"/>
  <c r="N215" i="11"/>
  <c r="M215" i="11"/>
  <c r="B215" i="11"/>
  <c r="R214" i="11"/>
  <c r="O214" i="11"/>
  <c r="N214" i="11"/>
  <c r="M214" i="11"/>
  <c r="B214" i="11"/>
  <c r="O213" i="11"/>
  <c r="R213" i="11" s="1"/>
  <c r="N213" i="11"/>
  <c r="M213" i="11"/>
  <c r="B213" i="11"/>
  <c r="R212" i="11"/>
  <c r="O212" i="11"/>
  <c r="N212" i="11"/>
  <c r="M212" i="11"/>
  <c r="B212" i="11"/>
  <c r="R211" i="11"/>
  <c r="O211" i="11"/>
  <c r="N211" i="11"/>
  <c r="M211" i="11"/>
  <c r="B211" i="11"/>
  <c r="R210" i="11"/>
  <c r="O210" i="11"/>
  <c r="N210" i="11"/>
  <c r="M210" i="11"/>
  <c r="B210" i="11"/>
  <c r="O209" i="11"/>
  <c r="R209" i="11" s="1"/>
  <c r="N209" i="11"/>
  <c r="M209" i="11"/>
  <c r="B209" i="11"/>
  <c r="O208" i="11"/>
  <c r="R208" i="11" s="1"/>
  <c r="N208" i="11"/>
  <c r="M208" i="11"/>
  <c r="B208" i="11"/>
  <c r="O207" i="11"/>
  <c r="R207" i="11" s="1"/>
  <c r="N207" i="11"/>
  <c r="M207" i="11"/>
  <c r="B207" i="11"/>
  <c r="O206" i="11"/>
  <c r="R206" i="11" s="1"/>
  <c r="N206" i="11"/>
  <c r="M206" i="11"/>
  <c r="B206" i="11"/>
  <c r="R205" i="11"/>
  <c r="O205" i="11"/>
  <c r="N205" i="11"/>
  <c r="M205" i="11"/>
  <c r="B205" i="11"/>
  <c r="R204" i="11"/>
  <c r="O204" i="11"/>
  <c r="N204" i="11"/>
  <c r="M204" i="11"/>
  <c r="B204" i="11"/>
  <c r="R203" i="11"/>
  <c r="O203" i="11"/>
  <c r="N203" i="11"/>
  <c r="M203" i="11"/>
  <c r="B203" i="11"/>
  <c r="O202" i="11"/>
  <c r="R202" i="11" s="1"/>
  <c r="N202" i="11"/>
  <c r="M202" i="11"/>
  <c r="B202" i="11"/>
  <c r="O201" i="11"/>
  <c r="R201" i="11" s="1"/>
  <c r="N201" i="11"/>
  <c r="M201" i="11"/>
  <c r="B201" i="11"/>
  <c r="R200" i="11"/>
  <c r="O200" i="11"/>
  <c r="N200" i="11"/>
  <c r="M200" i="11"/>
  <c r="B200" i="11"/>
  <c r="O199" i="11"/>
  <c r="R199" i="11" s="1"/>
  <c r="N199" i="11"/>
  <c r="M199" i="11"/>
  <c r="B199" i="11"/>
  <c r="O198" i="11"/>
  <c r="R198" i="11" s="1"/>
  <c r="N198" i="11"/>
  <c r="M198" i="11"/>
  <c r="B198" i="11"/>
  <c r="R197" i="11"/>
  <c r="O197" i="11"/>
  <c r="N197" i="11"/>
  <c r="M197" i="11"/>
  <c r="B197" i="11"/>
  <c r="R196" i="11"/>
  <c r="O196" i="11"/>
  <c r="N196" i="11"/>
  <c r="M196" i="11"/>
  <c r="B196" i="11"/>
  <c r="R195" i="11"/>
  <c r="O195" i="11"/>
  <c r="N195" i="11"/>
  <c r="M195" i="11"/>
  <c r="B195" i="11"/>
  <c r="O194" i="11"/>
  <c r="R194" i="11" s="1"/>
  <c r="N194" i="11"/>
  <c r="M194" i="11"/>
  <c r="B194" i="11"/>
  <c r="O193" i="11"/>
  <c r="R193" i="11" s="1"/>
  <c r="N193" i="11"/>
  <c r="M193" i="11"/>
  <c r="B193" i="11"/>
  <c r="R192" i="11"/>
  <c r="O192" i="11"/>
  <c r="N192" i="11"/>
  <c r="M192" i="11"/>
  <c r="B192" i="11"/>
  <c r="O191" i="11"/>
  <c r="R191" i="11" s="1"/>
  <c r="N191" i="11"/>
  <c r="M191" i="11"/>
  <c r="B191" i="11"/>
  <c r="R190" i="11"/>
  <c r="O190" i="11"/>
  <c r="N190" i="11"/>
  <c r="M190" i="11"/>
  <c r="B190" i="11"/>
  <c r="O189" i="11"/>
  <c r="R189" i="11" s="1"/>
  <c r="N189" i="11"/>
  <c r="M189" i="11"/>
  <c r="B189" i="11"/>
  <c r="R188" i="11"/>
  <c r="O188" i="11"/>
  <c r="N188" i="11"/>
  <c r="M188" i="11"/>
  <c r="B188" i="11"/>
  <c r="R187" i="11"/>
  <c r="O187" i="11"/>
  <c r="N187" i="11"/>
  <c r="M187" i="11"/>
  <c r="B187" i="11"/>
  <c r="R186" i="11"/>
  <c r="O186" i="11"/>
  <c r="N186" i="11"/>
  <c r="M186" i="11"/>
  <c r="B186" i="11"/>
  <c r="O185" i="11"/>
  <c r="R185" i="11" s="1"/>
  <c r="N185" i="11"/>
  <c r="M185" i="11"/>
  <c r="B185" i="11"/>
  <c r="O184" i="11"/>
  <c r="R184" i="11" s="1"/>
  <c r="N184" i="11"/>
  <c r="M184" i="11"/>
  <c r="B184" i="11"/>
  <c r="O183" i="11"/>
  <c r="R183" i="11" s="1"/>
  <c r="N183" i="11"/>
  <c r="M183" i="11"/>
  <c r="B183" i="11"/>
  <c r="R182" i="11"/>
  <c r="O182" i="11"/>
  <c r="N182" i="11"/>
  <c r="M182" i="11"/>
  <c r="B182" i="11"/>
  <c r="O181" i="11"/>
  <c r="R181" i="11" s="1"/>
  <c r="N181" i="11"/>
  <c r="M181" i="11"/>
  <c r="B181" i="11"/>
  <c r="R180" i="11"/>
  <c r="O180" i="11"/>
  <c r="N180" i="11"/>
  <c r="M180" i="11"/>
  <c r="B180" i="11"/>
  <c r="R179" i="11"/>
  <c r="O179" i="11"/>
  <c r="N179" i="11"/>
  <c r="M179" i="11"/>
  <c r="B179" i="11"/>
  <c r="R178" i="11"/>
  <c r="O178" i="11"/>
  <c r="N178" i="11"/>
  <c r="M178" i="11"/>
  <c r="B178" i="11"/>
  <c r="O177" i="11"/>
  <c r="R177" i="11" s="1"/>
  <c r="N177" i="11"/>
  <c r="M177" i="11"/>
  <c r="B177" i="11"/>
  <c r="O176" i="11"/>
  <c r="R176" i="11" s="1"/>
  <c r="N176" i="11"/>
  <c r="M176" i="11"/>
  <c r="B176" i="11"/>
  <c r="O175" i="11"/>
  <c r="R175" i="11" s="1"/>
  <c r="N175" i="11"/>
  <c r="M175" i="11"/>
  <c r="B175" i="11"/>
  <c r="O174" i="11"/>
  <c r="R174" i="11" s="1"/>
  <c r="N174" i="11"/>
  <c r="M174" i="11"/>
  <c r="B174" i="11"/>
  <c r="O173" i="11"/>
  <c r="R173" i="11" s="1"/>
  <c r="N173" i="11"/>
  <c r="M173" i="11"/>
  <c r="B173" i="11"/>
  <c r="O172" i="11"/>
  <c r="R172" i="11" s="1"/>
  <c r="N172" i="11"/>
  <c r="M172" i="11"/>
  <c r="B172" i="11"/>
  <c r="R171" i="11"/>
  <c r="O171" i="11"/>
  <c r="N171" i="11"/>
  <c r="M171" i="11"/>
  <c r="B171" i="11"/>
  <c r="O170" i="11"/>
  <c r="R170" i="11" s="1"/>
  <c r="N170" i="11"/>
  <c r="M170" i="11"/>
  <c r="B170" i="11"/>
  <c r="O169" i="11"/>
  <c r="R169" i="11" s="1"/>
  <c r="N169" i="11"/>
  <c r="M169" i="11"/>
  <c r="B169" i="11"/>
  <c r="R168" i="11"/>
  <c r="O168" i="11"/>
  <c r="N168" i="11"/>
  <c r="M168" i="11"/>
  <c r="B168" i="11"/>
  <c r="O167" i="11"/>
  <c r="R167" i="11" s="1"/>
  <c r="N167" i="11"/>
  <c r="M167" i="11"/>
  <c r="B167" i="11"/>
  <c r="O166" i="11"/>
  <c r="R166" i="11" s="1"/>
  <c r="N166" i="11"/>
  <c r="M166" i="11"/>
  <c r="B166" i="11"/>
  <c r="R165" i="11"/>
  <c r="O165" i="11"/>
  <c r="N165" i="11"/>
  <c r="M165" i="11"/>
  <c r="B165" i="11"/>
  <c r="O164" i="11"/>
  <c r="R164" i="11" s="1"/>
  <c r="N164" i="11"/>
  <c r="M164" i="11"/>
  <c r="B164" i="11"/>
  <c r="R163" i="11"/>
  <c r="O163" i="11"/>
  <c r="N163" i="11"/>
  <c r="M163" i="11"/>
  <c r="B163" i="11"/>
  <c r="R162" i="11"/>
  <c r="O162" i="11"/>
  <c r="N162" i="11"/>
  <c r="M162" i="11"/>
  <c r="B162" i="11"/>
  <c r="O161" i="11"/>
  <c r="R161" i="11" s="1"/>
  <c r="N161" i="11"/>
  <c r="M161" i="11"/>
  <c r="B161" i="11"/>
  <c r="O160" i="11"/>
  <c r="R160" i="11" s="1"/>
  <c r="N160" i="11"/>
  <c r="M160" i="11"/>
  <c r="B160" i="11"/>
  <c r="O159" i="11"/>
  <c r="R159" i="11" s="1"/>
  <c r="N159" i="11"/>
  <c r="M159" i="11"/>
  <c r="B159" i="11"/>
  <c r="O158" i="11"/>
  <c r="R158" i="11" s="1"/>
  <c r="N158" i="11"/>
  <c r="M158" i="11"/>
  <c r="B158" i="11"/>
  <c r="O157" i="11"/>
  <c r="R157" i="11" s="1"/>
  <c r="N157" i="11"/>
  <c r="M157" i="11"/>
  <c r="B157" i="11"/>
  <c r="O156" i="11"/>
  <c r="R156" i="11" s="1"/>
  <c r="N156" i="11"/>
  <c r="M156" i="11"/>
  <c r="B156" i="11"/>
  <c r="R155" i="11"/>
  <c r="O155" i="11"/>
  <c r="N155" i="11"/>
  <c r="M155" i="11"/>
  <c r="B155" i="11"/>
  <c r="O154" i="11"/>
  <c r="R154" i="11" s="1"/>
  <c r="N154" i="11"/>
  <c r="M154" i="11"/>
  <c r="B154" i="11"/>
  <c r="O153" i="11"/>
  <c r="R153" i="11" s="1"/>
  <c r="N153" i="11"/>
  <c r="M153" i="11"/>
  <c r="B153" i="11"/>
  <c r="R152" i="11"/>
  <c r="O152" i="11"/>
  <c r="N152" i="11"/>
  <c r="M152" i="11"/>
  <c r="B152" i="11"/>
  <c r="O151" i="11"/>
  <c r="R151" i="11" s="1"/>
  <c r="N151" i="11"/>
  <c r="M151" i="11"/>
  <c r="B151" i="11"/>
  <c r="R150" i="11"/>
  <c r="O150" i="11"/>
  <c r="N150" i="11"/>
  <c r="M150" i="11"/>
  <c r="B150" i="11"/>
  <c r="O149" i="11"/>
  <c r="R149" i="11" s="1"/>
  <c r="N149" i="11"/>
  <c r="M149" i="11"/>
  <c r="B149" i="11"/>
  <c r="O148" i="11"/>
  <c r="R148" i="11" s="1"/>
  <c r="N148" i="11"/>
  <c r="M148" i="11"/>
  <c r="B148" i="11"/>
  <c r="R147" i="11"/>
  <c r="O147" i="11"/>
  <c r="N147" i="11"/>
  <c r="M147" i="11"/>
  <c r="B147" i="11"/>
  <c r="O146" i="11"/>
  <c r="R146" i="11" s="1"/>
  <c r="N146" i="11"/>
  <c r="M146" i="11"/>
  <c r="B146" i="11"/>
  <c r="R145" i="11"/>
  <c r="O145" i="11"/>
  <c r="N145" i="11"/>
  <c r="M145" i="11"/>
  <c r="B145" i="11"/>
  <c r="O144" i="11"/>
  <c r="R144" i="11" s="1"/>
  <c r="N144" i="11"/>
  <c r="M144" i="11"/>
  <c r="B144" i="11"/>
  <c r="O143" i="11"/>
  <c r="R143" i="11" s="1"/>
  <c r="N143" i="11"/>
  <c r="M143" i="11"/>
  <c r="B143" i="11"/>
  <c r="O142" i="11"/>
  <c r="R142" i="11" s="1"/>
  <c r="N142" i="11"/>
  <c r="M142" i="11"/>
  <c r="B142" i="11"/>
  <c r="R141" i="11"/>
  <c r="O141" i="11"/>
  <c r="N141" i="11"/>
  <c r="M141" i="11"/>
  <c r="B141" i="11"/>
  <c r="O140" i="11"/>
  <c r="R140" i="11" s="1"/>
  <c r="N140" i="11"/>
  <c r="M140" i="11"/>
  <c r="B140" i="11"/>
  <c r="R139" i="11"/>
  <c r="O139" i="11"/>
  <c r="N139" i="11"/>
  <c r="M139" i="11"/>
  <c r="B139" i="11"/>
  <c r="O138" i="11"/>
  <c r="R138" i="11" s="1"/>
  <c r="N138" i="11"/>
  <c r="M138" i="11"/>
  <c r="B138" i="11"/>
  <c r="O137" i="11"/>
  <c r="R137" i="11" s="1"/>
  <c r="N137" i="11"/>
  <c r="M137" i="11"/>
  <c r="B137" i="11"/>
  <c r="O136" i="11"/>
  <c r="R136" i="11" s="1"/>
  <c r="N136" i="11"/>
  <c r="M136" i="11"/>
  <c r="B136" i="11"/>
  <c r="O135" i="11"/>
  <c r="R135" i="11" s="1"/>
  <c r="N135" i="11"/>
  <c r="M135" i="11"/>
  <c r="B135" i="11"/>
  <c r="O134" i="11"/>
  <c r="R134" i="11" s="1"/>
  <c r="N134" i="11"/>
  <c r="M134" i="11"/>
  <c r="B134" i="11"/>
  <c r="R133" i="11"/>
  <c r="O133" i="11"/>
  <c r="N133" i="11"/>
  <c r="M133" i="11"/>
  <c r="B133" i="11"/>
  <c r="O132" i="11"/>
  <c r="R132" i="11" s="1"/>
  <c r="N132" i="11"/>
  <c r="M132" i="11"/>
  <c r="B132" i="11"/>
  <c r="R131" i="11"/>
  <c r="O131" i="11"/>
  <c r="N131" i="11"/>
  <c r="M131" i="11"/>
  <c r="B131" i="11"/>
  <c r="R130" i="11"/>
  <c r="O130" i="11"/>
  <c r="N130" i="11"/>
  <c r="M130" i="11"/>
  <c r="B130" i="11"/>
  <c r="O129" i="11"/>
  <c r="R129" i="11" s="1"/>
  <c r="N129" i="11"/>
  <c r="M129" i="11"/>
  <c r="B129" i="11"/>
  <c r="O128" i="11"/>
  <c r="R128" i="11" s="1"/>
  <c r="N128" i="11"/>
  <c r="M128" i="11"/>
  <c r="B128" i="11"/>
  <c r="O127" i="11"/>
  <c r="R127" i="11" s="1"/>
  <c r="N127" i="11"/>
  <c r="M127" i="11"/>
  <c r="B127" i="11"/>
  <c r="O126" i="11"/>
  <c r="R126" i="11" s="1"/>
  <c r="N126" i="11"/>
  <c r="M126" i="11"/>
  <c r="B126" i="11"/>
  <c r="R125" i="11"/>
  <c r="O125" i="11"/>
  <c r="N125" i="11"/>
  <c r="M125" i="11"/>
  <c r="B125" i="11"/>
  <c r="R124" i="11"/>
  <c r="O124" i="11"/>
  <c r="N124" i="11"/>
  <c r="M124" i="11"/>
  <c r="B124" i="11"/>
  <c r="R123" i="11"/>
  <c r="O123" i="11"/>
  <c r="N123" i="11"/>
  <c r="M123" i="11"/>
  <c r="B123" i="11"/>
  <c r="O122" i="11"/>
  <c r="R122" i="11" s="1"/>
  <c r="N122" i="11"/>
  <c r="M122" i="11"/>
  <c r="B122" i="11"/>
  <c r="O121" i="11"/>
  <c r="R121" i="11" s="1"/>
  <c r="N121" i="11"/>
  <c r="M121" i="11"/>
  <c r="B121" i="11"/>
  <c r="R120" i="11"/>
  <c r="O120" i="11"/>
  <c r="N120" i="11"/>
  <c r="M120" i="11"/>
  <c r="B120" i="11"/>
  <c r="O119" i="11"/>
  <c r="R119" i="11" s="1"/>
  <c r="N119" i="11"/>
  <c r="M119" i="11"/>
  <c r="B119" i="11"/>
  <c r="O118" i="11"/>
  <c r="R118" i="11" s="1"/>
  <c r="N118" i="11"/>
  <c r="M118" i="11"/>
  <c r="B118" i="11"/>
  <c r="R117" i="11"/>
  <c r="O117" i="11"/>
  <c r="N117" i="11"/>
  <c r="M117" i="11"/>
  <c r="B117" i="11"/>
  <c r="O116" i="11"/>
  <c r="R116" i="11" s="1"/>
  <c r="N116" i="11"/>
  <c r="M116" i="11"/>
  <c r="B116" i="11"/>
  <c r="R115" i="11"/>
  <c r="O115" i="11"/>
  <c r="N115" i="11"/>
  <c r="M115" i="11"/>
  <c r="B115" i="11"/>
  <c r="O114" i="11"/>
  <c r="R114" i="11" s="1"/>
  <c r="N114" i="11"/>
  <c r="M114" i="11"/>
  <c r="B114" i="11"/>
  <c r="O113" i="11"/>
  <c r="R113" i="11" s="1"/>
  <c r="N113" i="11"/>
  <c r="M113" i="11"/>
  <c r="B113" i="11"/>
  <c r="R112" i="11"/>
  <c r="O112" i="11"/>
  <c r="N112" i="11"/>
  <c r="M112" i="11"/>
  <c r="B112" i="11"/>
  <c r="O111" i="11"/>
  <c r="R111" i="11" s="1"/>
  <c r="N111" i="11"/>
  <c r="M111" i="11"/>
  <c r="B111" i="11"/>
  <c r="O110" i="11"/>
  <c r="R110" i="11" s="1"/>
  <c r="N110" i="11"/>
  <c r="M110" i="11"/>
  <c r="B110" i="11"/>
  <c r="O109" i="11"/>
  <c r="R109" i="11" s="1"/>
  <c r="N109" i="11"/>
  <c r="M109" i="11"/>
  <c r="B109" i="11"/>
  <c r="O108" i="11"/>
  <c r="R108" i="11" s="1"/>
  <c r="N108" i="11"/>
  <c r="M108" i="11"/>
  <c r="B108" i="11"/>
  <c r="R107" i="11"/>
  <c r="O107" i="11"/>
  <c r="N107" i="11"/>
  <c r="M107" i="11"/>
  <c r="B107" i="11"/>
  <c r="O106" i="11"/>
  <c r="R106" i="11" s="1"/>
  <c r="N106" i="11"/>
  <c r="M106" i="11"/>
  <c r="B106" i="11"/>
  <c r="R105" i="11"/>
  <c r="M105" i="11"/>
  <c r="N105" i="11" s="1"/>
  <c r="O105" i="11" s="1"/>
  <c r="B105" i="11"/>
  <c r="R104" i="11"/>
  <c r="O104" i="11"/>
  <c r="M104" i="11"/>
  <c r="N104" i="11" s="1"/>
  <c r="B104" i="11"/>
  <c r="R103" i="11"/>
  <c r="N103" i="11"/>
  <c r="O103" i="11" s="1"/>
  <c r="M103" i="11"/>
  <c r="B103" i="11"/>
  <c r="M102" i="11"/>
  <c r="N102" i="11" s="1"/>
  <c r="O102" i="11" s="1"/>
  <c r="R102" i="11" s="1"/>
  <c r="B102" i="11"/>
  <c r="N101" i="11"/>
  <c r="O101" i="11" s="1"/>
  <c r="R101" i="11" s="1"/>
  <c r="M101" i="11"/>
  <c r="B101" i="11"/>
  <c r="R100" i="11"/>
  <c r="N100" i="11"/>
  <c r="O100" i="11" s="1"/>
  <c r="M100" i="11"/>
  <c r="B100" i="11"/>
  <c r="N99" i="11"/>
  <c r="O99" i="11" s="1"/>
  <c r="R99" i="11" s="1"/>
  <c r="M99" i="11"/>
  <c r="B99" i="11"/>
  <c r="M98" i="11"/>
  <c r="N98" i="11" s="1"/>
  <c r="O98" i="11" s="1"/>
  <c r="R98" i="11" s="1"/>
  <c r="B98" i="11"/>
  <c r="M97" i="11"/>
  <c r="N97" i="11" s="1"/>
  <c r="O97" i="11" s="1"/>
  <c r="R97" i="11" s="1"/>
  <c r="B97" i="11"/>
  <c r="M96" i="11"/>
  <c r="N96" i="11" s="1"/>
  <c r="O96" i="11" s="1"/>
  <c r="R96" i="11" s="1"/>
  <c r="B96" i="11"/>
  <c r="M95" i="11"/>
  <c r="N95" i="11" s="1"/>
  <c r="O95" i="11" s="1"/>
  <c r="R95" i="11" s="1"/>
  <c r="B95" i="11"/>
  <c r="M94" i="11"/>
  <c r="N94" i="11" s="1"/>
  <c r="O94" i="11" s="1"/>
  <c r="R94" i="11" s="1"/>
  <c r="B94" i="11"/>
  <c r="N93" i="11"/>
  <c r="O93" i="11" s="1"/>
  <c r="R93" i="11" s="1"/>
  <c r="M93" i="11"/>
  <c r="B93" i="11"/>
  <c r="N92" i="11"/>
  <c r="O92" i="11" s="1"/>
  <c r="R92" i="11" s="1"/>
  <c r="M92" i="11"/>
  <c r="B92" i="11"/>
  <c r="R91" i="11"/>
  <c r="N91" i="11"/>
  <c r="O91" i="11" s="1"/>
  <c r="M91" i="11"/>
  <c r="B91" i="11"/>
  <c r="M90" i="11"/>
  <c r="N90" i="11" s="1"/>
  <c r="O90" i="11" s="1"/>
  <c r="R90" i="11" s="1"/>
  <c r="B90" i="11"/>
  <c r="M89" i="11"/>
  <c r="N89" i="11" s="1"/>
  <c r="O89" i="11" s="1"/>
  <c r="R89" i="11" s="1"/>
  <c r="B89" i="11"/>
  <c r="O88" i="11"/>
  <c r="R88" i="11" s="1"/>
  <c r="M88" i="11"/>
  <c r="N88" i="11" s="1"/>
  <c r="B88" i="11"/>
  <c r="M87" i="11"/>
  <c r="N87" i="11" s="1"/>
  <c r="O87" i="11" s="1"/>
  <c r="R87" i="11" s="1"/>
  <c r="B87" i="11"/>
  <c r="M86" i="11"/>
  <c r="N86" i="11" s="1"/>
  <c r="O86" i="11" s="1"/>
  <c r="R86" i="11" s="1"/>
  <c r="B86" i="11"/>
  <c r="O85" i="11"/>
  <c r="R85" i="11" s="1"/>
  <c r="N85" i="11"/>
  <c r="M85" i="11"/>
  <c r="B85" i="11"/>
  <c r="M84" i="11"/>
  <c r="N84" i="11" s="1"/>
  <c r="O84" i="11" s="1"/>
  <c r="R84" i="11" s="1"/>
  <c r="B84" i="11"/>
  <c r="N83" i="11"/>
  <c r="O83" i="11" s="1"/>
  <c r="R83" i="11" s="1"/>
  <c r="M83" i="11"/>
  <c r="B83" i="11"/>
  <c r="N82" i="11"/>
  <c r="O82" i="11" s="1"/>
  <c r="R82" i="11" s="1"/>
  <c r="M82" i="11"/>
  <c r="B82" i="11"/>
  <c r="R81" i="11"/>
  <c r="M81" i="11"/>
  <c r="N81" i="11" s="1"/>
  <c r="O81" i="11" s="1"/>
  <c r="B81" i="11"/>
  <c r="M80" i="11"/>
  <c r="N80" i="11" s="1"/>
  <c r="O80" i="11" s="1"/>
  <c r="R80" i="11" s="1"/>
  <c r="B80" i="11"/>
  <c r="N79" i="11"/>
  <c r="O79" i="11" s="1"/>
  <c r="R79" i="11" s="1"/>
  <c r="M79" i="11"/>
  <c r="B79" i="11"/>
  <c r="M78" i="11"/>
  <c r="N78" i="11" s="1"/>
  <c r="O78" i="11" s="1"/>
  <c r="R78" i="11" s="1"/>
  <c r="B78" i="11"/>
  <c r="N77" i="11"/>
  <c r="O77" i="11" s="1"/>
  <c r="R77" i="11" s="1"/>
  <c r="M77" i="11"/>
  <c r="B77" i="11"/>
  <c r="M76" i="11"/>
  <c r="N76" i="11" s="1"/>
  <c r="O76" i="11" s="1"/>
  <c r="R76" i="11" s="1"/>
  <c r="B76" i="11"/>
  <c r="N75" i="11"/>
  <c r="O75" i="11" s="1"/>
  <c r="R75" i="11" s="1"/>
  <c r="M75" i="11"/>
  <c r="B75" i="11"/>
  <c r="M74" i="11"/>
  <c r="N74" i="11" s="1"/>
  <c r="O74" i="11" s="1"/>
  <c r="R74" i="11" s="1"/>
  <c r="B74" i="11"/>
  <c r="N73" i="11"/>
  <c r="O73" i="11" s="1"/>
  <c r="R73" i="11" s="1"/>
  <c r="M73" i="11"/>
  <c r="B73" i="11"/>
  <c r="N72" i="11"/>
  <c r="O72" i="11" s="1"/>
  <c r="R72" i="11" s="1"/>
  <c r="M72" i="11"/>
  <c r="B72" i="11"/>
  <c r="N71" i="11"/>
  <c r="O71" i="11" s="1"/>
  <c r="R71" i="11" s="1"/>
  <c r="M71" i="11"/>
  <c r="B71" i="11"/>
  <c r="M70" i="11"/>
  <c r="N70" i="11" s="1"/>
  <c r="O70" i="11" s="1"/>
  <c r="R70" i="11" s="1"/>
  <c r="B70" i="11"/>
  <c r="M69" i="11"/>
  <c r="N69" i="11" s="1"/>
  <c r="O69" i="11" s="1"/>
  <c r="R69" i="11" s="1"/>
  <c r="B69" i="11"/>
  <c r="M68" i="11"/>
  <c r="N68" i="11" s="1"/>
  <c r="O68" i="11" s="1"/>
  <c r="R68" i="11" s="1"/>
  <c r="B68" i="11"/>
  <c r="M67" i="11"/>
  <c r="N67" i="11" s="1"/>
  <c r="O67" i="11" s="1"/>
  <c r="R67" i="11" s="1"/>
  <c r="B67" i="11"/>
  <c r="M66" i="11"/>
  <c r="N66" i="11" s="1"/>
  <c r="O66" i="11" s="1"/>
  <c r="R66" i="11" s="1"/>
  <c r="B66" i="11"/>
  <c r="N65" i="11"/>
  <c r="O65" i="11" s="1"/>
  <c r="R65" i="11" s="1"/>
  <c r="M65" i="11"/>
  <c r="B65" i="11"/>
  <c r="N64" i="11"/>
  <c r="O64" i="11" s="1"/>
  <c r="R64" i="11" s="1"/>
  <c r="M64" i="11"/>
  <c r="B64" i="11"/>
  <c r="N63" i="11"/>
  <c r="O63" i="11" s="1"/>
  <c r="R63" i="11" s="1"/>
  <c r="M63" i="11"/>
  <c r="B63" i="11"/>
  <c r="M62" i="11"/>
  <c r="N62" i="11" s="1"/>
  <c r="O62" i="11" s="1"/>
  <c r="R62" i="11" s="1"/>
  <c r="B62" i="11"/>
  <c r="M61" i="11"/>
  <c r="N61" i="11" s="1"/>
  <c r="O61" i="11" s="1"/>
  <c r="R61" i="11" s="1"/>
  <c r="B61" i="11"/>
  <c r="M60" i="11"/>
  <c r="N60" i="11" s="1"/>
  <c r="O60" i="11" s="1"/>
  <c r="R60" i="11" s="1"/>
  <c r="B60" i="11"/>
  <c r="M59" i="11"/>
  <c r="N59" i="11" s="1"/>
  <c r="O59" i="11" s="1"/>
  <c r="R59" i="11" s="1"/>
  <c r="B59" i="11"/>
  <c r="M58" i="11"/>
  <c r="N58" i="11" s="1"/>
  <c r="O58" i="11" s="1"/>
  <c r="R58" i="11" s="1"/>
  <c r="B58" i="11"/>
  <c r="N57" i="11"/>
  <c r="O57" i="11" s="1"/>
  <c r="R57" i="11" s="1"/>
  <c r="M57" i="11"/>
  <c r="B57" i="11"/>
  <c r="N56" i="11"/>
  <c r="O56" i="11" s="1"/>
  <c r="R56" i="11" s="1"/>
  <c r="M56" i="11"/>
  <c r="B56" i="11"/>
  <c r="N55" i="11"/>
  <c r="O55" i="11" s="1"/>
  <c r="R55" i="11" s="1"/>
  <c r="M55" i="11"/>
  <c r="B55" i="11"/>
  <c r="M54" i="11"/>
  <c r="N54" i="11" s="1"/>
  <c r="O54" i="11" s="1"/>
  <c r="R54" i="11" s="1"/>
  <c r="B54" i="11"/>
  <c r="M53" i="11"/>
  <c r="N53" i="11" s="1"/>
  <c r="O53" i="11" s="1"/>
  <c r="R53" i="11" s="1"/>
  <c r="B53" i="11"/>
  <c r="M52" i="11"/>
  <c r="N52" i="11" s="1"/>
  <c r="O52" i="11" s="1"/>
  <c r="R52" i="11" s="1"/>
  <c r="B52" i="11"/>
  <c r="M51" i="11"/>
  <c r="N51" i="11" s="1"/>
  <c r="O51" i="11" s="1"/>
  <c r="R51" i="11" s="1"/>
  <c r="B51" i="11"/>
  <c r="M50" i="11"/>
  <c r="N50" i="11" s="1"/>
  <c r="O50" i="11" s="1"/>
  <c r="R50" i="11" s="1"/>
  <c r="B50" i="11"/>
  <c r="N49" i="11"/>
  <c r="O49" i="11" s="1"/>
  <c r="R49" i="11" s="1"/>
  <c r="M49" i="11"/>
  <c r="B49" i="11"/>
  <c r="N48" i="11"/>
  <c r="O48" i="11" s="1"/>
  <c r="R48" i="11" s="1"/>
  <c r="M48" i="11"/>
  <c r="B48" i="11"/>
  <c r="N47" i="11"/>
  <c r="O47" i="11" s="1"/>
  <c r="R47" i="11" s="1"/>
  <c r="M47" i="11"/>
  <c r="B47" i="11"/>
  <c r="M46" i="11"/>
  <c r="N46" i="11" s="1"/>
  <c r="O46" i="11" s="1"/>
  <c r="R46" i="11" s="1"/>
  <c r="B46" i="11"/>
  <c r="M45" i="11"/>
  <c r="N45" i="11" s="1"/>
  <c r="O45" i="11" s="1"/>
  <c r="R45" i="11" s="1"/>
  <c r="B45" i="11"/>
  <c r="M44" i="11"/>
  <c r="N44" i="11" s="1"/>
  <c r="O44" i="11" s="1"/>
  <c r="R44" i="11" s="1"/>
  <c r="B44" i="11"/>
  <c r="M43" i="11"/>
  <c r="N43" i="11" s="1"/>
  <c r="O43" i="11" s="1"/>
  <c r="R43" i="11" s="1"/>
  <c r="B43" i="11"/>
  <c r="M42" i="11"/>
  <c r="N42" i="11" s="1"/>
  <c r="O42" i="11" s="1"/>
  <c r="R42" i="11" s="1"/>
  <c r="B42" i="11"/>
  <c r="N41" i="11"/>
  <c r="O41" i="11" s="1"/>
  <c r="R41" i="11" s="1"/>
  <c r="M41" i="11"/>
  <c r="B41" i="11"/>
  <c r="N40" i="11"/>
  <c r="O40" i="11" s="1"/>
  <c r="R40" i="11" s="1"/>
  <c r="M40" i="11"/>
  <c r="B40" i="11"/>
  <c r="N39" i="11"/>
  <c r="O39" i="11" s="1"/>
  <c r="R39" i="11" s="1"/>
  <c r="M39" i="11"/>
  <c r="B39" i="11"/>
  <c r="M38" i="11"/>
  <c r="N38" i="11" s="1"/>
  <c r="O38" i="11" s="1"/>
  <c r="R38" i="11" s="1"/>
  <c r="B38" i="11"/>
  <c r="M37" i="11"/>
  <c r="N37" i="11" s="1"/>
  <c r="O37" i="11" s="1"/>
  <c r="R37" i="11" s="1"/>
  <c r="B37" i="11"/>
  <c r="M36" i="11"/>
  <c r="N36" i="11" s="1"/>
  <c r="O36" i="11" s="1"/>
  <c r="R36" i="11" s="1"/>
  <c r="B36" i="11"/>
  <c r="M35" i="11"/>
  <c r="N35" i="11" s="1"/>
  <c r="O35" i="11" s="1"/>
  <c r="R35" i="11" s="1"/>
  <c r="B35" i="11"/>
  <c r="M34" i="11"/>
  <c r="N34" i="11" s="1"/>
  <c r="O34" i="11" s="1"/>
  <c r="R34" i="11" s="1"/>
  <c r="B34" i="11"/>
  <c r="N33" i="11"/>
  <c r="O33" i="11" s="1"/>
  <c r="R33" i="11" s="1"/>
  <c r="M33" i="11"/>
  <c r="B33" i="11"/>
  <c r="N32" i="11"/>
  <c r="O32" i="11" s="1"/>
  <c r="R32" i="11" s="1"/>
  <c r="M32" i="11"/>
  <c r="B32" i="11"/>
  <c r="N31" i="11"/>
  <c r="O31" i="11" s="1"/>
  <c r="R31" i="11" s="1"/>
  <c r="M31" i="11"/>
  <c r="B31" i="11"/>
  <c r="M30" i="11"/>
  <c r="N30" i="11" s="1"/>
  <c r="O30" i="11" s="1"/>
  <c r="R30" i="11" s="1"/>
  <c r="B30" i="11"/>
  <c r="N29" i="11"/>
  <c r="O29" i="11" s="1"/>
  <c r="R29" i="11" s="1"/>
  <c r="M29" i="11"/>
  <c r="B29" i="11"/>
  <c r="M28" i="11"/>
  <c r="N28" i="11" s="1"/>
  <c r="O28" i="11" s="1"/>
  <c r="R28" i="11" s="1"/>
  <c r="B28" i="11"/>
  <c r="R27" i="11"/>
  <c r="O27" i="11"/>
  <c r="N27" i="11"/>
  <c r="M27" i="11"/>
  <c r="B27" i="11"/>
  <c r="M26" i="11"/>
  <c r="N26" i="11" s="1"/>
  <c r="O26" i="11" s="1"/>
  <c r="R26" i="11" s="1"/>
  <c r="B26" i="11"/>
  <c r="N25" i="11"/>
  <c r="O25" i="11" s="1"/>
  <c r="R25" i="11" s="1"/>
  <c r="M25" i="11"/>
  <c r="B25" i="11"/>
  <c r="O24" i="11"/>
  <c r="R24" i="11" s="1"/>
  <c r="N24" i="11"/>
  <c r="M24" i="11"/>
  <c r="B24" i="11"/>
  <c r="N23" i="11"/>
  <c r="O23" i="11" s="1"/>
  <c r="R23" i="11" s="1"/>
  <c r="M23" i="11"/>
  <c r="B23" i="11"/>
  <c r="T17" i="11"/>
  <c r="M14" i="11"/>
  <c r="Q6" i="11" s="1"/>
  <c r="E11" i="11"/>
  <c r="E10" i="11"/>
  <c r="E9" i="11"/>
  <c r="F8" i="11"/>
  <c r="T5" i="11"/>
  <c r="AB3" i="11"/>
  <c r="Z33" i="9"/>
  <c r="Y33" i="9"/>
  <c r="R33" i="9"/>
  <c r="Q33" i="9"/>
  <c r="J33" i="9"/>
  <c r="I33" i="9"/>
  <c r="Z23" i="9"/>
  <c r="Y23" i="9"/>
  <c r="X23" i="9"/>
  <c r="W23" i="9"/>
  <c r="V23" i="9"/>
  <c r="R23" i="9"/>
  <c r="Q23" i="9"/>
  <c r="P23" i="9"/>
  <c r="O23" i="9"/>
  <c r="N23" i="9"/>
  <c r="J23" i="9"/>
  <c r="I23" i="9"/>
  <c r="H23" i="9"/>
  <c r="G23" i="9"/>
  <c r="F23" i="9"/>
  <c r="J20" i="9"/>
  <c r="I20" i="9"/>
  <c r="H20" i="9"/>
  <c r="G20" i="9"/>
  <c r="F20" i="9"/>
  <c r="Z19" i="9"/>
  <c r="Z25" i="9" s="1"/>
  <c r="Y19" i="9"/>
  <c r="Y25" i="9" s="1"/>
  <c r="X19" i="9"/>
  <c r="X25" i="9" s="1"/>
  <c r="X26" i="9" s="1"/>
  <c r="W19" i="9"/>
  <c r="W25" i="9" s="1"/>
  <c r="V19" i="9"/>
  <c r="V25" i="9" s="1"/>
  <c r="V26" i="9" s="1"/>
  <c r="U19" i="9"/>
  <c r="W20" i="9" s="1"/>
  <c r="R19" i="9"/>
  <c r="R25" i="9" s="1"/>
  <c r="Q19" i="9"/>
  <c r="Q25" i="9" s="1"/>
  <c r="P19" i="9"/>
  <c r="P25" i="9" s="1"/>
  <c r="O19" i="9"/>
  <c r="O25" i="9" s="1"/>
  <c r="O26" i="9" s="1"/>
  <c r="N19" i="9"/>
  <c r="N25" i="9" s="1"/>
  <c r="N26" i="9" s="1"/>
  <c r="M19" i="9"/>
  <c r="O20" i="9" s="1"/>
  <c r="J19" i="9"/>
  <c r="I19" i="9"/>
  <c r="I25" i="9" s="1"/>
  <c r="H19" i="9"/>
  <c r="H25" i="9" s="1"/>
  <c r="G19" i="9"/>
  <c r="G25" i="9" s="1"/>
  <c r="F19" i="9"/>
  <c r="F25" i="9" s="1"/>
  <c r="C11" i="9"/>
  <c r="C10" i="9"/>
  <c r="C9" i="9"/>
  <c r="D8" i="9"/>
  <c r="C8" i="9"/>
  <c r="D7" i="9"/>
  <c r="D14" i="9" s="1"/>
  <c r="C7" i="9"/>
  <c r="C5" i="9"/>
  <c r="C4" i="9"/>
  <c r="C3" i="9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R700" i="1" s="1"/>
  <c r="N700" i="1"/>
  <c r="M700" i="1"/>
  <c r="B700" i="1"/>
  <c r="O699" i="1"/>
  <c r="R699" i="1" s="1"/>
  <c r="N699" i="1"/>
  <c r="M699" i="1"/>
  <c r="B699" i="1"/>
  <c r="O698" i="1"/>
  <c r="R698" i="1" s="1"/>
  <c r="N698" i="1"/>
  <c r="M698" i="1"/>
  <c r="B698" i="1"/>
  <c r="O697" i="1"/>
  <c r="R697" i="1" s="1"/>
  <c r="N697" i="1"/>
  <c r="M697" i="1"/>
  <c r="B697" i="1"/>
  <c r="O696" i="1"/>
  <c r="R696" i="1" s="1"/>
  <c r="N696" i="1"/>
  <c r="M696" i="1"/>
  <c r="B696" i="1"/>
  <c r="O695" i="1"/>
  <c r="R695" i="1" s="1"/>
  <c r="N695" i="1"/>
  <c r="M695" i="1"/>
  <c r="B695" i="1"/>
  <c r="O694" i="1"/>
  <c r="R694" i="1" s="1"/>
  <c r="N694" i="1"/>
  <c r="M694" i="1"/>
  <c r="B694" i="1"/>
  <c r="O693" i="1"/>
  <c r="R693" i="1" s="1"/>
  <c r="N693" i="1"/>
  <c r="M693" i="1"/>
  <c r="B693" i="1"/>
  <c r="O692" i="1"/>
  <c r="R692" i="1" s="1"/>
  <c r="N692" i="1"/>
  <c r="M692" i="1"/>
  <c r="B692" i="1"/>
  <c r="O691" i="1"/>
  <c r="R691" i="1" s="1"/>
  <c r="N691" i="1"/>
  <c r="M691" i="1"/>
  <c r="B691" i="1"/>
  <c r="O690" i="1"/>
  <c r="R690" i="1" s="1"/>
  <c r="N690" i="1"/>
  <c r="M690" i="1"/>
  <c r="B690" i="1"/>
  <c r="O689" i="1"/>
  <c r="R689" i="1" s="1"/>
  <c r="N689" i="1"/>
  <c r="M689" i="1"/>
  <c r="B689" i="1"/>
  <c r="O688" i="1"/>
  <c r="R688" i="1" s="1"/>
  <c r="N688" i="1"/>
  <c r="M688" i="1"/>
  <c r="B688" i="1"/>
  <c r="O687" i="1"/>
  <c r="R687" i="1" s="1"/>
  <c r="N687" i="1"/>
  <c r="M687" i="1"/>
  <c r="B687" i="1"/>
  <c r="O686" i="1"/>
  <c r="R686" i="1" s="1"/>
  <c r="N686" i="1"/>
  <c r="M686" i="1"/>
  <c r="B686" i="1"/>
  <c r="O685" i="1"/>
  <c r="R685" i="1" s="1"/>
  <c r="N685" i="1"/>
  <c r="M685" i="1"/>
  <c r="B685" i="1"/>
  <c r="O684" i="1"/>
  <c r="R684" i="1" s="1"/>
  <c r="N684" i="1"/>
  <c r="M684" i="1"/>
  <c r="B684" i="1"/>
  <c r="O683" i="1"/>
  <c r="R683" i="1" s="1"/>
  <c r="N683" i="1"/>
  <c r="M683" i="1"/>
  <c r="B683" i="1"/>
  <c r="O682" i="1"/>
  <c r="R682" i="1" s="1"/>
  <c r="N682" i="1"/>
  <c r="M682" i="1"/>
  <c r="B682" i="1"/>
  <c r="O681" i="1"/>
  <c r="R681" i="1" s="1"/>
  <c r="N681" i="1"/>
  <c r="M681" i="1"/>
  <c r="B681" i="1"/>
  <c r="O680" i="1"/>
  <c r="R680" i="1" s="1"/>
  <c r="N680" i="1"/>
  <c r="M680" i="1"/>
  <c r="B680" i="1"/>
  <c r="O679" i="1"/>
  <c r="R679" i="1" s="1"/>
  <c r="N679" i="1"/>
  <c r="M679" i="1"/>
  <c r="B679" i="1"/>
  <c r="O678" i="1"/>
  <c r="R678" i="1" s="1"/>
  <c r="N678" i="1"/>
  <c r="M678" i="1"/>
  <c r="B678" i="1"/>
  <c r="O677" i="1"/>
  <c r="R677" i="1" s="1"/>
  <c r="N677" i="1"/>
  <c r="M677" i="1"/>
  <c r="B677" i="1"/>
  <c r="O676" i="1"/>
  <c r="R676" i="1" s="1"/>
  <c r="N676" i="1"/>
  <c r="M676" i="1"/>
  <c r="B676" i="1"/>
  <c r="O675" i="1"/>
  <c r="R675" i="1" s="1"/>
  <c r="N675" i="1"/>
  <c r="M675" i="1"/>
  <c r="B675" i="1"/>
  <c r="O674" i="1"/>
  <c r="R674" i="1" s="1"/>
  <c r="N674" i="1"/>
  <c r="M674" i="1"/>
  <c r="B674" i="1"/>
  <c r="O673" i="1"/>
  <c r="R673" i="1" s="1"/>
  <c r="N673" i="1"/>
  <c r="M673" i="1"/>
  <c r="B673" i="1"/>
  <c r="O672" i="1"/>
  <c r="R672" i="1" s="1"/>
  <c r="N672" i="1"/>
  <c r="M672" i="1"/>
  <c r="B672" i="1"/>
  <c r="O671" i="1"/>
  <c r="R671" i="1" s="1"/>
  <c r="N671" i="1"/>
  <c r="M671" i="1"/>
  <c r="B671" i="1"/>
  <c r="O670" i="1"/>
  <c r="R670" i="1" s="1"/>
  <c r="N670" i="1"/>
  <c r="M670" i="1"/>
  <c r="B670" i="1"/>
  <c r="O669" i="1"/>
  <c r="R669" i="1" s="1"/>
  <c r="N669" i="1"/>
  <c r="M669" i="1"/>
  <c r="B669" i="1"/>
  <c r="O668" i="1"/>
  <c r="R668" i="1" s="1"/>
  <c r="N668" i="1"/>
  <c r="M668" i="1"/>
  <c r="B668" i="1"/>
  <c r="O667" i="1"/>
  <c r="R667" i="1" s="1"/>
  <c r="N667" i="1"/>
  <c r="M667" i="1"/>
  <c r="B667" i="1"/>
  <c r="O666" i="1"/>
  <c r="R666" i="1" s="1"/>
  <c r="N666" i="1"/>
  <c r="M666" i="1"/>
  <c r="B666" i="1"/>
  <c r="O665" i="1"/>
  <c r="R665" i="1" s="1"/>
  <c r="N665" i="1"/>
  <c r="M665" i="1"/>
  <c r="B665" i="1"/>
  <c r="O664" i="1"/>
  <c r="R664" i="1" s="1"/>
  <c r="N664" i="1"/>
  <c r="M664" i="1"/>
  <c r="B664" i="1"/>
  <c r="O663" i="1"/>
  <c r="R663" i="1" s="1"/>
  <c r="N663" i="1"/>
  <c r="M663" i="1"/>
  <c r="B663" i="1"/>
  <c r="O662" i="1"/>
  <c r="R662" i="1" s="1"/>
  <c r="N662" i="1"/>
  <c r="M662" i="1"/>
  <c r="B662" i="1"/>
  <c r="O661" i="1"/>
  <c r="R661" i="1" s="1"/>
  <c r="N661" i="1"/>
  <c r="M661" i="1"/>
  <c r="B661" i="1"/>
  <c r="O660" i="1"/>
  <c r="R660" i="1" s="1"/>
  <c r="N660" i="1"/>
  <c r="M660" i="1"/>
  <c r="B660" i="1"/>
  <c r="O659" i="1"/>
  <c r="R659" i="1" s="1"/>
  <c r="N659" i="1"/>
  <c r="M659" i="1"/>
  <c r="B659" i="1"/>
  <c r="O658" i="1"/>
  <c r="R658" i="1" s="1"/>
  <c r="N658" i="1"/>
  <c r="M658" i="1"/>
  <c r="B658" i="1"/>
  <c r="O657" i="1"/>
  <c r="R657" i="1" s="1"/>
  <c r="N657" i="1"/>
  <c r="M657" i="1"/>
  <c r="B657" i="1"/>
  <c r="O656" i="1"/>
  <c r="R656" i="1" s="1"/>
  <c r="N656" i="1"/>
  <c r="M656" i="1"/>
  <c r="B656" i="1"/>
  <c r="O655" i="1"/>
  <c r="R655" i="1" s="1"/>
  <c r="N655" i="1"/>
  <c r="M655" i="1"/>
  <c r="B655" i="1"/>
  <c r="O654" i="1"/>
  <c r="R654" i="1" s="1"/>
  <c r="N654" i="1"/>
  <c r="M654" i="1"/>
  <c r="B654" i="1"/>
  <c r="O653" i="1"/>
  <c r="R653" i="1" s="1"/>
  <c r="N653" i="1"/>
  <c r="M653" i="1"/>
  <c r="B653" i="1"/>
  <c r="O652" i="1"/>
  <c r="R652" i="1" s="1"/>
  <c r="N652" i="1"/>
  <c r="M652" i="1"/>
  <c r="B652" i="1"/>
  <c r="O651" i="1"/>
  <c r="R651" i="1" s="1"/>
  <c r="N651" i="1"/>
  <c r="M651" i="1"/>
  <c r="B651" i="1"/>
  <c r="O650" i="1"/>
  <c r="R650" i="1" s="1"/>
  <c r="N650" i="1"/>
  <c r="M650" i="1"/>
  <c r="B650" i="1"/>
  <c r="O649" i="1"/>
  <c r="R649" i="1" s="1"/>
  <c r="N649" i="1"/>
  <c r="M649" i="1"/>
  <c r="B649" i="1"/>
  <c r="O648" i="1"/>
  <c r="R648" i="1" s="1"/>
  <c r="N648" i="1"/>
  <c r="M648" i="1"/>
  <c r="B648" i="1"/>
  <c r="O647" i="1"/>
  <c r="R647" i="1" s="1"/>
  <c r="N647" i="1"/>
  <c r="M647" i="1"/>
  <c r="B647" i="1"/>
  <c r="O646" i="1"/>
  <c r="R646" i="1" s="1"/>
  <c r="N646" i="1"/>
  <c r="M646" i="1"/>
  <c r="B646" i="1"/>
  <c r="O645" i="1"/>
  <c r="R645" i="1" s="1"/>
  <c r="N645" i="1"/>
  <c r="M645" i="1"/>
  <c r="B645" i="1"/>
  <c r="O644" i="1"/>
  <c r="R644" i="1" s="1"/>
  <c r="N644" i="1"/>
  <c r="M644" i="1"/>
  <c r="B644" i="1"/>
  <c r="O643" i="1"/>
  <c r="R643" i="1" s="1"/>
  <c r="N643" i="1"/>
  <c r="M643" i="1"/>
  <c r="B643" i="1"/>
  <c r="O642" i="1"/>
  <c r="R642" i="1" s="1"/>
  <c r="N642" i="1"/>
  <c r="M642" i="1"/>
  <c r="B642" i="1"/>
  <c r="O641" i="1"/>
  <c r="R641" i="1" s="1"/>
  <c r="N641" i="1"/>
  <c r="M641" i="1"/>
  <c r="B641" i="1"/>
  <c r="O640" i="1"/>
  <c r="R640" i="1" s="1"/>
  <c r="N640" i="1"/>
  <c r="M640" i="1"/>
  <c r="B640" i="1"/>
  <c r="O639" i="1"/>
  <c r="R639" i="1" s="1"/>
  <c r="N639" i="1"/>
  <c r="M639" i="1"/>
  <c r="B639" i="1"/>
  <c r="O638" i="1"/>
  <c r="R638" i="1" s="1"/>
  <c r="N638" i="1"/>
  <c r="M638" i="1"/>
  <c r="B638" i="1"/>
  <c r="O637" i="1"/>
  <c r="R637" i="1" s="1"/>
  <c r="N637" i="1"/>
  <c r="M637" i="1"/>
  <c r="B637" i="1"/>
  <c r="O636" i="1"/>
  <c r="R636" i="1" s="1"/>
  <c r="N636" i="1"/>
  <c r="M636" i="1"/>
  <c r="B636" i="1"/>
  <c r="O635" i="1"/>
  <c r="R635" i="1" s="1"/>
  <c r="N635" i="1"/>
  <c r="M635" i="1"/>
  <c r="B635" i="1"/>
  <c r="O634" i="1"/>
  <c r="R634" i="1" s="1"/>
  <c r="N634" i="1"/>
  <c r="M634" i="1"/>
  <c r="B634" i="1"/>
  <c r="O633" i="1"/>
  <c r="R633" i="1" s="1"/>
  <c r="N633" i="1"/>
  <c r="M633" i="1"/>
  <c r="B633" i="1"/>
  <c r="O632" i="1"/>
  <c r="R632" i="1" s="1"/>
  <c r="N632" i="1"/>
  <c r="M632" i="1"/>
  <c r="B632" i="1"/>
  <c r="O631" i="1"/>
  <c r="R631" i="1" s="1"/>
  <c r="N631" i="1"/>
  <c r="M631" i="1"/>
  <c r="B631" i="1"/>
  <c r="O630" i="1"/>
  <c r="R630" i="1" s="1"/>
  <c r="N630" i="1"/>
  <c r="M630" i="1"/>
  <c r="B630" i="1"/>
  <c r="O629" i="1"/>
  <c r="R629" i="1" s="1"/>
  <c r="N629" i="1"/>
  <c r="M629" i="1"/>
  <c r="B629" i="1"/>
  <c r="O628" i="1"/>
  <c r="R628" i="1" s="1"/>
  <c r="N628" i="1"/>
  <c r="M628" i="1"/>
  <c r="B628" i="1"/>
  <c r="O627" i="1"/>
  <c r="R627" i="1" s="1"/>
  <c r="N627" i="1"/>
  <c r="M627" i="1"/>
  <c r="B627" i="1"/>
  <c r="O626" i="1"/>
  <c r="R626" i="1" s="1"/>
  <c r="N626" i="1"/>
  <c r="M626" i="1"/>
  <c r="B626" i="1"/>
  <c r="O625" i="1"/>
  <c r="R625" i="1" s="1"/>
  <c r="N625" i="1"/>
  <c r="M625" i="1"/>
  <c r="B625" i="1"/>
  <c r="O624" i="1"/>
  <c r="R624" i="1" s="1"/>
  <c r="N624" i="1"/>
  <c r="M624" i="1"/>
  <c r="B624" i="1"/>
  <c r="O623" i="1"/>
  <c r="R623" i="1" s="1"/>
  <c r="N623" i="1"/>
  <c r="M623" i="1"/>
  <c r="B623" i="1"/>
  <c r="O622" i="1"/>
  <c r="R622" i="1" s="1"/>
  <c r="N622" i="1"/>
  <c r="M622" i="1"/>
  <c r="B622" i="1"/>
  <c r="O621" i="1"/>
  <c r="R621" i="1" s="1"/>
  <c r="N621" i="1"/>
  <c r="M621" i="1"/>
  <c r="B621" i="1"/>
  <c r="O620" i="1"/>
  <c r="R620" i="1" s="1"/>
  <c r="N620" i="1"/>
  <c r="M620" i="1"/>
  <c r="B620" i="1"/>
  <c r="O619" i="1"/>
  <c r="R619" i="1" s="1"/>
  <c r="N619" i="1"/>
  <c r="M619" i="1"/>
  <c r="B619" i="1"/>
  <c r="O618" i="1"/>
  <c r="R618" i="1" s="1"/>
  <c r="N618" i="1"/>
  <c r="M618" i="1"/>
  <c r="B618" i="1"/>
  <c r="O617" i="1"/>
  <c r="R617" i="1" s="1"/>
  <c r="N617" i="1"/>
  <c r="M617" i="1"/>
  <c r="B617" i="1"/>
  <c r="O616" i="1"/>
  <c r="R616" i="1" s="1"/>
  <c r="N616" i="1"/>
  <c r="M616" i="1"/>
  <c r="B616" i="1"/>
  <c r="O615" i="1"/>
  <c r="R615" i="1" s="1"/>
  <c r="N615" i="1"/>
  <c r="M615" i="1"/>
  <c r="B615" i="1"/>
  <c r="O614" i="1"/>
  <c r="R614" i="1" s="1"/>
  <c r="N614" i="1"/>
  <c r="M614" i="1"/>
  <c r="B614" i="1"/>
  <c r="O613" i="1"/>
  <c r="R613" i="1" s="1"/>
  <c r="N613" i="1"/>
  <c r="M613" i="1"/>
  <c r="B613" i="1"/>
  <c r="O612" i="1"/>
  <c r="R612" i="1" s="1"/>
  <c r="N612" i="1"/>
  <c r="M612" i="1"/>
  <c r="B612" i="1"/>
  <c r="O611" i="1"/>
  <c r="R611" i="1" s="1"/>
  <c r="N611" i="1"/>
  <c r="M611" i="1"/>
  <c r="B611" i="1"/>
  <c r="O610" i="1"/>
  <c r="R610" i="1" s="1"/>
  <c r="N610" i="1"/>
  <c r="M610" i="1"/>
  <c r="B610" i="1"/>
  <c r="O609" i="1"/>
  <c r="R609" i="1" s="1"/>
  <c r="N609" i="1"/>
  <c r="M609" i="1"/>
  <c r="B609" i="1"/>
  <c r="O608" i="1"/>
  <c r="R608" i="1" s="1"/>
  <c r="N608" i="1"/>
  <c r="M608" i="1"/>
  <c r="B608" i="1"/>
  <c r="O607" i="1"/>
  <c r="R607" i="1" s="1"/>
  <c r="N607" i="1"/>
  <c r="M607" i="1"/>
  <c r="B607" i="1"/>
  <c r="O606" i="1"/>
  <c r="R606" i="1" s="1"/>
  <c r="N606" i="1"/>
  <c r="M606" i="1"/>
  <c r="B606" i="1"/>
  <c r="O605" i="1"/>
  <c r="R605" i="1" s="1"/>
  <c r="N605" i="1"/>
  <c r="M605" i="1"/>
  <c r="B605" i="1"/>
  <c r="O604" i="1"/>
  <c r="R604" i="1" s="1"/>
  <c r="N604" i="1"/>
  <c r="M604" i="1"/>
  <c r="B604" i="1"/>
  <c r="O603" i="1"/>
  <c r="R603" i="1" s="1"/>
  <c r="N603" i="1"/>
  <c r="M603" i="1"/>
  <c r="B603" i="1"/>
  <c r="O602" i="1"/>
  <c r="R602" i="1" s="1"/>
  <c r="N602" i="1"/>
  <c r="M602" i="1"/>
  <c r="B602" i="1"/>
  <c r="O601" i="1"/>
  <c r="R601" i="1" s="1"/>
  <c r="N601" i="1"/>
  <c r="M601" i="1"/>
  <c r="B601" i="1"/>
  <c r="O600" i="1"/>
  <c r="R600" i="1" s="1"/>
  <c r="N600" i="1"/>
  <c r="M600" i="1"/>
  <c r="B600" i="1"/>
  <c r="O599" i="1"/>
  <c r="R599" i="1" s="1"/>
  <c r="N599" i="1"/>
  <c r="M599" i="1"/>
  <c r="B599" i="1"/>
  <c r="O598" i="1"/>
  <c r="R598" i="1" s="1"/>
  <c r="N598" i="1"/>
  <c r="M598" i="1"/>
  <c r="B598" i="1"/>
  <c r="O597" i="1"/>
  <c r="R597" i="1" s="1"/>
  <c r="N597" i="1"/>
  <c r="M597" i="1"/>
  <c r="B597" i="1"/>
  <c r="O596" i="1"/>
  <c r="R596" i="1" s="1"/>
  <c r="N596" i="1"/>
  <c r="M596" i="1"/>
  <c r="B596" i="1"/>
  <c r="O595" i="1"/>
  <c r="R595" i="1" s="1"/>
  <c r="N595" i="1"/>
  <c r="M595" i="1"/>
  <c r="B595" i="1"/>
  <c r="O594" i="1"/>
  <c r="R594" i="1" s="1"/>
  <c r="N594" i="1"/>
  <c r="M594" i="1"/>
  <c r="B594" i="1"/>
  <c r="O593" i="1"/>
  <c r="R593" i="1" s="1"/>
  <c r="N593" i="1"/>
  <c r="M593" i="1"/>
  <c r="B593" i="1"/>
  <c r="O592" i="1"/>
  <c r="R592" i="1" s="1"/>
  <c r="N592" i="1"/>
  <c r="M592" i="1"/>
  <c r="B592" i="1"/>
  <c r="O591" i="1"/>
  <c r="R591" i="1" s="1"/>
  <c r="N591" i="1"/>
  <c r="M591" i="1"/>
  <c r="B591" i="1"/>
  <c r="O590" i="1"/>
  <c r="R590" i="1" s="1"/>
  <c r="N590" i="1"/>
  <c r="M590" i="1"/>
  <c r="B590" i="1"/>
  <c r="O589" i="1"/>
  <c r="R589" i="1" s="1"/>
  <c r="N589" i="1"/>
  <c r="M589" i="1"/>
  <c r="B589" i="1"/>
  <c r="O588" i="1"/>
  <c r="R588" i="1" s="1"/>
  <c r="N588" i="1"/>
  <c r="M588" i="1"/>
  <c r="B588" i="1"/>
  <c r="O587" i="1"/>
  <c r="R587" i="1" s="1"/>
  <c r="N587" i="1"/>
  <c r="M587" i="1"/>
  <c r="B587" i="1"/>
  <c r="O586" i="1"/>
  <c r="R586" i="1" s="1"/>
  <c r="N586" i="1"/>
  <c r="M586" i="1"/>
  <c r="B586" i="1"/>
  <c r="O585" i="1"/>
  <c r="R585" i="1" s="1"/>
  <c r="N585" i="1"/>
  <c r="M585" i="1"/>
  <c r="B585" i="1"/>
  <c r="O584" i="1"/>
  <c r="R584" i="1" s="1"/>
  <c r="N584" i="1"/>
  <c r="M584" i="1"/>
  <c r="B584" i="1"/>
  <c r="O583" i="1"/>
  <c r="R583" i="1" s="1"/>
  <c r="N583" i="1"/>
  <c r="M583" i="1"/>
  <c r="B583" i="1"/>
  <c r="O582" i="1"/>
  <c r="R582" i="1" s="1"/>
  <c r="N582" i="1"/>
  <c r="M582" i="1"/>
  <c r="B582" i="1"/>
  <c r="O581" i="1"/>
  <c r="R581" i="1" s="1"/>
  <c r="N581" i="1"/>
  <c r="M581" i="1"/>
  <c r="B581" i="1"/>
  <c r="O580" i="1"/>
  <c r="R580" i="1" s="1"/>
  <c r="N580" i="1"/>
  <c r="M580" i="1"/>
  <c r="B580" i="1"/>
  <c r="O579" i="1"/>
  <c r="R579" i="1" s="1"/>
  <c r="N579" i="1"/>
  <c r="M579" i="1"/>
  <c r="B579" i="1"/>
  <c r="O578" i="1"/>
  <c r="R578" i="1" s="1"/>
  <c r="N578" i="1"/>
  <c r="M578" i="1"/>
  <c r="B578" i="1"/>
  <c r="O577" i="1"/>
  <c r="R577" i="1" s="1"/>
  <c r="N577" i="1"/>
  <c r="M577" i="1"/>
  <c r="B577" i="1"/>
  <c r="O576" i="1"/>
  <c r="R576" i="1" s="1"/>
  <c r="N576" i="1"/>
  <c r="M576" i="1"/>
  <c r="B576" i="1"/>
  <c r="O575" i="1"/>
  <c r="R575" i="1" s="1"/>
  <c r="N575" i="1"/>
  <c r="M575" i="1"/>
  <c r="B575" i="1"/>
  <c r="O574" i="1"/>
  <c r="R574" i="1" s="1"/>
  <c r="N574" i="1"/>
  <c r="M574" i="1"/>
  <c r="B574" i="1"/>
  <c r="O573" i="1"/>
  <c r="R573" i="1" s="1"/>
  <c r="N573" i="1"/>
  <c r="M573" i="1"/>
  <c r="B573" i="1"/>
  <c r="O572" i="1"/>
  <c r="R572" i="1" s="1"/>
  <c r="N572" i="1"/>
  <c r="M572" i="1"/>
  <c r="B572" i="1"/>
  <c r="O571" i="1"/>
  <c r="R571" i="1" s="1"/>
  <c r="N571" i="1"/>
  <c r="M571" i="1"/>
  <c r="B571" i="1"/>
  <c r="O570" i="1"/>
  <c r="R570" i="1" s="1"/>
  <c r="N570" i="1"/>
  <c r="M570" i="1"/>
  <c r="B570" i="1"/>
  <c r="O569" i="1"/>
  <c r="R569" i="1" s="1"/>
  <c r="N569" i="1"/>
  <c r="M569" i="1"/>
  <c r="B569" i="1"/>
  <c r="O568" i="1"/>
  <c r="R568" i="1" s="1"/>
  <c r="N568" i="1"/>
  <c r="M568" i="1"/>
  <c r="B568" i="1"/>
  <c r="O567" i="1"/>
  <c r="R567" i="1" s="1"/>
  <c r="N567" i="1"/>
  <c r="M567" i="1"/>
  <c r="B567" i="1"/>
  <c r="O566" i="1"/>
  <c r="R566" i="1" s="1"/>
  <c r="N566" i="1"/>
  <c r="M566" i="1"/>
  <c r="B566" i="1"/>
  <c r="O565" i="1"/>
  <c r="R565" i="1" s="1"/>
  <c r="N565" i="1"/>
  <c r="M565" i="1"/>
  <c r="B565" i="1"/>
  <c r="O564" i="1"/>
  <c r="R564" i="1" s="1"/>
  <c r="N564" i="1"/>
  <c r="M564" i="1"/>
  <c r="B564" i="1"/>
  <c r="O563" i="1"/>
  <c r="R563" i="1" s="1"/>
  <c r="N563" i="1"/>
  <c r="M563" i="1"/>
  <c r="B563" i="1"/>
  <c r="O562" i="1"/>
  <c r="R562" i="1" s="1"/>
  <c r="N562" i="1"/>
  <c r="M562" i="1"/>
  <c r="B562" i="1"/>
  <c r="O561" i="1"/>
  <c r="R561" i="1" s="1"/>
  <c r="N561" i="1"/>
  <c r="M561" i="1"/>
  <c r="B561" i="1"/>
  <c r="O560" i="1"/>
  <c r="R560" i="1" s="1"/>
  <c r="N560" i="1"/>
  <c r="M560" i="1"/>
  <c r="B560" i="1"/>
  <c r="O559" i="1"/>
  <c r="R559" i="1" s="1"/>
  <c r="N559" i="1"/>
  <c r="M559" i="1"/>
  <c r="B559" i="1"/>
  <c r="O558" i="1"/>
  <c r="R558" i="1" s="1"/>
  <c r="N558" i="1"/>
  <c r="M558" i="1"/>
  <c r="B558" i="1"/>
  <c r="O557" i="1"/>
  <c r="R557" i="1" s="1"/>
  <c r="N557" i="1"/>
  <c r="M557" i="1"/>
  <c r="B557" i="1"/>
  <c r="O556" i="1"/>
  <c r="R556" i="1" s="1"/>
  <c r="N556" i="1"/>
  <c r="M556" i="1"/>
  <c r="B556" i="1"/>
  <c r="O555" i="1"/>
  <c r="R555" i="1" s="1"/>
  <c r="N555" i="1"/>
  <c r="M555" i="1"/>
  <c r="B555" i="1"/>
  <c r="O554" i="1"/>
  <c r="R554" i="1" s="1"/>
  <c r="N554" i="1"/>
  <c r="M554" i="1"/>
  <c r="B554" i="1"/>
  <c r="O553" i="1"/>
  <c r="R553" i="1" s="1"/>
  <c r="N553" i="1"/>
  <c r="M553" i="1"/>
  <c r="B553" i="1"/>
  <c r="O552" i="1"/>
  <c r="R552" i="1" s="1"/>
  <c r="N552" i="1"/>
  <c r="M552" i="1"/>
  <c r="B552" i="1"/>
  <c r="O551" i="1"/>
  <c r="R551" i="1" s="1"/>
  <c r="N551" i="1"/>
  <c r="M551" i="1"/>
  <c r="B551" i="1"/>
  <c r="O550" i="1"/>
  <c r="R550" i="1" s="1"/>
  <c r="N550" i="1"/>
  <c r="M550" i="1"/>
  <c r="B550" i="1"/>
  <c r="O549" i="1"/>
  <c r="R549" i="1" s="1"/>
  <c r="N549" i="1"/>
  <c r="M549" i="1"/>
  <c r="B549" i="1"/>
  <c r="O548" i="1"/>
  <c r="R548" i="1" s="1"/>
  <c r="N548" i="1"/>
  <c r="M548" i="1"/>
  <c r="B548" i="1"/>
  <c r="O547" i="1"/>
  <c r="R547" i="1" s="1"/>
  <c r="N547" i="1"/>
  <c r="M547" i="1"/>
  <c r="B547" i="1"/>
  <c r="O546" i="1"/>
  <c r="R546" i="1" s="1"/>
  <c r="N546" i="1"/>
  <c r="M546" i="1"/>
  <c r="B546" i="1"/>
  <c r="O545" i="1"/>
  <c r="R545" i="1" s="1"/>
  <c r="N545" i="1"/>
  <c r="M545" i="1"/>
  <c r="B545" i="1"/>
  <c r="O544" i="1"/>
  <c r="R544" i="1" s="1"/>
  <c r="N544" i="1"/>
  <c r="M544" i="1"/>
  <c r="B544" i="1"/>
  <c r="O543" i="1"/>
  <c r="R543" i="1" s="1"/>
  <c r="N543" i="1"/>
  <c r="M543" i="1"/>
  <c r="B543" i="1"/>
  <c r="O542" i="1"/>
  <c r="R542" i="1" s="1"/>
  <c r="N542" i="1"/>
  <c r="M542" i="1"/>
  <c r="B542" i="1"/>
  <c r="O541" i="1"/>
  <c r="R541" i="1" s="1"/>
  <c r="N541" i="1"/>
  <c r="M541" i="1"/>
  <c r="B541" i="1"/>
  <c r="O540" i="1"/>
  <c r="R540" i="1" s="1"/>
  <c r="N540" i="1"/>
  <c r="M540" i="1"/>
  <c r="B540" i="1"/>
  <c r="O539" i="1"/>
  <c r="R539" i="1" s="1"/>
  <c r="N539" i="1"/>
  <c r="M539" i="1"/>
  <c r="B539" i="1"/>
  <c r="O538" i="1"/>
  <c r="R538" i="1" s="1"/>
  <c r="N538" i="1"/>
  <c r="M538" i="1"/>
  <c r="B538" i="1"/>
  <c r="O537" i="1"/>
  <c r="R537" i="1" s="1"/>
  <c r="N537" i="1"/>
  <c r="M537" i="1"/>
  <c r="B537" i="1"/>
  <c r="O536" i="1"/>
  <c r="R536" i="1" s="1"/>
  <c r="N536" i="1"/>
  <c r="M536" i="1"/>
  <c r="B536" i="1"/>
  <c r="O535" i="1"/>
  <c r="R535" i="1" s="1"/>
  <c r="N535" i="1"/>
  <c r="M535" i="1"/>
  <c r="B535" i="1"/>
  <c r="O534" i="1"/>
  <c r="R534" i="1" s="1"/>
  <c r="N534" i="1"/>
  <c r="M534" i="1"/>
  <c r="B534" i="1"/>
  <c r="O533" i="1"/>
  <c r="R533" i="1" s="1"/>
  <c r="N533" i="1"/>
  <c r="M533" i="1"/>
  <c r="B533" i="1"/>
  <c r="O532" i="1"/>
  <c r="R532" i="1" s="1"/>
  <c r="N532" i="1"/>
  <c r="M532" i="1"/>
  <c r="B532" i="1"/>
  <c r="O531" i="1"/>
  <c r="R531" i="1" s="1"/>
  <c r="N531" i="1"/>
  <c r="M531" i="1"/>
  <c r="B531" i="1"/>
  <c r="O530" i="1"/>
  <c r="R530" i="1" s="1"/>
  <c r="N530" i="1"/>
  <c r="M530" i="1"/>
  <c r="B530" i="1"/>
  <c r="O529" i="1"/>
  <c r="R529" i="1" s="1"/>
  <c r="N529" i="1"/>
  <c r="M529" i="1"/>
  <c r="B529" i="1"/>
  <c r="O528" i="1"/>
  <c r="R528" i="1" s="1"/>
  <c r="N528" i="1"/>
  <c r="M528" i="1"/>
  <c r="B528" i="1"/>
  <c r="O527" i="1"/>
  <c r="R527" i="1" s="1"/>
  <c r="N527" i="1"/>
  <c r="M527" i="1"/>
  <c r="B527" i="1"/>
  <c r="O526" i="1"/>
  <c r="R526" i="1" s="1"/>
  <c r="N526" i="1"/>
  <c r="M526" i="1"/>
  <c r="B526" i="1"/>
  <c r="O525" i="1"/>
  <c r="R525" i="1" s="1"/>
  <c r="N525" i="1"/>
  <c r="M525" i="1"/>
  <c r="B525" i="1"/>
  <c r="O524" i="1"/>
  <c r="R524" i="1" s="1"/>
  <c r="N524" i="1"/>
  <c r="M524" i="1"/>
  <c r="B524" i="1"/>
  <c r="O523" i="1"/>
  <c r="R523" i="1" s="1"/>
  <c r="N523" i="1"/>
  <c r="M523" i="1"/>
  <c r="B523" i="1"/>
  <c r="O522" i="1"/>
  <c r="R522" i="1" s="1"/>
  <c r="N522" i="1"/>
  <c r="M522" i="1"/>
  <c r="B522" i="1"/>
  <c r="O521" i="1"/>
  <c r="R521" i="1" s="1"/>
  <c r="N521" i="1"/>
  <c r="M521" i="1"/>
  <c r="B521" i="1"/>
  <c r="O520" i="1"/>
  <c r="R520" i="1" s="1"/>
  <c r="N520" i="1"/>
  <c r="M520" i="1"/>
  <c r="B520" i="1"/>
  <c r="O519" i="1"/>
  <c r="R519" i="1" s="1"/>
  <c r="N519" i="1"/>
  <c r="M519" i="1"/>
  <c r="B519" i="1"/>
  <c r="O518" i="1"/>
  <c r="R518" i="1" s="1"/>
  <c r="N518" i="1"/>
  <c r="M518" i="1"/>
  <c r="B518" i="1"/>
  <c r="O517" i="1"/>
  <c r="R517" i="1" s="1"/>
  <c r="N517" i="1"/>
  <c r="M517" i="1"/>
  <c r="B517" i="1"/>
  <c r="O516" i="1"/>
  <c r="R516" i="1" s="1"/>
  <c r="N516" i="1"/>
  <c r="M516" i="1"/>
  <c r="B516" i="1"/>
  <c r="O515" i="1"/>
  <c r="R515" i="1" s="1"/>
  <c r="N515" i="1"/>
  <c r="M515" i="1"/>
  <c r="B515" i="1"/>
  <c r="O514" i="1"/>
  <c r="R514" i="1" s="1"/>
  <c r="N514" i="1"/>
  <c r="M514" i="1"/>
  <c r="B514" i="1"/>
  <c r="O513" i="1"/>
  <c r="R513" i="1" s="1"/>
  <c r="N513" i="1"/>
  <c r="M513" i="1"/>
  <c r="B513" i="1"/>
  <c r="O512" i="1"/>
  <c r="R512" i="1" s="1"/>
  <c r="N512" i="1"/>
  <c r="M512" i="1"/>
  <c r="B512" i="1"/>
  <c r="O511" i="1"/>
  <c r="R511" i="1" s="1"/>
  <c r="N511" i="1"/>
  <c r="M511" i="1"/>
  <c r="B511" i="1"/>
  <c r="O510" i="1"/>
  <c r="R510" i="1" s="1"/>
  <c r="N510" i="1"/>
  <c r="M510" i="1"/>
  <c r="B510" i="1"/>
  <c r="O509" i="1"/>
  <c r="R509" i="1" s="1"/>
  <c r="N509" i="1"/>
  <c r="M509" i="1"/>
  <c r="B509" i="1"/>
  <c r="O508" i="1"/>
  <c r="R508" i="1" s="1"/>
  <c r="N508" i="1"/>
  <c r="M508" i="1"/>
  <c r="B508" i="1"/>
  <c r="O507" i="1"/>
  <c r="R507" i="1" s="1"/>
  <c r="N507" i="1"/>
  <c r="M507" i="1"/>
  <c r="B507" i="1"/>
  <c r="O506" i="1"/>
  <c r="R506" i="1" s="1"/>
  <c r="N506" i="1"/>
  <c r="M506" i="1"/>
  <c r="B506" i="1"/>
  <c r="O505" i="1"/>
  <c r="R505" i="1" s="1"/>
  <c r="N505" i="1"/>
  <c r="M505" i="1"/>
  <c r="B505" i="1"/>
  <c r="O504" i="1"/>
  <c r="R504" i="1" s="1"/>
  <c r="N504" i="1"/>
  <c r="M504" i="1"/>
  <c r="B504" i="1"/>
  <c r="O503" i="1"/>
  <c r="R503" i="1" s="1"/>
  <c r="N503" i="1"/>
  <c r="M503" i="1"/>
  <c r="B503" i="1"/>
  <c r="O502" i="1"/>
  <c r="R502" i="1" s="1"/>
  <c r="N502" i="1"/>
  <c r="M502" i="1"/>
  <c r="B502" i="1"/>
  <c r="O501" i="1"/>
  <c r="R501" i="1" s="1"/>
  <c r="N501" i="1"/>
  <c r="M501" i="1"/>
  <c r="B501" i="1"/>
  <c r="O500" i="1"/>
  <c r="R500" i="1" s="1"/>
  <c r="N500" i="1"/>
  <c r="M500" i="1"/>
  <c r="B500" i="1"/>
  <c r="O499" i="1"/>
  <c r="R499" i="1" s="1"/>
  <c r="N499" i="1"/>
  <c r="M499" i="1"/>
  <c r="B499" i="1"/>
  <c r="O498" i="1"/>
  <c r="R498" i="1" s="1"/>
  <c r="N498" i="1"/>
  <c r="M498" i="1"/>
  <c r="B498" i="1"/>
  <c r="O497" i="1"/>
  <c r="R497" i="1" s="1"/>
  <c r="N497" i="1"/>
  <c r="M497" i="1"/>
  <c r="B497" i="1"/>
  <c r="O496" i="1"/>
  <c r="R496" i="1" s="1"/>
  <c r="N496" i="1"/>
  <c r="M496" i="1"/>
  <c r="B496" i="1"/>
  <c r="O495" i="1"/>
  <c r="R495" i="1" s="1"/>
  <c r="N495" i="1"/>
  <c r="M495" i="1"/>
  <c r="B495" i="1"/>
  <c r="O494" i="1"/>
  <c r="R494" i="1" s="1"/>
  <c r="N494" i="1"/>
  <c r="M494" i="1"/>
  <c r="B494" i="1"/>
  <c r="O493" i="1"/>
  <c r="R493" i="1" s="1"/>
  <c r="N493" i="1"/>
  <c r="M493" i="1"/>
  <c r="B493" i="1"/>
  <c r="O492" i="1"/>
  <c r="R492" i="1" s="1"/>
  <c r="N492" i="1"/>
  <c r="M492" i="1"/>
  <c r="B492" i="1"/>
  <c r="O491" i="1"/>
  <c r="R491" i="1" s="1"/>
  <c r="N491" i="1"/>
  <c r="M491" i="1"/>
  <c r="B491" i="1"/>
  <c r="O490" i="1"/>
  <c r="R490" i="1" s="1"/>
  <c r="N490" i="1"/>
  <c r="M490" i="1"/>
  <c r="B490" i="1"/>
  <c r="O489" i="1"/>
  <c r="R489" i="1" s="1"/>
  <c r="N489" i="1"/>
  <c r="M489" i="1"/>
  <c r="B489" i="1"/>
  <c r="O488" i="1"/>
  <c r="R488" i="1" s="1"/>
  <c r="N488" i="1"/>
  <c r="M488" i="1"/>
  <c r="B488" i="1"/>
  <c r="O487" i="1"/>
  <c r="R487" i="1" s="1"/>
  <c r="N487" i="1"/>
  <c r="M487" i="1"/>
  <c r="B487" i="1"/>
  <c r="O486" i="1"/>
  <c r="R486" i="1" s="1"/>
  <c r="N486" i="1"/>
  <c r="M486" i="1"/>
  <c r="B486" i="1"/>
  <c r="O485" i="1"/>
  <c r="R485" i="1" s="1"/>
  <c r="N485" i="1"/>
  <c r="M485" i="1"/>
  <c r="B485" i="1"/>
  <c r="O484" i="1"/>
  <c r="R484" i="1" s="1"/>
  <c r="N484" i="1"/>
  <c r="M484" i="1"/>
  <c r="B484" i="1"/>
  <c r="O483" i="1"/>
  <c r="R483" i="1" s="1"/>
  <c r="N483" i="1"/>
  <c r="M483" i="1"/>
  <c r="B483" i="1"/>
  <c r="O482" i="1"/>
  <c r="R482" i="1" s="1"/>
  <c r="N482" i="1"/>
  <c r="M482" i="1"/>
  <c r="B482" i="1"/>
  <c r="O481" i="1"/>
  <c r="R481" i="1" s="1"/>
  <c r="N481" i="1"/>
  <c r="M481" i="1"/>
  <c r="B481" i="1"/>
  <c r="O480" i="1"/>
  <c r="R480" i="1" s="1"/>
  <c r="N480" i="1"/>
  <c r="M480" i="1"/>
  <c r="B480" i="1"/>
  <c r="O479" i="1"/>
  <c r="R479" i="1" s="1"/>
  <c r="N479" i="1"/>
  <c r="M479" i="1"/>
  <c r="B479" i="1"/>
  <c r="O478" i="1"/>
  <c r="R478" i="1" s="1"/>
  <c r="N478" i="1"/>
  <c r="M478" i="1"/>
  <c r="B478" i="1"/>
  <c r="O477" i="1"/>
  <c r="R477" i="1" s="1"/>
  <c r="N477" i="1"/>
  <c r="M477" i="1"/>
  <c r="B477" i="1"/>
  <c r="O476" i="1"/>
  <c r="R476" i="1" s="1"/>
  <c r="N476" i="1"/>
  <c r="M476" i="1"/>
  <c r="B476" i="1"/>
  <c r="O475" i="1"/>
  <c r="R475" i="1" s="1"/>
  <c r="N475" i="1"/>
  <c r="M475" i="1"/>
  <c r="B475" i="1"/>
  <c r="O474" i="1"/>
  <c r="R474" i="1" s="1"/>
  <c r="N474" i="1"/>
  <c r="M474" i="1"/>
  <c r="B474" i="1"/>
  <c r="O473" i="1"/>
  <c r="R473" i="1" s="1"/>
  <c r="N473" i="1"/>
  <c r="M473" i="1"/>
  <c r="B473" i="1"/>
  <c r="O472" i="1"/>
  <c r="R472" i="1" s="1"/>
  <c r="N472" i="1"/>
  <c r="M472" i="1"/>
  <c r="B472" i="1"/>
  <c r="O471" i="1"/>
  <c r="R471" i="1" s="1"/>
  <c r="N471" i="1"/>
  <c r="M471" i="1"/>
  <c r="B471" i="1"/>
  <c r="O470" i="1"/>
  <c r="R470" i="1" s="1"/>
  <c r="N470" i="1"/>
  <c r="M470" i="1"/>
  <c r="B470" i="1"/>
  <c r="O469" i="1"/>
  <c r="R469" i="1" s="1"/>
  <c r="N469" i="1"/>
  <c r="M469" i="1"/>
  <c r="B469" i="1"/>
  <c r="O468" i="1"/>
  <c r="R468" i="1" s="1"/>
  <c r="N468" i="1"/>
  <c r="M468" i="1"/>
  <c r="B468" i="1"/>
  <c r="O467" i="1"/>
  <c r="R467" i="1" s="1"/>
  <c r="N467" i="1"/>
  <c r="M467" i="1"/>
  <c r="B467" i="1"/>
  <c r="O466" i="1"/>
  <c r="R466" i="1" s="1"/>
  <c r="N466" i="1"/>
  <c r="M466" i="1"/>
  <c r="B466" i="1"/>
  <c r="O465" i="1"/>
  <c r="R465" i="1" s="1"/>
  <c r="N465" i="1"/>
  <c r="M465" i="1"/>
  <c r="B465" i="1"/>
  <c r="O464" i="1"/>
  <c r="R464" i="1" s="1"/>
  <c r="N464" i="1"/>
  <c r="M464" i="1"/>
  <c r="B464" i="1"/>
  <c r="O463" i="1"/>
  <c r="R463" i="1" s="1"/>
  <c r="N463" i="1"/>
  <c r="M463" i="1"/>
  <c r="B463" i="1"/>
  <c r="O462" i="1"/>
  <c r="R462" i="1" s="1"/>
  <c r="N462" i="1"/>
  <c r="M462" i="1"/>
  <c r="B462" i="1"/>
  <c r="O461" i="1"/>
  <c r="R461" i="1" s="1"/>
  <c r="N461" i="1"/>
  <c r="M461" i="1"/>
  <c r="B461" i="1"/>
  <c r="O460" i="1"/>
  <c r="R460" i="1" s="1"/>
  <c r="N460" i="1"/>
  <c r="M460" i="1"/>
  <c r="B460" i="1"/>
  <c r="O459" i="1"/>
  <c r="R459" i="1" s="1"/>
  <c r="N459" i="1"/>
  <c r="M459" i="1"/>
  <c r="B459" i="1"/>
  <c r="O458" i="1"/>
  <c r="R458" i="1" s="1"/>
  <c r="N458" i="1"/>
  <c r="M458" i="1"/>
  <c r="B458" i="1"/>
  <c r="O457" i="1"/>
  <c r="R457" i="1" s="1"/>
  <c r="N457" i="1"/>
  <c r="M457" i="1"/>
  <c r="B457" i="1"/>
  <c r="O456" i="1"/>
  <c r="R456" i="1" s="1"/>
  <c r="N456" i="1"/>
  <c r="M456" i="1"/>
  <c r="B456" i="1"/>
  <c r="O455" i="1"/>
  <c r="R455" i="1" s="1"/>
  <c r="N455" i="1"/>
  <c r="M455" i="1"/>
  <c r="B455" i="1"/>
  <c r="O454" i="1"/>
  <c r="R454" i="1" s="1"/>
  <c r="N454" i="1"/>
  <c r="M454" i="1"/>
  <c r="B454" i="1"/>
  <c r="O453" i="1"/>
  <c r="R453" i="1" s="1"/>
  <c r="N453" i="1"/>
  <c r="M453" i="1"/>
  <c r="B453" i="1"/>
  <c r="O452" i="1"/>
  <c r="R452" i="1" s="1"/>
  <c r="N452" i="1"/>
  <c r="M452" i="1"/>
  <c r="B452" i="1"/>
  <c r="O451" i="1"/>
  <c r="R451" i="1" s="1"/>
  <c r="N451" i="1"/>
  <c r="M451" i="1"/>
  <c r="B451" i="1"/>
  <c r="O450" i="1"/>
  <c r="R450" i="1" s="1"/>
  <c r="N450" i="1"/>
  <c r="M450" i="1"/>
  <c r="B450" i="1"/>
  <c r="O449" i="1"/>
  <c r="R449" i="1" s="1"/>
  <c r="N449" i="1"/>
  <c r="M449" i="1"/>
  <c r="B449" i="1"/>
  <c r="O448" i="1"/>
  <c r="R448" i="1" s="1"/>
  <c r="N448" i="1"/>
  <c r="M448" i="1"/>
  <c r="B448" i="1"/>
  <c r="O447" i="1"/>
  <c r="R447" i="1" s="1"/>
  <c r="N447" i="1"/>
  <c r="M447" i="1"/>
  <c r="B447" i="1"/>
  <c r="O446" i="1"/>
  <c r="R446" i="1" s="1"/>
  <c r="N446" i="1"/>
  <c r="M446" i="1"/>
  <c r="B446" i="1"/>
  <c r="O445" i="1"/>
  <c r="R445" i="1" s="1"/>
  <c r="N445" i="1"/>
  <c r="M445" i="1"/>
  <c r="B445" i="1"/>
  <c r="O444" i="1"/>
  <c r="R444" i="1" s="1"/>
  <c r="N444" i="1"/>
  <c r="M444" i="1"/>
  <c r="B444" i="1"/>
  <c r="O443" i="1"/>
  <c r="R443" i="1" s="1"/>
  <c r="N443" i="1"/>
  <c r="M443" i="1"/>
  <c r="B443" i="1"/>
  <c r="O442" i="1"/>
  <c r="R442" i="1" s="1"/>
  <c r="N442" i="1"/>
  <c r="M442" i="1"/>
  <c r="B442" i="1"/>
  <c r="O441" i="1"/>
  <c r="R441" i="1" s="1"/>
  <c r="N441" i="1"/>
  <c r="M441" i="1"/>
  <c r="B441" i="1"/>
  <c r="O440" i="1"/>
  <c r="R440" i="1" s="1"/>
  <c r="N440" i="1"/>
  <c r="M440" i="1"/>
  <c r="B440" i="1"/>
  <c r="O439" i="1"/>
  <c r="R439" i="1" s="1"/>
  <c r="N439" i="1"/>
  <c r="M439" i="1"/>
  <c r="B439" i="1"/>
  <c r="O438" i="1"/>
  <c r="R438" i="1" s="1"/>
  <c r="N438" i="1"/>
  <c r="M438" i="1"/>
  <c r="B438" i="1"/>
  <c r="O437" i="1"/>
  <c r="R437" i="1" s="1"/>
  <c r="N437" i="1"/>
  <c r="M437" i="1"/>
  <c r="B437" i="1"/>
  <c r="O436" i="1"/>
  <c r="R436" i="1" s="1"/>
  <c r="N436" i="1"/>
  <c r="M436" i="1"/>
  <c r="B436" i="1"/>
  <c r="O435" i="1"/>
  <c r="R435" i="1" s="1"/>
  <c r="N435" i="1"/>
  <c r="M435" i="1"/>
  <c r="B435" i="1"/>
  <c r="O434" i="1"/>
  <c r="R434" i="1" s="1"/>
  <c r="N434" i="1"/>
  <c r="M434" i="1"/>
  <c r="B434" i="1"/>
  <c r="O433" i="1"/>
  <c r="R433" i="1" s="1"/>
  <c r="N433" i="1"/>
  <c r="M433" i="1"/>
  <c r="B433" i="1"/>
  <c r="O432" i="1"/>
  <c r="R432" i="1" s="1"/>
  <c r="N432" i="1"/>
  <c r="M432" i="1"/>
  <c r="B432" i="1"/>
  <c r="O431" i="1"/>
  <c r="R431" i="1" s="1"/>
  <c r="N431" i="1"/>
  <c r="M431" i="1"/>
  <c r="B431" i="1"/>
  <c r="O430" i="1"/>
  <c r="R430" i="1" s="1"/>
  <c r="N430" i="1"/>
  <c r="M430" i="1"/>
  <c r="B430" i="1"/>
  <c r="O429" i="1"/>
  <c r="R429" i="1" s="1"/>
  <c r="N429" i="1"/>
  <c r="M429" i="1"/>
  <c r="B429" i="1"/>
  <c r="O428" i="1"/>
  <c r="R428" i="1" s="1"/>
  <c r="N428" i="1"/>
  <c r="M428" i="1"/>
  <c r="B428" i="1"/>
  <c r="O427" i="1"/>
  <c r="R427" i="1" s="1"/>
  <c r="N427" i="1"/>
  <c r="M427" i="1"/>
  <c r="B427" i="1"/>
  <c r="O426" i="1"/>
  <c r="R426" i="1" s="1"/>
  <c r="N426" i="1"/>
  <c r="M426" i="1"/>
  <c r="B426" i="1"/>
  <c r="O425" i="1"/>
  <c r="R425" i="1" s="1"/>
  <c r="N425" i="1"/>
  <c r="M425" i="1"/>
  <c r="B425" i="1"/>
  <c r="O424" i="1"/>
  <c r="R424" i="1" s="1"/>
  <c r="N424" i="1"/>
  <c r="M424" i="1"/>
  <c r="B424" i="1"/>
  <c r="O423" i="1"/>
  <c r="R423" i="1" s="1"/>
  <c r="N423" i="1"/>
  <c r="M423" i="1"/>
  <c r="B423" i="1"/>
  <c r="O422" i="1"/>
  <c r="R422" i="1" s="1"/>
  <c r="N422" i="1"/>
  <c r="M422" i="1"/>
  <c r="B422" i="1"/>
  <c r="O421" i="1"/>
  <c r="R421" i="1" s="1"/>
  <c r="N421" i="1"/>
  <c r="M421" i="1"/>
  <c r="B421" i="1"/>
  <c r="O420" i="1"/>
  <c r="R420" i="1" s="1"/>
  <c r="N420" i="1"/>
  <c r="M420" i="1"/>
  <c r="B420" i="1"/>
  <c r="O419" i="1"/>
  <c r="R419" i="1" s="1"/>
  <c r="N419" i="1"/>
  <c r="M419" i="1"/>
  <c r="B419" i="1"/>
  <c r="O418" i="1"/>
  <c r="R418" i="1" s="1"/>
  <c r="N418" i="1"/>
  <c r="M418" i="1"/>
  <c r="B418" i="1"/>
  <c r="O417" i="1"/>
  <c r="R417" i="1" s="1"/>
  <c r="N417" i="1"/>
  <c r="M417" i="1"/>
  <c r="B417" i="1"/>
  <c r="O416" i="1"/>
  <c r="R416" i="1" s="1"/>
  <c r="N416" i="1"/>
  <c r="M416" i="1"/>
  <c r="B416" i="1"/>
  <c r="O415" i="1"/>
  <c r="R415" i="1" s="1"/>
  <c r="N415" i="1"/>
  <c r="M415" i="1"/>
  <c r="B415" i="1"/>
  <c r="O414" i="1"/>
  <c r="R414" i="1" s="1"/>
  <c r="N414" i="1"/>
  <c r="M414" i="1"/>
  <c r="B414" i="1"/>
  <c r="O413" i="1"/>
  <c r="R413" i="1" s="1"/>
  <c r="N413" i="1"/>
  <c r="M413" i="1"/>
  <c r="B413" i="1"/>
  <c r="O412" i="1"/>
  <c r="R412" i="1" s="1"/>
  <c r="N412" i="1"/>
  <c r="M412" i="1"/>
  <c r="B412" i="1"/>
  <c r="O411" i="1"/>
  <c r="R411" i="1" s="1"/>
  <c r="N411" i="1"/>
  <c r="M411" i="1"/>
  <c r="B411" i="1"/>
  <c r="O410" i="1"/>
  <c r="R410" i="1" s="1"/>
  <c r="N410" i="1"/>
  <c r="M410" i="1"/>
  <c r="B410" i="1"/>
  <c r="O409" i="1"/>
  <c r="R409" i="1" s="1"/>
  <c r="N409" i="1"/>
  <c r="M409" i="1"/>
  <c r="B409" i="1"/>
  <c r="O408" i="1"/>
  <c r="R408" i="1" s="1"/>
  <c r="N408" i="1"/>
  <c r="M408" i="1"/>
  <c r="B408" i="1"/>
  <c r="O407" i="1"/>
  <c r="R407" i="1" s="1"/>
  <c r="N407" i="1"/>
  <c r="M407" i="1"/>
  <c r="B407" i="1"/>
  <c r="O406" i="1"/>
  <c r="R406" i="1" s="1"/>
  <c r="N406" i="1"/>
  <c r="M406" i="1"/>
  <c r="B406" i="1"/>
  <c r="O405" i="1"/>
  <c r="R405" i="1" s="1"/>
  <c r="N405" i="1"/>
  <c r="M405" i="1"/>
  <c r="B405" i="1"/>
  <c r="O404" i="1"/>
  <c r="R404" i="1" s="1"/>
  <c r="N404" i="1"/>
  <c r="M404" i="1"/>
  <c r="B404" i="1"/>
  <c r="O403" i="1"/>
  <c r="R403" i="1" s="1"/>
  <c r="N403" i="1"/>
  <c r="M403" i="1"/>
  <c r="B403" i="1"/>
  <c r="O402" i="1"/>
  <c r="R402" i="1" s="1"/>
  <c r="N402" i="1"/>
  <c r="M402" i="1"/>
  <c r="B402" i="1"/>
  <c r="O401" i="1"/>
  <c r="R401" i="1" s="1"/>
  <c r="N401" i="1"/>
  <c r="M401" i="1"/>
  <c r="B401" i="1"/>
  <c r="O400" i="1"/>
  <c r="R400" i="1" s="1"/>
  <c r="N400" i="1"/>
  <c r="M400" i="1"/>
  <c r="B400" i="1"/>
  <c r="O399" i="1"/>
  <c r="R399" i="1" s="1"/>
  <c r="N399" i="1"/>
  <c r="M399" i="1"/>
  <c r="B399" i="1"/>
  <c r="O398" i="1"/>
  <c r="R398" i="1" s="1"/>
  <c r="N398" i="1"/>
  <c r="M398" i="1"/>
  <c r="B398" i="1"/>
  <c r="O397" i="1"/>
  <c r="R397" i="1" s="1"/>
  <c r="N397" i="1"/>
  <c r="M397" i="1"/>
  <c r="B397" i="1"/>
  <c r="O396" i="1"/>
  <c r="R396" i="1" s="1"/>
  <c r="N396" i="1"/>
  <c r="M396" i="1"/>
  <c r="B396" i="1"/>
  <c r="O395" i="1"/>
  <c r="R395" i="1" s="1"/>
  <c r="N395" i="1"/>
  <c r="M395" i="1"/>
  <c r="B395" i="1"/>
  <c r="O394" i="1"/>
  <c r="R394" i="1" s="1"/>
  <c r="N394" i="1"/>
  <c r="M394" i="1"/>
  <c r="B394" i="1"/>
  <c r="O393" i="1"/>
  <c r="R393" i="1" s="1"/>
  <c r="N393" i="1"/>
  <c r="M393" i="1"/>
  <c r="B393" i="1"/>
  <c r="O392" i="1"/>
  <c r="R392" i="1" s="1"/>
  <c r="N392" i="1"/>
  <c r="M392" i="1"/>
  <c r="B392" i="1"/>
  <c r="O391" i="1"/>
  <c r="R391" i="1" s="1"/>
  <c r="N391" i="1"/>
  <c r="M391" i="1"/>
  <c r="B391" i="1"/>
  <c r="O390" i="1"/>
  <c r="R390" i="1" s="1"/>
  <c r="N390" i="1"/>
  <c r="M390" i="1"/>
  <c r="B390" i="1"/>
  <c r="O389" i="1"/>
  <c r="R389" i="1" s="1"/>
  <c r="N389" i="1"/>
  <c r="M389" i="1"/>
  <c r="B389" i="1"/>
  <c r="O388" i="1"/>
  <c r="R388" i="1" s="1"/>
  <c r="N388" i="1"/>
  <c r="M388" i="1"/>
  <c r="B388" i="1"/>
  <c r="O387" i="1"/>
  <c r="R387" i="1" s="1"/>
  <c r="N387" i="1"/>
  <c r="M387" i="1"/>
  <c r="B387" i="1"/>
  <c r="O386" i="1"/>
  <c r="R386" i="1" s="1"/>
  <c r="N386" i="1"/>
  <c r="M386" i="1"/>
  <c r="B386" i="1"/>
  <c r="O385" i="1"/>
  <c r="R385" i="1" s="1"/>
  <c r="N385" i="1"/>
  <c r="M385" i="1"/>
  <c r="B385" i="1"/>
  <c r="O384" i="1"/>
  <c r="R384" i="1" s="1"/>
  <c r="N384" i="1"/>
  <c r="M384" i="1"/>
  <c r="B384" i="1"/>
  <c r="O383" i="1"/>
  <c r="R383" i="1" s="1"/>
  <c r="N383" i="1"/>
  <c r="M383" i="1"/>
  <c r="B383" i="1"/>
  <c r="O382" i="1"/>
  <c r="R382" i="1" s="1"/>
  <c r="N382" i="1"/>
  <c r="M382" i="1"/>
  <c r="B382" i="1"/>
  <c r="O381" i="1"/>
  <c r="R381" i="1" s="1"/>
  <c r="N381" i="1"/>
  <c r="M381" i="1"/>
  <c r="B381" i="1"/>
  <c r="O380" i="1"/>
  <c r="R380" i="1" s="1"/>
  <c r="N380" i="1"/>
  <c r="M380" i="1"/>
  <c r="B380" i="1"/>
  <c r="O379" i="1"/>
  <c r="R379" i="1" s="1"/>
  <c r="N379" i="1"/>
  <c r="M379" i="1"/>
  <c r="B379" i="1"/>
  <c r="O378" i="1"/>
  <c r="R378" i="1" s="1"/>
  <c r="N378" i="1"/>
  <c r="M378" i="1"/>
  <c r="B378" i="1"/>
  <c r="O377" i="1"/>
  <c r="R377" i="1" s="1"/>
  <c r="N377" i="1"/>
  <c r="M377" i="1"/>
  <c r="B377" i="1"/>
  <c r="O376" i="1"/>
  <c r="R376" i="1" s="1"/>
  <c r="N376" i="1"/>
  <c r="M376" i="1"/>
  <c r="B376" i="1"/>
  <c r="O375" i="1"/>
  <c r="R375" i="1" s="1"/>
  <c r="N375" i="1"/>
  <c r="M375" i="1"/>
  <c r="B375" i="1"/>
  <c r="O374" i="1"/>
  <c r="R374" i="1" s="1"/>
  <c r="N374" i="1"/>
  <c r="M374" i="1"/>
  <c r="B374" i="1"/>
  <c r="O373" i="1"/>
  <c r="R373" i="1" s="1"/>
  <c r="N373" i="1"/>
  <c r="M373" i="1"/>
  <c r="B373" i="1"/>
  <c r="O372" i="1"/>
  <c r="R372" i="1" s="1"/>
  <c r="N372" i="1"/>
  <c r="M372" i="1"/>
  <c r="B372" i="1"/>
  <c r="O371" i="1"/>
  <c r="R371" i="1" s="1"/>
  <c r="N371" i="1"/>
  <c r="M371" i="1"/>
  <c r="B371" i="1"/>
  <c r="O370" i="1"/>
  <c r="R370" i="1" s="1"/>
  <c r="N370" i="1"/>
  <c r="M370" i="1"/>
  <c r="B370" i="1"/>
  <c r="O369" i="1"/>
  <c r="R369" i="1" s="1"/>
  <c r="N369" i="1"/>
  <c r="M369" i="1"/>
  <c r="B369" i="1"/>
  <c r="O368" i="1"/>
  <c r="R368" i="1" s="1"/>
  <c r="N368" i="1"/>
  <c r="M368" i="1"/>
  <c r="B368" i="1"/>
  <c r="O367" i="1"/>
  <c r="R367" i="1" s="1"/>
  <c r="N367" i="1"/>
  <c r="M367" i="1"/>
  <c r="B367" i="1"/>
  <c r="O366" i="1"/>
  <c r="R366" i="1" s="1"/>
  <c r="N366" i="1"/>
  <c r="M366" i="1"/>
  <c r="B366" i="1"/>
  <c r="O365" i="1"/>
  <c r="R365" i="1" s="1"/>
  <c r="N365" i="1"/>
  <c r="M365" i="1"/>
  <c r="B365" i="1"/>
  <c r="O364" i="1"/>
  <c r="R364" i="1" s="1"/>
  <c r="N364" i="1"/>
  <c r="M364" i="1"/>
  <c r="B364" i="1"/>
  <c r="O363" i="1"/>
  <c r="R363" i="1" s="1"/>
  <c r="N363" i="1"/>
  <c r="M363" i="1"/>
  <c r="B363" i="1"/>
  <c r="O362" i="1"/>
  <c r="R362" i="1" s="1"/>
  <c r="N362" i="1"/>
  <c r="M362" i="1"/>
  <c r="B362" i="1"/>
  <c r="O361" i="1"/>
  <c r="R361" i="1" s="1"/>
  <c r="N361" i="1"/>
  <c r="M361" i="1"/>
  <c r="B361" i="1"/>
  <c r="O360" i="1"/>
  <c r="R360" i="1" s="1"/>
  <c r="N360" i="1"/>
  <c r="M360" i="1"/>
  <c r="B360" i="1"/>
  <c r="O359" i="1"/>
  <c r="R359" i="1" s="1"/>
  <c r="N359" i="1"/>
  <c r="M359" i="1"/>
  <c r="B359" i="1"/>
  <c r="O358" i="1"/>
  <c r="R358" i="1" s="1"/>
  <c r="N358" i="1"/>
  <c r="M358" i="1"/>
  <c r="B358" i="1"/>
  <c r="O357" i="1"/>
  <c r="R357" i="1" s="1"/>
  <c r="N357" i="1"/>
  <c r="M357" i="1"/>
  <c r="B357" i="1"/>
  <c r="O356" i="1"/>
  <c r="R356" i="1" s="1"/>
  <c r="N356" i="1"/>
  <c r="M356" i="1"/>
  <c r="B356" i="1"/>
  <c r="O355" i="1"/>
  <c r="R355" i="1" s="1"/>
  <c r="N355" i="1"/>
  <c r="M355" i="1"/>
  <c r="B355" i="1"/>
  <c r="O354" i="1"/>
  <c r="R354" i="1" s="1"/>
  <c r="N354" i="1"/>
  <c r="M354" i="1"/>
  <c r="B354" i="1"/>
  <c r="O353" i="1"/>
  <c r="R353" i="1" s="1"/>
  <c r="N353" i="1"/>
  <c r="M353" i="1"/>
  <c r="B353" i="1"/>
  <c r="O352" i="1"/>
  <c r="R352" i="1" s="1"/>
  <c r="N352" i="1"/>
  <c r="M352" i="1"/>
  <c r="B352" i="1"/>
  <c r="O351" i="1"/>
  <c r="R351" i="1" s="1"/>
  <c r="N351" i="1"/>
  <c r="M351" i="1"/>
  <c r="B351" i="1"/>
  <c r="O350" i="1"/>
  <c r="R350" i="1" s="1"/>
  <c r="N350" i="1"/>
  <c r="M350" i="1"/>
  <c r="B350" i="1"/>
  <c r="O349" i="1"/>
  <c r="R349" i="1" s="1"/>
  <c r="N349" i="1"/>
  <c r="M349" i="1"/>
  <c r="B349" i="1"/>
  <c r="O348" i="1"/>
  <c r="R348" i="1" s="1"/>
  <c r="N348" i="1"/>
  <c r="M348" i="1"/>
  <c r="B348" i="1"/>
  <c r="O347" i="1"/>
  <c r="R347" i="1" s="1"/>
  <c r="N347" i="1"/>
  <c r="M347" i="1"/>
  <c r="B347" i="1"/>
  <c r="O346" i="1"/>
  <c r="R346" i="1" s="1"/>
  <c r="N346" i="1"/>
  <c r="M346" i="1"/>
  <c r="B346" i="1"/>
  <c r="O345" i="1"/>
  <c r="R345" i="1" s="1"/>
  <c r="N345" i="1"/>
  <c r="M345" i="1"/>
  <c r="B345" i="1"/>
  <c r="O344" i="1"/>
  <c r="R344" i="1" s="1"/>
  <c r="N344" i="1"/>
  <c r="M344" i="1"/>
  <c r="B344" i="1"/>
  <c r="O343" i="1"/>
  <c r="R343" i="1" s="1"/>
  <c r="N343" i="1"/>
  <c r="M343" i="1"/>
  <c r="B343" i="1"/>
  <c r="O342" i="1"/>
  <c r="R342" i="1" s="1"/>
  <c r="N342" i="1"/>
  <c r="M342" i="1"/>
  <c r="B342" i="1"/>
  <c r="O341" i="1"/>
  <c r="R341" i="1" s="1"/>
  <c r="N341" i="1"/>
  <c r="M341" i="1"/>
  <c r="B341" i="1"/>
  <c r="O340" i="1"/>
  <c r="R340" i="1" s="1"/>
  <c r="N340" i="1"/>
  <c r="M340" i="1"/>
  <c r="B340" i="1"/>
  <c r="O339" i="1"/>
  <c r="R339" i="1" s="1"/>
  <c r="N339" i="1"/>
  <c r="M339" i="1"/>
  <c r="B339" i="1"/>
  <c r="O338" i="1"/>
  <c r="R338" i="1" s="1"/>
  <c r="N338" i="1"/>
  <c r="M338" i="1"/>
  <c r="B338" i="1"/>
  <c r="O337" i="1"/>
  <c r="R337" i="1" s="1"/>
  <c r="N337" i="1"/>
  <c r="M337" i="1"/>
  <c r="B337" i="1"/>
  <c r="O336" i="1"/>
  <c r="R336" i="1" s="1"/>
  <c r="N336" i="1"/>
  <c r="M336" i="1"/>
  <c r="B336" i="1"/>
  <c r="O335" i="1"/>
  <c r="R335" i="1" s="1"/>
  <c r="N335" i="1"/>
  <c r="M335" i="1"/>
  <c r="B335" i="1"/>
  <c r="O334" i="1"/>
  <c r="R334" i="1" s="1"/>
  <c r="N334" i="1"/>
  <c r="M334" i="1"/>
  <c r="B334" i="1"/>
  <c r="O333" i="1"/>
  <c r="R333" i="1" s="1"/>
  <c r="N333" i="1"/>
  <c r="M333" i="1"/>
  <c r="B333" i="1"/>
  <c r="O332" i="1"/>
  <c r="R332" i="1" s="1"/>
  <c r="N332" i="1"/>
  <c r="M332" i="1"/>
  <c r="B332" i="1"/>
  <c r="O331" i="1"/>
  <c r="R331" i="1" s="1"/>
  <c r="N331" i="1"/>
  <c r="M331" i="1"/>
  <c r="B331" i="1"/>
  <c r="O330" i="1"/>
  <c r="R330" i="1" s="1"/>
  <c r="N330" i="1"/>
  <c r="M330" i="1"/>
  <c r="B330" i="1"/>
  <c r="O329" i="1"/>
  <c r="R329" i="1" s="1"/>
  <c r="N329" i="1"/>
  <c r="M329" i="1"/>
  <c r="B329" i="1"/>
  <c r="O328" i="1"/>
  <c r="R328" i="1" s="1"/>
  <c r="N328" i="1"/>
  <c r="M328" i="1"/>
  <c r="B328" i="1"/>
  <c r="O327" i="1"/>
  <c r="R327" i="1" s="1"/>
  <c r="N327" i="1"/>
  <c r="M327" i="1"/>
  <c r="B327" i="1"/>
  <c r="O326" i="1"/>
  <c r="R326" i="1" s="1"/>
  <c r="N326" i="1"/>
  <c r="M326" i="1"/>
  <c r="B326" i="1"/>
  <c r="O325" i="1"/>
  <c r="R325" i="1" s="1"/>
  <c r="N325" i="1"/>
  <c r="M325" i="1"/>
  <c r="B325" i="1"/>
  <c r="O324" i="1"/>
  <c r="R324" i="1" s="1"/>
  <c r="N324" i="1"/>
  <c r="M324" i="1"/>
  <c r="B324" i="1"/>
  <c r="O323" i="1"/>
  <c r="R323" i="1" s="1"/>
  <c r="N323" i="1"/>
  <c r="M323" i="1"/>
  <c r="B323" i="1"/>
  <c r="O322" i="1"/>
  <c r="R322" i="1" s="1"/>
  <c r="N322" i="1"/>
  <c r="M322" i="1"/>
  <c r="B322" i="1"/>
  <c r="O321" i="1"/>
  <c r="R321" i="1" s="1"/>
  <c r="N321" i="1"/>
  <c r="M321" i="1"/>
  <c r="B321" i="1"/>
  <c r="O320" i="1"/>
  <c r="R320" i="1" s="1"/>
  <c r="N320" i="1"/>
  <c r="M320" i="1"/>
  <c r="B320" i="1"/>
  <c r="O319" i="1"/>
  <c r="R319" i="1" s="1"/>
  <c r="N319" i="1"/>
  <c r="M319" i="1"/>
  <c r="B319" i="1"/>
  <c r="O318" i="1"/>
  <c r="R318" i="1" s="1"/>
  <c r="N318" i="1"/>
  <c r="M318" i="1"/>
  <c r="B318" i="1"/>
  <c r="O317" i="1"/>
  <c r="R317" i="1" s="1"/>
  <c r="N317" i="1"/>
  <c r="M317" i="1"/>
  <c r="B317" i="1"/>
  <c r="O316" i="1"/>
  <c r="R316" i="1" s="1"/>
  <c r="N316" i="1"/>
  <c r="M316" i="1"/>
  <c r="B316" i="1"/>
  <c r="O315" i="1"/>
  <c r="R315" i="1" s="1"/>
  <c r="N315" i="1"/>
  <c r="M315" i="1"/>
  <c r="B315" i="1"/>
  <c r="O314" i="1"/>
  <c r="R314" i="1" s="1"/>
  <c r="N314" i="1"/>
  <c r="M314" i="1"/>
  <c r="B314" i="1"/>
  <c r="O313" i="1"/>
  <c r="R313" i="1" s="1"/>
  <c r="N313" i="1"/>
  <c r="M313" i="1"/>
  <c r="B313" i="1"/>
  <c r="O312" i="1"/>
  <c r="R312" i="1" s="1"/>
  <c r="N312" i="1"/>
  <c r="M312" i="1"/>
  <c r="B312" i="1"/>
  <c r="O311" i="1"/>
  <c r="R311" i="1" s="1"/>
  <c r="N311" i="1"/>
  <c r="M311" i="1"/>
  <c r="B311" i="1"/>
  <c r="O310" i="1"/>
  <c r="R310" i="1" s="1"/>
  <c r="N310" i="1"/>
  <c r="M310" i="1"/>
  <c r="B310" i="1"/>
  <c r="O309" i="1"/>
  <c r="R309" i="1" s="1"/>
  <c r="N309" i="1"/>
  <c r="M309" i="1"/>
  <c r="B309" i="1"/>
  <c r="O308" i="1"/>
  <c r="R308" i="1" s="1"/>
  <c r="N308" i="1"/>
  <c r="M308" i="1"/>
  <c r="B308" i="1"/>
  <c r="O307" i="1"/>
  <c r="R307" i="1" s="1"/>
  <c r="N307" i="1"/>
  <c r="M307" i="1"/>
  <c r="B307" i="1"/>
  <c r="O306" i="1"/>
  <c r="R306" i="1" s="1"/>
  <c r="N306" i="1"/>
  <c r="M306" i="1"/>
  <c r="B306" i="1"/>
  <c r="O305" i="1"/>
  <c r="R305" i="1" s="1"/>
  <c r="N305" i="1"/>
  <c r="M305" i="1"/>
  <c r="B305" i="1"/>
  <c r="O304" i="1"/>
  <c r="R304" i="1" s="1"/>
  <c r="N304" i="1"/>
  <c r="M304" i="1"/>
  <c r="B304" i="1"/>
  <c r="O303" i="1"/>
  <c r="R303" i="1" s="1"/>
  <c r="N303" i="1"/>
  <c r="M303" i="1"/>
  <c r="B303" i="1"/>
  <c r="O302" i="1"/>
  <c r="R302" i="1" s="1"/>
  <c r="N302" i="1"/>
  <c r="M302" i="1"/>
  <c r="B302" i="1"/>
  <c r="O301" i="1"/>
  <c r="R301" i="1" s="1"/>
  <c r="N301" i="1"/>
  <c r="M301" i="1"/>
  <c r="B301" i="1"/>
  <c r="O300" i="1"/>
  <c r="R300" i="1" s="1"/>
  <c r="N300" i="1"/>
  <c r="M300" i="1"/>
  <c r="B300" i="1"/>
  <c r="O299" i="1"/>
  <c r="R299" i="1" s="1"/>
  <c r="N299" i="1"/>
  <c r="M299" i="1"/>
  <c r="B299" i="1"/>
  <c r="O298" i="1"/>
  <c r="R298" i="1" s="1"/>
  <c r="N298" i="1"/>
  <c r="M298" i="1"/>
  <c r="B298" i="1"/>
  <c r="O297" i="1"/>
  <c r="R297" i="1" s="1"/>
  <c r="N297" i="1"/>
  <c r="M297" i="1"/>
  <c r="B297" i="1"/>
  <c r="O296" i="1"/>
  <c r="R296" i="1" s="1"/>
  <c r="N296" i="1"/>
  <c r="M296" i="1"/>
  <c r="B296" i="1"/>
  <c r="O295" i="1"/>
  <c r="R295" i="1" s="1"/>
  <c r="N295" i="1"/>
  <c r="M295" i="1"/>
  <c r="B295" i="1"/>
  <c r="O294" i="1"/>
  <c r="R294" i="1" s="1"/>
  <c r="N294" i="1"/>
  <c r="M294" i="1"/>
  <c r="B294" i="1"/>
  <c r="O293" i="1"/>
  <c r="R293" i="1" s="1"/>
  <c r="N293" i="1"/>
  <c r="M293" i="1"/>
  <c r="B293" i="1"/>
  <c r="O292" i="1"/>
  <c r="R292" i="1" s="1"/>
  <c r="N292" i="1"/>
  <c r="M292" i="1"/>
  <c r="B292" i="1"/>
  <c r="O291" i="1"/>
  <c r="R291" i="1" s="1"/>
  <c r="N291" i="1"/>
  <c r="M291" i="1"/>
  <c r="B291" i="1"/>
  <c r="O290" i="1"/>
  <c r="R290" i="1" s="1"/>
  <c r="N290" i="1"/>
  <c r="M290" i="1"/>
  <c r="B290" i="1"/>
  <c r="O289" i="1"/>
  <c r="R289" i="1" s="1"/>
  <c r="N289" i="1"/>
  <c r="M289" i="1"/>
  <c r="B289" i="1"/>
  <c r="O288" i="1"/>
  <c r="R288" i="1" s="1"/>
  <c r="N288" i="1"/>
  <c r="M288" i="1"/>
  <c r="B288" i="1"/>
  <c r="O287" i="1"/>
  <c r="R287" i="1" s="1"/>
  <c r="N287" i="1"/>
  <c r="M287" i="1"/>
  <c r="B287" i="1"/>
  <c r="O286" i="1"/>
  <c r="R286" i="1" s="1"/>
  <c r="N286" i="1"/>
  <c r="M286" i="1"/>
  <c r="B286" i="1"/>
  <c r="O285" i="1"/>
  <c r="R285" i="1" s="1"/>
  <c r="N285" i="1"/>
  <c r="M285" i="1"/>
  <c r="B285" i="1"/>
  <c r="O284" i="1"/>
  <c r="R284" i="1" s="1"/>
  <c r="N284" i="1"/>
  <c r="M284" i="1"/>
  <c r="B284" i="1"/>
  <c r="O283" i="1"/>
  <c r="R283" i="1" s="1"/>
  <c r="N283" i="1"/>
  <c r="M283" i="1"/>
  <c r="B283" i="1"/>
  <c r="O282" i="1"/>
  <c r="R282" i="1" s="1"/>
  <c r="N282" i="1"/>
  <c r="M282" i="1"/>
  <c r="B282" i="1"/>
  <c r="O281" i="1"/>
  <c r="R281" i="1" s="1"/>
  <c r="N281" i="1"/>
  <c r="M281" i="1"/>
  <c r="B281" i="1"/>
  <c r="O280" i="1"/>
  <c r="R280" i="1" s="1"/>
  <c r="N280" i="1"/>
  <c r="M280" i="1"/>
  <c r="B280" i="1"/>
  <c r="O279" i="1"/>
  <c r="R279" i="1" s="1"/>
  <c r="N279" i="1"/>
  <c r="M279" i="1"/>
  <c r="B279" i="1"/>
  <c r="O278" i="1"/>
  <c r="R278" i="1" s="1"/>
  <c r="N278" i="1"/>
  <c r="M278" i="1"/>
  <c r="B278" i="1"/>
  <c r="O277" i="1"/>
  <c r="R277" i="1" s="1"/>
  <c r="N277" i="1"/>
  <c r="M277" i="1"/>
  <c r="B277" i="1"/>
  <c r="O276" i="1"/>
  <c r="R276" i="1" s="1"/>
  <c r="N276" i="1"/>
  <c r="M276" i="1"/>
  <c r="B276" i="1"/>
  <c r="M109" i="1"/>
  <c r="N109" i="1" s="1"/>
  <c r="O109" i="1" s="1"/>
  <c r="R109" i="1" s="1"/>
  <c r="B275" i="1"/>
  <c r="M88" i="1"/>
  <c r="N88" i="1" s="1"/>
  <c r="O88" i="1" s="1"/>
  <c r="R88" i="1" s="1"/>
  <c r="B274" i="1"/>
  <c r="M206" i="1"/>
  <c r="N206" i="1" s="1"/>
  <c r="O206" i="1" s="1"/>
  <c r="R206" i="1" s="1"/>
  <c r="B273" i="1"/>
  <c r="M65" i="1"/>
  <c r="N65" i="1" s="1"/>
  <c r="O65" i="1" s="1"/>
  <c r="R65" i="1" s="1"/>
  <c r="B272" i="1"/>
  <c r="M184" i="1"/>
  <c r="N184" i="1" s="1"/>
  <c r="O184" i="1" s="1"/>
  <c r="R184" i="1" s="1"/>
  <c r="B271" i="1"/>
  <c r="M38" i="1"/>
  <c r="N38" i="1" s="1"/>
  <c r="O38" i="1" s="1"/>
  <c r="R38" i="1" s="1"/>
  <c r="B270" i="1"/>
  <c r="M71" i="1"/>
  <c r="N71" i="1" s="1"/>
  <c r="O71" i="1" s="1"/>
  <c r="R71" i="1" s="1"/>
  <c r="B269" i="1"/>
  <c r="M240" i="1"/>
  <c r="N240" i="1" s="1"/>
  <c r="O240" i="1" s="1"/>
  <c r="R240" i="1" s="1"/>
  <c r="B268" i="1"/>
  <c r="M249" i="1"/>
  <c r="N249" i="1" s="1"/>
  <c r="O249" i="1" s="1"/>
  <c r="R249" i="1" s="1"/>
  <c r="B267" i="1"/>
  <c r="M128" i="1"/>
  <c r="N128" i="1" s="1"/>
  <c r="O128" i="1" s="1"/>
  <c r="R128" i="1" s="1"/>
  <c r="B266" i="1"/>
  <c r="M169" i="1"/>
  <c r="N169" i="1" s="1"/>
  <c r="O169" i="1" s="1"/>
  <c r="R169" i="1" s="1"/>
  <c r="B265" i="1"/>
  <c r="M239" i="1"/>
  <c r="N239" i="1" s="1"/>
  <c r="O239" i="1" s="1"/>
  <c r="R239" i="1" s="1"/>
  <c r="B264" i="1"/>
  <c r="M127" i="1"/>
  <c r="N127" i="1" s="1"/>
  <c r="O127" i="1" s="1"/>
  <c r="R127" i="1" s="1"/>
  <c r="B263" i="1"/>
  <c r="M161" i="1"/>
  <c r="N161" i="1" s="1"/>
  <c r="O161" i="1" s="1"/>
  <c r="R161" i="1" s="1"/>
  <c r="B262" i="1"/>
  <c r="M231" i="1"/>
  <c r="N231" i="1" s="1"/>
  <c r="O231" i="1" s="1"/>
  <c r="R231" i="1" s="1"/>
  <c r="B261" i="1"/>
  <c r="M235" i="1"/>
  <c r="N235" i="1" s="1"/>
  <c r="O235" i="1" s="1"/>
  <c r="R235" i="1" s="1"/>
  <c r="B260" i="1"/>
  <c r="M57" i="1"/>
  <c r="N57" i="1" s="1"/>
  <c r="O57" i="1" s="1"/>
  <c r="R57" i="1" s="1"/>
  <c r="B259" i="1"/>
  <c r="M195" i="1"/>
  <c r="N195" i="1" s="1"/>
  <c r="O195" i="1" s="1"/>
  <c r="R195" i="1" s="1"/>
  <c r="B258" i="1"/>
  <c r="M144" i="1"/>
  <c r="N144" i="1" s="1"/>
  <c r="O144" i="1" s="1"/>
  <c r="R144" i="1" s="1"/>
  <c r="B257" i="1"/>
  <c r="M126" i="1"/>
  <c r="N126" i="1" s="1"/>
  <c r="O126" i="1" s="1"/>
  <c r="R126" i="1" s="1"/>
  <c r="B256" i="1"/>
  <c r="M160" i="1"/>
  <c r="N160" i="1" s="1"/>
  <c r="O160" i="1" s="1"/>
  <c r="R160" i="1" s="1"/>
  <c r="B255" i="1"/>
  <c r="M183" i="1"/>
  <c r="N183" i="1" s="1"/>
  <c r="O183" i="1" s="1"/>
  <c r="R183" i="1" s="1"/>
  <c r="B254" i="1"/>
  <c r="M205" i="1"/>
  <c r="N205" i="1" s="1"/>
  <c r="O205" i="1" s="1"/>
  <c r="R205" i="1" s="1"/>
  <c r="B253" i="1"/>
  <c r="M108" i="1"/>
  <c r="N108" i="1" s="1"/>
  <c r="O108" i="1" s="1"/>
  <c r="R108" i="1" s="1"/>
  <c r="B252" i="1"/>
  <c r="M217" i="1"/>
  <c r="N217" i="1" s="1"/>
  <c r="O217" i="1" s="1"/>
  <c r="R217" i="1" s="1"/>
  <c r="B251" i="1"/>
  <c r="M238" i="1"/>
  <c r="N238" i="1" s="1"/>
  <c r="O238" i="1" s="1"/>
  <c r="R238" i="1" s="1"/>
  <c r="B250" i="1"/>
  <c r="M234" i="1"/>
  <c r="N234" i="1" s="1"/>
  <c r="O234" i="1" s="1"/>
  <c r="R234" i="1" s="1"/>
  <c r="B249" i="1"/>
  <c r="M143" i="1"/>
  <c r="N143" i="1" s="1"/>
  <c r="O143" i="1" s="1"/>
  <c r="R143" i="1" s="1"/>
  <c r="B248" i="1"/>
  <c r="M230" i="1"/>
  <c r="N230" i="1" s="1"/>
  <c r="O230" i="1" s="1"/>
  <c r="R230" i="1" s="1"/>
  <c r="B247" i="1"/>
  <c r="M119" i="1"/>
  <c r="N119" i="1" s="1"/>
  <c r="O119" i="1" s="1"/>
  <c r="R119" i="1" s="1"/>
  <c r="B246" i="1"/>
  <c r="M118" i="1"/>
  <c r="N118" i="1" s="1"/>
  <c r="O118" i="1" s="1"/>
  <c r="R118" i="1" s="1"/>
  <c r="B245" i="1"/>
  <c r="M142" i="1"/>
  <c r="N142" i="1" s="1"/>
  <c r="O142" i="1" s="1"/>
  <c r="R142" i="1" s="1"/>
  <c r="B244" i="1"/>
  <c r="M204" i="1"/>
  <c r="N204" i="1" s="1"/>
  <c r="O204" i="1" s="1"/>
  <c r="R204" i="1" s="1"/>
  <c r="B243" i="1"/>
  <c r="M168" i="1"/>
  <c r="N168" i="1" s="1"/>
  <c r="O168" i="1" s="1"/>
  <c r="R168" i="1" s="1"/>
  <c r="B242" i="1"/>
  <c r="M87" i="1"/>
  <c r="N87" i="1" s="1"/>
  <c r="O87" i="1" s="1"/>
  <c r="R87" i="1" s="1"/>
  <c r="B241" i="1"/>
  <c r="M174" i="1"/>
  <c r="N174" i="1" s="1"/>
  <c r="O174" i="1" s="1"/>
  <c r="R174" i="1" s="1"/>
  <c r="B240" i="1"/>
  <c r="M182" i="1"/>
  <c r="N182" i="1" s="1"/>
  <c r="O182" i="1" s="1"/>
  <c r="R182" i="1" s="1"/>
  <c r="B239" i="1"/>
  <c r="M181" i="1"/>
  <c r="N181" i="1" s="1"/>
  <c r="O181" i="1" s="1"/>
  <c r="R181" i="1" s="1"/>
  <c r="B238" i="1"/>
  <c r="M141" i="1"/>
  <c r="N141" i="1" s="1"/>
  <c r="O141" i="1" s="1"/>
  <c r="R141" i="1" s="1"/>
  <c r="B237" i="1"/>
  <c r="M125" i="1"/>
  <c r="N125" i="1" s="1"/>
  <c r="O125" i="1" s="1"/>
  <c r="R125" i="1" s="1"/>
  <c r="B236" i="1"/>
  <c r="M140" i="1"/>
  <c r="N140" i="1" s="1"/>
  <c r="O140" i="1" s="1"/>
  <c r="R140" i="1" s="1"/>
  <c r="M56" i="1"/>
  <c r="N56" i="1" s="1"/>
  <c r="O56" i="1" s="1"/>
  <c r="R56" i="1" s="1"/>
  <c r="B235" i="1"/>
  <c r="M33" i="1"/>
  <c r="N33" i="1" s="1"/>
  <c r="O33" i="1" s="1"/>
  <c r="R33" i="1" s="1"/>
  <c r="B234" i="1"/>
  <c r="M229" i="1"/>
  <c r="N229" i="1" s="1"/>
  <c r="O229" i="1" s="1"/>
  <c r="R229" i="1" s="1"/>
  <c r="B233" i="1"/>
  <c r="M159" i="1"/>
  <c r="N159" i="1" s="1"/>
  <c r="O159" i="1" s="1"/>
  <c r="R159" i="1" s="1"/>
  <c r="B232" i="1"/>
  <c r="M173" i="1"/>
  <c r="N173" i="1" s="1"/>
  <c r="O173" i="1" s="1"/>
  <c r="R173" i="1" s="1"/>
  <c r="B231" i="1"/>
  <c r="M203" i="1"/>
  <c r="N203" i="1" s="1"/>
  <c r="O203" i="1" s="1"/>
  <c r="R203" i="1" s="1"/>
  <c r="B230" i="1"/>
  <c r="M99" i="1"/>
  <c r="N99" i="1" s="1"/>
  <c r="O99" i="1" s="1"/>
  <c r="R99" i="1" s="1"/>
  <c r="B229" i="1"/>
  <c r="M70" i="1"/>
  <c r="N70" i="1" s="1"/>
  <c r="O70" i="1" s="1"/>
  <c r="R70" i="1" s="1"/>
  <c r="B228" i="1"/>
  <c r="M254" i="1"/>
  <c r="N254" i="1" s="1"/>
  <c r="O254" i="1" s="1"/>
  <c r="R254" i="1" s="1"/>
  <c r="B227" i="1"/>
  <c r="M48" i="1"/>
  <c r="N48" i="1" s="1"/>
  <c r="O48" i="1" s="1"/>
  <c r="R48" i="1" s="1"/>
  <c r="B226" i="1"/>
  <c r="M139" i="1"/>
  <c r="N139" i="1" s="1"/>
  <c r="O139" i="1" s="1"/>
  <c r="R139" i="1" s="1"/>
  <c r="B225" i="1"/>
  <c r="M259" i="1"/>
  <c r="N259" i="1" s="1"/>
  <c r="O259" i="1" s="1"/>
  <c r="R259" i="1" s="1"/>
  <c r="B224" i="1"/>
  <c r="M253" i="1"/>
  <c r="N253" i="1" s="1"/>
  <c r="O253" i="1" s="1"/>
  <c r="R253" i="1" s="1"/>
  <c r="B223" i="1"/>
  <c r="M86" i="1"/>
  <c r="N86" i="1" s="1"/>
  <c r="O86" i="1" s="1"/>
  <c r="R86" i="1" s="1"/>
  <c r="B222" i="1"/>
  <c r="M216" i="1"/>
  <c r="N216" i="1" s="1"/>
  <c r="O216" i="1" s="1"/>
  <c r="R216" i="1" s="1"/>
  <c r="B221" i="1"/>
  <c r="M31" i="1"/>
  <c r="N31" i="1" s="1"/>
  <c r="O31" i="1" s="1"/>
  <c r="R31" i="1" s="1"/>
  <c r="B220" i="1"/>
  <c r="M47" i="1"/>
  <c r="N47" i="1" s="1"/>
  <c r="O47" i="1" s="1"/>
  <c r="R47" i="1" s="1"/>
  <c r="B219" i="1"/>
  <c r="M46" i="1"/>
  <c r="N46" i="1" s="1"/>
  <c r="O46" i="1" s="1"/>
  <c r="R46" i="1" s="1"/>
  <c r="B218" i="1"/>
  <c r="M215" i="1"/>
  <c r="N215" i="1" s="1"/>
  <c r="O215" i="1" s="1"/>
  <c r="R215" i="1" s="1"/>
  <c r="B217" i="1"/>
  <c r="M258" i="1"/>
  <c r="N258" i="1" s="1"/>
  <c r="O258" i="1" s="1"/>
  <c r="R258" i="1" s="1"/>
  <c r="B216" i="1"/>
  <c r="M158" i="1"/>
  <c r="N158" i="1" s="1"/>
  <c r="O158" i="1" s="1"/>
  <c r="R158" i="1" s="1"/>
  <c r="B215" i="1"/>
  <c r="M26" i="1"/>
  <c r="N26" i="1" s="1"/>
  <c r="O26" i="1" s="1"/>
  <c r="R26" i="1" s="1"/>
  <c r="B214" i="1"/>
  <c r="M55" i="1"/>
  <c r="N55" i="1" s="1"/>
  <c r="O55" i="1" s="1"/>
  <c r="R55" i="1" s="1"/>
  <c r="B213" i="1"/>
  <c r="M117" i="1"/>
  <c r="N117" i="1" s="1"/>
  <c r="O117" i="1" s="1"/>
  <c r="R117" i="1" s="1"/>
  <c r="B212" i="1"/>
  <c r="M79" i="1"/>
  <c r="N79" i="1" s="1"/>
  <c r="O79" i="1" s="1"/>
  <c r="R79" i="1" s="1"/>
  <c r="B211" i="1"/>
  <c r="M257" i="1"/>
  <c r="N257" i="1" s="1"/>
  <c r="O257" i="1" s="1"/>
  <c r="R257" i="1" s="1"/>
  <c r="B210" i="1"/>
  <c r="B209" i="1"/>
  <c r="M261" i="1"/>
  <c r="N261" i="1" s="1"/>
  <c r="O261" i="1" s="1"/>
  <c r="R261" i="1" s="1"/>
  <c r="B208" i="1"/>
  <c r="M45" i="1"/>
  <c r="N45" i="1" s="1"/>
  <c r="O45" i="1" s="1"/>
  <c r="R45" i="1" s="1"/>
  <c r="B207" i="1"/>
  <c r="M194" i="1"/>
  <c r="N194" i="1" s="1"/>
  <c r="O194" i="1" s="1"/>
  <c r="R194" i="1" s="1"/>
  <c r="B206" i="1"/>
  <c r="M85" i="1"/>
  <c r="N85" i="1" s="1"/>
  <c r="O85" i="1" s="1"/>
  <c r="R85" i="1" s="1"/>
  <c r="B205" i="1"/>
  <c r="M193" i="1"/>
  <c r="N193" i="1" s="1"/>
  <c r="O193" i="1" s="1"/>
  <c r="R193" i="1" s="1"/>
  <c r="B204" i="1"/>
  <c r="M69" i="1"/>
  <c r="N69" i="1" s="1"/>
  <c r="O69" i="1" s="1"/>
  <c r="R69" i="1" s="1"/>
  <c r="B203" i="1"/>
  <c r="M157" i="1"/>
  <c r="N157" i="1" s="1"/>
  <c r="O157" i="1" s="1"/>
  <c r="R157" i="1" s="1"/>
  <c r="B202" i="1"/>
  <c r="M252" i="1"/>
  <c r="N252" i="1" s="1"/>
  <c r="O252" i="1" s="1"/>
  <c r="R252" i="1" s="1"/>
  <c r="B201" i="1"/>
  <c r="M272" i="1"/>
  <c r="N272" i="1" s="1"/>
  <c r="O272" i="1" s="1"/>
  <c r="R272" i="1" s="1"/>
  <c r="B200" i="1"/>
  <c r="M84" i="1"/>
  <c r="N84" i="1" s="1"/>
  <c r="O84" i="1" s="1"/>
  <c r="R84" i="1" s="1"/>
  <c r="B199" i="1"/>
  <c r="M30" i="1"/>
  <c r="N30" i="1" s="1"/>
  <c r="O30" i="1" s="1"/>
  <c r="R30" i="1" s="1"/>
  <c r="B198" i="1"/>
  <c r="M107" i="1"/>
  <c r="N107" i="1" s="1"/>
  <c r="O107" i="1" s="1"/>
  <c r="R107" i="1" s="1"/>
  <c r="B197" i="1"/>
  <c r="M116" i="1"/>
  <c r="N116" i="1" s="1"/>
  <c r="O116" i="1" s="1"/>
  <c r="R116" i="1" s="1"/>
  <c r="B196" i="1"/>
  <c r="M256" i="1"/>
  <c r="N256" i="1" s="1"/>
  <c r="O256" i="1" s="1"/>
  <c r="R256" i="1" s="1"/>
  <c r="B195" i="1"/>
  <c r="M255" i="1"/>
  <c r="N255" i="1" s="1"/>
  <c r="O255" i="1" s="1"/>
  <c r="R255" i="1" s="1"/>
  <c r="B194" i="1"/>
  <c r="M192" i="1"/>
  <c r="N192" i="1" s="1"/>
  <c r="O192" i="1" s="1"/>
  <c r="R192" i="1" s="1"/>
  <c r="B193" i="1"/>
  <c r="M138" i="1"/>
  <c r="N138" i="1" s="1"/>
  <c r="O138" i="1" s="1"/>
  <c r="R138" i="1" s="1"/>
  <c r="B192" i="1"/>
  <c r="M156" i="1"/>
  <c r="N156" i="1" s="1"/>
  <c r="O156" i="1" s="1"/>
  <c r="R156" i="1" s="1"/>
  <c r="B191" i="1"/>
  <c r="M78" i="1"/>
  <c r="N78" i="1" s="1"/>
  <c r="O78" i="1" s="1"/>
  <c r="R78" i="1" s="1"/>
  <c r="B190" i="1"/>
  <c r="M263" i="1"/>
  <c r="N263" i="1" s="1"/>
  <c r="O263" i="1" s="1"/>
  <c r="R263" i="1" s="1"/>
  <c r="B189" i="1"/>
  <c r="M29" i="1"/>
  <c r="N29" i="1" s="1"/>
  <c r="O29" i="1" s="1"/>
  <c r="R29" i="1" s="1"/>
  <c r="B188" i="1"/>
  <c r="M202" i="1"/>
  <c r="N202" i="1" s="1"/>
  <c r="O202" i="1" s="1"/>
  <c r="R202" i="1" s="1"/>
  <c r="B187" i="1"/>
  <c r="M37" i="1"/>
  <c r="N37" i="1" s="1"/>
  <c r="O37" i="1" s="1"/>
  <c r="R37" i="1" s="1"/>
  <c r="B186" i="1"/>
  <c r="M167" i="1"/>
  <c r="N167" i="1" s="1"/>
  <c r="O167" i="1" s="1"/>
  <c r="R167" i="1" s="1"/>
  <c r="B185" i="1"/>
  <c r="M228" i="1"/>
  <c r="N228" i="1" s="1"/>
  <c r="O228" i="1" s="1"/>
  <c r="R228" i="1" s="1"/>
  <c r="B184" i="1"/>
  <c r="M115" i="1"/>
  <c r="N115" i="1" s="1"/>
  <c r="O115" i="1" s="1"/>
  <c r="R115" i="1" s="1"/>
  <c r="B183" i="1"/>
  <c r="M233" i="1"/>
  <c r="N233" i="1" s="1"/>
  <c r="O233" i="1" s="1"/>
  <c r="R233" i="1" s="1"/>
  <c r="B182" i="1"/>
  <c r="M102" i="1"/>
  <c r="N102" i="1" s="1"/>
  <c r="O102" i="1" s="1"/>
  <c r="R102" i="1" s="1"/>
  <c r="B181" i="1"/>
  <c r="M155" i="1"/>
  <c r="N155" i="1" s="1"/>
  <c r="O155" i="1" s="1"/>
  <c r="R155" i="1" s="1"/>
  <c r="B180" i="1"/>
  <c r="M68" i="1"/>
  <c r="N68" i="1" s="1"/>
  <c r="O68" i="1" s="1"/>
  <c r="R68" i="1" s="1"/>
  <c r="B179" i="1"/>
  <c r="M248" i="1"/>
  <c r="N248" i="1" s="1"/>
  <c r="O248" i="1" s="1"/>
  <c r="R248" i="1" s="1"/>
  <c r="B178" i="1"/>
  <c r="M191" i="1"/>
  <c r="N191" i="1" s="1"/>
  <c r="O191" i="1" s="1"/>
  <c r="R191" i="1" s="1"/>
  <c r="B177" i="1"/>
  <c r="M137" i="1"/>
  <c r="N137" i="1" s="1"/>
  <c r="O137" i="1" s="1"/>
  <c r="R137" i="1" s="1"/>
  <c r="B176" i="1"/>
  <c r="M227" i="1"/>
  <c r="N227" i="1" s="1"/>
  <c r="O227" i="1" s="1"/>
  <c r="R227" i="1" s="1"/>
  <c r="B175" i="1"/>
  <c r="M226" i="1"/>
  <c r="N226" i="1" s="1"/>
  <c r="O226" i="1" s="1"/>
  <c r="R226" i="1" s="1"/>
  <c r="B174" i="1"/>
  <c r="M180" i="1"/>
  <c r="N180" i="1" s="1"/>
  <c r="O180" i="1" s="1"/>
  <c r="R180" i="1" s="1"/>
  <c r="B173" i="1"/>
  <c r="M106" i="1"/>
  <c r="N106" i="1" s="1"/>
  <c r="O106" i="1" s="1"/>
  <c r="R106" i="1" s="1"/>
  <c r="B172" i="1"/>
  <c r="M179" i="1"/>
  <c r="N179" i="1" s="1"/>
  <c r="O179" i="1" s="1"/>
  <c r="R179" i="1" s="1"/>
  <c r="B171" i="1"/>
  <c r="M201" i="1"/>
  <c r="N201" i="1" s="1"/>
  <c r="O201" i="1" s="1"/>
  <c r="R201" i="1" s="1"/>
  <c r="B170" i="1"/>
  <c r="M200" i="1"/>
  <c r="N200" i="1" s="1"/>
  <c r="O200" i="1" s="1"/>
  <c r="R200" i="1" s="1"/>
  <c r="B169" i="1"/>
  <c r="M271" i="1"/>
  <c r="N271" i="1" s="1"/>
  <c r="O271" i="1" s="1"/>
  <c r="R271" i="1" s="1"/>
  <c r="B168" i="1"/>
  <c r="M166" i="1"/>
  <c r="N166" i="1" s="1"/>
  <c r="O166" i="1" s="1"/>
  <c r="R166" i="1" s="1"/>
  <c r="B167" i="1"/>
  <c r="M219" i="1"/>
  <c r="N219" i="1" s="1"/>
  <c r="O219" i="1" s="1"/>
  <c r="R219" i="1" s="1"/>
  <c r="B166" i="1"/>
  <c r="M247" i="1"/>
  <c r="N247" i="1" s="1"/>
  <c r="O247" i="1" s="1"/>
  <c r="R247" i="1" s="1"/>
  <c r="B165" i="1"/>
  <c r="M178" i="1"/>
  <c r="N178" i="1" s="1"/>
  <c r="O178" i="1" s="1"/>
  <c r="R178" i="1" s="1"/>
  <c r="B164" i="1"/>
  <c r="M64" i="1"/>
  <c r="N64" i="1" s="1"/>
  <c r="O64" i="1" s="1"/>
  <c r="R64" i="1" s="1"/>
  <c r="B163" i="1"/>
  <c r="M124" i="1"/>
  <c r="N124" i="1" s="1"/>
  <c r="O124" i="1" s="1"/>
  <c r="R124" i="1" s="1"/>
  <c r="B162" i="1"/>
  <c r="M136" i="1"/>
  <c r="N136" i="1" s="1"/>
  <c r="O136" i="1" s="1"/>
  <c r="R136" i="1" s="1"/>
  <c r="B161" i="1"/>
  <c r="M270" i="1"/>
  <c r="N270" i="1" s="1"/>
  <c r="O270" i="1" s="1"/>
  <c r="R270" i="1" s="1"/>
  <c r="B160" i="1"/>
  <c r="M266" i="1"/>
  <c r="N266" i="1" s="1"/>
  <c r="O266" i="1" s="1"/>
  <c r="R266" i="1" s="1"/>
  <c r="B159" i="1"/>
  <c r="M190" i="1"/>
  <c r="N190" i="1" s="1"/>
  <c r="O190" i="1" s="1"/>
  <c r="R190" i="1" s="1"/>
  <c r="B158" i="1"/>
  <c r="M251" i="1"/>
  <c r="N251" i="1" s="1"/>
  <c r="O251" i="1" s="1"/>
  <c r="R251" i="1" s="1"/>
  <c r="B157" i="1"/>
  <c r="M44" i="1"/>
  <c r="N44" i="1" s="1"/>
  <c r="O44" i="1" s="1"/>
  <c r="R44" i="1" s="1"/>
  <c r="M246" i="1"/>
  <c r="N246" i="1" s="1"/>
  <c r="O246" i="1" s="1"/>
  <c r="R246" i="1" s="1"/>
  <c r="B156" i="1"/>
  <c r="M135" i="1"/>
  <c r="N135" i="1" s="1"/>
  <c r="O135" i="1" s="1"/>
  <c r="R135" i="1" s="1"/>
  <c r="B155" i="1"/>
  <c r="M43" i="1"/>
  <c r="N43" i="1" s="1"/>
  <c r="O43" i="1" s="1"/>
  <c r="R43" i="1" s="1"/>
  <c r="B154" i="1"/>
  <c r="M269" i="1"/>
  <c r="N269" i="1" s="1"/>
  <c r="O269" i="1" s="1"/>
  <c r="R269" i="1" s="1"/>
  <c r="B153" i="1"/>
  <c r="M101" i="1"/>
  <c r="N101" i="1" s="1"/>
  <c r="O101" i="1" s="1"/>
  <c r="R101" i="1" s="1"/>
  <c r="B152" i="1"/>
  <c r="M63" i="1"/>
  <c r="N63" i="1" s="1"/>
  <c r="O63" i="1" s="1"/>
  <c r="R63" i="1" s="1"/>
  <c r="B151" i="1"/>
  <c r="M245" i="1"/>
  <c r="N245" i="1" s="1"/>
  <c r="O245" i="1" s="1"/>
  <c r="R245" i="1" s="1"/>
  <c r="B150" i="1"/>
  <c r="M83" i="1"/>
  <c r="N83" i="1" s="1"/>
  <c r="O83" i="1" s="1"/>
  <c r="R83" i="1" s="1"/>
  <c r="B149" i="1"/>
  <c r="M225" i="1"/>
  <c r="N225" i="1" s="1"/>
  <c r="O225" i="1" s="1"/>
  <c r="R225" i="1" s="1"/>
  <c r="B148" i="1"/>
  <c r="M189" i="1"/>
  <c r="N189" i="1" s="1"/>
  <c r="O189" i="1" s="1"/>
  <c r="R189" i="1" s="1"/>
  <c r="B147" i="1"/>
  <c r="M98" i="1"/>
  <c r="N98" i="1" s="1"/>
  <c r="O98" i="1" s="1"/>
  <c r="R98" i="1" s="1"/>
  <c r="B146" i="1"/>
  <c r="M268" i="1"/>
  <c r="N268" i="1" s="1"/>
  <c r="O268" i="1" s="1"/>
  <c r="R268" i="1" s="1"/>
  <c r="B145" i="1"/>
  <c r="M97" i="1"/>
  <c r="N97" i="1" s="1"/>
  <c r="O97" i="1" s="1"/>
  <c r="R97" i="1" s="1"/>
  <c r="B144" i="1"/>
  <c r="M54" i="1"/>
  <c r="N54" i="1" s="1"/>
  <c r="O54" i="1" s="1"/>
  <c r="R54" i="1" s="1"/>
  <c r="B143" i="1"/>
  <c r="M218" i="1"/>
  <c r="N218" i="1" s="1"/>
  <c r="O218" i="1" s="1"/>
  <c r="R218" i="1" s="1"/>
  <c r="B142" i="1"/>
  <c r="M53" i="1"/>
  <c r="N53" i="1" s="1"/>
  <c r="O53" i="1" s="1"/>
  <c r="R53" i="1" s="1"/>
  <c r="B141" i="1"/>
  <c r="M224" i="1"/>
  <c r="N224" i="1" s="1"/>
  <c r="O224" i="1" s="1"/>
  <c r="R224" i="1" s="1"/>
  <c r="B140" i="1"/>
  <c r="M265" i="1"/>
  <c r="N265" i="1" s="1"/>
  <c r="O265" i="1" s="1"/>
  <c r="R265" i="1" s="1"/>
  <c r="B139" i="1"/>
  <c r="M223" i="1"/>
  <c r="N223" i="1" s="1"/>
  <c r="O223" i="1" s="1"/>
  <c r="R223" i="1" s="1"/>
  <c r="B138" i="1"/>
  <c r="M123" i="1"/>
  <c r="N123" i="1" s="1"/>
  <c r="O123" i="1" s="1"/>
  <c r="R123" i="1" s="1"/>
  <c r="B137" i="1"/>
  <c r="M262" i="1"/>
  <c r="N262" i="1" s="1"/>
  <c r="O262" i="1" s="1"/>
  <c r="R262" i="1" s="1"/>
  <c r="B136" i="1"/>
  <c r="M222" i="1"/>
  <c r="N222" i="1" s="1"/>
  <c r="O222" i="1" s="1"/>
  <c r="R222" i="1" s="1"/>
  <c r="B135" i="1"/>
  <c r="M154" i="1"/>
  <c r="N154" i="1" s="1"/>
  <c r="O154" i="1" s="1"/>
  <c r="R154" i="1" s="1"/>
  <c r="B134" i="1"/>
  <c r="M264" i="1"/>
  <c r="N264" i="1" s="1"/>
  <c r="O264" i="1" s="1"/>
  <c r="R264" i="1" s="1"/>
  <c r="B133" i="1"/>
  <c r="M67" i="1"/>
  <c r="N67" i="1" s="1"/>
  <c r="O67" i="1" s="1"/>
  <c r="R67" i="1" s="1"/>
  <c r="B132" i="1"/>
  <c r="M274" i="1"/>
  <c r="N274" i="1" s="1"/>
  <c r="O274" i="1" s="1"/>
  <c r="R274" i="1" s="1"/>
  <c r="B131" i="1"/>
  <c r="M188" i="1"/>
  <c r="N188" i="1" s="1"/>
  <c r="O188" i="1" s="1"/>
  <c r="R188" i="1" s="1"/>
  <c r="B130" i="1"/>
  <c r="M273" i="1"/>
  <c r="N273" i="1" s="1"/>
  <c r="O273" i="1" s="1"/>
  <c r="R273" i="1" s="1"/>
  <c r="B129" i="1"/>
  <c r="M243" i="1"/>
  <c r="N243" i="1" s="1"/>
  <c r="O243" i="1" s="1"/>
  <c r="R243" i="1" s="1"/>
  <c r="B128" i="1"/>
  <c r="M36" i="1"/>
  <c r="N36" i="1" s="1"/>
  <c r="O36" i="1" s="1"/>
  <c r="R36" i="1" s="1"/>
  <c r="B127" i="1"/>
  <c r="M214" i="1"/>
  <c r="N214" i="1" s="1"/>
  <c r="O214" i="1" s="1"/>
  <c r="R214" i="1" s="1"/>
  <c r="B126" i="1"/>
  <c r="M153" i="1"/>
  <c r="N153" i="1" s="1"/>
  <c r="O153" i="1" s="1"/>
  <c r="R153" i="1" s="1"/>
  <c r="B125" i="1"/>
  <c r="M42" i="1"/>
  <c r="N42" i="1" s="1"/>
  <c r="O42" i="1" s="1"/>
  <c r="R42" i="1" s="1"/>
  <c r="B124" i="1"/>
  <c r="M77" i="1"/>
  <c r="N77" i="1" s="1"/>
  <c r="O77" i="1" s="1"/>
  <c r="R77" i="1" s="1"/>
  <c r="B123" i="1"/>
  <c r="M213" i="1"/>
  <c r="N213" i="1" s="1"/>
  <c r="O213" i="1" s="1"/>
  <c r="R213" i="1" s="1"/>
  <c r="B122" i="1"/>
  <c r="M165" i="1"/>
  <c r="N165" i="1" s="1"/>
  <c r="O165" i="1" s="1"/>
  <c r="R165" i="1" s="1"/>
  <c r="B121" i="1"/>
  <c r="M212" i="1"/>
  <c r="N212" i="1" s="1"/>
  <c r="O212" i="1" s="1"/>
  <c r="R212" i="1" s="1"/>
  <c r="B120" i="1"/>
  <c r="M211" i="1"/>
  <c r="N211" i="1" s="1"/>
  <c r="O211" i="1" s="1"/>
  <c r="R211" i="1" s="1"/>
  <c r="B119" i="1"/>
  <c r="M152" i="1"/>
  <c r="N152" i="1" s="1"/>
  <c r="O152" i="1" s="1"/>
  <c r="R152" i="1" s="1"/>
  <c r="B118" i="1"/>
  <c r="M210" i="1"/>
  <c r="N210" i="1" s="1"/>
  <c r="O210" i="1" s="1"/>
  <c r="R210" i="1" s="1"/>
  <c r="B117" i="1"/>
  <c r="M177" i="1"/>
  <c r="N177" i="1" s="1"/>
  <c r="O177" i="1" s="1"/>
  <c r="R177" i="1" s="1"/>
  <c r="B116" i="1"/>
  <c r="M114" i="1"/>
  <c r="N114" i="1" s="1"/>
  <c r="O114" i="1" s="1"/>
  <c r="R114" i="1" s="1"/>
  <c r="B115" i="1"/>
  <c r="M151" i="1"/>
  <c r="N151" i="1" s="1"/>
  <c r="O151" i="1" s="1"/>
  <c r="R151" i="1" s="1"/>
  <c r="B114" i="1"/>
  <c r="M134" i="1"/>
  <c r="N134" i="1" s="1"/>
  <c r="O134" i="1" s="1"/>
  <c r="R134" i="1" s="1"/>
  <c r="B113" i="1"/>
  <c r="M62" i="1"/>
  <c r="N62" i="1" s="1"/>
  <c r="O62" i="1" s="1"/>
  <c r="R62" i="1" s="1"/>
  <c r="B112" i="1"/>
  <c r="M61" i="1"/>
  <c r="N61" i="1" s="1"/>
  <c r="O61" i="1" s="1"/>
  <c r="R61" i="1" s="1"/>
  <c r="B111" i="1"/>
  <c r="M133" i="1"/>
  <c r="N133" i="1" s="1"/>
  <c r="O133" i="1" s="1"/>
  <c r="R133" i="1" s="1"/>
  <c r="B110" i="1"/>
  <c r="M132" i="1"/>
  <c r="N132" i="1" s="1"/>
  <c r="O132" i="1" s="1"/>
  <c r="R132" i="1" s="1"/>
  <c r="B109" i="1"/>
  <c r="M113" i="1"/>
  <c r="N113" i="1" s="1"/>
  <c r="O113" i="1" s="1"/>
  <c r="R113" i="1" s="1"/>
  <c r="B108" i="1"/>
  <c r="M164" i="1"/>
  <c r="N164" i="1" s="1"/>
  <c r="O164" i="1" s="1"/>
  <c r="R164" i="1" s="1"/>
  <c r="B107" i="1"/>
  <c r="M96" i="1"/>
  <c r="N96" i="1" s="1"/>
  <c r="O96" i="1" s="1"/>
  <c r="R96" i="1" s="1"/>
  <c r="B106" i="1"/>
  <c r="M150" i="1"/>
  <c r="N150" i="1" s="1"/>
  <c r="O150" i="1" s="1"/>
  <c r="R150" i="1" s="1"/>
  <c r="B105" i="1"/>
  <c r="M242" i="1"/>
  <c r="N242" i="1" s="1"/>
  <c r="O242" i="1" s="1"/>
  <c r="R242" i="1" s="1"/>
  <c r="B104" i="1"/>
  <c r="M95" i="1"/>
  <c r="N95" i="1" s="1"/>
  <c r="O95" i="1" s="1"/>
  <c r="R95" i="1" s="1"/>
  <c r="B103" i="1"/>
  <c r="M163" i="1"/>
  <c r="N163" i="1" s="1"/>
  <c r="O163" i="1" s="1"/>
  <c r="R163" i="1" s="1"/>
  <c r="B102" i="1"/>
  <c r="M199" i="1"/>
  <c r="N199" i="1" s="1"/>
  <c r="O199" i="1" s="1"/>
  <c r="R199" i="1" s="1"/>
  <c r="B101" i="1"/>
  <c r="M241" i="1"/>
  <c r="N241" i="1" s="1"/>
  <c r="O241" i="1" s="1"/>
  <c r="R241" i="1" s="1"/>
  <c r="B100" i="1"/>
  <c r="M82" i="1"/>
  <c r="N82" i="1" s="1"/>
  <c r="O82" i="1" s="1"/>
  <c r="R82" i="1" s="1"/>
  <c r="B99" i="1"/>
  <c r="M209" i="1"/>
  <c r="B98" i="1"/>
  <c r="M76" i="1"/>
  <c r="N76" i="1" s="1"/>
  <c r="O76" i="1" s="1"/>
  <c r="R76" i="1" s="1"/>
  <c r="B97" i="1"/>
  <c r="M24" i="1"/>
  <c r="B96" i="1"/>
  <c r="M267" i="1"/>
  <c r="N267" i="1" s="1"/>
  <c r="O267" i="1" s="1"/>
  <c r="R267" i="1" s="1"/>
  <c r="B95" i="1"/>
  <c r="M32" i="1"/>
  <c r="N32" i="1" s="1"/>
  <c r="O32" i="1" s="1"/>
  <c r="R32" i="1" s="1"/>
  <c r="B94" i="1"/>
  <c r="M81" i="1"/>
  <c r="N81" i="1" s="1"/>
  <c r="O81" i="1" s="1"/>
  <c r="R81" i="1" s="1"/>
  <c r="B93" i="1"/>
  <c r="M198" i="1"/>
  <c r="N198" i="1" s="1"/>
  <c r="O198" i="1" s="1"/>
  <c r="R198" i="1" s="1"/>
  <c r="B92" i="1"/>
  <c r="M260" i="1"/>
  <c r="N260" i="1" s="1"/>
  <c r="O260" i="1" s="1"/>
  <c r="R260" i="1" s="1"/>
  <c r="B91" i="1"/>
  <c r="M105" i="1"/>
  <c r="B90" i="1"/>
  <c r="M221" i="1"/>
  <c r="N221" i="1" s="1"/>
  <c r="O221" i="1" s="1"/>
  <c r="R221" i="1" s="1"/>
  <c r="B89" i="1"/>
  <c r="M25" i="1"/>
  <c r="N25" i="1" s="1"/>
  <c r="O25" i="1" s="1"/>
  <c r="R25" i="1" s="1"/>
  <c r="B88" i="1"/>
  <c r="M94" i="1"/>
  <c r="N94" i="1" s="1"/>
  <c r="O94" i="1" s="1"/>
  <c r="R94" i="1" s="1"/>
  <c r="B87" i="1"/>
  <c r="M80" i="1"/>
  <c r="N80" i="1" s="1"/>
  <c r="O80" i="1" s="1"/>
  <c r="R80" i="1" s="1"/>
  <c r="B86" i="1"/>
  <c r="M28" i="1"/>
  <c r="N28" i="1" s="1"/>
  <c r="O28" i="1" s="1"/>
  <c r="R28" i="1" s="1"/>
  <c r="B85" i="1"/>
  <c r="M60" i="1"/>
  <c r="N60" i="1" s="1"/>
  <c r="O60" i="1" s="1"/>
  <c r="R60" i="1" s="1"/>
  <c r="B84" i="1"/>
  <c r="M52" i="1"/>
  <c r="N52" i="1" s="1"/>
  <c r="O52" i="1" s="1"/>
  <c r="R52" i="1" s="1"/>
  <c r="B83" i="1"/>
  <c r="M41" i="1"/>
  <c r="N41" i="1" s="1"/>
  <c r="O41" i="1" s="1"/>
  <c r="R41" i="1" s="1"/>
  <c r="B82" i="1"/>
  <c r="M35" i="1"/>
  <c r="N35" i="1" s="1"/>
  <c r="O35" i="1" s="1"/>
  <c r="R35" i="1" s="1"/>
  <c r="B81" i="1"/>
  <c r="M27" i="1"/>
  <c r="N27" i="1" s="1"/>
  <c r="O27" i="1" s="1"/>
  <c r="R27" i="1" s="1"/>
  <c r="B80" i="1"/>
  <c r="M100" i="1"/>
  <c r="B79" i="1"/>
  <c r="M149" i="1"/>
  <c r="N149" i="1" s="1"/>
  <c r="O149" i="1" s="1"/>
  <c r="R149" i="1" s="1"/>
  <c r="B78" i="1"/>
  <c r="M59" i="1"/>
  <c r="N59" i="1" s="1"/>
  <c r="O59" i="1" s="1"/>
  <c r="R59" i="1" s="1"/>
  <c r="B77" i="1"/>
  <c r="M104" i="1"/>
  <c r="N104" i="1" s="1"/>
  <c r="O104" i="1" s="1"/>
  <c r="R104" i="1" s="1"/>
  <c r="B76" i="1"/>
  <c r="M197" i="1"/>
  <c r="N197" i="1" s="1"/>
  <c r="O197" i="1" s="1"/>
  <c r="R197" i="1" s="1"/>
  <c r="B75" i="1"/>
  <c r="M131" i="1"/>
  <c r="N131" i="1" s="1"/>
  <c r="O131" i="1" s="1"/>
  <c r="R131" i="1" s="1"/>
  <c r="B74" i="1"/>
  <c r="M122" i="1"/>
  <c r="N122" i="1" s="1"/>
  <c r="O122" i="1" s="1"/>
  <c r="R122" i="1" s="1"/>
  <c r="B73" i="1"/>
  <c r="M250" i="1"/>
  <c r="N250" i="1" s="1"/>
  <c r="O250" i="1" s="1"/>
  <c r="R250" i="1" s="1"/>
  <c r="B72" i="1"/>
  <c r="M40" i="1"/>
  <c r="N40" i="1" s="1"/>
  <c r="O40" i="1" s="1"/>
  <c r="R40" i="1" s="1"/>
  <c r="B71" i="1"/>
  <c r="M187" i="1"/>
  <c r="N187" i="1" s="1"/>
  <c r="O187" i="1" s="1"/>
  <c r="R187" i="1" s="1"/>
  <c r="B70" i="1"/>
  <c r="M103" i="1"/>
  <c r="N103" i="1" s="1"/>
  <c r="O103" i="1" s="1"/>
  <c r="R103" i="1" s="1"/>
  <c r="B69" i="1"/>
  <c r="M93" i="1"/>
  <c r="N93" i="1" s="1"/>
  <c r="O93" i="1" s="1"/>
  <c r="R93" i="1" s="1"/>
  <c r="B68" i="1"/>
  <c r="M112" i="1"/>
  <c r="N112" i="1" s="1"/>
  <c r="O112" i="1" s="1"/>
  <c r="R112" i="1" s="1"/>
  <c r="B67" i="1"/>
  <c r="M92" i="1"/>
  <c r="N92" i="1" s="1"/>
  <c r="O92" i="1" s="1"/>
  <c r="R92" i="1" s="1"/>
  <c r="B66" i="1"/>
  <c r="M232" i="1"/>
  <c r="N232" i="1" s="1"/>
  <c r="O232" i="1" s="1"/>
  <c r="R232" i="1" s="1"/>
  <c r="B65" i="1"/>
  <c r="M176" i="1"/>
  <c r="N176" i="1" s="1"/>
  <c r="O176" i="1" s="1"/>
  <c r="R176" i="1" s="1"/>
  <c r="B64" i="1"/>
  <c r="M111" i="1"/>
  <c r="N111" i="1" s="1"/>
  <c r="O111" i="1" s="1"/>
  <c r="R111" i="1" s="1"/>
  <c r="B63" i="1"/>
  <c r="M50" i="1"/>
  <c r="N50" i="1" s="1"/>
  <c r="O50" i="1" s="1"/>
  <c r="R50" i="1" s="1"/>
  <c r="B62" i="1"/>
  <c r="M220" i="1"/>
  <c r="N220" i="1" s="1"/>
  <c r="O220" i="1" s="1"/>
  <c r="R220" i="1" s="1"/>
  <c r="B61" i="1"/>
  <c r="M147" i="1"/>
  <c r="N147" i="1" s="1"/>
  <c r="O147" i="1" s="1"/>
  <c r="R147" i="1" s="1"/>
  <c r="B60" i="1"/>
  <c r="M208" i="1"/>
  <c r="N208" i="1" s="1"/>
  <c r="O208" i="1" s="1"/>
  <c r="R208" i="1" s="1"/>
  <c r="B59" i="1"/>
  <c r="M207" i="1"/>
  <c r="N207" i="1" s="1"/>
  <c r="O207" i="1" s="1"/>
  <c r="R207" i="1" s="1"/>
  <c r="B58" i="1"/>
  <c r="M34" i="1"/>
  <c r="N34" i="1" s="1"/>
  <c r="O34" i="1" s="1"/>
  <c r="R34" i="1" s="1"/>
  <c r="B57" i="1"/>
  <c r="B56" i="1"/>
  <c r="M237" i="1"/>
  <c r="B55" i="1"/>
  <c r="M51" i="1"/>
  <c r="N51" i="1" s="1"/>
  <c r="O51" i="1" s="1"/>
  <c r="R51" i="1" s="1"/>
  <c r="B54" i="1"/>
  <c r="M196" i="1"/>
  <c r="N196" i="1" s="1"/>
  <c r="O196" i="1" s="1"/>
  <c r="R196" i="1" s="1"/>
  <c r="B53" i="1"/>
  <c r="M121" i="1"/>
  <c r="N121" i="1" s="1"/>
  <c r="O121" i="1" s="1"/>
  <c r="R121" i="1" s="1"/>
  <c r="B52" i="1"/>
  <c r="M49" i="1"/>
  <c r="N49" i="1" s="1"/>
  <c r="O49" i="1" s="1"/>
  <c r="R49" i="1" s="1"/>
  <c r="B51" i="1"/>
  <c r="M39" i="1"/>
  <c r="N39" i="1" s="1"/>
  <c r="O39" i="1" s="1"/>
  <c r="R39" i="1" s="1"/>
  <c r="B50" i="1"/>
  <c r="M91" i="1"/>
  <c r="N91" i="1" s="1"/>
  <c r="O91" i="1" s="1"/>
  <c r="R91" i="1" s="1"/>
  <c r="B49" i="1"/>
  <c r="M148" i="1"/>
  <c r="N148" i="1" s="1"/>
  <c r="O148" i="1" s="1"/>
  <c r="R148" i="1" s="1"/>
  <c r="B48" i="1"/>
  <c r="M66" i="1"/>
  <c r="N66" i="1" s="1"/>
  <c r="O66" i="1" s="1"/>
  <c r="R66" i="1" s="1"/>
  <c r="B47" i="1"/>
  <c r="M186" i="1"/>
  <c r="N186" i="1" s="1"/>
  <c r="O186" i="1" s="1"/>
  <c r="R186" i="1" s="1"/>
  <c r="B46" i="1"/>
  <c r="M75" i="1"/>
  <c r="N75" i="1" s="1"/>
  <c r="O75" i="1" s="1"/>
  <c r="R75" i="1" s="1"/>
  <c r="B45" i="1"/>
  <c r="M275" i="1"/>
  <c r="N275" i="1" s="1"/>
  <c r="O275" i="1" s="1"/>
  <c r="R275" i="1" s="1"/>
  <c r="B44" i="1"/>
  <c r="M90" i="1"/>
  <c r="N90" i="1" s="1"/>
  <c r="O90" i="1" s="1"/>
  <c r="R90" i="1" s="1"/>
  <c r="B43" i="1"/>
  <c r="M146" i="1"/>
  <c r="N146" i="1" s="1"/>
  <c r="O146" i="1" s="1"/>
  <c r="R146" i="1" s="1"/>
  <c r="B42" i="1"/>
  <c r="M172" i="1"/>
  <c r="N172" i="1" s="1"/>
  <c r="O172" i="1" s="1"/>
  <c r="R172" i="1" s="1"/>
  <c r="B41" i="1"/>
  <c r="M89" i="1"/>
  <c r="N89" i="1" s="1"/>
  <c r="O89" i="1" s="1"/>
  <c r="R89" i="1" s="1"/>
  <c r="B40" i="1"/>
  <c r="M185" i="1"/>
  <c r="N185" i="1" s="1"/>
  <c r="O185" i="1" s="1"/>
  <c r="R185" i="1" s="1"/>
  <c r="B39" i="1"/>
  <c r="M145" i="1"/>
  <c r="N145" i="1" s="1"/>
  <c r="O145" i="1" s="1"/>
  <c r="R145" i="1" s="1"/>
  <c r="B38" i="1"/>
  <c r="M130" i="1"/>
  <c r="N130" i="1" s="1"/>
  <c r="O130" i="1" s="1"/>
  <c r="R130" i="1" s="1"/>
  <c r="B37" i="1"/>
  <c r="M120" i="1"/>
  <c r="N120" i="1" s="1"/>
  <c r="O120" i="1" s="1"/>
  <c r="R120" i="1" s="1"/>
  <c r="B36" i="1"/>
  <c r="M74" i="1"/>
  <c r="N74" i="1" s="1"/>
  <c r="O74" i="1" s="1"/>
  <c r="R74" i="1" s="1"/>
  <c r="B35" i="1"/>
  <c r="M73" i="1"/>
  <c r="N73" i="1" s="1"/>
  <c r="O73" i="1" s="1"/>
  <c r="R73" i="1" s="1"/>
  <c r="B34" i="1"/>
  <c r="M58" i="1"/>
  <c r="N58" i="1" s="1"/>
  <c r="O58" i="1" s="1"/>
  <c r="R58" i="1" s="1"/>
  <c r="B33" i="1"/>
  <c r="M175" i="1"/>
  <c r="N175" i="1" s="1"/>
  <c r="O175" i="1" s="1"/>
  <c r="R175" i="1" s="1"/>
  <c r="B32" i="1"/>
  <c r="M110" i="1"/>
  <c r="B31" i="1"/>
  <c r="M129" i="1"/>
  <c r="N129" i="1" s="1"/>
  <c r="O129" i="1" s="1"/>
  <c r="R129" i="1" s="1"/>
  <c r="B30" i="1"/>
  <c r="M171" i="1"/>
  <c r="N171" i="1" s="1"/>
  <c r="O171" i="1" s="1"/>
  <c r="R171" i="1" s="1"/>
  <c r="B29" i="1"/>
  <c r="M72" i="1"/>
  <c r="N72" i="1" s="1"/>
  <c r="O72" i="1" s="1"/>
  <c r="R72" i="1" s="1"/>
  <c r="B28" i="1"/>
  <c r="M23" i="1"/>
  <c r="N23" i="1" s="1"/>
  <c r="O23" i="1" s="1"/>
  <c r="R23" i="1" s="1"/>
  <c r="B27" i="1"/>
  <c r="M236" i="1"/>
  <c r="N236" i="1" s="1"/>
  <c r="O236" i="1" s="1"/>
  <c r="R236" i="1" s="1"/>
  <c r="B26" i="1"/>
  <c r="M162" i="1"/>
  <c r="N162" i="1" s="1"/>
  <c r="O162" i="1" s="1"/>
  <c r="R162" i="1" s="1"/>
  <c r="B25" i="1"/>
  <c r="M170" i="1"/>
  <c r="N170" i="1" s="1"/>
  <c r="O170" i="1" s="1"/>
  <c r="R170" i="1" s="1"/>
  <c r="B24" i="1"/>
  <c r="M244" i="1"/>
  <c r="B23" i="1"/>
  <c r="T17" i="1"/>
  <c r="E11" i="1"/>
  <c r="D11" i="9" s="1"/>
  <c r="E10" i="1"/>
  <c r="D10" i="9" s="1"/>
  <c r="E9" i="1"/>
  <c r="D9" i="9" s="1"/>
  <c r="F8" i="1"/>
  <c r="T5" i="1"/>
  <c r="W21" i="9" l="1"/>
  <c r="O21" i="9"/>
  <c r="J21" i="9"/>
  <c r="W33" i="9"/>
  <c r="W34" i="9" s="1"/>
  <c r="X33" i="9"/>
  <c r="X34" i="9" s="1"/>
  <c r="G18" i="11"/>
  <c r="G19" i="11" s="1"/>
  <c r="AO14" i="11"/>
  <c r="AO15" i="11" s="1"/>
  <c r="AL14" i="11"/>
  <c r="AL15" i="11" s="1"/>
  <c r="K18" i="11"/>
  <c r="K19" i="11" s="1"/>
  <c r="AK14" i="11"/>
  <c r="AK15" i="11" s="1"/>
  <c r="J18" i="11"/>
  <c r="J19" i="11" s="1"/>
  <c r="AJ14" i="11"/>
  <c r="AJ15" i="11" s="1"/>
  <c r="I18" i="11"/>
  <c r="I19" i="11" s="1"/>
  <c r="AI14" i="11"/>
  <c r="AI15" i="11" s="1"/>
  <c r="AM3" i="11"/>
  <c r="AM4" i="11" s="1"/>
  <c r="Y30" i="11"/>
  <c r="H18" i="11"/>
  <c r="H19" i="11" s="1"/>
  <c r="K16" i="11"/>
  <c r="K17" i="11" s="1"/>
  <c r="AH14" i="11"/>
  <c r="AH15" i="11" s="1"/>
  <c r="AF22" i="11" s="1"/>
  <c r="X14" i="11"/>
  <c r="F14" i="11"/>
  <c r="AC3" i="11"/>
  <c r="J16" i="11"/>
  <c r="J17" i="11" s="1"/>
  <c r="AE14" i="11"/>
  <c r="X30" i="11"/>
  <c r="AE30" i="11"/>
  <c r="F18" i="11"/>
  <c r="F19" i="11" s="1"/>
  <c r="I16" i="11"/>
  <c r="I17" i="11" s="1"/>
  <c r="AN14" i="11"/>
  <c r="AN15" i="11" s="1"/>
  <c r="AD14" i="11"/>
  <c r="L14" i="11"/>
  <c r="D14" i="11"/>
  <c r="AA3" i="11"/>
  <c r="AA14" i="11"/>
  <c r="AD30" i="11"/>
  <c r="E18" i="11"/>
  <c r="E19" i="11" s="1"/>
  <c r="H16" i="11"/>
  <c r="H17" i="11" s="1"/>
  <c r="AM14" i="11"/>
  <c r="AM15" i="11" s="1"/>
  <c r="AC14" i="11"/>
  <c r="K14" i="11"/>
  <c r="Z3" i="11"/>
  <c r="X3" i="11"/>
  <c r="AC30" i="11"/>
  <c r="L18" i="11"/>
  <c r="L19" i="11" s="1"/>
  <c r="D18" i="11"/>
  <c r="D19" i="11" s="1"/>
  <c r="G16" i="11"/>
  <c r="G17" i="11" s="1"/>
  <c r="AB14" i="11"/>
  <c r="J14" i="11"/>
  <c r="Y3" i="11"/>
  <c r="I14" i="11"/>
  <c r="AB30" i="11"/>
  <c r="F16" i="11"/>
  <c r="F17" i="11" s="1"/>
  <c r="AA30" i="11"/>
  <c r="E16" i="11"/>
  <c r="E17" i="11" s="1"/>
  <c r="Z14" i="11"/>
  <c r="H14" i="11"/>
  <c r="AE3" i="11"/>
  <c r="Z30" i="11"/>
  <c r="L16" i="11"/>
  <c r="L17" i="11" s="1"/>
  <c r="D16" i="11"/>
  <c r="D17" i="11" s="1"/>
  <c r="Y14" i="11"/>
  <c r="G14" i="11"/>
  <c r="AD3" i="11"/>
  <c r="AH3" i="11"/>
  <c r="AH4" i="11" s="1"/>
  <c r="AF7" i="11" s="1"/>
  <c r="AO3" i="11"/>
  <c r="AO4" i="11" s="1"/>
  <c r="AN3" i="11"/>
  <c r="AN4" i="11" s="1"/>
  <c r="AL3" i="11"/>
  <c r="AL4" i="11" s="1"/>
  <c r="E14" i="11"/>
  <c r="AI3" i="11"/>
  <c r="AI4" i="11" s="1"/>
  <c r="AJ3" i="11"/>
  <c r="AJ4" i="11" s="1"/>
  <c r="AK3" i="11"/>
  <c r="AK4" i="11" s="1"/>
  <c r="N105" i="1"/>
  <c r="O105" i="1" s="1"/>
  <c r="R105" i="1" s="1"/>
  <c r="N27" i="9"/>
  <c r="P30" i="9"/>
  <c r="P31" i="9" s="1"/>
  <c r="O27" i="9"/>
  <c r="H21" i="9"/>
  <c r="N24" i="9"/>
  <c r="J25" i="9"/>
  <c r="J34" i="9"/>
  <c r="P20" i="9"/>
  <c r="P21" i="9" s="1"/>
  <c r="Q34" i="9"/>
  <c r="O24" i="9"/>
  <c r="Q20" i="9"/>
  <c r="Q21" i="9" s="1"/>
  <c r="F21" i="9"/>
  <c r="R34" i="9"/>
  <c r="Y24" i="9"/>
  <c r="V20" i="9"/>
  <c r="V21" i="9" s="1"/>
  <c r="P24" i="9"/>
  <c r="Q24" i="9"/>
  <c r="R24" i="9"/>
  <c r="E19" i="9"/>
  <c r="H24" i="9"/>
  <c r="O33" i="9"/>
  <c r="O34" i="9" s="1"/>
  <c r="G33" i="9"/>
  <c r="G34" i="9" s="1"/>
  <c r="I24" i="9"/>
  <c r="F24" i="9"/>
  <c r="Z30" i="9"/>
  <c r="Z31" i="9" s="1"/>
  <c r="N237" i="1"/>
  <c r="O237" i="1" s="1"/>
  <c r="R237" i="1" s="1"/>
  <c r="I26" i="9"/>
  <c r="I27" i="9" s="1"/>
  <c r="I36" i="9"/>
  <c r="I37" i="9" s="1"/>
  <c r="V36" i="9"/>
  <c r="V37" i="9" s="1"/>
  <c r="N100" i="1"/>
  <c r="O100" i="1" s="1"/>
  <c r="R100" i="1" s="1"/>
  <c r="N33" i="9"/>
  <c r="N34" i="9" s="1"/>
  <c r="V33" i="9"/>
  <c r="V34" i="9" s="1"/>
  <c r="F33" i="9"/>
  <c r="F34" i="9" s="1"/>
  <c r="P33" i="9"/>
  <c r="P34" i="9" s="1"/>
  <c r="H33" i="9"/>
  <c r="H34" i="9" s="1"/>
  <c r="N24" i="1"/>
  <c r="O24" i="1" s="1"/>
  <c r="R24" i="1" s="1"/>
  <c r="N209" i="1"/>
  <c r="O209" i="1" s="1"/>
  <c r="R209" i="1" s="1"/>
  <c r="Y26" i="9"/>
  <c r="Y27" i="9" s="1"/>
  <c r="Y36" i="9"/>
  <c r="Y37" i="9" s="1"/>
  <c r="Y30" i="9"/>
  <c r="Y31" i="9" s="1"/>
  <c r="N30" i="9"/>
  <c r="N31" i="9" s="1"/>
  <c r="X30" i="9"/>
  <c r="X31" i="9" s="1"/>
  <c r="J30" i="9"/>
  <c r="J31" i="9" s="1"/>
  <c r="W30" i="9"/>
  <c r="W31" i="9" s="1"/>
  <c r="I30" i="9"/>
  <c r="I31" i="9" s="1"/>
  <c r="Q30" i="9"/>
  <c r="Q31" i="9" s="1"/>
  <c r="F30" i="9"/>
  <c r="F31" i="9" s="1"/>
  <c r="V30" i="9"/>
  <c r="V31" i="9" s="1"/>
  <c r="O30" i="9"/>
  <c r="O31" i="9" s="1"/>
  <c r="H30" i="9"/>
  <c r="H31" i="9" s="1"/>
  <c r="G30" i="9"/>
  <c r="G31" i="9" s="1"/>
  <c r="N244" i="1"/>
  <c r="O244" i="1" s="1"/>
  <c r="R244" i="1" s="1"/>
  <c r="R30" i="9"/>
  <c r="R31" i="9" s="1"/>
  <c r="O36" i="9"/>
  <c r="O37" i="9" s="1"/>
  <c r="N110" i="1"/>
  <c r="O110" i="1" s="1"/>
  <c r="R110" i="1" s="1"/>
  <c r="Z26" i="9"/>
  <c r="Z27" i="9" s="1"/>
  <c r="Z36" i="9"/>
  <c r="Z37" i="9" s="1"/>
  <c r="F36" i="9"/>
  <c r="F37" i="9" s="1"/>
  <c r="P36" i="9"/>
  <c r="P37" i="9" s="1"/>
  <c r="G24" i="9"/>
  <c r="L14" i="9"/>
  <c r="G36" i="9"/>
  <c r="G37" i="9" s="1"/>
  <c r="G26" i="9"/>
  <c r="G27" i="9" s="1"/>
  <c r="Q36" i="9"/>
  <c r="Q37" i="9" s="1"/>
  <c r="Q26" i="9"/>
  <c r="Q27" i="9" s="1"/>
  <c r="H26" i="9"/>
  <c r="H27" i="9" s="1"/>
  <c r="H36" i="9"/>
  <c r="H37" i="9" s="1"/>
  <c r="R36" i="9"/>
  <c r="R37" i="9" s="1"/>
  <c r="R26" i="9"/>
  <c r="R27" i="9" s="1"/>
  <c r="F26" i="9"/>
  <c r="F27" i="9" s="1"/>
  <c r="Z20" i="9"/>
  <c r="Z21" i="9" s="1"/>
  <c r="Y20" i="9"/>
  <c r="Y21" i="9" s="1"/>
  <c r="X20" i="9"/>
  <c r="X21" i="9" s="1"/>
  <c r="W24" i="9"/>
  <c r="V24" i="9"/>
  <c r="Y34" i="9"/>
  <c r="G21" i="9"/>
  <c r="Z24" i="9"/>
  <c r="I21" i="9"/>
  <c r="P26" i="9"/>
  <c r="P27" i="9" s="1"/>
  <c r="N36" i="9"/>
  <c r="N37" i="9" s="1"/>
  <c r="I34" i="9"/>
  <c r="V27" i="9"/>
  <c r="W26" i="9"/>
  <c r="W27" i="9" s="1"/>
  <c r="W36" i="9"/>
  <c r="W37" i="9" s="1"/>
  <c r="X27" i="9"/>
  <c r="J24" i="9"/>
  <c r="X24" i="9"/>
  <c r="X36" i="9"/>
  <c r="X37" i="9" s="1"/>
  <c r="Z34" i="9"/>
  <c r="R20" i="9"/>
  <c r="R21" i="9" s="1"/>
  <c r="N20" i="9"/>
  <c r="N21" i="9" s="1"/>
  <c r="L6" i="11" l="1"/>
  <c r="H15" i="11"/>
  <c r="Q11" i="11" s="1"/>
  <c r="D15" i="11"/>
  <c r="H6" i="11"/>
  <c r="AA31" i="11"/>
  <c r="J6" i="11"/>
  <c r="F15" i="11"/>
  <c r="I6" i="11"/>
  <c r="E15" i="11"/>
  <c r="AB31" i="11"/>
  <c r="AC31" i="11"/>
  <c r="AD31" i="11"/>
  <c r="J15" i="11"/>
  <c r="N6" i="11"/>
  <c r="Y31" i="11"/>
  <c r="Z31" i="11"/>
  <c r="I15" i="11"/>
  <c r="M6" i="11"/>
  <c r="AE31" i="11"/>
  <c r="X31" i="11"/>
  <c r="L15" i="11"/>
  <c r="P6" i="11"/>
  <c r="K15" i="11"/>
  <c r="O6" i="11"/>
  <c r="G15" i="11"/>
  <c r="K6" i="11"/>
  <c r="AK14" i="1"/>
  <c r="AK15" i="1" s="1"/>
  <c r="AH14" i="1"/>
  <c r="AH15" i="1" s="1"/>
  <c r="H18" i="1"/>
  <c r="H19" i="1" s="1"/>
  <c r="AL14" i="1"/>
  <c r="AL15" i="1" s="1"/>
  <c r="M14" i="1"/>
  <c r="Q6" i="1" s="1"/>
  <c r="AM14" i="1"/>
  <c r="AM15" i="1" s="1"/>
  <c r="AN14" i="1"/>
  <c r="AN15" i="1" s="1"/>
  <c r="J36" i="9"/>
  <c r="J37" i="9" s="1"/>
  <c r="J26" i="9"/>
  <c r="J27" i="9" s="1"/>
  <c r="AC30" i="1"/>
  <c r="L18" i="1"/>
  <c r="L19" i="1" s="1"/>
  <c r="D18" i="1"/>
  <c r="D19" i="1" s="1"/>
  <c r="G16" i="1"/>
  <c r="G17" i="1" s="1"/>
  <c r="AB30" i="1"/>
  <c r="K18" i="1"/>
  <c r="K19" i="1" s="1"/>
  <c r="F16" i="1"/>
  <c r="F17" i="1" s="1"/>
  <c r="AA30" i="1"/>
  <c r="J18" i="1"/>
  <c r="J19" i="1" s="1"/>
  <c r="Z30" i="1"/>
  <c r="I18" i="1"/>
  <c r="I19" i="1" s="1"/>
  <c r="H16" i="1"/>
  <c r="H17" i="1" s="1"/>
  <c r="AA14" i="1"/>
  <c r="H14" i="1"/>
  <c r="AK3" i="1"/>
  <c r="AK4" i="1" s="1"/>
  <c r="AA3" i="1"/>
  <c r="AD3" i="1"/>
  <c r="J14" i="1"/>
  <c r="AC3" i="1"/>
  <c r="G18" i="1"/>
  <c r="G19" i="1" s="1"/>
  <c r="E16" i="1"/>
  <c r="E17" i="1" s="1"/>
  <c r="AJ14" i="1"/>
  <c r="AJ15" i="1" s="1"/>
  <c r="Z14" i="1"/>
  <c r="G14" i="1"/>
  <c r="AJ3" i="1"/>
  <c r="AJ4" i="1" s="1"/>
  <c r="Z3" i="1"/>
  <c r="AE30" i="1"/>
  <c r="F18" i="1"/>
  <c r="F19" i="1" s="1"/>
  <c r="D16" i="1"/>
  <c r="D17" i="1" s="1"/>
  <c r="AI14" i="1"/>
  <c r="AI15" i="1" s="1"/>
  <c r="Y14" i="1"/>
  <c r="F14" i="1"/>
  <c r="AI3" i="1"/>
  <c r="AI4" i="1" s="1"/>
  <c r="Y3" i="1"/>
  <c r="AD30" i="1"/>
  <c r="E18" i="1"/>
  <c r="E19" i="1" s="1"/>
  <c r="X14" i="1"/>
  <c r="E14" i="1"/>
  <c r="AH3" i="1"/>
  <c r="AH4" i="1" s="1"/>
  <c r="X3" i="1"/>
  <c r="Y30" i="1"/>
  <c r="L16" i="1"/>
  <c r="L17" i="1" s="1"/>
  <c r="AO14" i="1"/>
  <c r="AO15" i="1" s="1"/>
  <c r="AE14" i="1"/>
  <c r="L14" i="1"/>
  <c r="D14" i="1"/>
  <c r="AO3" i="1"/>
  <c r="AO4" i="1" s="1"/>
  <c r="AE3" i="1"/>
  <c r="J16" i="1"/>
  <c r="J17" i="1" s="1"/>
  <c r="X30" i="1"/>
  <c r="K16" i="1"/>
  <c r="K17" i="1" s="1"/>
  <c r="AD14" i="1"/>
  <c r="K14" i="1"/>
  <c r="AN3" i="1"/>
  <c r="AN4" i="1" s="1"/>
  <c r="I16" i="1"/>
  <c r="I17" i="1" s="1"/>
  <c r="AB14" i="1"/>
  <c r="I14" i="1"/>
  <c r="AL3" i="1"/>
  <c r="AL4" i="1" s="1"/>
  <c r="AB3" i="1"/>
  <c r="AC14" i="1"/>
  <c r="AM3" i="1"/>
  <c r="AM4" i="1" s="1"/>
  <c r="Q10" i="11" l="1"/>
  <c r="Q9" i="11"/>
  <c r="AF22" i="1"/>
  <c r="D15" i="1"/>
  <c r="AC31" i="1" s="1"/>
  <c r="H6" i="1"/>
  <c r="E15" i="1"/>
  <c r="I6" i="1"/>
  <c r="H15" i="1"/>
  <c r="Q11" i="1" s="1"/>
  <c r="L6" i="1"/>
  <c r="K15" i="1"/>
  <c r="O6" i="1"/>
  <c r="J15" i="1"/>
  <c r="N6" i="1"/>
  <c r="I15" i="1"/>
  <c r="M6" i="1"/>
  <c r="F15" i="1"/>
  <c r="J6" i="1"/>
  <c r="G15" i="1"/>
  <c r="K6" i="1"/>
  <c r="L15" i="1"/>
  <c r="P6" i="1"/>
  <c r="AF7" i="1"/>
  <c r="Z31" i="1" l="1"/>
  <c r="AD31" i="1"/>
  <c r="AB31" i="1"/>
  <c r="AA31" i="1"/>
  <c r="X31" i="1"/>
  <c r="Q10" i="1"/>
  <c r="Q9" i="1"/>
  <c r="Y31" i="1"/>
  <c r="AE31" i="1"/>
</calcChain>
</file>

<file path=xl/sharedStrings.xml><?xml version="1.0" encoding="utf-8"?>
<sst xmlns="http://schemas.openxmlformats.org/spreadsheetml/2006/main" count="1812" uniqueCount="754">
  <si>
    <t>Source: Moodle Grade Book</t>
  </si>
  <si>
    <t>Grade Distribution # and % based on below Grade Book only</t>
  </si>
  <si>
    <t>Unit Name</t>
  </si>
  <si>
    <t>Foundations of Information Technology</t>
  </si>
  <si>
    <t>Unit Code</t>
  </si>
  <si>
    <t>BBUS1002</t>
  </si>
  <si>
    <t>Lecturer</t>
  </si>
  <si>
    <t>No. of Students</t>
  </si>
  <si>
    <t>Grade Distribution</t>
  </si>
  <si>
    <t>HD</t>
  </si>
  <si>
    <t>D</t>
  </si>
  <si>
    <t>C</t>
  </si>
  <si>
    <t>P</t>
  </si>
  <si>
    <t>F</t>
  </si>
  <si>
    <t>FNS</t>
  </si>
  <si>
    <t>Number</t>
  </si>
  <si>
    <t>Percent</t>
  </si>
  <si>
    <t>Unit SID</t>
  </si>
  <si>
    <t>First name</t>
  </si>
  <si>
    <t>Surname</t>
  </si>
  <si>
    <t>SID</t>
  </si>
  <si>
    <t>A1</t>
  </si>
  <si>
    <t>A2</t>
  </si>
  <si>
    <t>A3</t>
  </si>
  <si>
    <t>A4</t>
  </si>
  <si>
    <t>Raw Total</t>
  </si>
  <si>
    <t>Rounded Total</t>
  </si>
  <si>
    <t>Grade</t>
  </si>
  <si>
    <t>Grade Update</t>
  </si>
  <si>
    <t>Comments</t>
  </si>
  <si>
    <t>Final Grade</t>
  </si>
  <si>
    <t>DNS</t>
  </si>
  <si>
    <t>End of instructions.</t>
  </si>
  <si>
    <t>Purpose: Grade Book</t>
  </si>
  <si>
    <t>Purpose: Instruction to use Grade Book Template</t>
  </si>
  <si>
    <t>Code (From 2019 T1)</t>
  </si>
  <si>
    <t>Code (Before 2019  T1)</t>
  </si>
  <si>
    <t>Code (Before 2016 S2)</t>
  </si>
  <si>
    <t>Unit Name (From 2019 T1)</t>
  </si>
  <si>
    <t>Unit Name (Before 2019 T1)</t>
  </si>
  <si>
    <t>Comment</t>
  </si>
  <si>
    <t>Discipline</t>
  </si>
  <si>
    <t>Level</t>
  </si>
  <si>
    <t>ACC2003</t>
  </si>
  <si>
    <t>ACC203</t>
  </si>
  <si>
    <t>Business Law</t>
  </si>
  <si>
    <t>Not provided anymore</t>
  </si>
  <si>
    <t>ACC</t>
  </si>
  <si>
    <t>2</t>
  </si>
  <si>
    <t>ACC2006</t>
  </si>
  <si>
    <t>ACC204</t>
  </si>
  <si>
    <t>Company Law</t>
  </si>
  <si>
    <t/>
  </si>
  <si>
    <t>ACC3006</t>
  </si>
  <si>
    <t>ACC305</t>
  </si>
  <si>
    <t>Accounting Theory</t>
  </si>
  <si>
    <t>3</t>
  </si>
  <si>
    <t>ACC102</t>
  </si>
  <si>
    <t>BACC2001</t>
  </si>
  <si>
    <t>ACC2001</t>
  </si>
  <si>
    <t>Introductory Accounting</t>
  </si>
  <si>
    <t>Introductory Accounting 2</t>
  </si>
  <si>
    <t>ACC2002</t>
  </si>
  <si>
    <t>BACC2002</t>
  </si>
  <si>
    <t>Accounting Information Systems</t>
  </si>
  <si>
    <t>BACC2003</t>
  </si>
  <si>
    <t>Business and Corporations Law</t>
  </si>
  <si>
    <t>ACC2003 Business Law + ACC2006 Company Law</t>
  </si>
  <si>
    <t>ACC2004</t>
  </si>
  <si>
    <t>BACC2004</t>
  </si>
  <si>
    <t>ACC202</t>
  </si>
  <si>
    <t>Financial Accounting and Reporting 1</t>
  </si>
  <si>
    <t>Financial Accounting Standards and Corporate Reporting</t>
  </si>
  <si>
    <t>ACC2005</t>
  </si>
  <si>
    <t>BACC2005</t>
  </si>
  <si>
    <t>ACC201</t>
  </si>
  <si>
    <t>Management Accounting</t>
  </si>
  <si>
    <t>ACC104</t>
  </si>
  <si>
    <t>BACC2006</t>
  </si>
  <si>
    <t>ACC3004</t>
  </si>
  <si>
    <t>Business Finance</t>
  </si>
  <si>
    <t>ACC3001</t>
  </si>
  <si>
    <t>BACC3001</t>
  </si>
  <si>
    <t>ACC301</t>
  </si>
  <si>
    <t>Auditing</t>
  </si>
  <si>
    <t>ACC3002</t>
  </si>
  <si>
    <t>BACC3002</t>
  </si>
  <si>
    <t>ACC302</t>
  </si>
  <si>
    <t>Strategic Management Accounting</t>
  </si>
  <si>
    <t>ACC3003</t>
  </si>
  <si>
    <t>BACC3003</t>
  </si>
  <si>
    <t>ACC303</t>
  </si>
  <si>
    <t>Financial Accounting and Reporting 2</t>
  </si>
  <si>
    <t>Financial Accounting for Business Combinations</t>
  </si>
  <si>
    <t>ACC3005</t>
  </si>
  <si>
    <t>BACC3004</t>
  </si>
  <si>
    <t>ACC304</t>
  </si>
  <si>
    <t>Tax Law</t>
  </si>
  <si>
    <t>BACC3005</t>
  </si>
  <si>
    <t>Accounting Research Project (Capstone)</t>
  </si>
  <si>
    <t>ACC101</t>
  </si>
  <si>
    <t>BBUS1001</t>
  </si>
  <si>
    <t>BUS1001</t>
  </si>
  <si>
    <t>Accounting for Business Decisions</t>
  </si>
  <si>
    <t>Introductory Accounting 1</t>
  </si>
  <si>
    <t>1</t>
  </si>
  <si>
    <t>BUS1002</t>
  </si>
  <si>
    <t>ISY102/ITM101</t>
  </si>
  <si>
    <t>Introduction to Business Information Systems</t>
  </si>
  <si>
    <t>ISY</t>
  </si>
  <si>
    <t>BBUS1003</t>
  </si>
  <si>
    <t>BUS1003</t>
  </si>
  <si>
    <t>BUS105</t>
  </si>
  <si>
    <t>Business Communication</t>
  </si>
  <si>
    <t>Business Communication and Academic Writing</t>
  </si>
  <si>
    <t>BUS</t>
  </si>
  <si>
    <t>ACC103</t>
  </si>
  <si>
    <t>BBUS1004</t>
  </si>
  <si>
    <t>BUS1004</t>
  </si>
  <si>
    <t>Economics for Management</t>
  </si>
  <si>
    <t>BBUS1005</t>
  </si>
  <si>
    <t>BUS1005</t>
  </si>
  <si>
    <t>BUS104</t>
  </si>
  <si>
    <t>Foundations of Human Resource Management</t>
  </si>
  <si>
    <t>BBUS1006</t>
  </si>
  <si>
    <t>BUS1006</t>
  </si>
  <si>
    <t>BUS102</t>
  </si>
  <si>
    <t>Marketing Fundamentals</t>
  </si>
  <si>
    <t>BBUS1007</t>
  </si>
  <si>
    <t>BUS1007</t>
  </si>
  <si>
    <t>BUS103</t>
  </si>
  <si>
    <t>Organisational Behaviour</t>
  </si>
  <si>
    <t>BBUS1008</t>
  </si>
  <si>
    <t>BUS1008</t>
  </si>
  <si>
    <t>BUS101</t>
  </si>
  <si>
    <t>Statistics for Professionals</t>
  </si>
  <si>
    <t>Statistics</t>
  </si>
  <si>
    <t>BCAP3001</t>
  </si>
  <si>
    <t>BUS3007</t>
  </si>
  <si>
    <t>BUS314</t>
  </si>
  <si>
    <t>The Business Research Project (Capstone)</t>
  </si>
  <si>
    <t>Business Experience Project</t>
  </si>
  <si>
    <t>BHAT2001</t>
  </si>
  <si>
    <t>Introduction to Hospitality &amp; Tourism Management</t>
  </si>
  <si>
    <t>BHAT2002</t>
  </si>
  <si>
    <t>Services Marketing</t>
  </si>
  <si>
    <t>BHAT3001</t>
  </si>
  <si>
    <t>Hospitality &amp; Tourism Management</t>
  </si>
  <si>
    <t>BHAT3002</t>
  </si>
  <si>
    <t>Events Management</t>
  </si>
  <si>
    <t>BIAE2001</t>
  </si>
  <si>
    <t>BUS2003</t>
  </si>
  <si>
    <t>BUS203</t>
  </si>
  <si>
    <t>Innovation &amp; Entrepreneurship Fundamentals</t>
  </si>
  <si>
    <t>Entrepreneurship and Venture Capital</t>
  </si>
  <si>
    <t>BIAE2002</t>
  </si>
  <si>
    <t>New Product Development</t>
  </si>
  <si>
    <t>BIAE2003</t>
  </si>
  <si>
    <t>Innovation &amp; Creativity</t>
  </si>
  <si>
    <t>BIAE3001</t>
  </si>
  <si>
    <t>Financing New Business Ventures</t>
  </si>
  <si>
    <t>BIAE3002</t>
  </si>
  <si>
    <t>Commercialisation</t>
  </si>
  <si>
    <t>BINT2001</t>
  </si>
  <si>
    <t>Foundations of Workplace Success</t>
  </si>
  <si>
    <t>BINT3001</t>
  </si>
  <si>
    <t>Internship</t>
  </si>
  <si>
    <t>BISY1001</t>
  </si>
  <si>
    <t>ISY1000</t>
  </si>
  <si>
    <t>ISY100</t>
  </si>
  <si>
    <t>Professional and Ethical Practice</t>
  </si>
  <si>
    <t>BISY1002</t>
  </si>
  <si>
    <t>ISY1002</t>
  </si>
  <si>
    <t>ISY103</t>
  </si>
  <si>
    <t>Database Management for Business</t>
  </si>
  <si>
    <t>BISY1003</t>
  </si>
  <si>
    <t>ISY1003</t>
  </si>
  <si>
    <t>ISY104</t>
  </si>
  <si>
    <t>Foundations of Programming</t>
  </si>
  <si>
    <t>BISY2001</t>
  </si>
  <si>
    <t>ISY2001</t>
  </si>
  <si>
    <t>ISY201</t>
  </si>
  <si>
    <t>Systems Analysis &amp; Design</t>
  </si>
  <si>
    <t>Systems Analysis and Design</t>
  </si>
  <si>
    <t>BISY2002</t>
  </si>
  <si>
    <t>ISY2002</t>
  </si>
  <si>
    <t>ISY202</t>
  </si>
  <si>
    <t>Information Systems Networking Essentials</t>
  </si>
  <si>
    <t>BISY2003</t>
  </si>
  <si>
    <t>ISY2006</t>
  </si>
  <si>
    <t>ISY211</t>
  </si>
  <si>
    <t>Object Oriented Programming</t>
  </si>
  <si>
    <t>BISY2004</t>
  </si>
  <si>
    <t>ISY2004</t>
  </si>
  <si>
    <t>ISY204</t>
  </si>
  <si>
    <t>Project Management</t>
  </si>
  <si>
    <t>Information Systems Project Management</t>
  </si>
  <si>
    <t>BISY2005</t>
  </si>
  <si>
    <t>ISY2005</t>
  </si>
  <si>
    <t>ISY205</t>
  </si>
  <si>
    <t>Enterprise Systems</t>
  </si>
  <si>
    <t>BISY2006</t>
  </si>
  <si>
    <t>ISY2007</t>
  </si>
  <si>
    <t>ISY212/ITM205</t>
  </si>
  <si>
    <t>Management Information Systems</t>
  </si>
  <si>
    <t>BISY3001</t>
  </si>
  <si>
    <t>ISY3006</t>
  </si>
  <si>
    <t>ISY310</t>
  </si>
  <si>
    <t>Data Mining &amp; Business Intelligence</t>
  </si>
  <si>
    <t>Data Mining and Business Intelligence</t>
  </si>
  <si>
    <t>BISY3002</t>
  </si>
  <si>
    <t>ISY3002</t>
  </si>
  <si>
    <t>ISY302</t>
  </si>
  <si>
    <t>Information Systems Project 1 (Capstone)</t>
  </si>
  <si>
    <t>Information Systems Project 1</t>
  </si>
  <si>
    <t>BISY3003</t>
  </si>
  <si>
    <t>ISY3003</t>
  </si>
  <si>
    <t>ISY303</t>
  </si>
  <si>
    <t>Information Systems Project 2 (Capstone)</t>
  </si>
  <si>
    <t>Information Systems Project 2</t>
  </si>
  <si>
    <t>BISY3004</t>
  </si>
  <si>
    <t>E-Commerce &amp; E-Business Applications</t>
  </si>
  <si>
    <t>ISY3001 E-business Fundamentals and Systems + ISY3004 E-business Applications</t>
  </si>
  <si>
    <t>BISY3005</t>
  </si>
  <si>
    <t>ISY3005</t>
  </si>
  <si>
    <t>ISY305</t>
  </si>
  <si>
    <t>Knowledge Management</t>
  </si>
  <si>
    <t>BISY3006</t>
  </si>
  <si>
    <t>ISY2003</t>
  </si>
  <si>
    <t>ISY203</t>
  </si>
  <si>
    <t>Information Security</t>
  </si>
  <si>
    <t>BMGT2001</t>
  </si>
  <si>
    <t>BUS2004</t>
  </si>
  <si>
    <t>BUS211</t>
  </si>
  <si>
    <t>International Business</t>
  </si>
  <si>
    <t>BMGT2002</t>
  </si>
  <si>
    <t>BUS2002</t>
  </si>
  <si>
    <t>BUS202</t>
  </si>
  <si>
    <t>Managing Operations</t>
  </si>
  <si>
    <t>BMGT2003</t>
  </si>
  <si>
    <t>Contemporary Organisations &amp; Human Resource Management</t>
  </si>
  <si>
    <t>BMGT3001</t>
  </si>
  <si>
    <t>BUS3003</t>
  </si>
  <si>
    <t>BUS303</t>
  </si>
  <si>
    <t>Governance &amp; Business Ethics</t>
  </si>
  <si>
    <t>Corporate Responsibility, Ethics and Governance</t>
  </si>
  <si>
    <t>BMGT3002</t>
  </si>
  <si>
    <t>BUS3002</t>
  </si>
  <si>
    <t>BUS302</t>
  </si>
  <si>
    <t>Strategic Management</t>
  </si>
  <si>
    <t>Conceiving and Implementing Strategies</t>
  </si>
  <si>
    <t>BMGT3003</t>
  </si>
  <si>
    <t>Managing Change</t>
  </si>
  <si>
    <t>BMKT2001</t>
  </si>
  <si>
    <t>BUS2001</t>
  </si>
  <si>
    <t>BUS201</t>
  </si>
  <si>
    <t>Consumer Behaviour</t>
  </si>
  <si>
    <t>Consumer and Channel Relations</t>
  </si>
  <si>
    <t>BMKT2002</t>
  </si>
  <si>
    <t>Marketing Communications</t>
  </si>
  <si>
    <t>BMKT2003</t>
  </si>
  <si>
    <t>Marketing Research</t>
  </si>
  <si>
    <t>BMKT3001</t>
  </si>
  <si>
    <t>Strategic Marketing</t>
  </si>
  <si>
    <t>BMKT3002</t>
  </si>
  <si>
    <t>Digital Marketing</t>
  </si>
  <si>
    <t>BMKT3003</t>
  </si>
  <si>
    <t>Brand Management</t>
  </si>
  <si>
    <t>BUS204</t>
  </si>
  <si>
    <t>Advanced Human Resource Management</t>
  </si>
  <si>
    <t>BUS205</t>
  </si>
  <si>
    <t>Managing Operations Challenges</t>
  </si>
  <si>
    <t>BUS3001</t>
  </si>
  <si>
    <t>BUS311</t>
  </si>
  <si>
    <t>Cross-Cultural Management</t>
  </si>
  <si>
    <t>BUS3004</t>
  </si>
  <si>
    <t>BUS312</t>
  </si>
  <si>
    <t>International Marketing</t>
  </si>
  <si>
    <t>BUS3006</t>
  </si>
  <si>
    <t>BUS315</t>
  </si>
  <si>
    <t>Issues in International Trade</t>
  </si>
  <si>
    <t>BUS301</t>
  </si>
  <si>
    <t>Comparative Field Research</t>
  </si>
  <si>
    <t>BUS313</t>
  </si>
  <si>
    <t>Managing Global Supply Chains</t>
  </si>
  <si>
    <t>Capacity: for 800 students</t>
  </si>
  <si>
    <t>A5</t>
  </si>
  <si>
    <t>8.3 Now the list is in the order:</t>
  </si>
  <si>
    <t>Assessment Average Mark</t>
  </si>
  <si>
    <t>Assessment Average %</t>
  </si>
  <si>
    <t># DNS</t>
  </si>
  <si>
    <t>% DNS</t>
  </si>
  <si>
    <t># Fail</t>
  </si>
  <si>
    <t>% Fail</t>
  </si>
  <si>
    <t>NO FNE</t>
  </si>
  <si>
    <t>Block</t>
  </si>
  <si>
    <t>B1</t>
  </si>
  <si>
    <t>B2</t>
  </si>
  <si>
    <t>Number B1</t>
  </si>
  <si>
    <t>Percent B1</t>
  </si>
  <si>
    <t>Number B2</t>
  </si>
  <si>
    <t>Percent B2</t>
  </si>
  <si>
    <t># Students</t>
  </si>
  <si>
    <t>GP</t>
  </si>
  <si>
    <t>FNE</t>
  </si>
  <si>
    <t>MBIS4001</t>
  </si>
  <si>
    <t>MBIS4002</t>
  </si>
  <si>
    <t>Information Systems Applications in Business</t>
  </si>
  <si>
    <t>Database Management Systems</t>
  </si>
  <si>
    <t>Software Development</t>
  </si>
  <si>
    <t>MBIS4003</t>
  </si>
  <si>
    <t>MBIS4004</t>
  </si>
  <si>
    <t>MBIS4005</t>
  </si>
  <si>
    <t>MBIS4006</t>
  </si>
  <si>
    <t>MBIS4007</t>
  </si>
  <si>
    <t>MBIS5009</t>
  </si>
  <si>
    <t>MBIS5010</t>
  </si>
  <si>
    <t>Systems Design</t>
  </si>
  <si>
    <t>Information Systems Security</t>
  </si>
  <si>
    <t>Big Data and Visualisation</t>
  </si>
  <si>
    <t>Business Process Modelling</t>
  </si>
  <si>
    <t>MBIS5008</t>
  </si>
  <si>
    <t>Business Analytics</t>
  </si>
  <si>
    <t>Professional Practice in Information Systems</t>
  </si>
  <si>
    <t>Strategic Information Systems</t>
  </si>
  <si>
    <t>Sustainability and Enterprise 4.0</t>
  </si>
  <si>
    <t>Leading People in Digital Organisations</t>
  </si>
  <si>
    <t>Capstone Project</t>
  </si>
  <si>
    <t>MBIS5011</t>
  </si>
  <si>
    <t>MBIS5012</t>
  </si>
  <si>
    <t>MBIS5013</t>
  </si>
  <si>
    <t>MBIS5014</t>
  </si>
  <si>
    <t>MBIS5015</t>
  </si>
  <si>
    <t>Foundations of Programming (MBIS)</t>
  </si>
  <si>
    <t>Number L</t>
  </si>
  <si>
    <t>Percent L</t>
  </si>
  <si>
    <t>Block 1</t>
  </si>
  <si>
    <t>Block 2</t>
  </si>
  <si>
    <t>Choose Block</t>
  </si>
  <si>
    <t>Choose Lecturer</t>
  </si>
  <si>
    <t>Term</t>
  </si>
  <si>
    <t>4. Update Block, Lecturer, student's name, SID, and assessment marks from column C to column L. (If the unit only has 3 assessments, leave column K and column L blank.) Column M, N, O, and R will be filled automatically.</t>
  </si>
  <si>
    <t>WF</t>
  </si>
  <si>
    <t>AW</t>
  </si>
  <si>
    <t xml:space="preserve">8.1 Click on the grey arrow on the column you wish to sort, select sort A-Z. </t>
  </si>
  <si>
    <r>
      <t xml:space="preserve">3. Enter the </t>
    </r>
    <r>
      <rPr>
        <b/>
        <sz val="14"/>
        <color theme="1"/>
        <rFont val="Calibri"/>
        <family val="2"/>
        <scheme val="minor"/>
      </rPr>
      <t>assessment type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weight</t>
    </r>
    <r>
      <rPr>
        <sz val="14"/>
        <color theme="1"/>
        <rFont val="Calibri"/>
        <family val="2"/>
        <scheme val="minor"/>
      </rPr>
      <t xml:space="preserve"> for each assessment from cell H20 to cell L21. (If the unit only has 3 assessments, leave cell K20 to cell L21 blank.)</t>
    </r>
  </si>
  <si>
    <r>
      <t xml:space="preserve">10. Select 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stands for Fail - no assessment submitted, and is used for students who did not present any work for assessment, to be considered as failed (DNS for every assessment)).</t>
    </r>
  </si>
  <si>
    <r>
      <t xml:space="preserve">11. Select 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stands for Fail - Not Engaged, and is used for students who submitted any assessments but their final mark is lesst than 15 (Not all assessments are DNS).</t>
    </r>
  </si>
  <si>
    <r>
      <t xml:space="preserve">1. Enter </t>
    </r>
    <r>
      <rPr>
        <b/>
        <sz val="14"/>
        <color theme="1"/>
        <rFont val="Calibri"/>
        <family val="2"/>
        <scheme val="minor"/>
      </rPr>
      <t>Term</t>
    </r>
    <r>
      <rPr>
        <sz val="14"/>
        <color theme="1"/>
        <rFont val="Calibri"/>
        <family val="2"/>
        <scheme val="minor"/>
      </rPr>
      <t xml:space="preserve"> in cell E7, select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in cell E8. The Dark green cells will be auto-calculated for you. </t>
    </r>
  </si>
  <si>
    <r>
      <t xml:space="preserve">5. Check all assessment marks. If the student did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attempt that assessment, update 0 to DNS; if the student did attempt that assessment but was given 0, leave 0 there.</t>
    </r>
  </si>
  <si>
    <r>
      <t xml:space="preserve">9. Select GP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GP</t>
    </r>
    <r>
      <rPr>
        <sz val="14"/>
        <color theme="1"/>
        <rFont val="Calibri"/>
        <family val="2"/>
        <scheme val="minor"/>
      </rPr>
      <t xml:space="preserve"> stands for Grade Pending, and is used for a student where the final mark is not final, e.g. borderline result and requires a supplementary assessment).</t>
    </r>
  </si>
  <si>
    <t xml:space="preserve">9.1. Note the need for a Supplementary assessment, as "Supplementary" exactly in the Comments column </t>
  </si>
  <si>
    <r>
      <t xml:space="preserve">2. Rename </t>
    </r>
    <r>
      <rPr>
        <b/>
        <sz val="14"/>
        <color theme="1"/>
        <rFont val="Calibri"/>
        <family val="2"/>
        <scheme val="minor"/>
      </rPr>
      <t xml:space="preserve">Working tab </t>
    </r>
    <r>
      <rPr>
        <sz val="14"/>
        <color theme="1"/>
        <rFont val="Calibri"/>
        <family val="2"/>
        <scheme val="minor"/>
      </rPr>
      <t xml:space="preserve">to the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exactly the same as shown in cell E8. No spaces after the unit code please, use of spaces will impact import of data. </t>
    </r>
  </si>
  <si>
    <r>
      <t xml:space="preserve">8. Follow below steps to sort the list by </t>
    </r>
    <r>
      <rPr>
        <b/>
        <sz val="14"/>
        <color theme="1"/>
        <rFont val="Calibri"/>
        <family val="2"/>
        <scheme val="minor"/>
      </rPr>
      <t>Rounded Total</t>
    </r>
    <r>
      <rPr>
        <sz val="14"/>
        <color theme="1"/>
        <rFont val="Calibri"/>
        <family val="2"/>
        <scheme val="minor"/>
      </rPr>
      <t xml:space="preserve"> marks:</t>
    </r>
  </si>
  <si>
    <r>
      <t xml:space="preserve">12. Select </t>
    </r>
    <r>
      <rPr>
        <b/>
        <sz val="14"/>
        <color theme="1"/>
        <rFont val="Calibri"/>
        <family val="2"/>
        <scheme val="minor"/>
      </rPr>
      <t>AW</t>
    </r>
    <r>
      <rPr>
        <sz val="14"/>
        <color theme="1"/>
        <rFont val="Calibri"/>
        <family val="2"/>
        <scheme val="minor"/>
      </rPr>
      <t xml:space="preserve"> in the rare case that you have results for a student that withdrew from the unit before the Census date but are still required to submit their marks to the PM. The student would not have submitted any assessments.</t>
    </r>
  </si>
  <si>
    <r>
      <t xml:space="preserve">13. Enter comments in </t>
    </r>
    <r>
      <rPr>
        <b/>
        <sz val="14"/>
        <color theme="1"/>
        <rFont val="Calibri"/>
        <family val="2"/>
        <scheme val="minor"/>
      </rPr>
      <t>column Q</t>
    </r>
    <r>
      <rPr>
        <sz val="14"/>
        <color theme="1"/>
        <rFont val="Calibri"/>
        <family val="2"/>
        <scheme val="minor"/>
      </rPr>
      <t xml:space="preserve"> for a particular student if necessary.</t>
    </r>
  </si>
  <si>
    <t xml:space="preserve">14. Rename the file name to Unit Code, Academic period Grade Book (e.g. BACC2001, Term 2 2021, Grade Book). </t>
  </si>
  <si>
    <t xml:space="preserve">3.1 Ensure marks are weighted prior to entering them. There is no calculation within the sheet. E.g. if an assessment is worth 20% please ensure the mark entered is x/20. </t>
  </si>
  <si>
    <t xml:space="preserve">4.1. Note: you are able to copy and paste data such as Block number or Lecturer's name. </t>
  </si>
  <si>
    <r>
      <t>6. Check the email sent by Academic Services advising if any student has withdrawn after the unit Census date place WF in the</t>
    </r>
    <r>
      <rPr>
        <b/>
        <sz val="14"/>
        <color theme="1"/>
        <rFont val="Calibri"/>
        <family val="2"/>
        <scheme val="minor"/>
      </rPr>
      <t xml:space="preserve"> Grade Update</t>
    </r>
    <r>
      <rPr>
        <sz val="14"/>
        <color theme="1"/>
        <rFont val="Calibri"/>
        <family val="2"/>
        <scheme val="minor"/>
      </rPr>
      <t xml:space="preserve"> column. </t>
    </r>
  </si>
  <si>
    <r>
      <t xml:space="preserve">7. If there has been a case of misconduct within the unit, note "Misconduct" exactly in the </t>
    </r>
    <r>
      <rPr>
        <b/>
        <sz val="14"/>
        <color theme="1"/>
        <rFont val="Calibri"/>
        <family val="2"/>
        <scheme val="minor"/>
      </rPr>
      <t>Comments</t>
    </r>
    <r>
      <rPr>
        <sz val="14"/>
        <color theme="1"/>
        <rFont val="Calibri"/>
        <family val="2"/>
        <scheme val="minor"/>
      </rPr>
      <t xml:space="preserve"> column. Misconduct is reported by the lecturer to PMs asap. </t>
    </r>
  </si>
  <si>
    <t>Trimester</t>
  </si>
  <si>
    <t>A1: Portfolio</t>
  </si>
  <si>
    <t>A2: Viva</t>
  </si>
  <si>
    <t>A3: Report/Presentation</t>
  </si>
  <si>
    <t>MBIS4000</t>
  </si>
  <si>
    <t>MBIS4008</t>
  </si>
  <si>
    <t>MBIS4009</t>
  </si>
  <si>
    <t>MBIS4016</t>
  </si>
  <si>
    <t>Discovering Data Analytics</t>
  </si>
  <si>
    <t>MBIS5001</t>
  </si>
  <si>
    <t>Applied Data Analytics</t>
  </si>
  <si>
    <t>MBIS5002</t>
  </si>
  <si>
    <t>MBIS5003</t>
  </si>
  <si>
    <t>Data Analyst Professional</t>
  </si>
  <si>
    <t>PM for Data Analytics Solutions</t>
  </si>
  <si>
    <t>Cloud and Big Data for Data Analytics</t>
  </si>
  <si>
    <t>Machine Learning for Data Analytics</t>
  </si>
  <si>
    <t>MBIS5017</t>
  </si>
  <si>
    <t>MBIS5018</t>
  </si>
  <si>
    <t>Artificial Intelligence Fundamentals</t>
  </si>
  <si>
    <t>MBIS4017</t>
  </si>
  <si>
    <t>Cybersecurity Risk Assessment and Strategies</t>
  </si>
  <si>
    <t>MBIS5004</t>
  </si>
  <si>
    <t>MBIS5005</t>
  </si>
  <si>
    <t>MBIS5006</t>
  </si>
  <si>
    <t>MBIS5007</t>
  </si>
  <si>
    <t>Secure Programming and Hacking Counter measures</t>
  </si>
  <si>
    <t>Cyber Intelligence</t>
  </si>
  <si>
    <t>Organizational Cyber security</t>
  </si>
  <si>
    <t>Penetration Testing &amp; Cloud Security</t>
  </si>
  <si>
    <t>MBIS5016</t>
  </si>
  <si>
    <t>Knowledge Management for IS</t>
  </si>
  <si>
    <t>MBIS5019</t>
  </si>
  <si>
    <t>MBIS5021</t>
  </si>
  <si>
    <t>MBIS5022</t>
  </si>
  <si>
    <t>Blockchain and Cryptocurrency</t>
  </si>
  <si>
    <t>Systems Security Professional</t>
  </si>
  <si>
    <t>Computer Networks and Security</t>
  </si>
  <si>
    <t>BBUS1000</t>
  </si>
  <si>
    <t>Academic Skills for Success</t>
  </si>
  <si>
    <t>BBMG1002</t>
  </si>
  <si>
    <t>Principles of Management and Organisations</t>
  </si>
  <si>
    <t>BBMG1003</t>
  </si>
  <si>
    <t>Business Communication and Stakeholder Management</t>
  </si>
  <si>
    <t>BBMG1004</t>
  </si>
  <si>
    <t>Marketing Foundations</t>
  </si>
  <si>
    <t>BBMG1006</t>
  </si>
  <si>
    <t>Accounting for Managers</t>
  </si>
  <si>
    <t>BBMG2005</t>
  </si>
  <si>
    <t>Statistical Data Analysis for Business</t>
  </si>
  <si>
    <t>BBMG2006</t>
  </si>
  <si>
    <t>Leadership and Evidence-based Business Decision Making</t>
  </si>
  <si>
    <t>BBPM1001</t>
  </si>
  <si>
    <t>Strategy, Structure and Culture</t>
  </si>
  <si>
    <t>BBPM1002</t>
  </si>
  <si>
    <t>Project Scope &amp; Quality Management</t>
  </si>
  <si>
    <t>BBPM1003</t>
  </si>
  <si>
    <t>Schedule and Resources Management</t>
  </si>
  <si>
    <t>BBPM2002</t>
  </si>
  <si>
    <t>Leadership and Project Plan</t>
  </si>
  <si>
    <t>BBPM2003</t>
  </si>
  <si>
    <t>Project Team Building, Conflict and Negotiation</t>
  </si>
  <si>
    <t>BBPM2006</t>
  </si>
  <si>
    <t>Preventing Project Underperformance</t>
  </si>
  <si>
    <t>BBPM2004</t>
  </si>
  <si>
    <t>Risk Management</t>
  </si>
  <si>
    <t>BBPM2005</t>
  </si>
  <si>
    <t>Managing Project Changes and Gold Plating</t>
  </si>
  <si>
    <t>BBPM2007</t>
  </si>
  <si>
    <t>Negotiate Project Agreements</t>
  </si>
  <si>
    <t>BBPM3001</t>
  </si>
  <si>
    <t>Project Selection and Portfolio Management</t>
  </si>
  <si>
    <t>BBPM3002</t>
  </si>
  <si>
    <t>Delivering Urgent Projects</t>
  </si>
  <si>
    <t>BBPM3003</t>
  </si>
  <si>
    <t>Plan and Manage Procurement</t>
  </si>
  <si>
    <t>BBPM3007</t>
  </si>
  <si>
    <t>Manage Project Artifacts</t>
  </si>
  <si>
    <t>BBPM3004</t>
  </si>
  <si>
    <t>Plan and Manage Project Compliance</t>
  </si>
  <si>
    <t>BBPM3005</t>
  </si>
  <si>
    <t>Project Closure and Benefits Realisation</t>
  </si>
  <si>
    <t>BBPM3006</t>
  </si>
  <si>
    <t>Project (Capstone)</t>
  </si>
  <si>
    <t>BBPM3008</t>
  </si>
  <si>
    <t>Project Continuity</t>
  </si>
  <si>
    <t>BBHT1001</t>
  </si>
  <si>
    <t>Introduction to Hospitality &amp; Tourism</t>
  </si>
  <si>
    <t>BBHT1002</t>
  </si>
  <si>
    <t>Food &amp; Beverage Management</t>
  </si>
  <si>
    <t>BBHT1003</t>
  </si>
  <si>
    <t>Visitor Management</t>
  </si>
  <si>
    <t>BBHT2001</t>
  </si>
  <si>
    <t>Quality Service Management</t>
  </si>
  <si>
    <t>BBHT2004</t>
  </si>
  <si>
    <t>Global Innovation &amp; Future Thinking</t>
  </si>
  <si>
    <t>BBHT2005</t>
  </si>
  <si>
    <t>Accommodation Services</t>
  </si>
  <si>
    <t>BBHT2002</t>
  </si>
  <si>
    <t>Business Events</t>
  </si>
  <si>
    <t>BBHT2003</t>
  </si>
  <si>
    <t>Entrepreneurship in Hospitality &amp; Tourism </t>
  </si>
  <si>
    <t>BBHT2006</t>
  </si>
  <si>
    <t>Event Concepts and Feasibility</t>
  </si>
  <si>
    <t>BBHT2007</t>
  </si>
  <si>
    <t>Facilities Management</t>
  </si>
  <si>
    <t>BBHT2008</t>
  </si>
  <si>
    <t>Wine and Beverage Management</t>
  </si>
  <si>
    <t>BBHT3001</t>
  </si>
  <si>
    <t>Destination Management</t>
  </si>
  <si>
    <t>BBHT3002</t>
  </si>
  <si>
    <t>Ethics &amp; Sustainability in the Tourism Sector</t>
  </si>
  <si>
    <t>BBHT3003</t>
  </si>
  <si>
    <t>BBHT3005</t>
  </si>
  <si>
    <t>Strategy Planning and Policy</t>
  </si>
  <si>
    <t>BBHT3006</t>
  </si>
  <si>
    <t>Yield Management</t>
  </si>
  <si>
    <t>BBHT3008</t>
  </si>
  <si>
    <t>Hospitality &amp; Tourism Project HOTS (Capstone)</t>
  </si>
  <si>
    <t>BBHT3004</t>
  </si>
  <si>
    <t>Cultural Tourism</t>
  </si>
  <si>
    <t>BBHT3007</t>
  </si>
  <si>
    <t>International Events &amp; Sponsorship</t>
  </si>
  <si>
    <t>BBHT3009</t>
  </si>
  <si>
    <t>Event Staging and Operations</t>
  </si>
  <si>
    <t>BBHT3010</t>
  </si>
  <si>
    <t>Gastronomy</t>
  </si>
  <si>
    <t>BBHT3011</t>
  </si>
  <si>
    <t>Conferences and Conventions</t>
  </si>
  <si>
    <t>BBMG1001</t>
  </si>
  <si>
    <t>Service Management</t>
  </si>
  <si>
    <t>BBMG1005</t>
  </si>
  <si>
    <t>Introduction to Global Business</t>
  </si>
  <si>
    <t>BBMG2001</t>
  </si>
  <si>
    <t>Organisational Behaviour &amp; Design</t>
  </si>
  <si>
    <t>BBMG2002</t>
  </si>
  <si>
    <t>Human Resource Management</t>
  </si>
  <si>
    <t>BBMG2003</t>
  </si>
  <si>
    <t>Operational Management</t>
  </si>
  <si>
    <t>BBMG2004</t>
  </si>
  <si>
    <t>Project Management Principles for Business</t>
  </si>
  <si>
    <t>BBMG2007</t>
  </si>
  <si>
    <t>International Business Environment</t>
  </si>
  <si>
    <t>BBMG2008</t>
  </si>
  <si>
    <t>Trends in Business Marketing</t>
  </si>
  <si>
    <t>BBMG3001</t>
  </si>
  <si>
    <t>Governance, Ethics &amp; Sustainability in Business</t>
  </si>
  <si>
    <t>BBMG3002</t>
  </si>
  <si>
    <t>Strategic Planning &amp; Management</t>
  </si>
  <si>
    <t>BBMG3003</t>
  </si>
  <si>
    <t>Innovation Driven Entrepreneurship</t>
  </si>
  <si>
    <t>BBMG3004</t>
  </si>
  <si>
    <t>Financial Management for Business</t>
  </si>
  <si>
    <t>BBMG3005</t>
  </si>
  <si>
    <t>Contemporary Management: Issues &amp; Challenges</t>
  </si>
  <si>
    <t>BBMG3006</t>
  </si>
  <si>
    <t>Process Management</t>
  </si>
  <si>
    <t>BBMG3007</t>
  </si>
  <si>
    <t>International Marketing Management</t>
  </si>
  <si>
    <t>BBMG3008</t>
  </si>
  <si>
    <t>Business Project (Capstone)</t>
  </si>
  <si>
    <t>BBMG3009</t>
  </si>
  <si>
    <t>Global Operations and Supply Chain Management</t>
  </si>
  <si>
    <t>MBA4001</t>
  </si>
  <si>
    <t>Finance for Corporate Managers</t>
  </si>
  <si>
    <t>MBA4004</t>
  </si>
  <si>
    <t>People, Culture and Agile Leadership</t>
  </si>
  <si>
    <t>MBA4002</t>
  </si>
  <si>
    <t>Communication and Negotiations</t>
  </si>
  <si>
    <t>MBA4005</t>
  </si>
  <si>
    <t>Organisation Change Management (MPM)</t>
  </si>
  <si>
    <t>MBA4006</t>
  </si>
  <si>
    <t>MPM4001</t>
  </si>
  <si>
    <t>Organisational Context and Roles in Project Management</t>
  </si>
  <si>
    <t>MBA5001</t>
  </si>
  <si>
    <t>MBA5002</t>
  </si>
  <si>
    <t>International Business Strategy </t>
  </si>
  <si>
    <t>MBA5003</t>
  </si>
  <si>
    <t>Strategic Marketing Management</t>
  </si>
  <si>
    <t>MBA5004</t>
  </si>
  <si>
    <t>Enterprise Risk Management</t>
  </si>
  <si>
    <t>MBA5005</t>
  </si>
  <si>
    <t>Corporate Governance, Ethics and Sustainability</t>
  </si>
  <si>
    <t>MPM4002</t>
  </si>
  <si>
    <t>Project Management Domains (Tools and Techniques)</t>
  </si>
  <si>
    <t>MPM4003</t>
  </si>
  <si>
    <t>Project Management Principles</t>
  </si>
  <si>
    <t>MPM4004</t>
  </si>
  <si>
    <t>Contracts Management and Ethics</t>
  </si>
  <si>
    <t>MPM4005</t>
  </si>
  <si>
    <t>Minor Corporate Study – Initiation of a Project</t>
  </si>
  <si>
    <t>MPM5001</t>
  </si>
  <si>
    <t>Systems Thinking for Managers – Project Planning</t>
  </si>
  <si>
    <t>MPM5002</t>
  </si>
  <si>
    <t>Project Finance Management</t>
  </si>
  <si>
    <t>MPM5003</t>
  </si>
  <si>
    <t>Quality and Risk Management for Projects</t>
  </si>
  <si>
    <t>MPM5004</t>
  </si>
  <si>
    <t>Major Corporate Study – Project Execution</t>
  </si>
  <si>
    <t>MPM5005</t>
  </si>
  <si>
    <t>Managing Project Complexity - Monitoring and Controlling</t>
  </si>
  <si>
    <t>MPM5006</t>
  </si>
  <si>
    <t>Managing Project Complexity – Finalising Projects or Phase</t>
  </si>
  <si>
    <t>MPM5007</t>
  </si>
  <si>
    <t>Errors and Pitfalls in Project Management </t>
  </si>
  <si>
    <t>MPM5008</t>
  </si>
  <si>
    <t>Major Project - Capstone</t>
  </si>
  <si>
    <t>MBA4007</t>
  </si>
  <si>
    <t>Data Visualisation &amp; Business Reporting</t>
  </si>
  <si>
    <t>MBA4008</t>
  </si>
  <si>
    <t>Business Analytics Reporting</t>
  </si>
  <si>
    <t>MBA5006</t>
  </si>
  <si>
    <t>Customer &amp; Digital Marketing Analytics</t>
  </si>
  <si>
    <t>MBA5007</t>
  </si>
  <si>
    <t>Real-World Business Analytics</t>
  </si>
  <si>
    <t>MBA5008</t>
  </si>
  <si>
    <t>Major Industry Project – Int’l Business Strategy &amp; Analytics</t>
  </si>
  <si>
    <t>Requirements Design Thinking</t>
  </si>
  <si>
    <t>BISY2007</t>
  </si>
  <si>
    <t>Systems Design Thinking</t>
  </si>
  <si>
    <t>BISY2008</t>
  </si>
  <si>
    <t>ICT Support Services</t>
  </si>
  <si>
    <t>BISY3007</t>
  </si>
  <si>
    <t>Cloud Services and Big Data</t>
  </si>
  <si>
    <t>BISY3008</t>
  </si>
  <si>
    <t>Information Systems Project (Capstone)</t>
  </si>
  <si>
    <t>B3</t>
  </si>
  <si>
    <t>B4</t>
  </si>
  <si>
    <t>B5</t>
  </si>
  <si>
    <t>B6</t>
  </si>
  <si>
    <t>B7</t>
  </si>
  <si>
    <t>B8</t>
  </si>
  <si>
    <t>Winter</t>
  </si>
  <si>
    <t>Summer</t>
  </si>
  <si>
    <t>AA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</si>
  <si>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</si>
  <si>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</si>
  <si>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</si>
  <si>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</si>
  <si>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</si>
  <si>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</si>
  <si>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</si>
  <si>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</si>
  <si>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</si>
  <si>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</si>
  <si>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</si>
  <si>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</si>
  <si>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</si>
  <si>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</si>
  <si>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BB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</si>
  <si>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</si>
  <si>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</si>
  <si>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</si>
  <si>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</si>
  <si>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</si>
  <si>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</si>
  <si>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</si>
  <si>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</si>
  <si>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</si>
  <si>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</si>
  <si>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</si>
  <si>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</si>
  <si>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</si>
  <si>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</si>
  <si>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</si>
  <si>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</si>
  <si>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</si>
  <si>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</si>
  <si>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</si>
  <si>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</si>
  <si>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</si>
  <si>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</si>
  <si>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</si>
  <si>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</si>
  <si>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</si>
  <si>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</si>
  <si>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</si>
  <si>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</si>
  <si>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</si>
  <si>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</si>
  <si>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</si>
  <si>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</si>
  <si>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</si>
  <si>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</si>
  <si>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</si>
  <si>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</si>
  <si>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</si>
  <si>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</si>
  <si>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</si>
  <si>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</si>
  <si>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</si>
  <si>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</si>
  <si>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</si>
  <si>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</si>
  <si>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</si>
  <si>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</si>
  <si>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</si>
  <si>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</si>
  <si>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</si>
  <si>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</si>
  <si>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</si>
  <si>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</si>
  <si>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</si>
  <si>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</si>
  <si>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</si>
  <si>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</si>
  <si>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</si>
  <si>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</si>
  <si>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A AAAA</t>
  </si>
  <si>
    <t>B BBBB</t>
  </si>
  <si>
    <t>C CCCC</t>
  </si>
  <si>
    <t>SC</t>
  </si>
  <si>
    <t>Misconduct</t>
  </si>
  <si>
    <t>Comparison between Blocks: Grade Distribution # and % based on below Grade Book only</t>
  </si>
  <si>
    <t>Pass
Success</t>
  </si>
  <si>
    <t>2023-S1</t>
  </si>
  <si>
    <t>NO FNE/NO FNS</t>
  </si>
  <si>
    <t xml:space="preserve">Pass (%) </t>
  </si>
  <si>
    <t>Success (%)</t>
  </si>
  <si>
    <t>Actual Fail _x000B_(%)</t>
  </si>
  <si>
    <t>MBIS5020</t>
  </si>
  <si>
    <t>BISY2009</t>
  </si>
  <si>
    <t>MPM4006</t>
  </si>
  <si>
    <t>Organisation Change Management</t>
  </si>
  <si>
    <t>2025-S1</t>
  </si>
  <si>
    <t>-</t>
  </si>
  <si>
    <t>Patel</t>
  </si>
  <si>
    <t>Karamjeet Kaur</t>
  </si>
  <si>
    <t>230752</t>
  </si>
  <si>
    <t>Hasan</t>
  </si>
  <si>
    <t>A3: Quiz</t>
  </si>
  <si>
    <t>S. Baker</t>
  </si>
  <si>
    <t>Mohammed Yaqoob Ali</t>
  </si>
  <si>
    <t>230342</t>
  </si>
  <si>
    <t>Ramandeep Kaur</t>
  </si>
  <si>
    <t>231392</t>
  </si>
  <si>
    <t>Ramanpreet Kaur</t>
  </si>
  <si>
    <t>233390</t>
  </si>
  <si>
    <t>Shejpreet Kaur</t>
  </si>
  <si>
    <t>230322</t>
  </si>
  <si>
    <t>Zeba Yasmeen</t>
  </si>
  <si>
    <t>231403</t>
  </si>
  <si>
    <t>Madusha Suneth</t>
  </si>
  <si>
    <t>Abesinghe Liyana Arachchilage</t>
  </si>
  <si>
    <t>232392</t>
  </si>
  <si>
    <t>Muhammad Usman</t>
  </si>
  <si>
    <t>Afzal</t>
  </si>
  <si>
    <t>232622</t>
  </si>
  <si>
    <t>Brian Kipkemboi</t>
  </si>
  <si>
    <t>Chirchir</t>
  </si>
  <si>
    <t>231324</t>
  </si>
  <si>
    <t>Riya</t>
  </si>
  <si>
    <t>Goyal</t>
  </si>
  <si>
    <t>233062</t>
  </si>
  <si>
    <t>Md Mahadi</t>
  </si>
  <si>
    <t>232312</t>
  </si>
  <si>
    <t>Umekulsum Zakir</t>
  </si>
  <si>
    <t>Indori</t>
  </si>
  <si>
    <t>232046</t>
  </si>
  <si>
    <t>Salman</t>
  </si>
  <si>
    <t>Mohammed</t>
  </si>
  <si>
    <t>230421</t>
  </si>
  <si>
    <t>Umair</t>
  </si>
  <si>
    <t>Mustafa</t>
  </si>
  <si>
    <t>233346</t>
  </si>
  <si>
    <t>Anish</t>
  </si>
  <si>
    <t>Nagpal</t>
  </si>
  <si>
    <t>234269</t>
  </si>
  <si>
    <t>Ayoyinka Ben</t>
  </si>
  <si>
    <t>Oluwatayo</t>
  </si>
  <si>
    <t>231290</t>
  </si>
  <si>
    <t>Sujal Ashokbhai</t>
  </si>
  <si>
    <t>230903</t>
  </si>
  <si>
    <t>Asif</t>
  </si>
  <si>
    <t>Sarkar</t>
  </si>
  <si>
    <t>221879</t>
  </si>
  <si>
    <t>Shehbaaz</t>
  </si>
  <si>
    <t>230379</t>
  </si>
  <si>
    <t>Jaibir</t>
  </si>
  <si>
    <t>Singh</t>
  </si>
  <si>
    <t>233451</t>
  </si>
  <si>
    <t>Abdul Qhader</t>
  </si>
  <si>
    <t>Syed</t>
  </si>
  <si>
    <t>233285</t>
  </si>
  <si>
    <t>Mohammed Jibran</t>
  </si>
  <si>
    <t>230341</t>
  </si>
  <si>
    <t>Ruchita Ramnikbhai</t>
  </si>
  <si>
    <t>Talaviya</t>
  </si>
  <si>
    <t>222502</t>
  </si>
  <si>
    <t>Himanshu</t>
  </si>
  <si>
    <t>Tyagi</t>
  </si>
  <si>
    <t>231301</t>
  </si>
  <si>
    <t xml:space="preserve">A2: Report Individual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</si>
</sst>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7C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F6A35"/>
        <bgColor indexed="64"/>
      </patternFill>
    </fill>
    <fill>
      <patternFill patternType="solid">
        <fgColor rgb="FFC9D2CB"/>
        <bgColor indexed="64"/>
      </patternFill>
    </fill>
    <fill>
      <patternFill patternType="solid">
        <fgColor rgb="FFE8ECE8"/>
        <bgColor indexed="64"/>
      </patternFill>
    </fill>
    <fill>
      <patternFill patternType="solid">
        <fgColor rgb="FF0E6A36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0F6A3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  <protection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9" fontId="4" fillId="0" borderId="0" xfId="1" applyFont="1" applyFill="1" applyBorder="1" applyAlignment="1" applyProtection="1">
      <alignment horizontal="left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9" fontId="3" fillId="2" borderId="3" xfId="0" applyNumberFormat="1" applyFont="1" applyFill="1" applyBorder="1" applyAlignment="1" applyProtection="1">
      <alignment horizontal="left"/>
      <protection hidden="1"/>
    </xf>
    <xf numFmtId="0" fontId="4" fillId="3" borderId="3" xfId="0" applyFont="1" applyFill="1" applyBorder="1" applyAlignment="1" applyProtection="1">
      <alignment horizontal="left" wrapText="1"/>
      <protection hidden="1"/>
    </xf>
    <xf numFmtId="0" fontId="4" fillId="3" borderId="5" xfId="0" applyFont="1" applyFill="1" applyBorder="1" applyAlignment="1" applyProtection="1">
      <alignment horizontal="left" wrapText="1"/>
      <protection hidden="1"/>
    </xf>
    <xf numFmtId="0" fontId="2" fillId="3" borderId="5" xfId="0" applyFont="1" applyFill="1" applyBorder="1" applyAlignment="1" applyProtection="1">
      <alignment horizontal="left"/>
      <protection hidden="1"/>
    </xf>
    <xf numFmtId="0" fontId="2" fillId="3" borderId="6" xfId="0" applyFont="1" applyFill="1" applyBorder="1" applyAlignment="1" applyProtection="1">
      <alignment horizontal="left"/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hidden="1"/>
    </xf>
    <xf numFmtId="1" fontId="7" fillId="0" borderId="4" xfId="0" applyNumberFormat="1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9" fontId="0" fillId="2" borderId="4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wrapText="1"/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49" fontId="8" fillId="0" borderId="4" xfId="0" applyNumberFormat="1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 vertical="top"/>
      <protection hidden="1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9" fontId="0" fillId="0" borderId="4" xfId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0" fillId="0" borderId="15" xfId="0" applyBorder="1" applyProtection="1">
      <protection hidden="1"/>
    </xf>
    <xf numFmtId="165" fontId="4" fillId="0" borderId="0" xfId="1" applyNumberFormat="1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3" fillId="2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2" fillId="5" borderId="2" xfId="0" applyFon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1" applyNumberFormat="1" applyFont="1" applyFill="1" applyBorder="1" applyAlignment="1" applyProtection="1">
      <alignment horizontal="left"/>
      <protection hidden="1"/>
    </xf>
    <xf numFmtId="49" fontId="3" fillId="2" borderId="5" xfId="0" applyNumberFormat="1" applyFont="1" applyFill="1" applyBorder="1" applyAlignment="1" applyProtection="1">
      <alignment horizontal="left"/>
      <protection hidden="1"/>
    </xf>
    <xf numFmtId="49" fontId="7" fillId="0" borderId="4" xfId="0" applyNumberFormat="1" applyFon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5" fillId="4" borderId="0" xfId="0" applyFont="1" applyFill="1" applyProtection="1">
      <protection hidden="1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64" fontId="7" fillId="6" borderId="4" xfId="0" applyNumberFormat="1" applyFont="1" applyFill="1" applyBorder="1" applyAlignment="1" applyProtection="1">
      <alignment horizontal="left"/>
      <protection hidden="1"/>
    </xf>
    <xf numFmtId="1" fontId="7" fillId="6" borderId="4" xfId="0" applyNumberFormat="1" applyFont="1" applyFill="1" applyBorder="1" applyAlignment="1" applyProtection="1">
      <alignment horizontal="left"/>
      <protection hidden="1"/>
    </xf>
    <xf numFmtId="0" fontId="0" fillId="6" borderId="4" xfId="0" applyFill="1" applyBorder="1" applyAlignment="1" applyProtection="1">
      <alignment horizontal="left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6" borderId="4" xfId="0" applyFill="1" applyBorder="1" applyProtection="1">
      <protection locked="0"/>
    </xf>
    <xf numFmtId="0" fontId="16" fillId="7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/>
      <protection locked="0"/>
    </xf>
    <xf numFmtId="0" fontId="17" fillId="7" borderId="4" xfId="0" applyFont="1" applyFill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left"/>
      <protection locked="0"/>
    </xf>
    <xf numFmtId="164" fontId="1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164" fontId="16" fillId="7" borderId="4" xfId="0" applyNumberFormat="1" applyFont="1" applyFill="1" applyBorder="1" applyAlignment="1" applyProtection="1">
      <alignment horizontal="center" vertical="center"/>
      <protection locked="0"/>
    </xf>
    <xf numFmtId="164" fontId="16" fillId="0" borderId="4" xfId="0" quotePrefix="1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9" fontId="0" fillId="0" borderId="0" xfId="0" applyNumberForma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1" fontId="7" fillId="0" borderId="0" xfId="0" applyNumberFormat="1" applyFont="1" applyAlignment="1" applyProtection="1">
      <alignment horizontal="center" vertical="center"/>
      <protection hidden="1"/>
    </xf>
    <xf numFmtId="165" fontId="7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 textRotation="90"/>
      <protection hidden="1"/>
    </xf>
    <xf numFmtId="0" fontId="0" fillId="0" borderId="17" xfId="0" applyBorder="1" applyProtection="1">
      <protection hidden="1"/>
    </xf>
    <xf numFmtId="9" fontId="4" fillId="8" borderId="17" xfId="0" applyNumberFormat="1" applyFont="1" applyFill="1" applyBorder="1" applyAlignment="1" applyProtection="1">
      <alignment horizont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2" fontId="0" fillId="9" borderId="17" xfId="0" applyNumberFormat="1" applyFill="1" applyBorder="1" applyAlignment="1" applyProtection="1">
      <alignment horizontal="center" vertical="center"/>
      <protection hidden="1"/>
    </xf>
    <xf numFmtId="165" fontId="0" fillId="10" borderId="17" xfId="1" applyNumberFormat="1" applyFont="1" applyFill="1" applyBorder="1" applyAlignment="1" applyProtection="1">
      <alignment horizontal="center" vertical="center"/>
      <protection hidden="1"/>
    </xf>
    <xf numFmtId="1" fontId="7" fillId="9" borderId="17" xfId="0" applyNumberFormat="1" applyFont="1" applyFill="1" applyBorder="1" applyAlignment="1" applyProtection="1">
      <alignment horizontal="center" vertical="center"/>
      <protection hidden="1"/>
    </xf>
    <xf numFmtId="165" fontId="7" fillId="10" borderId="17" xfId="1" applyNumberFormat="1" applyFont="1" applyFill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1" fontId="3" fillId="9" borderId="17" xfId="0" applyNumberFormat="1" applyFont="1" applyFill="1" applyBorder="1" applyAlignment="1" applyProtection="1">
      <alignment horizontal="center" vertical="center"/>
      <protection hidden="1"/>
    </xf>
    <xf numFmtId="0" fontId="21" fillId="11" borderId="32" xfId="0" applyFont="1" applyFill="1" applyBorder="1" applyAlignment="1" applyProtection="1">
      <alignment horizontal="center" vertical="center" wrapText="1" readingOrder="1"/>
      <protection hidden="1"/>
    </xf>
    <xf numFmtId="0" fontId="22" fillId="12" borderId="33" xfId="0" applyFont="1" applyFill="1" applyBorder="1" applyAlignment="1" applyProtection="1">
      <alignment horizontal="center" wrapText="1" readingOrder="1"/>
      <protection hidden="1"/>
    </xf>
    <xf numFmtId="0" fontId="23" fillId="11" borderId="33" xfId="0" applyFont="1" applyFill="1" applyBorder="1" applyAlignment="1" applyProtection="1">
      <alignment horizontal="center" vertical="center" wrapText="1" readingOrder="1"/>
      <protection hidden="1"/>
    </xf>
    <xf numFmtId="165" fontId="22" fillId="12" borderId="33" xfId="1" applyNumberFormat="1" applyFont="1" applyFill="1" applyBorder="1" applyAlignment="1" applyProtection="1">
      <alignment horizontal="center" vertical="center" wrapText="1" readingOrder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 wrapText="1"/>
      <protection hidden="1"/>
    </xf>
    <xf numFmtId="0" fontId="5" fillId="2" borderId="5" xfId="0" applyFont="1" applyFill="1" applyBorder="1" applyAlignment="1" applyProtection="1">
      <alignment horizontal="left" wrapText="1"/>
      <protection hidden="1"/>
    </xf>
    <xf numFmtId="0" fontId="5" fillId="0" borderId="1" xfId="0" applyFont="1" applyBorder="1" applyAlignment="1" applyProtection="1">
      <alignment horizontal="left" wrapText="1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wrapText="1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49" fontId="5" fillId="2" borderId="3" xfId="0" applyNumberFormat="1" applyFont="1" applyFill="1" applyBorder="1" applyAlignment="1" applyProtection="1">
      <alignment horizontal="left" wrapText="1"/>
      <protection hidden="1"/>
    </xf>
    <xf numFmtId="49" fontId="5" fillId="2" borderId="5" xfId="0" applyNumberFormat="1" applyFont="1" applyFill="1" applyBorder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10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2" fontId="16" fillId="0" borderId="4" xfId="0" applyNumberFormat="1" applyFont="1" applyBorder="1" applyAlignment="1" applyProtection="1">
      <alignment horizontal="center" vertical="center"/>
      <protection locked="0"/>
    </xf>
    <xf numFmtId="2" fontId="17" fillId="0" borderId="4" xfId="0" applyNumberFormat="1" applyFont="1" applyBorder="1" applyAlignment="1" applyProtection="1">
      <alignment horizontal="center" vertical="center"/>
      <protection locked="0"/>
    </xf>
    <xf numFmtId="2" fontId="7" fillId="6" borderId="4" xfId="0" applyNumberFormat="1" applyFont="1" applyFill="1" applyBorder="1" applyAlignment="1" applyProtection="1">
      <alignment horizontal="center" vertical="center"/>
      <protection locked="0"/>
    </xf>
    <xf numFmtId="2" fontId="17" fillId="7" borderId="4" xfId="0" applyNumberFormat="1" applyFont="1" applyFill="1" applyBorder="1" applyAlignment="1" applyProtection="1">
      <alignment horizontal="center" vertical="center"/>
      <protection locked="0"/>
    </xf>
    <xf numFmtId="2" fontId="16" fillId="7" borderId="4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2" fontId="16" fillId="0" borderId="4" xfId="0" quotePrefix="1" applyNumberFormat="1" applyFont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0" fillId="0" borderId="4" xfId="1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0" fillId="2" borderId="9" xfId="0" applyFont="1" applyFill="1" applyBorder="1" applyAlignment="1" applyProtection="1">
      <alignment horizontal="center" vertical="center" textRotation="90"/>
      <protection hidden="1"/>
    </xf>
    <xf numFmtId="0" fontId="10" fillId="2" borderId="12" xfId="0" applyFont="1" applyFill="1" applyBorder="1" applyAlignment="1" applyProtection="1">
      <alignment horizontal="center" vertical="center" textRotation="90"/>
      <protection hidden="1"/>
    </xf>
    <xf numFmtId="0" fontId="10" fillId="2" borderId="14" xfId="0" applyFont="1" applyFill="1" applyBorder="1" applyAlignment="1" applyProtection="1">
      <alignment horizontal="center" vertical="center" textRotation="90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0" fontId="20" fillId="8" borderId="23" xfId="0" applyFont="1" applyFill="1" applyBorder="1" applyAlignment="1" applyProtection="1">
      <alignment horizontal="center" vertical="center"/>
      <protection hidden="1"/>
    </xf>
    <xf numFmtId="0" fontId="20" fillId="8" borderId="24" xfId="0" applyFont="1" applyFill="1" applyBorder="1" applyAlignment="1" applyProtection="1">
      <alignment horizontal="center" vertical="center"/>
      <protection hidden="1"/>
    </xf>
    <xf numFmtId="0" fontId="20" fillId="8" borderId="26" xfId="0" applyFont="1" applyFill="1" applyBorder="1" applyAlignment="1" applyProtection="1">
      <alignment horizontal="center" vertical="center"/>
      <protection hidden="1"/>
    </xf>
    <xf numFmtId="0" fontId="20" fillId="8" borderId="27" xfId="0" applyFont="1" applyFill="1" applyBorder="1" applyAlignment="1" applyProtection="1">
      <alignment horizontal="center" vertical="center"/>
      <protection hidden="1"/>
    </xf>
    <xf numFmtId="0" fontId="20" fillId="8" borderId="29" xfId="0" applyFont="1" applyFill="1" applyBorder="1" applyAlignment="1" applyProtection="1">
      <alignment horizontal="center" vertical="center"/>
      <protection hidden="1"/>
    </xf>
    <xf numFmtId="0" fontId="20" fillId="8" borderId="30" xfId="0" applyFont="1" applyFill="1" applyBorder="1" applyAlignment="1" applyProtection="1">
      <alignment horizontal="center" vertical="center"/>
      <protection hidden="1"/>
    </xf>
    <xf numFmtId="0" fontId="20" fillId="8" borderId="25" xfId="0" applyFont="1" applyFill="1" applyBorder="1" applyAlignment="1" applyProtection="1">
      <alignment horizontal="center" vertical="center"/>
      <protection hidden="1"/>
    </xf>
    <xf numFmtId="0" fontId="20" fillId="8" borderId="28" xfId="0" applyFont="1" applyFill="1" applyBorder="1" applyAlignment="1" applyProtection="1">
      <alignment horizontal="center" vertical="center"/>
      <protection hidden="1"/>
    </xf>
    <xf numFmtId="0" fontId="20" fillId="8" borderId="31" xfId="0" applyFont="1" applyFill="1" applyBorder="1" applyAlignment="1" applyProtection="1">
      <alignment horizontal="center" vertical="center"/>
      <protection hidden="1"/>
    </xf>
    <xf numFmtId="0" fontId="18" fillId="8" borderId="17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18" fillId="8" borderId="21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2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2" fontId="18" fillId="8" borderId="18" xfId="0" applyNumberFormat="1" applyFont="1" applyFill="1" applyBorder="1" applyAlignment="1" applyProtection="1">
      <alignment horizontal="center" vertical="center" wrapText="1"/>
      <protection hidden="1"/>
    </xf>
    <xf numFmtId="2" fontId="18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8" xfId="0" applyFont="1" applyFill="1" applyBorder="1" applyAlignment="1" applyProtection="1">
      <alignment horizontal="center" vertical="center"/>
      <protection locked="0"/>
    </xf>
    <xf numFmtId="0" fontId="12" fillId="9" borderId="19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F6A35"/>
      <color rgb="FFC9D2CB"/>
      <color rgb="FFE8ECE8"/>
      <color rgb="FF0F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MBIS5019!$C$14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MBIS5019!$D$13:$K$13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MBIS5019!$D$14:$K$14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 formatCode="@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C-4BB4-BD15-AABA129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252-7B4F-B738-816304AE30B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2-7B4F-B738-816304AE30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Sample!$D$15:$K$15</c:f>
              <c:numCache>
                <c:formatCode>0.0%</c:formatCode>
                <c:ptCount val="8"/>
                <c:pt idx="0">
                  <c:v>6.0240963855421686E-2</c:v>
                </c:pt>
                <c:pt idx="1">
                  <c:v>0.30120481927710846</c:v>
                </c:pt>
                <c:pt idx="2">
                  <c:v>0.38554216867469882</c:v>
                </c:pt>
                <c:pt idx="3" formatCode="@">
                  <c:v>9.6385542168674704E-2</c:v>
                </c:pt>
                <c:pt idx="4">
                  <c:v>9.6385542168674704E-2</c:v>
                </c:pt>
                <c:pt idx="5">
                  <c:v>2.4096385542168676E-2</c:v>
                </c:pt>
                <c:pt idx="6">
                  <c:v>1.2048192771084338E-2</c:v>
                </c:pt>
                <c:pt idx="7">
                  <c:v>2.4096385542168676E-2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2-7B4F-B738-816304AE3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Sample!$AH$3:$AO$3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C-9E41-882E-2BC272E3A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7-E24C-A888-A9467F29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Sample!$AH$4:$AO$4</c:f>
              <c:numCache>
                <c:formatCode>0.0%</c:formatCode>
                <c:ptCount val="8"/>
                <c:pt idx="0">
                  <c:v>0.1111111111111111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7-BA4C-AE43-FECC15046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Sample!$AH$15:$AO$15</c:f>
              <c:numCache>
                <c:formatCode>0.0%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0-524C-AF47-531B7EF35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Sample!$X$30:$AE$30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EA49-843E-72187034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Sample!$X$31:$AE$31</c:f>
              <c:numCache>
                <c:formatCode>0.0%</c:formatCode>
                <c:ptCount val="8"/>
                <c:pt idx="0">
                  <c:v>4.5454545454545456E-2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0.13636363636363635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E-8D4C-BBB4-7652F820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MBIS5019!$C$15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D88-B245-AB4B-C038760DFA1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22-504D-ADBC-95913CA826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MBIS5019!$D$13:$K$13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MBIS5019!$D$15:$K$15</c:f>
              <c:numCache>
                <c:formatCode>0.0%</c:formatCode>
                <c:ptCount val="8"/>
                <c:pt idx="0">
                  <c:v>0</c:v>
                </c:pt>
                <c:pt idx="1">
                  <c:v>0.20833333333333334</c:v>
                </c:pt>
                <c:pt idx="2">
                  <c:v>0.5</c:v>
                </c:pt>
                <c:pt idx="3" formatCode="@">
                  <c:v>0.16666666666666666</c:v>
                </c:pt>
                <c:pt idx="4">
                  <c:v>8.3333333333333329E-2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0-4A72-AAC7-6740E7E6F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MBIS5019!$U$3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MBIS5019!$AH$2:$AO$2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MBIS5019!$AH$3:$AO$3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1F48-B9FF-1E5B07A2C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MBIS5019!$U$14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MBIS5019!$AH$13:$AO$13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MBIS5019!$AH$14:$AO$14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5-1C4F-914F-B8D81154F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MBIS5019!$U$3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MBIS5019!$AH$2:$AO$2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MBIS5019!$AH$4:$AO$4</c:f>
              <c:numCache>
                <c:formatCode>0.0%</c:formatCode>
                <c:ptCount val="8"/>
                <c:pt idx="0">
                  <c:v>0</c:v>
                </c:pt>
                <c:pt idx="1">
                  <c:v>0.20833333333333334</c:v>
                </c:pt>
                <c:pt idx="2">
                  <c:v>0.5</c:v>
                </c:pt>
                <c:pt idx="3">
                  <c:v>0.16666666666666666</c:v>
                </c:pt>
                <c:pt idx="4">
                  <c:v>8.3333333333333329E-2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0-AA48-90B4-31FA68434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MBIS5019!$U$14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MBIS5019!$AH$13:$AO$13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MBIS5019!$AH$15:$AO$15</c:f>
              <c:numCache>
                <c:formatCode>0.0%</c:formatCode>
                <c:ptCount val="8"/>
                <c:pt idx="0">
                  <c:v>0</c:v>
                </c:pt>
                <c:pt idx="1">
                  <c:v>0.20833333333333334</c:v>
                </c:pt>
                <c:pt idx="2">
                  <c:v>0.5</c:v>
                </c:pt>
                <c:pt idx="3">
                  <c:v>0.16666666666666666</c:v>
                </c:pt>
                <c:pt idx="4">
                  <c:v>8.3333333333333329E-2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4-3545-BF28-747111ED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MBIS5019!$W$30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MBIS5019!$X$29:$AE$29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MBIS5019!$X$30:$AE$30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3-894F-BCC9-DA36BF1EC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MBIS5019!$W$31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MBIS5019!$X$29:$AE$29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MBIS5019!$X$31:$AE$31</c:f>
              <c:numCache>
                <c:formatCode>0.0%</c:formatCode>
                <c:ptCount val="8"/>
                <c:pt idx="0">
                  <c:v>0</c:v>
                </c:pt>
                <c:pt idx="1">
                  <c:v>0.20833333333333334</c:v>
                </c:pt>
                <c:pt idx="2">
                  <c:v>0.5</c:v>
                </c:pt>
                <c:pt idx="3">
                  <c:v>0.16666666666666666</c:v>
                </c:pt>
                <c:pt idx="4">
                  <c:v>8.3333333333333329E-2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1-414C-AE24-83412430A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Sample!$D$14:$K$14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32</c:v>
                </c:pt>
                <c:pt idx="3" formatCode="@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5-BB42-8E48-284E7FA8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88BE7-2C35-E542-9B69-9E8A72BA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A7ABCE-8DB3-2A49-8FD9-B1806E0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00F4E4-4EC1-7540-8BB9-AFDD1AED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C6A4AF-ACBE-8942-91C3-1C9B7B74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C482EC-C409-534A-B23A-513C025B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0AB86E-DD72-0E4F-9912-1FFEED49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662380</xdr:colOff>
      <xdr:row>6</xdr:row>
      <xdr:rowOff>95252</xdr:rowOff>
    </xdr:from>
    <xdr:to>
      <xdr:col>9</xdr:col>
      <xdr:colOff>184374</xdr:colOff>
      <xdr:row>7</xdr:row>
      <xdr:rowOff>154783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8E0B1B6-D487-44C6-AC22-2DC51C3599BA}"/>
            </a:ext>
          </a:extLst>
        </xdr:cNvPr>
        <xdr:cNvSpPr/>
      </xdr:nvSpPr>
      <xdr:spPr>
        <a:xfrm>
          <a:off x="4895713" y="1280585"/>
          <a:ext cx="1638661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324548</xdr:colOff>
      <xdr:row>17</xdr:row>
      <xdr:rowOff>5102</xdr:rowOff>
    </xdr:from>
    <xdr:to>
      <xdr:col>6</xdr:col>
      <xdr:colOff>557336</xdr:colOff>
      <xdr:row>18</xdr:row>
      <xdr:rowOff>64633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E865EB35-9A38-44C9-BA47-F49BF6ACEB44}"/>
            </a:ext>
          </a:extLst>
        </xdr:cNvPr>
        <xdr:cNvSpPr/>
      </xdr:nvSpPr>
      <xdr:spPr>
        <a:xfrm>
          <a:off x="2900834" y="4014673"/>
          <a:ext cx="1520931" cy="2953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6</xdr:col>
      <xdr:colOff>589859</xdr:colOff>
      <xdr:row>17</xdr:row>
      <xdr:rowOff>33935</xdr:rowOff>
    </xdr:from>
    <xdr:to>
      <xdr:col>9</xdr:col>
      <xdr:colOff>640527</xdr:colOff>
      <xdr:row>18</xdr:row>
      <xdr:rowOff>83122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DCDE1A-794C-413A-ADAF-E53C2538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192" y="2602157"/>
          <a:ext cx="2186385" cy="301172"/>
        </a:xfrm>
        <a:prstGeom prst="rect">
          <a:avLst/>
        </a:prstGeom>
      </xdr:spPr>
    </xdr:pic>
    <xdr:clientData/>
  </xdr:twoCellAnchor>
  <xdr:twoCellAnchor editAs="oneCell">
    <xdr:from>
      <xdr:col>0</xdr:col>
      <xdr:colOff>276966</xdr:colOff>
      <xdr:row>22</xdr:row>
      <xdr:rowOff>171129</xdr:rowOff>
    </xdr:from>
    <xdr:to>
      <xdr:col>12</xdr:col>
      <xdr:colOff>618381</xdr:colOff>
      <xdr:row>24</xdr:row>
      <xdr:rowOff>232419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435F25-C81E-4FE9-AD24-287D1ED0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66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12</xdr:col>
      <xdr:colOff>674046</xdr:colOff>
      <xdr:row>23</xdr:row>
      <xdr:rowOff>142876</xdr:rowOff>
    </xdr:from>
    <xdr:to>
      <xdr:col>15</xdr:col>
      <xdr:colOff>201281</xdr:colOff>
      <xdr:row>25</xdr:row>
      <xdr:rowOff>11907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B389F0A9-A541-4869-9CDA-4E019C8898F6}"/>
            </a:ext>
          </a:extLst>
        </xdr:cNvPr>
        <xdr:cNvSpPr/>
      </xdr:nvSpPr>
      <xdr:spPr>
        <a:xfrm>
          <a:off x="9140713" y="3698876"/>
          <a:ext cx="1643901" cy="2641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15</xdr:col>
      <xdr:colOff>276966</xdr:colOff>
      <xdr:row>22</xdr:row>
      <xdr:rowOff>171129</xdr:rowOff>
    </xdr:from>
    <xdr:to>
      <xdr:col>27</xdr:col>
      <xdr:colOff>618381</xdr:colOff>
      <xdr:row>24</xdr:row>
      <xdr:rowOff>232419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09A2523-BF09-4335-A0D8-65F14FCB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99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11</xdr:col>
      <xdr:colOff>463638</xdr:colOff>
      <xdr:row>35</xdr:row>
      <xdr:rowOff>35719</xdr:rowOff>
    </xdr:from>
    <xdr:to>
      <xdr:col>14</xdr:col>
      <xdr:colOff>99041</xdr:colOff>
      <xdr:row>36</xdr:row>
      <xdr:rowOff>95250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8DC8A21-1EF0-4031-881A-794B686868BB}"/>
            </a:ext>
          </a:extLst>
        </xdr:cNvPr>
        <xdr:cNvSpPr/>
      </xdr:nvSpPr>
      <xdr:spPr>
        <a:xfrm>
          <a:off x="8224749" y="5764830"/>
          <a:ext cx="1752070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41543</xdr:colOff>
      <xdr:row>45</xdr:row>
      <xdr:rowOff>69956</xdr:rowOff>
    </xdr:from>
    <xdr:to>
      <xdr:col>19</xdr:col>
      <xdr:colOff>623385</xdr:colOff>
      <xdr:row>56</xdr:row>
      <xdr:rowOff>56935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0F1AF0-7B25-4896-81EE-6EECEAA3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3" y="7774623"/>
          <a:ext cx="13987398" cy="280718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51</xdr:row>
      <xdr:rowOff>0</xdr:rowOff>
    </xdr:from>
    <xdr:to>
      <xdr:col>22</xdr:col>
      <xdr:colOff>129844</xdr:colOff>
      <xdr:row>52</xdr:row>
      <xdr:rowOff>59531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A960624E-935D-40A2-B92B-8320DD8749CF}"/>
            </a:ext>
          </a:extLst>
        </xdr:cNvPr>
        <xdr:cNvSpPr/>
      </xdr:nvSpPr>
      <xdr:spPr>
        <a:xfrm>
          <a:off x="14008167" y="8890000"/>
          <a:ext cx="1643899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22</xdr:col>
      <xdr:colOff>41067</xdr:colOff>
      <xdr:row>45</xdr:row>
      <xdr:rowOff>69127</xdr:rowOff>
    </xdr:from>
    <xdr:to>
      <xdr:col>41</xdr:col>
      <xdr:colOff>633386</xdr:colOff>
      <xdr:row>56</xdr:row>
      <xdr:rowOff>74346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B87DB70-69D9-40BD-B77D-DDF14ACB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289" y="7773794"/>
          <a:ext cx="13997875" cy="282542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125</xdr:row>
      <xdr:rowOff>0</xdr:rowOff>
    </xdr:from>
    <xdr:to>
      <xdr:col>22</xdr:col>
      <xdr:colOff>129844</xdr:colOff>
      <xdr:row>126</xdr:row>
      <xdr:rowOff>59531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6D7FFC5F-1C7B-497F-9D59-94419C67D3AF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342900</xdr:colOff>
      <xdr:row>29</xdr:row>
      <xdr:rowOff>68970</xdr:rowOff>
    </xdr:from>
    <xdr:to>
      <xdr:col>11</xdr:col>
      <xdr:colOff>249767</xdr:colOff>
      <xdr:row>40</xdr:row>
      <xdr:rowOff>77640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03B4D81-684A-D44D-AF9D-31616D16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4612748"/>
          <a:ext cx="7667978" cy="2828877"/>
        </a:xfrm>
        <a:prstGeom prst="rect">
          <a:avLst/>
        </a:prstGeom>
      </xdr:spPr>
    </xdr:pic>
    <xdr:clientData/>
  </xdr:twoCellAnchor>
  <xdr:twoCellAnchor>
    <xdr:from>
      <xdr:col>0</xdr:col>
      <xdr:colOff>40114</xdr:colOff>
      <xdr:row>118</xdr:row>
      <xdr:rowOff>69127</xdr:rowOff>
    </xdr:from>
    <xdr:to>
      <xdr:col>19</xdr:col>
      <xdr:colOff>653393</xdr:colOff>
      <xdr:row>132</xdr:row>
      <xdr:rowOff>128775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94447E9-EBF4-AB4B-B92C-2725B3F98DB0}"/>
            </a:ext>
          </a:extLst>
        </xdr:cNvPr>
        <xdr:cNvGrpSpPr/>
      </xdr:nvGrpSpPr>
      <xdr:grpSpPr>
        <a:xfrm>
          <a:off x="40114" y="27997582"/>
          <a:ext cx="12775261" cy="3373193"/>
          <a:chOff x="40114" y="30887794"/>
          <a:chExt cx="14018835" cy="28254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1E625D20-E5F4-41EB-A548-A31168157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114" y="30887794"/>
            <a:ext cx="14018835" cy="2825425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A42CE256-CA51-DF4D-81EF-F7D8A7CDFE15}"/>
              </a:ext>
            </a:extLst>
          </xdr:cNvPr>
          <xdr:cNvSpPr txBox="1"/>
        </xdr:nvSpPr>
        <xdr:spPr>
          <a:xfrm>
            <a:off x="10999054" y="32996165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4F2550C5-9BDF-764E-8BE2-D3CE5D80AF75}"/>
              </a:ext>
            </a:extLst>
          </xdr:cNvPr>
          <xdr:cNvSpPr txBox="1"/>
        </xdr:nvSpPr>
        <xdr:spPr>
          <a:xfrm>
            <a:off x="13084676" y="33007454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22</xdr:col>
      <xdr:colOff>276924</xdr:colOff>
      <xdr:row>118</xdr:row>
      <xdr:rowOff>32841</xdr:rowOff>
    </xdr:from>
    <xdr:to>
      <xdr:col>42</xdr:col>
      <xdr:colOff>225172</xdr:colOff>
      <xdr:row>132</xdr:row>
      <xdr:rowOff>92489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291EA232-30CC-024B-B5F5-DBD448370EF6}"/>
            </a:ext>
          </a:extLst>
        </xdr:cNvPr>
        <xdr:cNvGrpSpPr/>
      </xdr:nvGrpSpPr>
      <xdr:grpSpPr>
        <a:xfrm>
          <a:off x="14373924" y="27961296"/>
          <a:ext cx="12763703" cy="3373193"/>
          <a:chOff x="15563289" y="30887794"/>
          <a:chExt cx="13997875" cy="28254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497121A8-0EA3-41E3-8FC6-FED157BA6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63289" y="30887794"/>
            <a:ext cx="13997875" cy="2825425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4E929C30-E680-1647-AC95-C9A83C7F8634}"/>
              </a:ext>
            </a:extLst>
          </xdr:cNvPr>
          <xdr:cNvSpPr txBox="1"/>
        </xdr:nvSpPr>
        <xdr:spPr>
          <a:xfrm>
            <a:off x="26514775" y="33008718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D0C9A932-5B9C-CE4F-A5E0-8128139A598E}"/>
              </a:ext>
            </a:extLst>
          </xdr:cNvPr>
          <xdr:cNvSpPr txBox="1"/>
        </xdr:nvSpPr>
        <xdr:spPr>
          <a:xfrm>
            <a:off x="28600397" y="33005896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19</xdr:col>
      <xdr:colOff>602611</xdr:colOff>
      <xdr:row>141</xdr:row>
      <xdr:rowOff>0</xdr:rowOff>
    </xdr:from>
    <xdr:to>
      <xdr:col>22</xdr:col>
      <xdr:colOff>129844</xdr:colOff>
      <xdr:row>142</xdr:row>
      <xdr:rowOff>59531</xdr:rowOff>
    </xdr:to>
    <xdr:sp macro="" textlink="">
      <xdr:nvSpPr>
        <xdr:cNvPr id="65" name="Arrow: Right 26">
          <a:extLst>
            <a:ext uri="{FF2B5EF4-FFF2-40B4-BE49-F238E27FC236}">
              <a16:creationId xmlns:a16="http://schemas.microsoft.com/office/drawing/2014/main" id="{8AE54FE4-BD69-1D4F-B9B3-80F030A33CFE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40114</xdr:colOff>
      <xdr:row>134</xdr:row>
      <xdr:rowOff>69127</xdr:rowOff>
    </xdr:from>
    <xdr:to>
      <xdr:col>19</xdr:col>
      <xdr:colOff>640693</xdr:colOff>
      <xdr:row>148</xdr:row>
      <xdr:rowOff>128775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4861D759-162A-D84B-89A5-EF90F199F7D7}"/>
            </a:ext>
          </a:extLst>
        </xdr:cNvPr>
        <xdr:cNvGrpSpPr/>
      </xdr:nvGrpSpPr>
      <xdr:grpSpPr>
        <a:xfrm>
          <a:off x="40114" y="31784491"/>
          <a:ext cx="12775261" cy="3373193"/>
          <a:chOff x="40114" y="32835127"/>
          <a:chExt cx="13884779" cy="2726648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id="{E5B95DFD-C794-F547-AAC7-CF68BAD944BC}"/>
              </a:ext>
            </a:extLst>
          </xdr:cNvPr>
          <xdr:cNvGrpSpPr/>
        </xdr:nvGrpSpPr>
        <xdr:grpSpPr>
          <a:xfrm>
            <a:off x="40114" y="32835127"/>
            <a:ext cx="13884779" cy="2726648"/>
            <a:chOff x="40114" y="30887794"/>
            <a:chExt cx="14018835" cy="28254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id="{6F3DA88F-B450-FF40-B76B-E2362A6CC2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14" y="30887794"/>
              <a:ext cx="14018835" cy="2825425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7092C445-08FB-1A47-B8FD-3836D721F706}"/>
                </a:ext>
              </a:extLst>
            </xdr:cNvPr>
            <xdr:cNvSpPr txBox="1"/>
          </xdr:nvSpPr>
          <xdr:spPr>
            <a:xfrm>
              <a:off x="10999054" y="32996165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8B67F643-39B6-A142-BAB1-355C71ADBC26}"/>
                </a:ext>
              </a:extLst>
            </xdr:cNvPr>
            <xdr:cNvSpPr txBox="1"/>
          </xdr:nvSpPr>
          <xdr:spPr>
            <a:xfrm>
              <a:off x="13084676" y="33007454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9449768E-D0C1-DA47-B047-F59CD039C807}"/>
              </a:ext>
            </a:extLst>
          </xdr:cNvPr>
          <xdr:cNvSpPr txBox="1"/>
        </xdr:nvSpPr>
        <xdr:spPr>
          <a:xfrm>
            <a:off x="4940874" y="35390666"/>
            <a:ext cx="941916" cy="1481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57C151B2-DDF9-C54F-98DB-60D9DFCAA6DC}"/>
              </a:ext>
            </a:extLst>
          </xdr:cNvPr>
          <xdr:cNvSpPr txBox="1"/>
        </xdr:nvSpPr>
        <xdr:spPr>
          <a:xfrm>
            <a:off x="7825318" y="35394900"/>
            <a:ext cx="884765" cy="1227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</xdr:grpSp>
    <xdr:clientData/>
  </xdr:twoCellAnchor>
  <xdr:twoCellAnchor>
    <xdr:from>
      <xdr:col>29</xdr:col>
      <xdr:colOff>21167</xdr:colOff>
      <xdr:row>147</xdr:row>
      <xdr:rowOff>148167</xdr:rowOff>
    </xdr:from>
    <xdr:to>
      <xdr:col>30</xdr:col>
      <xdr:colOff>264583</xdr:colOff>
      <xdr:row>148</xdr:row>
      <xdr:rowOff>105834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02D6047-2D42-3247-95E3-041F494E2457}"/>
            </a:ext>
          </a:extLst>
        </xdr:cNvPr>
        <xdr:cNvSpPr txBox="1"/>
      </xdr:nvSpPr>
      <xdr:spPr>
        <a:xfrm>
          <a:off x="20277667" y="35390667"/>
          <a:ext cx="941916" cy="1481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33</xdr:col>
      <xdr:colOff>131234</xdr:colOff>
      <xdr:row>147</xdr:row>
      <xdr:rowOff>152401</xdr:rowOff>
    </xdr:from>
    <xdr:to>
      <xdr:col>34</xdr:col>
      <xdr:colOff>317499</xdr:colOff>
      <xdr:row>148</xdr:row>
      <xdr:rowOff>84668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736725B-624D-5142-A5B7-879248C206F3}"/>
            </a:ext>
          </a:extLst>
        </xdr:cNvPr>
        <xdr:cNvSpPr txBox="1"/>
      </xdr:nvSpPr>
      <xdr:spPr>
        <a:xfrm>
          <a:off x="23181734" y="35394901"/>
          <a:ext cx="884765" cy="1227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22</xdr:col>
      <xdr:colOff>41067</xdr:colOff>
      <xdr:row>134</xdr:row>
      <xdr:rowOff>69127</xdr:rowOff>
    </xdr:from>
    <xdr:to>
      <xdr:col>41</xdr:col>
      <xdr:colOff>633386</xdr:colOff>
      <xdr:row>148</xdr:row>
      <xdr:rowOff>128775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A1498A79-B6AB-E54D-94CD-CBDB2B05DA82}"/>
            </a:ext>
          </a:extLst>
        </xdr:cNvPr>
        <xdr:cNvGrpSpPr/>
      </xdr:nvGrpSpPr>
      <xdr:grpSpPr>
        <a:xfrm>
          <a:off x="14138067" y="31784491"/>
          <a:ext cx="12767001" cy="3373193"/>
          <a:chOff x="15408067" y="32835127"/>
          <a:chExt cx="13863819" cy="2726648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928FB622-62A8-8543-BDFC-D0513F753D98}"/>
              </a:ext>
            </a:extLst>
          </xdr:cNvPr>
          <xdr:cNvGrpSpPr/>
        </xdr:nvGrpSpPr>
        <xdr:grpSpPr>
          <a:xfrm>
            <a:off x="15408067" y="32835127"/>
            <a:ext cx="13863819" cy="2726648"/>
            <a:chOff x="15563289" y="30887794"/>
            <a:chExt cx="13997875" cy="2825425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id="{5DA701AF-BE08-1D4C-A416-121CDCD6AF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563289" y="30887794"/>
              <a:ext cx="13997875" cy="2825425"/>
            </a:xfrm>
            <a:prstGeom prst="rect">
              <a:avLst/>
            </a:prstGeom>
          </xdr:spPr>
        </xdr:pic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E2871DF1-1120-5D4F-AF8D-D60D1D4D7E6F}"/>
                </a:ext>
              </a:extLst>
            </xdr:cNvPr>
            <xdr:cNvSpPr txBox="1"/>
          </xdr:nvSpPr>
          <xdr:spPr>
            <a:xfrm>
              <a:off x="26514775" y="33008718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BEE79133-6F6A-954D-A0A6-A4044CBD2621}"/>
                </a:ext>
              </a:extLst>
            </xdr:cNvPr>
            <xdr:cNvSpPr txBox="1"/>
          </xdr:nvSpPr>
          <xdr:spPr>
            <a:xfrm>
              <a:off x="28600397" y="33005896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7E785DE5-A6F6-BC44-A4E5-4812F97BBE83}"/>
              </a:ext>
            </a:extLst>
          </xdr:cNvPr>
          <xdr:cNvSpPr txBox="1"/>
        </xdr:nvSpPr>
        <xdr:spPr>
          <a:xfrm>
            <a:off x="28310416" y="35384375"/>
            <a:ext cx="275167" cy="1544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3B6058D5-1A78-1A44-9BD4-1A444B1BD91F}"/>
              </a:ext>
            </a:extLst>
          </xdr:cNvPr>
          <xdr:cNvSpPr txBox="1"/>
        </xdr:nvSpPr>
        <xdr:spPr>
          <a:xfrm>
            <a:off x="26250900" y="35378024"/>
            <a:ext cx="260350" cy="160809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</xdr:grpSp>
    <xdr:clientData/>
  </xdr:twoCellAnchor>
  <xdr:twoCellAnchor editAs="oneCell">
    <xdr:from>
      <xdr:col>1</xdr:col>
      <xdr:colOff>18143</xdr:colOff>
      <xdr:row>79</xdr:row>
      <xdr:rowOff>154215</xdr:rowOff>
    </xdr:from>
    <xdr:to>
      <xdr:col>20</xdr:col>
      <xdr:colOff>561737</xdr:colOff>
      <xdr:row>90</xdr:row>
      <xdr:rowOff>169310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93171E-A5F0-4E27-A6D5-FAAE7EE9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214" y="18315215"/>
          <a:ext cx="12780952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308430</xdr:colOff>
      <xdr:row>75</xdr:row>
      <xdr:rowOff>99788</xdr:rowOff>
    </xdr:from>
    <xdr:to>
      <xdr:col>25</xdr:col>
      <xdr:colOff>571500</xdr:colOff>
      <xdr:row>94</xdr:row>
      <xdr:rowOff>92640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F617B6-6D58-4234-AB1D-5A6A4308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33930" y="17317359"/>
          <a:ext cx="2839356" cy="447413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5</xdr:row>
      <xdr:rowOff>90714</xdr:rowOff>
    </xdr:from>
    <xdr:to>
      <xdr:col>16</xdr:col>
      <xdr:colOff>3261</xdr:colOff>
      <xdr:row>13</xdr:row>
      <xdr:rowOff>176339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1414B9-E0F2-4A04-878E-FD5D51BF8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249" t="11088" r="9783" b="28446"/>
        <a:stretch/>
      </xdr:blipFill>
      <xdr:spPr>
        <a:xfrm>
          <a:off x="6114143" y="1270000"/>
          <a:ext cx="4194261" cy="197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432180</xdr:colOff>
      <xdr:row>5</xdr:row>
      <xdr:rowOff>63499</xdr:rowOff>
    </xdr:from>
    <xdr:to>
      <xdr:col>6</xdr:col>
      <xdr:colOff>637087</xdr:colOff>
      <xdr:row>12</xdr:row>
      <xdr:rowOff>208642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9E0E9C1-D03F-4968-83F5-1475D6692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2569" t="15426"/>
        <a:stretch/>
      </xdr:blipFill>
      <xdr:spPr>
        <a:xfrm>
          <a:off x="432180" y="1242785"/>
          <a:ext cx="4069336" cy="17961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335642</xdr:colOff>
      <xdr:row>29</xdr:row>
      <xdr:rowOff>36286</xdr:rowOff>
    </xdr:from>
    <xdr:to>
      <xdr:col>33</xdr:col>
      <xdr:colOff>336380</xdr:colOff>
      <xdr:row>39</xdr:row>
      <xdr:rowOff>81642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68EB17F-416C-449F-B8D3-59E64A9A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1122"/>
        <a:stretch/>
      </xdr:blipFill>
      <xdr:spPr>
        <a:xfrm>
          <a:off x="9352642" y="5297715"/>
          <a:ext cx="12238095" cy="2403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25</xdr:col>
      <xdr:colOff>266094</xdr:colOff>
      <xdr:row>165</xdr:row>
      <xdr:rowOff>188762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5A93D4-6452-4CEB-AE79-18A09B3E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071" y="40095714"/>
          <a:ext cx="15723809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266094</xdr:colOff>
      <xdr:row>74</xdr:row>
      <xdr:rowOff>210047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2424415-535E-43A8-BCB5-29C5583A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4071" y="13915571"/>
          <a:ext cx="15723809" cy="3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25</xdr:col>
      <xdr:colOff>351809</xdr:colOff>
      <xdr:row>114</xdr:row>
      <xdr:rowOff>152905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B6D4057-1CA0-4B99-A498-4856DE09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4071" y="23349857"/>
          <a:ext cx="15809524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0</xdr:rowOff>
    </xdr:from>
    <xdr:to>
      <xdr:col>4</xdr:col>
      <xdr:colOff>201386</xdr:colOff>
      <xdr:row>18</xdr:row>
      <xdr:rowOff>117928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FA343B-6518-470C-A3E3-013AEAF8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072" y="4009571"/>
          <a:ext cx="2133600" cy="353786"/>
        </a:xfrm>
        <a:prstGeom prst="rect">
          <a:avLst/>
        </a:prstGeom>
      </xdr:spPr>
    </xdr:pic>
    <xdr:clientData/>
  </xdr:twoCellAnchor>
  <xdr:twoCellAnchor>
    <xdr:from>
      <xdr:col>29</xdr:col>
      <xdr:colOff>27215</xdr:colOff>
      <xdr:row>147</xdr:row>
      <xdr:rowOff>154215</xdr:rowOff>
    </xdr:from>
    <xdr:to>
      <xdr:col>30</xdr:col>
      <xdr:colOff>254043</xdr:colOff>
      <xdr:row>148</xdr:row>
      <xdr:rowOff>101031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459E059-EAD9-4530-ACB8-DE4F5CE45E71}"/>
            </a:ext>
          </a:extLst>
        </xdr:cNvPr>
        <xdr:cNvSpPr txBox="1"/>
      </xdr:nvSpPr>
      <xdr:spPr>
        <a:xfrm>
          <a:off x="18705286" y="34825215"/>
          <a:ext cx="870900" cy="1826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6331F-0777-3E46-B676-8D269C43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D36BF-8944-DA4A-ABAD-652BCE398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189C7-D42A-964F-9168-4E09613F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0C68F3-8241-4E46-8473-7143A043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D49A2-2E9C-D54C-8370-8021C79B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8F5CB7-B689-6B47-AC87-3E4E4D20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5A6C18-9F5F-BB4C-8B45-2EE7A494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E97BB3-8B1C-ED4A-8BF0-D99BA27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820"/>
  <sheetViews>
    <sheetView showGridLines="0" tabSelected="1" zoomScale="85" zoomScaleNormal="85" workbookViewId="0">
      <selection activeCell="H23" sqref="H23"/>
    </sheetView>
  </sheetViews>
  <sheetFormatPr defaultColWidth="8.81640625" defaultRowHeight="14.5" outlineLevelCol="1" x14ac:dyDescent="0.35"/>
  <cols>
    <col min="1" max="1" width="1.6328125" style="2" customWidth="1"/>
    <col min="2" max="2" width="17.6328125" style="2" customWidth="1" outlineLevel="1"/>
    <col min="3" max="3" width="6.81640625" style="2" customWidth="1"/>
    <col min="4" max="4" width="11" style="2" customWidth="1"/>
    <col min="5" max="6" width="14.36328125" style="2" customWidth="1"/>
    <col min="7" max="7" width="14.36328125" style="118" customWidth="1"/>
    <col min="8" max="8" width="14.36328125" style="2" customWidth="1"/>
    <col min="9" max="9" width="16.6328125" style="2" bestFit="1" customWidth="1"/>
    <col min="10" max="13" width="14.36328125" style="2" customWidth="1"/>
    <col min="14" max="14" width="16.6328125" style="2" bestFit="1" customWidth="1"/>
    <col min="15" max="15" width="14.36328125" style="2" customWidth="1"/>
    <col min="16" max="16" width="16.453125" style="2" bestFit="1" customWidth="1"/>
    <col min="17" max="17" width="14.36328125" style="2" customWidth="1"/>
    <col min="18" max="18" width="14.36328125" style="2" bestFit="1" customWidth="1"/>
    <col min="19" max="19" width="1.81640625" style="2" customWidth="1"/>
    <col min="20" max="20" width="6.81640625" style="2" bestFit="1" customWidth="1"/>
    <col min="21" max="21" width="14" style="2" bestFit="1" customWidth="1"/>
    <col min="22" max="22" width="14.81640625" style="2" bestFit="1" customWidth="1"/>
    <col min="23" max="23" width="10" style="2" bestFit="1" customWidth="1"/>
    <col min="24" max="26" width="8.81640625" style="2" customWidth="1"/>
    <col min="27" max="30" width="8.81640625" style="2"/>
    <col min="31" max="31" width="8.81640625" style="2" customWidth="1"/>
    <col min="32" max="16384" width="8.81640625" style="2"/>
  </cols>
  <sheetData>
    <row r="1" spans="1:42" ht="6" customHeight="1" x14ac:dyDescent="0.35">
      <c r="A1" s="9" t="s">
        <v>296</v>
      </c>
      <c r="C1" s="9"/>
      <c r="D1" s="9"/>
      <c r="E1" s="1"/>
      <c r="S1" s="5"/>
    </row>
    <row r="2" spans="1:42" ht="17" customHeight="1" x14ac:dyDescent="0.35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5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297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0</v>
      </c>
      <c r="AI3" s="9">
        <f>COUNTIFS($R:$R,AI2,$C:$C,U3)</f>
        <v>5</v>
      </c>
      <c r="AJ3" s="9">
        <f>COUNTIFS($R:$R,AJ2,$C:$C,U3)</f>
        <v>12</v>
      </c>
      <c r="AK3" s="9">
        <f>COUNTIFS($R:$R,AK2,$C:$C,U3)</f>
        <v>4</v>
      </c>
      <c r="AL3" s="9">
        <f>COUNTIFS($R:$R,AL2,$C:$C,U3)</f>
        <v>2</v>
      </c>
      <c r="AM3" s="9">
        <f>COUNTIFS($R:$R,AM2,$C:$C,U3)</f>
        <v>0</v>
      </c>
      <c r="AN3" s="9">
        <f>COUNTIFS($R:$R,AN2,$C:$C,U3)</f>
        <v>1</v>
      </c>
      <c r="AO3" s="9">
        <f>COUNTIFS($R:$R,AO2,$C:$C,U3)</f>
        <v>0</v>
      </c>
    </row>
    <row r="4" spans="1:42" ht="15" thickBot="1" x14ac:dyDescent="0.4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</v>
      </c>
      <c r="AI4" s="47">
        <f>AI3/COUNTIF($C:$C,U3)</f>
        <v>0.20833333333333334</v>
      </c>
      <c r="AJ4" s="47">
        <f>AJ3/COUNTIF($C:$C,U3)</f>
        <v>0.5</v>
      </c>
      <c r="AK4" s="47">
        <f>AK3/COUNTIF($C:$C,U3)</f>
        <v>0.16666666666666666</v>
      </c>
      <c r="AL4" s="47">
        <f>AL3/COUNTIF($C:$C,U3)</f>
        <v>8.3333333333333329E-2</v>
      </c>
      <c r="AM4" s="47">
        <f>AM3/COUNTIF($C:$C,U3)</f>
        <v>0</v>
      </c>
      <c r="AN4" s="47">
        <f>AN3/COUNTIF($C:$C,U3)</f>
        <v>4.1666666666666664E-2</v>
      </c>
      <c r="AO4" s="47">
        <f>AO3/COUNTIF($C:$C,U3)</f>
        <v>0</v>
      </c>
      <c r="AP4" s="11"/>
    </row>
    <row r="5" spans="1:42" ht="15" customHeight="1" thickBot="1" x14ac:dyDescent="0.4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B2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" customHeight="1" thickBot="1" x14ac:dyDescent="0.4">
      <c r="A6" s="9" t="s">
        <v>590</v>
      </c>
      <c r="C6" s="1"/>
      <c r="D6" s="1"/>
      <c r="E6" s="1"/>
      <c r="F6" s="1"/>
      <c r="H6" s="115">
        <f>D14</f>
        <v>0</v>
      </c>
      <c r="I6" s="115">
        <f>E14</f>
        <v>5</v>
      </c>
      <c r="J6" s="115">
        <f t="shared" ref="J6:Q6" si="1">F14</f>
        <v>12</v>
      </c>
      <c r="K6" s="115">
        <f t="shared" si="1"/>
        <v>4</v>
      </c>
      <c r="L6" s="115">
        <f t="shared" si="1"/>
        <v>2</v>
      </c>
      <c r="M6" s="115">
        <f t="shared" si="1"/>
        <v>0</v>
      </c>
      <c r="N6" s="115">
        <f t="shared" si="1"/>
        <v>1</v>
      </c>
      <c r="O6" s="115">
        <f t="shared" si="1"/>
        <v>0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5">
      <c r="A7" s="9" t="s">
        <v>591</v>
      </c>
      <c r="C7" s="7" t="s">
        <v>340</v>
      </c>
      <c r="D7" s="7"/>
      <c r="E7" s="3" t="s">
        <v>685</v>
      </c>
      <c r="F7" s="123"/>
      <c r="G7" s="124"/>
      <c r="Q7" s="130"/>
      <c r="S7" s="151"/>
      <c r="T7" s="149"/>
      <c r="AE7" s="50"/>
      <c r="AF7" s="131">
        <f>SUM(AH4:AK4)</f>
        <v>0.875</v>
      </c>
    </row>
    <row r="8" spans="1:42" ht="15" thickBot="1" x14ac:dyDescent="0.4">
      <c r="A8" s="9" t="s">
        <v>592</v>
      </c>
      <c r="C8" s="8" t="s">
        <v>4</v>
      </c>
      <c r="D8" s="8"/>
      <c r="E8" s="4" t="s">
        <v>393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4">
      <c r="A9" s="9" t="s">
        <v>593</v>
      </c>
      <c r="C9" s="30" t="s">
        <v>2</v>
      </c>
      <c r="D9" s="30"/>
      <c r="E9" s="22" t="str">
        <f>IF(E8="","",VLOOKUP(E8,Info!A:D,4,0))</f>
        <v>Blockchain and Cryptocurrency</v>
      </c>
      <c r="F9" s="126"/>
      <c r="G9" s="125"/>
      <c r="P9" s="116" t="s">
        <v>678</v>
      </c>
      <c r="Q9" s="117">
        <f>SUM(D15:G15)</f>
        <v>0.875</v>
      </c>
      <c r="S9" s="151"/>
      <c r="T9" s="149"/>
      <c r="AE9" s="50"/>
    </row>
    <row r="10" spans="1:42" ht="15" thickBot="1" x14ac:dyDescent="0.4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0.875</v>
      </c>
      <c r="S10" s="151"/>
      <c r="T10" s="149"/>
      <c r="AE10" s="50"/>
    </row>
    <row r="11" spans="1:42" ht="15" thickBot="1" x14ac:dyDescent="0.4">
      <c r="C11" s="30" t="s">
        <v>7</v>
      </c>
      <c r="D11" s="30"/>
      <c r="E11" s="22">
        <f>COUNTA(G23:G1048576)</f>
        <v>24</v>
      </c>
      <c r="F11" s="126"/>
      <c r="G11" s="125"/>
      <c r="P11" s="116" t="s">
        <v>680</v>
      </c>
      <c r="Q11" s="117">
        <f>H15</f>
        <v>8.3333333333333329E-2</v>
      </c>
      <c r="S11" s="151"/>
      <c r="T11" s="149"/>
      <c r="AE11" s="50"/>
    </row>
    <row r="12" spans="1:42" ht="12" customHeight="1" thickBot="1" x14ac:dyDescent="0.4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5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5">
      <c r="B14" s="119"/>
      <c r="C14" s="9" t="s">
        <v>15</v>
      </c>
      <c r="D14" s="9">
        <f t="shared" ref="D14:M14" si="2">COUNTIF($R:$R,D13)</f>
        <v>0</v>
      </c>
      <c r="E14" s="9">
        <f t="shared" si="2"/>
        <v>5</v>
      </c>
      <c r="F14" s="9">
        <f t="shared" si="2"/>
        <v>12</v>
      </c>
      <c r="G14" s="62">
        <f t="shared" si="2"/>
        <v>4</v>
      </c>
      <c r="H14" s="9">
        <f t="shared" si="2"/>
        <v>2</v>
      </c>
      <c r="I14" s="9">
        <f t="shared" si="2"/>
        <v>0</v>
      </c>
      <c r="J14" s="9">
        <f t="shared" si="2"/>
        <v>1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0</v>
      </c>
      <c r="AI14" s="9">
        <f>COUNTIFS($R:$R,AI13,$C:$C,U14)</f>
        <v>5</v>
      </c>
      <c r="AJ14" s="9">
        <f>COUNTIFS($R:$R,AJ13,$C:$C,U14)</f>
        <v>12</v>
      </c>
      <c r="AK14" s="9">
        <f>COUNTIFS($R:$R,AK13,$C:$C,U14)</f>
        <v>4</v>
      </c>
      <c r="AL14" s="9">
        <f>COUNTIFS($R:$R,AL13,$C:$C,U14)</f>
        <v>2</v>
      </c>
      <c r="AM14" s="9">
        <f>COUNTIFS($R:$R,AM13,$C:$C,U14)</f>
        <v>0</v>
      </c>
      <c r="AN14" s="9">
        <f>COUNTIFS($R:$R,AN13,$C:$C,U14)</f>
        <v>1</v>
      </c>
      <c r="AO14" s="9">
        <f>COUNTIFS($R:$R,AO13,$C:$C,U14)</f>
        <v>0</v>
      </c>
    </row>
    <row r="15" spans="1:42" s="9" customFormat="1" ht="6" customHeight="1" x14ac:dyDescent="0.35">
      <c r="B15" s="119"/>
      <c r="C15" s="9" t="s">
        <v>16</v>
      </c>
      <c r="D15" s="47">
        <f t="shared" ref="D15:L15" si="4">D14/$E$11</f>
        <v>0</v>
      </c>
      <c r="E15" s="47">
        <f t="shared" si="4"/>
        <v>0.20833333333333334</v>
      </c>
      <c r="F15" s="47">
        <f t="shared" si="4"/>
        <v>0.5</v>
      </c>
      <c r="G15" s="63">
        <f t="shared" si="4"/>
        <v>0.16666666666666666</v>
      </c>
      <c r="H15" s="47">
        <f t="shared" si="4"/>
        <v>8.3333333333333329E-2</v>
      </c>
      <c r="I15" s="47">
        <f t="shared" si="4"/>
        <v>0</v>
      </c>
      <c r="J15" s="47">
        <f t="shared" si="4"/>
        <v>4.1666666666666664E-2</v>
      </c>
      <c r="K15" s="47">
        <f t="shared" si="4"/>
        <v>0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0</v>
      </c>
      <c r="AI15" s="47">
        <f>AI14/COUNTIF($C:$C,U14)</f>
        <v>0.20833333333333334</v>
      </c>
      <c r="AJ15" s="47">
        <f>AJ14/COUNTIF($C:$C,U14)</f>
        <v>0.5</v>
      </c>
      <c r="AK15" s="47">
        <f>AK14/COUNTIF($C:$C,U14)</f>
        <v>0.16666666666666666</v>
      </c>
      <c r="AL15" s="47">
        <f>AL14/COUNTIF($C:$C,U14)</f>
        <v>8.3333333333333329E-2</v>
      </c>
      <c r="AM15" s="47">
        <f>AM14/COUNTIF($C:$C,U14)</f>
        <v>0</v>
      </c>
      <c r="AN15" s="47">
        <f>AN14/COUNTIF($C:$C,U14)</f>
        <v>4.1666666666666664E-2</v>
      </c>
      <c r="AO15" s="47">
        <f>AO14/COUNTIF($C:$C,U14)</f>
        <v>0</v>
      </c>
    </row>
    <row r="16" spans="1:42" ht="6" customHeight="1" thickBot="1" x14ac:dyDescent="0.4">
      <c r="B16" s="119"/>
      <c r="C16" s="9" t="s">
        <v>298</v>
      </c>
      <c r="D16" s="9">
        <f t="shared" ref="D16:L16" si="5">COUNTIFS($R:$R,D13,$C:$C,"=B1")</f>
        <v>0</v>
      </c>
      <c r="E16" s="9">
        <f t="shared" si="5"/>
        <v>0</v>
      </c>
      <c r="F16" s="9">
        <f t="shared" si="5"/>
        <v>0</v>
      </c>
      <c r="G16" s="62">
        <f t="shared" si="5"/>
        <v>0</v>
      </c>
      <c r="H16" s="9">
        <f t="shared" si="5"/>
        <v>0</v>
      </c>
      <c r="I16" s="9">
        <f t="shared" si="5"/>
        <v>0</v>
      </c>
      <c r="J16" s="9">
        <f t="shared" si="5"/>
        <v>0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5">
      <c r="B17" s="119"/>
      <c r="C17" s="9" t="s">
        <v>299</v>
      </c>
      <c r="D17" s="47">
        <f t="shared" ref="D17:L17" si="6">D16/COUNTIF($C:$C,"=B1")</f>
        <v>0</v>
      </c>
      <c r="E17" s="47">
        <f t="shared" si="6"/>
        <v>0</v>
      </c>
      <c r="F17" s="47">
        <f t="shared" si="6"/>
        <v>0</v>
      </c>
      <c r="G17" s="47">
        <f t="shared" si="6"/>
        <v>0</v>
      </c>
      <c r="H17" s="47">
        <f t="shared" si="6"/>
        <v>0</v>
      </c>
      <c r="I17" s="47">
        <f t="shared" si="6"/>
        <v>0</v>
      </c>
      <c r="J17" s="47">
        <f t="shared" si="6"/>
        <v>0</v>
      </c>
      <c r="K17" s="47">
        <f t="shared" si="6"/>
        <v>0</v>
      </c>
      <c r="L17" s="10">
        <f t="shared" si="6"/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5">
      <c r="B18" s="119"/>
      <c r="C18" s="9" t="s">
        <v>300</v>
      </c>
      <c r="D18" s="9">
        <f t="shared" ref="D18:L18" si="7">COUNTIFS($R:$R,D13,$C:$C,"=B2")</f>
        <v>0</v>
      </c>
      <c r="E18" s="9">
        <f t="shared" si="7"/>
        <v>5</v>
      </c>
      <c r="F18" s="9">
        <f t="shared" si="7"/>
        <v>12</v>
      </c>
      <c r="G18" s="62">
        <f t="shared" si="7"/>
        <v>4</v>
      </c>
      <c r="H18" s="9">
        <f t="shared" si="7"/>
        <v>2</v>
      </c>
      <c r="I18" s="9">
        <f t="shared" si="7"/>
        <v>0</v>
      </c>
      <c r="J18" s="9">
        <f t="shared" si="7"/>
        <v>1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5">
      <c r="B19" s="119"/>
      <c r="C19" s="9" t="s">
        <v>301</v>
      </c>
      <c r="D19" s="47">
        <f t="shared" ref="D19:L19" si="8">D18/COUNTIF($C:$C,"=B2")</f>
        <v>0</v>
      </c>
      <c r="E19" s="47">
        <f t="shared" si="8"/>
        <v>0.20833333333333334</v>
      </c>
      <c r="F19" s="47">
        <f t="shared" si="8"/>
        <v>0.5</v>
      </c>
      <c r="G19" s="47">
        <f t="shared" si="8"/>
        <v>0.16666666666666666</v>
      </c>
      <c r="H19" s="47">
        <f t="shared" si="8"/>
        <v>8.3333333333333329E-2</v>
      </c>
      <c r="I19" s="47">
        <f t="shared" si="8"/>
        <v>0</v>
      </c>
      <c r="J19" s="47">
        <f t="shared" si="8"/>
        <v>4.1666666666666664E-2</v>
      </c>
      <c r="K19" s="47">
        <f t="shared" si="8"/>
        <v>0</v>
      </c>
      <c r="L19" s="10">
        <f t="shared" si="8"/>
        <v>0</v>
      </c>
      <c r="N19" s="1"/>
      <c r="O19" s="1"/>
      <c r="Q19" s="26"/>
      <c r="S19" s="151"/>
      <c r="T19" s="149"/>
      <c r="AE19" s="50"/>
    </row>
    <row r="20" spans="2:32" ht="15" customHeight="1" x14ac:dyDescent="0.35">
      <c r="B20" s="14"/>
      <c r="C20" s="121"/>
      <c r="D20" s="121"/>
      <c r="E20" s="121"/>
      <c r="F20" s="121"/>
      <c r="G20" s="128"/>
      <c r="H20" s="25" t="s">
        <v>362</v>
      </c>
      <c r="I20" s="25" t="s">
        <v>753</v>
      </c>
      <c r="J20" s="25" t="s">
        <v>691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5">
      <c r="B21" s="15"/>
      <c r="C21" s="122"/>
      <c r="D21" s="122"/>
      <c r="E21" s="122"/>
      <c r="F21" s="122"/>
      <c r="G21" s="129"/>
      <c r="H21" s="25">
        <v>0.3</v>
      </c>
      <c r="I21" s="25">
        <v>0.4</v>
      </c>
      <c r="J21" s="25">
        <v>0.3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5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0.875</v>
      </c>
    </row>
    <row r="23" spans="2:32" ht="15" customHeight="1" x14ac:dyDescent="0.35">
      <c r="B23" s="120" t="str">
        <f t="shared" ref="B23:B86" si="9">E$8&amp;" "&amp;G23</f>
        <v>MBIS5019 222502</v>
      </c>
      <c r="C23" s="6" t="s">
        <v>297</v>
      </c>
      <c r="D23" s="6" t="s">
        <v>692</v>
      </c>
      <c r="E23" s="23" t="s">
        <v>747</v>
      </c>
      <c r="F23" s="23" t="s">
        <v>748</v>
      </c>
      <c r="G23" s="87" t="s">
        <v>749</v>
      </c>
      <c r="H23" s="37">
        <v>24.12</v>
      </c>
      <c r="I23" s="37">
        <v>33</v>
      </c>
      <c r="J23" s="37">
        <v>24</v>
      </c>
      <c r="K23" s="132"/>
      <c r="L23" s="40"/>
      <c r="M23" s="19">
        <f t="shared" ref="M23:M86" si="10">IF(G23="","",SUM(H23:L23))</f>
        <v>81.12</v>
      </c>
      <c r="N23" s="20">
        <f t="shared" ref="N23:N86" si="11">IF(G23="","",ROUND(M23,0))</f>
        <v>81</v>
      </c>
      <c r="O23" s="21" t="str">
        <f>IF(G23="","",LOOKUP(N23,{0,50,65,75,85},{"F","P","C","D","HD"}))</f>
        <v>D</v>
      </c>
      <c r="P23" s="23"/>
      <c r="Q23" s="5"/>
      <c r="R23" s="21" t="str">
        <f t="shared" ref="R23:R86" si="12">IF(P23="",O23,P23)</f>
        <v>D</v>
      </c>
      <c r="S23" s="5"/>
      <c r="T23" s="149"/>
      <c r="AE23" s="50"/>
    </row>
    <row r="24" spans="2:32" ht="15" customHeight="1" x14ac:dyDescent="0.35">
      <c r="B24" s="120" t="str">
        <f>E$8&amp;" "&amp;G24</f>
        <v>MBIS5019 233346</v>
      </c>
      <c r="C24" s="6" t="s">
        <v>297</v>
      </c>
      <c r="D24" s="6" t="s">
        <v>692</v>
      </c>
      <c r="E24" s="82" t="s">
        <v>723</v>
      </c>
      <c r="F24" s="82" t="s">
        <v>724</v>
      </c>
      <c r="G24" s="87" t="s">
        <v>725</v>
      </c>
      <c r="H24" s="138">
        <v>21.48</v>
      </c>
      <c r="I24" s="138">
        <v>34</v>
      </c>
      <c r="J24" s="138">
        <v>24</v>
      </c>
      <c r="K24" s="132"/>
      <c r="L24" s="42"/>
      <c r="M24" s="19">
        <f t="shared" si="10"/>
        <v>79.48</v>
      </c>
      <c r="N24" s="20">
        <f t="shared" si="11"/>
        <v>79</v>
      </c>
      <c r="O24" s="21" t="str">
        <f>IF(G24="","",LOOKUP(N24,{0,50,65,75,85},{"F","P","C","D","HD"}))</f>
        <v>D</v>
      </c>
      <c r="P24" s="23"/>
      <c r="Q24" s="23"/>
      <c r="R24" s="31" t="str">
        <f t="shared" si="12"/>
        <v>D</v>
      </c>
      <c r="S24" s="5"/>
      <c r="T24" s="149"/>
      <c r="Z24" s="28"/>
      <c r="AA24" s="28"/>
      <c r="AE24" s="50"/>
    </row>
    <row r="25" spans="2:32" ht="16" customHeight="1" x14ac:dyDescent="0.35">
      <c r="B25" s="120" t="str">
        <f t="shared" si="9"/>
        <v>MBIS5019 231403</v>
      </c>
      <c r="C25" s="6" t="s">
        <v>297</v>
      </c>
      <c r="D25" s="6" t="s">
        <v>692</v>
      </c>
      <c r="E25" s="82" t="s">
        <v>701</v>
      </c>
      <c r="F25" s="82" t="s">
        <v>686</v>
      </c>
      <c r="G25" s="87" t="s">
        <v>702</v>
      </c>
      <c r="H25" s="132">
        <v>21.66</v>
      </c>
      <c r="I25" s="132">
        <v>29</v>
      </c>
      <c r="J25" s="132">
        <v>25.2</v>
      </c>
      <c r="K25" s="132"/>
      <c r="L25" s="44"/>
      <c r="M25" s="19">
        <f t="shared" si="10"/>
        <v>75.86</v>
      </c>
      <c r="N25" s="20">
        <f t="shared" si="11"/>
        <v>76</v>
      </c>
      <c r="O25" s="21" t="str">
        <f>IF(G25="","",LOOKUP(N25,{0,50,65,75,85},{"F","P","C","D","HD"}))</f>
        <v>D</v>
      </c>
      <c r="P25" s="23"/>
      <c r="Q25" s="23"/>
      <c r="R25" s="31" t="str">
        <f t="shared" si="12"/>
        <v>D</v>
      </c>
      <c r="S25" s="5"/>
      <c r="T25" s="149"/>
      <c r="Z25" s="28"/>
      <c r="AA25" s="28"/>
      <c r="AE25" s="50"/>
    </row>
    <row r="26" spans="2:32" x14ac:dyDescent="0.35">
      <c r="B26" s="120" t="str">
        <f t="shared" si="9"/>
        <v>MBIS5019 233285</v>
      </c>
      <c r="C26" s="6" t="s">
        <v>297</v>
      </c>
      <c r="D26" s="6" t="s">
        <v>692</v>
      </c>
      <c r="E26" s="23" t="s">
        <v>742</v>
      </c>
      <c r="F26" s="23" t="s">
        <v>743</v>
      </c>
      <c r="G26" s="66" t="s">
        <v>744</v>
      </c>
      <c r="H26" s="132">
        <v>21.3</v>
      </c>
      <c r="I26" s="132">
        <v>30.5</v>
      </c>
      <c r="J26" s="132">
        <v>23.4</v>
      </c>
      <c r="K26" s="132"/>
      <c r="L26" s="44"/>
      <c r="M26" s="19">
        <f t="shared" si="10"/>
        <v>75.199999999999989</v>
      </c>
      <c r="N26" s="20">
        <f t="shared" si="11"/>
        <v>75</v>
      </c>
      <c r="O26" s="21" t="str">
        <f>IF(G26="","",LOOKUP(N26,{0,50,65,75,85},{"F","P","C","D","HD"}))</f>
        <v>D</v>
      </c>
      <c r="P26" s="23"/>
      <c r="Q26" s="23"/>
      <c r="R26" s="31" t="str">
        <f t="shared" si="12"/>
        <v>D</v>
      </c>
      <c r="S26" s="5"/>
      <c r="T26" s="149"/>
      <c r="Z26" s="28"/>
      <c r="AA26" s="28"/>
      <c r="AE26" s="50"/>
    </row>
    <row r="27" spans="2:32" x14ac:dyDescent="0.35">
      <c r="B27" s="120" t="str">
        <f t="shared" si="9"/>
        <v>MBIS5019 234269</v>
      </c>
      <c r="C27" s="6" t="s">
        <v>297</v>
      </c>
      <c r="D27" s="6" t="s">
        <v>692</v>
      </c>
      <c r="E27" s="82" t="s">
        <v>726</v>
      </c>
      <c r="F27" s="82" t="s">
        <v>727</v>
      </c>
      <c r="G27" s="87" t="s">
        <v>728</v>
      </c>
      <c r="H27" s="37">
        <v>18.66</v>
      </c>
      <c r="I27" s="37">
        <v>31</v>
      </c>
      <c r="J27" s="37">
        <v>25.2</v>
      </c>
      <c r="K27" s="132"/>
      <c r="L27" s="44"/>
      <c r="M27" s="19">
        <f t="shared" si="10"/>
        <v>74.86</v>
      </c>
      <c r="N27" s="20">
        <f t="shared" si="11"/>
        <v>75</v>
      </c>
      <c r="O27" s="21" t="str">
        <f>IF(G27="","",LOOKUP(N27,{0,50,65,75,85},{"F","P","C","D","HD"}))</f>
        <v>D</v>
      </c>
      <c r="P27" s="23"/>
      <c r="Q27" s="23"/>
      <c r="R27" s="31" t="str">
        <f t="shared" si="12"/>
        <v>D</v>
      </c>
      <c r="S27" s="5"/>
      <c r="T27" s="149"/>
      <c r="Z27" s="28"/>
      <c r="AA27" s="28"/>
      <c r="AE27" s="50"/>
    </row>
    <row r="28" spans="2:32" ht="15" thickBot="1" x14ac:dyDescent="0.4">
      <c r="B28" s="120" t="str">
        <f t="shared" si="9"/>
        <v>MBIS5019 232622</v>
      </c>
      <c r="C28" s="6" t="s">
        <v>297</v>
      </c>
      <c r="D28" s="6" t="s">
        <v>692</v>
      </c>
      <c r="E28" s="82" t="s">
        <v>706</v>
      </c>
      <c r="F28" s="82" t="s">
        <v>707</v>
      </c>
      <c r="G28" s="87" t="s">
        <v>708</v>
      </c>
      <c r="H28" s="135">
        <v>16.2</v>
      </c>
      <c r="I28" s="135">
        <v>33.5</v>
      </c>
      <c r="J28" s="135">
        <v>23.4</v>
      </c>
      <c r="K28" s="132"/>
      <c r="L28" s="39"/>
      <c r="M28" s="19">
        <f t="shared" si="10"/>
        <v>73.099999999999994</v>
      </c>
      <c r="N28" s="20">
        <f t="shared" si="11"/>
        <v>73</v>
      </c>
      <c r="O28" s="21" t="str">
        <f>IF(G28="","",LOOKUP(N28,{0,50,65,75,85},{"F","P","C","D","HD"}))</f>
        <v>C</v>
      </c>
      <c r="P28" s="23"/>
      <c r="Q28" s="23"/>
      <c r="R28" s="31" t="str">
        <f t="shared" si="12"/>
        <v>C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5">
      <c r="B29" s="120" t="str">
        <f t="shared" si="9"/>
        <v>MBIS5019 232312</v>
      </c>
      <c r="C29" s="6" t="s">
        <v>297</v>
      </c>
      <c r="D29" s="6" t="s">
        <v>692</v>
      </c>
      <c r="E29" s="23" t="s">
        <v>715</v>
      </c>
      <c r="F29" s="23" t="s">
        <v>690</v>
      </c>
      <c r="G29" s="66" t="s">
        <v>716</v>
      </c>
      <c r="H29" s="141">
        <v>17.399999999999999</v>
      </c>
      <c r="I29" s="141">
        <v>32.5</v>
      </c>
      <c r="J29" s="141">
        <v>22.8</v>
      </c>
      <c r="K29" s="141"/>
      <c r="L29" s="44"/>
      <c r="M29" s="19">
        <f t="shared" si="10"/>
        <v>72.7</v>
      </c>
      <c r="N29" s="20">
        <f t="shared" si="11"/>
        <v>73</v>
      </c>
      <c r="O29" s="21" t="str">
        <f>IF(G29="","",LOOKUP(N29,{0,50,65,75,85},{"F","P","C","D","HD"}))</f>
        <v>C</v>
      </c>
      <c r="P29" s="23"/>
      <c r="Q29" s="23"/>
      <c r="R29" s="31" t="str">
        <f t="shared" si="12"/>
        <v>C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5">
      <c r="B30" s="120" t="str">
        <f t="shared" si="9"/>
        <v>MBIS5019 233062</v>
      </c>
      <c r="C30" s="6" t="s">
        <v>297</v>
      </c>
      <c r="D30" s="6" t="s">
        <v>692</v>
      </c>
      <c r="E30" s="23" t="s">
        <v>712</v>
      </c>
      <c r="F30" s="23" t="s">
        <v>713</v>
      </c>
      <c r="G30" s="66" t="s">
        <v>714</v>
      </c>
      <c r="H30" s="141">
        <v>12.18</v>
      </c>
      <c r="I30" s="141">
        <v>32.6</v>
      </c>
      <c r="J30" s="141">
        <v>25.8</v>
      </c>
      <c r="K30" s="141"/>
      <c r="L30" s="44"/>
      <c r="M30" s="19">
        <f t="shared" si="10"/>
        <v>70.58</v>
      </c>
      <c r="N30" s="20">
        <f t="shared" si="11"/>
        <v>71</v>
      </c>
      <c r="O30" s="21" t="str">
        <f>IF(G30="","",LOOKUP(N30,{0,50,65,75,85},{"F","P","C","D","HD"}))</f>
        <v>C</v>
      </c>
      <c r="P30" s="23"/>
      <c r="Q30" s="23"/>
      <c r="R30" s="31" t="str">
        <f t="shared" si="12"/>
        <v>C</v>
      </c>
      <c r="S30" s="5"/>
      <c r="T30" s="7" t="s">
        <v>6</v>
      </c>
      <c r="U30" s="3" t="s">
        <v>692</v>
      </c>
      <c r="V30" s="3"/>
      <c r="W30" s="9" t="s">
        <v>334</v>
      </c>
      <c r="X30" s="9">
        <f t="shared" ref="X30:AE30" si="13">COUNTIFS($R:$R,X29,$D:$D,$U$30)</f>
        <v>0</v>
      </c>
      <c r="Y30" s="9">
        <f t="shared" si="13"/>
        <v>5</v>
      </c>
      <c r="Z30" s="9">
        <f t="shared" si="13"/>
        <v>12</v>
      </c>
      <c r="AA30" s="9">
        <f t="shared" si="13"/>
        <v>4</v>
      </c>
      <c r="AB30" s="9">
        <f t="shared" si="13"/>
        <v>2</v>
      </c>
      <c r="AC30" s="9">
        <f t="shared" si="13"/>
        <v>0</v>
      </c>
      <c r="AD30" s="9">
        <f t="shared" si="13"/>
        <v>1</v>
      </c>
      <c r="AE30" s="9">
        <f t="shared" si="13"/>
        <v>0</v>
      </c>
    </row>
    <row r="31" spans="2:32" ht="15" thickBot="1" x14ac:dyDescent="0.4">
      <c r="B31" s="120" t="str">
        <f t="shared" si="9"/>
        <v>MBIS5019 230421</v>
      </c>
      <c r="C31" s="6" t="s">
        <v>297</v>
      </c>
      <c r="D31" s="6" t="s">
        <v>692</v>
      </c>
      <c r="E31" s="23" t="s">
        <v>720</v>
      </c>
      <c r="F31" s="23" t="s">
        <v>721</v>
      </c>
      <c r="G31" s="66" t="s">
        <v>722</v>
      </c>
      <c r="H31" s="132">
        <v>10.32</v>
      </c>
      <c r="I31" s="132">
        <v>32.6</v>
      </c>
      <c r="J31" s="132">
        <v>27.6</v>
      </c>
      <c r="K31" s="132"/>
      <c r="L31" s="44"/>
      <c r="M31" s="19">
        <f t="shared" si="10"/>
        <v>70.52000000000001</v>
      </c>
      <c r="N31" s="20">
        <f t="shared" si="11"/>
        <v>71</v>
      </c>
      <c r="O31" s="21" t="str">
        <f>IF(G31="","",LOOKUP(N31,{0,50,65,75,85},{"F","P","C","D","HD"}))</f>
        <v>C</v>
      </c>
      <c r="P31" s="23"/>
      <c r="Q31" s="23"/>
      <c r="R31" s="31" t="str">
        <f t="shared" si="12"/>
        <v>C</v>
      </c>
      <c r="S31" s="5"/>
      <c r="W31" s="9" t="s">
        <v>335</v>
      </c>
      <c r="X31" s="47">
        <f t="shared" ref="X31:AE31" si="14">X30/COUNTIFS($D:$D,$U$30)</f>
        <v>0</v>
      </c>
      <c r="Y31" s="47">
        <f t="shared" si="14"/>
        <v>0.20833333333333334</v>
      </c>
      <c r="Z31" s="47">
        <f t="shared" si="14"/>
        <v>0.5</v>
      </c>
      <c r="AA31" s="47">
        <f t="shared" si="14"/>
        <v>0.16666666666666666</v>
      </c>
      <c r="AB31" s="47">
        <f t="shared" si="14"/>
        <v>8.3333333333333329E-2</v>
      </c>
      <c r="AC31" s="47">
        <f t="shared" si="14"/>
        <v>0</v>
      </c>
      <c r="AD31" s="47">
        <f t="shared" si="14"/>
        <v>4.1666666666666664E-2</v>
      </c>
      <c r="AE31" s="47">
        <f t="shared" si="14"/>
        <v>0</v>
      </c>
    </row>
    <row r="32" spans="2:32" x14ac:dyDescent="0.35">
      <c r="B32" s="120" t="str">
        <f t="shared" si="9"/>
        <v>MBIS5019 231324</v>
      </c>
      <c r="C32" s="6" t="s">
        <v>297</v>
      </c>
      <c r="D32" s="6" t="s">
        <v>692</v>
      </c>
      <c r="E32" s="32" t="s">
        <v>709</v>
      </c>
      <c r="F32" s="32" t="s">
        <v>710</v>
      </c>
      <c r="G32" s="87" t="s">
        <v>711</v>
      </c>
      <c r="H32" s="37">
        <v>17.399999999999999</v>
      </c>
      <c r="I32" s="37">
        <v>27.5</v>
      </c>
      <c r="J32" s="132">
        <v>24.9</v>
      </c>
      <c r="K32" s="132"/>
      <c r="L32" s="40"/>
      <c r="M32" s="19">
        <f t="shared" si="10"/>
        <v>69.8</v>
      </c>
      <c r="N32" s="20">
        <f t="shared" si="11"/>
        <v>70</v>
      </c>
      <c r="O32" s="21" t="str">
        <f>IF(G32="","",LOOKUP(N32,{0,50,65,75,85},{"F","P","C","D","HD"}))</f>
        <v>C</v>
      </c>
      <c r="P32" s="23"/>
      <c r="Q32" s="23"/>
      <c r="R32" s="31" t="str">
        <f t="shared" si="12"/>
        <v>C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5">
      <c r="B33" s="120" t="str">
        <f t="shared" si="9"/>
        <v>MBIS5019 230341</v>
      </c>
      <c r="C33" s="6" t="s">
        <v>297</v>
      </c>
      <c r="D33" s="6" t="s">
        <v>692</v>
      </c>
      <c r="E33" s="23" t="s">
        <v>745</v>
      </c>
      <c r="F33" s="23" t="s">
        <v>743</v>
      </c>
      <c r="G33" s="66" t="s">
        <v>746</v>
      </c>
      <c r="H33" s="132">
        <v>9.9</v>
      </c>
      <c r="I33" s="132">
        <v>34.4</v>
      </c>
      <c r="J33" s="132">
        <v>25.2</v>
      </c>
      <c r="K33" s="132"/>
      <c r="L33" s="44"/>
      <c r="M33" s="19">
        <f t="shared" si="10"/>
        <v>69.5</v>
      </c>
      <c r="N33" s="20">
        <f t="shared" si="11"/>
        <v>70</v>
      </c>
      <c r="O33" s="21" t="str">
        <f>IF(G33="","",LOOKUP(N33,{0,50,65,75,85},{"F","P","C","D","HD"}))</f>
        <v>C</v>
      </c>
      <c r="P33" s="23"/>
      <c r="Q33" s="23"/>
      <c r="R33" s="31" t="str">
        <f t="shared" si="12"/>
        <v>C</v>
      </c>
      <c r="S33" s="5"/>
      <c r="T33" s="146"/>
      <c r="AE33" s="50"/>
    </row>
    <row r="34" spans="2:31" x14ac:dyDescent="0.35">
      <c r="B34" s="120" t="str">
        <f t="shared" si="9"/>
        <v>MBIS5019 230752</v>
      </c>
      <c r="C34" s="6" t="s">
        <v>297</v>
      </c>
      <c r="D34" s="6" t="s">
        <v>692</v>
      </c>
      <c r="E34" s="32" t="s">
        <v>688</v>
      </c>
      <c r="F34" s="32" t="s">
        <v>686</v>
      </c>
      <c r="G34" s="87" t="s">
        <v>689</v>
      </c>
      <c r="H34" s="37">
        <v>9.9</v>
      </c>
      <c r="I34" s="132">
        <v>32.5</v>
      </c>
      <c r="J34" s="37">
        <v>25.8</v>
      </c>
      <c r="K34" s="132"/>
      <c r="L34" s="44"/>
      <c r="M34" s="19">
        <f t="shared" si="10"/>
        <v>68.2</v>
      </c>
      <c r="N34" s="20">
        <f t="shared" si="11"/>
        <v>68</v>
      </c>
      <c r="O34" s="21" t="str">
        <f>IF(G34="","",LOOKUP(N34,{0,50,65,75,85},{"F","P","C","D","HD"}))</f>
        <v>C</v>
      </c>
      <c r="P34" s="77"/>
      <c r="Q34" s="23"/>
      <c r="R34" s="31" t="str">
        <f t="shared" si="12"/>
        <v>C</v>
      </c>
      <c r="S34" s="5"/>
      <c r="T34" s="146"/>
      <c r="AE34" s="50"/>
    </row>
    <row r="35" spans="2:31" x14ac:dyDescent="0.35">
      <c r="B35" s="120" t="str">
        <f t="shared" si="9"/>
        <v>MBIS5019 230379</v>
      </c>
      <c r="C35" s="6" t="s">
        <v>297</v>
      </c>
      <c r="D35" s="6" t="s">
        <v>692</v>
      </c>
      <c r="E35" s="82" t="s">
        <v>721</v>
      </c>
      <c r="F35" s="82" t="s">
        <v>737</v>
      </c>
      <c r="G35" s="87" t="s">
        <v>738</v>
      </c>
      <c r="H35" s="134">
        <v>10.26</v>
      </c>
      <c r="I35" s="134">
        <v>34</v>
      </c>
      <c r="J35" s="134">
        <v>23.4</v>
      </c>
      <c r="K35" s="132"/>
      <c r="L35" s="71"/>
      <c r="M35" s="72">
        <f t="shared" si="10"/>
        <v>67.66</v>
      </c>
      <c r="N35" s="73">
        <f t="shared" si="11"/>
        <v>68</v>
      </c>
      <c r="O35" s="74" t="str">
        <f>IF(G35="","",LOOKUP(N35,{0,50,65,75,85},{"F","P","C","D","HD"}))</f>
        <v>C</v>
      </c>
      <c r="P35" s="77"/>
      <c r="Q35" s="77"/>
      <c r="R35" s="31" t="str">
        <f t="shared" si="12"/>
        <v>C</v>
      </c>
      <c r="S35" s="5"/>
      <c r="T35" s="146"/>
      <c r="AE35" s="50"/>
    </row>
    <row r="36" spans="2:31" x14ac:dyDescent="0.35">
      <c r="B36" s="120" t="str">
        <f t="shared" si="9"/>
        <v>MBIS5019 233390</v>
      </c>
      <c r="C36" s="6" t="s">
        <v>297</v>
      </c>
      <c r="D36" s="6" t="s">
        <v>692</v>
      </c>
      <c r="E36" s="82" t="s">
        <v>697</v>
      </c>
      <c r="F36" s="82" t="s">
        <v>686</v>
      </c>
      <c r="G36" s="87" t="s">
        <v>698</v>
      </c>
      <c r="H36" s="134">
        <v>14.4</v>
      </c>
      <c r="I36" s="134">
        <v>26</v>
      </c>
      <c r="J36" s="134">
        <v>26.1</v>
      </c>
      <c r="K36" s="132"/>
      <c r="L36" s="76"/>
      <c r="M36" s="72">
        <f t="shared" si="10"/>
        <v>66.5</v>
      </c>
      <c r="N36" s="73">
        <f t="shared" si="11"/>
        <v>67</v>
      </c>
      <c r="O36" s="74" t="str">
        <f>IF(G36="","",LOOKUP(N36,{0,50,65,75,85},{"F","P","C","D","HD"}))</f>
        <v>C</v>
      </c>
      <c r="P36" s="78"/>
      <c r="Q36" s="77"/>
      <c r="R36" s="31" t="str">
        <f t="shared" si="12"/>
        <v>C</v>
      </c>
      <c r="S36" s="5"/>
      <c r="T36" s="146"/>
      <c r="AE36" s="50"/>
    </row>
    <row r="37" spans="2:31" x14ac:dyDescent="0.35">
      <c r="B37" s="120" t="str">
        <f t="shared" si="9"/>
        <v>MBIS5019 232392</v>
      </c>
      <c r="C37" s="6" t="s">
        <v>297</v>
      </c>
      <c r="D37" s="6" t="s">
        <v>692</v>
      </c>
      <c r="E37" s="23" t="s">
        <v>703</v>
      </c>
      <c r="F37" s="23" t="s">
        <v>704</v>
      </c>
      <c r="G37" s="66" t="s">
        <v>705</v>
      </c>
      <c r="H37" s="139">
        <v>12.9</v>
      </c>
      <c r="I37" s="139">
        <v>31.5</v>
      </c>
      <c r="J37" s="139">
        <v>21.9</v>
      </c>
      <c r="K37" s="139"/>
      <c r="L37" s="44"/>
      <c r="M37" s="19">
        <f t="shared" si="10"/>
        <v>66.3</v>
      </c>
      <c r="N37" s="20">
        <f t="shared" si="11"/>
        <v>66</v>
      </c>
      <c r="O37" s="21" t="str">
        <f>IF(G37="","",LOOKUP(N37,{0,50,65,75,85},{"F","P","C","D","HD"}))</f>
        <v>C</v>
      </c>
      <c r="P37" s="23"/>
      <c r="Q37" s="23"/>
      <c r="R37" s="31" t="str">
        <f t="shared" si="12"/>
        <v>C</v>
      </c>
      <c r="S37" s="5"/>
      <c r="T37" s="146"/>
      <c r="AE37" s="50"/>
    </row>
    <row r="38" spans="2:31" x14ac:dyDescent="0.35">
      <c r="B38" s="120" t="str">
        <f t="shared" si="9"/>
        <v>MBIS5019 230322</v>
      </c>
      <c r="C38" s="6" t="s">
        <v>297</v>
      </c>
      <c r="D38" s="6" t="s">
        <v>692</v>
      </c>
      <c r="E38" s="23" t="s">
        <v>699</v>
      </c>
      <c r="F38" s="23" t="s">
        <v>686</v>
      </c>
      <c r="G38" s="66" t="s">
        <v>700</v>
      </c>
      <c r="H38" s="132">
        <v>22.38</v>
      </c>
      <c r="I38" s="132">
        <v>19</v>
      </c>
      <c r="J38" s="132">
        <v>24.6</v>
      </c>
      <c r="K38" s="132"/>
      <c r="L38" s="44"/>
      <c r="M38" s="19">
        <f t="shared" si="10"/>
        <v>65.97999999999999</v>
      </c>
      <c r="N38" s="20">
        <f t="shared" si="11"/>
        <v>66</v>
      </c>
      <c r="O38" s="21" t="str">
        <f>IF(G38="","",LOOKUP(N38,{0,50,65,75,85},{"F","P","C","D","HD"}))</f>
        <v>C</v>
      </c>
      <c r="P38" s="23"/>
      <c r="Q38" s="23"/>
      <c r="R38" s="31" t="str">
        <f t="shared" si="12"/>
        <v>C</v>
      </c>
      <c r="S38" s="5"/>
      <c r="T38" s="146"/>
      <c r="AE38" s="50"/>
    </row>
    <row r="39" spans="2:31" x14ac:dyDescent="0.35">
      <c r="B39" s="120" t="str">
        <f t="shared" si="9"/>
        <v>MBIS5019 230342</v>
      </c>
      <c r="C39" s="6" t="s">
        <v>297</v>
      </c>
      <c r="D39" s="6" t="s">
        <v>692</v>
      </c>
      <c r="E39" s="32" t="s">
        <v>693</v>
      </c>
      <c r="F39" s="32" t="s">
        <v>686</v>
      </c>
      <c r="G39" s="87" t="s">
        <v>694</v>
      </c>
      <c r="H39" s="37">
        <v>10.26</v>
      </c>
      <c r="I39" s="37">
        <v>27.6</v>
      </c>
      <c r="J39" s="132">
        <v>27.9</v>
      </c>
      <c r="K39" s="132"/>
      <c r="L39" s="43"/>
      <c r="M39" s="19">
        <f t="shared" si="10"/>
        <v>65.759999999999991</v>
      </c>
      <c r="N39" s="20">
        <f t="shared" si="11"/>
        <v>66</v>
      </c>
      <c r="O39" s="21" t="str">
        <f>IF(G39="","",LOOKUP(N39,{0,50,65,75,85},{"F","P","C","D","HD"}))</f>
        <v>C</v>
      </c>
      <c r="P39" s="23"/>
      <c r="Q39" s="23"/>
      <c r="R39" s="31" t="str">
        <f t="shared" si="12"/>
        <v>C</v>
      </c>
      <c r="S39" s="5"/>
      <c r="T39" s="146"/>
      <c r="Z39" s="28"/>
      <c r="AA39" s="28"/>
      <c r="AE39" s="50"/>
    </row>
    <row r="40" spans="2:31" x14ac:dyDescent="0.35">
      <c r="B40" s="120" t="str">
        <f t="shared" si="9"/>
        <v>MBIS5019 221879</v>
      </c>
      <c r="C40" s="6" t="s">
        <v>297</v>
      </c>
      <c r="D40" s="6" t="s">
        <v>692</v>
      </c>
      <c r="E40" s="32" t="s">
        <v>734</v>
      </c>
      <c r="F40" s="32" t="s">
        <v>735</v>
      </c>
      <c r="G40" s="87" t="s">
        <v>736</v>
      </c>
      <c r="H40" s="37">
        <v>24.6</v>
      </c>
      <c r="I40" s="136">
        <v>13.5</v>
      </c>
      <c r="J40" s="136">
        <v>25.2</v>
      </c>
      <c r="K40" s="132"/>
      <c r="L40" s="42"/>
      <c r="M40" s="19">
        <f t="shared" si="10"/>
        <v>63.3</v>
      </c>
      <c r="N40" s="20">
        <f t="shared" si="11"/>
        <v>63</v>
      </c>
      <c r="O40" s="21" t="str">
        <f>IF(G40="","",LOOKUP(N40,{0,50,65,75,85},{"F","P","C","D","HD"}))</f>
        <v>P</v>
      </c>
      <c r="P40" s="23"/>
      <c r="Q40" s="23"/>
      <c r="R40" s="31" t="str">
        <f t="shared" si="12"/>
        <v>P</v>
      </c>
      <c r="S40" s="5"/>
      <c r="T40" s="146"/>
      <c r="Z40" s="28"/>
      <c r="AA40" s="28"/>
      <c r="AE40" s="50"/>
    </row>
    <row r="41" spans="2:31" x14ac:dyDescent="0.35">
      <c r="B41" s="120" t="str">
        <f t="shared" si="9"/>
        <v>MBIS5019 232046</v>
      </c>
      <c r="C41" s="6" t="s">
        <v>297</v>
      </c>
      <c r="D41" s="6" t="s">
        <v>692</v>
      </c>
      <c r="E41" s="82" t="s">
        <v>717</v>
      </c>
      <c r="F41" s="82" t="s">
        <v>718</v>
      </c>
      <c r="G41" s="87" t="s">
        <v>719</v>
      </c>
      <c r="H41" s="37">
        <v>10.44</v>
      </c>
      <c r="I41" s="132">
        <v>23.5</v>
      </c>
      <c r="J41" s="132">
        <v>23.7</v>
      </c>
      <c r="K41" s="132"/>
      <c r="L41" s="42"/>
      <c r="M41" s="19">
        <f t="shared" si="10"/>
        <v>57.64</v>
      </c>
      <c r="N41" s="20">
        <f t="shared" si="11"/>
        <v>58</v>
      </c>
      <c r="O41" s="21" t="str">
        <f>IF(G41="","",LOOKUP(N41,{0,50,65,75,85},{"F","P","C","D","HD"}))</f>
        <v>P</v>
      </c>
      <c r="P41" s="23"/>
      <c r="Q41" s="23"/>
      <c r="R41" s="31" t="str">
        <f t="shared" si="12"/>
        <v>P</v>
      </c>
      <c r="S41" s="5"/>
      <c r="T41" s="146"/>
      <c r="Z41" s="28"/>
      <c r="AA41" s="28"/>
      <c r="AE41" s="50"/>
    </row>
    <row r="42" spans="2:31" x14ac:dyDescent="0.35">
      <c r="B42" s="120" t="str">
        <f t="shared" si="9"/>
        <v>MBIS5019 231392</v>
      </c>
      <c r="C42" s="6" t="s">
        <v>297</v>
      </c>
      <c r="D42" s="6" t="s">
        <v>692</v>
      </c>
      <c r="E42" s="80" t="s">
        <v>695</v>
      </c>
      <c r="F42" s="80" t="s">
        <v>686</v>
      </c>
      <c r="G42" s="87" t="s">
        <v>696</v>
      </c>
      <c r="H42" s="135">
        <v>15.42</v>
      </c>
      <c r="I42" s="135">
        <v>17</v>
      </c>
      <c r="J42" s="135">
        <v>25.2</v>
      </c>
      <c r="K42" s="132"/>
      <c r="L42" s="40"/>
      <c r="M42" s="19">
        <f t="shared" si="10"/>
        <v>57.620000000000005</v>
      </c>
      <c r="N42" s="20">
        <f t="shared" si="11"/>
        <v>58</v>
      </c>
      <c r="O42" s="21" t="str">
        <f>IF(G42="","",LOOKUP(N42,{0,50,65,75,85},{"F","P","C","D","HD"}))</f>
        <v>P</v>
      </c>
      <c r="P42" s="33"/>
      <c r="Q42" s="23"/>
      <c r="R42" s="31" t="str">
        <f t="shared" si="12"/>
        <v>P</v>
      </c>
      <c r="S42" s="5"/>
      <c r="T42" s="146"/>
      <c r="Z42" s="28"/>
      <c r="AA42" s="28"/>
      <c r="AE42" s="50"/>
    </row>
    <row r="43" spans="2:31" ht="15" thickBot="1" x14ac:dyDescent="0.4">
      <c r="B43" s="120" t="str">
        <f t="shared" si="9"/>
        <v>MBIS5019 231301</v>
      </c>
      <c r="C43" s="6" t="s">
        <v>297</v>
      </c>
      <c r="D43" s="6" t="s">
        <v>692</v>
      </c>
      <c r="E43" s="23" t="s">
        <v>750</v>
      </c>
      <c r="F43" s="23" t="s">
        <v>751</v>
      </c>
      <c r="G43" s="87" t="s">
        <v>752</v>
      </c>
      <c r="H43" s="132" t="s">
        <v>31</v>
      </c>
      <c r="I43" s="132">
        <v>31</v>
      </c>
      <c r="J43" s="132">
        <v>26.4</v>
      </c>
      <c r="K43" s="132"/>
      <c r="L43" s="44"/>
      <c r="M43" s="19">
        <f t="shared" si="10"/>
        <v>57.4</v>
      </c>
      <c r="N43" s="20">
        <f t="shared" si="11"/>
        <v>57</v>
      </c>
      <c r="O43" s="21" t="str">
        <f>IF(G43="","",LOOKUP(N43,{0,50,65,75,85},{"F","P","C","D","HD"}))</f>
        <v>P</v>
      </c>
      <c r="P43" s="23"/>
      <c r="Q43" s="23"/>
      <c r="R43" s="31" t="str">
        <f t="shared" si="12"/>
        <v>P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5">
      <c r="B44" s="120" t="str">
        <f t="shared" si="9"/>
        <v>MBIS5019 233451</v>
      </c>
      <c r="C44" s="6" t="s">
        <v>297</v>
      </c>
      <c r="D44" s="6" t="s">
        <v>692</v>
      </c>
      <c r="E44" s="23" t="s">
        <v>739</v>
      </c>
      <c r="F44" s="23" t="s">
        <v>740</v>
      </c>
      <c r="G44" s="87" t="s">
        <v>741</v>
      </c>
      <c r="H44" s="133">
        <v>4.2</v>
      </c>
      <c r="I44" s="133">
        <v>10</v>
      </c>
      <c r="J44" s="133">
        <v>26.4</v>
      </c>
      <c r="K44" s="132"/>
      <c r="L44" s="44"/>
      <c r="M44" s="19">
        <f t="shared" si="10"/>
        <v>40.599999999999994</v>
      </c>
      <c r="N44" s="20">
        <f t="shared" si="11"/>
        <v>41</v>
      </c>
      <c r="O44" s="21" t="str">
        <f>IF(G44="","",LOOKUP(N44,{0,50,65,75,85},{"F","P","C","D","HD"}))</f>
        <v>F</v>
      </c>
      <c r="P44" s="23"/>
      <c r="Q44" s="23"/>
      <c r="R44" s="31" t="str">
        <f t="shared" si="12"/>
        <v>F</v>
      </c>
      <c r="S44" s="5"/>
      <c r="T44" s="28"/>
      <c r="U44" s="28"/>
    </row>
    <row r="45" spans="2:31" x14ac:dyDescent="0.35">
      <c r="B45" s="120" t="str">
        <f t="shared" si="9"/>
        <v>MBIS5019 230903</v>
      </c>
      <c r="C45" s="6" t="s">
        <v>297</v>
      </c>
      <c r="D45" s="6" t="s">
        <v>692</v>
      </c>
      <c r="E45" s="23" t="s">
        <v>732</v>
      </c>
      <c r="F45" s="23" t="s">
        <v>687</v>
      </c>
      <c r="G45" s="66" t="s">
        <v>733</v>
      </c>
      <c r="H45" s="132">
        <v>4.5</v>
      </c>
      <c r="I45" s="132">
        <v>11.5</v>
      </c>
      <c r="J45" s="132">
        <v>24</v>
      </c>
      <c r="K45" s="132"/>
      <c r="L45" s="44"/>
      <c r="M45" s="19">
        <f t="shared" si="10"/>
        <v>40</v>
      </c>
      <c r="N45" s="20">
        <f t="shared" si="11"/>
        <v>40</v>
      </c>
      <c r="O45" s="21" t="str">
        <f>IF(G45="","",LOOKUP(N45,{0,50,65,75,85},{"F","P","C","D","HD"}))</f>
        <v>F</v>
      </c>
      <c r="P45" s="23"/>
      <c r="Q45" s="23"/>
      <c r="R45" s="31" t="str">
        <f t="shared" si="12"/>
        <v>F</v>
      </c>
      <c r="S45" s="5"/>
    </row>
    <row r="46" spans="2:31" x14ac:dyDescent="0.35">
      <c r="B46" s="120" t="str">
        <f t="shared" si="9"/>
        <v>MBIS5019 231290</v>
      </c>
      <c r="C46" s="6" t="s">
        <v>297</v>
      </c>
      <c r="D46" s="6" t="s">
        <v>692</v>
      </c>
      <c r="E46" s="23" t="s">
        <v>729</v>
      </c>
      <c r="F46" s="23" t="s">
        <v>730</v>
      </c>
      <c r="G46" s="66" t="s">
        <v>731</v>
      </c>
      <c r="H46" s="132" t="s">
        <v>31</v>
      </c>
      <c r="I46" s="132" t="s">
        <v>31</v>
      </c>
      <c r="J46" s="132">
        <v>4.8</v>
      </c>
      <c r="K46" s="132"/>
      <c r="L46" s="44"/>
      <c r="M46" s="19">
        <f t="shared" si="10"/>
        <v>4.8</v>
      </c>
      <c r="N46" s="20">
        <f t="shared" si="11"/>
        <v>5</v>
      </c>
      <c r="O46" s="21" t="str">
        <f>IF(G46="","",LOOKUP(N46,{0,50,65,75,85},{"F","P","C","D","HD"}))</f>
        <v>F</v>
      </c>
      <c r="P46" s="23" t="s">
        <v>304</v>
      </c>
      <c r="Q46" s="23"/>
      <c r="R46" s="31" t="str">
        <f t="shared" si="12"/>
        <v>FNE</v>
      </c>
      <c r="S46" s="5"/>
      <c r="T46" s="28"/>
      <c r="U46" s="28"/>
      <c r="V46" s="28"/>
      <c r="W46" s="28"/>
    </row>
    <row r="47" spans="2:31" x14ac:dyDescent="0.35">
      <c r="B47" s="120" t="str">
        <f t="shared" si="9"/>
        <v xml:space="preserve">MBIS5019 </v>
      </c>
      <c r="C47" s="6"/>
      <c r="D47" s="6"/>
      <c r="E47" s="23"/>
      <c r="F47" s="23"/>
      <c r="G47" s="66"/>
      <c r="H47" s="132"/>
      <c r="I47" s="132"/>
      <c r="J47" s="132"/>
      <c r="K47" s="132"/>
      <c r="L47" s="44"/>
      <c r="M47" s="19" t="str">
        <f t="shared" si="10"/>
        <v/>
      </c>
      <c r="N47" s="20" t="str">
        <f t="shared" si="11"/>
        <v/>
      </c>
      <c r="O47" s="21" t="str">
        <f>IF(G47="","",LOOKUP(N47,{0,50,65,75,85},{"F","P","C","D","HD"}))</f>
        <v/>
      </c>
      <c r="P47" s="23"/>
      <c r="Q47" s="23"/>
      <c r="R47" s="31" t="str">
        <f t="shared" si="12"/>
        <v/>
      </c>
      <c r="S47" s="5"/>
      <c r="T47" s="28"/>
      <c r="U47" s="28"/>
      <c r="V47" s="28"/>
      <c r="W47" s="28"/>
    </row>
    <row r="48" spans="2:31" x14ac:dyDescent="0.35">
      <c r="B48" s="120" t="str">
        <f t="shared" si="9"/>
        <v xml:space="preserve">MBIS5019 </v>
      </c>
      <c r="C48" s="6"/>
      <c r="D48" s="6"/>
      <c r="E48" s="23"/>
      <c r="F48" s="23"/>
      <c r="G48" s="66"/>
      <c r="H48" s="132"/>
      <c r="I48" s="132"/>
      <c r="J48" s="132"/>
      <c r="K48" s="132"/>
      <c r="L48" s="44"/>
      <c r="M48" s="19" t="str">
        <f t="shared" si="10"/>
        <v/>
      </c>
      <c r="N48" s="20" t="str">
        <f t="shared" si="11"/>
        <v/>
      </c>
      <c r="O48" s="21" t="str">
        <f>IF(G48="","",LOOKUP(N48,{0,50,65,75,85},{"F","P","C","D","HD"}))</f>
        <v/>
      </c>
      <c r="P48" s="23"/>
      <c r="Q48" s="23"/>
      <c r="R48" s="31" t="str">
        <f t="shared" si="12"/>
        <v/>
      </c>
      <c r="S48" s="5"/>
      <c r="T48" s="28"/>
      <c r="U48" s="28"/>
      <c r="V48" s="28"/>
    </row>
    <row r="49" spans="2:22" x14ac:dyDescent="0.35">
      <c r="B49" s="120" t="str">
        <f t="shared" si="9"/>
        <v xml:space="preserve">MBIS5019 </v>
      </c>
      <c r="C49" s="6"/>
      <c r="D49" s="6"/>
      <c r="E49" s="32"/>
      <c r="F49" s="32"/>
      <c r="G49" s="87"/>
      <c r="H49" s="138"/>
      <c r="I49" s="138"/>
      <c r="J49" s="138"/>
      <c r="K49" s="132"/>
      <c r="L49" s="70"/>
      <c r="M49" s="72" t="str">
        <f t="shared" si="10"/>
        <v/>
      </c>
      <c r="N49" s="73" t="str">
        <f t="shared" si="11"/>
        <v/>
      </c>
      <c r="O49" s="74" t="str">
        <f>IF(G49="","",LOOKUP(N49,{0,50,65,75,85},{"F","P","C","D","HD"}))</f>
        <v/>
      </c>
      <c r="P49" s="77"/>
      <c r="Q49" s="77"/>
      <c r="R49" s="31" t="str">
        <f t="shared" si="12"/>
        <v/>
      </c>
      <c r="S49" s="5"/>
      <c r="T49" s="28"/>
      <c r="U49" s="28"/>
      <c r="V49" s="28"/>
    </row>
    <row r="50" spans="2:22" x14ac:dyDescent="0.35">
      <c r="B50" s="120" t="str">
        <f t="shared" si="9"/>
        <v xml:space="preserve">MBIS5019 </v>
      </c>
      <c r="C50" s="6"/>
      <c r="D50" s="6"/>
      <c r="E50" s="82"/>
      <c r="F50" s="82"/>
      <c r="G50" s="87"/>
      <c r="H50" s="134"/>
      <c r="I50" s="134"/>
      <c r="J50" s="134"/>
      <c r="K50" s="132"/>
      <c r="L50" s="39"/>
      <c r="M50" s="19" t="str">
        <f t="shared" si="10"/>
        <v/>
      </c>
      <c r="N50" s="20" t="str">
        <f t="shared" si="11"/>
        <v/>
      </c>
      <c r="O50" s="21" t="str">
        <f>IF(G50="","",LOOKUP(N50,{0,50,65,75,85},{"F","P","C","D","HD"}))</f>
        <v/>
      </c>
      <c r="P50" s="23"/>
      <c r="Q50" s="23"/>
      <c r="R50" s="31" t="str">
        <f t="shared" si="12"/>
        <v/>
      </c>
      <c r="S50" s="5"/>
      <c r="T50" s="28"/>
      <c r="U50" s="28"/>
      <c r="V50" s="28"/>
    </row>
    <row r="51" spans="2:22" x14ac:dyDescent="0.35">
      <c r="B51" s="120" t="str">
        <f t="shared" si="9"/>
        <v xml:space="preserve">MBIS5019 </v>
      </c>
      <c r="C51" s="6"/>
      <c r="D51" s="6"/>
      <c r="E51" s="32"/>
      <c r="F51" s="32"/>
      <c r="G51" s="87"/>
      <c r="H51" s="37"/>
      <c r="I51" s="37"/>
      <c r="J51" s="132"/>
      <c r="K51" s="132"/>
      <c r="L51" s="39"/>
      <c r="M51" s="19" t="str">
        <f t="shared" si="10"/>
        <v/>
      </c>
      <c r="N51" s="20" t="str">
        <f t="shared" si="11"/>
        <v/>
      </c>
      <c r="O51" s="21" t="str">
        <f>IF(G51="","",LOOKUP(N51,{0,50,65,75,85},{"F","P","C","D","HD"}))</f>
        <v/>
      </c>
      <c r="P51" s="23"/>
      <c r="Q51" s="23"/>
      <c r="R51" s="31" t="str">
        <f t="shared" si="12"/>
        <v/>
      </c>
      <c r="S51" s="5"/>
      <c r="T51" s="28"/>
      <c r="U51" s="28"/>
      <c r="V51" s="28"/>
    </row>
    <row r="52" spans="2:22" x14ac:dyDescent="0.35">
      <c r="B52" s="120" t="str">
        <f t="shared" si="9"/>
        <v xml:space="preserve">MBIS5019 </v>
      </c>
      <c r="C52" s="6"/>
      <c r="D52" s="6"/>
      <c r="E52" s="32"/>
      <c r="F52" s="32"/>
      <c r="G52" s="87"/>
      <c r="H52" s="37"/>
      <c r="I52" s="37"/>
      <c r="J52" s="132"/>
      <c r="K52" s="132"/>
      <c r="L52" s="42"/>
      <c r="M52" s="19" t="str">
        <f t="shared" si="10"/>
        <v/>
      </c>
      <c r="N52" s="20" t="str">
        <f t="shared" si="11"/>
        <v/>
      </c>
      <c r="O52" s="21" t="str">
        <f>IF(G52="","",LOOKUP(N52,{0,50,65,75,85},{"F","P","C","D","HD"}))</f>
        <v/>
      </c>
      <c r="P52" s="23"/>
      <c r="Q52" s="23"/>
      <c r="R52" s="31" t="str">
        <f t="shared" si="12"/>
        <v/>
      </c>
      <c r="S52" s="5"/>
      <c r="T52" s="28"/>
      <c r="U52" s="28"/>
      <c r="V52" s="28"/>
    </row>
    <row r="53" spans="2:22" x14ac:dyDescent="0.35">
      <c r="B53" s="120" t="str">
        <f t="shared" si="9"/>
        <v xml:space="preserve">MBIS5019 </v>
      </c>
      <c r="C53" s="6"/>
      <c r="D53" s="6"/>
      <c r="E53" s="23"/>
      <c r="F53" s="23"/>
      <c r="G53" s="87"/>
      <c r="H53" s="132"/>
      <c r="I53" s="132"/>
      <c r="J53" s="132"/>
      <c r="K53" s="132"/>
      <c r="L53" s="44"/>
      <c r="M53" s="19" t="str">
        <f t="shared" si="10"/>
        <v/>
      </c>
      <c r="N53" s="20" t="str">
        <f t="shared" si="11"/>
        <v/>
      </c>
      <c r="O53" s="21" t="str">
        <f>IF(G53="","",LOOKUP(N53,{0,50,65,75,85},{"F","P","C","D","HD"}))</f>
        <v/>
      </c>
      <c r="P53" s="23"/>
      <c r="Q53" s="23"/>
      <c r="R53" s="31" t="str">
        <f t="shared" si="12"/>
        <v/>
      </c>
      <c r="S53" s="5"/>
      <c r="T53" s="28"/>
      <c r="U53" s="28"/>
      <c r="V53" s="28"/>
    </row>
    <row r="54" spans="2:22" x14ac:dyDescent="0.35">
      <c r="B54" s="120" t="str">
        <f t="shared" si="9"/>
        <v xml:space="preserve">MBIS5019 </v>
      </c>
      <c r="C54" s="6"/>
      <c r="D54" s="6"/>
      <c r="E54" s="32"/>
      <c r="F54" s="32"/>
      <c r="G54" s="87"/>
      <c r="H54" s="37"/>
      <c r="I54" s="37"/>
      <c r="J54" s="37"/>
      <c r="K54" s="132"/>
      <c r="L54" s="44"/>
      <c r="M54" s="19" t="str">
        <f t="shared" si="10"/>
        <v/>
      </c>
      <c r="N54" s="20" t="str">
        <f t="shared" si="11"/>
        <v/>
      </c>
      <c r="O54" s="21" t="str">
        <f>IF(G54="","",LOOKUP(N54,{0,50,65,75,85},{"F","P","C","D","HD"}))</f>
        <v/>
      </c>
      <c r="P54" s="23"/>
      <c r="Q54" s="23"/>
      <c r="R54" s="31" t="str">
        <f t="shared" si="12"/>
        <v/>
      </c>
      <c r="S54" s="5"/>
      <c r="T54" s="28"/>
      <c r="U54" s="28"/>
      <c r="V54" s="28"/>
    </row>
    <row r="55" spans="2:22" x14ac:dyDescent="0.35">
      <c r="B55" s="120" t="str">
        <f t="shared" si="9"/>
        <v xml:space="preserve">MBIS5019 </v>
      </c>
      <c r="C55" s="6"/>
      <c r="D55" s="6"/>
      <c r="E55" s="23"/>
      <c r="F55" s="23"/>
      <c r="G55" s="66"/>
      <c r="H55" s="132"/>
      <c r="I55" s="132"/>
      <c r="J55" s="132"/>
      <c r="K55" s="132"/>
      <c r="L55" s="44"/>
      <c r="M55" s="19" t="str">
        <f t="shared" si="10"/>
        <v/>
      </c>
      <c r="N55" s="20" t="str">
        <f t="shared" si="11"/>
        <v/>
      </c>
      <c r="O55" s="21" t="str">
        <f>IF(G55="","",LOOKUP(N55,{0,50,65,75,85},{"F","P","C","D","HD"}))</f>
        <v/>
      </c>
      <c r="P55" s="23"/>
      <c r="Q55" s="23"/>
      <c r="R55" s="31" t="str">
        <f t="shared" si="12"/>
        <v/>
      </c>
      <c r="S55" s="5"/>
      <c r="T55" s="28"/>
      <c r="U55" s="28"/>
      <c r="V55" s="28"/>
    </row>
    <row r="56" spans="2:22" x14ac:dyDescent="0.35">
      <c r="B56" s="120" t="str">
        <f t="shared" si="9"/>
        <v xml:space="preserve">MBIS5019 </v>
      </c>
      <c r="C56" s="6"/>
      <c r="D56" s="6"/>
      <c r="E56" s="23"/>
      <c r="F56" s="23"/>
      <c r="G56" s="66"/>
      <c r="H56" s="132"/>
      <c r="I56" s="132"/>
      <c r="J56" s="132"/>
      <c r="K56" s="132"/>
      <c r="L56" s="44"/>
      <c r="M56" s="19" t="str">
        <f t="shared" si="10"/>
        <v/>
      </c>
      <c r="N56" s="20" t="str">
        <f t="shared" si="11"/>
        <v/>
      </c>
      <c r="O56" s="21" t="str">
        <f>IF(G56="","",LOOKUP(N56,{0,50,65,75,85},{"F","P","C","D","HD"}))</f>
        <v/>
      </c>
      <c r="P56" s="23"/>
      <c r="Q56" s="23"/>
      <c r="R56" s="31" t="str">
        <f t="shared" si="12"/>
        <v/>
      </c>
      <c r="S56" s="5"/>
      <c r="T56" s="28"/>
      <c r="U56" s="28"/>
      <c r="V56" s="28"/>
    </row>
    <row r="57" spans="2:22" x14ac:dyDescent="0.35">
      <c r="B57" s="120" t="str">
        <f t="shared" si="9"/>
        <v xml:space="preserve">MBIS5019 </v>
      </c>
      <c r="C57" s="6"/>
      <c r="D57" s="6"/>
      <c r="E57" s="23"/>
      <c r="F57" s="23"/>
      <c r="G57" s="66"/>
      <c r="H57" s="132"/>
      <c r="I57" s="132"/>
      <c r="J57" s="132"/>
      <c r="K57" s="132"/>
      <c r="L57" s="44"/>
      <c r="M57" s="19" t="str">
        <f t="shared" si="10"/>
        <v/>
      </c>
      <c r="N57" s="20" t="str">
        <f t="shared" si="11"/>
        <v/>
      </c>
      <c r="O57" s="21" t="str">
        <f>IF(G57="","",LOOKUP(N57,{0,50,65,75,85},{"F","P","C","D","HD"}))</f>
        <v/>
      </c>
      <c r="P57" s="23"/>
      <c r="Q57" s="23"/>
      <c r="R57" s="31" t="str">
        <f t="shared" si="12"/>
        <v/>
      </c>
      <c r="S57" s="5"/>
      <c r="T57" s="28"/>
      <c r="U57" s="28"/>
      <c r="V57" s="28"/>
    </row>
    <row r="58" spans="2:22" x14ac:dyDescent="0.35">
      <c r="B58" s="120" t="str">
        <f t="shared" si="9"/>
        <v xml:space="preserve">MBIS5019 </v>
      </c>
      <c r="C58" s="6"/>
      <c r="D58" s="6"/>
      <c r="E58" s="23"/>
      <c r="F58" s="23"/>
      <c r="G58" s="87"/>
      <c r="H58" s="134"/>
      <c r="I58" s="134"/>
      <c r="J58" s="134"/>
      <c r="K58" s="132"/>
      <c r="L58" s="42"/>
      <c r="M58" s="19" t="str">
        <f t="shared" si="10"/>
        <v/>
      </c>
      <c r="N58" s="20" t="str">
        <f t="shared" si="11"/>
        <v/>
      </c>
      <c r="O58" s="21" t="str">
        <f>IF(G58="","",LOOKUP(N58,{0,50,65,75,85},{"F","P","C","D","HD"}))</f>
        <v/>
      </c>
      <c r="P58" s="23"/>
      <c r="Q58" s="23"/>
      <c r="R58" s="31" t="str">
        <f t="shared" si="12"/>
        <v/>
      </c>
      <c r="S58" s="5"/>
      <c r="T58" s="28"/>
      <c r="U58" s="28"/>
      <c r="V58" s="28"/>
    </row>
    <row r="59" spans="2:22" x14ac:dyDescent="0.35">
      <c r="B59" s="120" t="str">
        <f t="shared" si="9"/>
        <v xml:space="preserve">MBIS5019 </v>
      </c>
      <c r="C59" s="6"/>
      <c r="D59" s="6"/>
      <c r="E59" s="82"/>
      <c r="F59" s="82"/>
      <c r="G59" s="87"/>
      <c r="H59" s="136"/>
      <c r="I59" s="136"/>
      <c r="J59" s="136"/>
      <c r="K59" s="132"/>
      <c r="L59" s="42"/>
      <c r="M59" s="19" t="str">
        <f t="shared" si="10"/>
        <v/>
      </c>
      <c r="N59" s="20" t="str">
        <f t="shared" si="11"/>
        <v/>
      </c>
      <c r="O59" s="21" t="str">
        <f>IF(G59="","",LOOKUP(N59,{0,50,65,75,85},{"F","P","C","D","HD"}))</f>
        <v/>
      </c>
      <c r="P59" s="23"/>
      <c r="Q59" s="23"/>
      <c r="R59" s="31" t="str">
        <f t="shared" si="12"/>
        <v/>
      </c>
      <c r="S59" s="5"/>
      <c r="T59" s="28"/>
      <c r="U59" s="28"/>
      <c r="V59" s="28"/>
    </row>
    <row r="60" spans="2:22" x14ac:dyDescent="0.35">
      <c r="B60" s="120" t="str">
        <f t="shared" si="9"/>
        <v xml:space="preserve">MBIS5019 </v>
      </c>
      <c r="C60" s="6"/>
      <c r="D60" s="6"/>
      <c r="E60" s="82"/>
      <c r="F60" s="82"/>
      <c r="G60" s="87"/>
      <c r="H60" s="135"/>
      <c r="I60" s="135"/>
      <c r="J60" s="135"/>
      <c r="K60" s="132"/>
      <c r="L60" s="44"/>
      <c r="M60" s="19" t="str">
        <f t="shared" si="10"/>
        <v/>
      </c>
      <c r="N60" s="20" t="str">
        <f t="shared" si="11"/>
        <v/>
      </c>
      <c r="O60" s="21" t="str">
        <f>IF(G60="","",LOOKUP(N60,{0,50,65,75,85},{"F","P","C","D","HD"}))</f>
        <v/>
      </c>
      <c r="P60" s="23"/>
      <c r="Q60" s="23"/>
      <c r="R60" s="31" t="str">
        <f t="shared" si="12"/>
        <v/>
      </c>
      <c r="S60" s="5"/>
      <c r="T60" s="28"/>
      <c r="U60" s="28"/>
      <c r="V60" s="28"/>
    </row>
    <row r="61" spans="2:22" x14ac:dyDescent="0.35">
      <c r="B61" s="120" t="str">
        <f t="shared" si="9"/>
        <v xml:space="preserve">MBIS5019 </v>
      </c>
      <c r="C61" s="6"/>
      <c r="D61" s="6"/>
      <c r="E61" s="23"/>
      <c r="F61" s="23"/>
      <c r="G61" s="87"/>
      <c r="H61" s="132"/>
      <c r="I61" s="132"/>
      <c r="J61" s="132"/>
      <c r="K61" s="132"/>
      <c r="L61" s="43"/>
      <c r="M61" s="19" t="str">
        <f t="shared" si="10"/>
        <v/>
      </c>
      <c r="N61" s="20" t="str">
        <f t="shared" si="11"/>
        <v/>
      </c>
      <c r="O61" s="21" t="str">
        <f>IF(G61="","",LOOKUP(N61,{0,50,65,75,85},{"F","P","C","D","HD"}))</f>
        <v/>
      </c>
      <c r="P61" s="23"/>
      <c r="Q61" s="23"/>
      <c r="R61" s="31" t="str">
        <f t="shared" si="12"/>
        <v/>
      </c>
      <c r="S61" s="5"/>
      <c r="T61" s="28"/>
      <c r="U61" s="28"/>
      <c r="V61" s="28"/>
    </row>
    <row r="62" spans="2:22" x14ac:dyDescent="0.35">
      <c r="B62" s="120" t="str">
        <f t="shared" si="9"/>
        <v xml:space="preserve">MBIS5019 </v>
      </c>
      <c r="C62" s="6"/>
      <c r="D62" s="6"/>
      <c r="E62" s="32"/>
      <c r="F62" s="32"/>
      <c r="G62" s="87"/>
      <c r="H62" s="37"/>
      <c r="I62" s="37"/>
      <c r="J62" s="37"/>
      <c r="K62" s="132"/>
      <c r="L62" s="43"/>
      <c r="M62" s="19" t="str">
        <f t="shared" si="10"/>
        <v/>
      </c>
      <c r="N62" s="20" t="str">
        <f t="shared" si="11"/>
        <v/>
      </c>
      <c r="O62" s="21" t="str">
        <f>IF(G62="","",LOOKUP(N62,{0,50,65,75,85},{"F","P","C","D","HD"}))</f>
        <v/>
      </c>
      <c r="P62" s="23"/>
      <c r="Q62" s="23"/>
      <c r="R62" s="31" t="str">
        <f t="shared" si="12"/>
        <v/>
      </c>
      <c r="S62" s="5"/>
      <c r="T62" s="28"/>
      <c r="U62" s="28"/>
      <c r="V62" s="28"/>
    </row>
    <row r="63" spans="2:22" x14ac:dyDescent="0.35">
      <c r="B63" s="120" t="str">
        <f t="shared" si="9"/>
        <v xml:space="preserve">MBIS5019 </v>
      </c>
      <c r="C63" s="6"/>
      <c r="D63" s="6"/>
      <c r="E63" s="23"/>
      <c r="F63" s="23"/>
      <c r="G63" s="87"/>
      <c r="H63" s="37"/>
      <c r="I63" s="132"/>
      <c r="J63" s="132"/>
      <c r="K63" s="132"/>
      <c r="L63" s="42"/>
      <c r="M63" s="19" t="str">
        <f t="shared" si="10"/>
        <v/>
      </c>
      <c r="N63" s="20" t="str">
        <f t="shared" si="11"/>
        <v/>
      </c>
      <c r="O63" s="21" t="str">
        <f>IF(G63="","",LOOKUP(N63,{0,50,65,75,85},{"F","P","C","D","HD"}))</f>
        <v/>
      </c>
      <c r="P63" s="23"/>
      <c r="Q63" s="23"/>
      <c r="R63" s="31" t="str">
        <f t="shared" si="12"/>
        <v/>
      </c>
      <c r="S63" s="5"/>
      <c r="T63" s="28"/>
      <c r="U63" s="28"/>
      <c r="V63" s="28"/>
    </row>
    <row r="64" spans="2:22" x14ac:dyDescent="0.35">
      <c r="B64" s="120" t="str">
        <f t="shared" si="9"/>
        <v xml:space="preserve">MBIS5019 </v>
      </c>
      <c r="C64" s="6"/>
      <c r="D64" s="6"/>
      <c r="E64" s="82"/>
      <c r="F64" s="82"/>
      <c r="G64" s="87"/>
      <c r="H64" s="134"/>
      <c r="I64" s="134"/>
      <c r="J64" s="140"/>
      <c r="K64" s="132"/>
      <c r="L64" s="61"/>
      <c r="M64" s="19" t="str">
        <f t="shared" si="10"/>
        <v/>
      </c>
      <c r="N64" s="20" t="str">
        <f t="shared" si="11"/>
        <v/>
      </c>
      <c r="O64" s="21" t="str">
        <f>IF(G64="","",LOOKUP(N64,{0,50,65,75,85},{"F","P","C","D","HD"}))</f>
        <v/>
      </c>
      <c r="P64" s="33"/>
      <c r="Q64" s="23"/>
      <c r="R64" s="31" t="str">
        <f t="shared" si="12"/>
        <v/>
      </c>
      <c r="S64" s="5"/>
    </row>
    <row r="65" spans="2:19" x14ac:dyDescent="0.35">
      <c r="B65" s="120" t="str">
        <f t="shared" si="9"/>
        <v xml:space="preserve">MBIS5019 </v>
      </c>
      <c r="C65" s="6"/>
      <c r="D65" s="6"/>
      <c r="E65" s="23"/>
      <c r="F65" s="23"/>
      <c r="G65" s="66"/>
      <c r="H65" s="132"/>
      <c r="I65" s="132"/>
      <c r="J65" s="132"/>
      <c r="K65" s="132"/>
      <c r="L65" s="44"/>
      <c r="M65" s="19" t="str">
        <f t="shared" si="10"/>
        <v/>
      </c>
      <c r="N65" s="20" t="str">
        <f t="shared" si="11"/>
        <v/>
      </c>
      <c r="O65" s="21" t="str">
        <f>IF(G65="","",LOOKUP(N65,{0,50,65,75,85},{"F","P","C","D","HD"}))</f>
        <v/>
      </c>
      <c r="P65" s="23"/>
      <c r="Q65" s="23"/>
      <c r="R65" s="31" t="str">
        <f t="shared" si="12"/>
        <v/>
      </c>
      <c r="S65" s="5"/>
    </row>
    <row r="66" spans="2:19" x14ac:dyDescent="0.35">
      <c r="B66" s="120" t="str">
        <f t="shared" si="9"/>
        <v xml:space="preserve">MBIS5019 </v>
      </c>
      <c r="C66" s="6"/>
      <c r="D66" s="6"/>
      <c r="E66" s="32"/>
      <c r="F66" s="32"/>
      <c r="G66" s="87"/>
      <c r="H66" s="134"/>
      <c r="I66" s="134"/>
      <c r="J66" s="134"/>
      <c r="K66" s="132"/>
      <c r="L66" s="43"/>
      <c r="M66" s="19" t="str">
        <f t="shared" si="10"/>
        <v/>
      </c>
      <c r="N66" s="20" t="str">
        <f t="shared" si="11"/>
        <v/>
      </c>
      <c r="O66" s="21" t="str">
        <f>IF(G66="","",LOOKUP(N66,{0,50,65,75,85},{"F","P","C","D","HD"}))</f>
        <v/>
      </c>
      <c r="P66" s="23"/>
      <c r="Q66" s="23"/>
      <c r="R66" s="31" t="str">
        <f t="shared" si="12"/>
        <v/>
      </c>
      <c r="S66" s="5"/>
    </row>
    <row r="67" spans="2:19" x14ac:dyDescent="0.35">
      <c r="B67" s="120" t="str">
        <f t="shared" si="9"/>
        <v xml:space="preserve">MBIS5019 </v>
      </c>
      <c r="C67" s="6"/>
      <c r="D67" s="6"/>
      <c r="E67" s="32"/>
      <c r="F67" s="32"/>
      <c r="G67" s="87"/>
      <c r="H67" s="37"/>
      <c r="I67" s="37"/>
      <c r="J67" s="37"/>
      <c r="K67" s="132"/>
      <c r="L67" s="44"/>
      <c r="M67" s="19" t="str">
        <f t="shared" si="10"/>
        <v/>
      </c>
      <c r="N67" s="20" t="str">
        <f t="shared" si="11"/>
        <v/>
      </c>
      <c r="O67" s="21" t="str">
        <f>IF(G67="","",LOOKUP(N67,{0,50,65,75,85},{"F","P","C","D","HD"}))</f>
        <v/>
      </c>
      <c r="P67" s="23"/>
      <c r="Q67" s="23"/>
      <c r="R67" s="31" t="str">
        <f t="shared" si="12"/>
        <v/>
      </c>
      <c r="S67" s="5"/>
    </row>
    <row r="68" spans="2:19" x14ac:dyDescent="0.35">
      <c r="B68" s="120" t="str">
        <f t="shared" si="9"/>
        <v xml:space="preserve">MBIS5019 </v>
      </c>
      <c r="C68" s="6"/>
      <c r="D68" s="6"/>
      <c r="E68" s="32"/>
      <c r="F68" s="32"/>
      <c r="G68" s="65"/>
      <c r="H68" s="132"/>
      <c r="I68" s="132"/>
      <c r="J68" s="132"/>
      <c r="K68" s="132"/>
      <c r="L68" s="40"/>
      <c r="M68" s="19" t="str">
        <f t="shared" si="10"/>
        <v/>
      </c>
      <c r="N68" s="20" t="str">
        <f t="shared" si="11"/>
        <v/>
      </c>
      <c r="O68" s="21" t="str">
        <f>IF(G68="","",LOOKUP(N68,{0,50,65,75,85},{"F","P","C","D","HD"}))</f>
        <v/>
      </c>
      <c r="P68" s="23"/>
      <c r="Q68" s="23"/>
      <c r="R68" s="31" t="str">
        <f t="shared" si="12"/>
        <v/>
      </c>
      <c r="S68" s="5"/>
    </row>
    <row r="69" spans="2:19" x14ac:dyDescent="0.35">
      <c r="B69" s="120" t="str">
        <f t="shared" si="9"/>
        <v xml:space="preserve">MBIS5019 </v>
      </c>
      <c r="C69" s="6"/>
      <c r="D69" s="6"/>
      <c r="E69" s="23"/>
      <c r="F69" s="23"/>
      <c r="G69" s="66"/>
      <c r="H69" s="132"/>
      <c r="I69" s="132"/>
      <c r="J69" s="132"/>
      <c r="K69" s="132"/>
      <c r="L69" s="44"/>
      <c r="M69" s="19" t="str">
        <f t="shared" si="10"/>
        <v/>
      </c>
      <c r="N69" s="20" t="str">
        <f t="shared" si="11"/>
        <v/>
      </c>
      <c r="O69" s="21" t="str">
        <f>IF(G69="","",LOOKUP(N69,{0,50,65,75,85},{"F","P","C","D","HD"}))</f>
        <v/>
      </c>
      <c r="P69" s="23"/>
      <c r="Q69" s="23"/>
      <c r="R69" s="31" t="str">
        <f t="shared" si="12"/>
        <v/>
      </c>
      <c r="S69" s="5"/>
    </row>
    <row r="70" spans="2:19" x14ac:dyDescent="0.35">
      <c r="B70" s="120" t="str">
        <f t="shared" si="9"/>
        <v xml:space="preserve">MBIS5019 </v>
      </c>
      <c r="C70" s="6"/>
      <c r="D70" s="6"/>
      <c r="E70" s="23"/>
      <c r="F70" s="23"/>
      <c r="G70" s="66"/>
      <c r="H70" s="132"/>
      <c r="I70" s="132"/>
      <c r="J70" s="132"/>
      <c r="K70" s="132"/>
      <c r="L70" s="44"/>
      <c r="M70" s="19" t="str">
        <f t="shared" si="10"/>
        <v/>
      </c>
      <c r="N70" s="20" t="str">
        <f t="shared" si="11"/>
        <v/>
      </c>
      <c r="O70" s="21" t="str">
        <f>IF(G70="","",LOOKUP(N70,{0,50,65,75,85},{"F","P","C","D","HD"}))</f>
        <v/>
      </c>
      <c r="P70" s="23"/>
      <c r="Q70" s="23"/>
      <c r="R70" s="31" t="str">
        <f t="shared" si="12"/>
        <v/>
      </c>
      <c r="S70" s="5"/>
    </row>
    <row r="71" spans="2:19" x14ac:dyDescent="0.35">
      <c r="B71" s="120" t="str">
        <f t="shared" si="9"/>
        <v xml:space="preserve">MBIS5019 </v>
      </c>
      <c r="C71" s="6"/>
      <c r="D71" s="6"/>
      <c r="E71" s="23"/>
      <c r="F71" s="23"/>
      <c r="G71" s="66"/>
      <c r="H71" s="132"/>
      <c r="I71" s="132"/>
      <c r="J71" s="132"/>
      <c r="K71" s="132"/>
      <c r="L71" s="44"/>
      <c r="M71" s="19" t="str">
        <f t="shared" si="10"/>
        <v/>
      </c>
      <c r="N71" s="20" t="str">
        <f t="shared" si="11"/>
        <v/>
      </c>
      <c r="O71" s="21" t="str">
        <f>IF(G71="","",LOOKUP(N71,{0,50,65,75,85},{"F","P","C","D","HD"}))</f>
        <v/>
      </c>
      <c r="P71" s="23"/>
      <c r="Q71" s="23"/>
      <c r="R71" s="31" t="str">
        <f t="shared" si="12"/>
        <v/>
      </c>
      <c r="S71" s="5"/>
    </row>
    <row r="72" spans="2:19" x14ac:dyDescent="0.35">
      <c r="B72" s="120" t="str">
        <f t="shared" si="9"/>
        <v xml:space="preserve">MBIS5019 </v>
      </c>
      <c r="C72" s="6"/>
      <c r="D72" s="6"/>
      <c r="E72" s="23"/>
      <c r="F72" s="23"/>
      <c r="G72" s="87"/>
      <c r="H72" s="132"/>
      <c r="I72" s="132"/>
      <c r="J72" s="132"/>
      <c r="K72" s="132"/>
      <c r="L72" s="44"/>
      <c r="M72" s="19" t="str">
        <f t="shared" si="10"/>
        <v/>
      </c>
      <c r="N72" s="20" t="str">
        <f t="shared" si="11"/>
        <v/>
      </c>
      <c r="O72" s="21" t="str">
        <f>IF(G72="","",LOOKUP(N72,{0,50,65,75,85},{"F","P","C","D","HD"}))</f>
        <v/>
      </c>
      <c r="P72" s="23"/>
      <c r="Q72" s="23"/>
      <c r="R72" s="31" t="str">
        <f t="shared" si="12"/>
        <v/>
      </c>
      <c r="S72" s="5"/>
    </row>
    <row r="73" spans="2:19" x14ac:dyDescent="0.35">
      <c r="B73" s="120" t="str">
        <f t="shared" si="9"/>
        <v xml:space="preserve">MBIS5019 </v>
      </c>
      <c r="C73" s="6"/>
      <c r="D73" s="6"/>
      <c r="E73" s="23"/>
      <c r="F73" s="23"/>
      <c r="G73" s="87"/>
      <c r="H73" s="134"/>
      <c r="I73" s="134"/>
      <c r="J73" s="134"/>
      <c r="K73" s="132"/>
      <c r="L73" s="40"/>
      <c r="M73" s="19" t="str">
        <f t="shared" si="10"/>
        <v/>
      </c>
      <c r="N73" s="20" t="str">
        <f t="shared" si="11"/>
        <v/>
      </c>
      <c r="O73" s="21" t="str">
        <f>IF(G73="","",LOOKUP(N73,{0,50,65,75,85},{"F","P","C","D","HD"}))</f>
        <v/>
      </c>
      <c r="P73" s="23"/>
      <c r="Q73" s="23"/>
      <c r="R73" s="31" t="str">
        <f t="shared" si="12"/>
        <v/>
      </c>
      <c r="S73" s="5"/>
    </row>
    <row r="74" spans="2:19" x14ac:dyDescent="0.35">
      <c r="B74" s="120" t="str">
        <f t="shared" si="9"/>
        <v xml:space="preserve">MBIS5019 </v>
      </c>
      <c r="C74" s="6"/>
      <c r="D74" s="6"/>
      <c r="E74" s="23"/>
      <c r="F74" s="23"/>
      <c r="G74" s="87"/>
      <c r="H74" s="132"/>
      <c r="I74" s="132"/>
      <c r="J74" s="132"/>
      <c r="K74" s="132"/>
      <c r="L74" s="44"/>
      <c r="M74" s="19" t="str">
        <f t="shared" si="10"/>
        <v/>
      </c>
      <c r="N74" s="20" t="str">
        <f t="shared" si="11"/>
        <v/>
      </c>
      <c r="O74" s="21" t="str">
        <f>IF(G74="","",LOOKUP(N74,{0,50,65,75,85},{"F","P","C","D","HD"}))</f>
        <v/>
      </c>
      <c r="P74" s="23"/>
      <c r="Q74" s="23"/>
      <c r="R74" s="31" t="str">
        <f t="shared" si="12"/>
        <v/>
      </c>
      <c r="S74" s="5"/>
    </row>
    <row r="75" spans="2:19" x14ac:dyDescent="0.35">
      <c r="B75" s="120" t="str">
        <f t="shared" si="9"/>
        <v xml:space="preserve">MBIS5019 </v>
      </c>
      <c r="C75" s="6"/>
      <c r="D75" s="6"/>
      <c r="E75" s="32"/>
      <c r="F75" s="32"/>
      <c r="G75" s="87"/>
      <c r="H75" s="37"/>
      <c r="I75" s="37"/>
      <c r="J75" s="37"/>
      <c r="K75" s="132"/>
      <c r="L75" s="42"/>
      <c r="M75" s="19" t="str">
        <f t="shared" si="10"/>
        <v/>
      </c>
      <c r="N75" s="20" t="str">
        <f t="shared" si="11"/>
        <v/>
      </c>
      <c r="O75" s="21" t="str">
        <f>IF(G75="","",LOOKUP(N75,{0,50,65,75,85},{"F","P","C","D","HD"}))</f>
        <v/>
      </c>
      <c r="P75" s="23"/>
      <c r="Q75" s="23"/>
      <c r="R75" s="31" t="str">
        <f t="shared" si="12"/>
        <v/>
      </c>
      <c r="S75" s="5"/>
    </row>
    <row r="76" spans="2:19" x14ac:dyDescent="0.35">
      <c r="B76" s="120" t="str">
        <f t="shared" si="9"/>
        <v xml:space="preserve">MBIS5019 </v>
      </c>
      <c r="C76" s="6"/>
      <c r="D76" s="6"/>
      <c r="E76" s="82"/>
      <c r="F76" s="82"/>
      <c r="G76" s="87"/>
      <c r="H76" s="134"/>
      <c r="I76" s="134"/>
      <c r="J76" s="134"/>
      <c r="K76" s="132"/>
      <c r="L76" s="71"/>
      <c r="M76" s="72" t="str">
        <f t="shared" si="10"/>
        <v/>
      </c>
      <c r="N76" s="73" t="str">
        <f t="shared" si="11"/>
        <v/>
      </c>
      <c r="O76" s="74" t="str">
        <f>IF(G76="","",LOOKUP(N76,{0,50,65,75,85},{"F","P","C","D","HD"}))</f>
        <v/>
      </c>
      <c r="P76" s="77"/>
      <c r="Q76" s="77"/>
      <c r="R76" s="31" t="str">
        <f t="shared" si="12"/>
        <v/>
      </c>
      <c r="S76" s="5"/>
    </row>
    <row r="77" spans="2:19" x14ac:dyDescent="0.35">
      <c r="B77" s="120" t="str">
        <f t="shared" si="9"/>
        <v xml:space="preserve">MBIS5019 </v>
      </c>
      <c r="C77" s="6"/>
      <c r="D77" s="6"/>
      <c r="E77" s="80"/>
      <c r="F77" s="80"/>
      <c r="G77" s="87"/>
      <c r="H77" s="135"/>
      <c r="I77" s="135"/>
      <c r="J77" s="135"/>
      <c r="K77" s="132"/>
      <c r="L77" s="43"/>
      <c r="M77" s="19" t="str">
        <f t="shared" si="10"/>
        <v/>
      </c>
      <c r="N77" s="20" t="str">
        <f t="shared" si="11"/>
        <v/>
      </c>
      <c r="O77" s="21" t="str">
        <f>IF(G77="","",LOOKUP(N77,{0,50,65,75,85},{"F","P","C","D","HD"}))</f>
        <v/>
      </c>
      <c r="P77" s="33"/>
      <c r="Q77" s="23"/>
      <c r="R77" s="31" t="str">
        <f t="shared" si="12"/>
        <v/>
      </c>
      <c r="S77" s="5"/>
    </row>
    <row r="78" spans="2:19" x14ac:dyDescent="0.35">
      <c r="B78" s="120" t="str">
        <f t="shared" si="9"/>
        <v xml:space="preserve">MBIS5019 </v>
      </c>
      <c r="C78" s="6"/>
      <c r="D78" s="6"/>
      <c r="E78" s="23"/>
      <c r="F78" s="23"/>
      <c r="G78" s="66"/>
      <c r="H78" s="132"/>
      <c r="I78" s="132"/>
      <c r="J78" s="132"/>
      <c r="K78" s="132"/>
      <c r="L78" s="44"/>
      <c r="M78" s="19" t="str">
        <f t="shared" si="10"/>
        <v/>
      </c>
      <c r="N78" s="20" t="str">
        <f t="shared" si="11"/>
        <v/>
      </c>
      <c r="O78" s="21" t="str">
        <f>IF(G78="","",LOOKUP(N78,{0,50,65,75,85},{"F","P","C","D","HD"}))</f>
        <v/>
      </c>
      <c r="P78" s="23"/>
      <c r="Q78" s="23"/>
      <c r="R78" s="31" t="str">
        <f t="shared" si="12"/>
        <v/>
      </c>
      <c r="S78" s="5"/>
    </row>
    <row r="79" spans="2:19" x14ac:dyDescent="0.35">
      <c r="B79" s="120" t="str">
        <f t="shared" si="9"/>
        <v xml:space="preserve">MBIS5019 </v>
      </c>
      <c r="C79" s="6"/>
      <c r="D79" s="6"/>
      <c r="E79" s="23"/>
      <c r="F79" s="23"/>
      <c r="G79" s="66"/>
      <c r="H79" s="132"/>
      <c r="I79" s="132"/>
      <c r="J79" s="132"/>
      <c r="K79" s="132"/>
      <c r="L79" s="44"/>
      <c r="M79" s="19" t="str">
        <f t="shared" si="10"/>
        <v/>
      </c>
      <c r="N79" s="20" t="str">
        <f t="shared" si="11"/>
        <v/>
      </c>
      <c r="O79" s="21" t="str">
        <f>IF(G79="","",LOOKUP(N79,{0,50,65,75,85},{"F","P","C","D","HD"}))</f>
        <v/>
      </c>
      <c r="P79" s="23"/>
      <c r="Q79" s="23"/>
      <c r="R79" s="31" t="str">
        <f t="shared" si="12"/>
        <v/>
      </c>
      <c r="S79" s="5"/>
    </row>
    <row r="80" spans="2:19" x14ac:dyDescent="0.35">
      <c r="B80" s="120" t="str">
        <f t="shared" si="9"/>
        <v xml:space="preserve">MBIS5019 </v>
      </c>
      <c r="C80" s="6"/>
      <c r="D80" s="6"/>
      <c r="E80" s="82"/>
      <c r="F80" s="82"/>
      <c r="G80" s="87"/>
      <c r="H80" s="138"/>
      <c r="I80" s="138"/>
      <c r="J80" s="138"/>
      <c r="K80" s="132"/>
      <c r="L80" s="44"/>
      <c r="M80" s="19" t="str">
        <f t="shared" si="10"/>
        <v/>
      </c>
      <c r="N80" s="20" t="str">
        <f t="shared" si="11"/>
        <v/>
      </c>
      <c r="O80" s="21" t="str">
        <f>IF(G80="","",LOOKUP(N80,{0,50,65,75,85},{"F","P","C","D","HD"}))</f>
        <v/>
      </c>
      <c r="P80" s="23"/>
      <c r="Q80" s="23"/>
      <c r="R80" s="31" t="str">
        <f t="shared" si="12"/>
        <v/>
      </c>
      <c r="S80" s="5"/>
    </row>
    <row r="81" spans="2:19" x14ac:dyDescent="0.35">
      <c r="B81" s="120" t="str">
        <f t="shared" si="9"/>
        <v xml:space="preserve">MBIS5019 </v>
      </c>
      <c r="C81" s="6"/>
      <c r="D81" s="6"/>
      <c r="E81" s="32"/>
      <c r="F81" s="32"/>
      <c r="G81" s="87"/>
      <c r="H81" s="37"/>
      <c r="I81" s="37"/>
      <c r="J81" s="37"/>
      <c r="K81" s="132"/>
      <c r="L81" s="40"/>
      <c r="M81" s="19" t="str">
        <f t="shared" si="10"/>
        <v/>
      </c>
      <c r="N81" s="20" t="str">
        <f t="shared" si="11"/>
        <v/>
      </c>
      <c r="O81" s="21" t="str">
        <f>IF(G81="","",LOOKUP(N81,{0,50,65,75,85},{"F","P","C","D","HD"}))</f>
        <v/>
      </c>
      <c r="P81" s="23"/>
      <c r="Q81" s="23"/>
      <c r="R81" s="31" t="str">
        <f t="shared" si="12"/>
        <v/>
      </c>
      <c r="S81" s="5"/>
    </row>
    <row r="82" spans="2:19" x14ac:dyDescent="0.35">
      <c r="B82" s="120" t="str">
        <f t="shared" si="9"/>
        <v xml:space="preserve">MBIS5019 </v>
      </c>
      <c r="C82" s="6"/>
      <c r="D82" s="6"/>
      <c r="E82" s="82"/>
      <c r="F82" s="82"/>
      <c r="G82" s="87"/>
      <c r="H82" s="37"/>
      <c r="I82" s="37"/>
      <c r="J82" s="135"/>
      <c r="K82" s="132"/>
      <c r="L82" s="40"/>
      <c r="M82" s="19" t="str">
        <f t="shared" si="10"/>
        <v/>
      </c>
      <c r="N82" s="20" t="str">
        <f t="shared" si="11"/>
        <v/>
      </c>
      <c r="O82" s="21" t="str">
        <f>IF(G82="","",LOOKUP(N82,{0,50,65,75,85},{"F","P","C","D","HD"}))</f>
        <v/>
      </c>
      <c r="P82" s="23"/>
      <c r="Q82" s="23"/>
      <c r="R82" s="31" t="str">
        <f t="shared" si="12"/>
        <v/>
      </c>
      <c r="S82" s="5"/>
    </row>
    <row r="83" spans="2:19" x14ac:dyDescent="0.35">
      <c r="B83" s="120" t="str">
        <f t="shared" si="9"/>
        <v xml:space="preserve">MBIS5019 </v>
      </c>
      <c r="C83" s="6"/>
      <c r="D83" s="6"/>
      <c r="E83" s="29"/>
      <c r="F83" s="29"/>
      <c r="G83" s="87"/>
      <c r="H83" s="132"/>
      <c r="I83" s="139"/>
      <c r="J83" s="139"/>
      <c r="K83" s="132"/>
      <c r="L83" s="42"/>
      <c r="M83" s="19" t="str">
        <f t="shared" si="10"/>
        <v/>
      </c>
      <c r="N83" s="20" t="str">
        <f t="shared" si="11"/>
        <v/>
      </c>
      <c r="O83" s="21" t="str">
        <f>IF(G83="","",LOOKUP(N83,{0,50,65,75,85},{"F","P","C","D","HD"}))</f>
        <v/>
      </c>
      <c r="P83" s="23"/>
      <c r="Q83" s="23"/>
      <c r="R83" s="31" t="str">
        <f t="shared" si="12"/>
        <v/>
      </c>
      <c r="S83" s="5"/>
    </row>
    <row r="84" spans="2:19" x14ac:dyDescent="0.35">
      <c r="B84" s="120" t="str">
        <f t="shared" si="9"/>
        <v xml:space="preserve">MBIS5019 </v>
      </c>
      <c r="C84" s="6"/>
      <c r="D84" s="6"/>
      <c r="E84" s="23"/>
      <c r="F84" s="23"/>
      <c r="G84" s="66"/>
      <c r="H84" s="132"/>
      <c r="I84" s="132"/>
      <c r="J84" s="132"/>
      <c r="K84" s="132"/>
      <c r="L84" s="44"/>
      <c r="M84" s="19" t="str">
        <f t="shared" si="10"/>
        <v/>
      </c>
      <c r="N84" s="20" t="str">
        <f t="shared" si="11"/>
        <v/>
      </c>
      <c r="O84" s="21" t="str">
        <f>IF(G84="","",LOOKUP(N84,{0,50,65,75,85},{"F","P","C","D","HD"}))</f>
        <v/>
      </c>
      <c r="P84" s="23"/>
      <c r="Q84" s="23"/>
      <c r="R84" s="31" t="str">
        <f t="shared" si="12"/>
        <v/>
      </c>
      <c r="S84" s="5"/>
    </row>
    <row r="85" spans="2:19" x14ac:dyDescent="0.35">
      <c r="B85" s="120" t="str">
        <f t="shared" si="9"/>
        <v xml:space="preserve">MBIS5019 </v>
      </c>
      <c r="C85" s="6"/>
      <c r="D85" s="6"/>
      <c r="E85" s="23"/>
      <c r="F85" s="23"/>
      <c r="G85" s="66"/>
      <c r="H85" s="132"/>
      <c r="I85" s="132"/>
      <c r="J85" s="132"/>
      <c r="K85" s="132"/>
      <c r="L85" s="44"/>
      <c r="M85" s="19" t="str">
        <f t="shared" si="10"/>
        <v/>
      </c>
      <c r="N85" s="20" t="str">
        <f t="shared" si="11"/>
        <v/>
      </c>
      <c r="O85" s="21" t="str">
        <f>IF(G85="","",LOOKUP(N85,{0,50,65,75,85},{"F","P","C","D","HD"}))</f>
        <v/>
      </c>
      <c r="P85" s="23"/>
      <c r="Q85" s="23"/>
      <c r="R85" s="31" t="str">
        <f t="shared" si="12"/>
        <v/>
      </c>
      <c r="S85" s="5"/>
    </row>
    <row r="86" spans="2:19" x14ac:dyDescent="0.35">
      <c r="B86" s="120" t="str">
        <f t="shared" si="9"/>
        <v xml:space="preserve">MBIS5019 </v>
      </c>
      <c r="C86" s="6"/>
      <c r="D86" s="6"/>
      <c r="E86" s="23"/>
      <c r="F86" s="23"/>
      <c r="G86" s="66"/>
      <c r="H86" s="132"/>
      <c r="I86" s="132"/>
      <c r="J86" s="132"/>
      <c r="K86" s="132"/>
      <c r="L86" s="44"/>
      <c r="M86" s="19" t="str">
        <f t="shared" si="10"/>
        <v/>
      </c>
      <c r="N86" s="20" t="str">
        <f t="shared" si="11"/>
        <v/>
      </c>
      <c r="O86" s="21" t="str">
        <f>IF(G86="","",LOOKUP(N86,{0,50,65,75,85},{"F","P","C","D","HD"}))</f>
        <v/>
      </c>
      <c r="P86" s="23"/>
      <c r="Q86" s="23"/>
      <c r="R86" s="31" t="str">
        <f t="shared" si="12"/>
        <v/>
      </c>
      <c r="S86" s="5"/>
    </row>
    <row r="87" spans="2:19" x14ac:dyDescent="0.35">
      <c r="B87" s="120" t="str">
        <f t="shared" ref="B87:B150" si="15">E$8&amp;" "&amp;G87</f>
        <v xml:space="preserve">MBIS5019 </v>
      </c>
      <c r="C87" s="6"/>
      <c r="D87" s="6"/>
      <c r="E87" s="23"/>
      <c r="F87" s="23"/>
      <c r="G87" s="66"/>
      <c r="H87" s="132"/>
      <c r="I87" s="132"/>
      <c r="J87" s="132"/>
      <c r="K87" s="132"/>
      <c r="L87" s="44"/>
      <c r="M87" s="19" t="str">
        <f t="shared" ref="M87:M150" si="16">IF(G87="","",SUM(H87:L87))</f>
        <v/>
      </c>
      <c r="N87" s="20" t="str">
        <f t="shared" ref="N87:N150" si="17">IF(G87="","",ROUND(M87,0))</f>
        <v/>
      </c>
      <c r="O87" s="21" t="str">
        <f>IF(G87="","",LOOKUP(N87,{0,50,65,75,85},{"F","P","C","D","HD"}))</f>
        <v/>
      </c>
      <c r="P87" s="23"/>
      <c r="Q87" s="23"/>
      <c r="R87" s="31" t="str">
        <f t="shared" ref="R87:R150" si="18">IF(P87="",O87,P87)</f>
        <v/>
      </c>
      <c r="S87" s="5"/>
    </row>
    <row r="88" spans="2:19" x14ac:dyDescent="0.35">
      <c r="B88" s="120" t="str">
        <f t="shared" si="15"/>
        <v xml:space="preserve">MBIS5019 </v>
      </c>
      <c r="C88" s="6"/>
      <c r="D88" s="6"/>
      <c r="E88" s="23"/>
      <c r="F88" s="23"/>
      <c r="G88" s="66"/>
      <c r="H88" s="132"/>
      <c r="I88" s="132"/>
      <c r="J88" s="132"/>
      <c r="K88" s="132"/>
      <c r="L88" s="44"/>
      <c r="M88" s="19" t="str">
        <f t="shared" si="16"/>
        <v/>
      </c>
      <c r="N88" s="20" t="str">
        <f t="shared" si="17"/>
        <v/>
      </c>
      <c r="O88" s="21" t="str">
        <f>IF(G88="","",LOOKUP(N88,{0,50,65,75,85},{"F","P","C","D","HD"}))</f>
        <v/>
      </c>
      <c r="P88" s="23"/>
      <c r="Q88" s="23"/>
      <c r="R88" s="31" t="str">
        <f t="shared" si="18"/>
        <v/>
      </c>
      <c r="S88" s="5"/>
    </row>
    <row r="89" spans="2:19" x14ac:dyDescent="0.35">
      <c r="B89" s="120" t="str">
        <f t="shared" si="15"/>
        <v xml:space="preserve">MBIS5019 </v>
      </c>
      <c r="C89" s="6"/>
      <c r="D89" s="6"/>
      <c r="E89" s="32"/>
      <c r="F89" s="32"/>
      <c r="G89" s="87"/>
      <c r="H89" s="37"/>
      <c r="I89" s="132"/>
      <c r="J89" s="37"/>
      <c r="K89" s="132"/>
      <c r="L89" s="44"/>
      <c r="M89" s="19" t="str">
        <f t="shared" si="16"/>
        <v/>
      </c>
      <c r="N89" s="20" t="str">
        <f t="shared" si="17"/>
        <v/>
      </c>
      <c r="O89" s="21" t="str">
        <f>IF(G89="","",LOOKUP(N89,{0,50,65,75,85},{"F","P","C","D","HD"}))</f>
        <v/>
      </c>
      <c r="P89" s="23"/>
      <c r="Q89" s="23"/>
      <c r="R89" s="31" t="str">
        <f t="shared" si="18"/>
        <v/>
      </c>
      <c r="S89" s="5"/>
    </row>
    <row r="90" spans="2:19" x14ac:dyDescent="0.35">
      <c r="B90" s="120" t="str">
        <f t="shared" si="15"/>
        <v xml:space="preserve">MBIS5019 </v>
      </c>
      <c r="C90" s="6"/>
      <c r="D90" s="6"/>
      <c r="E90" s="32"/>
      <c r="F90" s="32"/>
      <c r="G90" s="87"/>
      <c r="H90" s="37"/>
      <c r="I90" s="37"/>
      <c r="J90" s="37"/>
      <c r="K90" s="132"/>
      <c r="L90" s="44"/>
      <c r="M90" s="19" t="str">
        <f t="shared" si="16"/>
        <v/>
      </c>
      <c r="N90" s="20" t="str">
        <f t="shared" si="17"/>
        <v/>
      </c>
      <c r="O90" s="21" t="str">
        <f>IF(G90="","",LOOKUP(N90,{0,50,65,75,85},{"F","P","C","D","HD"}))</f>
        <v/>
      </c>
      <c r="P90" s="23"/>
      <c r="Q90" s="23"/>
      <c r="R90" s="31" t="str">
        <f t="shared" si="18"/>
        <v/>
      </c>
      <c r="S90" s="5"/>
    </row>
    <row r="91" spans="2:19" x14ac:dyDescent="0.35">
      <c r="B91" s="120" t="str">
        <f t="shared" si="15"/>
        <v xml:space="preserve">MBIS5019 </v>
      </c>
      <c r="C91" s="6"/>
      <c r="D91" s="6"/>
      <c r="E91" s="32"/>
      <c r="F91" s="32"/>
      <c r="G91" s="87"/>
      <c r="H91" s="132"/>
      <c r="I91" s="132"/>
      <c r="J91" s="132"/>
      <c r="K91" s="132"/>
      <c r="L91" s="44"/>
      <c r="M91" s="19" t="str">
        <f t="shared" si="16"/>
        <v/>
      </c>
      <c r="N91" s="20" t="str">
        <f t="shared" si="17"/>
        <v/>
      </c>
      <c r="O91" s="21" t="str">
        <f>IF(G91="","",LOOKUP(N91,{0,50,65,75,85},{"F","P","C","D","HD"}))</f>
        <v/>
      </c>
      <c r="P91" s="23"/>
      <c r="Q91" s="23"/>
      <c r="R91" s="31" t="str">
        <f t="shared" si="18"/>
        <v/>
      </c>
      <c r="S91" s="5"/>
    </row>
    <row r="92" spans="2:19" x14ac:dyDescent="0.35">
      <c r="B92" s="120" t="str">
        <f t="shared" si="15"/>
        <v xml:space="preserve">MBIS5019 </v>
      </c>
      <c r="C92" s="6"/>
      <c r="D92" s="6"/>
      <c r="E92" s="32"/>
      <c r="F92" s="32"/>
      <c r="G92" s="87"/>
      <c r="H92" s="132"/>
      <c r="I92" s="132"/>
      <c r="J92" s="132"/>
      <c r="K92" s="132"/>
      <c r="L92" s="44"/>
      <c r="M92" s="19" t="str">
        <f t="shared" si="16"/>
        <v/>
      </c>
      <c r="N92" s="20" t="str">
        <f t="shared" si="17"/>
        <v/>
      </c>
      <c r="O92" s="21" t="str">
        <f>IF(G92="","",LOOKUP(N92,{0,50,65,75,85},{"F","P","C","D","HD"}))</f>
        <v/>
      </c>
      <c r="P92" s="23"/>
      <c r="Q92" s="23"/>
      <c r="R92" s="31" t="str">
        <f t="shared" si="18"/>
        <v/>
      </c>
      <c r="S92" s="5"/>
    </row>
    <row r="93" spans="2:19" x14ac:dyDescent="0.35">
      <c r="B93" s="120" t="str">
        <f t="shared" si="15"/>
        <v xml:space="preserve">MBIS5019 </v>
      </c>
      <c r="C93" s="6"/>
      <c r="D93" s="6"/>
      <c r="E93" s="32"/>
      <c r="F93" s="32"/>
      <c r="G93" s="87"/>
      <c r="H93" s="37"/>
      <c r="I93" s="37"/>
      <c r="J93" s="37"/>
      <c r="K93" s="132"/>
      <c r="L93" s="43"/>
      <c r="M93" s="19" t="str">
        <f t="shared" si="16"/>
        <v/>
      </c>
      <c r="N93" s="20" t="str">
        <f t="shared" si="17"/>
        <v/>
      </c>
      <c r="O93" s="21" t="str">
        <f>IF(G93="","",LOOKUP(N93,{0,50,65,75,85},{"F","P","C","D","HD"}))</f>
        <v/>
      </c>
      <c r="P93" s="23"/>
      <c r="Q93" s="23"/>
      <c r="R93" s="31" t="str">
        <f t="shared" si="18"/>
        <v/>
      </c>
      <c r="S93" s="5"/>
    </row>
    <row r="94" spans="2:19" x14ac:dyDescent="0.35">
      <c r="B94" s="120" t="str">
        <f t="shared" si="15"/>
        <v xml:space="preserve">MBIS5019 </v>
      </c>
      <c r="C94" s="6"/>
      <c r="D94" s="6"/>
      <c r="E94" s="82"/>
      <c r="F94" s="82"/>
      <c r="G94" s="87"/>
      <c r="H94" s="134"/>
      <c r="I94" s="134"/>
      <c r="J94" s="134"/>
      <c r="K94" s="132"/>
      <c r="L94" s="44"/>
      <c r="M94" s="19" t="str">
        <f t="shared" si="16"/>
        <v/>
      </c>
      <c r="N94" s="20" t="str">
        <f t="shared" si="17"/>
        <v/>
      </c>
      <c r="O94" s="21" t="str">
        <f>IF(G94="","",LOOKUP(N94,{0,50,65,75,85},{"F","P","C","D","HD"}))</f>
        <v/>
      </c>
      <c r="P94" s="23"/>
      <c r="Q94" s="23"/>
      <c r="R94" s="31" t="str">
        <f t="shared" si="18"/>
        <v/>
      </c>
      <c r="S94" s="5"/>
    </row>
    <row r="95" spans="2:19" x14ac:dyDescent="0.35">
      <c r="B95" s="120" t="str">
        <f t="shared" si="15"/>
        <v xml:space="preserve">MBIS5019 </v>
      </c>
      <c r="C95" s="6"/>
      <c r="D95" s="6"/>
      <c r="E95" s="82"/>
      <c r="F95" s="82"/>
      <c r="G95" s="87"/>
      <c r="H95" s="132"/>
      <c r="I95" s="132"/>
      <c r="J95" s="132"/>
      <c r="K95" s="132"/>
      <c r="L95" s="44"/>
      <c r="M95" s="19" t="str">
        <f t="shared" si="16"/>
        <v/>
      </c>
      <c r="N95" s="20" t="str">
        <f t="shared" si="17"/>
        <v/>
      </c>
      <c r="O95" s="21" t="str">
        <f>IF(G95="","",LOOKUP(N95,{0,50,65,75,85},{"F","P","C","D","HD"}))</f>
        <v/>
      </c>
      <c r="P95" s="23"/>
      <c r="Q95" s="23"/>
      <c r="R95" s="31" t="str">
        <f t="shared" si="18"/>
        <v/>
      </c>
      <c r="S95" s="5"/>
    </row>
    <row r="96" spans="2:19" x14ac:dyDescent="0.35">
      <c r="B96" s="120" t="str">
        <f t="shared" si="15"/>
        <v xml:space="preserve">MBIS5019 </v>
      </c>
      <c r="C96" s="6"/>
      <c r="D96" s="6"/>
      <c r="E96" s="23"/>
      <c r="F96" s="23"/>
      <c r="G96" s="87"/>
      <c r="H96" s="132"/>
      <c r="I96" s="132"/>
      <c r="J96" s="132"/>
      <c r="K96" s="132"/>
      <c r="L96" s="44"/>
      <c r="M96" s="19" t="str">
        <f t="shared" si="16"/>
        <v/>
      </c>
      <c r="N96" s="20" t="str">
        <f t="shared" si="17"/>
        <v/>
      </c>
      <c r="O96" s="21" t="str">
        <f>IF(G96="","",LOOKUP(N96,{0,50,65,75,85},{"F","P","C","D","HD"}))</f>
        <v/>
      </c>
      <c r="P96" s="23"/>
      <c r="Q96" s="23"/>
      <c r="R96" s="31" t="str">
        <f t="shared" si="18"/>
        <v/>
      </c>
      <c r="S96" s="5"/>
    </row>
    <row r="97" spans="2:19" x14ac:dyDescent="0.35">
      <c r="B97" s="120" t="str">
        <f t="shared" si="15"/>
        <v xml:space="preserve">MBIS5019 </v>
      </c>
      <c r="C97" s="6"/>
      <c r="D97" s="6"/>
      <c r="E97" s="32"/>
      <c r="F97" s="32"/>
      <c r="G97" s="87"/>
      <c r="H97" s="37"/>
      <c r="I97" s="37"/>
      <c r="J97" s="37"/>
      <c r="K97" s="132"/>
      <c r="L97" s="44"/>
      <c r="M97" s="19" t="str">
        <f t="shared" si="16"/>
        <v/>
      </c>
      <c r="N97" s="20" t="str">
        <f t="shared" si="17"/>
        <v/>
      </c>
      <c r="O97" s="21" t="str">
        <f>IF(G97="","",LOOKUP(N97,{0,50,65,75,85},{"F","P","C","D","HD"}))</f>
        <v/>
      </c>
      <c r="P97" s="23"/>
      <c r="Q97" s="23"/>
      <c r="R97" s="31" t="str">
        <f t="shared" si="18"/>
        <v/>
      </c>
      <c r="S97" s="5"/>
    </row>
    <row r="98" spans="2:19" x14ac:dyDescent="0.35">
      <c r="B98" s="120" t="str">
        <f t="shared" si="15"/>
        <v xml:space="preserve">MBIS5019 </v>
      </c>
      <c r="C98" s="6"/>
      <c r="D98" s="6"/>
      <c r="E98" s="32"/>
      <c r="F98" s="32"/>
      <c r="G98" s="87"/>
      <c r="H98" s="37"/>
      <c r="I98" s="37"/>
      <c r="J98" s="37"/>
      <c r="K98" s="132"/>
      <c r="L98" s="39"/>
      <c r="M98" s="19" t="str">
        <f t="shared" si="16"/>
        <v/>
      </c>
      <c r="N98" s="20" t="str">
        <f t="shared" si="17"/>
        <v/>
      </c>
      <c r="O98" s="21" t="str">
        <f>IF(G98="","",LOOKUP(N98,{0,50,65,75,85},{"F","P","C","D","HD"}))</f>
        <v/>
      </c>
      <c r="P98" s="23"/>
      <c r="Q98" s="23"/>
      <c r="R98" s="31" t="str">
        <f t="shared" si="18"/>
        <v/>
      </c>
      <c r="S98" s="5"/>
    </row>
    <row r="99" spans="2:19" x14ac:dyDescent="0.35">
      <c r="B99" s="120" t="str">
        <f t="shared" si="15"/>
        <v xml:space="preserve">MBIS5019 </v>
      </c>
      <c r="C99" s="6"/>
      <c r="D99" s="6"/>
      <c r="E99" s="23"/>
      <c r="F99" s="23"/>
      <c r="G99" s="66"/>
      <c r="H99" s="132"/>
      <c r="I99" s="132"/>
      <c r="J99" s="132"/>
      <c r="K99" s="132"/>
      <c r="L99" s="44"/>
      <c r="M99" s="19" t="str">
        <f t="shared" si="16"/>
        <v/>
      </c>
      <c r="N99" s="20" t="str">
        <f t="shared" si="17"/>
        <v/>
      </c>
      <c r="O99" s="21" t="str">
        <f>IF(G99="","",LOOKUP(N99,{0,50,65,75,85},{"F","P","C","D","HD"}))</f>
        <v/>
      </c>
      <c r="P99" s="23"/>
      <c r="Q99" s="23"/>
      <c r="R99" s="31" t="str">
        <f t="shared" si="18"/>
        <v/>
      </c>
      <c r="S99" s="5"/>
    </row>
    <row r="100" spans="2:19" x14ac:dyDescent="0.35">
      <c r="B100" s="120" t="str">
        <f t="shared" si="15"/>
        <v xml:space="preserve">MBIS5019 </v>
      </c>
      <c r="C100" s="6"/>
      <c r="D100" s="6"/>
      <c r="E100" s="32"/>
      <c r="F100" s="32"/>
      <c r="G100" s="87"/>
      <c r="H100" s="37"/>
      <c r="I100" s="37"/>
      <c r="J100" s="37"/>
      <c r="K100" s="132"/>
      <c r="L100" s="43"/>
      <c r="M100" s="19" t="str">
        <f t="shared" si="16"/>
        <v/>
      </c>
      <c r="N100" s="20" t="str">
        <f t="shared" si="17"/>
        <v/>
      </c>
      <c r="O100" s="21" t="str">
        <f>IF(G100="","",LOOKUP(N100,{0,50,65,75,85},{"F","P","C","D","HD"}))</f>
        <v/>
      </c>
      <c r="P100" s="33"/>
      <c r="Q100" s="23"/>
      <c r="R100" s="31" t="str">
        <f t="shared" si="18"/>
        <v/>
      </c>
      <c r="S100" s="5"/>
    </row>
    <row r="101" spans="2:19" x14ac:dyDescent="0.35">
      <c r="B101" s="120" t="str">
        <f t="shared" si="15"/>
        <v xml:space="preserve">MBIS5019 </v>
      </c>
      <c r="C101" s="6"/>
      <c r="D101" s="6"/>
      <c r="E101" s="32"/>
      <c r="F101" s="32"/>
      <c r="G101" s="87"/>
      <c r="H101" s="37"/>
      <c r="I101" s="37"/>
      <c r="J101" s="37"/>
      <c r="K101" s="132"/>
      <c r="L101" s="39"/>
      <c r="M101" s="19" t="str">
        <f t="shared" si="16"/>
        <v/>
      </c>
      <c r="N101" s="20" t="str">
        <f t="shared" si="17"/>
        <v/>
      </c>
      <c r="O101" s="21" t="str">
        <f>IF(G101="","",LOOKUP(N101,{0,50,65,75,85},{"F","P","C","D","HD"}))</f>
        <v/>
      </c>
      <c r="P101" s="23"/>
      <c r="Q101" s="23"/>
      <c r="R101" s="31" t="str">
        <f t="shared" si="18"/>
        <v/>
      </c>
      <c r="S101" s="5"/>
    </row>
    <row r="102" spans="2:19" x14ac:dyDescent="0.35">
      <c r="B102" s="120" t="str">
        <f t="shared" si="15"/>
        <v xml:space="preserve">MBIS5019 </v>
      </c>
      <c r="C102" s="6"/>
      <c r="D102" s="6"/>
      <c r="E102" s="23"/>
      <c r="F102" s="23"/>
      <c r="G102" s="66"/>
      <c r="H102" s="132"/>
      <c r="I102" s="132"/>
      <c r="J102" s="132"/>
      <c r="K102" s="132"/>
      <c r="L102" s="44"/>
      <c r="M102" s="19" t="str">
        <f t="shared" si="16"/>
        <v/>
      </c>
      <c r="N102" s="20" t="str">
        <f t="shared" si="17"/>
        <v/>
      </c>
      <c r="O102" s="21" t="str">
        <f>IF(G102="","",LOOKUP(N102,{0,50,65,75,85},{"F","P","C","D","HD"}))</f>
        <v/>
      </c>
      <c r="P102" s="23"/>
      <c r="Q102" s="23"/>
      <c r="R102" s="31" t="str">
        <f t="shared" si="18"/>
        <v/>
      </c>
      <c r="S102" s="5"/>
    </row>
    <row r="103" spans="2:19" x14ac:dyDescent="0.35">
      <c r="B103" s="120" t="str">
        <f t="shared" si="15"/>
        <v xml:space="preserve">MBIS5019 </v>
      </c>
      <c r="C103" s="6"/>
      <c r="D103" s="6"/>
      <c r="E103" s="23"/>
      <c r="F103" s="23"/>
      <c r="G103" s="87"/>
      <c r="H103" s="37"/>
      <c r="I103" s="37"/>
      <c r="J103" s="37"/>
      <c r="K103" s="132"/>
      <c r="L103" s="39"/>
      <c r="M103" s="19" t="str">
        <f t="shared" si="16"/>
        <v/>
      </c>
      <c r="N103" s="20" t="str">
        <f t="shared" si="17"/>
        <v/>
      </c>
      <c r="O103" s="21" t="str">
        <f>IF(G103="","",LOOKUP(N103,{0,50,65,75,85},{"F","P","C","D","HD"}))</f>
        <v/>
      </c>
      <c r="P103" s="23"/>
      <c r="Q103" s="23"/>
      <c r="R103" s="31" t="str">
        <f t="shared" si="18"/>
        <v/>
      </c>
      <c r="S103" s="5"/>
    </row>
    <row r="104" spans="2:19" x14ac:dyDescent="0.35">
      <c r="B104" s="120" t="str">
        <f t="shared" si="15"/>
        <v xml:space="preserve">MBIS5019 </v>
      </c>
      <c r="C104" s="6"/>
      <c r="D104" s="6"/>
      <c r="E104" s="82"/>
      <c r="F104" s="82"/>
      <c r="G104" s="87"/>
      <c r="H104" s="138"/>
      <c r="I104" s="138"/>
      <c r="J104" s="138"/>
      <c r="K104" s="132"/>
      <c r="L104" s="44"/>
      <c r="M104" s="19" t="str">
        <f t="shared" si="16"/>
        <v/>
      </c>
      <c r="N104" s="20" t="str">
        <f t="shared" si="17"/>
        <v/>
      </c>
      <c r="O104" s="21" t="str">
        <f>IF(G104="","",LOOKUP(N104,{0,50,65,75,85},{"F","P","C","D","HD"}))</f>
        <v/>
      </c>
      <c r="P104" s="23"/>
      <c r="Q104" s="23"/>
      <c r="R104" s="31" t="str">
        <f t="shared" si="18"/>
        <v/>
      </c>
      <c r="S104" s="5"/>
    </row>
    <row r="105" spans="2:19" x14ac:dyDescent="0.35">
      <c r="B105" s="120" t="str">
        <f t="shared" si="15"/>
        <v xml:space="preserve">MBIS5019 </v>
      </c>
      <c r="C105" s="6"/>
      <c r="D105" s="6"/>
      <c r="E105" s="32"/>
      <c r="F105" s="32"/>
      <c r="G105" s="87"/>
      <c r="H105" s="37"/>
      <c r="I105" s="37"/>
      <c r="J105" s="37"/>
      <c r="K105" s="132"/>
      <c r="L105" s="44"/>
      <c r="M105" s="19" t="str">
        <f t="shared" si="16"/>
        <v/>
      </c>
      <c r="N105" s="20" t="str">
        <f t="shared" si="17"/>
        <v/>
      </c>
      <c r="O105" s="21" t="str">
        <f>IF(G105="","",LOOKUP(N105,{0,50,65,75,85},{"F","P","C","D","HD"}))</f>
        <v/>
      </c>
      <c r="P105" s="23"/>
      <c r="Q105" s="23"/>
      <c r="R105" s="31" t="str">
        <f t="shared" si="18"/>
        <v/>
      </c>
      <c r="S105" s="5"/>
    </row>
    <row r="106" spans="2:19" x14ac:dyDescent="0.35">
      <c r="B106" s="120" t="str">
        <f t="shared" si="15"/>
        <v xml:space="preserve">MBIS5019 </v>
      </c>
      <c r="C106" s="6" t="s">
        <v>296</v>
      </c>
      <c r="D106" s="6"/>
      <c r="E106" s="23"/>
      <c r="F106" s="23"/>
      <c r="G106" s="66"/>
      <c r="H106" s="132"/>
      <c r="I106" s="132"/>
      <c r="J106" s="132"/>
      <c r="K106" s="132"/>
      <c r="L106" s="44"/>
      <c r="M106" s="19" t="str">
        <f t="shared" si="16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5">
      <c r="B107" s="120" t="str">
        <f t="shared" si="15"/>
        <v xml:space="preserve">MBIS5019 </v>
      </c>
      <c r="C107" s="6" t="s">
        <v>296</v>
      </c>
      <c r="D107" s="6"/>
      <c r="E107" s="23"/>
      <c r="F107" s="23"/>
      <c r="G107" s="66"/>
      <c r="H107" s="37"/>
      <c r="I107" s="37"/>
      <c r="J107" s="37"/>
      <c r="K107" s="37"/>
      <c r="L107" s="44"/>
      <c r="M107" s="19" t="str">
        <f t="shared" si="16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5">
      <c r="B108" s="120" t="str">
        <f t="shared" si="15"/>
        <v xml:space="preserve">MBIS5019 </v>
      </c>
      <c r="C108" s="6" t="s">
        <v>296</v>
      </c>
      <c r="D108" s="6"/>
      <c r="E108" s="23"/>
      <c r="F108" s="23"/>
      <c r="G108" s="66"/>
      <c r="H108" s="132"/>
      <c r="I108" s="132"/>
      <c r="J108" s="132"/>
      <c r="K108" s="132"/>
      <c r="L108" s="44"/>
      <c r="M108" s="19" t="str">
        <f t="shared" si="16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5">
      <c r="B109" s="120" t="str">
        <f t="shared" si="15"/>
        <v xml:space="preserve">MBIS5019 </v>
      </c>
      <c r="C109" s="6" t="s">
        <v>296</v>
      </c>
      <c r="D109" s="6"/>
      <c r="E109" s="23"/>
      <c r="F109" s="23"/>
      <c r="G109" s="66"/>
      <c r="H109" s="132"/>
      <c r="I109" s="132"/>
      <c r="J109" s="132"/>
      <c r="K109" s="132"/>
      <c r="L109" s="44"/>
      <c r="M109" s="19" t="str">
        <f t="shared" si="16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5">
      <c r="B110" s="120" t="str">
        <f t="shared" si="15"/>
        <v xml:space="preserve">MBIS5019 </v>
      </c>
      <c r="C110" s="6" t="s">
        <v>296</v>
      </c>
      <c r="D110" s="6"/>
      <c r="E110" s="23"/>
      <c r="F110" s="23"/>
      <c r="G110" s="87"/>
      <c r="H110" s="132"/>
      <c r="I110" s="132"/>
      <c r="J110" s="132"/>
      <c r="K110" s="132"/>
      <c r="L110" s="40"/>
      <c r="M110" s="19" t="str">
        <f t="shared" si="16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5">
      <c r="B111" s="120" t="str">
        <f t="shared" si="15"/>
        <v xml:space="preserve">MBIS5019 </v>
      </c>
      <c r="C111" s="6" t="s">
        <v>296</v>
      </c>
      <c r="D111" s="6"/>
      <c r="E111" s="32"/>
      <c r="F111" s="32"/>
      <c r="G111" s="87"/>
      <c r="H111" s="132"/>
      <c r="I111" s="132"/>
      <c r="J111" s="132"/>
      <c r="K111" s="132"/>
      <c r="L111" s="44"/>
      <c r="M111" s="19" t="str">
        <f t="shared" si="16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5">
      <c r="B112" s="120" t="str">
        <f t="shared" si="15"/>
        <v xml:space="preserve">MBIS5019 </v>
      </c>
      <c r="C112" s="6" t="s">
        <v>296</v>
      </c>
      <c r="D112" s="6"/>
      <c r="E112" s="82"/>
      <c r="F112" s="82"/>
      <c r="G112" s="87"/>
      <c r="H112" s="132"/>
      <c r="I112" s="132"/>
      <c r="J112" s="132"/>
      <c r="K112" s="132"/>
      <c r="L112" s="43"/>
      <c r="M112" s="19" t="str">
        <f t="shared" si="16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5">
      <c r="B113" s="120" t="str">
        <f t="shared" si="15"/>
        <v xml:space="preserve">MBIS5019 </v>
      </c>
      <c r="C113" s="6" t="s">
        <v>296</v>
      </c>
      <c r="D113" s="6"/>
      <c r="E113" s="32"/>
      <c r="F113" s="32"/>
      <c r="G113" s="87"/>
      <c r="H113" s="37"/>
      <c r="I113" s="37"/>
      <c r="J113" s="37"/>
      <c r="K113" s="132"/>
      <c r="L113" s="42"/>
      <c r="M113" s="19" t="str">
        <f t="shared" si="16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5">
      <c r="B114" s="120" t="str">
        <f t="shared" si="15"/>
        <v xml:space="preserve">MBIS5019 </v>
      </c>
      <c r="C114" s="6" t="s">
        <v>296</v>
      </c>
      <c r="D114" s="6"/>
      <c r="E114" s="32"/>
      <c r="F114" s="32"/>
      <c r="G114" s="87"/>
      <c r="H114" s="37"/>
      <c r="I114" s="37"/>
      <c r="J114" s="37"/>
      <c r="K114" s="132"/>
      <c r="L114" s="42"/>
      <c r="M114" s="19" t="str">
        <f t="shared" si="16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5">
      <c r="B115" s="120" t="str">
        <f t="shared" si="15"/>
        <v xml:space="preserve">MBIS5019 </v>
      </c>
      <c r="C115" s="6" t="s">
        <v>296</v>
      </c>
      <c r="D115" s="6"/>
      <c r="E115" s="23"/>
      <c r="F115" s="23"/>
      <c r="G115" s="66"/>
      <c r="H115" s="132"/>
      <c r="I115" s="132"/>
      <c r="J115" s="132"/>
      <c r="K115" s="132"/>
      <c r="L115" s="44"/>
      <c r="M115" s="19" t="str">
        <f t="shared" si="16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5">
      <c r="B116" s="120" t="str">
        <f t="shared" si="15"/>
        <v xml:space="preserve">MBIS5019 </v>
      </c>
      <c r="C116" s="6" t="s">
        <v>296</v>
      </c>
      <c r="D116" s="6"/>
      <c r="E116" s="23"/>
      <c r="F116" s="23"/>
      <c r="G116" s="66"/>
      <c r="H116" s="139"/>
      <c r="I116" s="139"/>
      <c r="J116" s="139"/>
      <c r="K116" s="139"/>
      <c r="L116" s="44"/>
      <c r="M116" s="19" t="str">
        <f t="shared" si="16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5">
      <c r="B117" s="120" t="str">
        <f t="shared" si="15"/>
        <v xml:space="preserve">MBIS5019 </v>
      </c>
      <c r="C117" s="6" t="s">
        <v>296</v>
      </c>
      <c r="D117" s="6"/>
      <c r="E117" s="23"/>
      <c r="F117" s="23"/>
      <c r="G117" s="66"/>
      <c r="H117" s="132"/>
      <c r="I117" s="132"/>
      <c r="J117" s="132"/>
      <c r="K117" s="132"/>
      <c r="L117" s="44"/>
      <c r="M117" s="19" t="str">
        <f t="shared" si="16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5">
      <c r="B118" s="120" t="str">
        <f t="shared" si="15"/>
        <v xml:space="preserve">MBIS5019 </v>
      </c>
      <c r="C118" s="6" t="s">
        <v>296</v>
      </c>
      <c r="D118" s="6"/>
      <c r="E118" s="23"/>
      <c r="F118" s="23"/>
      <c r="G118" s="66"/>
      <c r="H118" s="132"/>
      <c r="I118" s="132"/>
      <c r="J118" s="132"/>
      <c r="K118" s="132"/>
      <c r="L118" s="44"/>
      <c r="M118" s="19" t="str">
        <f t="shared" si="16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5">
      <c r="B119" s="120" t="str">
        <f t="shared" si="15"/>
        <v xml:space="preserve">MBIS5019 </v>
      </c>
      <c r="C119" s="6" t="s">
        <v>296</v>
      </c>
      <c r="D119" s="6"/>
      <c r="E119" s="23"/>
      <c r="F119" s="23"/>
      <c r="G119" s="66"/>
      <c r="H119" s="132"/>
      <c r="I119" s="132"/>
      <c r="J119" s="132"/>
      <c r="K119" s="132"/>
      <c r="L119" s="44"/>
      <c r="M119" s="19" t="str">
        <f t="shared" si="16"/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5">
      <c r="B120" s="120" t="str">
        <f t="shared" si="15"/>
        <v xml:space="preserve">MBIS5019 </v>
      </c>
      <c r="C120" s="6" t="s">
        <v>296</v>
      </c>
      <c r="D120" s="6"/>
      <c r="E120" s="23"/>
      <c r="F120" s="23"/>
      <c r="G120" s="87"/>
      <c r="H120" s="37"/>
      <c r="I120" s="37"/>
      <c r="J120" s="37"/>
      <c r="K120" s="132"/>
      <c r="L120" s="39"/>
      <c r="M120" s="19" t="str">
        <f t="shared" si="16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5">
      <c r="B121" s="120" t="str">
        <f t="shared" si="15"/>
        <v xml:space="preserve">MBIS5019 </v>
      </c>
      <c r="C121" s="6" t="s">
        <v>296</v>
      </c>
      <c r="D121" s="6"/>
      <c r="E121" s="32"/>
      <c r="F121" s="32"/>
      <c r="G121" s="87"/>
      <c r="H121" s="132"/>
      <c r="I121" s="132"/>
      <c r="J121" s="132"/>
      <c r="K121" s="132"/>
      <c r="L121" s="44"/>
      <c r="M121" s="19" t="str">
        <f t="shared" si="16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5">
      <c r="B122" s="120" t="str">
        <f t="shared" si="15"/>
        <v xml:space="preserve">MBIS5019 </v>
      </c>
      <c r="C122" s="6" t="s">
        <v>296</v>
      </c>
      <c r="D122" s="6"/>
      <c r="E122" s="82"/>
      <c r="F122" s="82"/>
      <c r="G122" s="87"/>
      <c r="H122" s="37"/>
      <c r="I122" s="37"/>
      <c r="J122" s="37"/>
      <c r="K122" s="132"/>
      <c r="L122" s="44"/>
      <c r="M122" s="19" t="str">
        <f t="shared" si="16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5">
      <c r="B123" s="120" t="str">
        <f t="shared" si="15"/>
        <v xml:space="preserve">MBIS5019 </v>
      </c>
      <c r="C123" s="6" t="s">
        <v>296</v>
      </c>
      <c r="D123" s="6"/>
      <c r="E123" s="23"/>
      <c r="F123" s="23"/>
      <c r="G123" s="87"/>
      <c r="H123" s="37"/>
      <c r="I123" s="132"/>
      <c r="J123" s="37"/>
      <c r="K123" s="132"/>
      <c r="L123" s="39"/>
      <c r="M123" s="19" t="str">
        <f t="shared" si="16"/>
        <v/>
      </c>
      <c r="N123" s="20" t="str">
        <f t="shared" si="17"/>
        <v/>
      </c>
      <c r="O123" s="21" t="str">
        <f>IF(G123="","",LOOKUP(N123,{0,50,65,75,85},{"F","P","C","D","HD"}))</f>
        <v/>
      </c>
      <c r="P123" s="77"/>
      <c r="Q123" s="23"/>
      <c r="R123" s="21" t="str">
        <f t="shared" si="18"/>
        <v/>
      </c>
      <c r="S123" s="5"/>
    </row>
    <row r="124" spans="2:31" x14ac:dyDescent="0.35">
      <c r="B124" s="120" t="str">
        <f t="shared" si="15"/>
        <v xml:space="preserve">MBIS5019 </v>
      </c>
      <c r="C124" s="6" t="s">
        <v>296</v>
      </c>
      <c r="D124" s="6"/>
      <c r="E124" s="23"/>
      <c r="F124" s="23"/>
      <c r="G124" s="87"/>
      <c r="H124" s="132"/>
      <c r="I124" s="132"/>
      <c r="J124" s="132"/>
      <c r="K124" s="132"/>
      <c r="L124" s="44"/>
      <c r="M124" s="19" t="str">
        <f t="shared" si="16"/>
        <v/>
      </c>
      <c r="N124" s="20" t="str">
        <f t="shared" si="17"/>
        <v/>
      </c>
      <c r="O124" s="21" t="str">
        <f>IF(G124="","",LOOKUP(N124,{0,50,65,75,85},{"F","P","C","D","HD"}))</f>
        <v/>
      </c>
      <c r="P124" s="2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5">
      <c r="B125" s="120" t="str">
        <f t="shared" si="15"/>
        <v xml:space="preserve">MBIS5019 </v>
      </c>
      <c r="C125" s="6" t="s">
        <v>296</v>
      </c>
      <c r="D125" s="6"/>
      <c r="E125" s="23"/>
      <c r="F125" s="23"/>
      <c r="G125" s="66"/>
      <c r="H125" s="132"/>
      <c r="I125" s="132"/>
      <c r="J125" s="132"/>
      <c r="K125" s="132"/>
      <c r="L125" s="44"/>
      <c r="M125" s="19" t="str">
        <f t="shared" si="16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5">
      <c r="B126" s="120" t="str">
        <f t="shared" si="15"/>
        <v xml:space="preserve">MBIS5019 </v>
      </c>
      <c r="C126" s="6" t="s">
        <v>296</v>
      </c>
      <c r="D126" s="6"/>
      <c r="E126" s="23"/>
      <c r="F126" s="23"/>
      <c r="G126" s="66"/>
      <c r="H126" s="132"/>
      <c r="I126" s="132"/>
      <c r="J126" s="132"/>
      <c r="K126" s="132"/>
      <c r="L126" s="44"/>
      <c r="M126" s="19" t="str">
        <f t="shared" si="16"/>
        <v/>
      </c>
      <c r="N126" s="20" t="str">
        <f t="shared" si="17"/>
        <v/>
      </c>
      <c r="O126" s="21" t="str">
        <f>IF(G126="","",LOOKUP(N126,{0,50,65,75,85},{"F","P","C","D","HD"}))</f>
        <v/>
      </c>
      <c r="P126" s="2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5">
      <c r="B127" s="120" t="str">
        <f t="shared" si="15"/>
        <v xml:space="preserve">MBIS5019 </v>
      </c>
      <c r="C127" s="6" t="s">
        <v>296</v>
      </c>
      <c r="D127" s="6"/>
      <c r="E127" s="23"/>
      <c r="F127" s="23"/>
      <c r="G127" s="66"/>
      <c r="H127" s="132"/>
      <c r="I127" s="132"/>
      <c r="J127" s="132"/>
      <c r="K127" s="132"/>
      <c r="L127" s="44"/>
      <c r="M127" s="19" t="str">
        <f t="shared" si="16"/>
        <v/>
      </c>
      <c r="N127" s="20" t="str">
        <f t="shared" si="17"/>
        <v/>
      </c>
      <c r="O127" s="21" t="str">
        <f>IF(G127="","",LOOKUP(N127,{0,50,65,75,85},{"F","P","C","D","HD"}))</f>
        <v/>
      </c>
      <c r="P127" s="23"/>
      <c r="Q127" s="23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5">
      <c r="B128" s="120" t="str">
        <f t="shared" si="15"/>
        <v xml:space="preserve">MBIS5019 </v>
      </c>
      <c r="C128" s="6" t="s">
        <v>296</v>
      </c>
      <c r="D128" s="6"/>
      <c r="E128" s="23"/>
      <c r="F128" s="23"/>
      <c r="G128" s="66"/>
      <c r="H128" s="132"/>
      <c r="I128" s="132"/>
      <c r="J128" s="132"/>
      <c r="K128" s="132"/>
      <c r="L128" s="44"/>
      <c r="M128" s="19" t="str">
        <f t="shared" si="16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5">
      <c r="B129" s="120" t="str">
        <f t="shared" si="15"/>
        <v xml:space="preserve">MBIS5019 </v>
      </c>
      <c r="C129" s="6" t="s">
        <v>296</v>
      </c>
      <c r="D129" s="6"/>
      <c r="E129" s="23"/>
      <c r="F129" s="23"/>
      <c r="G129" s="87"/>
      <c r="H129" s="37"/>
      <c r="I129" s="132"/>
      <c r="J129" s="132"/>
      <c r="K129" s="132"/>
      <c r="L129" s="44"/>
      <c r="M129" s="19" t="str">
        <f t="shared" si="16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5">
      <c r="B130" s="120" t="str">
        <f t="shared" si="15"/>
        <v xml:space="preserve">MBIS5019 </v>
      </c>
      <c r="C130" s="6" t="s">
        <v>296</v>
      </c>
      <c r="D130" s="6"/>
      <c r="E130" s="23"/>
      <c r="F130" s="23"/>
      <c r="G130" s="87"/>
      <c r="H130" s="134"/>
      <c r="I130" s="134"/>
      <c r="J130" s="134"/>
      <c r="K130" s="132"/>
      <c r="L130" s="75"/>
      <c r="M130" s="72" t="str">
        <f t="shared" si="16"/>
        <v/>
      </c>
      <c r="N130" s="73" t="str">
        <f t="shared" si="17"/>
        <v/>
      </c>
      <c r="O130" s="74" t="str">
        <f>IF(G130="","",LOOKUP(N130,{0,50,65,75,85},{"F","P","C","D","HD"}))</f>
        <v/>
      </c>
      <c r="P130" s="77"/>
      <c r="Q130" s="77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5">
      <c r="B131" s="120" t="str">
        <f t="shared" si="15"/>
        <v xml:space="preserve">MBIS5019 </v>
      </c>
      <c r="C131" s="6" t="s">
        <v>296</v>
      </c>
      <c r="D131" s="6"/>
      <c r="E131" s="82"/>
      <c r="F131" s="82"/>
      <c r="G131" s="87"/>
      <c r="H131" s="139"/>
      <c r="I131" s="139"/>
      <c r="J131" s="139"/>
      <c r="K131" s="132"/>
      <c r="L131" s="44"/>
      <c r="M131" s="19" t="str">
        <f t="shared" si="16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5">
      <c r="B132" s="120" t="str">
        <f t="shared" si="15"/>
        <v xml:space="preserve">MBIS5019 </v>
      </c>
      <c r="C132" s="6" t="s">
        <v>296</v>
      </c>
      <c r="D132" s="6"/>
      <c r="E132" s="82"/>
      <c r="F132" s="82"/>
      <c r="G132" s="87"/>
      <c r="H132" s="134"/>
      <c r="I132" s="134"/>
      <c r="J132" s="134"/>
      <c r="K132" s="132"/>
      <c r="L132" s="44"/>
      <c r="M132" s="19" t="str">
        <f t="shared" si="16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5">
      <c r="B133" s="120" t="str">
        <f t="shared" si="15"/>
        <v xml:space="preserve">MBIS5019 </v>
      </c>
      <c r="C133" s="6" t="s">
        <v>296</v>
      </c>
      <c r="D133" s="6"/>
      <c r="E133" s="82"/>
      <c r="F133" s="82"/>
      <c r="G133" s="87"/>
      <c r="H133" s="134"/>
      <c r="I133" s="134"/>
      <c r="J133" s="134"/>
      <c r="K133" s="132"/>
      <c r="L133" s="42"/>
      <c r="M133" s="19" t="str">
        <f t="shared" si="16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5">
      <c r="B134" s="120" t="str">
        <f t="shared" si="15"/>
        <v xml:space="preserve">MBIS5019 </v>
      </c>
      <c r="C134" s="6" t="s">
        <v>296</v>
      </c>
      <c r="D134" s="6"/>
      <c r="E134" s="23"/>
      <c r="F134" s="23"/>
      <c r="G134" s="87"/>
      <c r="H134" s="132"/>
      <c r="I134" s="132"/>
      <c r="J134" s="132"/>
      <c r="K134" s="132"/>
      <c r="L134" s="44"/>
      <c r="M134" s="19" t="str">
        <f t="shared" si="16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5">
      <c r="B135" s="120" t="str">
        <f t="shared" si="15"/>
        <v xml:space="preserve">MBIS5019 </v>
      </c>
      <c r="C135" s="6" t="s">
        <v>296</v>
      </c>
      <c r="D135" s="6"/>
      <c r="E135" s="32"/>
      <c r="F135" s="32"/>
      <c r="G135" s="87"/>
      <c r="H135" s="37"/>
      <c r="I135" s="37"/>
      <c r="J135" s="37"/>
      <c r="K135" s="132"/>
      <c r="L135" s="43"/>
      <c r="M135" s="19" t="str">
        <f t="shared" si="16"/>
        <v/>
      </c>
      <c r="N135" s="20" t="str">
        <f t="shared" si="17"/>
        <v/>
      </c>
      <c r="O135" s="21" t="str">
        <f>IF(G135="","",LOOKUP(N135,{0,50,65,75,85},{"F","P","C","D","HD"}))</f>
        <v/>
      </c>
      <c r="P135" s="23"/>
      <c r="Q135" s="23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5">
      <c r="B136" s="120" t="str">
        <f t="shared" si="15"/>
        <v xml:space="preserve">MBIS5019 </v>
      </c>
      <c r="C136" s="6" t="s">
        <v>296</v>
      </c>
      <c r="D136" s="6"/>
      <c r="E136" s="80"/>
      <c r="F136" s="80"/>
      <c r="G136" s="87"/>
      <c r="H136" s="137"/>
      <c r="I136" s="137"/>
      <c r="J136" s="137"/>
      <c r="K136" s="132"/>
      <c r="L136" s="42"/>
      <c r="M136" s="19" t="str">
        <f t="shared" si="16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5">
      <c r="B137" s="120" t="str">
        <f t="shared" si="15"/>
        <v xml:space="preserve">MBIS5019 </v>
      </c>
      <c r="C137" s="6" t="s">
        <v>296</v>
      </c>
      <c r="D137" s="6"/>
      <c r="E137" s="23"/>
      <c r="F137" s="23"/>
      <c r="G137" s="66"/>
      <c r="H137" s="132"/>
      <c r="I137" s="132"/>
      <c r="J137" s="132"/>
      <c r="K137" s="132"/>
      <c r="L137" s="44"/>
      <c r="M137" s="19" t="str">
        <f t="shared" si="16"/>
        <v/>
      </c>
      <c r="N137" s="20" t="str">
        <f t="shared" si="17"/>
        <v/>
      </c>
      <c r="O137" s="21" t="str">
        <f>IF(G137="","",LOOKUP(N137,{0,50,65,75,85},{"F","P","C","D","HD"}))</f>
        <v/>
      </c>
      <c r="P137" s="23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5">
      <c r="B138" s="120" t="str">
        <f t="shared" si="15"/>
        <v xml:space="preserve">MBIS5019 </v>
      </c>
      <c r="C138" s="6" t="s">
        <v>296</v>
      </c>
      <c r="D138" s="6"/>
      <c r="E138" s="23"/>
      <c r="F138" s="23"/>
      <c r="G138" s="66"/>
      <c r="H138" s="142"/>
      <c r="I138" s="142"/>
      <c r="J138" s="142"/>
      <c r="K138" s="142"/>
      <c r="L138" s="44"/>
      <c r="M138" s="19" t="str">
        <f t="shared" si="16"/>
        <v/>
      </c>
      <c r="N138" s="20" t="str">
        <f t="shared" si="17"/>
        <v/>
      </c>
      <c r="O138" s="21" t="str">
        <f>IF(G138="","",LOOKUP(N138,{0,50,65,75,85},{"F","P","C","D","HD"}))</f>
        <v/>
      </c>
      <c r="P138" s="23"/>
      <c r="Q138" s="23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5">
      <c r="B139" s="120" t="str">
        <f t="shared" si="15"/>
        <v xml:space="preserve">MBIS5019 </v>
      </c>
      <c r="C139" s="6" t="s">
        <v>296</v>
      </c>
      <c r="D139" s="6"/>
      <c r="E139" s="23"/>
      <c r="F139" s="23"/>
      <c r="G139" s="66"/>
      <c r="H139" s="132"/>
      <c r="I139" s="132"/>
      <c r="J139" s="132"/>
      <c r="K139" s="132"/>
      <c r="L139" s="44"/>
      <c r="M139" s="19" t="str">
        <f t="shared" si="16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5">
      <c r="B140" s="120" t="str">
        <f t="shared" si="15"/>
        <v xml:space="preserve">MBIS5019 </v>
      </c>
      <c r="C140" s="6" t="s">
        <v>296</v>
      </c>
      <c r="D140" s="6"/>
      <c r="E140" s="23"/>
      <c r="F140" s="23"/>
      <c r="G140" s="66"/>
      <c r="H140" s="132"/>
      <c r="I140" s="132"/>
      <c r="J140" s="132"/>
      <c r="K140" s="132"/>
      <c r="L140" s="44"/>
      <c r="M140" s="19" t="str">
        <f t="shared" si="16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5">
      <c r="B141" s="120" t="str">
        <f t="shared" si="15"/>
        <v xml:space="preserve">MBIS5019 </v>
      </c>
      <c r="C141" s="6"/>
      <c r="D141" s="6"/>
      <c r="E141" s="23"/>
      <c r="F141" s="23"/>
      <c r="G141" s="66"/>
      <c r="H141" s="132"/>
      <c r="I141" s="132"/>
      <c r="J141" s="132"/>
      <c r="K141" s="132"/>
      <c r="L141" s="44"/>
      <c r="M141" s="19" t="str">
        <f t="shared" si="16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5">
      <c r="B142" s="120" t="str">
        <f t="shared" si="15"/>
        <v xml:space="preserve">MBIS5019 </v>
      </c>
      <c r="C142" s="6"/>
      <c r="D142" s="6"/>
      <c r="E142" s="23"/>
      <c r="F142" s="23"/>
      <c r="G142" s="66"/>
      <c r="H142" s="132"/>
      <c r="I142" s="132"/>
      <c r="J142" s="132"/>
      <c r="K142" s="132"/>
      <c r="L142" s="44"/>
      <c r="M142" s="19" t="str">
        <f t="shared" si="16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5">
      <c r="B143" s="120" t="str">
        <f t="shared" si="15"/>
        <v xml:space="preserve">MBIS5019 </v>
      </c>
      <c r="C143" s="6"/>
      <c r="D143" s="6"/>
      <c r="E143" s="23"/>
      <c r="F143" s="23"/>
      <c r="G143" s="66"/>
      <c r="H143" s="132"/>
      <c r="I143" s="132"/>
      <c r="J143" s="132"/>
      <c r="K143" s="132"/>
      <c r="L143" s="44"/>
      <c r="M143" s="19" t="str">
        <f t="shared" si="16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5">
      <c r="B144" s="120" t="str">
        <f t="shared" si="15"/>
        <v xml:space="preserve">MBIS5019 </v>
      </c>
      <c r="C144" s="6"/>
      <c r="D144" s="6"/>
      <c r="E144" s="23"/>
      <c r="F144" s="23"/>
      <c r="G144" s="66"/>
      <c r="H144" s="132"/>
      <c r="I144" s="132"/>
      <c r="J144" s="132"/>
      <c r="K144" s="132"/>
      <c r="L144" s="44"/>
      <c r="M144" s="19" t="str">
        <f t="shared" si="16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5">
      <c r="B145" s="120" t="str">
        <f t="shared" si="15"/>
        <v xml:space="preserve">MBIS5019 </v>
      </c>
      <c r="C145" s="6"/>
      <c r="D145" s="6"/>
      <c r="E145" s="23"/>
      <c r="F145" s="23"/>
      <c r="G145" s="87"/>
      <c r="H145" s="37"/>
      <c r="I145" s="37"/>
      <c r="J145" s="37"/>
      <c r="K145" s="132"/>
      <c r="L145" s="42"/>
      <c r="M145" s="19" t="str">
        <f t="shared" si="16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5">
      <c r="B146" s="120" t="str">
        <f t="shared" si="15"/>
        <v xml:space="preserve">MBIS5019 </v>
      </c>
      <c r="C146" s="6"/>
      <c r="D146" s="6"/>
      <c r="E146" s="32"/>
      <c r="F146" s="32"/>
      <c r="G146" s="87"/>
      <c r="H146" s="132"/>
      <c r="I146" s="132"/>
      <c r="J146" s="132"/>
      <c r="K146" s="132"/>
      <c r="L146" s="44"/>
      <c r="M146" s="19" t="str">
        <f t="shared" si="16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5">
      <c r="B147" s="120" t="str">
        <f t="shared" si="15"/>
        <v xml:space="preserve">MBIS5019 </v>
      </c>
      <c r="C147" s="6"/>
      <c r="D147" s="6"/>
      <c r="E147" s="82"/>
      <c r="F147" s="82"/>
      <c r="G147" s="87"/>
      <c r="H147" s="134"/>
      <c r="I147" s="134"/>
      <c r="J147" s="134"/>
      <c r="K147" s="132"/>
      <c r="L147" s="40"/>
      <c r="M147" s="19" t="str">
        <f t="shared" si="16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5">
      <c r="B148" s="120" t="str">
        <f t="shared" si="15"/>
        <v xml:space="preserve">MBIS5019 </v>
      </c>
      <c r="C148" s="6"/>
      <c r="D148" s="6"/>
      <c r="E148" s="32"/>
      <c r="F148" s="32"/>
      <c r="G148" s="87"/>
      <c r="H148" s="132"/>
      <c r="I148" s="132"/>
      <c r="J148" s="132"/>
      <c r="K148" s="132"/>
      <c r="L148" s="44"/>
      <c r="M148" s="19" t="str">
        <f t="shared" si="16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5">
      <c r="B149" s="120" t="str">
        <f t="shared" si="15"/>
        <v xml:space="preserve">MBIS5019 </v>
      </c>
      <c r="C149" s="6"/>
      <c r="D149" s="6"/>
      <c r="E149" s="82"/>
      <c r="F149" s="82"/>
      <c r="G149" s="87"/>
      <c r="H149" s="132"/>
      <c r="I149" s="132"/>
      <c r="J149" s="132"/>
      <c r="K149" s="132"/>
      <c r="L149" s="44"/>
      <c r="M149" s="19" t="str">
        <f t="shared" si="16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5">
      <c r="B150" s="120" t="str">
        <f t="shared" si="15"/>
        <v xml:space="preserve">MBIS5019 </v>
      </c>
      <c r="C150" s="6"/>
      <c r="D150" s="6"/>
      <c r="E150" s="82"/>
      <c r="F150" s="82"/>
      <c r="G150" s="87"/>
      <c r="H150" s="37"/>
      <c r="I150" s="37"/>
      <c r="J150" s="37"/>
      <c r="K150" s="132"/>
      <c r="L150" s="39"/>
      <c r="M150" s="19" t="str">
        <f t="shared" si="16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5">
      <c r="B151" s="120" t="str">
        <f t="shared" ref="B151:B213" si="19">E$8&amp;" "&amp;G151</f>
        <v xml:space="preserve">MBIS5019 </v>
      </c>
      <c r="C151" s="6"/>
      <c r="D151" s="6"/>
      <c r="E151" s="32"/>
      <c r="F151" s="32"/>
      <c r="G151" s="87"/>
      <c r="H151" s="37"/>
      <c r="I151" s="37"/>
      <c r="J151" s="37"/>
      <c r="K151" s="132"/>
      <c r="L151" s="40"/>
      <c r="M151" s="19" t="str">
        <f t="shared" ref="M151:M214" si="20">IF(G151="","",SUM(H151:L151))</f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5">
      <c r="B152" s="120" t="str">
        <f t="shared" si="19"/>
        <v xml:space="preserve">MBIS5019 </v>
      </c>
      <c r="C152" s="6"/>
      <c r="D152" s="6"/>
      <c r="E152" s="23"/>
      <c r="F152" s="23"/>
      <c r="G152" s="87"/>
      <c r="H152" s="132"/>
      <c r="I152" s="132"/>
      <c r="J152" s="132"/>
      <c r="K152" s="132"/>
      <c r="L152" s="40"/>
      <c r="M152" s="19" t="str">
        <f t="shared" si="20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5">
      <c r="B153" s="120" t="str">
        <f t="shared" si="19"/>
        <v xml:space="preserve">MBIS5019 </v>
      </c>
      <c r="C153" s="6"/>
      <c r="D153" s="6"/>
      <c r="E153" s="82"/>
      <c r="F153" s="82"/>
      <c r="G153" s="87"/>
      <c r="H153" s="138"/>
      <c r="I153" s="138"/>
      <c r="J153" s="138"/>
      <c r="K153" s="132"/>
      <c r="L153" s="44"/>
      <c r="M153" s="19" t="str">
        <f t="shared" si="20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3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5">
      <c r="B154" s="120" t="str">
        <f t="shared" si="19"/>
        <v xml:space="preserve">MBIS5019 </v>
      </c>
      <c r="C154" s="6"/>
      <c r="D154" s="6"/>
      <c r="E154" s="32"/>
      <c r="F154" s="32"/>
      <c r="G154" s="87"/>
      <c r="H154" s="37"/>
      <c r="I154" s="37"/>
      <c r="J154" s="37"/>
      <c r="K154" s="132"/>
      <c r="L154" s="39"/>
      <c r="M154" s="19" t="str">
        <f t="shared" si="20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5">
      <c r="B155" s="120" t="str">
        <f t="shared" si="19"/>
        <v xml:space="preserve">MBIS5019 </v>
      </c>
      <c r="C155" s="6"/>
      <c r="D155" s="6"/>
      <c r="E155" s="23"/>
      <c r="F155" s="23"/>
      <c r="G155" s="66"/>
      <c r="H155" s="132"/>
      <c r="I155" s="132"/>
      <c r="J155" s="132"/>
      <c r="K155" s="132"/>
      <c r="L155" s="44"/>
      <c r="M155" s="19" t="str">
        <f t="shared" si="20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5">
      <c r="B156" s="120" t="str">
        <f t="shared" si="19"/>
        <v xml:space="preserve">MBIS5019 </v>
      </c>
      <c r="C156" s="6"/>
      <c r="D156" s="6"/>
      <c r="E156" s="23"/>
      <c r="F156" s="23"/>
      <c r="G156" s="66"/>
      <c r="H156" s="37"/>
      <c r="I156" s="37"/>
      <c r="J156" s="37"/>
      <c r="K156" s="37"/>
      <c r="L156" s="44"/>
      <c r="M156" s="19" t="str">
        <f t="shared" si="20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5">
      <c r="B157" s="120" t="str">
        <f t="shared" si="19"/>
        <v xml:space="preserve">MBIS5019 </v>
      </c>
      <c r="C157" s="6"/>
      <c r="D157" s="6"/>
      <c r="E157" s="23"/>
      <c r="F157" s="23"/>
      <c r="G157" s="66"/>
      <c r="H157" s="132"/>
      <c r="I157" s="132"/>
      <c r="J157" s="132"/>
      <c r="K157" s="132"/>
      <c r="L157" s="44"/>
      <c r="M157" s="19" t="str">
        <f t="shared" si="20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5">
      <c r="B158" s="120" t="str">
        <f t="shared" si="19"/>
        <v xml:space="preserve">MBIS5019 </v>
      </c>
      <c r="C158" s="6"/>
      <c r="D158" s="6"/>
      <c r="E158" s="23"/>
      <c r="F158" s="23"/>
      <c r="G158" s="66"/>
      <c r="H158" s="132"/>
      <c r="I158" s="132"/>
      <c r="J158" s="132"/>
      <c r="K158" s="132"/>
      <c r="L158" s="44"/>
      <c r="M158" s="19" t="str">
        <f t="shared" si="20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5">
      <c r="B159" s="120" t="str">
        <f t="shared" si="19"/>
        <v xml:space="preserve">MBIS5019 </v>
      </c>
      <c r="C159" s="6"/>
      <c r="D159" s="6"/>
      <c r="E159" s="23"/>
      <c r="F159" s="23"/>
      <c r="G159" s="66"/>
      <c r="H159" s="132"/>
      <c r="I159" s="132"/>
      <c r="J159" s="132"/>
      <c r="K159" s="132"/>
      <c r="L159" s="44"/>
      <c r="M159" s="19" t="str">
        <f t="shared" si="20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5">
      <c r="B160" s="120" t="str">
        <f t="shared" si="19"/>
        <v xml:space="preserve">MBIS5019 </v>
      </c>
      <c r="C160" s="6"/>
      <c r="D160" s="6"/>
      <c r="E160" s="23"/>
      <c r="F160" s="23"/>
      <c r="G160" s="66"/>
      <c r="H160" s="132"/>
      <c r="I160" s="132"/>
      <c r="J160" s="132"/>
      <c r="K160" s="132"/>
      <c r="L160" s="44"/>
      <c r="M160" s="19" t="str">
        <f t="shared" si="20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5">
      <c r="B161" s="120" t="str">
        <f t="shared" si="19"/>
        <v xml:space="preserve">MBIS5019 </v>
      </c>
      <c r="C161" s="6"/>
      <c r="D161" s="6"/>
      <c r="E161" s="23"/>
      <c r="F161" s="23"/>
      <c r="G161" s="66"/>
      <c r="H161" s="132"/>
      <c r="I161" s="132"/>
      <c r="J161" s="132"/>
      <c r="K161" s="132"/>
      <c r="L161" s="44"/>
      <c r="M161" s="19" t="str">
        <f t="shared" si="20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5">
      <c r="B162" s="120" t="str">
        <f t="shared" si="19"/>
        <v xml:space="preserve">MBIS5019 </v>
      </c>
      <c r="C162" s="6"/>
      <c r="D162" s="6"/>
      <c r="E162" s="23"/>
      <c r="F162" s="23"/>
      <c r="G162" s="87"/>
      <c r="H162" s="37"/>
      <c r="I162" s="132"/>
      <c r="J162" s="132"/>
      <c r="K162" s="132"/>
      <c r="L162" s="44"/>
      <c r="M162" s="19" t="str">
        <f t="shared" si="20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5">
      <c r="B163" s="120" t="str">
        <f t="shared" si="19"/>
        <v xml:space="preserve">MBIS5019 </v>
      </c>
      <c r="C163" s="6"/>
      <c r="D163" s="6"/>
      <c r="E163" s="82"/>
      <c r="F163" s="82"/>
      <c r="G163" s="87"/>
      <c r="H163" s="37"/>
      <c r="I163" s="37"/>
      <c r="J163" s="37"/>
      <c r="K163" s="132"/>
      <c r="L163" s="44"/>
      <c r="M163" s="19" t="str">
        <f t="shared" si="20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5">
      <c r="B164" s="120" t="str">
        <f t="shared" si="19"/>
        <v xml:space="preserve">MBIS5019 </v>
      </c>
      <c r="C164" s="6"/>
      <c r="D164" s="6"/>
      <c r="E164" s="32"/>
      <c r="F164" s="32"/>
      <c r="G164" s="87"/>
      <c r="H164" s="37"/>
      <c r="I164" s="37"/>
      <c r="J164" s="37"/>
      <c r="K164" s="132"/>
      <c r="L164" s="42"/>
      <c r="M164" s="19" t="str">
        <f t="shared" si="20"/>
        <v/>
      </c>
      <c r="N164" s="20" t="str">
        <f t="shared" si="21"/>
        <v/>
      </c>
      <c r="O164" s="21" t="str">
        <f>IF(G164="","",LOOKUP(N164,{0,50,65,75,85},{"F","P","C","D","HD"}))</f>
        <v/>
      </c>
      <c r="P164" s="2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5">
      <c r="B165" s="120" t="str">
        <f t="shared" si="19"/>
        <v xml:space="preserve">MBIS5019 </v>
      </c>
      <c r="C165" s="6"/>
      <c r="D165" s="6"/>
      <c r="E165" s="80"/>
      <c r="F165" s="80"/>
      <c r="G165" s="87"/>
      <c r="H165" s="137"/>
      <c r="I165" s="137"/>
      <c r="J165" s="137"/>
      <c r="K165" s="132"/>
      <c r="L165" s="44"/>
      <c r="M165" s="19" t="str">
        <f t="shared" si="20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5">
      <c r="B166" s="120" t="str">
        <f t="shared" si="19"/>
        <v xml:space="preserve">MBIS5019 </v>
      </c>
      <c r="C166" s="6"/>
      <c r="D166" s="6"/>
      <c r="E166" s="32"/>
      <c r="F166" s="32"/>
      <c r="G166" s="65"/>
      <c r="H166" s="37"/>
      <c r="I166" s="37"/>
      <c r="J166" s="37"/>
      <c r="K166" s="37"/>
      <c r="L166" s="40"/>
      <c r="M166" s="19" t="str">
        <f t="shared" si="20"/>
        <v/>
      </c>
      <c r="N166" s="20" t="str">
        <f t="shared" si="21"/>
        <v/>
      </c>
      <c r="O166" s="21" t="str">
        <f>IF(G166="","",LOOKUP(N166,{0,50,65,75,85},{"F","P","C","D","HD"}))</f>
        <v/>
      </c>
      <c r="P166" s="3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5">
      <c r="B167" s="120" t="str">
        <f t="shared" si="19"/>
        <v xml:space="preserve">MBIS5019 </v>
      </c>
      <c r="C167" s="6"/>
      <c r="D167" s="6"/>
      <c r="E167" s="23"/>
      <c r="F167" s="23"/>
      <c r="G167" s="66"/>
      <c r="H167" s="141"/>
      <c r="I167" s="141"/>
      <c r="J167" s="141"/>
      <c r="K167" s="141"/>
      <c r="L167" s="44"/>
      <c r="M167" s="19" t="str">
        <f t="shared" si="20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5">
      <c r="B168" s="120" t="str">
        <f t="shared" si="19"/>
        <v xml:space="preserve">MBIS5019 </v>
      </c>
      <c r="C168" s="6"/>
      <c r="D168" s="6"/>
      <c r="E168" s="23"/>
      <c r="F168" s="23"/>
      <c r="G168" s="66"/>
      <c r="H168" s="132"/>
      <c r="I168" s="132"/>
      <c r="J168" s="132"/>
      <c r="K168" s="132"/>
      <c r="L168" s="44"/>
      <c r="M168" s="19" t="str">
        <f t="shared" si="20"/>
        <v/>
      </c>
      <c r="N168" s="20" t="str">
        <f t="shared" si="21"/>
        <v/>
      </c>
      <c r="O168" s="21" t="str">
        <f>IF(G168="","",LOOKUP(N168,{0,50,65,75,85},{"F","P","C","D","HD"}))</f>
        <v/>
      </c>
      <c r="P168" s="2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5">
      <c r="B169" s="120" t="str">
        <f t="shared" si="19"/>
        <v xml:space="preserve">MBIS5019 </v>
      </c>
      <c r="C169" s="6"/>
      <c r="D169" s="6"/>
      <c r="E169" s="23"/>
      <c r="F169" s="23"/>
      <c r="G169" s="66"/>
      <c r="H169" s="132"/>
      <c r="I169" s="132"/>
      <c r="J169" s="132"/>
      <c r="K169" s="132"/>
      <c r="L169" s="44"/>
      <c r="M169" s="19" t="str">
        <f t="shared" si="20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5">
      <c r="B170" s="120" t="str">
        <f t="shared" si="19"/>
        <v xml:space="preserve">MBIS5019 </v>
      </c>
      <c r="C170" s="6"/>
      <c r="D170" s="6"/>
      <c r="E170" s="23"/>
      <c r="F170" s="23"/>
      <c r="G170" s="87"/>
      <c r="H170" s="133"/>
      <c r="I170" s="133"/>
      <c r="J170" s="133"/>
      <c r="K170" s="132"/>
      <c r="L170" s="42"/>
      <c r="M170" s="19" t="str">
        <f t="shared" si="20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5">
      <c r="B171" s="120" t="str">
        <f t="shared" si="19"/>
        <v xml:space="preserve">MBIS5019 </v>
      </c>
      <c r="C171" s="6"/>
      <c r="D171" s="6"/>
      <c r="E171" s="23"/>
      <c r="F171" s="23"/>
      <c r="G171" s="87"/>
      <c r="H171" s="133"/>
      <c r="I171" s="133"/>
      <c r="J171" s="133"/>
      <c r="K171" s="132"/>
      <c r="L171" s="44"/>
      <c r="M171" s="19" t="str">
        <f t="shared" si="20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5">
      <c r="B172" s="120" t="str">
        <f t="shared" si="19"/>
        <v xml:space="preserve">MBIS5019 </v>
      </c>
      <c r="C172" s="6"/>
      <c r="D172" s="6"/>
      <c r="E172" s="32"/>
      <c r="F172" s="32"/>
      <c r="G172" s="87"/>
      <c r="H172" s="136"/>
      <c r="I172" s="136"/>
      <c r="J172" s="136"/>
      <c r="K172" s="132"/>
      <c r="L172" s="40"/>
      <c r="M172" s="19" t="str">
        <f t="shared" si="20"/>
        <v/>
      </c>
      <c r="N172" s="20" t="str">
        <f t="shared" si="21"/>
        <v/>
      </c>
      <c r="O172" s="21" t="str">
        <f>IF(G172="","",LOOKUP(N172,{0,50,65,75,85},{"F","P","C","D","HD"}))</f>
        <v/>
      </c>
      <c r="P172" s="2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5">
      <c r="B173" s="120" t="str">
        <f t="shared" si="19"/>
        <v xml:space="preserve">MBIS5019 </v>
      </c>
      <c r="C173" s="6"/>
      <c r="D173" s="6"/>
      <c r="E173" s="23"/>
      <c r="F173" s="23"/>
      <c r="G173" s="66"/>
      <c r="H173" s="132"/>
      <c r="I173" s="132"/>
      <c r="J173" s="132"/>
      <c r="K173" s="132"/>
      <c r="L173" s="44"/>
      <c r="M173" s="19" t="str">
        <f t="shared" si="20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5">
      <c r="B174" s="120" t="str">
        <f t="shared" si="19"/>
        <v xml:space="preserve">MBIS5019 </v>
      </c>
      <c r="C174" s="6"/>
      <c r="D174" s="6"/>
      <c r="E174" s="23"/>
      <c r="F174" s="23"/>
      <c r="G174" s="66"/>
      <c r="H174" s="132"/>
      <c r="I174" s="132"/>
      <c r="J174" s="132"/>
      <c r="K174" s="132"/>
      <c r="L174" s="44"/>
      <c r="M174" s="19" t="str">
        <f t="shared" si="20"/>
        <v/>
      </c>
      <c r="N174" s="20" t="str">
        <f t="shared" si="21"/>
        <v/>
      </c>
      <c r="O174" s="21" t="str">
        <f>IF(G174="","",LOOKUP(N174,{0,50,65,75,85},{"F","P","C","D","HD"}))</f>
        <v/>
      </c>
      <c r="P174" s="2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5">
      <c r="B175" s="120" t="str">
        <f t="shared" si="19"/>
        <v xml:space="preserve">MBIS5019 </v>
      </c>
      <c r="C175" s="6"/>
      <c r="D175" s="6"/>
      <c r="E175" s="23"/>
      <c r="F175" s="23"/>
      <c r="G175" s="87"/>
      <c r="H175" s="37"/>
      <c r="I175" s="37"/>
      <c r="J175" s="37"/>
      <c r="K175" s="132"/>
      <c r="L175" s="40"/>
      <c r="M175" s="19" t="str">
        <f t="shared" si="20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5">
      <c r="B176" s="120" t="str">
        <f t="shared" si="19"/>
        <v xml:space="preserve">MBIS5019 </v>
      </c>
      <c r="C176" s="6"/>
      <c r="D176" s="6"/>
      <c r="E176" s="23"/>
      <c r="F176" s="23"/>
      <c r="G176" s="87"/>
      <c r="H176" s="132"/>
      <c r="I176" s="132"/>
      <c r="J176" s="132"/>
      <c r="K176" s="132"/>
      <c r="L176" s="44"/>
      <c r="M176" s="19" t="str">
        <f t="shared" si="20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5">
      <c r="B177" s="120" t="str">
        <f t="shared" si="19"/>
        <v xml:space="preserve">MBIS5019 </v>
      </c>
      <c r="C177" s="6"/>
      <c r="D177" s="6"/>
      <c r="E177" s="23"/>
      <c r="F177" s="23"/>
      <c r="G177" s="87"/>
      <c r="H177" s="132"/>
      <c r="I177" s="132"/>
      <c r="J177" s="132"/>
      <c r="K177" s="132"/>
      <c r="L177" s="44"/>
      <c r="M177" s="19" t="str">
        <f t="shared" si="20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5">
      <c r="B178" s="120" t="str">
        <f t="shared" si="19"/>
        <v xml:space="preserve">MBIS5019 </v>
      </c>
      <c r="C178" s="6"/>
      <c r="D178" s="6"/>
      <c r="E178" s="29"/>
      <c r="F178" s="29"/>
      <c r="G178" s="87"/>
      <c r="H178" s="139"/>
      <c r="I178" s="139"/>
      <c r="J178" s="139"/>
      <c r="K178" s="132"/>
      <c r="L178" s="42"/>
      <c r="M178" s="19" t="str">
        <f t="shared" si="20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5">
      <c r="B179" s="120" t="str">
        <f t="shared" si="19"/>
        <v xml:space="preserve">MBIS5019 </v>
      </c>
      <c r="C179" s="6"/>
      <c r="D179" s="6"/>
      <c r="E179" s="32"/>
      <c r="F179" s="32"/>
      <c r="G179" s="65"/>
      <c r="H179" s="37"/>
      <c r="I179" s="37"/>
      <c r="J179" s="37"/>
      <c r="K179" s="37"/>
      <c r="L179" s="40"/>
      <c r="M179" s="19" t="str">
        <f t="shared" si="20"/>
        <v/>
      </c>
      <c r="N179" s="20" t="str">
        <f t="shared" si="21"/>
        <v/>
      </c>
      <c r="O179" s="21" t="str">
        <f>IF(G179="","",LOOKUP(N179,{0,50,65,75,85},{"F","P","C","D","HD"}))</f>
        <v/>
      </c>
      <c r="P179" s="3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5">
      <c r="B180" s="120" t="str">
        <f t="shared" si="19"/>
        <v xml:space="preserve">MBIS5019 </v>
      </c>
      <c r="C180" s="6"/>
      <c r="D180" s="6"/>
      <c r="E180" s="32"/>
      <c r="F180" s="32"/>
      <c r="G180" s="65"/>
      <c r="H180" s="37"/>
      <c r="I180" s="37"/>
      <c r="J180" s="37"/>
      <c r="K180" s="37"/>
      <c r="L180" s="40"/>
      <c r="M180" s="19" t="str">
        <f t="shared" si="20"/>
        <v/>
      </c>
      <c r="N180" s="20" t="str">
        <f t="shared" si="21"/>
        <v/>
      </c>
      <c r="O180" s="21" t="str">
        <f>IF(G180="","",LOOKUP(N180,{0,50,65,75,85},{"F","P","C","D","HD"}))</f>
        <v/>
      </c>
      <c r="P180" s="3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5">
      <c r="B181" s="120" t="str">
        <f t="shared" si="19"/>
        <v xml:space="preserve">MBIS5019 </v>
      </c>
      <c r="C181" s="6"/>
      <c r="D181" s="6"/>
      <c r="E181" s="23"/>
      <c r="F181" s="23"/>
      <c r="G181" s="66"/>
      <c r="H181" s="132"/>
      <c r="I181" s="132"/>
      <c r="J181" s="132"/>
      <c r="K181" s="132"/>
      <c r="L181" s="44"/>
      <c r="M181" s="19" t="str">
        <f t="shared" si="20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5">
      <c r="B182" s="120" t="str">
        <f t="shared" si="19"/>
        <v xml:space="preserve">MBIS5019 </v>
      </c>
      <c r="C182" s="6"/>
      <c r="D182" s="6"/>
      <c r="E182" s="23"/>
      <c r="F182" s="23"/>
      <c r="G182" s="66"/>
      <c r="H182" s="132"/>
      <c r="I182" s="132"/>
      <c r="J182" s="132"/>
      <c r="K182" s="132"/>
      <c r="L182" s="44"/>
      <c r="M182" s="19" t="str">
        <f t="shared" si="20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5">
      <c r="B183" s="120" t="str">
        <f t="shared" si="19"/>
        <v xml:space="preserve">MBIS5019 </v>
      </c>
      <c r="C183" s="6"/>
      <c r="D183" s="6"/>
      <c r="E183" s="23"/>
      <c r="F183" s="23"/>
      <c r="G183" s="66"/>
      <c r="H183" s="132"/>
      <c r="I183" s="132"/>
      <c r="J183" s="132"/>
      <c r="K183" s="132"/>
      <c r="L183" s="44"/>
      <c r="M183" s="19" t="str">
        <f t="shared" si="20"/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5">
      <c r="B184" s="120" t="str">
        <f t="shared" si="19"/>
        <v xml:space="preserve">MBIS5019 </v>
      </c>
      <c r="C184" s="6"/>
      <c r="D184" s="6"/>
      <c r="E184" s="23"/>
      <c r="F184" s="23"/>
      <c r="G184" s="66"/>
      <c r="H184" s="132"/>
      <c r="I184" s="132"/>
      <c r="J184" s="132"/>
      <c r="K184" s="132"/>
      <c r="L184" s="44"/>
      <c r="M184" s="19" t="str">
        <f t="shared" si="20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5">
      <c r="B185" s="120" t="str">
        <f t="shared" si="19"/>
        <v xml:space="preserve">MBIS5019 </v>
      </c>
      <c r="C185" s="6"/>
      <c r="D185" s="6"/>
      <c r="E185" s="32"/>
      <c r="F185" s="32"/>
      <c r="G185" s="87"/>
      <c r="H185" s="37"/>
      <c r="I185" s="37"/>
      <c r="J185" s="132"/>
      <c r="K185" s="132"/>
      <c r="L185" s="40"/>
      <c r="M185" s="19" t="str">
        <f t="shared" si="20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5">
      <c r="B186" s="120" t="str">
        <f t="shared" si="19"/>
        <v xml:space="preserve">MBIS5019 </v>
      </c>
      <c r="C186" s="6"/>
      <c r="D186" s="6"/>
      <c r="E186" s="32"/>
      <c r="F186" s="32"/>
      <c r="G186" s="87"/>
      <c r="H186" s="37"/>
      <c r="I186" s="37"/>
      <c r="J186" s="37"/>
      <c r="K186" s="132"/>
      <c r="L186" s="43"/>
      <c r="M186" s="19" t="str">
        <f t="shared" si="20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5">
      <c r="B187" s="120" t="str">
        <f t="shared" si="19"/>
        <v xml:space="preserve">MBIS5019 </v>
      </c>
      <c r="C187" s="6"/>
      <c r="D187" s="6"/>
      <c r="E187" s="82"/>
      <c r="F187" s="82"/>
      <c r="G187" s="87"/>
      <c r="H187" s="37"/>
      <c r="I187" s="37"/>
      <c r="J187" s="37"/>
      <c r="K187" s="132"/>
      <c r="L187" s="44"/>
      <c r="M187" s="19" t="str">
        <f t="shared" si="20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5">
      <c r="B188" s="120" t="str">
        <f t="shared" si="19"/>
        <v xml:space="preserve">MBIS5019 </v>
      </c>
      <c r="C188" s="6"/>
      <c r="D188" s="6"/>
      <c r="E188" s="32"/>
      <c r="F188" s="32"/>
      <c r="G188" s="87"/>
      <c r="H188" s="37"/>
      <c r="I188" s="37"/>
      <c r="J188" s="37"/>
      <c r="K188" s="132"/>
      <c r="L188" s="44"/>
      <c r="M188" s="19" t="str">
        <f t="shared" si="20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5">
      <c r="B189" s="120" t="str">
        <f t="shared" si="19"/>
        <v xml:space="preserve">MBIS5019 </v>
      </c>
      <c r="C189" s="6"/>
      <c r="D189" s="6"/>
      <c r="E189" s="32"/>
      <c r="F189" s="32"/>
      <c r="G189" s="87"/>
      <c r="H189" s="37"/>
      <c r="I189" s="37"/>
      <c r="J189" s="37"/>
      <c r="K189" s="132"/>
      <c r="L189" s="42"/>
      <c r="M189" s="19" t="str">
        <f t="shared" si="20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5">
      <c r="B190" s="120" t="str">
        <f t="shared" si="19"/>
        <v xml:space="preserve">MBIS5019 </v>
      </c>
      <c r="C190" s="6"/>
      <c r="D190" s="6"/>
      <c r="E190" s="32"/>
      <c r="F190" s="32"/>
      <c r="G190" s="87"/>
      <c r="H190" s="37"/>
      <c r="I190" s="37"/>
      <c r="J190" s="37"/>
      <c r="K190" s="132"/>
      <c r="L190" s="42"/>
      <c r="M190" s="19" t="str">
        <f t="shared" si="20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5">
      <c r="B191" s="120" t="str">
        <f t="shared" si="19"/>
        <v xml:space="preserve">MBIS5019 </v>
      </c>
      <c r="C191" s="6"/>
      <c r="D191" s="6"/>
      <c r="E191" s="23"/>
      <c r="F191" s="23"/>
      <c r="G191" s="66"/>
      <c r="H191" s="132"/>
      <c r="I191" s="132"/>
      <c r="J191" s="132"/>
      <c r="K191" s="132"/>
      <c r="L191" s="44"/>
      <c r="M191" s="19" t="str">
        <f t="shared" si="20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5">
      <c r="B192" s="120" t="str">
        <f t="shared" si="19"/>
        <v xml:space="preserve">MBIS5019 </v>
      </c>
      <c r="C192" s="6"/>
      <c r="D192" s="6"/>
      <c r="E192" s="23"/>
      <c r="F192" s="23"/>
      <c r="G192" s="66"/>
      <c r="H192" s="139"/>
      <c r="I192" s="139"/>
      <c r="J192" s="139"/>
      <c r="K192" s="139"/>
      <c r="L192" s="44"/>
      <c r="M192" s="19" t="str">
        <f t="shared" si="20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5">
      <c r="B193" s="120" t="str">
        <f t="shared" si="19"/>
        <v xml:space="preserve">MBIS5019 </v>
      </c>
      <c r="C193" s="6"/>
      <c r="D193" s="6"/>
      <c r="E193" s="23"/>
      <c r="F193" s="23"/>
      <c r="G193" s="66"/>
      <c r="H193" s="132"/>
      <c r="I193" s="132"/>
      <c r="J193" s="132"/>
      <c r="K193" s="132"/>
      <c r="L193" s="44"/>
      <c r="M193" s="19" t="str">
        <f t="shared" si="20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5">
      <c r="B194" s="120" t="str">
        <f t="shared" si="19"/>
        <v xml:space="preserve">MBIS5019 </v>
      </c>
      <c r="C194" s="6"/>
      <c r="D194" s="6"/>
      <c r="E194" s="23"/>
      <c r="F194" s="23"/>
      <c r="G194" s="66"/>
      <c r="H194" s="132"/>
      <c r="I194" s="132"/>
      <c r="J194" s="132"/>
      <c r="K194" s="132"/>
      <c r="L194" s="44"/>
      <c r="M194" s="19" t="str">
        <f t="shared" si="20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5">
      <c r="B195" s="120" t="str">
        <f t="shared" si="19"/>
        <v xml:space="preserve">MBIS5019 </v>
      </c>
      <c r="C195" s="6"/>
      <c r="D195" s="6"/>
      <c r="E195" s="23"/>
      <c r="F195" s="23"/>
      <c r="G195" s="66"/>
      <c r="H195" s="132"/>
      <c r="I195" s="132"/>
      <c r="J195" s="132"/>
      <c r="K195" s="132"/>
      <c r="L195" s="44"/>
      <c r="M195" s="19" t="str">
        <f t="shared" si="20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5">
      <c r="B196" s="120" t="str">
        <f t="shared" si="19"/>
        <v xml:space="preserve">MBIS5019 </v>
      </c>
      <c r="C196" s="6"/>
      <c r="D196" s="6"/>
      <c r="E196" s="32"/>
      <c r="F196" s="32"/>
      <c r="G196" s="87"/>
      <c r="H196" s="37"/>
      <c r="I196" s="37"/>
      <c r="J196" s="132"/>
      <c r="K196" s="132"/>
      <c r="L196" s="40"/>
      <c r="M196" s="19" t="str">
        <f t="shared" si="20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5">
      <c r="B197" s="120" t="str">
        <f t="shared" si="19"/>
        <v xml:space="preserve">MBIS5019 </v>
      </c>
      <c r="C197" s="6"/>
      <c r="D197" s="6"/>
      <c r="E197" s="23"/>
      <c r="F197" s="23"/>
      <c r="G197" s="87"/>
      <c r="H197" s="132"/>
      <c r="I197" s="132"/>
      <c r="J197" s="132"/>
      <c r="K197" s="132"/>
      <c r="L197" s="44"/>
      <c r="M197" s="19" t="str">
        <f t="shared" si="20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5">
      <c r="B198" s="120" t="str">
        <f t="shared" si="19"/>
        <v xml:space="preserve">MBIS5019 </v>
      </c>
      <c r="C198" s="6"/>
      <c r="D198" s="6"/>
      <c r="E198" s="32"/>
      <c r="F198" s="32"/>
      <c r="G198" s="87"/>
      <c r="H198" s="135"/>
      <c r="I198" s="135"/>
      <c r="J198" s="135"/>
      <c r="K198" s="132"/>
      <c r="L198" s="39"/>
      <c r="M198" s="19" t="str">
        <f t="shared" si="20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5">
      <c r="B199" s="120" t="str">
        <f t="shared" si="19"/>
        <v xml:space="preserve">MBIS5019 </v>
      </c>
      <c r="C199" s="6"/>
      <c r="D199" s="6"/>
      <c r="E199" s="32"/>
      <c r="F199" s="32"/>
      <c r="G199" s="87"/>
      <c r="H199" s="37"/>
      <c r="I199" s="37"/>
      <c r="J199" s="37"/>
      <c r="K199" s="132"/>
      <c r="L199" s="40"/>
      <c r="M199" s="19" t="str">
        <f t="shared" si="20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5">
      <c r="B200" s="120" t="str">
        <f t="shared" si="19"/>
        <v xml:space="preserve">MBIS5019 </v>
      </c>
      <c r="C200" s="6"/>
      <c r="D200" s="6"/>
      <c r="E200" s="29"/>
      <c r="F200" s="29"/>
      <c r="G200" s="29"/>
      <c r="H200" s="139"/>
      <c r="I200" s="139"/>
      <c r="J200" s="139"/>
      <c r="K200" s="139"/>
      <c r="L200" s="42"/>
      <c r="M200" s="19" t="str">
        <f t="shared" si="20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5">
      <c r="B201" s="120" t="str">
        <f t="shared" si="19"/>
        <v xml:space="preserve">MBIS5019 </v>
      </c>
      <c r="C201" s="6"/>
      <c r="D201" s="6"/>
      <c r="E201" s="23"/>
      <c r="F201" s="23"/>
      <c r="G201" s="66"/>
      <c r="H201" s="132"/>
      <c r="I201" s="132"/>
      <c r="J201" s="132"/>
      <c r="K201" s="132"/>
      <c r="L201" s="44"/>
      <c r="M201" s="19" t="str">
        <f t="shared" si="20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5">
      <c r="B202" s="120" t="str">
        <f t="shared" si="19"/>
        <v xml:space="preserve">MBIS5019 </v>
      </c>
      <c r="C202" s="6"/>
      <c r="D202" s="6"/>
      <c r="E202" s="23"/>
      <c r="F202" s="23"/>
      <c r="G202" s="66"/>
      <c r="H202" s="37"/>
      <c r="I202" s="37"/>
      <c r="J202" s="37"/>
      <c r="K202" s="37"/>
      <c r="L202" s="44"/>
      <c r="M202" s="19" t="str">
        <f t="shared" si="20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5">
      <c r="B203" s="120" t="str">
        <f t="shared" si="19"/>
        <v xml:space="preserve">MBIS5019 </v>
      </c>
      <c r="C203" s="6"/>
      <c r="D203" s="6"/>
      <c r="E203" s="23"/>
      <c r="F203" s="23"/>
      <c r="G203" s="66"/>
      <c r="H203" s="132"/>
      <c r="I203" s="132"/>
      <c r="J203" s="132"/>
      <c r="K203" s="132"/>
      <c r="L203" s="44"/>
      <c r="M203" s="19" t="str">
        <f t="shared" si="20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5">
      <c r="B204" s="120" t="str">
        <f t="shared" si="19"/>
        <v xml:space="preserve">MBIS5019 </v>
      </c>
      <c r="C204" s="6"/>
      <c r="D204" s="6"/>
      <c r="E204" s="23"/>
      <c r="F204" s="23"/>
      <c r="G204" s="66"/>
      <c r="H204" s="132"/>
      <c r="I204" s="132"/>
      <c r="J204" s="132"/>
      <c r="K204" s="132"/>
      <c r="L204" s="44"/>
      <c r="M204" s="19" t="str">
        <f t="shared" si="20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5">
      <c r="B205" s="120" t="str">
        <f t="shared" si="19"/>
        <v xml:space="preserve">MBIS5019 </v>
      </c>
      <c r="C205" s="6"/>
      <c r="D205" s="6"/>
      <c r="E205" s="23"/>
      <c r="F205" s="23"/>
      <c r="G205" s="66"/>
      <c r="H205" s="132"/>
      <c r="I205" s="132"/>
      <c r="J205" s="132"/>
      <c r="K205" s="132"/>
      <c r="L205" s="44"/>
      <c r="M205" s="19" t="str">
        <f t="shared" si="20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5">
      <c r="B206" s="120" t="str">
        <f t="shared" si="19"/>
        <v xml:space="preserve">MBIS5019 </v>
      </c>
      <c r="C206" s="6"/>
      <c r="D206" s="6"/>
      <c r="E206" s="23"/>
      <c r="F206" s="23"/>
      <c r="G206" s="66"/>
      <c r="H206" s="132"/>
      <c r="I206" s="132"/>
      <c r="J206" s="132"/>
      <c r="K206" s="132"/>
      <c r="L206" s="44"/>
      <c r="M206" s="19" t="str">
        <f t="shared" si="20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5">
      <c r="B207" s="120" t="str">
        <f t="shared" si="19"/>
        <v xml:space="preserve">MBIS5019 </v>
      </c>
      <c r="C207" s="6"/>
      <c r="D207" s="6"/>
      <c r="E207" s="82"/>
      <c r="F207" s="82"/>
      <c r="G207" s="87"/>
      <c r="H207" s="132"/>
      <c r="I207" s="132"/>
      <c r="J207" s="132"/>
      <c r="K207" s="132"/>
      <c r="L207" s="44"/>
      <c r="M207" s="19" t="str">
        <f t="shared" si="20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5">
      <c r="B208" s="120" t="str">
        <f t="shared" si="19"/>
        <v xml:space="preserve">MBIS5019 </v>
      </c>
      <c r="C208" s="6"/>
      <c r="D208" s="6"/>
      <c r="E208" s="32"/>
      <c r="F208" s="32"/>
      <c r="G208" s="87"/>
      <c r="H208" s="137"/>
      <c r="I208" s="137"/>
      <c r="J208" s="137"/>
      <c r="K208" s="132"/>
      <c r="L208" s="71"/>
      <c r="M208" s="72" t="str">
        <f t="shared" si="20"/>
        <v/>
      </c>
      <c r="N208" s="73" t="str">
        <f t="shared" si="21"/>
        <v/>
      </c>
      <c r="O208" s="74" t="str">
        <f>IF(G208="","",LOOKUP(N208,{0,50,65,75,85},{"F","P","C","D","HD"}))</f>
        <v/>
      </c>
      <c r="P208" s="77"/>
      <c r="Q208" s="77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5">
      <c r="B209" s="120" t="str">
        <f t="shared" si="19"/>
        <v xml:space="preserve">MBIS5019 </v>
      </c>
      <c r="C209" s="6"/>
      <c r="D209" s="6"/>
      <c r="E209" s="23"/>
      <c r="F209" s="23"/>
      <c r="G209" s="87"/>
      <c r="H209" s="37"/>
      <c r="I209" s="132"/>
      <c r="J209" s="132"/>
      <c r="K209" s="132"/>
      <c r="L209" s="44"/>
      <c r="M209" s="19" t="str">
        <f t="shared" si="20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5">
      <c r="B210" s="120" t="str">
        <f t="shared" si="19"/>
        <v xml:space="preserve">MBIS5019 </v>
      </c>
      <c r="C210" s="6"/>
      <c r="D210" s="6"/>
      <c r="E210" s="80"/>
      <c r="F210" s="80"/>
      <c r="G210" s="87"/>
      <c r="H210" s="137"/>
      <c r="I210" s="137"/>
      <c r="J210" s="137"/>
      <c r="K210" s="132"/>
      <c r="L210" s="44"/>
      <c r="M210" s="19" t="str">
        <f t="shared" si="20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5">
      <c r="B211" s="120" t="str">
        <f t="shared" si="19"/>
        <v xml:space="preserve">MBIS5019 </v>
      </c>
      <c r="C211" s="6"/>
      <c r="D211" s="6"/>
      <c r="E211" s="32"/>
      <c r="F211" s="32"/>
      <c r="G211" s="87"/>
      <c r="H211" s="37"/>
      <c r="I211" s="37"/>
      <c r="J211" s="37"/>
      <c r="K211" s="132"/>
      <c r="L211" s="44"/>
      <c r="M211" s="19" t="str">
        <f t="shared" si="20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5">
      <c r="B212" s="120" t="str">
        <f t="shared" si="19"/>
        <v xml:space="preserve">MBIS5019 </v>
      </c>
      <c r="C212" s="6"/>
      <c r="D212" s="6"/>
      <c r="E212" s="32"/>
      <c r="F212" s="32"/>
      <c r="G212" s="87"/>
      <c r="H212" s="37"/>
      <c r="I212" s="37"/>
      <c r="J212" s="37"/>
      <c r="K212" s="132"/>
      <c r="L212" s="44"/>
      <c r="M212" s="19" t="str">
        <f t="shared" si="20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5">
      <c r="B213" s="120" t="str">
        <f t="shared" si="19"/>
        <v xml:space="preserve">MBIS5019 </v>
      </c>
      <c r="C213" s="6"/>
      <c r="D213" s="6"/>
      <c r="E213" s="32"/>
      <c r="F213" s="32"/>
      <c r="G213" s="87"/>
      <c r="H213" s="37"/>
      <c r="I213" s="37"/>
      <c r="J213" s="37"/>
      <c r="K213" s="132"/>
      <c r="L213" s="44"/>
      <c r="M213" s="19" t="str">
        <f t="shared" si="20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5">
      <c r="B214" s="120" t="str">
        <f t="shared" ref="B214:B276" si="23">E$8&amp;" "&amp;G214</f>
        <v xml:space="preserve">MBIS5019 </v>
      </c>
      <c r="C214" s="6"/>
      <c r="D214" s="6"/>
      <c r="E214" s="32"/>
      <c r="F214" s="32"/>
      <c r="G214" s="87"/>
      <c r="H214" s="37"/>
      <c r="I214" s="37"/>
      <c r="J214" s="37"/>
      <c r="K214" s="132"/>
      <c r="L214" s="43"/>
      <c r="M214" s="19" t="str">
        <f t="shared" si="20"/>
        <v/>
      </c>
      <c r="N214" s="20" t="str">
        <f t="shared" si="21"/>
        <v/>
      </c>
      <c r="O214" s="21" t="str">
        <f>IF(G214="","",LOOKUP(N214,{0,50,65,75,85},{"F","P","C","D","HD"}))</f>
        <v/>
      </c>
      <c r="P214" s="3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5">
      <c r="B215" s="120" t="str">
        <f t="shared" si="23"/>
        <v xml:space="preserve">MBIS5019 </v>
      </c>
      <c r="C215" s="6"/>
      <c r="D215" s="6"/>
      <c r="E215" s="23"/>
      <c r="F215" s="23"/>
      <c r="G215" s="66"/>
      <c r="H215" s="132"/>
      <c r="I215" s="132"/>
      <c r="J215" s="132"/>
      <c r="K215" s="132"/>
      <c r="L215" s="44"/>
      <c r="M215" s="19" t="str">
        <f t="shared" ref="M215:M275" si="24">IF(G215="","",SUM(H215:L215))</f>
        <v/>
      </c>
      <c r="N215" s="20" t="str">
        <f t="shared" ref="N215:N275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5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5">
      <c r="B216" s="120" t="str">
        <f t="shared" si="23"/>
        <v xml:space="preserve">MBIS5019 </v>
      </c>
      <c r="C216" s="6"/>
      <c r="D216" s="6"/>
      <c r="E216" s="23"/>
      <c r="F216" s="23"/>
      <c r="G216" s="66"/>
      <c r="H216" s="132"/>
      <c r="I216" s="132"/>
      <c r="J216" s="132"/>
      <c r="K216" s="132"/>
      <c r="L216" s="44"/>
      <c r="M216" s="19" t="str">
        <f t="shared" si="24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5">
      <c r="B217" s="120" t="str">
        <f t="shared" si="23"/>
        <v xml:space="preserve">MBIS5019 </v>
      </c>
      <c r="C217" s="6"/>
      <c r="D217" s="6"/>
      <c r="E217" s="23"/>
      <c r="F217" s="23"/>
      <c r="G217" s="66"/>
      <c r="H217" s="132"/>
      <c r="I217" s="132"/>
      <c r="J217" s="132"/>
      <c r="K217" s="132"/>
      <c r="L217" s="44"/>
      <c r="M217" s="19" t="str">
        <f t="shared" si="24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5">
      <c r="B218" s="120" t="str">
        <f t="shared" si="23"/>
        <v xml:space="preserve">MBIS5019 </v>
      </c>
      <c r="C218" s="6"/>
      <c r="D218" s="6"/>
      <c r="E218" s="23"/>
      <c r="F218" s="23"/>
      <c r="G218" s="87"/>
      <c r="H218" s="132"/>
      <c r="I218" s="132"/>
      <c r="J218" s="132"/>
      <c r="K218" s="132"/>
      <c r="L218" s="44"/>
      <c r="M218" s="19" t="str">
        <f t="shared" si="24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5">
      <c r="B219" s="120" t="str">
        <f t="shared" si="23"/>
        <v xml:space="preserve">MBIS5019 </v>
      </c>
      <c r="C219" s="6"/>
      <c r="D219" s="6"/>
      <c r="E219" s="32"/>
      <c r="F219" s="32"/>
      <c r="G219" s="65"/>
      <c r="H219" s="37"/>
      <c r="I219" s="37"/>
      <c r="J219" s="37"/>
      <c r="K219" s="37"/>
      <c r="L219" s="42"/>
      <c r="M219" s="19" t="str">
        <f t="shared" si="24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5">
      <c r="B220" s="120" t="str">
        <f t="shared" si="23"/>
        <v xml:space="preserve">MBIS5019 </v>
      </c>
      <c r="C220" s="6"/>
      <c r="D220" s="6"/>
      <c r="E220" s="32"/>
      <c r="F220" s="32"/>
      <c r="G220" s="87"/>
      <c r="H220" s="135"/>
      <c r="I220" s="135"/>
      <c r="J220" s="135"/>
      <c r="K220" s="132"/>
      <c r="L220" s="42"/>
      <c r="M220" s="19" t="str">
        <f t="shared" si="24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5">
      <c r="B221" s="120" t="str">
        <f t="shared" si="23"/>
        <v xml:space="preserve">MBIS5019 </v>
      </c>
      <c r="C221" s="6"/>
      <c r="D221" s="6"/>
      <c r="E221" s="82"/>
      <c r="F221" s="82"/>
      <c r="G221" s="87"/>
      <c r="H221" s="132"/>
      <c r="I221" s="132"/>
      <c r="J221" s="132"/>
      <c r="K221" s="132"/>
      <c r="L221" s="44"/>
      <c r="M221" s="19" t="str">
        <f t="shared" si="24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5">
      <c r="B222" s="120" t="str">
        <f t="shared" si="23"/>
        <v xml:space="preserve">MBIS5019 </v>
      </c>
      <c r="C222" s="6"/>
      <c r="D222" s="6"/>
      <c r="E222" s="80"/>
      <c r="F222" s="80"/>
      <c r="G222" s="87"/>
      <c r="H222" s="137"/>
      <c r="I222" s="137"/>
      <c r="J222" s="137"/>
      <c r="K222" s="132"/>
      <c r="L222" s="71"/>
      <c r="M222" s="72" t="str">
        <f t="shared" si="24"/>
        <v/>
      </c>
      <c r="N222" s="73" t="str">
        <f t="shared" si="25"/>
        <v/>
      </c>
      <c r="O222" s="74" t="str">
        <f>IF(G222="","",LOOKUP(N222,{0,50,65,75,85},{"F","P","C","D","HD"}))</f>
        <v/>
      </c>
      <c r="P222" s="77"/>
      <c r="Q222" s="77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5">
      <c r="B223" s="120" t="str">
        <f t="shared" si="23"/>
        <v xml:space="preserve">MBIS5019 </v>
      </c>
      <c r="C223" s="6"/>
      <c r="D223" s="6"/>
      <c r="E223" s="82"/>
      <c r="F223" s="82"/>
      <c r="G223" s="87"/>
      <c r="H223" s="134"/>
      <c r="I223" s="134"/>
      <c r="J223" s="134"/>
      <c r="K223" s="132"/>
      <c r="L223" s="71"/>
      <c r="M223" s="72" t="str">
        <f t="shared" si="24"/>
        <v/>
      </c>
      <c r="N223" s="73" t="str">
        <f t="shared" si="25"/>
        <v/>
      </c>
      <c r="O223" s="74" t="str">
        <f>IF(G223="","",LOOKUP(N223,{0,50,65,75,85},{"F","P","C","D","HD"}))</f>
        <v/>
      </c>
      <c r="P223" s="77"/>
      <c r="Q223" s="77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5">
      <c r="B224" s="120" t="str">
        <f t="shared" si="23"/>
        <v xml:space="preserve">MBIS5019 </v>
      </c>
      <c r="C224" s="6"/>
      <c r="D224" s="6"/>
      <c r="E224" s="23"/>
      <c r="F224" s="23"/>
      <c r="G224" s="87"/>
      <c r="H224" s="132"/>
      <c r="I224" s="132"/>
      <c r="J224" s="132"/>
      <c r="K224" s="132"/>
      <c r="L224" s="44"/>
      <c r="M224" s="19" t="str">
        <f t="shared" si="24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5">
      <c r="B225" s="120" t="str">
        <f t="shared" si="23"/>
        <v xml:space="preserve">MBIS5019 </v>
      </c>
      <c r="C225" s="6"/>
      <c r="D225" s="6"/>
      <c r="E225" s="32"/>
      <c r="F225" s="32"/>
      <c r="G225" s="87"/>
      <c r="H225" s="37"/>
      <c r="I225" s="37"/>
      <c r="J225" s="37"/>
      <c r="K225" s="132"/>
      <c r="L225" s="43"/>
      <c r="M225" s="19" t="str">
        <f t="shared" si="24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5">
      <c r="B226" s="120" t="str">
        <f t="shared" si="23"/>
        <v xml:space="preserve">MBIS5019 </v>
      </c>
      <c r="C226" s="6"/>
      <c r="D226" s="6"/>
      <c r="E226" s="23"/>
      <c r="F226" s="23"/>
      <c r="G226" s="66"/>
      <c r="H226" s="132"/>
      <c r="I226" s="132"/>
      <c r="J226" s="132"/>
      <c r="K226" s="132"/>
      <c r="L226" s="44"/>
      <c r="M226" s="19" t="str">
        <f t="shared" si="24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5">
      <c r="B227" s="120" t="str">
        <f t="shared" si="23"/>
        <v xml:space="preserve">MBIS5019 </v>
      </c>
      <c r="C227" s="6"/>
      <c r="D227" s="6"/>
      <c r="E227" s="32"/>
      <c r="F227" s="32"/>
      <c r="G227" s="65"/>
      <c r="H227" s="37"/>
      <c r="I227" s="37"/>
      <c r="J227" s="37"/>
      <c r="K227" s="37"/>
      <c r="L227" s="40"/>
      <c r="M227" s="19" t="str">
        <f t="shared" si="24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5">
      <c r="B228" s="120" t="str">
        <f t="shared" si="23"/>
        <v xml:space="preserve">MBIS5019 </v>
      </c>
      <c r="C228" s="6"/>
      <c r="D228" s="6"/>
      <c r="E228" s="23"/>
      <c r="F228" s="23"/>
      <c r="G228" s="66"/>
      <c r="H228" s="37"/>
      <c r="I228" s="37"/>
      <c r="J228" s="37"/>
      <c r="K228" s="37"/>
      <c r="L228" s="44"/>
      <c r="M228" s="19" t="str">
        <f t="shared" si="24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5">
      <c r="B229" s="120" t="str">
        <f t="shared" si="23"/>
        <v xml:space="preserve">MBIS5019 </v>
      </c>
      <c r="C229" s="6"/>
      <c r="D229" s="23"/>
      <c r="E229" s="23"/>
      <c r="F229" s="23"/>
      <c r="G229" s="66"/>
      <c r="H229" s="132"/>
      <c r="I229" s="132"/>
      <c r="J229" s="132"/>
      <c r="K229" s="132"/>
      <c r="L229" s="44"/>
      <c r="M229" s="19" t="str">
        <f t="shared" si="24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5">
      <c r="B230" s="120" t="str">
        <f t="shared" si="23"/>
        <v xml:space="preserve">MBIS5019 </v>
      </c>
      <c r="C230" s="6"/>
      <c r="D230" s="23"/>
      <c r="E230" s="23"/>
      <c r="F230" s="23"/>
      <c r="G230" s="66"/>
      <c r="H230" s="132"/>
      <c r="I230" s="132"/>
      <c r="J230" s="132"/>
      <c r="K230" s="132"/>
      <c r="L230" s="44"/>
      <c r="M230" s="19" t="str">
        <f t="shared" si="24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5">
      <c r="B231" s="120" t="str">
        <f t="shared" si="23"/>
        <v xml:space="preserve">MBIS5019 </v>
      </c>
      <c r="C231" s="6"/>
      <c r="D231" s="23"/>
      <c r="E231" s="23"/>
      <c r="F231" s="23"/>
      <c r="G231" s="66"/>
      <c r="H231" s="132"/>
      <c r="I231" s="132"/>
      <c r="J231" s="132"/>
      <c r="K231" s="132"/>
      <c r="L231" s="44"/>
      <c r="M231" s="19" t="str">
        <f t="shared" si="24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5">
      <c r="B232" s="120" t="str">
        <f t="shared" si="23"/>
        <v xml:space="preserve">MBIS5019 </v>
      </c>
      <c r="C232" s="6"/>
      <c r="D232" s="23"/>
      <c r="E232" s="82"/>
      <c r="F232" s="82"/>
      <c r="G232" s="87"/>
      <c r="H232" s="37"/>
      <c r="I232" s="37"/>
      <c r="J232" s="37"/>
      <c r="K232" s="132"/>
      <c r="L232" s="40"/>
      <c r="M232" s="19" t="str">
        <f t="shared" si="24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5">
      <c r="B233" s="120" t="str">
        <f t="shared" si="23"/>
        <v xml:space="preserve">MBIS5019 </v>
      </c>
      <c r="C233" s="6"/>
      <c r="D233" s="23"/>
      <c r="E233" s="23"/>
      <c r="F233" s="23"/>
      <c r="G233" s="66"/>
      <c r="H233" s="132"/>
      <c r="I233" s="132"/>
      <c r="J233" s="132"/>
      <c r="K233" s="132"/>
      <c r="L233" s="44"/>
      <c r="M233" s="19" t="str">
        <f t="shared" si="24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5">
      <c r="B234" s="120" t="str">
        <f t="shared" si="23"/>
        <v xml:space="preserve">MBIS5019 </v>
      </c>
      <c r="C234" s="6"/>
      <c r="D234" s="23"/>
      <c r="E234" s="23"/>
      <c r="F234" s="23"/>
      <c r="G234" s="66"/>
      <c r="H234" s="132"/>
      <c r="I234" s="132"/>
      <c r="J234" s="132"/>
      <c r="K234" s="132"/>
      <c r="L234" s="44"/>
      <c r="M234" s="19" t="str">
        <f t="shared" si="24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5">
      <c r="B235" s="120" t="str">
        <f t="shared" si="23"/>
        <v xml:space="preserve">MBIS5019 </v>
      </c>
      <c r="C235" s="6"/>
      <c r="D235" s="23"/>
      <c r="E235" s="23"/>
      <c r="F235" s="23"/>
      <c r="G235" s="66"/>
      <c r="H235" s="132"/>
      <c r="I235" s="132"/>
      <c r="J235" s="132"/>
      <c r="K235" s="132"/>
      <c r="L235" s="44"/>
      <c r="M235" s="19" t="str">
        <f t="shared" si="24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5">
      <c r="B236" s="120" t="str">
        <f t="shared" si="23"/>
        <v xml:space="preserve">MBIS5019 </v>
      </c>
      <c r="C236" s="6"/>
      <c r="D236" s="23"/>
      <c r="E236" s="23"/>
      <c r="F236" s="23"/>
      <c r="G236" s="87"/>
      <c r="H236" s="37"/>
      <c r="I236" s="132"/>
      <c r="J236" s="37"/>
      <c r="K236" s="132"/>
      <c r="L236" s="42"/>
      <c r="M236" s="19" t="str">
        <f t="shared" si="24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5">
      <c r="B237" s="120" t="str">
        <f t="shared" si="23"/>
        <v xml:space="preserve">MBIS5019 </v>
      </c>
      <c r="C237" s="6"/>
      <c r="D237" s="23"/>
      <c r="E237" s="82"/>
      <c r="F237" s="82"/>
      <c r="G237" s="87"/>
      <c r="H237" s="134"/>
      <c r="I237" s="134"/>
      <c r="J237" s="134"/>
      <c r="K237" s="132"/>
      <c r="L237" s="75"/>
      <c r="M237" s="72" t="str">
        <f t="shared" si="24"/>
        <v/>
      </c>
      <c r="N237" s="73" t="str">
        <f t="shared" si="25"/>
        <v/>
      </c>
      <c r="O237" s="74" t="str">
        <f>IF(G237="","",LOOKUP(N237,{0,50,65,75,85},{"F","P","C","D","HD"}))</f>
        <v/>
      </c>
      <c r="P237" s="77"/>
      <c r="Q237" s="77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5">
      <c r="B238" s="120" t="str">
        <f t="shared" si="23"/>
        <v xml:space="preserve">MBIS5019 </v>
      </c>
      <c r="C238" s="6"/>
      <c r="D238" s="23"/>
      <c r="E238" s="23"/>
      <c r="F238" s="23"/>
      <c r="G238" s="66"/>
      <c r="H238" s="132"/>
      <c r="I238" s="132"/>
      <c r="J238" s="132"/>
      <c r="K238" s="132"/>
      <c r="L238" s="44"/>
      <c r="M238" s="19" t="str">
        <f t="shared" si="24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5">
      <c r="B239" s="120" t="str">
        <f t="shared" si="23"/>
        <v xml:space="preserve">MBIS5019 </v>
      </c>
      <c r="C239" s="6"/>
      <c r="D239" s="23"/>
      <c r="E239" s="23"/>
      <c r="F239" s="23"/>
      <c r="G239" s="66"/>
      <c r="H239" s="132"/>
      <c r="I239" s="132"/>
      <c r="J239" s="132"/>
      <c r="K239" s="132"/>
      <c r="L239" s="44"/>
      <c r="M239" s="19" t="str">
        <f t="shared" si="24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5">
      <c r="B240" s="120" t="str">
        <f t="shared" si="23"/>
        <v xml:space="preserve">MBIS5019 </v>
      </c>
      <c r="C240" s="6"/>
      <c r="D240" s="23"/>
      <c r="E240" s="23"/>
      <c r="F240" s="23"/>
      <c r="G240" s="66"/>
      <c r="H240" s="132"/>
      <c r="I240" s="132"/>
      <c r="J240" s="132"/>
      <c r="K240" s="132"/>
      <c r="L240" s="44"/>
      <c r="M240" s="19" t="str">
        <f t="shared" si="24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5">
      <c r="B241" s="120" t="str">
        <f t="shared" si="23"/>
        <v xml:space="preserve">MBIS5019 </v>
      </c>
      <c r="C241" s="6"/>
      <c r="D241" s="23"/>
      <c r="E241" s="32"/>
      <c r="F241" s="32"/>
      <c r="G241" s="87"/>
      <c r="H241" s="37"/>
      <c r="I241" s="37"/>
      <c r="J241" s="37"/>
      <c r="K241" s="132"/>
      <c r="L241" s="44"/>
      <c r="M241" s="19" t="str">
        <f t="shared" si="24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5">
      <c r="B242" s="120" t="str">
        <f t="shared" si="23"/>
        <v xml:space="preserve">MBIS5019 </v>
      </c>
      <c r="C242" s="6"/>
      <c r="D242" s="23"/>
      <c r="E242" s="82"/>
      <c r="F242" s="82"/>
      <c r="G242" s="87"/>
      <c r="H242" s="37"/>
      <c r="I242" s="37"/>
      <c r="J242" s="37"/>
      <c r="K242" s="132"/>
      <c r="L242" s="42"/>
      <c r="M242" s="19" t="str">
        <f t="shared" si="24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5">
      <c r="B243" s="120" t="str">
        <f t="shared" si="23"/>
        <v xml:space="preserve">MBIS5019 </v>
      </c>
      <c r="C243" s="6"/>
      <c r="D243" s="23"/>
      <c r="E243" s="80"/>
      <c r="F243" s="80"/>
      <c r="G243" s="87"/>
      <c r="H243" s="135"/>
      <c r="I243" s="135"/>
      <c r="J243" s="135"/>
      <c r="K243" s="132"/>
      <c r="L243" s="42"/>
      <c r="M243" s="19" t="str">
        <f t="shared" si="24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5">
      <c r="B244" s="120" t="str">
        <f t="shared" si="23"/>
        <v xml:space="preserve">MBIS5019 </v>
      </c>
      <c r="C244" s="6"/>
      <c r="D244" s="23"/>
      <c r="E244" s="23"/>
      <c r="F244" s="23"/>
      <c r="G244" s="87"/>
      <c r="H244" s="37"/>
      <c r="I244" s="132"/>
      <c r="J244" s="132"/>
      <c r="K244" s="132"/>
      <c r="L244" s="44"/>
      <c r="M244" s="19" t="str">
        <f t="shared" si="24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5">
      <c r="B245" s="120" t="str">
        <f t="shared" si="23"/>
        <v xml:space="preserve">MBIS5019 </v>
      </c>
      <c r="C245" s="6"/>
      <c r="D245" s="23"/>
      <c r="E245" s="32"/>
      <c r="F245" s="32"/>
      <c r="G245" s="87"/>
      <c r="H245" s="37"/>
      <c r="I245" s="37"/>
      <c r="J245" s="37"/>
      <c r="K245" s="132"/>
      <c r="L245" s="40"/>
      <c r="M245" s="19" t="str">
        <f t="shared" si="24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5">
      <c r="B246" s="120" t="str">
        <f t="shared" si="23"/>
        <v xml:space="preserve">MBIS5019 </v>
      </c>
      <c r="C246" s="6"/>
      <c r="D246" s="23"/>
      <c r="E246" s="82"/>
      <c r="F246" s="82"/>
      <c r="G246" s="87"/>
      <c r="H246" s="134"/>
      <c r="I246" s="134"/>
      <c r="J246" s="134"/>
      <c r="K246" s="132"/>
      <c r="L246" s="40"/>
      <c r="M246" s="19" t="str">
        <f t="shared" si="24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5">
      <c r="B247" s="120" t="str">
        <f t="shared" si="23"/>
        <v xml:space="preserve">MBIS5019 </v>
      </c>
      <c r="C247" s="6"/>
      <c r="D247" s="23"/>
      <c r="E247" s="32"/>
      <c r="F247" s="32"/>
      <c r="G247" s="65"/>
      <c r="H247" s="37"/>
      <c r="I247" s="37"/>
      <c r="J247" s="37"/>
      <c r="K247" s="37"/>
      <c r="L247" s="42"/>
      <c r="M247" s="19" t="str">
        <f t="shared" si="24"/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5">
      <c r="B248" s="120" t="str">
        <f t="shared" si="23"/>
        <v xml:space="preserve">MBIS5019 </v>
      </c>
      <c r="C248" s="6"/>
      <c r="D248" s="23"/>
      <c r="E248" s="23"/>
      <c r="F248" s="23"/>
      <c r="G248" s="66"/>
      <c r="H248" s="132"/>
      <c r="I248" s="132"/>
      <c r="J248" s="132"/>
      <c r="K248" s="132"/>
      <c r="L248" s="44"/>
      <c r="M248" s="19" t="str">
        <f t="shared" si="24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5">
      <c r="B249" s="120" t="str">
        <f t="shared" si="23"/>
        <v xml:space="preserve">MBIS5019 </v>
      </c>
      <c r="C249" s="6"/>
      <c r="D249" s="23"/>
      <c r="E249" s="23"/>
      <c r="F249" s="23"/>
      <c r="G249" s="66"/>
      <c r="H249" s="132"/>
      <c r="I249" s="132"/>
      <c r="J249" s="132"/>
      <c r="K249" s="132"/>
      <c r="L249" s="44"/>
      <c r="M249" s="19" t="str">
        <f t="shared" si="24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5">
      <c r="B250" s="120" t="str">
        <f t="shared" si="23"/>
        <v xml:space="preserve">MBIS5019 </v>
      </c>
      <c r="C250" s="6"/>
      <c r="D250" s="23"/>
      <c r="E250" s="32"/>
      <c r="F250" s="32"/>
      <c r="G250" s="87"/>
      <c r="H250" s="132"/>
      <c r="I250" s="132"/>
      <c r="J250" s="132"/>
      <c r="K250" s="132"/>
      <c r="L250" s="44"/>
      <c r="M250" s="19" t="str">
        <f t="shared" si="24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5">
      <c r="B251" s="120" t="str">
        <f t="shared" si="23"/>
        <v xml:space="preserve">MBIS5019 </v>
      </c>
      <c r="C251" s="6"/>
      <c r="D251" s="23"/>
      <c r="E251" s="23"/>
      <c r="F251" s="23"/>
      <c r="G251" s="87"/>
      <c r="H251" s="132"/>
      <c r="I251" s="132"/>
      <c r="J251" s="132"/>
      <c r="K251" s="132"/>
      <c r="L251" s="44"/>
      <c r="M251" s="19" t="str">
        <f t="shared" si="24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5">
      <c r="B252" s="120" t="str">
        <f t="shared" si="23"/>
        <v xml:space="preserve">MBIS5019 </v>
      </c>
      <c r="C252" s="6"/>
      <c r="D252" s="23"/>
      <c r="E252" s="23"/>
      <c r="F252" s="23"/>
      <c r="G252" s="66"/>
      <c r="H252" s="132"/>
      <c r="I252" s="132"/>
      <c r="J252" s="132"/>
      <c r="K252" s="132"/>
      <c r="L252" s="44"/>
      <c r="M252" s="19" t="str">
        <f t="shared" si="24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5">
      <c r="B253" s="120" t="str">
        <f t="shared" si="23"/>
        <v xml:space="preserve">MBIS5019 </v>
      </c>
      <c r="C253" s="6"/>
      <c r="D253" s="23"/>
      <c r="E253" s="23"/>
      <c r="F253" s="23"/>
      <c r="G253" s="66"/>
      <c r="H253" s="132"/>
      <c r="I253" s="132"/>
      <c r="J253" s="132"/>
      <c r="K253" s="132"/>
      <c r="L253" s="44"/>
      <c r="M253" s="19" t="str">
        <f t="shared" si="24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5">
      <c r="B254" s="120" t="str">
        <f t="shared" si="23"/>
        <v xml:space="preserve">MBIS5019 </v>
      </c>
      <c r="C254" s="6"/>
      <c r="D254" s="23"/>
      <c r="E254" s="23"/>
      <c r="F254" s="23"/>
      <c r="G254" s="66"/>
      <c r="H254" s="132"/>
      <c r="I254" s="132"/>
      <c r="J254" s="132"/>
      <c r="K254" s="132"/>
      <c r="L254" s="44"/>
      <c r="M254" s="19" t="str">
        <f t="shared" si="24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5">
      <c r="B255" s="120" t="str">
        <f t="shared" si="23"/>
        <v xml:space="preserve">MBIS5019 </v>
      </c>
      <c r="C255" s="6"/>
      <c r="D255" s="23"/>
      <c r="E255" s="23"/>
      <c r="F255" s="23"/>
      <c r="G255" s="66"/>
      <c r="H255" s="37"/>
      <c r="I255" s="37"/>
      <c r="J255" s="37"/>
      <c r="K255" s="37"/>
      <c r="L255" s="44"/>
      <c r="M255" s="19" t="str">
        <f t="shared" si="24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5">
      <c r="B256" s="120" t="str">
        <f t="shared" si="23"/>
        <v xml:space="preserve">MBIS5019 </v>
      </c>
      <c r="C256" s="6"/>
      <c r="D256" s="23"/>
      <c r="E256" s="23"/>
      <c r="F256" s="23"/>
      <c r="G256" s="66"/>
      <c r="H256" s="141"/>
      <c r="I256" s="141"/>
      <c r="J256" s="141"/>
      <c r="K256" s="141"/>
      <c r="L256" s="44"/>
      <c r="M256" s="19" t="str">
        <f t="shared" si="24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5">
      <c r="B257" s="120" t="str">
        <f t="shared" si="23"/>
        <v xml:space="preserve">MBIS5019 </v>
      </c>
      <c r="C257" s="6"/>
      <c r="D257" s="23"/>
      <c r="E257" s="23"/>
      <c r="F257" s="23"/>
      <c r="G257" s="66"/>
      <c r="H257" s="132"/>
      <c r="I257" s="132"/>
      <c r="J257" s="132"/>
      <c r="K257" s="132"/>
      <c r="L257" s="44"/>
      <c r="M257" s="19" t="str">
        <f t="shared" si="24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5">
      <c r="B258" s="120" t="str">
        <f t="shared" si="23"/>
        <v xml:space="preserve">MBIS5019 </v>
      </c>
      <c r="C258" s="6"/>
      <c r="D258" s="23"/>
      <c r="E258" s="23"/>
      <c r="F258" s="23"/>
      <c r="G258" s="66"/>
      <c r="H258" s="132"/>
      <c r="I258" s="132"/>
      <c r="J258" s="132"/>
      <c r="K258" s="132"/>
      <c r="L258" s="44"/>
      <c r="M258" s="19" t="str">
        <f t="shared" si="24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5">
      <c r="B259" s="120" t="str">
        <f t="shared" si="23"/>
        <v xml:space="preserve">MBIS5019 </v>
      </c>
      <c r="C259" s="6"/>
      <c r="D259" s="23"/>
      <c r="E259" s="23"/>
      <c r="F259" s="23"/>
      <c r="G259" s="66"/>
      <c r="H259" s="132"/>
      <c r="I259" s="132"/>
      <c r="J259" s="132"/>
      <c r="K259" s="132"/>
      <c r="L259" s="44"/>
      <c r="M259" s="19" t="str">
        <f t="shared" si="24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5">
      <c r="B260" s="120" t="str">
        <f t="shared" si="23"/>
        <v xml:space="preserve">MBIS5019 </v>
      </c>
      <c r="C260" s="6"/>
      <c r="D260" s="23"/>
      <c r="E260" s="32"/>
      <c r="F260" s="32"/>
      <c r="G260" s="87"/>
      <c r="H260" s="136"/>
      <c r="I260" s="136"/>
      <c r="J260" s="132"/>
      <c r="K260" s="132"/>
      <c r="L260" s="44"/>
      <c r="M260" s="19" t="str">
        <f t="shared" si="24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5">
      <c r="B261" s="120" t="str">
        <f t="shared" si="23"/>
        <v xml:space="preserve">MBIS5019 </v>
      </c>
      <c r="C261" s="6"/>
      <c r="D261" s="23"/>
      <c r="E261" s="23"/>
      <c r="F261" s="23"/>
      <c r="G261" s="66"/>
      <c r="H261" s="132"/>
      <c r="I261" s="132"/>
      <c r="J261" s="132"/>
      <c r="K261" s="132"/>
      <c r="L261" s="44"/>
      <c r="M261" s="19" t="str">
        <f t="shared" si="24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5">
      <c r="B262" s="120" t="str">
        <f t="shared" si="23"/>
        <v xml:space="preserve">MBIS5019 </v>
      </c>
      <c r="C262" s="6"/>
      <c r="D262" s="23"/>
      <c r="E262" s="80"/>
      <c r="F262" s="80"/>
      <c r="G262" s="87"/>
      <c r="H262" s="135"/>
      <c r="I262" s="135"/>
      <c r="J262" s="135"/>
      <c r="K262" s="132"/>
      <c r="L262" s="40"/>
      <c r="M262" s="19" t="str">
        <f t="shared" si="24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5">
      <c r="B263" s="120" t="str">
        <f t="shared" si="23"/>
        <v xml:space="preserve">MBIS5019 </v>
      </c>
      <c r="C263" s="6"/>
      <c r="D263" s="23"/>
      <c r="E263" s="23"/>
      <c r="F263" s="23"/>
      <c r="G263" s="66"/>
      <c r="H263" s="141"/>
      <c r="I263" s="141"/>
      <c r="J263" s="141"/>
      <c r="K263" s="141"/>
      <c r="L263" s="44"/>
      <c r="M263" s="19" t="str">
        <f t="shared" si="24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5">
      <c r="B264" s="120" t="str">
        <f t="shared" si="23"/>
        <v xml:space="preserve">MBIS5019 </v>
      </c>
      <c r="C264" s="6"/>
      <c r="D264" s="23"/>
      <c r="E264" s="32"/>
      <c r="F264" s="32"/>
      <c r="G264" s="87"/>
      <c r="H264" s="37"/>
      <c r="I264" s="37"/>
      <c r="J264" s="37"/>
      <c r="K264" s="132"/>
      <c r="L264" s="42"/>
      <c r="M264" s="19" t="str">
        <f t="shared" si="24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5">
      <c r="B265" s="120" t="str">
        <f t="shared" si="23"/>
        <v xml:space="preserve">MBIS5019 </v>
      </c>
      <c r="C265" s="6"/>
      <c r="D265" s="23"/>
      <c r="E265" s="80"/>
      <c r="F265" s="80"/>
      <c r="G265" s="87"/>
      <c r="H265" s="135"/>
      <c r="I265" s="135"/>
      <c r="J265" s="135"/>
      <c r="K265" s="132"/>
      <c r="L265" s="42"/>
      <c r="M265" s="19" t="str">
        <f t="shared" si="24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5">
      <c r="B266" s="120" t="str">
        <f t="shared" si="23"/>
        <v xml:space="preserve">MBIS5019 </v>
      </c>
      <c r="C266" s="6"/>
      <c r="D266" s="23"/>
      <c r="E266" s="23"/>
      <c r="F266" s="23"/>
      <c r="G266" s="87"/>
      <c r="H266" s="132"/>
      <c r="I266" s="132"/>
      <c r="J266" s="132"/>
      <c r="K266" s="132"/>
      <c r="L266" s="44"/>
      <c r="M266" s="19" t="str">
        <f t="shared" si="24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5">
      <c r="B267" s="120" t="str">
        <f t="shared" si="23"/>
        <v xml:space="preserve">MBIS5019 </v>
      </c>
      <c r="C267" s="6"/>
      <c r="D267" s="23"/>
      <c r="E267" s="82"/>
      <c r="F267" s="82"/>
      <c r="G267" s="87"/>
      <c r="H267" s="37"/>
      <c r="I267" s="37"/>
      <c r="J267" s="135"/>
      <c r="K267" s="132"/>
      <c r="L267" s="40"/>
      <c r="M267" s="19" t="str">
        <f t="shared" si="24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5">
      <c r="B268" s="120" t="str">
        <f t="shared" si="23"/>
        <v xml:space="preserve">MBIS5019 </v>
      </c>
      <c r="C268" s="6"/>
      <c r="D268" s="23"/>
      <c r="E268" s="32"/>
      <c r="F268" s="32"/>
      <c r="G268" s="87"/>
      <c r="H268" s="37"/>
      <c r="I268" s="37"/>
      <c r="J268" s="37"/>
      <c r="K268" s="132"/>
      <c r="L268" s="44"/>
      <c r="M268" s="19" t="str">
        <f t="shared" si="24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5">
      <c r="B269" s="120" t="str">
        <f t="shared" si="23"/>
        <v xml:space="preserve">MBIS5019 </v>
      </c>
      <c r="C269" s="6"/>
      <c r="D269" s="23"/>
      <c r="E269" s="32"/>
      <c r="F269" s="32"/>
      <c r="G269" s="87"/>
      <c r="H269" s="37"/>
      <c r="I269" s="37"/>
      <c r="J269" s="37"/>
      <c r="K269" s="132"/>
      <c r="L269" s="40"/>
      <c r="M269" s="19" t="str">
        <f t="shared" si="24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4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5">
      <c r="B270" s="120" t="str">
        <f t="shared" si="23"/>
        <v xml:space="preserve">MBIS5019 </v>
      </c>
      <c r="C270" s="6"/>
      <c r="D270" s="23"/>
      <c r="E270" s="32"/>
      <c r="F270" s="32"/>
      <c r="G270" s="87"/>
      <c r="H270" s="37"/>
      <c r="I270" s="37"/>
      <c r="J270" s="37"/>
      <c r="K270" s="132"/>
      <c r="L270" s="42"/>
      <c r="M270" s="19" t="str">
        <f t="shared" si="24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5">
      <c r="B271" s="120" t="str">
        <f t="shared" si="23"/>
        <v xml:space="preserve">MBIS5019 </v>
      </c>
      <c r="C271" s="6"/>
      <c r="D271" s="23"/>
      <c r="E271" s="32"/>
      <c r="F271" s="32"/>
      <c r="G271" s="65"/>
      <c r="H271" s="37"/>
      <c r="I271" s="37"/>
      <c r="J271" s="37"/>
      <c r="K271" s="37"/>
      <c r="L271" s="39"/>
      <c r="M271" s="19" t="str">
        <f t="shared" si="24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5">
      <c r="B272" s="120" t="str">
        <f t="shared" si="23"/>
        <v xml:space="preserve">MBIS5019 </v>
      </c>
      <c r="C272" s="6"/>
      <c r="D272" s="23"/>
      <c r="E272" s="23"/>
      <c r="F272" s="23"/>
      <c r="G272" s="66"/>
      <c r="H272" s="132"/>
      <c r="I272" s="132"/>
      <c r="J272" s="132"/>
      <c r="K272" s="132"/>
      <c r="L272" s="44"/>
      <c r="M272" s="19" t="str">
        <f t="shared" si="24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5">
      <c r="B273" s="120" t="str">
        <f t="shared" si="23"/>
        <v xml:space="preserve">MBIS5019 </v>
      </c>
      <c r="C273" s="6"/>
      <c r="D273" s="23"/>
      <c r="E273" s="32"/>
      <c r="F273" s="32"/>
      <c r="G273" s="87"/>
      <c r="H273" s="37"/>
      <c r="I273" s="37"/>
      <c r="J273" s="37"/>
      <c r="K273" s="132"/>
      <c r="L273" s="40"/>
      <c r="M273" s="19" t="str">
        <f t="shared" si="24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5">
      <c r="B274" s="120" t="str">
        <f t="shared" si="23"/>
        <v xml:space="preserve">MBIS5019 </v>
      </c>
      <c r="C274" s="6"/>
      <c r="D274" s="23"/>
      <c r="E274" s="82"/>
      <c r="F274" s="82"/>
      <c r="G274" s="87"/>
      <c r="H274" s="134"/>
      <c r="I274" s="134"/>
      <c r="J274" s="134"/>
      <c r="K274" s="132"/>
      <c r="L274" s="44"/>
      <c r="M274" s="19" t="str">
        <f t="shared" si="24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5">
      <c r="B275" s="120" t="str">
        <f t="shared" si="23"/>
        <v xml:space="preserve">MBIS5019 </v>
      </c>
      <c r="C275" s="6"/>
      <c r="D275" s="23"/>
      <c r="E275" s="32"/>
      <c r="F275" s="32"/>
      <c r="G275" s="87"/>
      <c r="H275" s="132"/>
      <c r="I275" s="132"/>
      <c r="J275" s="132"/>
      <c r="K275" s="132"/>
      <c r="L275" s="44"/>
      <c r="M275" s="19" t="str">
        <f t="shared" si="24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5">
      <c r="B276" s="120" t="str">
        <f t="shared" si="23"/>
        <v xml:space="preserve">MBIS5019 </v>
      </c>
      <c r="C276" s="6"/>
      <c r="D276" s="23"/>
      <c r="E276" s="23"/>
      <c r="F276" s="23"/>
      <c r="G276" s="66"/>
      <c r="H276" s="132"/>
      <c r="I276" s="132"/>
      <c r="J276" s="132"/>
      <c r="K276" s="132"/>
      <c r="L276" s="44"/>
      <c r="M276" s="19" t="str">
        <f t="shared" ref="M276" si="27">IF(G276="","",SUM(H276:L276))</f>
        <v/>
      </c>
      <c r="N276" s="20" t="str">
        <f t="shared" ref="N276" si="28">IF(G276="","",ROUND(M276,0))</f>
        <v/>
      </c>
      <c r="O276" s="21" t="str">
        <f>IF(G276="","",LOOKUP(N276,{0,50,65,75,85},{"F","P","C","D","HD"}))</f>
        <v/>
      </c>
      <c r="P276" s="23"/>
      <c r="Q276" s="23"/>
      <c r="R276" s="21" t="str">
        <f t="shared" ref="R276" si="29">IF(P276="",O276,P276)</f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5">
      <c r="B277" s="120" t="str">
        <f t="shared" ref="B277:B340" si="30">E$8&amp;" "&amp;G277</f>
        <v xml:space="preserve">MBIS5019 </v>
      </c>
      <c r="C277" s="6"/>
      <c r="D277" s="23"/>
      <c r="E277" s="23"/>
      <c r="F277" s="23"/>
      <c r="G277" s="66"/>
      <c r="H277" s="132"/>
      <c r="I277" s="132"/>
      <c r="J277" s="132"/>
      <c r="K277" s="132"/>
      <c r="L277" s="44"/>
      <c r="M277" s="19" t="str">
        <f t="shared" ref="M277:M340" si="31">IF(G277="","",SUM(H277:L277))</f>
        <v/>
      </c>
      <c r="N277" s="20" t="str">
        <f t="shared" ref="N277:N340" si="32">IF(G277="","",ROUND(M277,0))</f>
        <v/>
      </c>
      <c r="O277" s="21" t="str">
        <f>IF(G277="","",LOOKUP(N277,{0,50,65,75,85},{"F","P","C","D","HD"}))</f>
        <v/>
      </c>
      <c r="P277" s="23"/>
      <c r="Q277" s="23"/>
      <c r="R277" s="21" t="str">
        <f t="shared" ref="R277:R340" si="33">IF(P277="",O277,P277)</f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5">
      <c r="B278" s="120" t="str">
        <f t="shared" si="30"/>
        <v xml:space="preserve">MBIS5019 </v>
      </c>
      <c r="C278" s="6"/>
      <c r="D278" s="23"/>
      <c r="E278" s="23"/>
      <c r="F278" s="23"/>
      <c r="G278" s="66"/>
      <c r="H278" s="132"/>
      <c r="I278" s="132"/>
      <c r="J278" s="132"/>
      <c r="K278" s="132"/>
      <c r="L278" s="44"/>
      <c r="M278" s="19" t="str">
        <f t="shared" si="31"/>
        <v/>
      </c>
      <c r="N278" s="20" t="str">
        <f t="shared" si="32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33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5">
      <c r="B279" s="120" t="str">
        <f t="shared" si="30"/>
        <v xml:space="preserve">MBIS5019 </v>
      </c>
      <c r="C279" s="6"/>
      <c r="D279" s="23"/>
      <c r="E279" s="23"/>
      <c r="F279" s="23"/>
      <c r="G279" s="66"/>
      <c r="H279" s="132"/>
      <c r="I279" s="132"/>
      <c r="J279" s="132"/>
      <c r="K279" s="132"/>
      <c r="L279" s="44"/>
      <c r="M279" s="19" t="str">
        <f t="shared" si="31"/>
        <v/>
      </c>
      <c r="N279" s="20" t="str">
        <f t="shared" si="32"/>
        <v/>
      </c>
      <c r="O279" s="21" t="str">
        <f>IF(G279="","",LOOKUP(N279,{0,50,65,75,85},{"F","P","C","D","HD"}))</f>
        <v/>
      </c>
      <c r="P279" s="23"/>
      <c r="Q279" s="23"/>
      <c r="R279" s="21" t="str">
        <f t="shared" si="33"/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5">
      <c r="B280" s="120" t="str">
        <f t="shared" si="30"/>
        <v xml:space="preserve">MBIS5019 </v>
      </c>
      <c r="C280" s="6"/>
      <c r="D280" s="23"/>
      <c r="E280" s="23"/>
      <c r="F280" s="23"/>
      <c r="G280" s="66"/>
      <c r="H280" s="132"/>
      <c r="I280" s="132"/>
      <c r="J280" s="132"/>
      <c r="K280" s="132"/>
      <c r="L280" s="44"/>
      <c r="M280" s="19" t="str">
        <f t="shared" si="31"/>
        <v/>
      </c>
      <c r="N280" s="20" t="str">
        <f t="shared" si="32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3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5">
      <c r="B281" s="120" t="str">
        <f t="shared" si="30"/>
        <v xml:space="preserve">MBIS5019 </v>
      </c>
      <c r="C281" s="6"/>
      <c r="D281" s="23"/>
      <c r="E281" s="23"/>
      <c r="F281" s="23"/>
      <c r="G281" s="66"/>
      <c r="H281" s="132"/>
      <c r="I281" s="132"/>
      <c r="J281" s="132"/>
      <c r="K281" s="132"/>
      <c r="L281" s="44"/>
      <c r="M281" s="19" t="str">
        <f t="shared" si="31"/>
        <v/>
      </c>
      <c r="N281" s="20" t="str">
        <f t="shared" si="32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3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5">
      <c r="B282" s="120" t="str">
        <f t="shared" si="30"/>
        <v xml:space="preserve">MBIS5019 </v>
      </c>
      <c r="C282" s="6"/>
      <c r="D282" s="23"/>
      <c r="E282" s="23"/>
      <c r="F282" s="23"/>
      <c r="G282" s="66"/>
      <c r="H282" s="132"/>
      <c r="I282" s="132"/>
      <c r="J282" s="132"/>
      <c r="K282" s="132"/>
      <c r="L282" s="44"/>
      <c r="M282" s="19" t="str">
        <f t="shared" si="31"/>
        <v/>
      </c>
      <c r="N282" s="20" t="str">
        <f t="shared" si="32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3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5">
      <c r="B283" s="120" t="str">
        <f t="shared" si="30"/>
        <v xml:space="preserve">MBIS5019 </v>
      </c>
      <c r="C283" s="6"/>
      <c r="D283" s="23"/>
      <c r="E283" s="23"/>
      <c r="F283" s="23"/>
      <c r="G283" s="66"/>
      <c r="H283" s="132"/>
      <c r="I283" s="132"/>
      <c r="J283" s="132"/>
      <c r="K283" s="132"/>
      <c r="L283" s="44"/>
      <c r="M283" s="19" t="str">
        <f t="shared" si="31"/>
        <v/>
      </c>
      <c r="N283" s="20" t="str">
        <f t="shared" si="32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3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5">
      <c r="B284" s="120" t="str">
        <f t="shared" si="30"/>
        <v xml:space="preserve">MBIS5019 </v>
      </c>
      <c r="C284" s="6"/>
      <c r="D284" s="23"/>
      <c r="E284" s="23"/>
      <c r="F284" s="23"/>
      <c r="G284" s="66"/>
      <c r="H284" s="132"/>
      <c r="I284" s="132"/>
      <c r="J284" s="132"/>
      <c r="K284" s="132"/>
      <c r="L284" s="44"/>
      <c r="M284" s="19" t="str">
        <f t="shared" si="31"/>
        <v/>
      </c>
      <c r="N284" s="20" t="str">
        <f t="shared" si="32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3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5">
      <c r="B285" s="120" t="str">
        <f t="shared" si="30"/>
        <v xml:space="preserve">MBIS5019 </v>
      </c>
      <c r="C285" s="6"/>
      <c r="D285" s="23"/>
      <c r="E285" s="23"/>
      <c r="F285" s="23"/>
      <c r="G285" s="66"/>
      <c r="H285" s="132"/>
      <c r="I285" s="132"/>
      <c r="J285" s="132"/>
      <c r="K285" s="132"/>
      <c r="L285" s="44"/>
      <c r="M285" s="19" t="str">
        <f t="shared" si="31"/>
        <v/>
      </c>
      <c r="N285" s="20" t="str">
        <f t="shared" si="32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3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5">
      <c r="B286" s="120" t="str">
        <f t="shared" si="30"/>
        <v xml:space="preserve">MBIS5019 </v>
      </c>
      <c r="C286" s="6"/>
      <c r="D286" s="23"/>
      <c r="E286" s="23"/>
      <c r="F286" s="23"/>
      <c r="G286" s="66"/>
      <c r="H286" s="132"/>
      <c r="I286" s="132"/>
      <c r="J286" s="132"/>
      <c r="K286" s="132"/>
      <c r="L286" s="44"/>
      <c r="M286" s="19" t="str">
        <f t="shared" si="31"/>
        <v/>
      </c>
      <c r="N286" s="20" t="str">
        <f t="shared" si="32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3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5">
      <c r="B287" s="120" t="str">
        <f t="shared" si="30"/>
        <v xml:space="preserve">MBIS5019 </v>
      </c>
      <c r="C287" s="6"/>
      <c r="D287" s="23"/>
      <c r="E287" s="23"/>
      <c r="F287" s="23"/>
      <c r="G287" s="66"/>
      <c r="H287" s="132"/>
      <c r="I287" s="132"/>
      <c r="J287" s="132"/>
      <c r="K287" s="132"/>
      <c r="L287" s="44"/>
      <c r="M287" s="19" t="str">
        <f t="shared" si="31"/>
        <v/>
      </c>
      <c r="N287" s="20" t="str">
        <f t="shared" si="32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3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5">
      <c r="B288" s="120" t="str">
        <f t="shared" si="30"/>
        <v xml:space="preserve">MBIS5019 </v>
      </c>
      <c r="C288" s="6"/>
      <c r="D288" s="23"/>
      <c r="E288" s="23"/>
      <c r="F288" s="23"/>
      <c r="G288" s="66"/>
      <c r="H288" s="132"/>
      <c r="I288" s="132"/>
      <c r="J288" s="132"/>
      <c r="K288" s="132"/>
      <c r="L288" s="44"/>
      <c r="M288" s="19" t="str">
        <f t="shared" si="31"/>
        <v/>
      </c>
      <c r="N288" s="20" t="str">
        <f t="shared" si="32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3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5">
      <c r="B289" s="120" t="str">
        <f t="shared" si="30"/>
        <v xml:space="preserve">MBIS5019 </v>
      </c>
      <c r="C289" s="6"/>
      <c r="D289" s="23"/>
      <c r="E289" s="23"/>
      <c r="F289" s="23"/>
      <c r="G289" s="66"/>
      <c r="H289" s="132"/>
      <c r="I289" s="132"/>
      <c r="J289" s="132"/>
      <c r="K289" s="132"/>
      <c r="L289" s="44"/>
      <c r="M289" s="19" t="str">
        <f t="shared" si="31"/>
        <v/>
      </c>
      <c r="N289" s="20" t="str">
        <f t="shared" si="32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3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5">
      <c r="B290" s="120" t="str">
        <f t="shared" si="30"/>
        <v xml:space="preserve">MBIS5019 </v>
      </c>
      <c r="C290" s="6"/>
      <c r="D290" s="23"/>
      <c r="E290" s="23"/>
      <c r="F290" s="23"/>
      <c r="G290" s="66"/>
      <c r="H290" s="132"/>
      <c r="I290" s="132"/>
      <c r="J290" s="132"/>
      <c r="K290" s="132"/>
      <c r="L290" s="44"/>
      <c r="M290" s="19" t="str">
        <f t="shared" si="31"/>
        <v/>
      </c>
      <c r="N290" s="20" t="str">
        <f t="shared" si="32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3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5">
      <c r="B291" s="120" t="str">
        <f t="shared" si="30"/>
        <v xml:space="preserve">MBIS5019 </v>
      </c>
      <c r="C291" s="6"/>
      <c r="D291" s="23"/>
      <c r="E291" s="23"/>
      <c r="F291" s="23"/>
      <c r="G291" s="66"/>
      <c r="H291" s="132"/>
      <c r="I291" s="132"/>
      <c r="J291" s="132"/>
      <c r="K291" s="132"/>
      <c r="L291" s="44"/>
      <c r="M291" s="19" t="str">
        <f t="shared" si="31"/>
        <v/>
      </c>
      <c r="N291" s="20" t="str">
        <f t="shared" si="32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3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5">
      <c r="B292" s="120" t="str">
        <f t="shared" si="30"/>
        <v xml:space="preserve">MBIS5019 </v>
      </c>
      <c r="C292" s="6"/>
      <c r="D292" s="23"/>
      <c r="E292" s="23"/>
      <c r="F292" s="23"/>
      <c r="G292" s="66"/>
      <c r="H292" s="132"/>
      <c r="I292" s="132"/>
      <c r="J292" s="132"/>
      <c r="K292" s="132"/>
      <c r="L292" s="44"/>
      <c r="M292" s="19" t="str">
        <f t="shared" si="31"/>
        <v/>
      </c>
      <c r="N292" s="20" t="str">
        <f t="shared" si="32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3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5">
      <c r="B293" s="120" t="str">
        <f t="shared" si="30"/>
        <v xml:space="preserve">MBIS5019 </v>
      </c>
      <c r="C293" s="6"/>
      <c r="D293" s="23"/>
      <c r="E293" s="23"/>
      <c r="F293" s="23"/>
      <c r="G293" s="66"/>
      <c r="H293" s="132"/>
      <c r="I293" s="132"/>
      <c r="J293" s="132"/>
      <c r="K293" s="132"/>
      <c r="L293" s="44"/>
      <c r="M293" s="19" t="str">
        <f t="shared" si="31"/>
        <v/>
      </c>
      <c r="N293" s="20" t="str">
        <f t="shared" si="32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3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5">
      <c r="B294" s="120" t="str">
        <f t="shared" si="30"/>
        <v xml:space="preserve">MBIS5019 </v>
      </c>
      <c r="C294" s="6"/>
      <c r="D294" s="23"/>
      <c r="E294" s="23"/>
      <c r="F294" s="23"/>
      <c r="G294" s="66"/>
      <c r="H294" s="132"/>
      <c r="I294" s="132"/>
      <c r="J294" s="132"/>
      <c r="K294" s="132"/>
      <c r="L294" s="44"/>
      <c r="M294" s="19" t="str">
        <f t="shared" si="31"/>
        <v/>
      </c>
      <c r="N294" s="20" t="str">
        <f t="shared" si="32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3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5">
      <c r="B295" s="120" t="str">
        <f t="shared" si="30"/>
        <v xml:space="preserve">MBIS5019 </v>
      </c>
      <c r="C295" s="6"/>
      <c r="D295" s="23"/>
      <c r="E295" s="23"/>
      <c r="F295" s="23"/>
      <c r="G295" s="66"/>
      <c r="H295" s="132"/>
      <c r="I295" s="132"/>
      <c r="J295" s="132"/>
      <c r="K295" s="132"/>
      <c r="L295" s="44"/>
      <c r="M295" s="19" t="str">
        <f t="shared" si="31"/>
        <v/>
      </c>
      <c r="N295" s="20" t="str">
        <f t="shared" si="32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3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5">
      <c r="B296" s="120" t="str">
        <f t="shared" si="30"/>
        <v xml:space="preserve">MBIS5019 </v>
      </c>
      <c r="C296" s="6"/>
      <c r="D296" s="23"/>
      <c r="E296" s="23"/>
      <c r="F296" s="23"/>
      <c r="G296" s="66"/>
      <c r="H296" s="132"/>
      <c r="I296" s="132"/>
      <c r="J296" s="132"/>
      <c r="K296" s="132"/>
      <c r="L296" s="44"/>
      <c r="M296" s="19" t="str">
        <f t="shared" si="31"/>
        <v/>
      </c>
      <c r="N296" s="20" t="str">
        <f t="shared" si="32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3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5">
      <c r="B297" s="120" t="str">
        <f t="shared" si="30"/>
        <v xml:space="preserve">MBIS5019 </v>
      </c>
      <c r="C297" s="6"/>
      <c r="D297" s="23"/>
      <c r="E297" s="23"/>
      <c r="F297" s="23"/>
      <c r="G297" s="66"/>
      <c r="H297" s="132"/>
      <c r="I297" s="132"/>
      <c r="J297" s="132"/>
      <c r="K297" s="132"/>
      <c r="L297" s="44"/>
      <c r="M297" s="19" t="str">
        <f t="shared" si="31"/>
        <v/>
      </c>
      <c r="N297" s="20" t="str">
        <f t="shared" si="32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3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5">
      <c r="B298" s="120" t="str">
        <f t="shared" si="30"/>
        <v xml:space="preserve">MBIS5019 </v>
      </c>
      <c r="C298" s="6"/>
      <c r="D298" s="23"/>
      <c r="E298" s="23"/>
      <c r="F298" s="23"/>
      <c r="G298" s="66"/>
      <c r="H298" s="132"/>
      <c r="I298" s="132"/>
      <c r="J298" s="132"/>
      <c r="K298" s="132"/>
      <c r="L298" s="44"/>
      <c r="M298" s="19" t="str">
        <f t="shared" si="31"/>
        <v/>
      </c>
      <c r="N298" s="20" t="str">
        <f t="shared" si="32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3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5">
      <c r="B299" s="120" t="str">
        <f t="shared" si="30"/>
        <v xml:space="preserve">MBIS5019 </v>
      </c>
      <c r="C299" s="6"/>
      <c r="D299" s="23"/>
      <c r="E299" s="23"/>
      <c r="F299" s="23"/>
      <c r="G299" s="66"/>
      <c r="H299" s="132"/>
      <c r="I299" s="132"/>
      <c r="J299" s="132"/>
      <c r="K299" s="132"/>
      <c r="L299" s="44"/>
      <c r="M299" s="19" t="str">
        <f t="shared" si="31"/>
        <v/>
      </c>
      <c r="N299" s="20" t="str">
        <f t="shared" si="32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3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5">
      <c r="B300" s="120" t="str">
        <f t="shared" si="30"/>
        <v xml:space="preserve">MBIS5019 </v>
      </c>
      <c r="C300" s="6"/>
      <c r="D300" s="23"/>
      <c r="E300" s="23"/>
      <c r="F300" s="23"/>
      <c r="G300" s="66"/>
      <c r="H300" s="132"/>
      <c r="I300" s="132"/>
      <c r="J300" s="132"/>
      <c r="K300" s="132"/>
      <c r="L300" s="44"/>
      <c r="M300" s="19" t="str">
        <f t="shared" si="31"/>
        <v/>
      </c>
      <c r="N300" s="20" t="str">
        <f t="shared" si="32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3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5">
      <c r="B301" s="120" t="str">
        <f t="shared" si="30"/>
        <v xml:space="preserve">MBIS5019 </v>
      </c>
      <c r="C301" s="6"/>
      <c r="D301" s="23"/>
      <c r="E301" s="23"/>
      <c r="F301" s="23"/>
      <c r="G301" s="66"/>
      <c r="H301" s="132"/>
      <c r="I301" s="132"/>
      <c r="J301" s="132"/>
      <c r="K301" s="132"/>
      <c r="L301" s="44"/>
      <c r="M301" s="19" t="str">
        <f t="shared" si="31"/>
        <v/>
      </c>
      <c r="N301" s="20" t="str">
        <f t="shared" si="32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3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5">
      <c r="B302" s="120" t="str">
        <f t="shared" si="30"/>
        <v xml:space="preserve">MBIS5019 </v>
      </c>
      <c r="C302" s="6"/>
      <c r="D302" s="23"/>
      <c r="E302" s="23"/>
      <c r="F302" s="23"/>
      <c r="G302" s="66"/>
      <c r="H302" s="132"/>
      <c r="I302" s="132"/>
      <c r="J302" s="132"/>
      <c r="K302" s="132"/>
      <c r="L302" s="44"/>
      <c r="M302" s="19" t="str">
        <f t="shared" si="31"/>
        <v/>
      </c>
      <c r="N302" s="20" t="str">
        <f t="shared" si="32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3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5">
      <c r="B303" s="120" t="str">
        <f t="shared" si="30"/>
        <v xml:space="preserve">MBIS5019 </v>
      </c>
      <c r="C303" s="6"/>
      <c r="D303" s="23"/>
      <c r="E303" s="23"/>
      <c r="F303" s="23"/>
      <c r="G303" s="66"/>
      <c r="H303" s="132"/>
      <c r="I303" s="132"/>
      <c r="J303" s="132"/>
      <c r="K303" s="132"/>
      <c r="L303" s="44"/>
      <c r="M303" s="19" t="str">
        <f t="shared" si="31"/>
        <v/>
      </c>
      <c r="N303" s="20" t="str">
        <f t="shared" si="32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3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5">
      <c r="B304" s="120" t="str">
        <f t="shared" si="30"/>
        <v xml:space="preserve">MBIS5019 </v>
      </c>
      <c r="C304" s="6"/>
      <c r="D304" s="23"/>
      <c r="E304" s="23"/>
      <c r="F304" s="23"/>
      <c r="G304" s="66"/>
      <c r="H304" s="132"/>
      <c r="I304" s="132"/>
      <c r="J304" s="132"/>
      <c r="K304" s="132"/>
      <c r="L304" s="44"/>
      <c r="M304" s="19" t="str">
        <f t="shared" si="31"/>
        <v/>
      </c>
      <c r="N304" s="20" t="str">
        <f t="shared" si="32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3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5">
      <c r="B305" s="120" t="str">
        <f t="shared" si="30"/>
        <v xml:space="preserve">MBIS5019 </v>
      </c>
      <c r="C305" s="6"/>
      <c r="D305" s="23"/>
      <c r="E305" s="23"/>
      <c r="F305" s="23"/>
      <c r="G305" s="66"/>
      <c r="H305" s="132"/>
      <c r="I305" s="132"/>
      <c r="J305" s="132"/>
      <c r="K305" s="132"/>
      <c r="L305" s="44"/>
      <c r="M305" s="19" t="str">
        <f t="shared" si="31"/>
        <v/>
      </c>
      <c r="N305" s="20" t="str">
        <f t="shared" si="32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3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5">
      <c r="B306" s="120" t="str">
        <f t="shared" si="30"/>
        <v xml:space="preserve">MBIS5019 </v>
      </c>
      <c r="C306" s="6"/>
      <c r="D306" s="23"/>
      <c r="E306" s="23"/>
      <c r="F306" s="23"/>
      <c r="G306" s="66"/>
      <c r="H306" s="132"/>
      <c r="I306" s="132"/>
      <c r="J306" s="132"/>
      <c r="K306" s="132"/>
      <c r="L306" s="44"/>
      <c r="M306" s="19" t="str">
        <f t="shared" si="31"/>
        <v/>
      </c>
      <c r="N306" s="20" t="str">
        <f t="shared" si="32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3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5">
      <c r="B307" s="120" t="str">
        <f t="shared" si="30"/>
        <v xml:space="preserve">MBIS5019 </v>
      </c>
      <c r="C307" s="6"/>
      <c r="D307" s="23"/>
      <c r="E307" s="23"/>
      <c r="F307" s="23"/>
      <c r="G307" s="66"/>
      <c r="H307" s="132"/>
      <c r="I307" s="132"/>
      <c r="J307" s="132"/>
      <c r="K307" s="132"/>
      <c r="L307" s="44"/>
      <c r="M307" s="19" t="str">
        <f t="shared" si="31"/>
        <v/>
      </c>
      <c r="N307" s="20" t="str">
        <f t="shared" si="32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3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5">
      <c r="B308" s="120" t="str">
        <f t="shared" si="30"/>
        <v xml:space="preserve">MBIS5019 </v>
      </c>
      <c r="C308" s="6"/>
      <c r="D308" s="23"/>
      <c r="E308" s="23"/>
      <c r="F308" s="23"/>
      <c r="G308" s="66"/>
      <c r="H308" s="132"/>
      <c r="I308" s="132"/>
      <c r="J308" s="132"/>
      <c r="K308" s="132"/>
      <c r="L308" s="44"/>
      <c r="M308" s="19" t="str">
        <f t="shared" si="31"/>
        <v/>
      </c>
      <c r="N308" s="20" t="str">
        <f t="shared" si="32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3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5">
      <c r="B309" s="120" t="str">
        <f t="shared" si="30"/>
        <v xml:space="preserve">MBIS5019 </v>
      </c>
      <c r="C309" s="6"/>
      <c r="D309" s="23"/>
      <c r="E309" s="23"/>
      <c r="F309" s="23"/>
      <c r="G309" s="66"/>
      <c r="H309" s="132"/>
      <c r="I309" s="132"/>
      <c r="J309" s="132"/>
      <c r="K309" s="132"/>
      <c r="L309" s="44"/>
      <c r="M309" s="19" t="str">
        <f t="shared" si="31"/>
        <v/>
      </c>
      <c r="N309" s="20" t="str">
        <f t="shared" si="32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3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5">
      <c r="B310" s="120" t="str">
        <f t="shared" si="30"/>
        <v xml:space="preserve">MBIS5019 </v>
      </c>
      <c r="C310" s="6"/>
      <c r="D310" s="23"/>
      <c r="E310" s="23"/>
      <c r="F310" s="23"/>
      <c r="G310" s="66"/>
      <c r="H310" s="132"/>
      <c r="I310" s="132"/>
      <c r="J310" s="132"/>
      <c r="K310" s="132"/>
      <c r="L310" s="44"/>
      <c r="M310" s="19" t="str">
        <f t="shared" si="31"/>
        <v/>
      </c>
      <c r="N310" s="20" t="str">
        <f t="shared" si="32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3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5">
      <c r="B311" s="120" t="str">
        <f t="shared" si="30"/>
        <v xml:space="preserve">MBIS5019 </v>
      </c>
      <c r="C311" s="6"/>
      <c r="D311" s="23"/>
      <c r="E311" s="23"/>
      <c r="F311" s="23"/>
      <c r="G311" s="66"/>
      <c r="H311" s="132"/>
      <c r="I311" s="132"/>
      <c r="J311" s="132"/>
      <c r="K311" s="132"/>
      <c r="L311" s="44"/>
      <c r="M311" s="19" t="str">
        <f t="shared" si="31"/>
        <v/>
      </c>
      <c r="N311" s="20" t="str">
        <f t="shared" si="32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3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5">
      <c r="B312" s="120" t="str">
        <f t="shared" si="30"/>
        <v xml:space="preserve">MBIS5019 </v>
      </c>
      <c r="C312" s="6"/>
      <c r="D312" s="23"/>
      <c r="E312" s="23"/>
      <c r="F312" s="23"/>
      <c r="G312" s="66"/>
      <c r="H312" s="132"/>
      <c r="I312" s="132"/>
      <c r="J312" s="132"/>
      <c r="K312" s="132"/>
      <c r="L312" s="44"/>
      <c r="M312" s="19" t="str">
        <f t="shared" si="31"/>
        <v/>
      </c>
      <c r="N312" s="20" t="str">
        <f t="shared" si="32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3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5">
      <c r="B313" s="120" t="str">
        <f t="shared" si="30"/>
        <v xml:space="preserve">MBIS5019 </v>
      </c>
      <c r="C313" s="6"/>
      <c r="D313" s="23"/>
      <c r="E313" s="23"/>
      <c r="F313" s="23"/>
      <c r="G313" s="66"/>
      <c r="H313" s="132"/>
      <c r="I313" s="132"/>
      <c r="J313" s="132"/>
      <c r="K313" s="132"/>
      <c r="L313" s="44"/>
      <c r="M313" s="19" t="str">
        <f t="shared" si="31"/>
        <v/>
      </c>
      <c r="N313" s="20" t="str">
        <f t="shared" si="32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3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5">
      <c r="B314" s="120" t="str">
        <f t="shared" si="30"/>
        <v xml:space="preserve">MBIS5019 </v>
      </c>
      <c r="C314" s="6"/>
      <c r="D314" s="23"/>
      <c r="E314" s="23"/>
      <c r="F314" s="23"/>
      <c r="G314" s="66"/>
      <c r="H314" s="132"/>
      <c r="I314" s="132"/>
      <c r="J314" s="132"/>
      <c r="K314" s="132"/>
      <c r="L314" s="44"/>
      <c r="M314" s="19" t="str">
        <f t="shared" si="31"/>
        <v/>
      </c>
      <c r="N314" s="20" t="str">
        <f t="shared" si="32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3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5">
      <c r="B315" s="120" t="str">
        <f t="shared" si="30"/>
        <v xml:space="preserve">MBIS5019 </v>
      </c>
      <c r="C315" s="6"/>
      <c r="D315" s="23"/>
      <c r="E315" s="23"/>
      <c r="F315" s="23"/>
      <c r="G315" s="66"/>
      <c r="H315" s="132"/>
      <c r="I315" s="132"/>
      <c r="J315" s="132"/>
      <c r="K315" s="132"/>
      <c r="L315" s="44"/>
      <c r="M315" s="19" t="str">
        <f t="shared" si="31"/>
        <v/>
      </c>
      <c r="N315" s="20" t="str">
        <f t="shared" si="32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3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5">
      <c r="B316" s="120" t="str">
        <f t="shared" si="30"/>
        <v xml:space="preserve">MBIS5019 </v>
      </c>
      <c r="C316" s="6"/>
      <c r="D316" s="23"/>
      <c r="E316" s="23"/>
      <c r="F316" s="23"/>
      <c r="G316" s="66"/>
      <c r="H316" s="132"/>
      <c r="I316" s="132"/>
      <c r="J316" s="132"/>
      <c r="K316" s="132"/>
      <c r="L316" s="44"/>
      <c r="M316" s="19" t="str">
        <f t="shared" si="31"/>
        <v/>
      </c>
      <c r="N316" s="20" t="str">
        <f t="shared" si="32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3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5">
      <c r="B317" s="120" t="str">
        <f t="shared" si="30"/>
        <v xml:space="preserve">MBIS5019 </v>
      </c>
      <c r="C317" s="6"/>
      <c r="D317" s="23"/>
      <c r="E317" s="23"/>
      <c r="F317" s="23"/>
      <c r="G317" s="66"/>
      <c r="H317" s="132"/>
      <c r="I317" s="132"/>
      <c r="J317" s="132"/>
      <c r="K317" s="132"/>
      <c r="L317" s="44"/>
      <c r="M317" s="19" t="str">
        <f t="shared" si="31"/>
        <v/>
      </c>
      <c r="N317" s="20" t="str">
        <f t="shared" si="32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3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5">
      <c r="B318" s="120" t="str">
        <f t="shared" si="30"/>
        <v xml:space="preserve">MBIS5019 </v>
      </c>
      <c r="C318" s="6"/>
      <c r="D318" s="23"/>
      <c r="E318" s="23"/>
      <c r="F318" s="23"/>
      <c r="G318" s="66"/>
      <c r="H318" s="132"/>
      <c r="I318" s="132"/>
      <c r="J318" s="132"/>
      <c r="K318" s="132"/>
      <c r="L318" s="44"/>
      <c r="M318" s="19" t="str">
        <f t="shared" si="31"/>
        <v/>
      </c>
      <c r="N318" s="20" t="str">
        <f t="shared" si="32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3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5">
      <c r="B319" s="120" t="str">
        <f t="shared" si="30"/>
        <v xml:space="preserve">MBIS5019 </v>
      </c>
      <c r="C319" s="6"/>
      <c r="D319" s="23"/>
      <c r="E319" s="23"/>
      <c r="F319" s="23"/>
      <c r="G319" s="66"/>
      <c r="H319" s="132"/>
      <c r="I319" s="132"/>
      <c r="J319" s="132"/>
      <c r="K319" s="132"/>
      <c r="L319" s="44"/>
      <c r="M319" s="19" t="str">
        <f t="shared" si="31"/>
        <v/>
      </c>
      <c r="N319" s="20" t="str">
        <f t="shared" si="32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3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5">
      <c r="B320" s="120" t="str">
        <f t="shared" si="30"/>
        <v xml:space="preserve">MBIS5019 </v>
      </c>
      <c r="C320" s="6"/>
      <c r="D320" s="23"/>
      <c r="E320" s="23"/>
      <c r="F320" s="23"/>
      <c r="G320" s="66"/>
      <c r="H320" s="132"/>
      <c r="I320" s="132"/>
      <c r="J320" s="132"/>
      <c r="K320" s="132"/>
      <c r="L320" s="44"/>
      <c r="M320" s="19" t="str">
        <f t="shared" si="31"/>
        <v/>
      </c>
      <c r="N320" s="20" t="str">
        <f t="shared" si="32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3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5">
      <c r="B321" s="120" t="str">
        <f t="shared" si="30"/>
        <v xml:space="preserve">MBIS5019 </v>
      </c>
      <c r="C321" s="6"/>
      <c r="D321" s="23"/>
      <c r="E321" s="23"/>
      <c r="F321" s="23"/>
      <c r="G321" s="66"/>
      <c r="H321" s="132"/>
      <c r="I321" s="132"/>
      <c r="J321" s="132"/>
      <c r="K321" s="132"/>
      <c r="L321" s="44"/>
      <c r="M321" s="19" t="str">
        <f t="shared" si="31"/>
        <v/>
      </c>
      <c r="N321" s="20" t="str">
        <f t="shared" si="32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3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5">
      <c r="B322" s="120" t="str">
        <f t="shared" si="30"/>
        <v xml:space="preserve">MBIS5019 </v>
      </c>
      <c r="C322" s="6"/>
      <c r="D322" s="23"/>
      <c r="E322" s="23"/>
      <c r="F322" s="23"/>
      <c r="G322" s="66"/>
      <c r="H322" s="132"/>
      <c r="I322" s="132"/>
      <c r="J322" s="132"/>
      <c r="K322" s="132"/>
      <c r="L322" s="44"/>
      <c r="M322" s="19" t="str">
        <f t="shared" si="31"/>
        <v/>
      </c>
      <c r="N322" s="20" t="str">
        <f t="shared" si="32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3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5">
      <c r="B323" s="120" t="str">
        <f t="shared" si="30"/>
        <v xml:space="preserve">MBIS5019 </v>
      </c>
      <c r="C323" s="6"/>
      <c r="D323" s="23"/>
      <c r="E323" s="23"/>
      <c r="F323" s="23"/>
      <c r="G323" s="66"/>
      <c r="H323" s="132"/>
      <c r="I323" s="132"/>
      <c r="J323" s="132"/>
      <c r="K323" s="132"/>
      <c r="L323" s="44"/>
      <c r="M323" s="19" t="str">
        <f t="shared" si="31"/>
        <v/>
      </c>
      <c r="N323" s="20" t="str">
        <f t="shared" si="32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3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5">
      <c r="B324" s="120" t="str">
        <f t="shared" si="30"/>
        <v xml:space="preserve">MBIS5019 </v>
      </c>
      <c r="C324" s="6"/>
      <c r="D324" s="23"/>
      <c r="E324" s="23"/>
      <c r="F324" s="23"/>
      <c r="G324" s="66"/>
      <c r="H324" s="132"/>
      <c r="I324" s="132"/>
      <c r="J324" s="132"/>
      <c r="K324" s="132"/>
      <c r="L324" s="44"/>
      <c r="M324" s="19" t="str">
        <f t="shared" si="31"/>
        <v/>
      </c>
      <c r="N324" s="20" t="str">
        <f t="shared" si="32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3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5">
      <c r="B325" s="120" t="str">
        <f t="shared" si="30"/>
        <v xml:space="preserve">MBIS5019 </v>
      </c>
      <c r="C325" s="6"/>
      <c r="D325" s="23"/>
      <c r="E325" s="23"/>
      <c r="F325" s="23"/>
      <c r="G325" s="66"/>
      <c r="H325" s="132"/>
      <c r="I325" s="132"/>
      <c r="J325" s="132"/>
      <c r="K325" s="132"/>
      <c r="L325" s="44"/>
      <c r="M325" s="19" t="str">
        <f t="shared" si="31"/>
        <v/>
      </c>
      <c r="N325" s="20" t="str">
        <f t="shared" si="32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3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5">
      <c r="B326" s="120" t="str">
        <f t="shared" si="30"/>
        <v xml:space="preserve">MBIS5019 </v>
      </c>
      <c r="C326" s="6"/>
      <c r="D326" s="23"/>
      <c r="E326" s="23"/>
      <c r="F326" s="23"/>
      <c r="G326" s="66"/>
      <c r="H326" s="132"/>
      <c r="I326" s="132"/>
      <c r="J326" s="132"/>
      <c r="K326" s="132"/>
      <c r="L326" s="44"/>
      <c r="M326" s="19" t="str">
        <f t="shared" si="31"/>
        <v/>
      </c>
      <c r="N326" s="20" t="str">
        <f t="shared" si="32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3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5">
      <c r="B327" s="120" t="str">
        <f t="shared" si="30"/>
        <v xml:space="preserve">MBIS5019 </v>
      </c>
      <c r="C327" s="6"/>
      <c r="D327" s="23"/>
      <c r="E327" s="23"/>
      <c r="F327" s="23"/>
      <c r="G327" s="66"/>
      <c r="H327" s="132"/>
      <c r="I327" s="132"/>
      <c r="J327" s="132"/>
      <c r="K327" s="132"/>
      <c r="L327" s="44"/>
      <c r="M327" s="19" t="str">
        <f t="shared" si="31"/>
        <v/>
      </c>
      <c r="N327" s="20" t="str">
        <f t="shared" si="32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3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5">
      <c r="B328" s="120" t="str">
        <f t="shared" si="30"/>
        <v xml:space="preserve">MBIS5019 </v>
      </c>
      <c r="C328" s="6"/>
      <c r="D328" s="23"/>
      <c r="E328" s="23"/>
      <c r="F328" s="23"/>
      <c r="G328" s="66"/>
      <c r="H328" s="132"/>
      <c r="I328" s="132"/>
      <c r="J328" s="132"/>
      <c r="K328" s="132"/>
      <c r="L328" s="44"/>
      <c r="M328" s="19" t="str">
        <f t="shared" si="31"/>
        <v/>
      </c>
      <c r="N328" s="20" t="str">
        <f t="shared" si="32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3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5">
      <c r="B329" s="120" t="str">
        <f t="shared" si="30"/>
        <v xml:space="preserve">MBIS5019 </v>
      </c>
      <c r="C329" s="6"/>
      <c r="D329" s="23"/>
      <c r="E329" s="23"/>
      <c r="F329" s="23"/>
      <c r="G329" s="66"/>
      <c r="H329" s="132"/>
      <c r="I329" s="132"/>
      <c r="J329" s="132"/>
      <c r="K329" s="132"/>
      <c r="L329" s="44"/>
      <c r="M329" s="19" t="str">
        <f t="shared" si="31"/>
        <v/>
      </c>
      <c r="N329" s="20" t="str">
        <f t="shared" si="32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3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5">
      <c r="B330" s="120" t="str">
        <f t="shared" si="30"/>
        <v xml:space="preserve">MBIS5019 </v>
      </c>
      <c r="C330" s="6"/>
      <c r="D330" s="23"/>
      <c r="E330" s="23"/>
      <c r="F330" s="23"/>
      <c r="G330" s="66"/>
      <c r="H330" s="132"/>
      <c r="I330" s="132"/>
      <c r="J330" s="132"/>
      <c r="K330" s="132"/>
      <c r="L330" s="44"/>
      <c r="M330" s="19" t="str">
        <f t="shared" si="31"/>
        <v/>
      </c>
      <c r="N330" s="20" t="str">
        <f t="shared" si="32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3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5">
      <c r="B331" s="120" t="str">
        <f t="shared" si="30"/>
        <v xml:space="preserve">MBIS5019 </v>
      </c>
      <c r="C331" s="6"/>
      <c r="D331" s="23"/>
      <c r="E331" s="23"/>
      <c r="F331" s="23"/>
      <c r="G331" s="66"/>
      <c r="H331" s="132"/>
      <c r="I331" s="132"/>
      <c r="J331" s="132"/>
      <c r="K331" s="132"/>
      <c r="L331" s="44"/>
      <c r="M331" s="19" t="str">
        <f t="shared" si="31"/>
        <v/>
      </c>
      <c r="N331" s="20" t="str">
        <f t="shared" si="32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3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5">
      <c r="B332" s="120" t="str">
        <f t="shared" si="30"/>
        <v xml:space="preserve">MBIS5019 </v>
      </c>
      <c r="C332" s="6"/>
      <c r="D332" s="23"/>
      <c r="E332" s="23"/>
      <c r="F332" s="23"/>
      <c r="G332" s="66"/>
      <c r="H332" s="132"/>
      <c r="I332" s="132"/>
      <c r="J332" s="132"/>
      <c r="K332" s="132"/>
      <c r="L332" s="44"/>
      <c r="M332" s="19" t="str">
        <f t="shared" si="31"/>
        <v/>
      </c>
      <c r="N332" s="20" t="str">
        <f t="shared" si="32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3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5">
      <c r="B333" s="120" t="str">
        <f t="shared" si="30"/>
        <v xml:space="preserve">MBIS5019 </v>
      </c>
      <c r="C333" s="6"/>
      <c r="D333" s="23"/>
      <c r="E333" s="23"/>
      <c r="F333" s="23"/>
      <c r="G333" s="66"/>
      <c r="H333" s="132"/>
      <c r="I333" s="132"/>
      <c r="J333" s="132"/>
      <c r="K333" s="132"/>
      <c r="L333" s="44"/>
      <c r="M333" s="19" t="str">
        <f t="shared" si="31"/>
        <v/>
      </c>
      <c r="N333" s="20" t="str">
        <f t="shared" si="32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3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5">
      <c r="B334" s="120" t="str">
        <f t="shared" si="30"/>
        <v xml:space="preserve">MBIS5019 </v>
      </c>
      <c r="C334" s="6"/>
      <c r="D334" s="23"/>
      <c r="E334" s="23"/>
      <c r="F334" s="23"/>
      <c r="G334" s="66"/>
      <c r="H334" s="132"/>
      <c r="I334" s="132"/>
      <c r="J334" s="132"/>
      <c r="K334" s="132"/>
      <c r="L334" s="44"/>
      <c r="M334" s="19" t="str">
        <f t="shared" si="31"/>
        <v/>
      </c>
      <c r="N334" s="20" t="str">
        <f t="shared" si="32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3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5">
      <c r="B335" s="120" t="str">
        <f t="shared" si="30"/>
        <v xml:space="preserve">MBIS5019 </v>
      </c>
      <c r="C335" s="6"/>
      <c r="D335" s="23"/>
      <c r="E335" s="23"/>
      <c r="F335" s="23"/>
      <c r="G335" s="66"/>
      <c r="H335" s="132"/>
      <c r="I335" s="132"/>
      <c r="J335" s="132"/>
      <c r="K335" s="132"/>
      <c r="L335" s="44"/>
      <c r="M335" s="19" t="str">
        <f t="shared" si="31"/>
        <v/>
      </c>
      <c r="N335" s="20" t="str">
        <f t="shared" si="32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3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5">
      <c r="B336" s="120" t="str">
        <f t="shared" si="30"/>
        <v xml:space="preserve">MBIS5019 </v>
      </c>
      <c r="C336" s="6"/>
      <c r="D336" s="23"/>
      <c r="E336" s="23"/>
      <c r="F336" s="23"/>
      <c r="G336" s="66"/>
      <c r="H336" s="132"/>
      <c r="I336" s="132"/>
      <c r="J336" s="132"/>
      <c r="K336" s="132"/>
      <c r="L336" s="44"/>
      <c r="M336" s="19" t="str">
        <f t="shared" si="31"/>
        <v/>
      </c>
      <c r="N336" s="20" t="str">
        <f t="shared" si="32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3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5">
      <c r="B337" s="120" t="str">
        <f t="shared" si="30"/>
        <v xml:space="preserve">MBIS5019 </v>
      </c>
      <c r="C337" s="6"/>
      <c r="D337" s="23"/>
      <c r="E337" s="23"/>
      <c r="F337" s="23"/>
      <c r="G337" s="66"/>
      <c r="H337" s="132"/>
      <c r="I337" s="132"/>
      <c r="J337" s="132"/>
      <c r="K337" s="132"/>
      <c r="L337" s="44"/>
      <c r="M337" s="19" t="str">
        <f t="shared" si="31"/>
        <v/>
      </c>
      <c r="N337" s="20" t="str">
        <f t="shared" si="32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3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5">
      <c r="B338" s="120" t="str">
        <f t="shared" si="30"/>
        <v xml:space="preserve">MBIS5019 </v>
      </c>
      <c r="C338" s="6"/>
      <c r="D338" s="23"/>
      <c r="E338" s="23"/>
      <c r="F338" s="23"/>
      <c r="G338" s="66"/>
      <c r="H338" s="132"/>
      <c r="I338" s="132"/>
      <c r="J338" s="132"/>
      <c r="K338" s="132"/>
      <c r="L338" s="44"/>
      <c r="M338" s="19" t="str">
        <f t="shared" si="31"/>
        <v/>
      </c>
      <c r="N338" s="20" t="str">
        <f t="shared" si="32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3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5">
      <c r="B339" s="120" t="str">
        <f t="shared" si="30"/>
        <v xml:space="preserve">MBIS5019 </v>
      </c>
      <c r="C339" s="6"/>
      <c r="D339" s="23"/>
      <c r="E339" s="23"/>
      <c r="F339" s="23"/>
      <c r="G339" s="66"/>
      <c r="H339" s="132"/>
      <c r="I339" s="132"/>
      <c r="J339" s="132"/>
      <c r="K339" s="132"/>
      <c r="L339" s="44"/>
      <c r="M339" s="19" t="str">
        <f t="shared" si="31"/>
        <v/>
      </c>
      <c r="N339" s="20" t="str">
        <f t="shared" si="32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3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5">
      <c r="B340" s="120" t="str">
        <f t="shared" si="30"/>
        <v xml:space="preserve">MBIS5019 </v>
      </c>
      <c r="C340" s="6"/>
      <c r="D340" s="23"/>
      <c r="E340" s="23"/>
      <c r="F340" s="23"/>
      <c r="G340" s="66"/>
      <c r="H340" s="132"/>
      <c r="I340" s="132"/>
      <c r="J340" s="132"/>
      <c r="K340" s="132"/>
      <c r="L340" s="44"/>
      <c r="M340" s="19" t="str">
        <f t="shared" si="31"/>
        <v/>
      </c>
      <c r="N340" s="20" t="str">
        <f t="shared" si="32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3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5">
      <c r="B341" s="120" t="str">
        <f t="shared" ref="B341:B404" si="34">E$8&amp;" "&amp;G341</f>
        <v xml:space="preserve">MBIS5019 </v>
      </c>
      <c r="C341" s="6"/>
      <c r="D341" s="23"/>
      <c r="E341" s="23"/>
      <c r="F341" s="23"/>
      <c r="G341" s="66"/>
      <c r="H341" s="132"/>
      <c r="I341" s="132"/>
      <c r="J341" s="132"/>
      <c r="K341" s="132"/>
      <c r="L341" s="44"/>
      <c r="M341" s="19" t="str">
        <f t="shared" ref="M341:M404" si="35">IF(G341="","",SUM(H341:L341))</f>
        <v/>
      </c>
      <c r="N341" s="20" t="str">
        <f t="shared" ref="N341:N404" si="36">IF(G341="","",ROUND(M341,0))</f>
        <v/>
      </c>
      <c r="O341" s="21" t="str">
        <f>IF(G341="","",LOOKUP(N341,{0,50,65,75,85},{"F","P","C","D","HD"}))</f>
        <v/>
      </c>
      <c r="P341" s="23"/>
      <c r="Q341" s="23"/>
      <c r="R341" s="21" t="str">
        <f t="shared" ref="R341:R404" si="37">IF(P341="",O341,P341)</f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5">
      <c r="B342" s="120" t="str">
        <f t="shared" si="34"/>
        <v xml:space="preserve">MBIS5019 </v>
      </c>
      <c r="C342" s="6"/>
      <c r="D342" s="23"/>
      <c r="E342" s="23"/>
      <c r="F342" s="23"/>
      <c r="G342" s="66"/>
      <c r="H342" s="132"/>
      <c r="I342" s="132"/>
      <c r="J342" s="132"/>
      <c r="K342" s="132"/>
      <c r="L342" s="44"/>
      <c r="M342" s="19" t="str">
        <f t="shared" si="35"/>
        <v/>
      </c>
      <c r="N342" s="20" t="str">
        <f t="shared" si="36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7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5">
      <c r="B343" s="120" t="str">
        <f t="shared" si="34"/>
        <v xml:space="preserve">MBIS5019 </v>
      </c>
      <c r="C343" s="6"/>
      <c r="D343" s="23"/>
      <c r="E343" s="23"/>
      <c r="F343" s="23"/>
      <c r="G343" s="66"/>
      <c r="H343" s="132"/>
      <c r="I343" s="132"/>
      <c r="J343" s="132"/>
      <c r="K343" s="132"/>
      <c r="L343" s="44"/>
      <c r="M343" s="19" t="str">
        <f t="shared" si="35"/>
        <v/>
      </c>
      <c r="N343" s="20" t="str">
        <f t="shared" si="36"/>
        <v/>
      </c>
      <c r="O343" s="21" t="str">
        <f>IF(G343="","",LOOKUP(N343,{0,50,65,75,85},{"F","P","C","D","HD"}))</f>
        <v/>
      </c>
      <c r="P343" s="23"/>
      <c r="Q343" s="23"/>
      <c r="R343" s="21" t="str">
        <f t="shared" si="37"/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5">
      <c r="B344" s="120" t="str">
        <f t="shared" si="34"/>
        <v xml:space="preserve">MBIS5019 </v>
      </c>
      <c r="C344" s="6"/>
      <c r="D344" s="23"/>
      <c r="E344" s="23"/>
      <c r="F344" s="23"/>
      <c r="G344" s="66"/>
      <c r="H344" s="132"/>
      <c r="I344" s="132"/>
      <c r="J344" s="132"/>
      <c r="K344" s="132"/>
      <c r="L344" s="44"/>
      <c r="M344" s="19" t="str">
        <f t="shared" si="35"/>
        <v/>
      </c>
      <c r="N344" s="20" t="str">
        <f t="shared" si="36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7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5">
      <c r="B345" s="120" t="str">
        <f t="shared" si="34"/>
        <v xml:space="preserve">MBIS5019 </v>
      </c>
      <c r="C345" s="6"/>
      <c r="D345" s="23"/>
      <c r="E345" s="23"/>
      <c r="F345" s="23"/>
      <c r="G345" s="66"/>
      <c r="H345" s="132"/>
      <c r="I345" s="132"/>
      <c r="J345" s="132"/>
      <c r="K345" s="132"/>
      <c r="L345" s="44"/>
      <c r="M345" s="19" t="str">
        <f t="shared" si="35"/>
        <v/>
      </c>
      <c r="N345" s="20" t="str">
        <f t="shared" si="36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7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5">
      <c r="B346" s="120" t="str">
        <f t="shared" si="34"/>
        <v xml:space="preserve">MBIS5019 </v>
      </c>
      <c r="C346" s="6"/>
      <c r="D346" s="23"/>
      <c r="E346" s="23"/>
      <c r="F346" s="23"/>
      <c r="G346" s="66"/>
      <c r="H346" s="132"/>
      <c r="I346" s="132"/>
      <c r="J346" s="132"/>
      <c r="K346" s="132"/>
      <c r="L346" s="44"/>
      <c r="M346" s="19" t="str">
        <f t="shared" si="35"/>
        <v/>
      </c>
      <c r="N346" s="20" t="str">
        <f t="shared" si="36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7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5">
      <c r="B347" s="120" t="str">
        <f t="shared" si="34"/>
        <v xml:space="preserve">MBIS5019 </v>
      </c>
      <c r="C347" s="6"/>
      <c r="D347" s="23"/>
      <c r="E347" s="23"/>
      <c r="F347" s="23"/>
      <c r="G347" s="66"/>
      <c r="H347" s="132"/>
      <c r="I347" s="132"/>
      <c r="J347" s="132"/>
      <c r="K347" s="132"/>
      <c r="L347" s="44"/>
      <c r="M347" s="19" t="str">
        <f t="shared" si="35"/>
        <v/>
      </c>
      <c r="N347" s="20" t="str">
        <f t="shared" si="36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7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5">
      <c r="B348" s="120" t="str">
        <f t="shared" si="34"/>
        <v xml:space="preserve">MBIS5019 </v>
      </c>
      <c r="C348" s="6"/>
      <c r="D348" s="23"/>
      <c r="E348" s="23"/>
      <c r="F348" s="23"/>
      <c r="G348" s="66"/>
      <c r="H348" s="132"/>
      <c r="I348" s="132"/>
      <c r="J348" s="132"/>
      <c r="K348" s="132"/>
      <c r="L348" s="44"/>
      <c r="M348" s="19" t="str">
        <f t="shared" si="35"/>
        <v/>
      </c>
      <c r="N348" s="20" t="str">
        <f t="shared" si="36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7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5">
      <c r="B349" s="120" t="str">
        <f t="shared" si="34"/>
        <v xml:space="preserve">MBIS5019 </v>
      </c>
      <c r="C349" s="6"/>
      <c r="D349" s="23"/>
      <c r="E349" s="23"/>
      <c r="F349" s="23"/>
      <c r="G349" s="66"/>
      <c r="H349" s="132"/>
      <c r="I349" s="132"/>
      <c r="J349" s="132"/>
      <c r="K349" s="132"/>
      <c r="L349" s="44"/>
      <c r="M349" s="19" t="str">
        <f t="shared" si="35"/>
        <v/>
      </c>
      <c r="N349" s="20" t="str">
        <f t="shared" si="36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7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5">
      <c r="B350" s="120" t="str">
        <f t="shared" si="34"/>
        <v xml:space="preserve">MBIS5019 </v>
      </c>
      <c r="C350" s="6"/>
      <c r="D350" s="23"/>
      <c r="E350" s="23"/>
      <c r="F350" s="23"/>
      <c r="G350" s="66"/>
      <c r="H350" s="132"/>
      <c r="I350" s="132"/>
      <c r="J350" s="132"/>
      <c r="K350" s="132"/>
      <c r="L350" s="44"/>
      <c r="M350" s="19" t="str">
        <f t="shared" si="35"/>
        <v/>
      </c>
      <c r="N350" s="20" t="str">
        <f t="shared" si="36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7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5">
      <c r="B351" s="120" t="str">
        <f t="shared" si="34"/>
        <v xml:space="preserve">MBIS5019 </v>
      </c>
      <c r="C351" s="6"/>
      <c r="D351" s="23"/>
      <c r="E351" s="23"/>
      <c r="F351" s="23"/>
      <c r="G351" s="66"/>
      <c r="H351" s="132"/>
      <c r="I351" s="132"/>
      <c r="J351" s="132"/>
      <c r="K351" s="132"/>
      <c r="L351" s="44"/>
      <c r="M351" s="19" t="str">
        <f t="shared" si="35"/>
        <v/>
      </c>
      <c r="N351" s="20" t="str">
        <f t="shared" si="36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7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5">
      <c r="B352" s="120" t="str">
        <f t="shared" si="34"/>
        <v xml:space="preserve">MBIS5019 </v>
      </c>
      <c r="C352" s="6"/>
      <c r="D352" s="23"/>
      <c r="E352" s="23"/>
      <c r="F352" s="23"/>
      <c r="G352" s="66"/>
      <c r="H352" s="132"/>
      <c r="I352" s="132"/>
      <c r="J352" s="132"/>
      <c r="K352" s="132"/>
      <c r="L352" s="44"/>
      <c r="M352" s="19" t="str">
        <f t="shared" si="35"/>
        <v/>
      </c>
      <c r="N352" s="20" t="str">
        <f t="shared" si="36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7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5">
      <c r="B353" s="120" t="str">
        <f t="shared" si="34"/>
        <v xml:space="preserve">MBIS5019 </v>
      </c>
      <c r="C353" s="6"/>
      <c r="D353" s="23"/>
      <c r="E353" s="23"/>
      <c r="F353" s="23"/>
      <c r="G353" s="66"/>
      <c r="H353" s="132"/>
      <c r="I353" s="132"/>
      <c r="J353" s="132"/>
      <c r="K353" s="132"/>
      <c r="L353" s="44"/>
      <c r="M353" s="19" t="str">
        <f t="shared" si="35"/>
        <v/>
      </c>
      <c r="N353" s="20" t="str">
        <f t="shared" si="36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7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5">
      <c r="B354" s="120" t="str">
        <f t="shared" si="34"/>
        <v xml:space="preserve">MBIS5019 </v>
      </c>
      <c r="C354" s="6"/>
      <c r="D354" s="23"/>
      <c r="E354" s="23"/>
      <c r="F354" s="23"/>
      <c r="G354" s="66"/>
      <c r="H354" s="132"/>
      <c r="I354" s="132"/>
      <c r="J354" s="132"/>
      <c r="K354" s="132"/>
      <c r="L354" s="44"/>
      <c r="M354" s="19" t="str">
        <f t="shared" si="35"/>
        <v/>
      </c>
      <c r="N354" s="20" t="str">
        <f t="shared" si="36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7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5">
      <c r="B355" s="120" t="str">
        <f t="shared" si="34"/>
        <v xml:space="preserve">MBIS5019 </v>
      </c>
      <c r="C355" s="6"/>
      <c r="D355" s="23"/>
      <c r="E355" s="23"/>
      <c r="F355" s="23"/>
      <c r="G355" s="66"/>
      <c r="H355" s="132"/>
      <c r="I355" s="132"/>
      <c r="J355" s="132"/>
      <c r="K355" s="132"/>
      <c r="L355" s="44"/>
      <c r="M355" s="19" t="str">
        <f t="shared" si="35"/>
        <v/>
      </c>
      <c r="N355" s="20" t="str">
        <f t="shared" si="36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7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5">
      <c r="B356" s="120" t="str">
        <f t="shared" si="34"/>
        <v xml:space="preserve">MBIS5019 </v>
      </c>
      <c r="C356" s="6"/>
      <c r="D356" s="23"/>
      <c r="E356" s="23"/>
      <c r="F356" s="23"/>
      <c r="G356" s="66"/>
      <c r="H356" s="132"/>
      <c r="I356" s="132"/>
      <c r="J356" s="132"/>
      <c r="K356" s="132"/>
      <c r="L356" s="44"/>
      <c r="M356" s="19" t="str">
        <f t="shared" si="35"/>
        <v/>
      </c>
      <c r="N356" s="20" t="str">
        <f t="shared" si="36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7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5">
      <c r="B357" s="120" t="str">
        <f t="shared" si="34"/>
        <v xml:space="preserve">MBIS5019 </v>
      </c>
      <c r="C357" s="6"/>
      <c r="D357" s="23"/>
      <c r="E357" s="23"/>
      <c r="F357" s="23"/>
      <c r="G357" s="66"/>
      <c r="H357" s="132"/>
      <c r="I357" s="132"/>
      <c r="J357" s="132"/>
      <c r="K357" s="132"/>
      <c r="L357" s="44"/>
      <c r="M357" s="19" t="str">
        <f t="shared" si="35"/>
        <v/>
      </c>
      <c r="N357" s="20" t="str">
        <f t="shared" si="36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7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5">
      <c r="B358" s="120" t="str">
        <f t="shared" si="34"/>
        <v xml:space="preserve">MBIS5019 </v>
      </c>
      <c r="C358" s="6"/>
      <c r="D358" s="23"/>
      <c r="E358" s="23"/>
      <c r="F358" s="23"/>
      <c r="G358" s="66"/>
      <c r="H358" s="132"/>
      <c r="I358" s="132"/>
      <c r="J358" s="132"/>
      <c r="K358" s="132"/>
      <c r="L358" s="44"/>
      <c r="M358" s="19" t="str">
        <f t="shared" si="35"/>
        <v/>
      </c>
      <c r="N358" s="20" t="str">
        <f t="shared" si="36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7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5">
      <c r="B359" s="120" t="str">
        <f t="shared" si="34"/>
        <v xml:space="preserve">MBIS5019 </v>
      </c>
      <c r="C359" s="6"/>
      <c r="D359" s="23"/>
      <c r="E359" s="23"/>
      <c r="F359" s="23"/>
      <c r="G359" s="66"/>
      <c r="H359" s="132"/>
      <c r="I359" s="132"/>
      <c r="J359" s="132"/>
      <c r="K359" s="132"/>
      <c r="L359" s="44"/>
      <c r="M359" s="19" t="str">
        <f t="shared" si="35"/>
        <v/>
      </c>
      <c r="N359" s="20" t="str">
        <f t="shared" si="36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7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5">
      <c r="B360" s="120" t="str">
        <f t="shared" si="34"/>
        <v xml:space="preserve">MBIS5019 </v>
      </c>
      <c r="C360" s="6"/>
      <c r="D360" s="23"/>
      <c r="E360" s="23"/>
      <c r="F360" s="23"/>
      <c r="G360" s="66"/>
      <c r="H360" s="132"/>
      <c r="I360" s="132"/>
      <c r="J360" s="132"/>
      <c r="K360" s="132"/>
      <c r="L360" s="44"/>
      <c r="M360" s="19" t="str">
        <f t="shared" si="35"/>
        <v/>
      </c>
      <c r="N360" s="20" t="str">
        <f t="shared" si="36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7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5">
      <c r="B361" s="120" t="str">
        <f t="shared" si="34"/>
        <v xml:space="preserve">MBIS5019 </v>
      </c>
      <c r="C361" s="6"/>
      <c r="D361" s="23"/>
      <c r="E361" s="23"/>
      <c r="F361" s="23"/>
      <c r="G361" s="66"/>
      <c r="H361" s="132"/>
      <c r="I361" s="132"/>
      <c r="J361" s="132"/>
      <c r="K361" s="132"/>
      <c r="L361" s="44"/>
      <c r="M361" s="19" t="str">
        <f t="shared" si="35"/>
        <v/>
      </c>
      <c r="N361" s="20" t="str">
        <f t="shared" si="36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7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5">
      <c r="B362" s="120" t="str">
        <f t="shared" si="34"/>
        <v xml:space="preserve">MBIS5019 </v>
      </c>
      <c r="C362" s="6"/>
      <c r="D362" s="23"/>
      <c r="E362" s="23"/>
      <c r="F362" s="23"/>
      <c r="G362" s="66"/>
      <c r="H362" s="132"/>
      <c r="I362" s="132"/>
      <c r="J362" s="132"/>
      <c r="K362" s="132"/>
      <c r="L362" s="44"/>
      <c r="M362" s="19" t="str">
        <f t="shared" si="35"/>
        <v/>
      </c>
      <c r="N362" s="20" t="str">
        <f t="shared" si="36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7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5">
      <c r="B363" s="120" t="str">
        <f t="shared" si="34"/>
        <v xml:space="preserve">MBIS5019 </v>
      </c>
      <c r="C363" s="6"/>
      <c r="D363" s="23"/>
      <c r="E363" s="23"/>
      <c r="F363" s="23"/>
      <c r="G363" s="66"/>
      <c r="H363" s="132"/>
      <c r="I363" s="132"/>
      <c r="J363" s="132"/>
      <c r="K363" s="132"/>
      <c r="L363" s="44"/>
      <c r="M363" s="19" t="str">
        <f t="shared" si="35"/>
        <v/>
      </c>
      <c r="N363" s="20" t="str">
        <f t="shared" si="36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7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5">
      <c r="B364" s="120" t="str">
        <f t="shared" si="34"/>
        <v xml:space="preserve">MBIS5019 </v>
      </c>
      <c r="C364" s="6"/>
      <c r="D364" s="23"/>
      <c r="E364" s="23"/>
      <c r="F364" s="23"/>
      <c r="G364" s="66"/>
      <c r="H364" s="132"/>
      <c r="I364" s="132"/>
      <c r="J364" s="132"/>
      <c r="K364" s="132"/>
      <c r="L364" s="44"/>
      <c r="M364" s="19" t="str">
        <f t="shared" si="35"/>
        <v/>
      </c>
      <c r="N364" s="20" t="str">
        <f t="shared" si="36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7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5">
      <c r="B365" s="120" t="str">
        <f t="shared" si="34"/>
        <v xml:space="preserve">MBIS5019 </v>
      </c>
      <c r="C365" s="6"/>
      <c r="D365" s="23"/>
      <c r="E365" s="23"/>
      <c r="F365" s="23"/>
      <c r="G365" s="66"/>
      <c r="H365" s="132"/>
      <c r="I365" s="132"/>
      <c r="J365" s="132"/>
      <c r="K365" s="132"/>
      <c r="L365" s="44"/>
      <c r="M365" s="19" t="str">
        <f t="shared" si="35"/>
        <v/>
      </c>
      <c r="N365" s="20" t="str">
        <f t="shared" si="36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7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5">
      <c r="B366" s="120" t="str">
        <f t="shared" si="34"/>
        <v xml:space="preserve">MBIS5019 </v>
      </c>
      <c r="C366" s="6"/>
      <c r="D366" s="23"/>
      <c r="E366" s="23"/>
      <c r="F366" s="23"/>
      <c r="G366" s="66"/>
      <c r="H366" s="132"/>
      <c r="I366" s="132"/>
      <c r="J366" s="132"/>
      <c r="K366" s="132"/>
      <c r="L366" s="44"/>
      <c r="M366" s="19" t="str">
        <f t="shared" si="35"/>
        <v/>
      </c>
      <c r="N366" s="20" t="str">
        <f t="shared" si="36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7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5">
      <c r="B367" s="120" t="str">
        <f t="shared" si="34"/>
        <v xml:space="preserve">MBIS5019 </v>
      </c>
      <c r="C367" s="6"/>
      <c r="D367" s="23"/>
      <c r="E367" s="23"/>
      <c r="F367" s="23"/>
      <c r="G367" s="66"/>
      <c r="H367" s="132"/>
      <c r="I367" s="132"/>
      <c r="J367" s="132"/>
      <c r="K367" s="132"/>
      <c r="L367" s="44"/>
      <c r="M367" s="19" t="str">
        <f t="shared" si="35"/>
        <v/>
      </c>
      <c r="N367" s="20" t="str">
        <f t="shared" si="36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7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5">
      <c r="B368" s="120" t="str">
        <f t="shared" si="34"/>
        <v xml:space="preserve">MBIS5019 </v>
      </c>
      <c r="C368" s="6"/>
      <c r="D368" s="23"/>
      <c r="E368" s="23"/>
      <c r="F368" s="23"/>
      <c r="G368" s="66"/>
      <c r="H368" s="132"/>
      <c r="I368" s="132"/>
      <c r="J368" s="132"/>
      <c r="K368" s="132"/>
      <c r="L368" s="44"/>
      <c r="M368" s="19" t="str">
        <f t="shared" si="35"/>
        <v/>
      </c>
      <c r="N368" s="20" t="str">
        <f t="shared" si="36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7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5">
      <c r="B369" s="120" t="str">
        <f t="shared" si="34"/>
        <v xml:space="preserve">MBIS5019 </v>
      </c>
      <c r="C369" s="6"/>
      <c r="D369" s="23"/>
      <c r="E369" s="23"/>
      <c r="F369" s="23"/>
      <c r="G369" s="66"/>
      <c r="H369" s="132"/>
      <c r="I369" s="132"/>
      <c r="J369" s="132"/>
      <c r="K369" s="132"/>
      <c r="L369" s="44"/>
      <c r="M369" s="19" t="str">
        <f t="shared" si="35"/>
        <v/>
      </c>
      <c r="N369" s="20" t="str">
        <f t="shared" si="36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7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5">
      <c r="B370" s="120" t="str">
        <f t="shared" si="34"/>
        <v xml:space="preserve">MBIS5019 </v>
      </c>
      <c r="C370" s="6"/>
      <c r="D370" s="23"/>
      <c r="E370" s="23"/>
      <c r="F370" s="23"/>
      <c r="G370" s="66"/>
      <c r="H370" s="132"/>
      <c r="I370" s="132"/>
      <c r="J370" s="132"/>
      <c r="K370" s="132"/>
      <c r="L370" s="44"/>
      <c r="M370" s="19" t="str">
        <f t="shared" si="35"/>
        <v/>
      </c>
      <c r="N370" s="20" t="str">
        <f t="shared" si="36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7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5">
      <c r="B371" s="120" t="str">
        <f t="shared" si="34"/>
        <v xml:space="preserve">MBIS5019 </v>
      </c>
      <c r="C371" s="6"/>
      <c r="D371" s="23"/>
      <c r="E371" s="23"/>
      <c r="F371" s="23"/>
      <c r="G371" s="66"/>
      <c r="H371" s="132"/>
      <c r="I371" s="132"/>
      <c r="J371" s="132"/>
      <c r="K371" s="132"/>
      <c r="L371" s="44"/>
      <c r="M371" s="19" t="str">
        <f t="shared" si="35"/>
        <v/>
      </c>
      <c r="N371" s="20" t="str">
        <f t="shared" si="36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7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5">
      <c r="B372" s="120" t="str">
        <f t="shared" si="34"/>
        <v xml:space="preserve">MBIS5019 </v>
      </c>
      <c r="C372" s="6"/>
      <c r="D372" s="23"/>
      <c r="E372" s="23"/>
      <c r="F372" s="23"/>
      <c r="G372" s="66"/>
      <c r="H372" s="132"/>
      <c r="I372" s="132"/>
      <c r="J372" s="132"/>
      <c r="K372" s="132"/>
      <c r="L372" s="44"/>
      <c r="M372" s="19" t="str">
        <f t="shared" si="35"/>
        <v/>
      </c>
      <c r="N372" s="20" t="str">
        <f t="shared" si="36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7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5">
      <c r="B373" s="120" t="str">
        <f t="shared" si="34"/>
        <v xml:space="preserve">MBIS5019 </v>
      </c>
      <c r="C373" s="6"/>
      <c r="D373" s="23"/>
      <c r="E373" s="23"/>
      <c r="F373" s="23"/>
      <c r="G373" s="66"/>
      <c r="H373" s="132"/>
      <c r="I373" s="132"/>
      <c r="J373" s="132"/>
      <c r="K373" s="132"/>
      <c r="L373" s="44"/>
      <c r="M373" s="19" t="str">
        <f t="shared" si="35"/>
        <v/>
      </c>
      <c r="N373" s="20" t="str">
        <f t="shared" si="36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7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5">
      <c r="B374" s="120" t="str">
        <f t="shared" si="34"/>
        <v xml:space="preserve">MBIS5019 </v>
      </c>
      <c r="C374" s="6"/>
      <c r="D374" s="23"/>
      <c r="E374" s="23"/>
      <c r="F374" s="23"/>
      <c r="G374" s="66"/>
      <c r="H374" s="132"/>
      <c r="I374" s="132"/>
      <c r="J374" s="132"/>
      <c r="K374" s="132"/>
      <c r="L374" s="44"/>
      <c r="M374" s="19" t="str">
        <f t="shared" si="35"/>
        <v/>
      </c>
      <c r="N374" s="20" t="str">
        <f t="shared" si="36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7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5">
      <c r="B375" s="120" t="str">
        <f t="shared" si="34"/>
        <v xml:space="preserve">MBIS5019 </v>
      </c>
      <c r="C375" s="6"/>
      <c r="D375" s="23"/>
      <c r="E375" s="23"/>
      <c r="F375" s="23"/>
      <c r="G375" s="66"/>
      <c r="H375" s="132"/>
      <c r="I375" s="132"/>
      <c r="J375" s="132"/>
      <c r="K375" s="132"/>
      <c r="L375" s="44"/>
      <c r="M375" s="19" t="str">
        <f t="shared" si="35"/>
        <v/>
      </c>
      <c r="N375" s="20" t="str">
        <f t="shared" si="36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7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5">
      <c r="B376" s="120" t="str">
        <f t="shared" si="34"/>
        <v xml:space="preserve">MBIS5019 </v>
      </c>
      <c r="C376" s="6"/>
      <c r="D376" s="23"/>
      <c r="E376" s="23"/>
      <c r="F376" s="23"/>
      <c r="G376" s="66"/>
      <c r="H376" s="132"/>
      <c r="I376" s="132"/>
      <c r="J376" s="132"/>
      <c r="K376" s="132"/>
      <c r="L376" s="44"/>
      <c r="M376" s="19" t="str">
        <f t="shared" si="35"/>
        <v/>
      </c>
      <c r="N376" s="20" t="str">
        <f t="shared" si="36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7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5">
      <c r="B377" s="120" t="str">
        <f t="shared" si="34"/>
        <v xml:space="preserve">MBIS5019 </v>
      </c>
      <c r="C377" s="6"/>
      <c r="D377" s="23"/>
      <c r="E377" s="23"/>
      <c r="F377" s="23"/>
      <c r="G377" s="66"/>
      <c r="H377" s="132"/>
      <c r="I377" s="132"/>
      <c r="J377" s="132"/>
      <c r="K377" s="132"/>
      <c r="L377" s="44"/>
      <c r="M377" s="19" t="str">
        <f t="shared" si="35"/>
        <v/>
      </c>
      <c r="N377" s="20" t="str">
        <f t="shared" si="36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7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5">
      <c r="B378" s="120" t="str">
        <f t="shared" si="34"/>
        <v xml:space="preserve">MBIS5019 </v>
      </c>
      <c r="C378" s="6"/>
      <c r="D378" s="23"/>
      <c r="E378" s="23"/>
      <c r="F378" s="23"/>
      <c r="G378" s="66"/>
      <c r="H378" s="132"/>
      <c r="I378" s="132"/>
      <c r="J378" s="132"/>
      <c r="K378" s="132"/>
      <c r="L378" s="44"/>
      <c r="M378" s="19" t="str">
        <f t="shared" si="35"/>
        <v/>
      </c>
      <c r="N378" s="20" t="str">
        <f t="shared" si="36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7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5">
      <c r="B379" s="120" t="str">
        <f t="shared" si="34"/>
        <v xml:space="preserve">MBIS5019 </v>
      </c>
      <c r="C379" s="6"/>
      <c r="D379" s="23"/>
      <c r="E379" s="23"/>
      <c r="F379" s="23"/>
      <c r="G379" s="66"/>
      <c r="H379" s="132"/>
      <c r="I379" s="132"/>
      <c r="J379" s="132"/>
      <c r="K379" s="132"/>
      <c r="L379" s="44"/>
      <c r="M379" s="19" t="str">
        <f t="shared" si="35"/>
        <v/>
      </c>
      <c r="N379" s="20" t="str">
        <f t="shared" si="36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7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5">
      <c r="B380" s="120" t="str">
        <f t="shared" si="34"/>
        <v xml:space="preserve">MBIS5019 </v>
      </c>
      <c r="C380" s="6"/>
      <c r="D380" s="23"/>
      <c r="E380" s="23"/>
      <c r="F380" s="23"/>
      <c r="G380" s="66"/>
      <c r="H380" s="132"/>
      <c r="I380" s="132"/>
      <c r="J380" s="132"/>
      <c r="K380" s="132"/>
      <c r="L380" s="44"/>
      <c r="M380" s="19" t="str">
        <f t="shared" si="35"/>
        <v/>
      </c>
      <c r="N380" s="20" t="str">
        <f t="shared" si="36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7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5">
      <c r="B381" s="120" t="str">
        <f t="shared" si="34"/>
        <v xml:space="preserve">MBIS5019 </v>
      </c>
      <c r="C381" s="6"/>
      <c r="D381" s="23"/>
      <c r="E381" s="23"/>
      <c r="F381" s="23"/>
      <c r="G381" s="66"/>
      <c r="H381" s="132"/>
      <c r="I381" s="132"/>
      <c r="J381" s="132"/>
      <c r="K381" s="132"/>
      <c r="L381" s="44"/>
      <c r="M381" s="19" t="str">
        <f t="shared" si="35"/>
        <v/>
      </c>
      <c r="N381" s="20" t="str">
        <f t="shared" si="36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7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5">
      <c r="B382" s="120" t="str">
        <f t="shared" si="34"/>
        <v xml:space="preserve">MBIS5019 </v>
      </c>
      <c r="C382" s="6"/>
      <c r="D382" s="23"/>
      <c r="E382" s="23"/>
      <c r="F382" s="23"/>
      <c r="G382" s="66"/>
      <c r="H382" s="132"/>
      <c r="I382" s="132"/>
      <c r="J382" s="132"/>
      <c r="K382" s="132"/>
      <c r="L382" s="44"/>
      <c r="M382" s="19" t="str">
        <f t="shared" si="35"/>
        <v/>
      </c>
      <c r="N382" s="20" t="str">
        <f t="shared" si="36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7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5">
      <c r="B383" s="120" t="str">
        <f t="shared" si="34"/>
        <v xml:space="preserve">MBIS5019 </v>
      </c>
      <c r="C383" s="6"/>
      <c r="D383" s="23"/>
      <c r="E383" s="23"/>
      <c r="F383" s="23"/>
      <c r="G383" s="66"/>
      <c r="H383" s="132"/>
      <c r="I383" s="132"/>
      <c r="J383" s="132"/>
      <c r="K383" s="132"/>
      <c r="L383" s="44"/>
      <c r="M383" s="19" t="str">
        <f t="shared" si="35"/>
        <v/>
      </c>
      <c r="N383" s="20" t="str">
        <f t="shared" si="36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7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5">
      <c r="B384" s="120" t="str">
        <f t="shared" si="34"/>
        <v xml:space="preserve">MBIS5019 </v>
      </c>
      <c r="C384" s="6"/>
      <c r="D384" s="23"/>
      <c r="E384" s="23"/>
      <c r="F384" s="23"/>
      <c r="G384" s="66"/>
      <c r="H384" s="132"/>
      <c r="I384" s="132"/>
      <c r="J384" s="132"/>
      <c r="K384" s="132"/>
      <c r="L384" s="44"/>
      <c r="M384" s="19" t="str">
        <f t="shared" si="35"/>
        <v/>
      </c>
      <c r="N384" s="20" t="str">
        <f t="shared" si="36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7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5">
      <c r="B385" s="120" t="str">
        <f t="shared" si="34"/>
        <v xml:space="preserve">MBIS5019 </v>
      </c>
      <c r="C385" s="6"/>
      <c r="D385" s="23"/>
      <c r="E385" s="23"/>
      <c r="F385" s="23"/>
      <c r="G385" s="66"/>
      <c r="H385" s="132"/>
      <c r="I385" s="132"/>
      <c r="J385" s="132"/>
      <c r="K385" s="132"/>
      <c r="L385" s="44"/>
      <c r="M385" s="19" t="str">
        <f t="shared" si="35"/>
        <v/>
      </c>
      <c r="N385" s="20" t="str">
        <f t="shared" si="36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7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5">
      <c r="B386" s="120" t="str">
        <f t="shared" si="34"/>
        <v xml:space="preserve">MBIS5019 </v>
      </c>
      <c r="C386" s="6"/>
      <c r="D386" s="23"/>
      <c r="E386" s="23"/>
      <c r="F386" s="23"/>
      <c r="G386" s="66"/>
      <c r="H386" s="132"/>
      <c r="I386" s="132"/>
      <c r="J386" s="132"/>
      <c r="K386" s="132"/>
      <c r="L386" s="44"/>
      <c r="M386" s="19" t="str">
        <f t="shared" si="35"/>
        <v/>
      </c>
      <c r="N386" s="20" t="str">
        <f t="shared" si="36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7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5">
      <c r="B387" s="120" t="str">
        <f t="shared" si="34"/>
        <v xml:space="preserve">MBIS5019 </v>
      </c>
      <c r="C387" s="6"/>
      <c r="D387" s="23"/>
      <c r="E387" s="23"/>
      <c r="F387" s="23"/>
      <c r="G387" s="66"/>
      <c r="H387" s="132"/>
      <c r="I387" s="132"/>
      <c r="J387" s="132"/>
      <c r="K387" s="132"/>
      <c r="L387" s="44"/>
      <c r="M387" s="19" t="str">
        <f t="shared" si="35"/>
        <v/>
      </c>
      <c r="N387" s="20" t="str">
        <f t="shared" si="36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7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5">
      <c r="B388" s="120" t="str">
        <f t="shared" si="34"/>
        <v xml:space="preserve">MBIS5019 </v>
      </c>
      <c r="C388" s="6"/>
      <c r="D388" s="23"/>
      <c r="E388" s="23"/>
      <c r="F388" s="23"/>
      <c r="G388" s="66"/>
      <c r="H388" s="132"/>
      <c r="I388" s="132"/>
      <c r="J388" s="132"/>
      <c r="K388" s="132"/>
      <c r="L388" s="44"/>
      <c r="M388" s="19" t="str">
        <f t="shared" si="35"/>
        <v/>
      </c>
      <c r="N388" s="20" t="str">
        <f t="shared" si="36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7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5">
      <c r="B389" s="120" t="str">
        <f t="shared" si="34"/>
        <v xml:space="preserve">MBIS5019 </v>
      </c>
      <c r="C389" s="6"/>
      <c r="D389" s="23"/>
      <c r="E389" s="23"/>
      <c r="F389" s="23"/>
      <c r="G389" s="66"/>
      <c r="H389" s="132"/>
      <c r="I389" s="132"/>
      <c r="J389" s="132"/>
      <c r="K389" s="132"/>
      <c r="L389" s="44"/>
      <c r="M389" s="19" t="str">
        <f t="shared" si="35"/>
        <v/>
      </c>
      <c r="N389" s="20" t="str">
        <f t="shared" si="36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7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5">
      <c r="B390" s="120" t="str">
        <f t="shared" si="34"/>
        <v xml:space="preserve">MBIS5019 </v>
      </c>
      <c r="C390" s="6"/>
      <c r="D390" s="23"/>
      <c r="E390" s="23"/>
      <c r="F390" s="23"/>
      <c r="G390" s="66"/>
      <c r="H390" s="132"/>
      <c r="I390" s="132"/>
      <c r="J390" s="132"/>
      <c r="K390" s="132"/>
      <c r="L390" s="44"/>
      <c r="M390" s="19" t="str">
        <f t="shared" si="35"/>
        <v/>
      </c>
      <c r="N390" s="20" t="str">
        <f t="shared" si="36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7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5">
      <c r="B391" s="120" t="str">
        <f t="shared" si="34"/>
        <v xml:space="preserve">MBIS5019 </v>
      </c>
      <c r="C391" s="6"/>
      <c r="D391" s="23"/>
      <c r="E391" s="23"/>
      <c r="F391" s="23"/>
      <c r="G391" s="66"/>
      <c r="H391" s="132"/>
      <c r="I391" s="132"/>
      <c r="J391" s="132"/>
      <c r="K391" s="132"/>
      <c r="L391" s="44"/>
      <c r="M391" s="19" t="str">
        <f t="shared" si="35"/>
        <v/>
      </c>
      <c r="N391" s="20" t="str">
        <f t="shared" si="36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7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5">
      <c r="B392" s="120" t="str">
        <f t="shared" si="34"/>
        <v xml:space="preserve">MBIS5019 </v>
      </c>
      <c r="C392" s="6"/>
      <c r="D392" s="23"/>
      <c r="E392" s="23"/>
      <c r="F392" s="23"/>
      <c r="G392" s="66"/>
      <c r="H392" s="132"/>
      <c r="I392" s="132"/>
      <c r="J392" s="132"/>
      <c r="K392" s="132"/>
      <c r="L392" s="44"/>
      <c r="M392" s="19" t="str">
        <f t="shared" si="35"/>
        <v/>
      </c>
      <c r="N392" s="20" t="str">
        <f t="shared" si="36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7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5">
      <c r="B393" s="120" t="str">
        <f t="shared" si="34"/>
        <v xml:space="preserve">MBIS5019 </v>
      </c>
      <c r="C393" s="6"/>
      <c r="D393" s="23"/>
      <c r="E393" s="23"/>
      <c r="F393" s="23"/>
      <c r="G393" s="66"/>
      <c r="H393" s="132"/>
      <c r="I393" s="132"/>
      <c r="J393" s="132"/>
      <c r="K393" s="132"/>
      <c r="L393" s="44"/>
      <c r="M393" s="19" t="str">
        <f t="shared" si="35"/>
        <v/>
      </c>
      <c r="N393" s="20" t="str">
        <f t="shared" si="36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7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5">
      <c r="B394" s="120" t="str">
        <f t="shared" si="34"/>
        <v xml:space="preserve">MBIS5019 </v>
      </c>
      <c r="C394" s="6"/>
      <c r="D394" s="23"/>
      <c r="E394" s="23"/>
      <c r="F394" s="23"/>
      <c r="G394" s="66"/>
      <c r="H394" s="132"/>
      <c r="I394" s="132"/>
      <c r="J394" s="132"/>
      <c r="K394" s="132"/>
      <c r="L394" s="44"/>
      <c r="M394" s="19" t="str">
        <f t="shared" si="35"/>
        <v/>
      </c>
      <c r="N394" s="20" t="str">
        <f t="shared" si="36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7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5">
      <c r="B395" s="120" t="str">
        <f t="shared" si="34"/>
        <v xml:space="preserve">MBIS5019 </v>
      </c>
      <c r="C395" s="6"/>
      <c r="D395" s="23"/>
      <c r="E395" s="23"/>
      <c r="F395" s="23"/>
      <c r="G395" s="66"/>
      <c r="H395" s="132"/>
      <c r="I395" s="132"/>
      <c r="J395" s="132"/>
      <c r="K395" s="132"/>
      <c r="L395" s="44"/>
      <c r="M395" s="19" t="str">
        <f t="shared" si="35"/>
        <v/>
      </c>
      <c r="N395" s="20" t="str">
        <f t="shared" si="36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7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5">
      <c r="B396" s="120" t="str">
        <f t="shared" si="34"/>
        <v xml:space="preserve">MBIS5019 </v>
      </c>
      <c r="C396" s="6"/>
      <c r="D396" s="23"/>
      <c r="E396" s="23"/>
      <c r="F396" s="23"/>
      <c r="G396" s="66"/>
      <c r="H396" s="132"/>
      <c r="I396" s="132"/>
      <c r="J396" s="132"/>
      <c r="K396" s="132"/>
      <c r="L396" s="44"/>
      <c r="M396" s="19" t="str">
        <f t="shared" si="35"/>
        <v/>
      </c>
      <c r="N396" s="20" t="str">
        <f t="shared" si="36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7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5">
      <c r="B397" s="120" t="str">
        <f t="shared" si="34"/>
        <v xml:space="preserve">MBIS5019 </v>
      </c>
      <c r="C397" s="6"/>
      <c r="D397" s="23"/>
      <c r="E397" s="23"/>
      <c r="F397" s="23"/>
      <c r="G397" s="66"/>
      <c r="H397" s="132"/>
      <c r="I397" s="132"/>
      <c r="J397" s="132"/>
      <c r="K397" s="132"/>
      <c r="L397" s="44"/>
      <c r="M397" s="19" t="str">
        <f t="shared" si="35"/>
        <v/>
      </c>
      <c r="N397" s="20" t="str">
        <f t="shared" si="36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7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5">
      <c r="B398" s="120" t="str">
        <f t="shared" si="34"/>
        <v xml:space="preserve">MBIS5019 </v>
      </c>
      <c r="C398" s="6"/>
      <c r="D398" s="23"/>
      <c r="E398" s="23"/>
      <c r="F398" s="23"/>
      <c r="G398" s="66"/>
      <c r="H398" s="132"/>
      <c r="I398" s="132"/>
      <c r="J398" s="132"/>
      <c r="K398" s="132"/>
      <c r="L398" s="44"/>
      <c r="M398" s="19" t="str">
        <f t="shared" si="35"/>
        <v/>
      </c>
      <c r="N398" s="20" t="str">
        <f t="shared" si="36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7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5">
      <c r="B399" s="120" t="str">
        <f t="shared" si="34"/>
        <v xml:space="preserve">MBIS5019 </v>
      </c>
      <c r="C399" s="6"/>
      <c r="D399" s="23"/>
      <c r="E399" s="23"/>
      <c r="F399" s="23"/>
      <c r="G399" s="66"/>
      <c r="H399" s="132"/>
      <c r="I399" s="132"/>
      <c r="J399" s="132"/>
      <c r="K399" s="132"/>
      <c r="L399" s="44"/>
      <c r="M399" s="19" t="str">
        <f t="shared" si="35"/>
        <v/>
      </c>
      <c r="N399" s="20" t="str">
        <f t="shared" si="36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7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5">
      <c r="B400" s="120" t="str">
        <f t="shared" si="34"/>
        <v xml:space="preserve">MBIS5019 </v>
      </c>
      <c r="C400" s="6"/>
      <c r="D400" s="23"/>
      <c r="E400" s="23"/>
      <c r="F400" s="23"/>
      <c r="G400" s="66"/>
      <c r="H400" s="132"/>
      <c r="I400" s="132"/>
      <c r="J400" s="132"/>
      <c r="K400" s="132"/>
      <c r="L400" s="44"/>
      <c r="M400" s="19" t="str">
        <f t="shared" si="35"/>
        <v/>
      </c>
      <c r="N400" s="20" t="str">
        <f t="shared" si="36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7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5">
      <c r="B401" s="120" t="str">
        <f t="shared" si="34"/>
        <v xml:space="preserve">MBIS5019 </v>
      </c>
      <c r="C401" s="6"/>
      <c r="D401" s="23"/>
      <c r="E401" s="23"/>
      <c r="F401" s="23"/>
      <c r="G401" s="66"/>
      <c r="H401" s="132"/>
      <c r="I401" s="132"/>
      <c r="J401" s="132"/>
      <c r="K401" s="132"/>
      <c r="L401" s="44"/>
      <c r="M401" s="19" t="str">
        <f t="shared" si="35"/>
        <v/>
      </c>
      <c r="N401" s="20" t="str">
        <f t="shared" si="36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7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5">
      <c r="B402" s="120" t="str">
        <f t="shared" si="34"/>
        <v xml:space="preserve">MBIS5019 </v>
      </c>
      <c r="C402" s="6"/>
      <c r="D402" s="23"/>
      <c r="E402" s="23"/>
      <c r="F402" s="23"/>
      <c r="G402" s="66"/>
      <c r="H402" s="132"/>
      <c r="I402" s="132"/>
      <c r="J402" s="132"/>
      <c r="K402" s="132"/>
      <c r="L402" s="44"/>
      <c r="M402" s="19" t="str">
        <f t="shared" si="35"/>
        <v/>
      </c>
      <c r="N402" s="20" t="str">
        <f t="shared" si="36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7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5">
      <c r="B403" s="120" t="str">
        <f t="shared" si="34"/>
        <v xml:space="preserve">MBIS5019 </v>
      </c>
      <c r="C403" s="6"/>
      <c r="D403" s="23"/>
      <c r="E403" s="23"/>
      <c r="F403" s="23"/>
      <c r="G403" s="66"/>
      <c r="H403" s="132"/>
      <c r="I403" s="132"/>
      <c r="J403" s="132"/>
      <c r="K403" s="132"/>
      <c r="L403" s="44"/>
      <c r="M403" s="19" t="str">
        <f t="shared" si="35"/>
        <v/>
      </c>
      <c r="N403" s="20" t="str">
        <f t="shared" si="36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7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5">
      <c r="B404" s="120" t="str">
        <f t="shared" si="34"/>
        <v xml:space="preserve">MBIS5019 </v>
      </c>
      <c r="C404" s="6"/>
      <c r="D404" s="23"/>
      <c r="E404" s="23"/>
      <c r="F404" s="23"/>
      <c r="G404" s="66"/>
      <c r="H404" s="132"/>
      <c r="I404" s="132"/>
      <c r="J404" s="132"/>
      <c r="K404" s="132"/>
      <c r="L404" s="44"/>
      <c r="M404" s="19" t="str">
        <f t="shared" si="35"/>
        <v/>
      </c>
      <c r="N404" s="20" t="str">
        <f t="shared" si="36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7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5">
      <c r="B405" s="120" t="str">
        <f t="shared" ref="B405:B468" si="38">E$8&amp;" "&amp;G405</f>
        <v xml:space="preserve">MBIS5019 </v>
      </c>
      <c r="C405" s="6"/>
      <c r="D405" s="23"/>
      <c r="E405" s="23"/>
      <c r="F405" s="23"/>
      <c r="G405" s="66"/>
      <c r="H405" s="132"/>
      <c r="I405" s="132"/>
      <c r="J405" s="132"/>
      <c r="K405" s="132"/>
      <c r="L405" s="44"/>
      <c r="M405" s="19" t="str">
        <f t="shared" ref="M405:M468" si="39">IF(G405="","",SUM(H405:L405))</f>
        <v/>
      </c>
      <c r="N405" s="20" t="str">
        <f t="shared" ref="N405:N468" si="40">IF(G405="","",ROUND(M405,0))</f>
        <v/>
      </c>
      <c r="O405" s="21" t="str">
        <f>IF(G405="","",LOOKUP(N405,{0,50,65,75,85},{"F","P","C","D","HD"}))</f>
        <v/>
      </c>
      <c r="P405" s="23"/>
      <c r="Q405" s="23"/>
      <c r="R405" s="21" t="str">
        <f t="shared" ref="R405:R468" si="41">IF(P405="",O405,P405)</f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5">
      <c r="B406" s="120" t="str">
        <f t="shared" si="38"/>
        <v xml:space="preserve">MBIS5019 </v>
      </c>
      <c r="C406" s="6"/>
      <c r="D406" s="23"/>
      <c r="E406" s="23"/>
      <c r="F406" s="23"/>
      <c r="G406" s="66"/>
      <c r="H406" s="132"/>
      <c r="I406" s="132"/>
      <c r="J406" s="132"/>
      <c r="K406" s="132"/>
      <c r="L406" s="44"/>
      <c r="M406" s="19" t="str">
        <f t="shared" si="39"/>
        <v/>
      </c>
      <c r="N406" s="20" t="str">
        <f t="shared" si="40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41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5">
      <c r="B407" s="120" t="str">
        <f t="shared" si="38"/>
        <v xml:space="preserve">MBIS5019 </v>
      </c>
      <c r="C407" s="6"/>
      <c r="D407" s="23"/>
      <c r="E407" s="23"/>
      <c r="F407" s="23"/>
      <c r="G407" s="66"/>
      <c r="H407" s="132"/>
      <c r="I407" s="132"/>
      <c r="J407" s="132"/>
      <c r="K407" s="132"/>
      <c r="L407" s="44"/>
      <c r="M407" s="19" t="str">
        <f t="shared" si="39"/>
        <v/>
      </c>
      <c r="N407" s="20" t="str">
        <f t="shared" si="40"/>
        <v/>
      </c>
      <c r="O407" s="21" t="str">
        <f>IF(G407="","",LOOKUP(N407,{0,50,65,75,85},{"F","P","C","D","HD"}))</f>
        <v/>
      </c>
      <c r="P407" s="23"/>
      <c r="Q407" s="23"/>
      <c r="R407" s="21" t="str">
        <f t="shared" si="41"/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5">
      <c r="B408" s="120" t="str">
        <f t="shared" si="38"/>
        <v xml:space="preserve">MBIS5019 </v>
      </c>
      <c r="C408" s="6"/>
      <c r="D408" s="23"/>
      <c r="E408" s="23"/>
      <c r="F408" s="23"/>
      <c r="G408" s="66"/>
      <c r="H408" s="132"/>
      <c r="I408" s="132"/>
      <c r="J408" s="132"/>
      <c r="K408" s="132"/>
      <c r="L408" s="44"/>
      <c r="M408" s="19" t="str">
        <f t="shared" si="39"/>
        <v/>
      </c>
      <c r="N408" s="20" t="str">
        <f t="shared" si="40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1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5">
      <c r="B409" s="120" t="str">
        <f t="shared" si="38"/>
        <v xml:space="preserve">MBIS5019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9"/>
        <v/>
      </c>
      <c r="N409" s="20" t="str">
        <f t="shared" si="40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1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5">
      <c r="B410" s="120" t="str">
        <f t="shared" si="38"/>
        <v xml:space="preserve">MBIS5019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9"/>
        <v/>
      </c>
      <c r="N410" s="20" t="str">
        <f t="shared" si="40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1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5">
      <c r="B411" s="120" t="str">
        <f t="shared" si="38"/>
        <v xml:space="preserve">MBIS5019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9"/>
        <v/>
      </c>
      <c r="N411" s="20" t="str">
        <f t="shared" si="40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1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5">
      <c r="B412" s="120" t="str">
        <f t="shared" si="38"/>
        <v xml:space="preserve">MBIS5019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9"/>
        <v/>
      </c>
      <c r="N412" s="20" t="str">
        <f t="shared" si="40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1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5">
      <c r="B413" s="120" t="str">
        <f t="shared" si="38"/>
        <v xml:space="preserve">MBIS5019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9"/>
        <v/>
      </c>
      <c r="N413" s="20" t="str">
        <f t="shared" si="40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1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5">
      <c r="B414" s="120" t="str">
        <f t="shared" si="38"/>
        <v xml:space="preserve">MBIS5019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9"/>
        <v/>
      </c>
      <c r="N414" s="20" t="str">
        <f t="shared" si="40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1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5">
      <c r="B415" s="120" t="str">
        <f t="shared" si="38"/>
        <v xml:space="preserve">MBIS5019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9"/>
        <v/>
      </c>
      <c r="N415" s="20" t="str">
        <f t="shared" si="40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1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5">
      <c r="B416" s="120" t="str">
        <f t="shared" si="38"/>
        <v xml:space="preserve">MBIS5019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9"/>
        <v/>
      </c>
      <c r="N416" s="20" t="str">
        <f t="shared" si="40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1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5">
      <c r="B417" s="120" t="str">
        <f t="shared" si="38"/>
        <v xml:space="preserve">MBIS5019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9"/>
        <v/>
      </c>
      <c r="N417" s="20" t="str">
        <f t="shared" si="40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1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5">
      <c r="B418" s="120" t="str">
        <f t="shared" si="38"/>
        <v xml:space="preserve">MBIS5019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9"/>
        <v/>
      </c>
      <c r="N418" s="20" t="str">
        <f t="shared" si="40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1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5">
      <c r="B419" s="120" t="str">
        <f t="shared" si="38"/>
        <v xml:space="preserve">MBIS5019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9"/>
        <v/>
      </c>
      <c r="N419" s="20" t="str">
        <f t="shared" si="40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1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5">
      <c r="B420" s="120" t="str">
        <f t="shared" si="38"/>
        <v xml:space="preserve">MBIS5019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9"/>
        <v/>
      </c>
      <c r="N420" s="20" t="str">
        <f t="shared" si="40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1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5">
      <c r="B421" s="120" t="str">
        <f t="shared" si="38"/>
        <v xml:space="preserve">MBIS5019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9"/>
        <v/>
      </c>
      <c r="N421" s="20" t="str">
        <f t="shared" si="40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1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5">
      <c r="B422" s="120" t="str">
        <f t="shared" si="38"/>
        <v xml:space="preserve">MBIS5019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9"/>
        <v/>
      </c>
      <c r="N422" s="20" t="str">
        <f t="shared" si="40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1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5">
      <c r="B423" s="120" t="str">
        <f t="shared" si="38"/>
        <v xml:space="preserve">MBIS5019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9"/>
        <v/>
      </c>
      <c r="N423" s="20" t="str">
        <f t="shared" si="40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1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5">
      <c r="B424" s="120" t="str">
        <f t="shared" si="38"/>
        <v xml:space="preserve">MBIS5019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9"/>
        <v/>
      </c>
      <c r="N424" s="20" t="str">
        <f t="shared" si="40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1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5">
      <c r="B425" s="120" t="str">
        <f t="shared" si="38"/>
        <v xml:space="preserve">MBIS5019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9"/>
        <v/>
      </c>
      <c r="N425" s="20" t="str">
        <f t="shared" si="40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1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5">
      <c r="B426" s="120" t="str">
        <f t="shared" si="38"/>
        <v xml:space="preserve">MBIS5019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9"/>
        <v/>
      </c>
      <c r="N426" s="20" t="str">
        <f t="shared" si="40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1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5">
      <c r="B427" s="120" t="str">
        <f t="shared" si="38"/>
        <v xml:space="preserve">MBIS5019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9"/>
        <v/>
      </c>
      <c r="N427" s="20" t="str">
        <f t="shared" si="40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1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5">
      <c r="B428" s="120" t="str">
        <f t="shared" si="38"/>
        <v xml:space="preserve">MBIS5019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9"/>
        <v/>
      </c>
      <c r="N428" s="20" t="str">
        <f t="shared" si="40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1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5">
      <c r="B429" s="120" t="str">
        <f t="shared" si="38"/>
        <v xml:space="preserve">MBIS5019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9"/>
        <v/>
      </c>
      <c r="N429" s="20" t="str">
        <f t="shared" si="40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1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5">
      <c r="B430" s="120" t="str">
        <f t="shared" si="38"/>
        <v xml:space="preserve">MBIS5019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9"/>
        <v/>
      </c>
      <c r="N430" s="20" t="str">
        <f t="shared" si="40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1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5">
      <c r="B431" s="120" t="str">
        <f t="shared" si="38"/>
        <v xml:space="preserve">MBIS5019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9"/>
        <v/>
      </c>
      <c r="N431" s="20" t="str">
        <f t="shared" si="40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1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5">
      <c r="B432" s="120" t="str">
        <f t="shared" si="38"/>
        <v xml:space="preserve">MBIS5019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9"/>
        <v/>
      </c>
      <c r="N432" s="20" t="str">
        <f t="shared" si="40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1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5">
      <c r="B433" s="120" t="str">
        <f t="shared" si="38"/>
        <v xml:space="preserve">MBIS5019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9"/>
        <v/>
      </c>
      <c r="N433" s="20" t="str">
        <f t="shared" si="40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1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5">
      <c r="B434" s="120" t="str">
        <f t="shared" si="38"/>
        <v xml:space="preserve">MBIS5019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9"/>
        <v/>
      </c>
      <c r="N434" s="20" t="str">
        <f t="shared" si="40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1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5">
      <c r="B435" s="120" t="str">
        <f t="shared" si="38"/>
        <v xml:space="preserve">MBIS5019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9"/>
        <v/>
      </c>
      <c r="N435" s="20" t="str">
        <f t="shared" si="40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1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5">
      <c r="B436" s="120" t="str">
        <f t="shared" si="38"/>
        <v xml:space="preserve">MBIS5019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9"/>
        <v/>
      </c>
      <c r="N436" s="20" t="str">
        <f t="shared" si="40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1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5">
      <c r="B437" s="120" t="str">
        <f t="shared" si="38"/>
        <v xml:space="preserve">MBIS5019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9"/>
        <v/>
      </c>
      <c r="N437" s="20" t="str">
        <f t="shared" si="40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1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5">
      <c r="B438" s="120" t="str">
        <f t="shared" si="38"/>
        <v xml:space="preserve">MBIS5019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9"/>
        <v/>
      </c>
      <c r="N438" s="20" t="str">
        <f t="shared" si="40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1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5">
      <c r="B439" s="120" t="str">
        <f t="shared" si="38"/>
        <v xml:space="preserve">MBIS5019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si="39"/>
        <v/>
      </c>
      <c r="N439" s="20" t="str">
        <f t="shared" si="40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1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5">
      <c r="B440" s="120" t="str">
        <f t="shared" si="38"/>
        <v xml:space="preserve">MBIS5019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40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1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5">
      <c r="B441" s="120" t="str">
        <f t="shared" si="38"/>
        <v xml:space="preserve">MBIS5019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40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1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5">
      <c r="B442" s="120" t="str">
        <f t="shared" si="38"/>
        <v xml:space="preserve">MBIS5019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40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1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5">
      <c r="B443" s="120" t="str">
        <f t="shared" si="38"/>
        <v xml:space="preserve">MBIS5019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40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1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5">
      <c r="B444" s="120" t="str">
        <f t="shared" si="38"/>
        <v xml:space="preserve">MBIS5019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40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1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5">
      <c r="B445" s="120" t="str">
        <f t="shared" si="38"/>
        <v xml:space="preserve">MBIS5019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40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1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5">
      <c r="B446" s="120" t="str">
        <f t="shared" si="38"/>
        <v xml:space="preserve">MBIS5019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40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1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5">
      <c r="B447" s="120" t="str">
        <f t="shared" si="38"/>
        <v xml:space="preserve">MBIS5019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40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1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5">
      <c r="B448" s="120" t="str">
        <f t="shared" si="38"/>
        <v xml:space="preserve">MBIS5019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40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1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5">
      <c r="B449" s="120" t="str">
        <f t="shared" si="38"/>
        <v xml:space="preserve">MBIS5019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40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1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5">
      <c r="B450" s="120" t="str">
        <f t="shared" si="38"/>
        <v xml:space="preserve">MBIS5019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40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1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5">
      <c r="B451" s="120" t="str">
        <f t="shared" si="38"/>
        <v xml:space="preserve">MBIS5019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40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1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5">
      <c r="B452" s="120" t="str">
        <f t="shared" si="38"/>
        <v xml:space="preserve">MBIS5019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40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1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5">
      <c r="B453" s="120" t="str">
        <f t="shared" si="38"/>
        <v xml:space="preserve">MBIS5019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40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1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5">
      <c r="B454" s="120" t="str">
        <f t="shared" si="38"/>
        <v xml:space="preserve">MBIS5019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40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1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5">
      <c r="B455" s="120" t="str">
        <f t="shared" si="38"/>
        <v xml:space="preserve">MBIS5019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40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1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5">
      <c r="B456" s="120" t="str">
        <f t="shared" si="38"/>
        <v xml:space="preserve">MBIS5019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40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1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5">
      <c r="B457" s="120" t="str">
        <f t="shared" si="38"/>
        <v xml:space="preserve">MBIS5019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40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1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5">
      <c r="B458" s="120" t="str">
        <f t="shared" si="38"/>
        <v xml:space="preserve">MBIS5019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40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1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5">
      <c r="B459" s="120" t="str">
        <f t="shared" si="38"/>
        <v xml:space="preserve">MBIS5019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40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1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5">
      <c r="B460" s="120" t="str">
        <f t="shared" si="38"/>
        <v xml:space="preserve">MBIS5019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40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1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5">
      <c r="B461" s="120" t="str">
        <f t="shared" si="38"/>
        <v xml:space="preserve">MBIS5019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40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1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5">
      <c r="B462" s="120" t="str">
        <f t="shared" si="38"/>
        <v xml:space="preserve">MBIS5019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40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1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5">
      <c r="B463" s="120" t="str">
        <f t="shared" si="38"/>
        <v xml:space="preserve">MBIS5019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40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1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5">
      <c r="B464" s="120" t="str">
        <f t="shared" si="38"/>
        <v xml:space="preserve">MBIS5019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40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1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5">
      <c r="B465" s="120" t="str">
        <f t="shared" si="38"/>
        <v xml:space="preserve">MBIS5019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40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1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5">
      <c r="B466" s="120" t="str">
        <f t="shared" si="38"/>
        <v xml:space="preserve">MBIS5019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40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1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5">
      <c r="B467" s="120" t="str">
        <f t="shared" si="38"/>
        <v xml:space="preserve">MBIS5019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40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1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5">
      <c r="B468" s="120" t="str">
        <f t="shared" si="38"/>
        <v xml:space="preserve">MBIS5019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40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1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5">
      <c r="B469" s="120" t="str">
        <f t="shared" ref="B469:B532" si="42">E$8&amp;" "&amp;G469</f>
        <v xml:space="preserve">MBIS5019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ref="M469:M532" si="43">IF(G469="","",SUM(H469:L469))</f>
        <v/>
      </c>
      <c r="N469" s="20" t="str">
        <f t="shared" ref="N469:N532" si="44">IF(G469="","",ROUND(M469,0))</f>
        <v/>
      </c>
      <c r="O469" s="21" t="str">
        <f>IF(G469="","",LOOKUP(N469,{0,50,65,75,85},{"F","P","C","D","HD"}))</f>
        <v/>
      </c>
      <c r="P469" s="23"/>
      <c r="Q469" s="23"/>
      <c r="R469" s="21" t="str">
        <f t="shared" ref="R469:R532" si="45">IF(P469="",O469,P469)</f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5">
      <c r="B470" s="120" t="str">
        <f t="shared" si="42"/>
        <v xml:space="preserve">MBIS5019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3"/>
        <v/>
      </c>
      <c r="N470" s="20" t="str">
        <f t="shared" si="44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5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5">
      <c r="B471" s="120" t="str">
        <f t="shared" si="42"/>
        <v xml:space="preserve">MBIS5019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3"/>
        <v/>
      </c>
      <c r="N471" s="20" t="str">
        <f t="shared" si="44"/>
        <v/>
      </c>
      <c r="O471" s="21" t="str">
        <f>IF(G471="","",LOOKUP(N471,{0,50,65,75,85},{"F","P","C","D","HD"}))</f>
        <v/>
      </c>
      <c r="P471" s="23"/>
      <c r="Q471" s="23"/>
      <c r="R471" s="21" t="str">
        <f t="shared" si="45"/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5">
      <c r="B472" s="120" t="str">
        <f t="shared" si="42"/>
        <v xml:space="preserve">MBIS5019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3"/>
        <v/>
      </c>
      <c r="N472" s="20" t="str">
        <f t="shared" si="44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5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5">
      <c r="B473" s="120" t="str">
        <f t="shared" si="42"/>
        <v xml:space="preserve">MBIS5019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3"/>
        <v/>
      </c>
      <c r="N473" s="20" t="str">
        <f t="shared" si="44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5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5">
      <c r="B474" s="120" t="str">
        <f t="shared" si="42"/>
        <v xml:space="preserve">MBIS5019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3"/>
        <v/>
      </c>
      <c r="N474" s="20" t="str">
        <f t="shared" si="44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5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5">
      <c r="B475" s="120" t="str">
        <f t="shared" si="42"/>
        <v xml:space="preserve">MBIS5019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3"/>
        <v/>
      </c>
      <c r="N475" s="20" t="str">
        <f t="shared" si="44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5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5">
      <c r="B476" s="120" t="str">
        <f t="shared" si="42"/>
        <v xml:space="preserve">MBIS5019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3"/>
        <v/>
      </c>
      <c r="N476" s="20" t="str">
        <f t="shared" si="44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5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5">
      <c r="B477" s="120" t="str">
        <f t="shared" si="42"/>
        <v xml:space="preserve">MBIS5019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3"/>
        <v/>
      </c>
      <c r="N477" s="20" t="str">
        <f t="shared" si="44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5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5">
      <c r="B478" s="120" t="str">
        <f t="shared" si="42"/>
        <v xml:space="preserve">MBIS5019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3"/>
        <v/>
      </c>
      <c r="N478" s="20" t="str">
        <f t="shared" si="44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5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5">
      <c r="B479" s="120" t="str">
        <f t="shared" si="42"/>
        <v xml:space="preserve">MBIS5019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3"/>
        <v/>
      </c>
      <c r="N479" s="20" t="str">
        <f t="shared" si="44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5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5">
      <c r="B480" s="120" t="str">
        <f t="shared" si="42"/>
        <v xml:space="preserve">MBIS5019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3"/>
        <v/>
      </c>
      <c r="N480" s="20" t="str">
        <f t="shared" si="44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5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5">
      <c r="B481" s="120" t="str">
        <f t="shared" si="42"/>
        <v xml:space="preserve">MBIS5019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3"/>
        <v/>
      </c>
      <c r="N481" s="20" t="str">
        <f t="shared" si="44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5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5">
      <c r="B482" s="120" t="str">
        <f t="shared" si="42"/>
        <v xml:space="preserve">MBIS5019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3"/>
        <v/>
      </c>
      <c r="N482" s="20" t="str">
        <f t="shared" si="44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5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5">
      <c r="B483" s="120" t="str">
        <f t="shared" si="42"/>
        <v xml:space="preserve">MBIS5019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3"/>
        <v/>
      </c>
      <c r="N483" s="20" t="str">
        <f t="shared" si="44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5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5">
      <c r="B484" s="120" t="str">
        <f t="shared" si="42"/>
        <v xml:space="preserve">MBIS5019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3"/>
        <v/>
      </c>
      <c r="N484" s="20" t="str">
        <f t="shared" si="44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5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5">
      <c r="B485" s="120" t="str">
        <f t="shared" si="42"/>
        <v xml:space="preserve">MBIS5019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3"/>
        <v/>
      </c>
      <c r="N485" s="20" t="str">
        <f t="shared" si="44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5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5">
      <c r="B486" s="120" t="str">
        <f t="shared" si="42"/>
        <v xml:space="preserve">MBIS5019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3"/>
        <v/>
      </c>
      <c r="N486" s="20" t="str">
        <f t="shared" si="44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5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5">
      <c r="B487" s="120" t="str">
        <f t="shared" si="42"/>
        <v xml:space="preserve">MBIS5019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3"/>
        <v/>
      </c>
      <c r="N487" s="20" t="str">
        <f t="shared" si="44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5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5">
      <c r="B488" s="120" t="str">
        <f t="shared" si="42"/>
        <v xml:space="preserve">MBIS5019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3"/>
        <v/>
      </c>
      <c r="N488" s="20" t="str">
        <f t="shared" si="44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5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5">
      <c r="B489" s="120" t="str">
        <f t="shared" si="42"/>
        <v xml:space="preserve">MBIS5019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3"/>
        <v/>
      </c>
      <c r="N489" s="20" t="str">
        <f t="shared" si="44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5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5">
      <c r="B490" s="120" t="str">
        <f t="shared" si="42"/>
        <v xml:space="preserve">MBIS5019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3"/>
        <v/>
      </c>
      <c r="N490" s="20" t="str">
        <f t="shared" si="44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5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5">
      <c r="B491" s="120" t="str">
        <f t="shared" si="42"/>
        <v xml:space="preserve">MBIS5019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3"/>
        <v/>
      </c>
      <c r="N491" s="20" t="str">
        <f t="shared" si="44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5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5">
      <c r="B492" s="120" t="str">
        <f t="shared" si="42"/>
        <v xml:space="preserve">MBIS5019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3"/>
        <v/>
      </c>
      <c r="N492" s="20" t="str">
        <f t="shared" si="44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5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5">
      <c r="B493" s="120" t="str">
        <f t="shared" si="42"/>
        <v xml:space="preserve">MBIS5019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3"/>
        <v/>
      </c>
      <c r="N493" s="20" t="str">
        <f t="shared" si="44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5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5">
      <c r="B494" s="120" t="str">
        <f t="shared" si="42"/>
        <v xml:space="preserve">MBIS5019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3"/>
        <v/>
      </c>
      <c r="N494" s="20" t="str">
        <f t="shared" si="44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5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5">
      <c r="B495" s="120" t="str">
        <f t="shared" si="42"/>
        <v xml:space="preserve">MBIS5019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3"/>
        <v/>
      </c>
      <c r="N495" s="20" t="str">
        <f t="shared" si="44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5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5">
      <c r="B496" s="120" t="str">
        <f t="shared" si="42"/>
        <v xml:space="preserve">MBIS5019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3"/>
        <v/>
      </c>
      <c r="N496" s="20" t="str">
        <f t="shared" si="44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5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5">
      <c r="B497" s="120" t="str">
        <f t="shared" si="42"/>
        <v xml:space="preserve">MBIS5019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3"/>
        <v/>
      </c>
      <c r="N497" s="20" t="str">
        <f t="shared" si="44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5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5">
      <c r="B498" s="120" t="str">
        <f t="shared" si="42"/>
        <v xml:space="preserve">MBIS5019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3"/>
        <v/>
      </c>
      <c r="N498" s="20" t="str">
        <f t="shared" si="44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5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5">
      <c r="B499" s="120" t="str">
        <f t="shared" si="42"/>
        <v xml:space="preserve">MBIS5019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3"/>
        <v/>
      </c>
      <c r="N499" s="20" t="str">
        <f t="shared" si="44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5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5">
      <c r="B500" s="120" t="str">
        <f t="shared" si="42"/>
        <v xml:space="preserve">MBIS5019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3"/>
        <v/>
      </c>
      <c r="N500" s="20" t="str">
        <f t="shared" si="44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5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5">
      <c r="B501" s="120" t="str">
        <f t="shared" si="42"/>
        <v xml:space="preserve">MBIS5019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3"/>
        <v/>
      </c>
      <c r="N501" s="20" t="str">
        <f t="shared" si="44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5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5">
      <c r="B502" s="120" t="str">
        <f t="shared" si="42"/>
        <v xml:space="preserve">MBIS5019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3"/>
        <v/>
      </c>
      <c r="N502" s="20" t="str">
        <f t="shared" si="44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5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5">
      <c r="B503" s="120" t="str">
        <f t="shared" si="42"/>
        <v xml:space="preserve">MBIS5019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si="43"/>
        <v/>
      </c>
      <c r="N503" s="20" t="str">
        <f t="shared" si="44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5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5">
      <c r="B504" s="120" t="str">
        <f t="shared" si="42"/>
        <v xml:space="preserve">MBIS5019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4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5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5">
      <c r="B505" s="120" t="str">
        <f t="shared" si="42"/>
        <v xml:space="preserve">MBIS5019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4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5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5">
      <c r="B506" s="120" t="str">
        <f t="shared" si="42"/>
        <v xml:space="preserve">MBIS5019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4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5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5">
      <c r="B507" s="120" t="str">
        <f t="shared" si="42"/>
        <v xml:space="preserve">MBIS5019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4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5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5">
      <c r="B508" s="120" t="str">
        <f t="shared" si="42"/>
        <v xml:space="preserve">MBIS5019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4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5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5">
      <c r="B509" s="120" t="str">
        <f t="shared" si="42"/>
        <v xml:space="preserve">MBIS5019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4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5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5">
      <c r="B510" s="120" t="str">
        <f t="shared" si="42"/>
        <v xml:space="preserve">MBIS5019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4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5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5">
      <c r="B511" s="120" t="str">
        <f t="shared" si="42"/>
        <v xml:space="preserve">MBIS5019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4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5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5">
      <c r="B512" s="120" t="str">
        <f t="shared" si="42"/>
        <v xml:space="preserve">MBIS5019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4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5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5">
      <c r="B513" s="120" t="str">
        <f t="shared" si="42"/>
        <v xml:space="preserve">MBIS5019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4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5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5">
      <c r="B514" s="120" t="str">
        <f t="shared" si="42"/>
        <v xml:space="preserve">MBIS5019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4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5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5">
      <c r="B515" s="120" t="str">
        <f t="shared" si="42"/>
        <v xml:space="preserve">MBIS5019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4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5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5">
      <c r="B516" s="120" t="str">
        <f t="shared" si="42"/>
        <v xml:space="preserve">MBIS5019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4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5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5">
      <c r="B517" s="120" t="str">
        <f t="shared" si="42"/>
        <v xml:space="preserve">MBIS5019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4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5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5">
      <c r="B518" s="120" t="str">
        <f t="shared" si="42"/>
        <v xml:space="preserve">MBIS5019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4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5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5">
      <c r="B519" s="120" t="str">
        <f t="shared" si="42"/>
        <v xml:space="preserve">MBIS5019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4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5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5">
      <c r="B520" s="120" t="str">
        <f t="shared" si="42"/>
        <v xml:space="preserve">MBIS5019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4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5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5">
      <c r="B521" s="120" t="str">
        <f t="shared" si="42"/>
        <v xml:space="preserve">MBIS5019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4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5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5">
      <c r="B522" s="120" t="str">
        <f t="shared" si="42"/>
        <v xml:space="preserve">MBIS5019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4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5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5">
      <c r="B523" s="120" t="str">
        <f t="shared" si="42"/>
        <v xml:space="preserve">MBIS5019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4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5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5">
      <c r="B524" s="120" t="str">
        <f t="shared" si="42"/>
        <v xml:space="preserve">MBIS5019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4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5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5">
      <c r="B525" s="120" t="str">
        <f t="shared" si="42"/>
        <v xml:space="preserve">MBIS5019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4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5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5">
      <c r="B526" s="120" t="str">
        <f t="shared" si="42"/>
        <v xml:space="preserve">MBIS5019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4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5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5">
      <c r="B527" s="120" t="str">
        <f t="shared" si="42"/>
        <v xml:space="preserve">MBIS5019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4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5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5">
      <c r="B528" s="120" t="str">
        <f t="shared" si="42"/>
        <v xml:space="preserve">MBIS5019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4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5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5">
      <c r="B529" s="120" t="str">
        <f t="shared" si="42"/>
        <v xml:space="preserve">MBIS5019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4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5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5">
      <c r="B530" s="120" t="str">
        <f t="shared" si="42"/>
        <v xml:space="preserve">MBIS5019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4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5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5">
      <c r="B531" s="120" t="str">
        <f t="shared" si="42"/>
        <v xml:space="preserve">MBIS5019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4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5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5">
      <c r="B532" s="120" t="str">
        <f t="shared" si="42"/>
        <v xml:space="preserve">MBIS5019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4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5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5">
      <c r="B533" s="120" t="str">
        <f t="shared" ref="B533:B596" si="46">E$8&amp;" "&amp;G533</f>
        <v xml:space="preserve">MBIS5019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ref="M533:M596" si="47">IF(G533="","",SUM(H533:L533))</f>
        <v/>
      </c>
      <c r="N533" s="20" t="str">
        <f t="shared" ref="N533:N596" si="48">IF(G533="","",ROUND(M533,0))</f>
        <v/>
      </c>
      <c r="O533" s="21" t="str">
        <f>IF(G533="","",LOOKUP(N533,{0,50,65,75,85},{"F","P","C","D","HD"}))</f>
        <v/>
      </c>
      <c r="P533" s="23"/>
      <c r="Q533" s="23"/>
      <c r="R533" s="21" t="str">
        <f t="shared" ref="R533:R596" si="49">IF(P533="",O533,P533)</f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5">
      <c r="B534" s="120" t="str">
        <f t="shared" si="46"/>
        <v xml:space="preserve">MBIS5019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7"/>
        <v/>
      </c>
      <c r="N534" s="20" t="str">
        <f t="shared" si="48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9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5">
      <c r="B535" s="120" t="str">
        <f t="shared" si="46"/>
        <v xml:space="preserve">MBIS5019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7"/>
        <v/>
      </c>
      <c r="N535" s="20" t="str">
        <f t="shared" si="48"/>
        <v/>
      </c>
      <c r="O535" s="21" t="str">
        <f>IF(G535="","",LOOKUP(N535,{0,50,65,75,85},{"F","P","C","D","HD"}))</f>
        <v/>
      </c>
      <c r="P535" s="23"/>
      <c r="Q535" s="23"/>
      <c r="R535" s="21" t="str">
        <f t="shared" si="49"/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5">
      <c r="B536" s="120" t="str">
        <f t="shared" si="46"/>
        <v xml:space="preserve">MBIS5019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7"/>
        <v/>
      </c>
      <c r="N536" s="20" t="str">
        <f t="shared" si="48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9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5">
      <c r="B537" s="120" t="str">
        <f t="shared" si="46"/>
        <v xml:space="preserve">MBIS5019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7"/>
        <v/>
      </c>
      <c r="N537" s="20" t="str">
        <f t="shared" si="48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9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5">
      <c r="B538" s="120" t="str">
        <f t="shared" si="46"/>
        <v xml:space="preserve">MBIS5019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7"/>
        <v/>
      </c>
      <c r="N538" s="20" t="str">
        <f t="shared" si="48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9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5">
      <c r="B539" s="120" t="str">
        <f t="shared" si="46"/>
        <v xml:space="preserve">MBIS5019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7"/>
        <v/>
      </c>
      <c r="N539" s="20" t="str">
        <f t="shared" si="48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9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5">
      <c r="B540" s="120" t="str">
        <f t="shared" si="46"/>
        <v xml:space="preserve">MBIS5019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7"/>
        <v/>
      </c>
      <c r="N540" s="20" t="str">
        <f t="shared" si="48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9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5">
      <c r="B541" s="120" t="str">
        <f t="shared" si="46"/>
        <v xml:space="preserve">MBIS5019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7"/>
        <v/>
      </c>
      <c r="N541" s="20" t="str">
        <f t="shared" si="48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9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5">
      <c r="B542" s="120" t="str">
        <f t="shared" si="46"/>
        <v xml:space="preserve">MBIS5019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7"/>
        <v/>
      </c>
      <c r="N542" s="20" t="str">
        <f t="shared" si="48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9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5">
      <c r="B543" s="120" t="str">
        <f t="shared" si="46"/>
        <v xml:space="preserve">MBIS5019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7"/>
        <v/>
      </c>
      <c r="N543" s="20" t="str">
        <f t="shared" si="48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9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5">
      <c r="B544" s="120" t="str">
        <f t="shared" si="46"/>
        <v xml:space="preserve">MBIS5019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7"/>
        <v/>
      </c>
      <c r="N544" s="20" t="str">
        <f t="shared" si="48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9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5">
      <c r="B545" s="120" t="str">
        <f t="shared" si="46"/>
        <v xml:space="preserve">MBIS5019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7"/>
        <v/>
      </c>
      <c r="N545" s="20" t="str">
        <f t="shared" si="48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9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5">
      <c r="B546" s="120" t="str">
        <f t="shared" si="46"/>
        <v xml:space="preserve">MBIS5019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7"/>
        <v/>
      </c>
      <c r="N546" s="20" t="str">
        <f t="shared" si="48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9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5">
      <c r="B547" s="120" t="str">
        <f t="shared" si="46"/>
        <v xml:space="preserve">MBIS5019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7"/>
        <v/>
      </c>
      <c r="N547" s="20" t="str">
        <f t="shared" si="48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9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5">
      <c r="B548" s="120" t="str">
        <f t="shared" si="46"/>
        <v xml:space="preserve">MBIS5019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7"/>
        <v/>
      </c>
      <c r="N548" s="20" t="str">
        <f t="shared" si="48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9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5">
      <c r="B549" s="120" t="str">
        <f t="shared" si="46"/>
        <v xml:space="preserve">MBIS5019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7"/>
        <v/>
      </c>
      <c r="N549" s="20" t="str">
        <f t="shared" si="48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9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5">
      <c r="B550" s="120" t="str">
        <f t="shared" si="46"/>
        <v xml:space="preserve">MBIS5019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7"/>
        <v/>
      </c>
      <c r="N550" s="20" t="str">
        <f t="shared" si="48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9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5">
      <c r="B551" s="120" t="str">
        <f t="shared" si="46"/>
        <v xml:space="preserve">MBIS5019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7"/>
        <v/>
      </c>
      <c r="N551" s="20" t="str">
        <f t="shared" si="48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9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5">
      <c r="B552" s="120" t="str">
        <f t="shared" si="46"/>
        <v xml:space="preserve">MBIS5019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7"/>
        <v/>
      </c>
      <c r="N552" s="20" t="str">
        <f t="shared" si="48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9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5">
      <c r="B553" s="120" t="str">
        <f t="shared" si="46"/>
        <v xml:space="preserve">MBIS5019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7"/>
        <v/>
      </c>
      <c r="N553" s="20" t="str">
        <f t="shared" si="48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9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5">
      <c r="B554" s="120" t="str">
        <f t="shared" si="46"/>
        <v xml:space="preserve">MBIS5019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7"/>
        <v/>
      </c>
      <c r="N554" s="20" t="str">
        <f t="shared" si="48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9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5">
      <c r="B555" s="120" t="str">
        <f t="shared" si="46"/>
        <v xml:space="preserve">MBIS5019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7"/>
        <v/>
      </c>
      <c r="N555" s="20" t="str">
        <f t="shared" si="48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9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5">
      <c r="B556" s="120" t="str">
        <f t="shared" si="46"/>
        <v xml:space="preserve">MBIS5019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7"/>
        <v/>
      </c>
      <c r="N556" s="20" t="str">
        <f t="shared" si="48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9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5">
      <c r="B557" s="120" t="str">
        <f t="shared" si="46"/>
        <v xml:space="preserve">MBIS5019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7"/>
        <v/>
      </c>
      <c r="N557" s="20" t="str">
        <f t="shared" si="48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9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5">
      <c r="B558" s="120" t="str">
        <f t="shared" si="46"/>
        <v xml:space="preserve">MBIS5019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7"/>
        <v/>
      </c>
      <c r="N558" s="20" t="str">
        <f t="shared" si="48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9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5">
      <c r="B559" s="120" t="str">
        <f t="shared" si="46"/>
        <v xml:space="preserve">MBIS5019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7"/>
        <v/>
      </c>
      <c r="N559" s="20" t="str">
        <f t="shared" si="48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9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5">
      <c r="B560" s="120" t="str">
        <f t="shared" si="46"/>
        <v xml:space="preserve">MBIS5019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7"/>
        <v/>
      </c>
      <c r="N560" s="20" t="str">
        <f t="shared" si="48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9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5">
      <c r="B561" s="120" t="str">
        <f t="shared" si="46"/>
        <v xml:space="preserve">MBIS5019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7"/>
        <v/>
      </c>
      <c r="N561" s="20" t="str">
        <f t="shared" si="48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9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5">
      <c r="B562" s="120" t="str">
        <f t="shared" si="46"/>
        <v xml:space="preserve">MBIS5019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7"/>
        <v/>
      </c>
      <c r="N562" s="20" t="str">
        <f t="shared" si="48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9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5">
      <c r="B563" s="120" t="str">
        <f t="shared" si="46"/>
        <v xml:space="preserve">MBIS5019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7"/>
        <v/>
      </c>
      <c r="N563" s="20" t="str">
        <f t="shared" si="48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9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5">
      <c r="B564" s="120" t="str">
        <f t="shared" si="46"/>
        <v xml:space="preserve">MBIS5019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7"/>
        <v/>
      </c>
      <c r="N564" s="20" t="str">
        <f t="shared" si="48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9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5">
      <c r="B565" s="120" t="str">
        <f t="shared" si="46"/>
        <v xml:space="preserve">MBIS5019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7"/>
        <v/>
      </c>
      <c r="N565" s="20" t="str">
        <f t="shared" si="48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9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5">
      <c r="B566" s="120" t="str">
        <f t="shared" si="46"/>
        <v xml:space="preserve">MBIS5019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7"/>
        <v/>
      </c>
      <c r="N566" s="20" t="str">
        <f t="shared" si="48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9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5">
      <c r="B567" s="120" t="str">
        <f t="shared" si="46"/>
        <v xml:space="preserve">MBIS5019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si="47"/>
        <v/>
      </c>
      <c r="N567" s="20" t="str">
        <f t="shared" si="48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9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5">
      <c r="B568" s="120" t="str">
        <f t="shared" si="46"/>
        <v xml:space="preserve">MBIS5019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8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9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5">
      <c r="B569" s="120" t="str">
        <f t="shared" si="46"/>
        <v xml:space="preserve">MBIS5019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8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9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5">
      <c r="B570" s="120" t="str">
        <f t="shared" si="46"/>
        <v xml:space="preserve">MBIS5019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8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9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5">
      <c r="B571" s="120" t="str">
        <f t="shared" si="46"/>
        <v xml:space="preserve">MBIS5019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8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9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5">
      <c r="B572" s="120" t="str">
        <f t="shared" si="46"/>
        <v xml:space="preserve">MBIS5019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8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9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5">
      <c r="B573" s="120" t="str">
        <f t="shared" si="46"/>
        <v xml:space="preserve">MBIS5019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8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9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5">
      <c r="B574" s="120" t="str">
        <f t="shared" si="46"/>
        <v xml:space="preserve">MBIS5019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8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9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5">
      <c r="B575" s="120" t="str">
        <f t="shared" si="46"/>
        <v xml:space="preserve">MBIS5019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8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9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5">
      <c r="B576" s="120" t="str">
        <f t="shared" si="46"/>
        <v xml:space="preserve">MBIS5019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8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9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5">
      <c r="B577" s="120" t="str">
        <f t="shared" si="46"/>
        <v xml:space="preserve">MBIS5019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8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9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5">
      <c r="B578" s="120" t="str">
        <f t="shared" si="46"/>
        <v xml:space="preserve">MBIS5019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8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9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5">
      <c r="B579" s="120" t="str">
        <f t="shared" si="46"/>
        <v xml:space="preserve">MBIS5019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8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9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5">
      <c r="B580" s="120" t="str">
        <f t="shared" si="46"/>
        <v xml:space="preserve">MBIS5019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8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9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5">
      <c r="B581" s="120" t="str">
        <f t="shared" si="46"/>
        <v xml:space="preserve">MBIS5019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8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9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5">
      <c r="B582" s="120" t="str">
        <f t="shared" si="46"/>
        <v xml:space="preserve">MBIS5019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8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9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5">
      <c r="B583" s="120" t="str">
        <f t="shared" si="46"/>
        <v xml:space="preserve">MBIS5019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8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9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5">
      <c r="B584" s="120" t="str">
        <f t="shared" si="46"/>
        <v xml:space="preserve">MBIS5019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8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9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5">
      <c r="B585" s="120" t="str">
        <f t="shared" si="46"/>
        <v xml:space="preserve">MBIS5019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8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9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5">
      <c r="B586" s="120" t="str">
        <f t="shared" si="46"/>
        <v xml:space="preserve">MBIS5019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8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9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5">
      <c r="B587" s="120" t="str">
        <f t="shared" si="46"/>
        <v xml:space="preserve">MBIS5019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8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9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5">
      <c r="B588" s="120" t="str">
        <f t="shared" si="46"/>
        <v xml:space="preserve">MBIS5019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8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9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5">
      <c r="B589" s="120" t="str">
        <f t="shared" si="46"/>
        <v xml:space="preserve">MBIS5019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8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9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5">
      <c r="B590" s="120" t="str">
        <f t="shared" si="46"/>
        <v xml:space="preserve">MBIS5019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8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9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5">
      <c r="B591" s="120" t="str">
        <f t="shared" si="46"/>
        <v xml:space="preserve">MBIS5019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8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9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5">
      <c r="B592" s="120" t="str">
        <f t="shared" si="46"/>
        <v xml:space="preserve">MBIS5019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8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9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5">
      <c r="B593" s="120" t="str">
        <f t="shared" si="46"/>
        <v xml:space="preserve">MBIS5019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8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9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5">
      <c r="B594" s="120" t="str">
        <f t="shared" si="46"/>
        <v xml:space="preserve">MBIS5019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8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9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5">
      <c r="B595" s="120" t="str">
        <f t="shared" si="46"/>
        <v xml:space="preserve">MBIS5019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8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9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5">
      <c r="B596" s="120" t="str">
        <f t="shared" si="46"/>
        <v xml:space="preserve">MBIS5019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8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9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5">
      <c r="B597" s="120" t="str">
        <f t="shared" ref="B597:B660" si="50">E$8&amp;" "&amp;G597</f>
        <v xml:space="preserve">MBIS5019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ref="M597:M660" si="51">IF(G597="","",SUM(H597:L597))</f>
        <v/>
      </c>
      <c r="N597" s="20" t="str">
        <f t="shared" ref="N597:N660" si="52">IF(G597="","",ROUND(M597,0))</f>
        <v/>
      </c>
      <c r="O597" s="21" t="str">
        <f>IF(G597="","",LOOKUP(N597,{0,50,65,75,85},{"F","P","C","D","HD"}))</f>
        <v/>
      </c>
      <c r="P597" s="23"/>
      <c r="Q597" s="23"/>
      <c r="R597" s="21" t="str">
        <f t="shared" ref="R597:R660" si="53">IF(P597="",O597,P597)</f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5">
      <c r="B598" s="120" t="str">
        <f t="shared" si="50"/>
        <v xml:space="preserve">MBIS5019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51"/>
        <v/>
      </c>
      <c r="N598" s="20" t="str">
        <f t="shared" si="52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53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5">
      <c r="B599" s="120" t="str">
        <f t="shared" si="50"/>
        <v xml:space="preserve">MBIS5019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51"/>
        <v/>
      </c>
      <c r="N599" s="20" t="str">
        <f t="shared" si="52"/>
        <v/>
      </c>
      <c r="O599" s="21" t="str">
        <f>IF(G599="","",LOOKUP(N599,{0,50,65,75,85},{"F","P","C","D","HD"}))</f>
        <v/>
      </c>
      <c r="P599" s="23"/>
      <c r="Q599" s="23"/>
      <c r="R599" s="21" t="str">
        <f t="shared" si="53"/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5">
      <c r="B600" s="120" t="str">
        <f t="shared" si="50"/>
        <v xml:space="preserve">MBIS5019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51"/>
        <v/>
      </c>
      <c r="N600" s="20" t="str">
        <f t="shared" si="52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3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5">
      <c r="B601" s="120" t="str">
        <f t="shared" si="50"/>
        <v xml:space="preserve">MBIS5019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51"/>
        <v/>
      </c>
      <c r="N601" s="20" t="str">
        <f t="shared" si="52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3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5">
      <c r="B602" s="120" t="str">
        <f t="shared" si="50"/>
        <v xml:space="preserve">MBIS5019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51"/>
        <v/>
      </c>
      <c r="N602" s="20" t="str">
        <f t="shared" si="52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3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5">
      <c r="B603" s="120" t="str">
        <f t="shared" si="50"/>
        <v xml:space="preserve">MBIS5019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51"/>
        <v/>
      </c>
      <c r="N603" s="20" t="str">
        <f t="shared" si="52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3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5">
      <c r="B604" s="120" t="str">
        <f t="shared" si="50"/>
        <v xml:space="preserve">MBIS5019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51"/>
        <v/>
      </c>
      <c r="N604" s="20" t="str">
        <f t="shared" si="52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3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5">
      <c r="B605" s="120" t="str">
        <f t="shared" si="50"/>
        <v xml:space="preserve">MBIS5019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51"/>
        <v/>
      </c>
      <c r="N605" s="20" t="str">
        <f t="shared" si="52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3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5">
      <c r="B606" s="120" t="str">
        <f t="shared" si="50"/>
        <v xml:space="preserve">MBIS5019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51"/>
        <v/>
      </c>
      <c r="N606" s="20" t="str">
        <f t="shared" si="52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3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5">
      <c r="B607" s="120" t="str">
        <f t="shared" si="50"/>
        <v xml:space="preserve">MBIS5019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51"/>
        <v/>
      </c>
      <c r="N607" s="20" t="str">
        <f t="shared" si="52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3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5">
      <c r="B608" s="120" t="str">
        <f t="shared" si="50"/>
        <v xml:space="preserve">MBIS5019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51"/>
        <v/>
      </c>
      <c r="N608" s="20" t="str">
        <f t="shared" si="52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3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5">
      <c r="B609" s="120" t="str">
        <f t="shared" si="50"/>
        <v xml:space="preserve">MBIS5019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51"/>
        <v/>
      </c>
      <c r="N609" s="20" t="str">
        <f t="shared" si="52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3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5">
      <c r="B610" s="120" t="str">
        <f t="shared" si="50"/>
        <v xml:space="preserve">MBIS5019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51"/>
        <v/>
      </c>
      <c r="N610" s="20" t="str">
        <f t="shared" si="52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3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5">
      <c r="B611" s="120" t="str">
        <f t="shared" si="50"/>
        <v xml:space="preserve">MBIS5019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51"/>
        <v/>
      </c>
      <c r="N611" s="20" t="str">
        <f t="shared" si="52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3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5">
      <c r="B612" s="120" t="str">
        <f t="shared" si="50"/>
        <v xml:space="preserve">MBIS5019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51"/>
        <v/>
      </c>
      <c r="N612" s="20" t="str">
        <f t="shared" si="52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3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5">
      <c r="B613" s="120" t="str">
        <f t="shared" si="50"/>
        <v xml:space="preserve">MBIS5019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51"/>
        <v/>
      </c>
      <c r="N613" s="20" t="str">
        <f t="shared" si="52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3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5">
      <c r="B614" s="120" t="str">
        <f t="shared" si="50"/>
        <v xml:space="preserve">MBIS5019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51"/>
        <v/>
      </c>
      <c r="N614" s="20" t="str">
        <f t="shared" si="52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3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5">
      <c r="B615" s="120" t="str">
        <f t="shared" si="50"/>
        <v xml:space="preserve">MBIS5019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51"/>
        <v/>
      </c>
      <c r="N615" s="20" t="str">
        <f t="shared" si="52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3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5">
      <c r="B616" s="120" t="str">
        <f t="shared" si="50"/>
        <v xml:space="preserve">MBIS5019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51"/>
        <v/>
      </c>
      <c r="N616" s="20" t="str">
        <f t="shared" si="52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3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5">
      <c r="B617" s="120" t="str">
        <f t="shared" si="50"/>
        <v xml:space="preserve">MBIS5019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51"/>
        <v/>
      </c>
      <c r="N617" s="20" t="str">
        <f t="shared" si="52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3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5">
      <c r="B618" s="120" t="str">
        <f t="shared" si="50"/>
        <v xml:space="preserve">MBIS5019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51"/>
        <v/>
      </c>
      <c r="N618" s="20" t="str">
        <f t="shared" si="52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3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5">
      <c r="B619" s="120" t="str">
        <f t="shared" si="50"/>
        <v xml:space="preserve">MBIS5019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51"/>
        <v/>
      </c>
      <c r="N619" s="20" t="str">
        <f t="shared" si="52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3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5">
      <c r="B620" s="120" t="str">
        <f t="shared" si="50"/>
        <v xml:space="preserve">MBIS5019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51"/>
        <v/>
      </c>
      <c r="N620" s="20" t="str">
        <f t="shared" si="52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3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5">
      <c r="B621" s="120" t="str">
        <f t="shared" si="50"/>
        <v xml:space="preserve">MBIS5019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51"/>
        <v/>
      </c>
      <c r="N621" s="20" t="str">
        <f t="shared" si="52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3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5">
      <c r="B622" s="120" t="str">
        <f t="shared" si="50"/>
        <v xml:space="preserve">MBIS5019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51"/>
        <v/>
      </c>
      <c r="N622" s="20" t="str">
        <f t="shared" si="52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3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5">
      <c r="B623" s="120" t="str">
        <f t="shared" si="50"/>
        <v xml:space="preserve">MBIS5019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51"/>
        <v/>
      </c>
      <c r="N623" s="20" t="str">
        <f t="shared" si="52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3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5">
      <c r="B624" s="120" t="str">
        <f t="shared" si="50"/>
        <v xml:space="preserve">MBIS5019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51"/>
        <v/>
      </c>
      <c r="N624" s="20" t="str">
        <f t="shared" si="52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3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5">
      <c r="B625" s="120" t="str">
        <f t="shared" si="50"/>
        <v xml:space="preserve">MBIS5019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51"/>
        <v/>
      </c>
      <c r="N625" s="20" t="str">
        <f t="shared" si="52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3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5">
      <c r="B626" s="120" t="str">
        <f t="shared" si="50"/>
        <v xml:space="preserve">MBIS5019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51"/>
        <v/>
      </c>
      <c r="N626" s="20" t="str">
        <f t="shared" si="52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3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5">
      <c r="B627" s="120" t="str">
        <f t="shared" si="50"/>
        <v xml:space="preserve">MBIS5019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51"/>
        <v/>
      </c>
      <c r="N627" s="20" t="str">
        <f t="shared" si="52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3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5">
      <c r="B628" s="120" t="str">
        <f t="shared" si="50"/>
        <v xml:space="preserve">MBIS5019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51"/>
        <v/>
      </c>
      <c r="N628" s="20" t="str">
        <f t="shared" si="52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3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5">
      <c r="B629" s="120" t="str">
        <f t="shared" si="50"/>
        <v xml:space="preserve">MBIS5019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51"/>
        <v/>
      </c>
      <c r="N629" s="20" t="str">
        <f t="shared" si="52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3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5">
      <c r="B630" s="120" t="str">
        <f t="shared" si="50"/>
        <v xml:space="preserve">MBIS5019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51"/>
        <v/>
      </c>
      <c r="N630" s="20" t="str">
        <f t="shared" si="52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3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5">
      <c r="B631" s="120" t="str">
        <f t="shared" si="50"/>
        <v xml:space="preserve">MBIS5019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si="51"/>
        <v/>
      </c>
      <c r="N631" s="20" t="str">
        <f t="shared" si="52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3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5">
      <c r="B632" s="120" t="str">
        <f t="shared" si="50"/>
        <v xml:space="preserve">MBIS5019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52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3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5">
      <c r="B633" s="120" t="str">
        <f t="shared" si="50"/>
        <v xml:space="preserve">MBIS5019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52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3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5">
      <c r="B634" s="120" t="str">
        <f t="shared" si="50"/>
        <v xml:space="preserve">MBIS5019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52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3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5">
      <c r="B635" s="120" t="str">
        <f t="shared" si="50"/>
        <v xml:space="preserve">MBIS5019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52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3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5">
      <c r="B636" s="120" t="str">
        <f t="shared" si="50"/>
        <v xml:space="preserve">MBIS5019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52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3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5">
      <c r="B637" s="120" t="str">
        <f t="shared" si="50"/>
        <v xml:space="preserve">MBIS5019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52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3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5">
      <c r="B638" s="120" t="str">
        <f t="shared" si="50"/>
        <v xml:space="preserve">MBIS5019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52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3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5">
      <c r="B639" s="120" t="str">
        <f t="shared" si="50"/>
        <v xml:space="preserve">MBIS5019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52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3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5">
      <c r="B640" s="120" t="str">
        <f t="shared" si="50"/>
        <v xml:space="preserve">MBIS5019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52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3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5">
      <c r="B641" s="120" t="str">
        <f t="shared" si="50"/>
        <v xml:space="preserve">MBIS5019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52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3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5">
      <c r="B642" s="120" t="str">
        <f t="shared" si="50"/>
        <v xml:space="preserve">MBIS5019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52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3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5">
      <c r="B643" s="120" t="str">
        <f t="shared" si="50"/>
        <v xml:space="preserve">MBIS5019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52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3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5">
      <c r="B644" s="120" t="str">
        <f t="shared" si="50"/>
        <v xml:space="preserve">MBIS5019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52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3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5">
      <c r="B645" s="120" t="str">
        <f t="shared" si="50"/>
        <v xml:space="preserve">MBIS5019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52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3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5">
      <c r="B646" s="120" t="str">
        <f t="shared" si="50"/>
        <v xml:space="preserve">MBIS5019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52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3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5">
      <c r="B647" s="120" t="str">
        <f t="shared" si="50"/>
        <v xml:space="preserve">MBIS5019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52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3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5">
      <c r="B648" s="120" t="str">
        <f t="shared" si="50"/>
        <v xml:space="preserve">MBIS5019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52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3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5">
      <c r="B649" s="120" t="str">
        <f t="shared" si="50"/>
        <v xml:space="preserve">MBIS5019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52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3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5">
      <c r="B650" s="120" t="str">
        <f t="shared" si="50"/>
        <v xml:space="preserve">MBIS5019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52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3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5">
      <c r="B651" s="120" t="str">
        <f t="shared" si="50"/>
        <v xml:space="preserve">MBIS5019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52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3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5">
      <c r="B652" s="120" t="str">
        <f t="shared" si="50"/>
        <v xml:space="preserve">MBIS5019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52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3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5">
      <c r="B653" s="120" t="str">
        <f t="shared" si="50"/>
        <v xml:space="preserve">MBIS5019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52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3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5">
      <c r="B654" s="120" t="str">
        <f t="shared" si="50"/>
        <v xml:space="preserve">MBIS5019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52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3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5">
      <c r="B655" s="120" t="str">
        <f t="shared" si="50"/>
        <v xml:space="preserve">MBIS5019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52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3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5">
      <c r="B656" s="120" t="str">
        <f t="shared" si="50"/>
        <v xml:space="preserve">MBIS5019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52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3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5">
      <c r="B657" s="120" t="str">
        <f t="shared" si="50"/>
        <v xml:space="preserve">MBIS5019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52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3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5">
      <c r="B658" s="120" t="str">
        <f t="shared" si="50"/>
        <v xml:space="preserve">MBIS5019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52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3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5">
      <c r="B659" s="120" t="str">
        <f t="shared" si="50"/>
        <v xml:space="preserve">MBIS5019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52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3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5">
      <c r="B660" s="120" t="str">
        <f t="shared" si="50"/>
        <v xml:space="preserve">MBIS5019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52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3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5">
      <c r="B661" s="120" t="str">
        <f t="shared" ref="B661:B724" si="54">E$8&amp;" "&amp;G661</f>
        <v xml:space="preserve">MBIS5019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ref="M661:M724" si="55">IF(G661="","",SUM(H661:L661))</f>
        <v/>
      </c>
      <c r="N661" s="20" t="str">
        <f t="shared" ref="N661:N724" si="56">IF(G661="","",ROUND(M661,0))</f>
        <v/>
      </c>
      <c r="O661" s="21" t="str">
        <f>IF(G661="","",LOOKUP(N661,{0,50,65,75,85},{"F","P","C","D","HD"}))</f>
        <v/>
      </c>
      <c r="P661" s="23"/>
      <c r="Q661" s="23"/>
      <c r="R661" s="21" t="str">
        <f t="shared" ref="R661:R700" si="57">IF(P661="",O661,P661)</f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5">
      <c r="B662" s="120" t="str">
        <f t="shared" si="54"/>
        <v xml:space="preserve">MBIS5019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5"/>
        <v/>
      </c>
      <c r="N662" s="20" t="str">
        <f t="shared" si="56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7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5">
      <c r="B663" s="120" t="str">
        <f t="shared" si="54"/>
        <v xml:space="preserve">MBIS5019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5"/>
        <v/>
      </c>
      <c r="N663" s="20" t="str">
        <f t="shared" si="56"/>
        <v/>
      </c>
      <c r="O663" s="21" t="str">
        <f>IF(G663="","",LOOKUP(N663,{0,50,65,75,85},{"F","P","C","D","HD"}))</f>
        <v/>
      </c>
      <c r="P663" s="23"/>
      <c r="Q663" s="23"/>
      <c r="R663" s="21" t="str">
        <f t="shared" si="57"/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5">
      <c r="B664" s="120" t="str">
        <f t="shared" si="54"/>
        <v xml:space="preserve">MBIS5019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5"/>
        <v/>
      </c>
      <c r="N664" s="20" t="str">
        <f t="shared" si="56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7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5">
      <c r="B665" s="120" t="str">
        <f t="shared" si="54"/>
        <v xml:space="preserve">MBIS5019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5"/>
        <v/>
      </c>
      <c r="N665" s="20" t="str">
        <f t="shared" si="56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7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5">
      <c r="B666" s="120" t="str">
        <f t="shared" si="54"/>
        <v xml:space="preserve">MBIS5019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5"/>
        <v/>
      </c>
      <c r="N666" s="20" t="str">
        <f t="shared" si="56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7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5">
      <c r="B667" s="120" t="str">
        <f t="shared" si="54"/>
        <v xml:space="preserve">MBIS5019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5"/>
        <v/>
      </c>
      <c r="N667" s="20" t="str">
        <f t="shared" si="56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7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5">
      <c r="B668" s="120" t="str">
        <f t="shared" si="54"/>
        <v xml:space="preserve">MBIS5019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5"/>
        <v/>
      </c>
      <c r="N668" s="20" t="str">
        <f t="shared" si="56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7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5">
      <c r="B669" s="120" t="str">
        <f t="shared" si="54"/>
        <v xml:space="preserve">MBIS5019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5"/>
        <v/>
      </c>
      <c r="N669" s="20" t="str">
        <f t="shared" si="56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7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5">
      <c r="B670" s="120" t="str">
        <f t="shared" si="54"/>
        <v xml:space="preserve">MBIS5019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5"/>
        <v/>
      </c>
      <c r="N670" s="20" t="str">
        <f t="shared" si="56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7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5">
      <c r="B671" s="120" t="str">
        <f t="shared" si="54"/>
        <v xml:space="preserve">MBIS5019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5"/>
        <v/>
      </c>
      <c r="N671" s="20" t="str">
        <f t="shared" si="56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7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5">
      <c r="B672" s="120" t="str">
        <f t="shared" si="54"/>
        <v xml:space="preserve">MBIS5019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5"/>
        <v/>
      </c>
      <c r="N672" s="20" t="str">
        <f t="shared" si="56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7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5">
      <c r="B673" s="120" t="str">
        <f t="shared" si="54"/>
        <v xml:space="preserve">MBIS5019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5"/>
        <v/>
      </c>
      <c r="N673" s="20" t="str">
        <f t="shared" si="56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7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5">
      <c r="B674" s="120" t="str">
        <f t="shared" si="54"/>
        <v xml:space="preserve">MBIS5019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5"/>
        <v/>
      </c>
      <c r="N674" s="20" t="str">
        <f t="shared" si="56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7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5">
      <c r="B675" s="120" t="str">
        <f t="shared" si="54"/>
        <v xml:space="preserve">MBIS5019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5"/>
        <v/>
      </c>
      <c r="N675" s="20" t="str">
        <f t="shared" si="56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7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5">
      <c r="B676" s="120" t="str">
        <f t="shared" si="54"/>
        <v xml:space="preserve">MBIS5019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5"/>
        <v/>
      </c>
      <c r="N676" s="20" t="str">
        <f t="shared" si="56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7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5">
      <c r="B677" s="120" t="str">
        <f t="shared" si="54"/>
        <v xml:space="preserve">MBIS5019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5"/>
        <v/>
      </c>
      <c r="N677" s="20" t="str">
        <f t="shared" si="56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7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5">
      <c r="B678" s="120" t="str">
        <f t="shared" si="54"/>
        <v xml:space="preserve">MBIS5019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5"/>
        <v/>
      </c>
      <c r="N678" s="20" t="str">
        <f t="shared" si="56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7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5">
      <c r="B679" s="120" t="str">
        <f t="shared" si="54"/>
        <v xml:space="preserve">MBIS5019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5"/>
        <v/>
      </c>
      <c r="N679" s="20" t="str">
        <f t="shared" si="56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7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5">
      <c r="B680" s="120" t="str">
        <f t="shared" si="54"/>
        <v xml:space="preserve">MBIS5019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5"/>
        <v/>
      </c>
      <c r="N680" s="20" t="str">
        <f t="shared" si="56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7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5">
      <c r="B681" s="120" t="str">
        <f t="shared" si="54"/>
        <v xml:space="preserve">MBIS5019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5"/>
        <v/>
      </c>
      <c r="N681" s="20" t="str">
        <f t="shared" si="56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7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5">
      <c r="B682" s="120" t="str">
        <f t="shared" si="54"/>
        <v xml:space="preserve">MBIS5019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5"/>
        <v/>
      </c>
      <c r="N682" s="20" t="str">
        <f t="shared" si="56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7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5">
      <c r="B683" s="120" t="str">
        <f t="shared" si="54"/>
        <v xml:space="preserve">MBIS5019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5"/>
        <v/>
      </c>
      <c r="N683" s="20" t="str">
        <f t="shared" si="56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7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5">
      <c r="B684" s="120" t="str">
        <f t="shared" si="54"/>
        <v xml:space="preserve">MBIS5019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5"/>
        <v/>
      </c>
      <c r="N684" s="20" t="str">
        <f t="shared" si="56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7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5">
      <c r="B685" s="120" t="str">
        <f t="shared" si="54"/>
        <v xml:space="preserve">MBIS5019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5"/>
        <v/>
      </c>
      <c r="N685" s="20" t="str">
        <f t="shared" si="56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7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5">
      <c r="B686" s="120" t="str">
        <f t="shared" si="54"/>
        <v xml:space="preserve">MBIS5019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5"/>
        <v/>
      </c>
      <c r="N686" s="20" t="str">
        <f t="shared" si="56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7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5">
      <c r="B687" s="120" t="str">
        <f t="shared" si="54"/>
        <v xml:space="preserve">MBIS5019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5"/>
        <v/>
      </c>
      <c r="N687" s="20" t="str">
        <f t="shared" si="56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7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5">
      <c r="B688" s="120" t="str">
        <f t="shared" si="54"/>
        <v xml:space="preserve">MBIS5019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5"/>
        <v/>
      </c>
      <c r="N688" s="20" t="str">
        <f t="shared" si="56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7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5">
      <c r="B689" s="120" t="str">
        <f t="shared" si="54"/>
        <v xml:space="preserve">MBIS5019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5"/>
        <v/>
      </c>
      <c r="N689" s="20" t="str">
        <f t="shared" si="56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7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5">
      <c r="B690" s="120" t="str">
        <f t="shared" si="54"/>
        <v xml:space="preserve">MBIS5019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5"/>
        <v/>
      </c>
      <c r="N690" s="20" t="str">
        <f t="shared" si="56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7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5">
      <c r="B691" s="120" t="str">
        <f t="shared" si="54"/>
        <v xml:space="preserve">MBIS5019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5"/>
        <v/>
      </c>
      <c r="N691" s="20" t="str">
        <f t="shared" si="56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7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5">
      <c r="B692" s="120" t="str">
        <f t="shared" si="54"/>
        <v xml:space="preserve">MBIS5019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5"/>
        <v/>
      </c>
      <c r="N692" s="20" t="str">
        <f t="shared" si="56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7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5">
      <c r="B693" s="120" t="str">
        <f t="shared" si="54"/>
        <v xml:space="preserve">MBIS5019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5"/>
        <v/>
      </c>
      <c r="N693" s="20" t="str">
        <f t="shared" si="56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7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5">
      <c r="B694" s="120" t="str">
        <f t="shared" si="54"/>
        <v xml:space="preserve">MBIS5019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5"/>
        <v/>
      </c>
      <c r="N694" s="20" t="str">
        <f t="shared" si="56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7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5">
      <c r="B695" s="120" t="str">
        <f t="shared" si="54"/>
        <v xml:space="preserve">MBIS5019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si="55"/>
        <v/>
      </c>
      <c r="N695" s="20" t="str">
        <f t="shared" si="56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7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5">
      <c r="B696" s="120" t="str">
        <f t="shared" si="54"/>
        <v xml:space="preserve">MBIS5019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6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7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5">
      <c r="B697" s="120" t="str">
        <f t="shared" si="54"/>
        <v xml:space="preserve">MBIS5019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6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7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5">
      <c r="B698" s="120" t="str">
        <f t="shared" si="54"/>
        <v xml:space="preserve">MBIS5019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6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7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5">
      <c r="B699" s="120" t="str">
        <f t="shared" si="54"/>
        <v xml:space="preserve">MBIS5019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6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7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5">
      <c r="B700" s="120" t="str">
        <f t="shared" si="54"/>
        <v xml:space="preserve">MBIS5019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6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7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5">
      <c r="B701" s="120" t="str">
        <f t="shared" si="54"/>
        <v xml:space="preserve">MBIS5019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6"/>
        <v/>
      </c>
      <c r="O701" s="21" t="str">
        <f>IF(G701="","",LOOKUP(N701,{0,50,65,75,85},{"F","P","C","D","HD"}))</f>
        <v/>
      </c>
      <c r="P701" s="23"/>
      <c r="Q701" s="23"/>
      <c r="R701" s="21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5">
      <c r="B702" s="120" t="str">
        <f t="shared" si="54"/>
        <v xml:space="preserve">MBIS5019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6"/>
        <v/>
      </c>
      <c r="O702" s="21" t="str">
        <f>IF(G702="","",LOOKUP(N702,{0,50,65,75,85},{"F","P","C","D","HD"}))</f>
        <v/>
      </c>
      <c r="P702" s="23"/>
      <c r="Q702" s="23"/>
      <c r="R702" s="21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5">
      <c r="B703" s="120" t="str">
        <f t="shared" si="54"/>
        <v xml:space="preserve">MBIS5019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6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5">
      <c r="B704" s="120" t="str">
        <f t="shared" si="54"/>
        <v xml:space="preserve">MBIS5019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6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5">
      <c r="B705" s="120" t="str">
        <f t="shared" si="54"/>
        <v xml:space="preserve">MBIS5019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6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5">
      <c r="B706" s="120" t="str">
        <f t="shared" si="54"/>
        <v xml:space="preserve">MBIS5019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6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5">
      <c r="B707" s="120" t="str">
        <f t="shared" si="54"/>
        <v xml:space="preserve">MBIS5019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6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5">
      <c r="B708" s="120" t="str">
        <f t="shared" si="54"/>
        <v xml:space="preserve">MBIS5019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6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5">
      <c r="B709" s="120" t="str">
        <f t="shared" si="54"/>
        <v xml:space="preserve">MBIS5019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6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5">
      <c r="B710" s="120" t="str">
        <f t="shared" si="54"/>
        <v xml:space="preserve">MBIS5019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6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5">
      <c r="B711" s="120" t="str">
        <f t="shared" si="54"/>
        <v xml:space="preserve">MBIS5019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6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5">
      <c r="B712" s="120" t="str">
        <f t="shared" si="54"/>
        <v xml:space="preserve">MBIS5019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6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5">
      <c r="B713" s="120" t="str">
        <f t="shared" si="54"/>
        <v xml:space="preserve">MBIS5019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6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5">
      <c r="B714" s="120" t="str">
        <f t="shared" si="54"/>
        <v xml:space="preserve">MBIS5019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6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5">
      <c r="B715" s="120" t="str">
        <f t="shared" si="54"/>
        <v xml:space="preserve">MBIS5019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6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5">
      <c r="B716" s="120" t="str">
        <f t="shared" si="54"/>
        <v xml:space="preserve">MBIS5019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6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5">
      <c r="B717" s="120" t="str">
        <f t="shared" si="54"/>
        <v xml:space="preserve">MBIS5019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6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5">
      <c r="B718" s="120" t="str">
        <f t="shared" si="54"/>
        <v xml:space="preserve">MBIS5019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6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5">
      <c r="B719" s="120" t="str">
        <f t="shared" si="54"/>
        <v xml:space="preserve">MBIS5019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6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5">
      <c r="B720" s="120" t="str">
        <f t="shared" si="54"/>
        <v xml:space="preserve">MBIS5019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6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5">
      <c r="B721" s="120" t="str">
        <f t="shared" si="54"/>
        <v xml:space="preserve">MBIS5019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6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5">
      <c r="B722" s="120" t="str">
        <f t="shared" si="54"/>
        <v xml:space="preserve">MBIS5019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6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5">
      <c r="B723" s="120" t="str">
        <f t="shared" si="54"/>
        <v xml:space="preserve">MBIS5019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6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5">
      <c r="B724" s="120" t="str">
        <f t="shared" si="54"/>
        <v xml:space="preserve">MBIS5019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6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5">
      <c r="B725" s="120" t="str">
        <f t="shared" ref="B725:B788" si="58">E$8&amp;" "&amp;G725</f>
        <v xml:space="preserve">MBIS5019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ref="M725:M788" si="59">IF(G725="","",SUM(H725:L725))</f>
        <v/>
      </c>
      <c r="N725" s="20" t="str">
        <f t="shared" ref="N725:N788" si="60">IF(G725="","",ROUND(M725,0))</f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5">
      <c r="B726" s="120" t="str">
        <f t="shared" si="58"/>
        <v xml:space="preserve">MBIS5019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9"/>
        <v/>
      </c>
      <c r="N726" s="20" t="str">
        <f t="shared" si="60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5">
      <c r="B727" s="120" t="str">
        <f t="shared" si="58"/>
        <v xml:space="preserve">MBIS5019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9"/>
        <v/>
      </c>
      <c r="N727" s="20" t="str">
        <f t="shared" si="60"/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5">
      <c r="B728" s="120" t="str">
        <f t="shared" si="58"/>
        <v xml:space="preserve">MBIS5019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9"/>
        <v/>
      </c>
      <c r="N728" s="20" t="str">
        <f t="shared" si="60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5">
      <c r="B729" s="120" t="str">
        <f t="shared" si="58"/>
        <v xml:space="preserve">MBIS5019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9"/>
        <v/>
      </c>
      <c r="N729" s="20" t="str">
        <f t="shared" si="60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5">
      <c r="B730" s="120" t="str">
        <f t="shared" si="58"/>
        <v xml:space="preserve">MBIS5019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9"/>
        <v/>
      </c>
      <c r="N730" s="20" t="str">
        <f t="shared" si="60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5">
      <c r="B731" s="120" t="str">
        <f t="shared" si="58"/>
        <v xml:space="preserve">MBIS5019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9"/>
        <v/>
      </c>
      <c r="N731" s="20" t="str">
        <f t="shared" si="60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5">
      <c r="B732" s="120" t="str">
        <f t="shared" si="58"/>
        <v xml:space="preserve">MBIS5019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9"/>
        <v/>
      </c>
      <c r="N732" s="20" t="str">
        <f t="shared" si="60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5">
      <c r="B733" s="120" t="str">
        <f t="shared" si="58"/>
        <v xml:space="preserve">MBIS5019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9"/>
        <v/>
      </c>
      <c r="N733" s="20" t="str">
        <f t="shared" si="60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5">
      <c r="B734" s="120" t="str">
        <f t="shared" si="58"/>
        <v xml:space="preserve">MBIS5019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9"/>
        <v/>
      </c>
      <c r="N734" s="20" t="str">
        <f t="shared" si="60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5">
      <c r="B735" s="120" t="str">
        <f t="shared" si="58"/>
        <v xml:space="preserve">MBIS5019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9"/>
        <v/>
      </c>
      <c r="N735" s="20" t="str">
        <f t="shared" si="60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5">
      <c r="B736" s="120" t="str">
        <f t="shared" si="58"/>
        <v xml:space="preserve">MBIS5019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9"/>
        <v/>
      </c>
      <c r="N736" s="20" t="str">
        <f t="shared" si="60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5">
      <c r="B737" s="120" t="str">
        <f t="shared" si="58"/>
        <v xml:space="preserve">MBIS5019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9"/>
        <v/>
      </c>
      <c r="N737" s="20" t="str">
        <f t="shared" si="60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5">
      <c r="B738" s="120" t="str">
        <f t="shared" si="58"/>
        <v xml:space="preserve">MBIS5019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9"/>
        <v/>
      </c>
      <c r="N738" s="20" t="str">
        <f t="shared" si="60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5">
      <c r="B739" s="120" t="str">
        <f t="shared" si="58"/>
        <v xml:space="preserve">MBIS5019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9"/>
        <v/>
      </c>
      <c r="N739" s="20" t="str">
        <f t="shared" si="60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5">
      <c r="B740" s="120" t="str">
        <f t="shared" si="58"/>
        <v xml:space="preserve">MBIS5019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9"/>
        <v/>
      </c>
      <c r="N740" s="20" t="str">
        <f t="shared" si="60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5">
      <c r="B741" s="120" t="str">
        <f t="shared" si="58"/>
        <v xml:space="preserve">MBIS5019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9"/>
        <v/>
      </c>
      <c r="N741" s="20" t="str">
        <f t="shared" si="60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5">
      <c r="B742" s="120" t="str">
        <f t="shared" si="58"/>
        <v xml:space="preserve">MBIS5019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9"/>
        <v/>
      </c>
      <c r="N742" s="20" t="str">
        <f t="shared" si="60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5">
      <c r="B743" s="120" t="str">
        <f t="shared" si="58"/>
        <v xml:space="preserve">MBIS5019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9"/>
        <v/>
      </c>
      <c r="N743" s="20" t="str">
        <f t="shared" si="60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5">
      <c r="B744" s="120" t="str">
        <f t="shared" si="58"/>
        <v xml:space="preserve">MBIS5019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9"/>
        <v/>
      </c>
      <c r="N744" s="20" t="str">
        <f t="shared" si="60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5">
      <c r="B745" s="120" t="str">
        <f t="shared" si="58"/>
        <v xml:space="preserve">MBIS5019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9"/>
        <v/>
      </c>
      <c r="N745" s="20" t="str">
        <f t="shared" si="60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5">
      <c r="B746" s="120" t="str">
        <f t="shared" si="58"/>
        <v xml:space="preserve">MBIS5019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9"/>
        <v/>
      </c>
      <c r="N746" s="20" t="str">
        <f t="shared" si="60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5">
      <c r="B747" s="120" t="str">
        <f t="shared" si="58"/>
        <v xml:space="preserve">MBIS5019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9"/>
        <v/>
      </c>
      <c r="N747" s="20" t="str">
        <f t="shared" si="60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5">
      <c r="B748" s="120" t="str">
        <f t="shared" si="58"/>
        <v xml:space="preserve">MBIS5019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9"/>
        <v/>
      </c>
      <c r="N748" s="20" t="str">
        <f t="shared" si="60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5">
      <c r="B749" s="120" t="str">
        <f t="shared" si="58"/>
        <v xml:space="preserve">MBIS5019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9"/>
        <v/>
      </c>
      <c r="N749" s="20" t="str">
        <f t="shared" si="60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5">
      <c r="B750" s="120" t="str">
        <f t="shared" si="58"/>
        <v xml:space="preserve">MBIS5019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9"/>
        <v/>
      </c>
      <c r="N750" s="20" t="str">
        <f t="shared" si="60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5">
      <c r="B751" s="120" t="str">
        <f t="shared" si="58"/>
        <v xml:space="preserve">MBIS5019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9"/>
        <v/>
      </c>
      <c r="N751" s="20" t="str">
        <f t="shared" si="60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5">
      <c r="B752" s="120" t="str">
        <f t="shared" si="58"/>
        <v xml:space="preserve">MBIS5019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9"/>
        <v/>
      </c>
      <c r="N752" s="20" t="str">
        <f t="shared" si="60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5">
      <c r="B753" s="120" t="str">
        <f t="shared" si="58"/>
        <v xml:space="preserve">MBIS5019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9"/>
        <v/>
      </c>
      <c r="N753" s="20" t="str">
        <f t="shared" si="60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5">
      <c r="B754" s="120" t="str">
        <f t="shared" si="58"/>
        <v xml:space="preserve">MBIS5019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9"/>
        <v/>
      </c>
      <c r="N754" s="20" t="str">
        <f t="shared" si="60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5">
      <c r="B755" s="120" t="str">
        <f t="shared" si="58"/>
        <v xml:space="preserve">MBIS5019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9"/>
        <v/>
      </c>
      <c r="N755" s="20" t="str">
        <f t="shared" si="60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5">
      <c r="B756" s="120" t="str">
        <f t="shared" si="58"/>
        <v xml:space="preserve">MBIS5019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9"/>
        <v/>
      </c>
      <c r="N756" s="20" t="str">
        <f t="shared" si="60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5">
      <c r="B757" s="120" t="str">
        <f t="shared" si="58"/>
        <v xml:space="preserve">MBIS5019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9"/>
        <v/>
      </c>
      <c r="N757" s="20" t="str">
        <f t="shared" si="60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5">
      <c r="B758" s="120" t="str">
        <f t="shared" si="58"/>
        <v xml:space="preserve">MBIS5019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9"/>
        <v/>
      </c>
      <c r="N758" s="20" t="str">
        <f t="shared" si="60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5">
      <c r="B759" s="120" t="str">
        <f t="shared" si="58"/>
        <v xml:space="preserve">MBIS5019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si="59"/>
        <v/>
      </c>
      <c r="N759" s="20" t="str">
        <f t="shared" si="60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5">
      <c r="B760" s="120" t="str">
        <f t="shared" si="58"/>
        <v xml:space="preserve">MBIS5019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9"/>
        <v/>
      </c>
      <c r="N760" s="20" t="str">
        <f t="shared" si="60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5">
      <c r="B761" s="120" t="str">
        <f t="shared" si="58"/>
        <v xml:space="preserve">MBIS5019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9"/>
        <v/>
      </c>
      <c r="N761" s="20" t="str">
        <f t="shared" si="60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5">
      <c r="B762" s="120" t="str">
        <f t="shared" si="58"/>
        <v xml:space="preserve">MBIS5019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9"/>
        <v/>
      </c>
      <c r="N762" s="20" t="str">
        <f t="shared" si="60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5">
      <c r="B763" s="120" t="str">
        <f t="shared" si="58"/>
        <v xml:space="preserve">MBIS5019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9"/>
        <v/>
      </c>
      <c r="N763" s="20" t="str">
        <f t="shared" si="60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5">
      <c r="B764" s="120" t="str">
        <f t="shared" si="58"/>
        <v xml:space="preserve">MBIS5019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9"/>
        <v/>
      </c>
      <c r="N764" s="20" t="str">
        <f t="shared" si="60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5">
      <c r="B765" s="120" t="str">
        <f t="shared" si="58"/>
        <v xml:space="preserve">MBIS5019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9"/>
        <v/>
      </c>
      <c r="N765" s="20" t="str">
        <f t="shared" si="60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5">
      <c r="B766" s="120" t="str">
        <f t="shared" si="58"/>
        <v xml:space="preserve">MBIS5019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9"/>
        <v/>
      </c>
      <c r="N766" s="20" t="str">
        <f t="shared" si="60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5">
      <c r="B767" s="120" t="str">
        <f t="shared" si="58"/>
        <v xml:space="preserve">MBIS5019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9"/>
        <v/>
      </c>
      <c r="N767" s="20" t="str">
        <f t="shared" si="60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5">
      <c r="B768" s="120" t="str">
        <f t="shared" si="58"/>
        <v xml:space="preserve">MBIS5019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9"/>
        <v/>
      </c>
      <c r="N768" s="20" t="str">
        <f t="shared" si="60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5">
      <c r="B769" s="120" t="str">
        <f t="shared" si="58"/>
        <v xml:space="preserve">MBIS5019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9"/>
        <v/>
      </c>
      <c r="N769" s="20" t="str">
        <f t="shared" si="60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5">
      <c r="B770" s="120" t="str">
        <f t="shared" si="58"/>
        <v xml:space="preserve">MBIS5019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9"/>
        <v/>
      </c>
      <c r="N770" s="20" t="str">
        <f t="shared" si="60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5">
      <c r="B771" s="120" t="str">
        <f t="shared" si="58"/>
        <v xml:space="preserve">MBIS5019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9"/>
        <v/>
      </c>
      <c r="N771" s="20" t="str">
        <f t="shared" si="60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5">
      <c r="B772" s="120" t="str">
        <f t="shared" si="58"/>
        <v xml:space="preserve">MBIS5019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9"/>
        <v/>
      </c>
      <c r="N772" s="20" t="str">
        <f t="shared" si="60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5">
      <c r="B773" s="120" t="str">
        <f t="shared" si="58"/>
        <v xml:space="preserve">MBIS5019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9"/>
        <v/>
      </c>
      <c r="N773" s="20" t="str">
        <f t="shared" si="60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5">
      <c r="B774" s="120" t="str">
        <f t="shared" si="58"/>
        <v xml:space="preserve">MBIS5019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9"/>
        <v/>
      </c>
      <c r="N774" s="20" t="str">
        <f t="shared" si="60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5">
      <c r="B775" s="120" t="str">
        <f t="shared" si="58"/>
        <v xml:space="preserve">MBIS5019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9"/>
        <v/>
      </c>
      <c r="N775" s="20" t="str">
        <f t="shared" si="60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5">
      <c r="B776" s="120" t="str">
        <f t="shared" si="58"/>
        <v xml:space="preserve">MBIS5019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9"/>
        <v/>
      </c>
      <c r="N776" s="20" t="str">
        <f t="shared" si="60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5">
      <c r="B777" s="120" t="str">
        <f t="shared" si="58"/>
        <v xml:space="preserve">MBIS5019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9"/>
        <v/>
      </c>
      <c r="N777" s="20" t="str">
        <f t="shared" si="60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5">
      <c r="B778" s="120" t="str">
        <f t="shared" si="58"/>
        <v xml:space="preserve">MBIS5019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9"/>
        <v/>
      </c>
      <c r="N778" s="20" t="str">
        <f t="shared" si="60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5">
      <c r="B779" s="120" t="str">
        <f t="shared" si="58"/>
        <v xml:space="preserve">MBIS5019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9"/>
        <v/>
      </c>
      <c r="N779" s="20" t="str">
        <f t="shared" si="60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5">
      <c r="B780" s="120" t="str">
        <f t="shared" si="58"/>
        <v xml:space="preserve">MBIS5019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9"/>
        <v/>
      </c>
      <c r="N780" s="20" t="str">
        <f t="shared" si="60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5">
      <c r="B781" s="120" t="str">
        <f t="shared" si="58"/>
        <v xml:space="preserve">MBIS5019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9"/>
        <v/>
      </c>
      <c r="N781" s="20" t="str">
        <f t="shared" si="60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5">
      <c r="B782" s="120" t="str">
        <f t="shared" si="58"/>
        <v xml:space="preserve">MBIS5019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9"/>
        <v/>
      </c>
      <c r="N782" s="20" t="str">
        <f t="shared" si="60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5">
      <c r="B783" s="120" t="str">
        <f t="shared" si="58"/>
        <v xml:space="preserve">MBIS5019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9"/>
        <v/>
      </c>
      <c r="N783" s="20" t="str">
        <f t="shared" si="60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5">
      <c r="B784" s="120" t="str">
        <f t="shared" si="58"/>
        <v xml:space="preserve">MBIS5019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9"/>
        <v/>
      </c>
      <c r="N784" s="20" t="str">
        <f t="shared" si="60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5">
      <c r="B785" s="120" t="str">
        <f t="shared" si="58"/>
        <v xml:space="preserve">MBIS5019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9"/>
        <v/>
      </c>
      <c r="N785" s="20" t="str">
        <f t="shared" si="60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5">
      <c r="B786" s="120" t="str">
        <f t="shared" si="58"/>
        <v xml:space="preserve">MBIS5019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9"/>
        <v/>
      </c>
      <c r="N786" s="20" t="str">
        <f t="shared" si="60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5">
      <c r="B787" s="120" t="str">
        <f t="shared" si="58"/>
        <v xml:space="preserve">MBIS5019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9"/>
        <v/>
      </c>
      <c r="N787" s="20" t="str">
        <f t="shared" si="60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5">
      <c r="B788" s="120" t="str">
        <f t="shared" si="58"/>
        <v xml:space="preserve">MBIS5019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9"/>
        <v/>
      </c>
      <c r="N788" s="20" t="str">
        <f t="shared" si="60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5">
      <c r="B789" s="120" t="str">
        <f t="shared" ref="B789:B820" si="61">E$8&amp;" "&amp;G789</f>
        <v xml:space="preserve">MBIS5019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ref="M789:M820" si="62">IF(G789="","",SUM(H789:L789))</f>
        <v/>
      </c>
      <c r="N789" s="20" t="str">
        <f t="shared" ref="N789:N820" si="63">IF(G789="","",ROUND(M789,0))</f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5">
      <c r="B790" s="120" t="str">
        <f t="shared" si="61"/>
        <v xml:space="preserve">MBIS5019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2"/>
        <v/>
      </c>
      <c r="N790" s="20" t="str">
        <f t="shared" si="63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5">
      <c r="B791" s="120" t="str">
        <f t="shared" si="61"/>
        <v xml:space="preserve">MBIS5019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2"/>
        <v/>
      </c>
      <c r="N791" s="20" t="str">
        <f t="shared" si="63"/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5">
      <c r="B792" s="120" t="str">
        <f t="shared" si="61"/>
        <v xml:space="preserve">MBIS5019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2"/>
        <v/>
      </c>
      <c r="N792" s="20" t="str">
        <f t="shared" si="63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5">
      <c r="B793" s="120" t="str">
        <f t="shared" si="61"/>
        <v xml:space="preserve">MBIS5019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2"/>
        <v/>
      </c>
      <c r="N793" s="20" t="str">
        <f t="shared" si="63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5">
      <c r="B794" s="120" t="str">
        <f t="shared" si="61"/>
        <v xml:space="preserve">MBIS5019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2"/>
        <v/>
      </c>
      <c r="N794" s="20" t="str">
        <f t="shared" si="63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5">
      <c r="B795" s="120" t="str">
        <f t="shared" si="61"/>
        <v xml:space="preserve">MBIS5019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2"/>
        <v/>
      </c>
      <c r="N795" s="20" t="str">
        <f t="shared" si="63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5">
      <c r="B796" s="120" t="str">
        <f t="shared" si="61"/>
        <v xml:space="preserve">MBIS5019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2"/>
        <v/>
      </c>
      <c r="N796" s="20" t="str">
        <f t="shared" si="63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5">
      <c r="B797" s="120" t="str">
        <f t="shared" si="61"/>
        <v xml:space="preserve">MBIS5019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2"/>
        <v/>
      </c>
      <c r="N797" s="20" t="str">
        <f t="shared" si="63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5">
      <c r="B798" s="120" t="str">
        <f t="shared" si="61"/>
        <v xml:space="preserve">MBIS5019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2"/>
        <v/>
      </c>
      <c r="N798" s="20" t="str">
        <f t="shared" si="63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5">
      <c r="B799" s="120" t="str">
        <f t="shared" si="61"/>
        <v xml:space="preserve">MBIS5019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2"/>
        <v/>
      </c>
      <c r="N799" s="20" t="str">
        <f t="shared" si="63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5">
      <c r="B800" s="120" t="str">
        <f t="shared" si="61"/>
        <v xml:space="preserve">MBIS5019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2"/>
        <v/>
      </c>
      <c r="N800" s="20" t="str">
        <f t="shared" si="63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5">
      <c r="B801" s="120" t="str">
        <f t="shared" si="61"/>
        <v xml:space="preserve">MBIS5019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2"/>
        <v/>
      </c>
      <c r="N801" s="20" t="str">
        <f t="shared" si="63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5">
      <c r="B802" s="120" t="str">
        <f t="shared" si="61"/>
        <v xml:space="preserve">MBIS5019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2"/>
        <v/>
      </c>
      <c r="N802" s="20" t="str">
        <f t="shared" si="63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5">
      <c r="B803" s="120" t="str">
        <f t="shared" si="61"/>
        <v xml:space="preserve">MBIS5019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2"/>
        <v/>
      </c>
      <c r="N803" s="20" t="str">
        <f t="shared" si="63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5">
      <c r="B804" s="120" t="str">
        <f t="shared" si="61"/>
        <v xml:space="preserve">MBIS5019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2"/>
        <v/>
      </c>
      <c r="N804" s="20" t="str">
        <f t="shared" si="63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5">
      <c r="B805" s="120" t="str">
        <f t="shared" si="61"/>
        <v xml:space="preserve">MBIS5019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2"/>
        <v/>
      </c>
      <c r="N805" s="20" t="str">
        <f t="shared" si="63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5">
      <c r="B806" s="120" t="str">
        <f t="shared" si="61"/>
        <v xml:space="preserve">MBIS5019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2"/>
        <v/>
      </c>
      <c r="N806" s="20" t="str">
        <f t="shared" si="63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5">
      <c r="B807" s="120" t="str">
        <f t="shared" si="61"/>
        <v xml:space="preserve">MBIS5019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2"/>
        <v/>
      </c>
      <c r="N807" s="20" t="str">
        <f t="shared" si="63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5">
      <c r="B808" s="120" t="str">
        <f t="shared" si="61"/>
        <v xml:space="preserve">MBIS5019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2"/>
        <v/>
      </c>
      <c r="N808" s="20" t="str">
        <f t="shared" si="63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5">
      <c r="B809" s="120" t="str">
        <f t="shared" si="61"/>
        <v xml:space="preserve">MBIS5019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2"/>
        <v/>
      </c>
      <c r="N809" s="20" t="str">
        <f t="shared" si="63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5">
      <c r="B810" s="120" t="str">
        <f t="shared" si="61"/>
        <v xml:space="preserve">MBIS5019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2"/>
        <v/>
      </c>
      <c r="N810" s="20" t="str">
        <f t="shared" si="63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5">
      <c r="B811" s="120" t="str">
        <f t="shared" si="61"/>
        <v xml:space="preserve">MBIS5019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2"/>
        <v/>
      </c>
      <c r="N811" s="20" t="str">
        <f t="shared" si="63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5">
      <c r="B812" s="120" t="str">
        <f t="shared" si="61"/>
        <v xml:space="preserve">MBIS5019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2"/>
        <v/>
      </c>
      <c r="N812" s="20" t="str">
        <f t="shared" si="63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5">
      <c r="B813" s="120" t="str">
        <f t="shared" si="61"/>
        <v xml:space="preserve">MBIS5019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2"/>
        <v/>
      </c>
      <c r="N813" s="20" t="str">
        <f t="shared" si="63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5">
      <c r="B814" s="120" t="str">
        <f t="shared" si="61"/>
        <v xml:space="preserve">MBIS5019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2"/>
        <v/>
      </c>
      <c r="N814" s="20" t="str">
        <f t="shared" si="63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5">
      <c r="B815" s="120" t="str">
        <f t="shared" si="61"/>
        <v xml:space="preserve">MBIS5019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2"/>
        <v/>
      </c>
      <c r="N815" s="20" t="str">
        <f t="shared" si="63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5">
      <c r="B816" s="120" t="str">
        <f t="shared" si="61"/>
        <v xml:space="preserve">MBIS5019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2"/>
        <v/>
      </c>
      <c r="N816" s="20" t="str">
        <f t="shared" si="63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5">
      <c r="B817" s="120" t="str">
        <f t="shared" si="61"/>
        <v xml:space="preserve">MBIS5019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2"/>
        <v/>
      </c>
      <c r="N817" s="20" t="str">
        <f t="shared" si="63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5">
      <c r="B818" s="120" t="str">
        <f t="shared" si="61"/>
        <v xml:space="preserve">MBIS5019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2"/>
        <v/>
      </c>
      <c r="N818" s="20" t="str">
        <f t="shared" si="63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5">
      <c r="B819" s="120" t="str">
        <f t="shared" si="61"/>
        <v xml:space="preserve">MBIS5019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2"/>
        <v/>
      </c>
      <c r="N819" s="20" t="str">
        <f t="shared" si="63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5">
      <c r="B820" s="120" t="str">
        <f t="shared" si="61"/>
        <v xml:space="preserve">MBIS5019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2"/>
        <v/>
      </c>
      <c r="N820" s="20" t="str">
        <f t="shared" si="63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</sheetData>
  <sheetProtection algorithmName="SHA-512" hashValue="p9o5OVYb6MiPiniZTttKveEyEnqpAtwcSWd2cg5HjgnYVsbhlqYsArH17siJfEPfFD0ou1DGEtMXgz8Df2P13A==" saltValue="g3yqwDd+qnHajRtQ3UZgKg==" spinCount="100000" sheet="1" sort="0" autoFilter="0"/>
  <protectedRanges>
    <protectedRange sqref="C821:S1048576 R157:S183 Q22 E22:P23 E184:S228 E24:Q183 R22:S156 D229:S820" name="Range1"/>
  </protectedRanges>
  <autoFilter ref="C22:R820" xr:uid="{00000000-0009-0000-0000-000000000000}">
    <sortState xmlns:xlrd2="http://schemas.microsoft.com/office/spreadsheetml/2017/richdata2" ref="C23:R820">
      <sortCondition ref="N22:N820"/>
    </sortState>
  </autoFilter>
  <sortState xmlns:xlrd2="http://schemas.microsoft.com/office/spreadsheetml/2017/richdata2" ref="C23:S275">
    <sortCondition descending="1" ref="N23:N275"/>
  </sortState>
  <mergeCells count="8">
    <mergeCell ref="AF5:AF6"/>
    <mergeCell ref="AF20:AF21"/>
    <mergeCell ref="I3:N3"/>
    <mergeCell ref="T32:T43"/>
    <mergeCell ref="T5:T12"/>
    <mergeCell ref="S4:S11"/>
    <mergeCell ref="S15:S22"/>
    <mergeCell ref="T17:T28"/>
  </mergeCells>
  <phoneticPr fontId="9" type="noConversion"/>
  <dataValidations count="1">
    <dataValidation type="list" allowBlank="1" showInputMessage="1" showErrorMessage="1" error="Just choose B1-B8: Block, Winter, Summer." prompt="Choose the study term" sqref="U14 U3 C23:C820" xr:uid="{32E56309-CF19-5642-A05D-EBF0985D3C16}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 xr:uid="{00000000-0002-0000-0000-000000000000}">
          <x14:formula1>
            <xm:f>Info!$A$2:$A$203</xm:f>
          </x14:formula1>
          <xm:sqref>E8</xm:sqref>
        </x14:dataValidation>
        <x14:dataValidation type="list" allowBlank="1" showInputMessage="1" showErrorMessage="1" xr:uid="{175D52F9-47D9-4F5A-9A43-4DF8436DC9CD}">
          <x14:formula1>
            <xm:f>Info!$K$2:$K$8</xm:f>
          </x14:formula1>
          <xm:sqref>P20:P1048576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2294-A30B-BC42-9446-0DD08245C32C}">
  <sheetPr codeName="Sheet2"/>
  <dimension ref="A1:Z91"/>
  <sheetViews>
    <sheetView topLeftCell="B1" zoomScale="80" zoomScaleNormal="80" workbookViewId="0">
      <selection activeCell="U12" sqref="U12"/>
    </sheetView>
  </sheetViews>
  <sheetFormatPr defaultColWidth="10.81640625" defaultRowHeight="14.5" x14ac:dyDescent="0.35"/>
  <cols>
    <col min="1" max="2" width="1.6328125" style="28" customWidth="1"/>
    <col min="3" max="3" width="13.36328125" style="28" customWidth="1"/>
    <col min="4" max="5" width="10.81640625" style="28"/>
    <col min="6" max="10" width="7.81640625" style="28" customWidth="1"/>
    <col min="11" max="11" width="3.6328125" style="28" customWidth="1"/>
    <col min="12" max="13" width="10.81640625" style="28"/>
    <col min="14" max="18" width="7.81640625" style="28" customWidth="1"/>
    <col min="19" max="19" width="3.36328125" style="28" customWidth="1"/>
    <col min="20" max="21" width="10.81640625" style="28"/>
    <col min="22" max="26" width="7.81640625" style="28" customWidth="1"/>
    <col min="27" max="16384" width="10.81640625" style="28"/>
  </cols>
  <sheetData>
    <row r="1" spans="1:26" ht="6" customHeight="1" x14ac:dyDescent="0.35">
      <c r="A1" s="9" t="s">
        <v>296</v>
      </c>
    </row>
    <row r="2" spans="1:26" ht="7" customHeight="1" x14ac:dyDescent="0.35">
      <c r="A2" s="35" t="s">
        <v>297</v>
      </c>
    </row>
    <row r="3" spans="1:26" x14ac:dyDescent="0.35">
      <c r="A3" s="35" t="s">
        <v>587</v>
      </c>
      <c r="C3" s="27" t="str">
        <f>MBIS5019!C2</f>
        <v>Purpose: Grade Book</v>
      </c>
    </row>
    <row r="4" spans="1:26" x14ac:dyDescent="0.35">
      <c r="A4" s="35" t="s">
        <v>588</v>
      </c>
      <c r="C4" s="28" t="str">
        <f>MBIS5019!C3</f>
        <v>Source: Moodle Grade Book</v>
      </c>
      <c r="O4" s="45" t="s">
        <v>336</v>
      </c>
    </row>
    <row r="5" spans="1:26" x14ac:dyDescent="0.35">
      <c r="A5" s="35" t="s">
        <v>589</v>
      </c>
      <c r="C5" s="28" t="str">
        <f>MBIS5019!C4</f>
        <v>Capacity: for 800 students</v>
      </c>
      <c r="O5" s="45" t="s">
        <v>337</v>
      </c>
    </row>
    <row r="6" spans="1:26" x14ac:dyDescent="0.35">
      <c r="A6" s="35" t="s">
        <v>590</v>
      </c>
      <c r="O6" s="45" t="s">
        <v>361</v>
      </c>
    </row>
    <row r="7" spans="1:26" ht="15" thickBot="1" x14ac:dyDescent="0.4">
      <c r="A7" s="35" t="s">
        <v>591</v>
      </c>
      <c r="C7" s="55" t="str">
        <f>MBIS5019!C7</f>
        <v>Term</v>
      </c>
      <c r="D7" s="56" t="str">
        <f>MBIS5019!E7</f>
        <v>2025-S1</v>
      </c>
      <c r="E7" s="57"/>
      <c r="F7" s="57"/>
      <c r="G7" s="57"/>
      <c r="O7" s="45"/>
    </row>
    <row r="8" spans="1:26" ht="15" customHeight="1" thickBot="1" x14ac:dyDescent="0.4">
      <c r="A8" s="35" t="s">
        <v>592</v>
      </c>
      <c r="C8" s="55" t="str">
        <f>MBIS5019!C8</f>
        <v>Unit Code</v>
      </c>
      <c r="D8" s="58" t="str">
        <f>MBIS5019!E8</f>
        <v>MBIS5019</v>
      </c>
      <c r="E8" s="59"/>
      <c r="F8" s="59"/>
      <c r="G8" s="59"/>
      <c r="T8" s="166" t="s">
        <v>338</v>
      </c>
      <c r="U8" s="167" t="s">
        <v>297</v>
      </c>
      <c r="V8" s="167"/>
    </row>
    <row r="9" spans="1:26" ht="15" customHeight="1" thickBot="1" x14ac:dyDescent="0.4">
      <c r="A9" s="35" t="s">
        <v>593</v>
      </c>
      <c r="C9" s="60" t="str">
        <f>MBIS5019!C9</f>
        <v>Unit Name</v>
      </c>
      <c r="D9" s="58" t="str">
        <f>MBIS5019!E9</f>
        <v>Blockchain and Cryptocurrency</v>
      </c>
      <c r="E9" s="59"/>
      <c r="F9" s="59"/>
      <c r="G9" s="59"/>
      <c r="T9" s="166"/>
      <c r="U9" s="167"/>
      <c r="V9" s="167"/>
    </row>
    <row r="10" spans="1:26" ht="15" customHeight="1" thickBot="1" x14ac:dyDescent="0.4">
      <c r="A10" s="35" t="s">
        <v>594</v>
      </c>
      <c r="C10" s="60" t="str">
        <f>MBIS5019!C10</f>
        <v>Discipline</v>
      </c>
      <c r="D10" s="58" t="str">
        <f>MBIS5019!E10</f>
        <v>ISY</v>
      </c>
      <c r="E10" s="59"/>
      <c r="F10" s="59"/>
      <c r="G10" s="59"/>
      <c r="L10" s="168" t="s">
        <v>338</v>
      </c>
      <c r="M10" s="170" t="s">
        <v>297</v>
      </c>
      <c r="N10" s="170"/>
      <c r="T10" s="166" t="s">
        <v>339</v>
      </c>
      <c r="U10" s="167" t="s">
        <v>692</v>
      </c>
      <c r="V10" s="167"/>
    </row>
    <row r="11" spans="1:26" ht="15" customHeight="1" thickBot="1" x14ac:dyDescent="0.4">
      <c r="C11" s="60" t="str">
        <f>MBIS5019!C11</f>
        <v>No. of Students</v>
      </c>
      <c r="D11" s="58">
        <f>MBIS5019!E11</f>
        <v>24</v>
      </c>
      <c r="E11" s="59"/>
      <c r="F11" s="59"/>
      <c r="G11" s="59"/>
      <c r="L11" s="169"/>
      <c r="M11" s="171"/>
      <c r="N11" s="171"/>
      <c r="T11" s="166"/>
      <c r="U11" s="167"/>
      <c r="V11" s="167"/>
    </row>
    <row r="13" spans="1:26" ht="7" customHeight="1" thickBot="1" x14ac:dyDescent="0.4"/>
    <row r="14" spans="1:26" ht="7" customHeight="1" x14ac:dyDescent="0.35">
      <c r="D14" s="153" t="str">
        <f>CONCATENATE("Term ",$D$7)</f>
        <v>Term 2025-S1</v>
      </c>
      <c r="E14" s="154"/>
      <c r="F14" s="154"/>
      <c r="G14" s="154"/>
      <c r="H14" s="154"/>
      <c r="I14" s="154"/>
      <c r="J14" s="159"/>
      <c r="L14" s="153" t="str">
        <f>CONCATENATE("Term ",$D$7,": ",$M$10)</f>
        <v>Term 2025-S1: B2</v>
      </c>
      <c r="M14" s="154"/>
      <c r="N14" s="154"/>
      <c r="O14" s="154"/>
      <c r="P14" s="154"/>
      <c r="Q14" s="154"/>
      <c r="R14" s="159"/>
      <c r="T14" s="153" t="str">
        <f>CONCATENATE("Term ",$D$7,": ", $U$8," - ",$U$10)</f>
        <v>Term 2025-S1: B2 - S. Baker</v>
      </c>
      <c r="U14" s="154"/>
      <c r="V14" s="154"/>
      <c r="W14" s="154"/>
      <c r="X14" s="154"/>
      <c r="Y14" s="154"/>
      <c r="Z14" s="159"/>
    </row>
    <row r="15" spans="1:26" ht="7" customHeight="1" x14ac:dyDescent="0.35">
      <c r="D15" s="155"/>
      <c r="E15" s="156"/>
      <c r="F15" s="156"/>
      <c r="G15" s="156"/>
      <c r="H15" s="156"/>
      <c r="I15" s="156"/>
      <c r="J15" s="160"/>
      <c r="L15" s="155"/>
      <c r="M15" s="156"/>
      <c r="N15" s="156"/>
      <c r="O15" s="156"/>
      <c r="P15" s="156"/>
      <c r="Q15" s="156"/>
      <c r="R15" s="160"/>
      <c r="T15" s="155"/>
      <c r="U15" s="156"/>
      <c r="V15" s="156"/>
      <c r="W15" s="156"/>
      <c r="X15" s="156"/>
      <c r="Y15" s="156"/>
      <c r="Z15" s="160"/>
    </row>
    <row r="16" spans="1:26" ht="7" customHeight="1" x14ac:dyDescent="0.35">
      <c r="D16" s="155"/>
      <c r="E16" s="156"/>
      <c r="F16" s="156"/>
      <c r="G16" s="156"/>
      <c r="H16" s="156"/>
      <c r="I16" s="156"/>
      <c r="J16" s="160"/>
      <c r="L16" s="155"/>
      <c r="M16" s="156"/>
      <c r="N16" s="156"/>
      <c r="O16" s="156"/>
      <c r="P16" s="156"/>
      <c r="Q16" s="156"/>
      <c r="R16" s="160"/>
      <c r="T16" s="155"/>
      <c r="U16" s="156"/>
      <c r="V16" s="156"/>
      <c r="W16" s="156"/>
      <c r="X16" s="156"/>
      <c r="Y16" s="156"/>
      <c r="Z16" s="160"/>
    </row>
    <row r="17" spans="4:26" ht="6" customHeight="1" thickBot="1" x14ac:dyDescent="0.4">
      <c r="D17" s="157"/>
      <c r="E17" s="158"/>
      <c r="F17" s="158"/>
      <c r="G17" s="158"/>
      <c r="H17" s="158"/>
      <c r="I17" s="158"/>
      <c r="J17" s="161"/>
      <c r="L17" s="157"/>
      <c r="M17" s="158"/>
      <c r="N17" s="158"/>
      <c r="O17" s="158"/>
      <c r="P17" s="158"/>
      <c r="Q17" s="158"/>
      <c r="R17" s="161"/>
      <c r="T17" s="157"/>
      <c r="U17" s="158"/>
      <c r="V17" s="158"/>
      <c r="W17" s="158"/>
      <c r="X17" s="158"/>
      <c r="Y17" s="158"/>
      <c r="Z17" s="161"/>
    </row>
    <row r="18" spans="4:26" ht="15" thickBot="1" x14ac:dyDescent="0.4">
      <c r="D18" s="103"/>
      <c r="E18" s="103"/>
      <c r="F18" s="105" t="s">
        <v>21</v>
      </c>
      <c r="G18" s="105" t="s">
        <v>22</v>
      </c>
      <c r="H18" s="105" t="s">
        <v>23</v>
      </c>
      <c r="I18" s="105" t="s">
        <v>24</v>
      </c>
      <c r="J18" s="106" t="s">
        <v>286</v>
      </c>
      <c r="L18" s="103"/>
      <c r="M18" s="103"/>
      <c r="N18" s="105" t="s">
        <v>21</v>
      </c>
      <c r="O18" s="105" t="s">
        <v>22</v>
      </c>
      <c r="P18" s="105" t="s">
        <v>23</v>
      </c>
      <c r="Q18" s="105" t="s">
        <v>24</v>
      </c>
      <c r="R18" s="106" t="s">
        <v>286</v>
      </c>
      <c r="T18" s="103"/>
      <c r="U18" s="103"/>
      <c r="V18" s="105" t="s">
        <v>21</v>
      </c>
      <c r="W18" s="105" t="s">
        <v>22</v>
      </c>
      <c r="X18" s="105" t="s">
        <v>23</v>
      </c>
      <c r="Y18" s="105" t="s">
        <v>24</v>
      </c>
      <c r="Z18" s="106" t="s">
        <v>286</v>
      </c>
    </row>
    <row r="19" spans="4:26" ht="15" thickBot="1" x14ac:dyDescent="0.4">
      <c r="D19" s="107" t="s">
        <v>302</v>
      </c>
      <c r="E19" s="113">
        <f>$D$11</f>
        <v>24</v>
      </c>
      <c r="F19" s="104">
        <f>MBIS5019!$H$21</f>
        <v>0.3</v>
      </c>
      <c r="G19" s="104">
        <f>MBIS5019!$I$21</f>
        <v>0.4</v>
      </c>
      <c r="H19" s="104">
        <f>MBIS5019!$J$21</f>
        <v>0.3</v>
      </c>
      <c r="I19" s="104">
        <f>MBIS5019!$K$21</f>
        <v>0</v>
      </c>
      <c r="J19" s="104">
        <f>MBIS5019!$L$21</f>
        <v>0</v>
      </c>
      <c r="L19" s="107" t="s">
        <v>302</v>
      </c>
      <c r="M19" s="113">
        <f>COUNTIF(MBIS5019!$C$23:$C$820,$M$10)</f>
        <v>24</v>
      </c>
      <c r="N19" s="104">
        <f>MBIS5019!$H$21</f>
        <v>0.3</v>
      </c>
      <c r="O19" s="104">
        <f>MBIS5019!$I$21</f>
        <v>0.4</v>
      </c>
      <c r="P19" s="104">
        <f>MBIS5019!$J$21</f>
        <v>0.3</v>
      </c>
      <c r="Q19" s="104">
        <f>MBIS5019!$K$21</f>
        <v>0</v>
      </c>
      <c r="R19" s="104">
        <f>MBIS5019!$L$21</f>
        <v>0</v>
      </c>
      <c r="T19" s="107" t="s">
        <v>302</v>
      </c>
      <c r="U19" s="113">
        <f>COUNTIFS(MBIS5019!$C$23:$C$820,$U$8, MBIS5019!$D$23:$D$820,$U$10)</f>
        <v>24</v>
      </c>
      <c r="V19" s="104">
        <f>MBIS5019!$H$21</f>
        <v>0.3</v>
      </c>
      <c r="W19" s="104">
        <f>MBIS5019!$I$21</f>
        <v>0.4</v>
      </c>
      <c r="X19" s="104">
        <f>MBIS5019!$J$21</f>
        <v>0.3</v>
      </c>
      <c r="Y19" s="104">
        <f>MBIS5019!$K$21</f>
        <v>0</v>
      </c>
      <c r="Z19" s="104">
        <f>MBIS5019!$L$21</f>
        <v>0</v>
      </c>
    </row>
    <row r="20" spans="4:26" ht="15" thickBot="1" x14ac:dyDescent="0.4">
      <c r="D20" s="107" t="s">
        <v>288</v>
      </c>
      <c r="E20" s="107"/>
      <c r="F20" s="108">
        <f>AVERAGEA(MBIS5019!$H$23:$H$820)</f>
        <v>13.745000000000003</v>
      </c>
      <c r="G20" s="108">
        <f>AVERAGEA(MBIS5019!$I$23:$I$820)</f>
        <v>26.154166666666669</v>
      </c>
      <c r="H20" s="108">
        <f>AVERAGEA(MBIS5019!$J$23:$J$820)</f>
        <v>24.037499999999994</v>
      </c>
      <c r="I20" s="108" t="e">
        <f>AVERAGEA(MBIS5019!$K$23:$K$820)</f>
        <v>#DIV/0!</v>
      </c>
      <c r="J20" s="108" t="e">
        <f>AVERAGEA(MBIS5019!$L$23:$L$820)</f>
        <v>#DIV/0!</v>
      </c>
      <c r="L20" s="107" t="s">
        <v>288</v>
      </c>
      <c r="M20" s="107"/>
      <c r="N20" s="108">
        <f>SUMIF(MBIS5019!$C$23:$C$820,$M$10,MBIS5019!$H$23:$H$820)/$M$19</f>
        <v>13.745000000000003</v>
      </c>
      <c r="O20" s="108">
        <f>SUMIF(MBIS5019!$C$23:$C$820,$M$10,MBIS5019!$I$23:$I$820)/$M$19</f>
        <v>26.154166666666669</v>
      </c>
      <c r="P20" s="108">
        <f>SUMIF(MBIS5019!$C$23:$C$820,$M$10,MBIS5019!$J$23:$J$820)/$M$19</f>
        <v>24.037499999999994</v>
      </c>
      <c r="Q20" s="108">
        <f>SUMIF(MBIS5019!$C$23:$C$820,$M$10,MBIS5019!$K$23:$K$820)/$M$19</f>
        <v>0</v>
      </c>
      <c r="R20" s="108">
        <f>SUMIF(MBIS5019!$C$23:$C$820,$M$10,MBIS5019!$L$23:$L$820)/$M$19</f>
        <v>0</v>
      </c>
      <c r="T20" s="107" t="s">
        <v>288</v>
      </c>
      <c r="U20" s="107"/>
      <c r="V20" s="108">
        <f>SUMIFS(MBIS5019!$H$23:$H$820,MBIS5019!$D$23:$D$820,$U$10,MBIS5019!$C$23:$C$820,$U$8)/$U$19</f>
        <v>13.745000000000003</v>
      </c>
      <c r="W20" s="108">
        <f>SUMIFS(MBIS5019!$I$23:$I$820,MBIS5019!$D$23:$D$820,$U$10,MBIS5019!$C$23:$C$820,$U$8)/$U$19</f>
        <v>26.154166666666669</v>
      </c>
      <c r="X20" s="108">
        <f>SUMIFS(MBIS5019!$J$23:$J$820,MBIS5019!$D$23:$D$820,$U$10,MBIS5019!$C$23:$C$820,$U$8)/$U$19</f>
        <v>24.037499999999994</v>
      </c>
      <c r="Y20" s="108">
        <f>SUMIFS(MBIS5019!$K$23:$K$820,MBIS5019!$D$23:$D$820,$U$10,MBIS5019!$C$23:$C$820,$U$8)/$U$19</f>
        <v>0</v>
      </c>
      <c r="Z20" s="108">
        <f>SUMIFS(MBIS5019!$L$23:$L$820,MBIS5019!$D$23:$D$820,$U$10,MBIS5019!$C$23:$C$820,$U$8)/$U$19</f>
        <v>0</v>
      </c>
    </row>
    <row r="21" spans="4:26" ht="15" thickBot="1" x14ac:dyDescent="0.4">
      <c r="D21" s="107" t="s">
        <v>289</v>
      </c>
      <c r="E21" s="107"/>
      <c r="F21" s="109">
        <f>F20/F19/100</f>
        <v>0.45816666666666678</v>
      </c>
      <c r="G21" s="109">
        <f>G20/G19/100</f>
        <v>0.65385416666666674</v>
      </c>
      <c r="H21" s="109">
        <f>H20/H19/100</f>
        <v>0.80124999999999991</v>
      </c>
      <c r="I21" s="109" t="e">
        <f>I20/I19/100</f>
        <v>#DIV/0!</v>
      </c>
      <c r="J21" s="109" t="e">
        <f>J20/J19/100</f>
        <v>#DIV/0!</v>
      </c>
      <c r="L21" s="107" t="s">
        <v>289</v>
      </c>
      <c r="M21" s="107"/>
      <c r="N21" s="109">
        <f>N20/N19/100</f>
        <v>0.45816666666666678</v>
      </c>
      <c r="O21" s="109">
        <f>O20/O19/100</f>
        <v>0.65385416666666674</v>
      </c>
      <c r="P21" s="109">
        <f>P20/P19/100</f>
        <v>0.80124999999999991</v>
      </c>
      <c r="Q21" s="109" t="e">
        <f>Q20/Q19/100</f>
        <v>#DIV/0!</v>
      </c>
      <c r="R21" s="109" t="e">
        <f>R20/R19/100</f>
        <v>#DIV/0!</v>
      </c>
      <c r="T21" s="107" t="s">
        <v>289</v>
      </c>
      <c r="U21" s="107"/>
      <c r="V21" s="109">
        <f>V20/V19/100</f>
        <v>0.45816666666666678</v>
      </c>
      <c r="W21" s="109">
        <f>W20/W19/100</f>
        <v>0.65385416666666674</v>
      </c>
      <c r="X21" s="109">
        <f>X20/X19/100</f>
        <v>0.80124999999999991</v>
      </c>
      <c r="Y21" s="109" t="e">
        <f>Y20/Y19/100</f>
        <v>#DIV/0!</v>
      </c>
      <c r="Z21" s="109" t="e">
        <f>Z20/Z19/100</f>
        <v>#DIV/0!</v>
      </c>
    </row>
    <row r="22" spans="4:26" ht="8" hidden="1" customHeight="1" x14ac:dyDescent="0.35">
      <c r="D22" s="103"/>
      <c r="E22" s="103"/>
      <c r="F22" s="103"/>
      <c r="G22" s="103"/>
      <c r="H22" s="103"/>
      <c r="I22" s="103"/>
      <c r="J22" s="103"/>
      <c r="L22" s="103"/>
      <c r="M22" s="103"/>
      <c r="N22" s="103"/>
      <c r="O22" s="103"/>
      <c r="P22" s="103"/>
      <c r="Q22" s="103"/>
      <c r="R22" s="103"/>
      <c r="T22" s="103"/>
      <c r="U22" s="103"/>
      <c r="V22" s="103"/>
      <c r="W22" s="103"/>
      <c r="X22" s="103"/>
      <c r="Y22" s="103"/>
      <c r="Z22" s="103"/>
    </row>
    <row r="23" spans="4:26" ht="15" thickBot="1" x14ac:dyDescent="0.4">
      <c r="D23" s="152" t="s">
        <v>290</v>
      </c>
      <c r="E23" s="152"/>
      <c r="F23" s="110">
        <f>COUNTIF(MBIS5019!$H$23:$H$820,"DNS")</f>
        <v>2</v>
      </c>
      <c r="G23" s="110">
        <f>COUNTIF(MBIS5019!$I$23:$I$820,"DNS")</f>
        <v>1</v>
      </c>
      <c r="H23" s="110">
        <f>COUNTIF(MBIS5019!$J$23:$J$820,"DNS")</f>
        <v>0</v>
      </c>
      <c r="I23" s="110">
        <f>COUNTIF(MBIS5019!$K$23:$K$820,"DNS")</f>
        <v>0</v>
      </c>
      <c r="J23" s="110">
        <f>COUNTIF(MBIS5019!$L$23:$L$820,"DNS")</f>
        <v>0</v>
      </c>
      <c r="L23" s="152" t="s">
        <v>290</v>
      </c>
      <c r="M23" s="152"/>
      <c r="N23" s="110">
        <f>COUNTIFS(MBIS5019!$H$23:$H$820,"DNS",MBIS5019!$C$23:$C$820,$M$10)</f>
        <v>2</v>
      </c>
      <c r="O23" s="110">
        <f>COUNTIFS(MBIS5019!$I$23:$I$820,"DNS",MBIS5019!$C$23:$C$820,$M$10)</f>
        <v>1</v>
      </c>
      <c r="P23" s="110">
        <f>COUNTIFS(MBIS5019!$J$23:$J$820,"DNS",MBIS5019!$C$23:$C$820,$M$10)</f>
        <v>0</v>
      </c>
      <c r="Q23" s="110">
        <f>COUNTIFS(MBIS5019!$K$23:$K$820,"DNS",MBIS5019!$C$23:$C$820,$M$10)</f>
        <v>0</v>
      </c>
      <c r="R23" s="110">
        <f>COUNTIFS(MBIS5019!$L$23:$L$820,"DNS",MBIS5019!$C$23:$C$820,$M$10)</f>
        <v>0</v>
      </c>
      <c r="T23" s="152" t="s">
        <v>290</v>
      </c>
      <c r="U23" s="152"/>
      <c r="V23" s="110">
        <f>COUNTIFS(MBIS5019!$H$23:$H$820,"DNS",MBIS5019!$D$23:$D$820,$U$10,MBIS5019!$C$23:$C$820,$U$8)</f>
        <v>2</v>
      </c>
      <c r="W23" s="110">
        <f>COUNTIFS(MBIS5019!$I$23:$I$820,"DNS",MBIS5019!$D$23:$D$820,$U$10,MBIS5019!$C$23:$C$820,$U$8)</f>
        <v>1</v>
      </c>
      <c r="X23" s="110">
        <f>COUNTIFS(MBIS5019!$J$23:$J$820,"DNS",MBIS5019!$D$23:$D$820,$U$10,MBIS5019!$C$23:$C$820,$U$8)</f>
        <v>0</v>
      </c>
      <c r="Y23" s="110">
        <f>COUNTIFS(MBIS5019!$K$23:$K$820,"DNS",MBIS5019!$D$23:$D$820,$U$10,MBIS5019!$C$23:$C$820,$U$8)</f>
        <v>0</v>
      </c>
      <c r="Z23" s="110">
        <f>COUNTIFS(MBIS5019!$L$23:$L$820,"DNS",MBIS5019!$D$23:$D$820,$U$10,MBIS5019!$C$23:$C$820,$U$8)</f>
        <v>0</v>
      </c>
    </row>
    <row r="24" spans="4:26" ht="15" thickBot="1" x14ac:dyDescent="0.4">
      <c r="D24" s="152" t="s">
        <v>291</v>
      </c>
      <c r="E24" s="152"/>
      <c r="F24" s="111">
        <f>F23/$D$11</f>
        <v>8.3333333333333329E-2</v>
      </c>
      <c r="G24" s="111">
        <f>G23/$D$11</f>
        <v>4.1666666666666664E-2</v>
      </c>
      <c r="H24" s="111">
        <f>H23/$D$11</f>
        <v>0</v>
      </c>
      <c r="I24" s="111">
        <f>I23/$D$11</f>
        <v>0</v>
      </c>
      <c r="J24" s="111">
        <f>J23/$D$11</f>
        <v>0</v>
      </c>
      <c r="L24" s="152" t="s">
        <v>291</v>
      </c>
      <c r="M24" s="152"/>
      <c r="N24" s="111">
        <f>N23/$M$19</f>
        <v>8.3333333333333329E-2</v>
      </c>
      <c r="O24" s="111">
        <f>O23/$M$19</f>
        <v>4.1666666666666664E-2</v>
      </c>
      <c r="P24" s="111">
        <f>P23/$M$19</f>
        <v>0</v>
      </c>
      <c r="Q24" s="111">
        <f>Q23/$M$19</f>
        <v>0</v>
      </c>
      <c r="R24" s="111">
        <f>R23/$M$19</f>
        <v>0</v>
      </c>
      <c r="T24" s="152" t="s">
        <v>291</v>
      </c>
      <c r="U24" s="152"/>
      <c r="V24" s="111">
        <f>V23/$U$19</f>
        <v>8.3333333333333329E-2</v>
      </c>
      <c r="W24" s="111">
        <f>W23/$U$19</f>
        <v>4.1666666666666664E-2</v>
      </c>
      <c r="X24" s="111">
        <f>X23/$U$19</f>
        <v>0</v>
      </c>
      <c r="Y24" s="111">
        <f>Y23/$U$19</f>
        <v>0</v>
      </c>
      <c r="Z24" s="111">
        <f>Z23/$U$19</f>
        <v>0</v>
      </c>
    </row>
    <row r="25" spans="4:26" ht="7" hidden="1" customHeight="1" x14ac:dyDescent="0.35">
      <c r="D25" s="103"/>
      <c r="E25" s="103"/>
      <c r="F25" s="112">
        <f>F19*100/2</f>
        <v>15</v>
      </c>
      <c r="G25" s="112">
        <f>G19*100/2</f>
        <v>20</v>
      </c>
      <c r="H25" s="112">
        <f>H19*100/2</f>
        <v>15</v>
      </c>
      <c r="I25" s="112">
        <f>I19*100/2</f>
        <v>0</v>
      </c>
      <c r="J25" s="112">
        <f>J19*100/2</f>
        <v>0</v>
      </c>
      <c r="L25" s="103"/>
      <c r="M25" s="103"/>
      <c r="N25" s="112">
        <f>N19*100/2</f>
        <v>15</v>
      </c>
      <c r="O25" s="112">
        <f>O19*100/2</f>
        <v>20</v>
      </c>
      <c r="P25" s="112">
        <f>P19*100/2</f>
        <v>15</v>
      </c>
      <c r="Q25" s="112">
        <f>Q19*100/2</f>
        <v>0</v>
      </c>
      <c r="R25" s="112">
        <f>R19*100/2</f>
        <v>0</v>
      </c>
      <c r="T25" s="103"/>
      <c r="U25" s="103"/>
      <c r="V25" s="112">
        <f>V19*100/2</f>
        <v>15</v>
      </c>
      <c r="W25" s="112">
        <f>W19*100/2</f>
        <v>20</v>
      </c>
      <c r="X25" s="112">
        <f>X19*100/2</f>
        <v>15</v>
      </c>
      <c r="Y25" s="112">
        <f>Y19*100/2</f>
        <v>0</v>
      </c>
      <c r="Z25" s="112">
        <f>Z19*100/2</f>
        <v>0</v>
      </c>
    </row>
    <row r="26" spans="4:26" ht="15" thickBot="1" x14ac:dyDescent="0.4">
      <c r="D26" s="152" t="s">
        <v>292</v>
      </c>
      <c r="E26" s="152"/>
      <c r="F26" s="110">
        <f>COUNTIF(MBIS5019!$H$23:$H$820,"&lt;"&amp;F25)</f>
        <v>11</v>
      </c>
      <c r="G26" s="110">
        <f>COUNTIF(MBIS5019!$I$23:$I$820,"&lt;"&amp;G25)</f>
        <v>5</v>
      </c>
      <c r="H26" s="110">
        <f>COUNTIF(MBIS5019!$J$23:$J$820,"&lt;"&amp;H25)</f>
        <v>1</v>
      </c>
      <c r="I26" s="110">
        <f>COUNTIF(MBIS5019!$K$23:$K$820,"&lt;"&amp;I25)</f>
        <v>0</v>
      </c>
      <c r="J26" s="110">
        <f>COUNTIF(MBIS5019!$L$23:$L$820,"&lt;"&amp;J25)</f>
        <v>0</v>
      </c>
      <c r="L26" s="152" t="s">
        <v>292</v>
      </c>
      <c r="M26" s="152"/>
      <c r="N26" s="110">
        <f>COUNTIFS(MBIS5019!$H$23:$H$820,"&lt;"&amp;N25,MBIS5019!$C$23:$C$820,$M$10)</f>
        <v>11</v>
      </c>
      <c r="O26" s="110">
        <f>COUNTIFS(MBIS5019!$I$23:$I$820,"&lt;"&amp;O25,MBIS5019!$C$23:$C$820,$M$10)</f>
        <v>5</v>
      </c>
      <c r="P26" s="110">
        <f>COUNTIFS(MBIS5019!$J$23:$J$820,"&lt;"&amp;P25,MBIS5019!$C$23:$C$820,$M$10)</f>
        <v>1</v>
      </c>
      <c r="Q26" s="110">
        <f>COUNTIFS(MBIS5019!$K$23:$K$820,"&lt;"&amp;Q25,MBIS5019!$C$23:$C$820,$M$10)</f>
        <v>0</v>
      </c>
      <c r="R26" s="110">
        <f>COUNTIFS(MBIS5019!$L$23:$L$820,"&lt;"&amp;R25,MBIS5019!$C$23:$C$820,$M$10)</f>
        <v>0</v>
      </c>
      <c r="T26" s="152" t="s">
        <v>292</v>
      </c>
      <c r="U26" s="152"/>
      <c r="V26" s="110">
        <f>COUNTIFS(MBIS5019!$H$23:$H$820,"&lt;"&amp;V25,MBIS5019!$D$23:$D$820,$U$10,MBIS5019!$C$23:$C$820,$U$8)</f>
        <v>11</v>
      </c>
      <c r="W26" s="110">
        <f>COUNTIFS(MBIS5019!$I$23:$I$820,"&lt;"&amp;W25,MBIS5019!$D$23:$D$820,$U$10,MBIS5019!$C$23:$C$820,$U$8)</f>
        <v>5</v>
      </c>
      <c r="X26" s="110">
        <f>COUNTIFS(MBIS5019!$J$23:$J$820,"&lt;"&amp;X25,MBIS5019!$D$23:$D$820,$U$10,MBIS5019!$C$23:$C$820,$U$8)</f>
        <v>1</v>
      </c>
      <c r="Y26" s="110">
        <f>COUNTIFS(MBIS5019!$K$23:$K$820,"&lt;"&amp;Y25,MBIS5019!$D$23:$D$820,$U$10,MBIS5019!$C$23:$C$820,$U$8)</f>
        <v>0</v>
      </c>
      <c r="Z26" s="110">
        <f>COUNTIFS(MBIS5019!$L$23:$L$820,"&lt;"&amp;Z25,MBIS5019!$D$23:$D$820,$U$10,MBIS5019!$C$23:$C$820,$U$8)</f>
        <v>0</v>
      </c>
    </row>
    <row r="27" spans="4:26" ht="15" thickBot="1" x14ac:dyDescent="0.4">
      <c r="D27" s="152" t="s">
        <v>293</v>
      </c>
      <c r="E27" s="152"/>
      <c r="F27" s="111">
        <f>F26/$D$11</f>
        <v>0.45833333333333331</v>
      </c>
      <c r="G27" s="111">
        <f>G26/$D$11</f>
        <v>0.20833333333333334</v>
      </c>
      <c r="H27" s="111">
        <f>H26/$D$11</f>
        <v>4.1666666666666664E-2</v>
      </c>
      <c r="I27" s="111">
        <f>I26/$D$11</f>
        <v>0</v>
      </c>
      <c r="J27" s="111">
        <f>J26/$D$11</f>
        <v>0</v>
      </c>
      <c r="L27" s="152" t="s">
        <v>293</v>
      </c>
      <c r="M27" s="152"/>
      <c r="N27" s="111">
        <f>N26/$M$19</f>
        <v>0.45833333333333331</v>
      </c>
      <c r="O27" s="111">
        <f>O26/$M$19</f>
        <v>0.20833333333333334</v>
      </c>
      <c r="P27" s="111">
        <f>P26/$M$19</f>
        <v>4.1666666666666664E-2</v>
      </c>
      <c r="Q27" s="111">
        <f>Q26/$M$19</f>
        <v>0</v>
      </c>
      <c r="R27" s="111">
        <f>R26/$M$19</f>
        <v>0</v>
      </c>
      <c r="T27" s="152" t="s">
        <v>293</v>
      </c>
      <c r="U27" s="152"/>
      <c r="V27" s="111">
        <f>V26/$U$19</f>
        <v>0.45833333333333331</v>
      </c>
      <c r="W27" s="111">
        <f>W26/$U$19</f>
        <v>0.20833333333333334</v>
      </c>
      <c r="X27" s="111">
        <f>X26/$U$19</f>
        <v>4.1666666666666664E-2</v>
      </c>
      <c r="Y27" s="111">
        <f>Y26/$U$19</f>
        <v>0</v>
      </c>
      <c r="Z27" s="111">
        <f>Z26/$U$19</f>
        <v>0</v>
      </c>
    </row>
    <row r="28" spans="4:26" ht="7" hidden="1" customHeight="1" thickBot="1" x14ac:dyDescent="0.4">
      <c r="D28" s="103"/>
      <c r="E28" s="103"/>
      <c r="F28" s="103"/>
      <c r="G28" s="103"/>
      <c r="H28" s="103"/>
      <c r="I28" s="103"/>
      <c r="J28" s="103"/>
      <c r="L28" s="103"/>
      <c r="M28" s="103"/>
      <c r="N28" s="103"/>
      <c r="O28" s="103"/>
      <c r="P28" s="103"/>
      <c r="Q28" s="103"/>
      <c r="R28" s="103"/>
      <c r="T28" s="103"/>
      <c r="U28" s="103"/>
      <c r="V28" s="103"/>
      <c r="W28" s="103"/>
      <c r="X28" s="103"/>
      <c r="Y28" s="103"/>
      <c r="Z28" s="103"/>
    </row>
    <row r="29" spans="4:26" ht="16" customHeight="1" thickBot="1" x14ac:dyDescent="0.4">
      <c r="D29" s="162" t="s">
        <v>677</v>
      </c>
      <c r="E29" s="162"/>
      <c r="F29" s="162"/>
      <c r="G29" s="162"/>
      <c r="H29" s="163"/>
      <c r="I29" s="164"/>
      <c r="J29" s="165"/>
      <c r="L29" s="162" t="s">
        <v>677</v>
      </c>
      <c r="M29" s="162"/>
      <c r="N29" s="162"/>
      <c r="O29" s="162"/>
      <c r="P29" s="163"/>
      <c r="Q29" s="164"/>
      <c r="R29" s="165"/>
      <c r="T29" s="162" t="s">
        <v>677</v>
      </c>
      <c r="U29" s="162"/>
      <c r="V29" s="162"/>
      <c r="W29" s="162"/>
      <c r="X29" s="163"/>
      <c r="Y29" s="164"/>
      <c r="Z29" s="165"/>
    </row>
    <row r="30" spans="4:26" ht="15" customHeight="1" thickBot="1" x14ac:dyDescent="0.4">
      <c r="D30" s="107" t="s">
        <v>288</v>
      </c>
      <c r="E30" s="107"/>
      <c r="F30" s="108">
        <f>SUMIF(MBIS5019!$M$23:$M$820,"&gt;=15",MBIS5019!$H$23:$H$820)/COUNTIF(MBIS5019!$M$23:$M$820,"&gt;=15")</f>
        <v>14.342608695652176</v>
      </c>
      <c r="G30" s="108">
        <f>SUMIF(MBIS5019!$M$23:$M$820,"&gt;=15",MBIS5019!$I$23:$I$820)/COUNTIF(MBIS5019!$M$23:$M$820,"&gt;=15")</f>
        <v>27.291304347826088</v>
      </c>
      <c r="H30" s="108">
        <f>SUMIF(MBIS5019!$M$23:$M$820,"&gt;=15",MBIS5019!$J$23:$J$820)/COUNTIF(MBIS5019!$M$23:$M$820,"&gt;=15")</f>
        <v>24.873913043478257</v>
      </c>
      <c r="I30" s="108">
        <f>SUMIF(MBIS5019!$M$23:$M$820,"&gt;=15",MBIS5019!$K$23:$K$820)/COUNTIF(MBIS5019!$M$23:$M$820,"&gt;=15")</f>
        <v>0</v>
      </c>
      <c r="J30" s="108">
        <f>SUMIF(MBIS5019!$M$23:$M$820,"&gt;=15",MBIS5019!$L$23:$L$820)/COUNTIF(MBIS5019!$M$23:$M$820,"&gt;=15")</f>
        <v>0</v>
      </c>
      <c r="L30" s="107" t="s">
        <v>288</v>
      </c>
      <c r="M30" s="107"/>
      <c r="N30" s="108">
        <f>SUMIFS(MBIS5019!$H$23:$H$820,MBIS5019!$M$23:$M$820,"&gt;=15",MBIS5019!$C$23:$C$820,$M$10)/COUNTIFS(MBIS5019!$M$23:$M$820,"&gt;=15",MBIS5019!$C$23:$C$820,$M$10)</f>
        <v>14.342608695652176</v>
      </c>
      <c r="O30" s="108">
        <f>SUMIFS(MBIS5019!$I$23:$I$820,MBIS5019!$M$23:$M$820,"&gt;=15",MBIS5019!$C$23:$C$820,$M$10)/COUNTIFS(MBIS5019!$M$23:$M$820,"&gt;=15",MBIS5019!$C$23:$C$820,$M$10)</f>
        <v>27.291304347826088</v>
      </c>
      <c r="P30" s="108">
        <f>SUMIFS(MBIS5019!$J$23:$J$820,MBIS5019!$M$23:$M$820,"&gt;=15",MBIS5019!$C$23:$C$820,$M$10)/COUNTIFS(MBIS5019!$M$23:$M$820,"&gt;=15",MBIS5019!$C$23:$C$820,$M$10)</f>
        <v>24.873913043478257</v>
      </c>
      <c r="Q30" s="108">
        <f>SUMIFS(MBIS5019!$K$23:$K$820,MBIS5019!$M$23:$M$820,"&gt;=15",MBIS5019!$C$23:$C$820,$M$10)/COUNTIFS(MBIS5019!$M$23:$M$820,"&gt;=15",MBIS5019!$C$23:$C$820,$M$10)</f>
        <v>0</v>
      </c>
      <c r="R30" s="108">
        <f>SUMIFS(MBIS5019!$L$23:$L$820,MBIS5019!$M$23:$M$820,"&gt;=15",MBIS5019!$C$23:$C$820,$M$10)/COUNTIFS(MBIS5019!$M$23:$M$820,"&gt;=15",MBIS5019!$C$23:$C$820,$M$10)</f>
        <v>0</v>
      </c>
      <c r="T30" s="107" t="s">
        <v>288</v>
      </c>
      <c r="U30" s="107"/>
      <c r="V30" s="108">
        <f>SUMIFS(MBIS5019!$H$23:$H$820,MBIS5019!$M$23:$M$820,"&gt;=15",MBIS5019!$D$23:$D$820,$U$10,MBIS5019!$C$23:$C$820,$U$8)/COUNTIFS(MBIS5019!$M$23:$M$820,"&gt;=15",MBIS5019!$D$23:$D$820,$U$10,MBIS5019!$C$23:$C$820,$U$8)</f>
        <v>14.342608695652176</v>
      </c>
      <c r="W30" s="108">
        <f>SUMIFS(MBIS5019!$I$23:$I$820,MBIS5019!$M$23:$M$820,"&gt;=15",MBIS5019!$D$23:$D$820,$U$10,MBIS5019!$C$23:$C$820,$U$8)/COUNTIFS(MBIS5019!$M$23:$M$820,"&gt;=15",MBIS5019!$D$23:$D$820,$U$10,MBIS5019!$C$23:$C$820,$U$8)</f>
        <v>27.291304347826088</v>
      </c>
      <c r="X30" s="108">
        <f>SUMIFS(MBIS5019!$J$23:$J$820,MBIS5019!$M$23:$M$820,"&gt;=15",MBIS5019!$D$23:$D$820,$U$10,MBIS5019!$C$23:$C$820,$U$8)/COUNTIFS(MBIS5019!$M$23:$M$820,"&gt;=15",MBIS5019!$D$23:$D$820,$U$10,MBIS5019!$C$23:$C$820,$U$8)</f>
        <v>24.873913043478257</v>
      </c>
      <c r="Y30" s="108">
        <f>SUMIFS(MBIS5019!$K$23:$K$820,MBIS5019!$M$23:$M$820,"&gt;=15",MBIS5019!$D$23:$D$820,$U$10,MBIS5019!$C$23:$C$820,$U$8)/COUNTIFS(MBIS5019!$M$23:$M$820,"&gt;=15",MBIS5019!$D$23:$D$820,$U$10,MBIS5019!$C$23:$C$820,$U$8)</f>
        <v>0</v>
      </c>
      <c r="Z30" s="108">
        <f>SUMIFS(MBIS5019!$L$23:$L$820,MBIS5019!$M$23:$M$820,"&gt;=15",MBIS5019!$D$23:$D$820,$U$10,MBIS5019!$C$23:$C$820,$U$8)/COUNTIFS(MBIS5019!$M$23:$M$820,"&gt;=15",MBIS5019!$D$23:$D$820,$U$10,MBIS5019!$C$23:$C$820,$U$8)</f>
        <v>0</v>
      </c>
    </row>
    <row r="31" spans="4:26" ht="15" thickBot="1" x14ac:dyDescent="0.4">
      <c r="D31" s="107" t="s">
        <v>289</v>
      </c>
      <c r="E31" s="107"/>
      <c r="F31" s="109">
        <f>F30/F19/100</f>
        <v>0.47808695652173921</v>
      </c>
      <c r="G31" s="109">
        <f>G30/G19/100</f>
        <v>0.68228260869565216</v>
      </c>
      <c r="H31" s="109">
        <f>H30/H19/100</f>
        <v>0.82913043478260862</v>
      </c>
      <c r="I31" s="109" t="e">
        <f>I30/I19/100</f>
        <v>#DIV/0!</v>
      </c>
      <c r="J31" s="109" t="e">
        <f>J30/J19/100</f>
        <v>#DIV/0!</v>
      </c>
      <c r="L31" s="107" t="s">
        <v>289</v>
      </c>
      <c r="M31" s="107"/>
      <c r="N31" s="109">
        <f>N30/N19/100</f>
        <v>0.47808695652173921</v>
      </c>
      <c r="O31" s="109">
        <f>O30/O19/100</f>
        <v>0.68228260869565216</v>
      </c>
      <c r="P31" s="109">
        <f>P30/P19/100</f>
        <v>0.82913043478260862</v>
      </c>
      <c r="Q31" s="109" t="e">
        <f>Q30/Q19/100</f>
        <v>#DIV/0!</v>
      </c>
      <c r="R31" s="109" t="e">
        <f>R30/R19/100</f>
        <v>#DIV/0!</v>
      </c>
      <c r="T31" s="107" t="s">
        <v>289</v>
      </c>
      <c r="U31" s="107"/>
      <c r="V31" s="109">
        <f>V30/V19/100</f>
        <v>0.47808695652173921</v>
      </c>
      <c r="W31" s="109">
        <f>W30/W19/100</f>
        <v>0.68228260869565216</v>
      </c>
      <c r="X31" s="109">
        <f>X30/X19/100</f>
        <v>0.82913043478260862</v>
      </c>
      <c r="Y31" s="109" t="e">
        <f>Y30/Y19/100</f>
        <v>#DIV/0!</v>
      </c>
      <c r="Z31" s="109" t="e">
        <f>Z30/Z19/100</f>
        <v>#DIV/0!</v>
      </c>
    </row>
    <row r="32" spans="4:26" ht="7" hidden="1" customHeight="1" x14ac:dyDescent="0.35">
      <c r="D32" s="103"/>
      <c r="E32" s="103"/>
      <c r="F32" s="103"/>
      <c r="G32" s="103"/>
      <c r="H32" s="103"/>
      <c r="I32" s="103"/>
      <c r="J32" s="103"/>
      <c r="L32" s="103"/>
      <c r="M32" s="103"/>
      <c r="N32" s="103"/>
      <c r="O32" s="103"/>
      <c r="P32" s="103"/>
      <c r="Q32" s="103"/>
      <c r="R32" s="103"/>
      <c r="T32" s="103"/>
      <c r="U32" s="103"/>
      <c r="V32" s="103"/>
      <c r="W32" s="103"/>
      <c r="X32" s="103"/>
      <c r="Y32" s="103"/>
      <c r="Z32" s="103"/>
    </row>
    <row r="33" spans="4:26" ht="15" thickBot="1" x14ac:dyDescent="0.4">
      <c r="D33" s="152" t="s">
        <v>290</v>
      </c>
      <c r="E33" s="152"/>
      <c r="F33" s="110">
        <f>COUNTIFS(MBIS5019!$H$23:$H$820,"DNS",MBIS5019!$M$23:$M$820,"&gt;=15")</f>
        <v>1</v>
      </c>
      <c r="G33" s="110">
        <f>COUNTIFS(MBIS5019!$I$23:$I$820,"DNS",MBIS5019!$M$23:$M$820,"&gt;=15")</f>
        <v>0</v>
      </c>
      <c r="H33" s="110">
        <f>COUNTIFS(MBIS5019!$J$23:$J$820,"DNS",MBIS5019!$M$23:$M$820,"&gt;=15")</f>
        <v>0</v>
      </c>
      <c r="I33" s="110">
        <f>COUNTIFS(MBIS5019!$K$23:$K$820,"DNS",MBIS5019!$M$23:$M$820,"&gt;=15")</f>
        <v>0</v>
      </c>
      <c r="J33" s="110">
        <f>COUNTIFS(MBIS5019!$L$23:$L$820,"DNS",MBIS5019!$M$23:$M$820,"&gt;=15")</f>
        <v>0</v>
      </c>
      <c r="L33" s="152" t="s">
        <v>290</v>
      </c>
      <c r="M33" s="152"/>
      <c r="N33" s="110">
        <f>COUNTIFS(MBIS5019!$H$23:$H$820,"DNS",MBIS5019!$M$23:$M$820,"&gt;=15",MBIS5019!$C$23:$C$820,$M$10)</f>
        <v>1</v>
      </c>
      <c r="O33" s="110">
        <f>COUNTIFS(MBIS5019!$I$23:$I$820,"DNS",MBIS5019!$M$23:$M$820,"&gt;=15",MBIS5019!$C$23:$C$820,$M$10)</f>
        <v>0</v>
      </c>
      <c r="P33" s="110">
        <f>COUNTIFS(MBIS5019!$J$23:$J$820,"DNS",MBIS5019!$M$23:$M$820,"&gt;=15",MBIS5019!$C$23:$C$820,$M$10)</f>
        <v>0</v>
      </c>
      <c r="Q33" s="110">
        <f>COUNTIFS(MBIS5019!$K$23:$K$820,"DNS",MBIS5019!$M$23:$M$820,"&gt;=15",MBIS5019!$C$23:$C$820,$M$10)</f>
        <v>0</v>
      </c>
      <c r="R33" s="110">
        <f>COUNTIFS(MBIS5019!$L$23:$L$820,"DNS",MBIS5019!$M$23:$M$820,"&gt;=15",MBIS5019!$C$23:$C$820,$M$10)</f>
        <v>0</v>
      </c>
      <c r="T33" s="152" t="s">
        <v>290</v>
      </c>
      <c r="U33" s="152"/>
      <c r="V33" s="110">
        <f>COUNTIFS(MBIS5019!$H$23:$H$820,"DNS",MBIS5019!$M$23:$M$820,"&gt;=15",MBIS5019!$D$23:$D$820,$U$10,MBIS5019!$C$23:$C$820,$U$8)</f>
        <v>1</v>
      </c>
      <c r="W33" s="110">
        <f>COUNTIFS(MBIS5019!$I$23:$I$820,"DNS",MBIS5019!$M$23:$M$820,"&gt;=15",MBIS5019!$D$23:$D$820,$U$10,MBIS5019!$C$23:$C$820,$U$8)</f>
        <v>0</v>
      </c>
      <c r="X33" s="110">
        <f>COUNTIFS(MBIS5019!$J$23:$J$820,"DNS",MBIS5019!$M$23:$M$820,"&gt;=15",MBIS5019!$D$23:$D$820,$U$10,MBIS5019!$C$23:$C$820,$U$8)</f>
        <v>0</v>
      </c>
      <c r="Y33" s="110">
        <f>COUNTIFS(MBIS5019!$K$23:$K$820,"DNS",MBIS5019!$M$23:$M$820,"&gt;=15",MBIS5019!$D$23:$D$820,$U$10,MBIS5019!$C$23:$C$820,$U$8)</f>
        <v>0</v>
      </c>
      <c r="Z33" s="110">
        <f>COUNTIFS(MBIS5019!$L$23:$L$820,"DNS",MBIS5019!$M$23:$M$820,"&gt;=15",MBIS5019!$D$23:$D$820,$U$10,MBIS5019!$C$23:$C$820,$U$8)</f>
        <v>0</v>
      </c>
    </row>
    <row r="34" spans="4:26" ht="15" thickBot="1" x14ac:dyDescent="0.4">
      <c r="D34" s="152" t="s">
        <v>291</v>
      </c>
      <c r="E34" s="152"/>
      <c r="F34" s="111">
        <f>F33/$D$11</f>
        <v>4.1666666666666664E-2</v>
      </c>
      <c r="G34" s="111">
        <f>G33/$D$11</f>
        <v>0</v>
      </c>
      <c r="H34" s="111">
        <f>H33/$D$11</f>
        <v>0</v>
      </c>
      <c r="I34" s="111">
        <f>I33/$D$11</f>
        <v>0</v>
      </c>
      <c r="J34" s="111">
        <f>J33/$D$11</f>
        <v>0</v>
      </c>
      <c r="L34" s="152" t="s">
        <v>291</v>
      </c>
      <c r="M34" s="152"/>
      <c r="N34" s="111">
        <f>N33/$M$19</f>
        <v>4.1666666666666664E-2</v>
      </c>
      <c r="O34" s="111">
        <f>O33/$M$19</f>
        <v>0</v>
      </c>
      <c r="P34" s="111">
        <f>P33/$M$19</f>
        <v>0</v>
      </c>
      <c r="Q34" s="111">
        <f>Q33/$M$19</f>
        <v>0</v>
      </c>
      <c r="R34" s="111">
        <f>R33/$M$19</f>
        <v>0</v>
      </c>
      <c r="T34" s="152" t="s">
        <v>291</v>
      </c>
      <c r="U34" s="152"/>
      <c r="V34" s="111">
        <f>V33/$U$19</f>
        <v>4.1666666666666664E-2</v>
      </c>
      <c r="W34" s="111">
        <f>W33/$U$19</f>
        <v>0</v>
      </c>
      <c r="X34" s="111">
        <f>X33/$U$19</f>
        <v>0</v>
      </c>
      <c r="Y34" s="111">
        <f>Y33/$U$19</f>
        <v>0</v>
      </c>
      <c r="Z34" s="111">
        <f>Z33/$U$19</f>
        <v>0</v>
      </c>
    </row>
    <row r="35" spans="4:26" ht="7" hidden="1" customHeight="1" x14ac:dyDescent="0.35">
      <c r="D35" s="103"/>
      <c r="E35" s="103"/>
      <c r="F35" s="112"/>
      <c r="G35" s="112"/>
      <c r="H35" s="112"/>
      <c r="I35" s="112"/>
      <c r="J35" s="112"/>
      <c r="L35" s="103"/>
      <c r="M35" s="103"/>
      <c r="N35" s="112"/>
      <c r="O35" s="112"/>
      <c r="P35" s="112"/>
      <c r="Q35" s="112"/>
      <c r="R35" s="112"/>
      <c r="T35" s="103"/>
      <c r="U35" s="103"/>
      <c r="V35" s="112"/>
      <c r="W35" s="112"/>
      <c r="X35" s="112"/>
      <c r="Y35" s="112"/>
      <c r="Z35" s="112"/>
    </row>
    <row r="36" spans="4:26" ht="15" thickBot="1" x14ac:dyDescent="0.4">
      <c r="D36" s="152" t="s">
        <v>292</v>
      </c>
      <c r="E36" s="152"/>
      <c r="F36" s="110">
        <f>COUNTIFS(MBIS5019!$H$23:$H$820,"&lt;"&amp;F25,MBIS5019!$M$23:$M$820,"&gt;=15")</f>
        <v>11</v>
      </c>
      <c r="G36" s="110">
        <f>COUNTIFS(MBIS5019!$I$23:$I$820,"&lt;"&amp;G25,MBIS5019!$M$23:$M$820,"&gt;=15")</f>
        <v>5</v>
      </c>
      <c r="H36" s="110">
        <f>COUNTIFS(MBIS5019!$J$23:$J$820,"&lt;"&amp;H25,MBIS5019!$M$23:$M$820,"&gt;=15")</f>
        <v>0</v>
      </c>
      <c r="I36" s="110">
        <f>COUNTIFS(MBIS5019!$K$23:$K$820,"&lt;"&amp;I25,MBIS5019!$M$23:$M$820,"&gt;=15")</f>
        <v>0</v>
      </c>
      <c r="J36" s="110">
        <f>COUNTIFS(MBIS5019!$L$23:$L$820,"&lt;"&amp;J25,MBIS5019!$M$23:$M$820,"&gt;=15")</f>
        <v>0</v>
      </c>
      <c r="L36" s="152" t="s">
        <v>292</v>
      </c>
      <c r="M36" s="152"/>
      <c r="N36" s="110">
        <f>COUNTIFS(MBIS5019!$H$23:$H$820,"&lt;"&amp;N25,MBIS5019!$M$23:$M$820,"&gt;=15",MBIS5019!$C$23:$C$820,$M$10)</f>
        <v>11</v>
      </c>
      <c r="O36" s="110">
        <f>COUNTIFS(MBIS5019!$I$23:$I$820,"&lt;"&amp;O25,MBIS5019!$M$23:$M$820,"&gt;=15",MBIS5019!$C$23:$C$820,$M$10)</f>
        <v>5</v>
      </c>
      <c r="P36" s="110">
        <f>COUNTIFS(MBIS5019!$J$23:$J$820,"&lt;"&amp;P25,MBIS5019!$M$23:$M$820,"&gt;=15",MBIS5019!$C$23:$C$820,$M$10)</f>
        <v>0</v>
      </c>
      <c r="Q36" s="110">
        <f>COUNTIFS(MBIS5019!$K$23:$K$820,"&lt;"&amp;Q25,MBIS5019!$M$23:$M$820,"&gt;=15",MBIS5019!$C$23:$C$820,$M$10)</f>
        <v>0</v>
      </c>
      <c r="R36" s="110">
        <f>COUNTIFS(MBIS5019!$L$23:$L$820,"&lt;"&amp;R25,MBIS5019!$M$23:$M$820,"&gt;=15",MBIS5019!$C$23:$C$820,$M$10)</f>
        <v>0</v>
      </c>
      <c r="T36" s="152" t="s">
        <v>292</v>
      </c>
      <c r="U36" s="152"/>
      <c r="V36" s="110">
        <f>COUNTIFS(MBIS5019!$H$23:$H$820,"&lt;"&amp;V25,MBIS5019!$M$23:$M$820,"&gt;=15",MBIS5019!$D$23:$D$820,$U$10,MBIS5019!$C$23:$C$820,$U$8)</f>
        <v>11</v>
      </c>
      <c r="W36" s="110">
        <f>COUNTIFS(MBIS5019!$I$23:$I$820,"&lt;"&amp;W25,MBIS5019!$M$23:$M$820,"&gt;=15",MBIS5019!$D$23:$D$820,$U$10,MBIS5019!$C$23:$C$820,$U$8)</f>
        <v>5</v>
      </c>
      <c r="X36" s="110">
        <f>COUNTIFS(MBIS5019!$J$23:$J$820,"&lt;"&amp;X25,MBIS5019!$M$23:$M$820,"&gt;=15",MBIS5019!$D$23:$D$820,$U$10,MBIS5019!$C$23:$C$820,$U$8)</f>
        <v>0</v>
      </c>
      <c r="Y36" s="110">
        <f>COUNTIFS(MBIS5019!$K$23:$K$820,"&lt;"&amp;Y25,MBIS5019!$M$23:$M$820,"&gt;=15",MBIS5019!$D$23:$D$820,$U$10,MBIS5019!$C$23:$C$820,$U$8)</f>
        <v>0</v>
      </c>
      <c r="Z36" s="110">
        <f>COUNTIFS(MBIS5019!$L$23:$L$820,"&lt;"&amp;Z25,MBIS5019!$M$23:$M$820,"&gt;=15",MBIS5019!$D$23:$D$820,$U$10,MBIS5019!$C$23:$C$820,$U$8)</f>
        <v>0</v>
      </c>
    </row>
    <row r="37" spans="4:26" ht="15" thickBot="1" x14ac:dyDescent="0.4">
      <c r="D37" s="152" t="s">
        <v>293</v>
      </c>
      <c r="E37" s="152"/>
      <c r="F37" s="111">
        <f>F36/$D$11</f>
        <v>0.45833333333333331</v>
      </c>
      <c r="G37" s="111">
        <f>G36/$D$11</f>
        <v>0.20833333333333334</v>
      </c>
      <c r="H37" s="111">
        <f>H36/$D$11</f>
        <v>0</v>
      </c>
      <c r="I37" s="111">
        <f>I36/$D$11</f>
        <v>0</v>
      </c>
      <c r="J37" s="111">
        <f>J36/$D$11</f>
        <v>0</v>
      </c>
      <c r="L37" s="152" t="s">
        <v>293</v>
      </c>
      <c r="M37" s="152"/>
      <c r="N37" s="111">
        <f>N36/$M$19</f>
        <v>0.45833333333333331</v>
      </c>
      <c r="O37" s="111">
        <f>O36/$M$19</f>
        <v>0.20833333333333334</v>
      </c>
      <c r="P37" s="111">
        <f>P36/$M$19</f>
        <v>0</v>
      </c>
      <c r="Q37" s="111">
        <f>Q36/$M$19</f>
        <v>0</v>
      </c>
      <c r="R37" s="111">
        <f>R36/$M$19</f>
        <v>0</v>
      </c>
      <c r="T37" s="152" t="s">
        <v>293</v>
      </c>
      <c r="U37" s="152"/>
      <c r="V37" s="111">
        <f>V36/$U$19</f>
        <v>0.45833333333333331</v>
      </c>
      <c r="W37" s="111">
        <f>W36/$U$19</f>
        <v>0.20833333333333334</v>
      </c>
      <c r="X37" s="111">
        <f>X36/$U$19</f>
        <v>0</v>
      </c>
      <c r="Y37" s="111">
        <f>Y36/$U$19</f>
        <v>0</v>
      </c>
      <c r="Z37" s="111">
        <f>Z36/$U$19</f>
        <v>0</v>
      </c>
    </row>
    <row r="39" spans="4:26" ht="8" customHeight="1" x14ac:dyDescent="0.35">
      <c r="T39" s="101"/>
      <c r="U39" s="101"/>
      <c r="V39" s="101"/>
      <c r="W39" s="101"/>
      <c r="X39" s="101"/>
      <c r="Y39" s="101"/>
      <c r="Z39" s="101"/>
    </row>
    <row r="40" spans="4:26" ht="7" customHeight="1" x14ac:dyDescent="0.35">
      <c r="T40" s="101"/>
      <c r="U40" s="101"/>
      <c r="V40" s="101"/>
      <c r="W40" s="101"/>
      <c r="X40" s="101"/>
      <c r="Y40" s="101"/>
      <c r="Z40" s="101"/>
    </row>
    <row r="41" spans="4:26" ht="7" customHeight="1" x14ac:dyDescent="0.35">
      <c r="T41" s="101"/>
      <c r="U41" s="101"/>
      <c r="V41" s="101"/>
      <c r="W41" s="101"/>
      <c r="X41" s="101"/>
      <c r="Y41" s="101"/>
      <c r="Z41" s="101"/>
    </row>
    <row r="42" spans="4:26" ht="5" customHeight="1" x14ac:dyDescent="0.35">
      <c r="T42" s="101"/>
      <c r="U42" s="101"/>
      <c r="V42" s="101"/>
      <c r="W42" s="101"/>
      <c r="X42" s="101"/>
      <c r="Y42" s="101"/>
      <c r="Z42" s="101"/>
    </row>
    <row r="43" spans="4:26" x14ac:dyDescent="0.35">
      <c r="V43" s="89"/>
      <c r="W43" s="89"/>
      <c r="X43" s="89"/>
      <c r="Y43" s="89"/>
      <c r="Z43" s="89"/>
    </row>
    <row r="44" spans="4:26" x14ac:dyDescent="0.35">
      <c r="T44" s="90"/>
      <c r="U44" s="91"/>
      <c r="V44" s="89"/>
      <c r="W44" s="89"/>
      <c r="X44" s="89"/>
      <c r="Y44" s="89"/>
      <c r="Z44" s="89"/>
    </row>
    <row r="45" spans="4:26" x14ac:dyDescent="0.35">
      <c r="V45" s="92"/>
      <c r="W45" s="92"/>
      <c r="X45" s="92"/>
      <c r="Y45" s="92"/>
      <c r="Z45" s="91"/>
    </row>
    <row r="46" spans="4:26" x14ac:dyDescent="0.35">
      <c r="T46" s="93"/>
      <c r="U46" s="93"/>
      <c r="V46" s="94"/>
      <c r="W46" s="94"/>
      <c r="X46" s="94"/>
      <c r="Y46" s="94"/>
      <c r="Z46" s="94"/>
    </row>
    <row r="47" spans="4:26" x14ac:dyDescent="0.35">
      <c r="T47" s="93"/>
      <c r="U47" s="93"/>
      <c r="V47" s="95"/>
      <c r="W47" s="95"/>
      <c r="X47" s="95"/>
      <c r="Y47" s="95"/>
      <c r="Z47" s="95"/>
    </row>
    <row r="48" spans="4:26" ht="6" customHeight="1" x14ac:dyDescent="0.35"/>
    <row r="49" spans="18:26" x14ac:dyDescent="0.35">
      <c r="T49" s="100"/>
      <c r="U49" s="100"/>
      <c r="V49" s="96"/>
      <c r="W49" s="96"/>
      <c r="X49" s="96"/>
      <c r="Y49" s="96"/>
      <c r="Z49" s="96"/>
    </row>
    <row r="50" spans="18:26" x14ac:dyDescent="0.35">
      <c r="T50" s="100"/>
      <c r="U50" s="100"/>
      <c r="V50" s="97"/>
      <c r="W50" s="97"/>
      <c r="X50" s="97"/>
      <c r="Y50" s="97"/>
      <c r="Z50" s="97"/>
    </row>
    <row r="51" spans="18:26" ht="7" customHeight="1" x14ac:dyDescent="0.35">
      <c r="V51" s="98"/>
      <c r="W51" s="98"/>
      <c r="X51" s="98"/>
      <c r="Y51" s="98"/>
      <c r="Z51" s="98"/>
    </row>
    <row r="52" spans="18:26" x14ac:dyDescent="0.35">
      <c r="T52" s="100"/>
      <c r="U52" s="100"/>
      <c r="V52" s="96"/>
      <c r="W52" s="96"/>
      <c r="X52" s="96"/>
      <c r="Y52" s="96"/>
      <c r="Z52" s="96"/>
    </row>
    <row r="53" spans="18:26" x14ac:dyDescent="0.35">
      <c r="R53" s="45"/>
      <c r="T53" s="100"/>
      <c r="U53" s="100"/>
      <c r="V53" s="97"/>
      <c r="W53" s="97"/>
      <c r="X53" s="97"/>
      <c r="Y53" s="97"/>
      <c r="Z53" s="97"/>
    </row>
    <row r="54" spans="18:26" ht="6" customHeight="1" x14ac:dyDescent="0.35">
      <c r="R54" s="45"/>
    </row>
    <row r="55" spans="18:26" ht="6" customHeight="1" x14ac:dyDescent="0.35">
      <c r="R55" s="45"/>
    </row>
    <row r="56" spans="18:26" ht="15" customHeight="1" x14ac:dyDescent="0.35">
      <c r="R56" s="102" t="s">
        <v>294</v>
      </c>
      <c r="T56" s="93"/>
      <c r="U56" s="93"/>
      <c r="V56" s="94"/>
      <c r="W56" s="94"/>
      <c r="X56" s="94"/>
      <c r="Y56" s="94"/>
      <c r="Z56" s="94"/>
    </row>
    <row r="57" spans="18:26" x14ac:dyDescent="0.35">
      <c r="R57" s="102"/>
      <c r="T57" s="93"/>
      <c r="U57" s="93"/>
      <c r="V57" s="95"/>
      <c r="W57" s="95"/>
      <c r="X57" s="95"/>
      <c r="Y57" s="95"/>
      <c r="Z57" s="95"/>
    </row>
    <row r="58" spans="18:26" ht="7" customHeight="1" x14ac:dyDescent="0.35">
      <c r="R58" s="102"/>
    </row>
    <row r="59" spans="18:26" x14ac:dyDescent="0.35">
      <c r="R59" s="102"/>
      <c r="T59" s="100"/>
      <c r="U59" s="100"/>
      <c r="V59" s="96"/>
      <c r="W59" s="96"/>
      <c r="X59" s="96"/>
      <c r="Y59" s="96"/>
      <c r="Z59" s="96"/>
    </row>
    <row r="60" spans="18:26" x14ac:dyDescent="0.35">
      <c r="R60" s="102"/>
      <c r="T60" s="100"/>
      <c r="U60" s="100"/>
      <c r="V60" s="97"/>
      <c r="W60" s="97"/>
      <c r="X60" s="97"/>
      <c r="Y60" s="97"/>
      <c r="Z60" s="97"/>
    </row>
    <row r="61" spans="18:26" ht="7" customHeight="1" x14ac:dyDescent="0.35">
      <c r="R61" s="102"/>
      <c r="V61" s="99"/>
      <c r="W61" s="99"/>
      <c r="X61" s="99"/>
      <c r="Y61" s="99"/>
      <c r="Z61" s="99"/>
    </row>
    <row r="62" spans="18:26" x14ac:dyDescent="0.35">
      <c r="R62" s="102"/>
      <c r="T62" s="100"/>
      <c r="U62" s="100"/>
      <c r="V62" s="96"/>
      <c r="W62" s="96"/>
      <c r="X62" s="96"/>
      <c r="Y62" s="96"/>
      <c r="Z62" s="96"/>
    </row>
    <row r="63" spans="18:26" x14ac:dyDescent="0.35">
      <c r="R63" s="102"/>
      <c r="T63" s="100"/>
      <c r="U63" s="100"/>
      <c r="V63" s="97"/>
      <c r="W63" s="97"/>
      <c r="X63" s="97"/>
      <c r="Y63" s="97"/>
      <c r="Z63" s="97"/>
    </row>
    <row r="64" spans="18:26" x14ac:dyDescent="0.35">
      <c r="R64" s="45"/>
    </row>
    <row r="65" spans="18:26" ht="15" customHeight="1" x14ac:dyDescent="0.35">
      <c r="R65" s="45"/>
      <c r="T65" s="101"/>
      <c r="U65" s="101"/>
      <c r="V65" s="101"/>
      <c r="W65" s="101"/>
      <c r="X65" s="101"/>
      <c r="Y65" s="101"/>
      <c r="Z65" s="101"/>
    </row>
    <row r="66" spans="18:26" ht="15" customHeight="1" x14ac:dyDescent="0.35">
      <c r="R66" s="45"/>
      <c r="T66" s="101"/>
      <c r="U66" s="101"/>
      <c r="V66" s="101"/>
      <c r="W66" s="101"/>
      <c r="X66" s="101"/>
      <c r="Y66" s="101"/>
      <c r="Z66" s="101"/>
    </row>
    <row r="67" spans="18:26" ht="15" customHeight="1" x14ac:dyDescent="0.35">
      <c r="T67" s="101"/>
      <c r="U67" s="101"/>
      <c r="V67" s="101"/>
      <c r="W67" s="101"/>
      <c r="X67" s="101"/>
      <c r="Y67" s="101"/>
      <c r="Z67" s="101"/>
    </row>
    <row r="68" spans="18:26" ht="15" customHeight="1" x14ac:dyDescent="0.35">
      <c r="T68" s="101"/>
      <c r="U68" s="101"/>
      <c r="V68" s="101"/>
      <c r="W68" s="101"/>
      <c r="X68" s="101"/>
      <c r="Y68" s="101"/>
      <c r="Z68" s="101"/>
    </row>
    <row r="69" spans="18:26" x14ac:dyDescent="0.35">
      <c r="V69" s="89"/>
      <c r="W69" s="89"/>
      <c r="X69" s="89"/>
      <c r="Y69" s="89"/>
      <c r="Z69" s="89"/>
    </row>
    <row r="70" spans="18:26" x14ac:dyDescent="0.35">
      <c r="T70" s="90"/>
      <c r="U70" s="91"/>
      <c r="V70" s="89"/>
      <c r="W70" s="89"/>
      <c r="X70" s="89"/>
      <c r="Y70" s="89"/>
      <c r="Z70" s="89"/>
    </row>
    <row r="71" spans="18:26" x14ac:dyDescent="0.35">
      <c r="V71" s="92"/>
      <c r="W71" s="92"/>
      <c r="X71" s="92"/>
      <c r="Y71" s="92"/>
      <c r="Z71" s="91"/>
    </row>
    <row r="72" spans="18:26" x14ac:dyDescent="0.35">
      <c r="T72" s="93"/>
      <c r="U72" s="93"/>
      <c r="V72" s="94"/>
      <c r="W72" s="94"/>
      <c r="X72" s="94"/>
      <c r="Y72" s="94"/>
      <c r="Z72" s="94"/>
    </row>
    <row r="73" spans="18:26" x14ac:dyDescent="0.35">
      <c r="T73" s="93"/>
      <c r="U73" s="93"/>
      <c r="V73" s="95"/>
      <c r="W73" s="95"/>
      <c r="X73" s="95"/>
      <c r="Y73" s="95"/>
      <c r="Z73" s="95"/>
    </row>
    <row r="75" spans="18:26" x14ac:dyDescent="0.35">
      <c r="T75" s="100"/>
      <c r="U75" s="100"/>
      <c r="V75" s="96"/>
      <c r="W75" s="96"/>
      <c r="X75" s="96"/>
      <c r="Y75" s="96"/>
      <c r="Z75" s="96"/>
    </row>
    <row r="76" spans="18:26" x14ac:dyDescent="0.35">
      <c r="T76" s="100"/>
      <c r="U76" s="100"/>
      <c r="V76" s="97"/>
      <c r="W76" s="97"/>
      <c r="X76" s="97"/>
      <c r="Y76" s="97"/>
      <c r="Z76" s="97"/>
    </row>
    <row r="77" spans="18:26" x14ac:dyDescent="0.35">
      <c r="V77" s="98"/>
      <c r="W77" s="98"/>
      <c r="X77" s="98"/>
      <c r="Y77" s="98"/>
      <c r="Z77" s="98"/>
    </row>
    <row r="78" spans="18:26" x14ac:dyDescent="0.35">
      <c r="T78" s="100"/>
      <c r="U78" s="100"/>
      <c r="V78" s="96"/>
      <c r="W78" s="96"/>
      <c r="X78" s="96"/>
      <c r="Y78" s="96"/>
      <c r="Z78" s="96"/>
    </row>
    <row r="79" spans="18:26" x14ac:dyDescent="0.35">
      <c r="R79" s="45"/>
      <c r="T79" s="100"/>
      <c r="U79" s="100"/>
      <c r="V79" s="97"/>
      <c r="W79" s="97"/>
      <c r="X79" s="97"/>
      <c r="Y79" s="97"/>
      <c r="Z79" s="97"/>
    </row>
    <row r="80" spans="18:26" x14ac:dyDescent="0.35">
      <c r="R80" s="45"/>
    </row>
    <row r="81" spans="18:26" x14ac:dyDescent="0.35">
      <c r="R81" s="45"/>
    </row>
    <row r="82" spans="18:26" ht="15" customHeight="1" x14ac:dyDescent="0.35">
      <c r="R82" s="102" t="s">
        <v>294</v>
      </c>
      <c r="T82" s="93"/>
      <c r="U82" s="93"/>
      <c r="V82" s="94"/>
      <c r="W82" s="94"/>
      <c r="X82" s="94"/>
      <c r="Y82" s="94"/>
      <c r="Z82" s="94"/>
    </row>
    <row r="83" spans="18:26" x14ac:dyDescent="0.35">
      <c r="R83" s="102"/>
      <c r="T83" s="93"/>
      <c r="U83" s="93"/>
      <c r="V83" s="95"/>
      <c r="W83" s="95"/>
      <c r="X83" s="95"/>
      <c r="Y83" s="95"/>
      <c r="Z83" s="95"/>
    </row>
    <row r="84" spans="18:26" x14ac:dyDescent="0.35">
      <c r="R84" s="102"/>
    </row>
    <row r="85" spans="18:26" x14ac:dyDescent="0.35">
      <c r="R85" s="102"/>
      <c r="T85" s="100"/>
      <c r="U85" s="100"/>
      <c r="V85" s="96"/>
      <c r="W85" s="96"/>
      <c r="X85" s="96"/>
      <c r="Y85" s="96"/>
      <c r="Z85" s="96"/>
    </row>
    <row r="86" spans="18:26" x14ac:dyDescent="0.35">
      <c r="R86" s="102"/>
      <c r="T86" s="100"/>
      <c r="U86" s="100"/>
      <c r="V86" s="97"/>
      <c r="W86" s="97"/>
      <c r="X86" s="97"/>
      <c r="Y86" s="97"/>
      <c r="Z86" s="97"/>
    </row>
    <row r="87" spans="18:26" x14ac:dyDescent="0.35">
      <c r="R87" s="102"/>
      <c r="V87" s="99"/>
      <c r="W87" s="99"/>
      <c r="X87" s="99"/>
      <c r="Y87" s="99"/>
      <c r="Z87" s="99"/>
    </row>
    <row r="88" spans="18:26" x14ac:dyDescent="0.35">
      <c r="R88" s="102"/>
      <c r="T88" s="100"/>
      <c r="U88" s="100"/>
      <c r="V88" s="96"/>
      <c r="W88" s="96"/>
      <c r="X88" s="96"/>
      <c r="Y88" s="96"/>
      <c r="Z88" s="96"/>
    </row>
    <row r="89" spans="18:26" x14ac:dyDescent="0.35">
      <c r="R89" s="102"/>
      <c r="T89" s="100"/>
      <c r="U89" s="100"/>
      <c r="V89" s="97"/>
      <c r="W89" s="97"/>
      <c r="X89" s="97"/>
      <c r="Y89" s="97"/>
      <c r="Z89" s="97"/>
    </row>
    <row r="90" spans="18:26" x14ac:dyDescent="0.35">
      <c r="R90" s="45"/>
    </row>
    <row r="91" spans="18:26" x14ac:dyDescent="0.35">
      <c r="R91" s="45"/>
    </row>
  </sheetData>
  <protectedRanges>
    <protectedRange sqref="F23:J24 F33:J34 N23:R24 N27:R27 N33:R34 N37:R37 V23:Z24 V27:Z27 V33:Z34 V37:Z37 V53:Z53 V63:Z63 V49:Z50 V59:Z60 V79:Z79 V89:Z89 V75:Z76 V85:Z86" name="Range1_1"/>
    <protectedRange sqref="F26:J27 F36:J37 N26:R26 N36:R36 V26:Z26 V36:Z36 V52:Z52 V62:Z62 V78:Z78 V88:Z88" name="Range1_2"/>
  </protectedRanges>
  <mergeCells count="42">
    <mergeCell ref="Y14:Z17"/>
    <mergeCell ref="Y29:Z29"/>
    <mergeCell ref="T8:T9"/>
    <mergeCell ref="U8:V9"/>
    <mergeCell ref="L29:P29"/>
    <mergeCell ref="T29:X29"/>
    <mergeCell ref="T14:X17"/>
    <mergeCell ref="L10:L11"/>
    <mergeCell ref="M10:N11"/>
    <mergeCell ref="T10:T11"/>
    <mergeCell ref="U10:V11"/>
    <mergeCell ref="D14:H17"/>
    <mergeCell ref="I14:J17"/>
    <mergeCell ref="L14:P17"/>
    <mergeCell ref="Q14:R17"/>
    <mergeCell ref="D37:E37"/>
    <mergeCell ref="D23:E23"/>
    <mergeCell ref="D24:E24"/>
    <mergeCell ref="D26:E26"/>
    <mergeCell ref="D27:E27"/>
    <mergeCell ref="D33:E33"/>
    <mergeCell ref="D34:E34"/>
    <mergeCell ref="D36:E36"/>
    <mergeCell ref="D29:H29"/>
    <mergeCell ref="I29:J29"/>
    <mergeCell ref="Q29:R29"/>
    <mergeCell ref="T33:U33"/>
    <mergeCell ref="T34:U34"/>
    <mergeCell ref="T36:U36"/>
    <mergeCell ref="T37:U37"/>
    <mergeCell ref="L23:M23"/>
    <mergeCell ref="L24:M24"/>
    <mergeCell ref="L26:M26"/>
    <mergeCell ref="L27:M27"/>
    <mergeCell ref="L33:M33"/>
    <mergeCell ref="L34:M34"/>
    <mergeCell ref="L36:M36"/>
    <mergeCell ref="L37:M37"/>
    <mergeCell ref="T23:U23"/>
    <mergeCell ref="T24:U24"/>
    <mergeCell ref="T26:U26"/>
    <mergeCell ref="T27:U27"/>
  </mergeCells>
  <conditionalFormatting sqref="F21:J21 N21:R21 V21:Z21 F31:J31 N31:R31 V31:Z31">
    <cfRule type="cellIs" dxfId="2" priority="3" operator="lessThan">
      <formula>0.5</formula>
    </cfRule>
  </conditionalFormatting>
  <conditionalFormatting sqref="F24:J24 N24:R24 V24:Z24 F34:J34 N34:R34 V34:Z34">
    <cfRule type="cellIs" dxfId="1" priority="1" operator="greaterThan">
      <formula>0.3</formula>
    </cfRule>
  </conditionalFormatting>
  <conditionalFormatting sqref="F27:J27 N27:R27 V27:Z27 F37:J37 N37:R37 V37:Z37">
    <cfRule type="cellIs" dxfId="0" priority="2" operator="greaterThan">
      <formula>0.3</formula>
    </cfRule>
  </conditionalFormatting>
  <dataValidations count="1">
    <dataValidation type="list" showInputMessage="1" showErrorMessage="1" error="Incorrect Study Period" prompt="Choose a study period Block [1-8][Winter-Summer]" sqref="M10:N11 U8:V9" xr:uid="{579CC6FD-6FB5-8343-A5F1-6C2A3A1D69BF}">
      <formula1>$A$1:$A$10</formula1>
    </dataValidation>
  </dataValidations>
  <pageMargins left="0.7" right="0.7" top="0.75" bottom="0.75" header="0.3" footer="0.3"/>
  <ignoredErrors>
    <ignoredError sqref="F27:J27 F37:J37" unlockedFormula="1"/>
    <ignoredError sqref="J21 J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B2:AI173"/>
  <sheetViews>
    <sheetView showGridLines="0" zoomScale="110" zoomScaleNormal="110" workbookViewId="0">
      <selection activeCell="AF156" sqref="AF156"/>
    </sheetView>
  </sheetViews>
  <sheetFormatPr defaultColWidth="9.1796875" defaultRowHeight="18.5" x14ac:dyDescent="0.45"/>
  <cols>
    <col min="1" max="16384" width="9.1796875" style="68"/>
  </cols>
  <sheetData>
    <row r="2" spans="2:2" x14ac:dyDescent="0.45">
      <c r="B2" s="67" t="s">
        <v>34</v>
      </c>
    </row>
    <row r="4" spans="2:2" x14ac:dyDescent="0.45">
      <c r="B4" s="68" t="s">
        <v>348</v>
      </c>
    </row>
    <row r="16" spans="2:2" x14ac:dyDescent="0.45">
      <c r="B16" s="68" t="s">
        <v>352</v>
      </c>
    </row>
    <row r="21" spans="2:2" x14ac:dyDescent="0.45">
      <c r="B21" s="68" t="s">
        <v>345</v>
      </c>
    </row>
    <row r="22" spans="2:2" x14ac:dyDescent="0.45">
      <c r="B22" s="68" t="s">
        <v>357</v>
      </c>
    </row>
    <row r="28" spans="2:2" x14ac:dyDescent="0.45">
      <c r="B28" s="68" t="s">
        <v>341</v>
      </c>
    </row>
    <row r="29" spans="2:2" x14ac:dyDescent="0.45">
      <c r="B29" s="68" t="s">
        <v>358</v>
      </c>
    </row>
    <row r="45" spans="2:2" x14ac:dyDescent="0.45">
      <c r="B45" s="68" t="s">
        <v>349</v>
      </c>
    </row>
    <row r="59" spans="2:2" x14ac:dyDescent="0.45">
      <c r="B59" s="68" t="s">
        <v>359</v>
      </c>
    </row>
    <row r="60" spans="2:2" x14ac:dyDescent="0.45">
      <c r="B60" s="68" t="s">
        <v>360</v>
      </c>
    </row>
    <row r="78" spans="2:2" x14ac:dyDescent="0.45">
      <c r="B78" s="68" t="s">
        <v>353</v>
      </c>
    </row>
    <row r="79" spans="2:2" x14ac:dyDescent="0.45">
      <c r="B79" s="68" t="s">
        <v>344</v>
      </c>
    </row>
    <row r="87" spans="2:2" x14ac:dyDescent="0.45">
      <c r="B87" s="68" t="s">
        <v>287</v>
      </c>
    </row>
    <row r="99" spans="2:2" x14ac:dyDescent="0.45">
      <c r="B99" s="68" t="s">
        <v>350</v>
      </c>
    </row>
    <row r="100" spans="2:2" x14ac:dyDescent="0.45">
      <c r="B100" s="68" t="s">
        <v>351</v>
      </c>
    </row>
    <row r="118" spans="2:2" x14ac:dyDescent="0.45">
      <c r="B118" s="68" t="s">
        <v>346</v>
      </c>
    </row>
    <row r="134" spans="2:2" x14ac:dyDescent="0.45">
      <c r="B134" s="68" t="s">
        <v>347</v>
      </c>
    </row>
    <row r="152" spans="2:2" x14ac:dyDescent="0.45">
      <c r="B152" s="68" t="s">
        <v>354</v>
      </c>
    </row>
    <row r="169" spans="2:35" x14ac:dyDescent="0.45">
      <c r="B169" s="68" t="s">
        <v>355</v>
      </c>
    </row>
    <row r="171" spans="2:35" x14ac:dyDescent="0.45">
      <c r="B171" s="68" t="s">
        <v>356</v>
      </c>
    </row>
    <row r="173" spans="2:35" x14ac:dyDescent="0.45">
      <c r="B173" s="69" t="s">
        <v>32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7BD0-1FD2-2341-B1D1-3D5393726781}">
  <dimension ref="A1:AP822"/>
  <sheetViews>
    <sheetView showGridLines="0" zoomScale="130" zoomScaleNormal="130" workbookViewId="0">
      <selection activeCell="E8" sqref="E8"/>
    </sheetView>
  </sheetViews>
  <sheetFormatPr defaultColWidth="8.81640625" defaultRowHeight="14.5" outlineLevelCol="1" x14ac:dyDescent="0.35"/>
  <cols>
    <col min="1" max="1" width="1.6328125" style="2" customWidth="1"/>
    <col min="2" max="2" width="17.6328125" style="2" customWidth="1" outlineLevel="1"/>
    <col min="3" max="3" width="6.81640625" style="2" customWidth="1"/>
    <col min="4" max="4" width="11" style="2" customWidth="1"/>
    <col min="5" max="6" width="14.36328125" style="2" customWidth="1"/>
    <col min="7" max="7" width="14.36328125" style="118" customWidth="1"/>
    <col min="8" max="8" width="14.36328125" style="2" customWidth="1"/>
    <col min="9" max="9" width="16.6328125" style="2" bestFit="1" customWidth="1"/>
    <col min="10" max="13" width="14.36328125" style="2" customWidth="1"/>
    <col min="14" max="14" width="16.6328125" style="2" bestFit="1" customWidth="1"/>
    <col min="15" max="15" width="14.36328125" style="2" customWidth="1"/>
    <col min="16" max="16" width="16.453125" style="2" bestFit="1" customWidth="1"/>
    <col min="17" max="17" width="14.36328125" style="2" customWidth="1"/>
    <col min="18" max="18" width="14.36328125" style="2" bestFit="1" customWidth="1"/>
    <col min="19" max="19" width="1.81640625" style="2" customWidth="1"/>
    <col min="20" max="20" width="6.81640625" style="2" bestFit="1" customWidth="1"/>
    <col min="21" max="21" width="14" style="2" bestFit="1" customWidth="1"/>
    <col min="22" max="22" width="14.81640625" style="2" bestFit="1" customWidth="1"/>
    <col min="23" max="23" width="10" style="2" bestFit="1" customWidth="1"/>
    <col min="24" max="26" width="8.81640625" style="2" customWidth="1"/>
    <col min="27" max="30" width="8.81640625" style="2"/>
    <col min="31" max="31" width="8.81640625" style="2" customWidth="1"/>
    <col min="32" max="16384" width="8.81640625" style="2"/>
  </cols>
  <sheetData>
    <row r="1" spans="1:42" ht="6" customHeight="1" x14ac:dyDescent="0.35">
      <c r="A1" s="9" t="s">
        <v>296</v>
      </c>
      <c r="C1" s="9"/>
      <c r="D1" s="9"/>
      <c r="E1" s="1"/>
      <c r="S1" s="5"/>
    </row>
    <row r="2" spans="1:42" ht="17" customHeight="1" x14ac:dyDescent="0.35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5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589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3</v>
      </c>
      <c r="AJ3" s="9">
        <f>COUNTIFS($R:$R,AJ2,$C:$C,U3)</f>
        <v>3</v>
      </c>
      <c r="AK3" s="9">
        <f>COUNTIFS($R:$R,AK2,$C:$C,U3)</f>
        <v>0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1</v>
      </c>
    </row>
    <row r="4" spans="1:42" ht="15" thickBot="1" x14ac:dyDescent="0.4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0.1111111111111111</v>
      </c>
      <c r="AI4" s="47">
        <f>AI3/COUNTIF($C:$C,U3)</f>
        <v>0.33333333333333331</v>
      </c>
      <c r="AJ4" s="47">
        <f>AJ3/COUNTIF($C:$C,U3)</f>
        <v>0.33333333333333331</v>
      </c>
      <c r="AK4" s="47">
        <f>AK3/COUNTIF($C:$C,U3)</f>
        <v>0</v>
      </c>
      <c r="AL4" s="47">
        <f>AL3/COUNTIF($C:$C,U3)</f>
        <v>0.1111111111111111</v>
      </c>
      <c r="AM4" s="47">
        <f>AM3/COUNTIF($C:$C,U3)</f>
        <v>0</v>
      </c>
      <c r="AN4" s="47">
        <f>AN3/COUNTIF($C:$C,U3)</f>
        <v>0</v>
      </c>
      <c r="AO4" s="47">
        <f>AO3/COUNTIF($C:$C,U3)</f>
        <v>0.1111111111111111</v>
      </c>
      <c r="AP4" s="11"/>
    </row>
    <row r="5" spans="1:42" ht="15" customHeight="1" thickBot="1" x14ac:dyDescent="0.4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B5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" customHeight="1" thickBot="1" x14ac:dyDescent="0.4">
      <c r="A6" s="9" t="s">
        <v>590</v>
      </c>
      <c r="C6" s="1"/>
      <c r="D6" s="1"/>
      <c r="E6" s="1"/>
      <c r="F6" s="1"/>
      <c r="H6" s="115">
        <f>D14</f>
        <v>5</v>
      </c>
      <c r="I6" s="115">
        <f>E14</f>
        <v>25</v>
      </c>
      <c r="J6" s="115">
        <f t="shared" ref="J6:Q6" si="1">F14</f>
        <v>32</v>
      </c>
      <c r="K6" s="115">
        <f t="shared" si="1"/>
        <v>8</v>
      </c>
      <c r="L6" s="115">
        <f t="shared" si="1"/>
        <v>8</v>
      </c>
      <c r="M6" s="115">
        <f t="shared" si="1"/>
        <v>2</v>
      </c>
      <c r="N6" s="115">
        <f t="shared" si="1"/>
        <v>1</v>
      </c>
      <c r="O6" s="115">
        <f t="shared" si="1"/>
        <v>2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5">
      <c r="A7" s="9" t="s">
        <v>591</v>
      </c>
      <c r="C7" s="7" t="s">
        <v>340</v>
      </c>
      <c r="D7" s="7"/>
      <c r="E7" s="3" t="s">
        <v>676</v>
      </c>
      <c r="F7" s="123"/>
      <c r="G7" s="124"/>
      <c r="Q7" s="130"/>
      <c r="S7" s="151"/>
      <c r="T7" s="149"/>
      <c r="AE7" s="50"/>
      <c r="AF7" s="131">
        <f>SUM(AH4:AK4)</f>
        <v>0.77777777777777768</v>
      </c>
    </row>
    <row r="8" spans="1:42" ht="15" thickBot="1" x14ac:dyDescent="0.4">
      <c r="A8" s="9" t="s">
        <v>592</v>
      </c>
      <c r="C8" s="8" t="s">
        <v>4</v>
      </c>
      <c r="D8" s="8"/>
      <c r="E8" s="4" t="s">
        <v>581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4">
      <c r="A9" s="9" t="s">
        <v>593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678</v>
      </c>
      <c r="Q9" s="117">
        <f>SUM(D15:G15)</f>
        <v>0.84337349397590367</v>
      </c>
      <c r="S9" s="151"/>
      <c r="T9" s="149"/>
      <c r="AE9" s="50"/>
    </row>
    <row r="10" spans="1:42" ht="15" thickBot="1" x14ac:dyDescent="0.4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0.84337349397590367</v>
      </c>
      <c r="S10" s="151"/>
      <c r="T10" s="149"/>
      <c r="AE10" s="50"/>
    </row>
    <row r="11" spans="1:42" ht="15" thickBot="1" x14ac:dyDescent="0.4">
      <c r="C11" s="30" t="s">
        <v>7</v>
      </c>
      <c r="D11" s="30"/>
      <c r="E11" s="22">
        <f>COUNTA(G23:G1048576)</f>
        <v>83</v>
      </c>
      <c r="F11" s="126"/>
      <c r="G11" s="125"/>
      <c r="P11" s="116" t="s">
        <v>680</v>
      </c>
      <c r="Q11" s="117">
        <f>H15</f>
        <v>9.6385542168674704E-2</v>
      </c>
      <c r="S11" s="151"/>
      <c r="T11" s="149"/>
      <c r="AE11" s="50"/>
    </row>
    <row r="12" spans="1:42" ht="12" customHeight="1" thickBot="1" x14ac:dyDescent="0.4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5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5">
      <c r="B14" s="119"/>
      <c r="C14" s="9" t="s">
        <v>15</v>
      </c>
      <c r="D14" s="9">
        <f t="shared" ref="D14:M14" si="2">COUNTIF($R:$R,D13)</f>
        <v>5</v>
      </c>
      <c r="E14" s="9">
        <f t="shared" si="2"/>
        <v>25</v>
      </c>
      <c r="F14" s="9">
        <f t="shared" si="2"/>
        <v>32</v>
      </c>
      <c r="G14" s="62">
        <f t="shared" si="2"/>
        <v>8</v>
      </c>
      <c r="H14" s="9">
        <f t="shared" si="2"/>
        <v>8</v>
      </c>
      <c r="I14" s="9">
        <f t="shared" si="2"/>
        <v>2</v>
      </c>
      <c r="J14" s="9">
        <f t="shared" si="2"/>
        <v>1</v>
      </c>
      <c r="K14" s="9">
        <f t="shared" si="2"/>
        <v>2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1</v>
      </c>
      <c r="AL14" s="9">
        <f>COUNTIFS($R:$R,AL13,$C:$C,U14)</f>
        <v>1</v>
      </c>
      <c r="AM14" s="9">
        <f>COUNTIFS($R:$R,AM13,$C:$C,U14)</f>
        <v>2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5">
      <c r="B15" s="119"/>
      <c r="C15" s="9" t="s">
        <v>16</v>
      </c>
      <c r="D15" s="47">
        <f t="shared" ref="D15:L15" si="4">D14/$E$11</f>
        <v>6.0240963855421686E-2</v>
      </c>
      <c r="E15" s="47">
        <f t="shared" si="4"/>
        <v>0.30120481927710846</v>
      </c>
      <c r="F15" s="47">
        <f t="shared" si="4"/>
        <v>0.38554216867469882</v>
      </c>
      <c r="G15" s="63">
        <f t="shared" si="4"/>
        <v>9.6385542168674704E-2</v>
      </c>
      <c r="H15" s="47">
        <f t="shared" si="4"/>
        <v>9.6385542168674704E-2</v>
      </c>
      <c r="I15" s="47">
        <f t="shared" si="4"/>
        <v>2.4096385542168676E-2</v>
      </c>
      <c r="J15" s="47">
        <f t="shared" si="4"/>
        <v>1.2048192771084338E-2</v>
      </c>
      <c r="K15" s="47">
        <f t="shared" si="4"/>
        <v>2.4096385542168676E-2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9.0909090909090912E-2</v>
      </c>
      <c r="AI15" s="47">
        <f>AI14/COUNTIF($C:$C,U14)</f>
        <v>0.18181818181818182</v>
      </c>
      <c r="AJ15" s="47">
        <f>AJ14/COUNTIF($C:$C,U14)</f>
        <v>0.36363636363636365</v>
      </c>
      <c r="AK15" s="47">
        <f>AK14/COUNTIF($C:$C,U14)</f>
        <v>9.0909090909090912E-2</v>
      </c>
      <c r="AL15" s="47">
        <f>AL14/COUNTIF($C:$C,U14)</f>
        <v>9.0909090909090912E-2</v>
      </c>
      <c r="AM15" s="47">
        <f>AM14/COUNTIF($C:$C,U14)</f>
        <v>0.18181818181818182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4">
      <c r="B16" s="119"/>
      <c r="C16" s="9" t="s">
        <v>298</v>
      </c>
      <c r="D16" s="9">
        <f t="shared" ref="D16:L16" si="5">COUNTIFS($R:$R,D13,$C:$C,"=B1")</f>
        <v>1</v>
      </c>
      <c r="E16" s="9">
        <f t="shared" si="5"/>
        <v>4</v>
      </c>
      <c r="F16" s="9">
        <f t="shared" si="5"/>
        <v>2</v>
      </c>
      <c r="G16" s="62">
        <f t="shared" si="5"/>
        <v>1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5">
      <c r="B17" s="119"/>
      <c r="C17" s="9" t="s">
        <v>299</v>
      </c>
      <c r="D17" s="47">
        <f t="shared" ref="D17:K17" si="6">D16/COUNTIF($C:$C,"=B1")</f>
        <v>0.1</v>
      </c>
      <c r="E17" s="47">
        <f t="shared" si="6"/>
        <v>0.4</v>
      </c>
      <c r="F17" s="47">
        <f t="shared" si="6"/>
        <v>0.2</v>
      </c>
      <c r="G17" s="47">
        <f t="shared" si="6"/>
        <v>0.1</v>
      </c>
      <c r="H17" s="47">
        <f t="shared" si="6"/>
        <v>0.1</v>
      </c>
      <c r="I17" s="47">
        <f t="shared" si="6"/>
        <v>0</v>
      </c>
      <c r="J17" s="47">
        <f t="shared" si="6"/>
        <v>0.1</v>
      </c>
      <c r="K17" s="47">
        <f t="shared" si="6"/>
        <v>0</v>
      </c>
      <c r="L17" s="10">
        <f>L16/COUNTIF($C:$C,"=B1")</f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5">
      <c r="B18" s="119"/>
      <c r="C18" s="9" t="s">
        <v>300</v>
      </c>
      <c r="D18" s="9">
        <f t="shared" ref="D18:L18" si="7">COUNTIFS($R:$R,D13,$C:$C,"=B2")</f>
        <v>1</v>
      </c>
      <c r="E18" s="9">
        <f t="shared" si="7"/>
        <v>2</v>
      </c>
      <c r="F18" s="9">
        <f t="shared" si="7"/>
        <v>4</v>
      </c>
      <c r="G18" s="62">
        <f t="shared" si="7"/>
        <v>1</v>
      </c>
      <c r="H18" s="9">
        <f t="shared" si="7"/>
        <v>1</v>
      </c>
      <c r="I18" s="9">
        <f t="shared" si="7"/>
        <v>2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5">
      <c r="B19" s="119"/>
      <c r="C19" s="9" t="s">
        <v>301</v>
      </c>
      <c r="D19" s="47">
        <f t="shared" ref="D19:K19" si="8">D18/COUNTIF($C:$C,"=B2")</f>
        <v>9.0909090909090912E-2</v>
      </c>
      <c r="E19" s="47">
        <f t="shared" si="8"/>
        <v>0.18181818181818182</v>
      </c>
      <c r="F19" s="47">
        <f t="shared" si="8"/>
        <v>0.36363636363636365</v>
      </c>
      <c r="G19" s="47">
        <f t="shared" si="8"/>
        <v>9.0909090909090912E-2</v>
      </c>
      <c r="H19" s="47">
        <f t="shared" si="8"/>
        <v>9.0909090909090912E-2</v>
      </c>
      <c r="I19" s="47">
        <f t="shared" si="8"/>
        <v>0.18181818181818182</v>
      </c>
      <c r="J19" s="47">
        <f t="shared" si="8"/>
        <v>0</v>
      </c>
      <c r="K19" s="47">
        <f t="shared" si="8"/>
        <v>0</v>
      </c>
      <c r="L19" s="10">
        <f>L18/COUNTIF($C:$C,"=B2")</f>
        <v>0</v>
      </c>
      <c r="N19" s="1"/>
      <c r="O19" s="1"/>
      <c r="Q19" s="26"/>
      <c r="S19" s="151"/>
      <c r="T19" s="149"/>
      <c r="AE19" s="50"/>
    </row>
    <row r="20" spans="2:32" ht="15" customHeight="1" x14ac:dyDescent="0.35">
      <c r="B20" s="14"/>
      <c r="C20" s="121"/>
      <c r="D20" s="121"/>
      <c r="E20" s="121"/>
      <c r="F20" s="121"/>
      <c r="G20" s="128"/>
      <c r="H20" s="25" t="s">
        <v>362</v>
      </c>
      <c r="I20" s="25" t="s">
        <v>363</v>
      </c>
      <c r="J20" s="25" t="s">
        <v>364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5">
      <c r="B21" s="15"/>
      <c r="C21" s="122"/>
      <c r="D21" s="122"/>
      <c r="E21" s="122"/>
      <c r="F21" s="122"/>
      <c r="G21" s="129"/>
      <c r="H21" s="25">
        <v>0.3</v>
      </c>
      <c r="I21" s="25">
        <v>0.2</v>
      </c>
      <c r="J21" s="25">
        <v>0.5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5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0.72727272727272729</v>
      </c>
    </row>
    <row r="23" spans="2:32" ht="15" customHeight="1" x14ac:dyDescent="0.35">
      <c r="B23" s="120" t="str">
        <f t="shared" ref="B23:B86" si="9">E$8&amp;" "&amp;G23</f>
        <v>BISY2008 200357</v>
      </c>
      <c r="C23" s="6" t="s">
        <v>296</v>
      </c>
      <c r="D23" s="6" t="s">
        <v>669</v>
      </c>
      <c r="E23" s="23" t="s">
        <v>21</v>
      </c>
      <c r="F23" s="23" t="s">
        <v>595</v>
      </c>
      <c r="G23" s="87">
        <v>200357</v>
      </c>
      <c r="H23" s="40">
        <v>25</v>
      </c>
      <c r="I23" s="44">
        <v>18</v>
      </c>
      <c r="J23" s="44">
        <v>49.5</v>
      </c>
      <c r="K23" s="44"/>
      <c r="L23" s="44"/>
      <c r="M23" s="19">
        <f t="shared" ref="M23:M54" si="10">IF(G23="","",SUM(H23:L23))</f>
        <v>92.5</v>
      </c>
      <c r="N23" s="20">
        <f t="shared" ref="N23:N86" si="11">IF(G23="","",ROUND(M23,0))</f>
        <v>93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5">
      <c r="B24" s="120" t="str">
        <f>E$8&amp;" "&amp;G24</f>
        <v>BISY2008 190024</v>
      </c>
      <c r="C24" s="6" t="s">
        <v>297</v>
      </c>
      <c r="D24" s="6" t="s">
        <v>670</v>
      </c>
      <c r="E24" s="23" t="s">
        <v>22</v>
      </c>
      <c r="F24" s="23" t="s">
        <v>595</v>
      </c>
      <c r="G24" s="87">
        <v>190024</v>
      </c>
      <c r="H24" s="71">
        <v>25</v>
      </c>
      <c r="I24" s="71">
        <v>18</v>
      </c>
      <c r="J24" s="71">
        <v>48</v>
      </c>
      <c r="K24" s="44"/>
      <c r="L24" s="42"/>
      <c r="M24" s="19">
        <f t="shared" si="10"/>
        <v>91</v>
      </c>
      <c r="N24" s="20">
        <f t="shared" si="11"/>
        <v>91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" customHeight="1" x14ac:dyDescent="0.35">
      <c r="B25" s="120" t="str">
        <f t="shared" si="9"/>
        <v>BISY2008 190436</v>
      </c>
      <c r="C25" s="6" t="s">
        <v>587</v>
      </c>
      <c r="D25" s="6" t="s">
        <v>670</v>
      </c>
      <c r="E25" s="23" t="s">
        <v>24</v>
      </c>
      <c r="F25" s="23" t="s">
        <v>595</v>
      </c>
      <c r="G25" s="87">
        <v>190436</v>
      </c>
      <c r="H25" s="40">
        <v>25.4</v>
      </c>
      <c r="I25" s="44">
        <v>16</v>
      </c>
      <c r="J25" s="44">
        <v>48.2</v>
      </c>
      <c r="K25" s="44"/>
      <c r="L25" s="44"/>
      <c r="M25" s="19">
        <f t="shared" si="10"/>
        <v>89.6</v>
      </c>
      <c r="N25" s="20">
        <f t="shared" si="11"/>
        <v>90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5">
      <c r="B26" s="120" t="str">
        <f t="shared" si="9"/>
        <v>BISY2008 190488</v>
      </c>
      <c r="C26" s="6" t="s">
        <v>588</v>
      </c>
      <c r="D26" s="6" t="s">
        <v>671</v>
      </c>
      <c r="E26" s="23" t="s">
        <v>596</v>
      </c>
      <c r="F26" s="23" t="s">
        <v>595</v>
      </c>
      <c r="G26" s="87">
        <v>190488</v>
      </c>
      <c r="H26" s="40">
        <v>25</v>
      </c>
      <c r="I26" s="44">
        <v>17</v>
      </c>
      <c r="J26" s="40">
        <v>46.25</v>
      </c>
      <c r="K26" s="44"/>
      <c r="L26" s="42"/>
      <c r="M26" s="19">
        <f t="shared" si="10"/>
        <v>88.25</v>
      </c>
      <c r="N26" s="20">
        <f t="shared" si="11"/>
        <v>88</v>
      </c>
      <c r="O26" s="21" t="str">
        <f>IF(G26="","",LOOKUP(N26,{0,50,65,75,85},{"F","P","C","D","HD"}))</f>
        <v>HD</v>
      </c>
      <c r="P26" s="23"/>
      <c r="Q26" s="23"/>
      <c r="R26" s="31" t="str">
        <f t="shared" si="12"/>
        <v>HD</v>
      </c>
      <c r="S26" s="5"/>
      <c r="T26" s="149"/>
      <c r="Z26" s="28"/>
      <c r="AA26" s="28"/>
      <c r="AE26" s="50"/>
    </row>
    <row r="27" spans="2:32" x14ac:dyDescent="0.35">
      <c r="B27" s="120" t="str">
        <f t="shared" si="9"/>
        <v>BISY2008 200558</v>
      </c>
      <c r="C27" s="6" t="s">
        <v>589</v>
      </c>
      <c r="D27" s="6" t="s">
        <v>671</v>
      </c>
      <c r="E27" s="23" t="s">
        <v>597</v>
      </c>
      <c r="F27" s="23" t="s">
        <v>595</v>
      </c>
      <c r="G27" s="87">
        <v>200558</v>
      </c>
      <c r="H27" s="40">
        <v>24</v>
      </c>
      <c r="I27" s="40">
        <v>17</v>
      </c>
      <c r="J27" s="40">
        <v>44.1</v>
      </c>
      <c r="K27" s="44"/>
      <c r="L27" s="40"/>
      <c r="M27" s="19">
        <f t="shared" si="10"/>
        <v>85.1</v>
      </c>
      <c r="N27" s="20">
        <f t="shared" si="11"/>
        <v>85</v>
      </c>
      <c r="O27" s="21" t="str">
        <f>IF(G27="","",LOOKUP(N27,{0,50,65,75,85},{"F","P","C","D","HD"}))</f>
        <v>HD</v>
      </c>
      <c r="P27" s="23"/>
      <c r="Q27" s="23"/>
      <c r="R27" s="31" t="str">
        <f t="shared" si="12"/>
        <v>HD</v>
      </c>
      <c r="S27" s="5"/>
      <c r="T27" s="149"/>
      <c r="Z27" s="28"/>
      <c r="AA27" s="28"/>
      <c r="AE27" s="50"/>
    </row>
    <row r="28" spans="2:32" ht="15" thickBot="1" x14ac:dyDescent="0.4">
      <c r="B28" s="120" t="str">
        <f t="shared" si="9"/>
        <v>BISY2008 200173</v>
      </c>
      <c r="C28" s="6" t="s">
        <v>590</v>
      </c>
      <c r="D28" s="6" t="s">
        <v>669</v>
      </c>
      <c r="E28" s="23" t="s">
        <v>598</v>
      </c>
      <c r="F28" s="23" t="s">
        <v>595</v>
      </c>
      <c r="G28" s="87">
        <v>200173</v>
      </c>
      <c r="H28" s="44">
        <v>25.45</v>
      </c>
      <c r="I28" s="44">
        <v>14.34</v>
      </c>
      <c r="J28" s="44">
        <v>43.9</v>
      </c>
      <c r="K28" s="44"/>
      <c r="L28" s="44"/>
      <c r="M28" s="19">
        <f t="shared" si="10"/>
        <v>83.69</v>
      </c>
      <c r="N28" s="20">
        <f t="shared" si="11"/>
        <v>84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5">
      <c r="B29" s="120" t="str">
        <f t="shared" si="9"/>
        <v>BISY2008 212538</v>
      </c>
      <c r="C29" s="6" t="s">
        <v>591</v>
      </c>
      <c r="D29" s="6" t="s">
        <v>670</v>
      </c>
      <c r="E29" s="23" t="s">
        <v>600</v>
      </c>
      <c r="F29" s="23" t="s">
        <v>595</v>
      </c>
      <c r="G29" s="87">
        <v>212538</v>
      </c>
      <c r="H29" s="71">
        <v>18</v>
      </c>
      <c r="I29" s="71">
        <v>17</v>
      </c>
      <c r="J29" s="71">
        <v>47.25</v>
      </c>
      <c r="K29" s="44"/>
      <c r="L29" s="44"/>
      <c r="M29" s="19">
        <f t="shared" si="10"/>
        <v>82.25</v>
      </c>
      <c r="N29" s="20">
        <f t="shared" si="11"/>
        <v>82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5">
      <c r="B30" s="120" t="str">
        <f t="shared" si="9"/>
        <v>BISY2008 190403</v>
      </c>
      <c r="C30" s="6" t="s">
        <v>592</v>
      </c>
      <c r="D30" s="6" t="s">
        <v>671</v>
      </c>
      <c r="E30" s="23" t="s">
        <v>601</v>
      </c>
      <c r="F30" s="23" t="s">
        <v>595</v>
      </c>
      <c r="G30" s="87">
        <v>190403</v>
      </c>
      <c r="H30" s="40">
        <v>24.7</v>
      </c>
      <c r="I30" s="44">
        <v>14.14</v>
      </c>
      <c r="J30" s="44">
        <v>42.75</v>
      </c>
      <c r="K30" s="44"/>
      <c r="L30" s="44"/>
      <c r="M30" s="19">
        <f t="shared" si="10"/>
        <v>81.59</v>
      </c>
      <c r="N30" s="20">
        <f t="shared" si="11"/>
        <v>82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669</v>
      </c>
      <c r="V30" s="3"/>
      <c r="W30" s="9" t="s">
        <v>334</v>
      </c>
      <c r="X30" s="9">
        <f t="shared" ref="X30:AE30" si="13">COUNTIFS($R:$R,X29,$D:$D,$U$30)</f>
        <v>1</v>
      </c>
      <c r="Y30" s="9">
        <f t="shared" si="13"/>
        <v>8</v>
      </c>
      <c r="Z30" s="9">
        <f t="shared" si="13"/>
        <v>8</v>
      </c>
      <c r="AA30" s="9">
        <f t="shared" si="13"/>
        <v>3</v>
      </c>
      <c r="AB30" s="9">
        <f t="shared" si="13"/>
        <v>0</v>
      </c>
      <c r="AC30" s="9">
        <f t="shared" si="13"/>
        <v>0</v>
      </c>
      <c r="AD30" s="9">
        <f t="shared" si="13"/>
        <v>1</v>
      </c>
      <c r="AE30" s="9">
        <f t="shared" si="13"/>
        <v>1</v>
      </c>
    </row>
    <row r="31" spans="2:32" ht="15" thickBot="1" x14ac:dyDescent="0.4">
      <c r="B31" s="120" t="str">
        <f t="shared" si="9"/>
        <v>BISY2008 190288</v>
      </c>
      <c r="C31" s="6" t="s">
        <v>296</v>
      </c>
      <c r="D31" s="6" t="s">
        <v>669</v>
      </c>
      <c r="E31" s="23" t="s">
        <v>286</v>
      </c>
      <c r="F31" s="23" t="s">
        <v>595</v>
      </c>
      <c r="G31" s="87">
        <v>190288</v>
      </c>
      <c r="H31" s="44">
        <v>24.7</v>
      </c>
      <c r="I31" s="44">
        <v>8</v>
      </c>
      <c r="J31" s="44">
        <v>48.4</v>
      </c>
      <c r="K31" s="44"/>
      <c r="L31" s="40"/>
      <c r="M31" s="19">
        <f t="shared" si="10"/>
        <v>81.099999999999994</v>
      </c>
      <c r="N31" s="20">
        <f t="shared" si="11"/>
        <v>81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335</v>
      </c>
      <c r="X31" s="47">
        <f t="shared" ref="X31:AE31" si="14">X30/COUNTIFS($D:$D,$U$30)</f>
        <v>4.5454545454545456E-2</v>
      </c>
      <c r="Y31" s="47">
        <f t="shared" si="14"/>
        <v>0.36363636363636365</v>
      </c>
      <c r="Z31" s="47">
        <f t="shared" si="14"/>
        <v>0.36363636363636365</v>
      </c>
      <c r="AA31" s="47">
        <f t="shared" si="14"/>
        <v>0.13636363636363635</v>
      </c>
      <c r="AB31" s="47">
        <f t="shared" si="14"/>
        <v>0</v>
      </c>
      <c r="AC31" s="47">
        <f t="shared" si="14"/>
        <v>0</v>
      </c>
      <c r="AD31" s="47">
        <f t="shared" si="14"/>
        <v>4.5454545454545456E-2</v>
      </c>
      <c r="AE31" s="47">
        <f t="shared" si="14"/>
        <v>4.5454545454545456E-2</v>
      </c>
    </row>
    <row r="32" spans="2:32" x14ac:dyDescent="0.35">
      <c r="B32" s="120" t="str">
        <f t="shared" si="9"/>
        <v>BISY2008 200521</v>
      </c>
      <c r="C32" s="6" t="s">
        <v>297</v>
      </c>
      <c r="D32" s="6" t="s">
        <v>669</v>
      </c>
      <c r="E32" s="23" t="s">
        <v>602</v>
      </c>
      <c r="F32" s="23" t="s">
        <v>595</v>
      </c>
      <c r="G32" s="87">
        <v>200521</v>
      </c>
      <c r="H32" s="40">
        <v>22</v>
      </c>
      <c r="I32" s="40">
        <v>16</v>
      </c>
      <c r="J32" s="40">
        <v>42.6</v>
      </c>
      <c r="K32" s="44"/>
      <c r="L32" s="40"/>
      <c r="M32" s="19">
        <f t="shared" si="10"/>
        <v>80.599999999999994</v>
      </c>
      <c r="N32" s="20">
        <f t="shared" si="11"/>
        <v>81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5">
      <c r="B33" s="120" t="str">
        <f t="shared" si="9"/>
        <v>BISY2008 200622</v>
      </c>
      <c r="C33" s="6" t="s">
        <v>587</v>
      </c>
      <c r="D33" s="6" t="s">
        <v>669</v>
      </c>
      <c r="E33" s="23" t="s">
        <v>603</v>
      </c>
      <c r="F33" s="23" t="s">
        <v>595</v>
      </c>
      <c r="G33" s="87">
        <v>200622</v>
      </c>
      <c r="H33" s="83">
        <v>18</v>
      </c>
      <c r="I33" s="83">
        <v>15.47</v>
      </c>
      <c r="J33" s="83">
        <v>46.45</v>
      </c>
      <c r="K33" s="44"/>
      <c r="L33" s="42"/>
      <c r="M33" s="19">
        <f t="shared" si="10"/>
        <v>79.92</v>
      </c>
      <c r="N33" s="20">
        <f t="shared" si="11"/>
        <v>80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5">
      <c r="B34" s="120" t="str">
        <f t="shared" si="9"/>
        <v>BISY2008 190552</v>
      </c>
      <c r="C34" s="6" t="s">
        <v>588</v>
      </c>
      <c r="D34" s="6" t="s">
        <v>670</v>
      </c>
      <c r="E34" s="23" t="s">
        <v>604</v>
      </c>
      <c r="F34" s="23" t="s">
        <v>595</v>
      </c>
      <c r="G34" s="87">
        <v>190552</v>
      </c>
      <c r="H34" s="83">
        <v>20</v>
      </c>
      <c r="I34" s="83">
        <v>17</v>
      </c>
      <c r="J34" s="83">
        <v>43.35</v>
      </c>
      <c r="K34" s="44"/>
      <c r="L34" s="40"/>
      <c r="M34" s="19">
        <f t="shared" si="10"/>
        <v>80.349999999999994</v>
      </c>
      <c r="N34" s="20">
        <f t="shared" si="11"/>
        <v>80</v>
      </c>
      <c r="O34" s="21" t="str">
        <f>IF(G34="","",LOOKUP(N34,{0,50,65,75,85},{"F","P","C","D","HD"}))</f>
        <v>D</v>
      </c>
      <c r="P34" s="23"/>
      <c r="Q34" s="23"/>
      <c r="R34" s="31" t="str">
        <f t="shared" si="12"/>
        <v>D</v>
      </c>
      <c r="S34" s="5"/>
      <c r="T34" s="146"/>
      <c r="AE34" s="50"/>
    </row>
    <row r="35" spans="2:31" x14ac:dyDescent="0.35">
      <c r="B35" s="120" t="str">
        <f t="shared" si="9"/>
        <v>BISY2008 210064</v>
      </c>
      <c r="C35" s="6" t="s">
        <v>589</v>
      </c>
      <c r="D35" s="6" t="s">
        <v>670</v>
      </c>
      <c r="E35" s="23" t="s">
        <v>606</v>
      </c>
      <c r="F35" s="23" t="s">
        <v>595</v>
      </c>
      <c r="G35" s="87">
        <v>210064</v>
      </c>
      <c r="H35" s="44">
        <v>24.7</v>
      </c>
      <c r="I35" s="44">
        <v>17</v>
      </c>
      <c r="J35" s="44">
        <v>38.35</v>
      </c>
      <c r="K35" s="44"/>
      <c r="L35" s="44"/>
      <c r="M35" s="19">
        <f t="shared" si="10"/>
        <v>80.050000000000011</v>
      </c>
      <c r="N35" s="20">
        <f t="shared" si="11"/>
        <v>80</v>
      </c>
      <c r="O35" s="21" t="str">
        <f>IF(G35="","",LOOKUP(N35,{0,50,65,75,85},{"F","P","C","D","HD"}))</f>
        <v>D</v>
      </c>
      <c r="P35" s="23"/>
      <c r="Q35" s="23"/>
      <c r="R35" s="31" t="str">
        <f t="shared" si="12"/>
        <v>D</v>
      </c>
      <c r="S35" s="5"/>
      <c r="T35" s="146"/>
      <c r="AE35" s="50"/>
    </row>
    <row r="36" spans="2:31" x14ac:dyDescent="0.35">
      <c r="B36" s="120" t="str">
        <f t="shared" si="9"/>
        <v>BISY2008 200190</v>
      </c>
      <c r="C36" s="6" t="s">
        <v>593</v>
      </c>
      <c r="D36" s="6" t="s">
        <v>671</v>
      </c>
      <c r="E36" s="23" t="s">
        <v>607</v>
      </c>
      <c r="F36" s="23" t="s">
        <v>595</v>
      </c>
      <c r="G36" s="87">
        <v>200190</v>
      </c>
      <c r="H36" s="40">
        <v>24.7</v>
      </c>
      <c r="I36" s="40">
        <v>12.31</v>
      </c>
      <c r="J36" s="40">
        <v>42.05</v>
      </c>
      <c r="K36" s="44"/>
      <c r="L36" s="39"/>
      <c r="M36" s="19">
        <f t="shared" si="10"/>
        <v>79.06</v>
      </c>
      <c r="N36" s="20">
        <f t="shared" si="11"/>
        <v>79</v>
      </c>
      <c r="O36" s="21" t="str">
        <f>IF(G36="","",LOOKUP(N36,{0,50,65,75,85},{"F","P","C","D","HD"}))</f>
        <v>D</v>
      </c>
      <c r="P36" s="23"/>
      <c r="Q36" s="23"/>
      <c r="R36" s="31" t="str">
        <f t="shared" si="12"/>
        <v>D</v>
      </c>
      <c r="S36" s="5"/>
      <c r="T36" s="146"/>
      <c r="AE36" s="50"/>
    </row>
    <row r="37" spans="2:31" x14ac:dyDescent="0.35">
      <c r="B37" s="120" t="str">
        <f t="shared" si="9"/>
        <v>BISY2008 201090</v>
      </c>
      <c r="C37" s="6" t="s">
        <v>591</v>
      </c>
      <c r="D37" s="6" t="s">
        <v>671</v>
      </c>
      <c r="E37" s="23" t="s">
        <v>608</v>
      </c>
      <c r="F37" s="23" t="s">
        <v>595</v>
      </c>
      <c r="G37" s="87">
        <v>201090</v>
      </c>
      <c r="H37" s="83">
        <v>22.5</v>
      </c>
      <c r="I37" s="83">
        <v>15.24</v>
      </c>
      <c r="J37" s="83">
        <v>40.1</v>
      </c>
      <c r="K37" s="44"/>
      <c r="L37" s="75"/>
      <c r="M37" s="72">
        <f t="shared" si="10"/>
        <v>77.84</v>
      </c>
      <c r="N37" s="73">
        <f t="shared" si="11"/>
        <v>78</v>
      </c>
      <c r="O37" s="74" t="str">
        <f>IF(G37="","",LOOKUP(N37,{0,50,65,75,85},{"F","P","C","D","HD"}))</f>
        <v>D</v>
      </c>
      <c r="P37" s="77"/>
      <c r="Q37" s="77"/>
      <c r="R37" s="31" t="str">
        <f t="shared" si="12"/>
        <v>D</v>
      </c>
      <c r="S37" s="5"/>
      <c r="T37" s="146"/>
      <c r="AE37" s="50"/>
    </row>
    <row r="38" spans="2:31" x14ac:dyDescent="0.35">
      <c r="B38" s="120" t="str">
        <f t="shared" si="9"/>
        <v>BISY2008 190282</v>
      </c>
      <c r="C38" s="6" t="s">
        <v>592</v>
      </c>
      <c r="D38" s="6" t="s">
        <v>671</v>
      </c>
      <c r="E38" s="23" t="s">
        <v>609</v>
      </c>
      <c r="F38" s="23" t="s">
        <v>595</v>
      </c>
      <c r="G38" s="87">
        <v>190282</v>
      </c>
      <c r="H38" s="40">
        <v>21</v>
      </c>
      <c r="I38" s="40">
        <v>14.45</v>
      </c>
      <c r="J38" s="40">
        <v>42.05</v>
      </c>
      <c r="K38" s="44"/>
      <c r="L38" s="42"/>
      <c r="M38" s="19">
        <f t="shared" si="10"/>
        <v>77.5</v>
      </c>
      <c r="N38" s="20">
        <f t="shared" si="11"/>
        <v>78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5">
      <c r="B39" s="120" t="str">
        <f t="shared" si="9"/>
        <v>BISY2008 190472</v>
      </c>
      <c r="C39" s="6" t="s">
        <v>296</v>
      </c>
      <c r="D39" s="6" t="s">
        <v>671</v>
      </c>
      <c r="E39" s="32" t="s">
        <v>618</v>
      </c>
      <c r="F39" s="32" t="s">
        <v>610</v>
      </c>
      <c r="G39" s="87">
        <v>190472</v>
      </c>
      <c r="H39" s="40">
        <v>24.7</v>
      </c>
      <c r="I39" s="40">
        <v>16.190000000000001</v>
      </c>
      <c r="J39" s="44">
        <v>36.299999999999997</v>
      </c>
      <c r="K39" s="44"/>
      <c r="L39" s="40"/>
      <c r="M39" s="19">
        <f t="shared" si="10"/>
        <v>77.19</v>
      </c>
      <c r="N39" s="20">
        <f t="shared" si="11"/>
        <v>77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5">
      <c r="B40" s="120" t="str">
        <f t="shared" si="9"/>
        <v>BISY2008 200309</v>
      </c>
      <c r="C40" s="6" t="s">
        <v>297</v>
      </c>
      <c r="D40" s="6" t="s">
        <v>670</v>
      </c>
      <c r="E40" s="32" t="s">
        <v>588</v>
      </c>
      <c r="F40" s="32" t="s">
        <v>610</v>
      </c>
      <c r="G40" s="87">
        <v>200309</v>
      </c>
      <c r="H40" s="40">
        <v>24.7</v>
      </c>
      <c r="I40" s="44">
        <v>17</v>
      </c>
      <c r="J40" s="40">
        <v>34.65</v>
      </c>
      <c r="K40" s="44"/>
      <c r="L40" s="44"/>
      <c r="M40" s="19">
        <f t="shared" si="10"/>
        <v>76.349999999999994</v>
      </c>
      <c r="N40" s="20">
        <f t="shared" si="11"/>
        <v>76</v>
      </c>
      <c r="O40" s="21" t="str">
        <f>IF(G40="","",LOOKUP(N40,{0,50,65,75,85},{"F","P","C","D","HD"}))</f>
        <v>D</v>
      </c>
      <c r="P40" s="23"/>
      <c r="Q40" s="23"/>
      <c r="R40" s="31" t="str">
        <f t="shared" si="12"/>
        <v>D</v>
      </c>
      <c r="S40" s="5"/>
      <c r="T40" s="146"/>
      <c r="Z40" s="28"/>
      <c r="AA40" s="28"/>
      <c r="AE40" s="50"/>
    </row>
    <row r="41" spans="2:31" x14ac:dyDescent="0.35">
      <c r="B41" s="120" t="str">
        <f t="shared" si="9"/>
        <v>BISY2008 200534</v>
      </c>
      <c r="C41" s="6" t="s">
        <v>587</v>
      </c>
      <c r="D41" s="6" t="s">
        <v>671</v>
      </c>
      <c r="E41" s="32" t="s">
        <v>590</v>
      </c>
      <c r="F41" s="32" t="s">
        <v>610</v>
      </c>
      <c r="G41" s="87">
        <v>200534</v>
      </c>
      <c r="H41" s="76">
        <v>24.7</v>
      </c>
      <c r="I41" s="76">
        <v>15</v>
      </c>
      <c r="J41" s="76">
        <v>34.81</v>
      </c>
      <c r="K41" s="44"/>
      <c r="L41" s="40"/>
      <c r="M41" s="19">
        <f t="shared" si="10"/>
        <v>74.510000000000005</v>
      </c>
      <c r="N41" s="20">
        <f t="shared" si="11"/>
        <v>75</v>
      </c>
      <c r="O41" s="21" t="str">
        <f>IF(G41="","",LOOKUP(N41,{0,50,65,75,85},{"F","P","C","D","HD"}))</f>
        <v>D</v>
      </c>
      <c r="P41" s="23"/>
      <c r="Q41" s="23"/>
      <c r="R41" s="31" t="str">
        <f t="shared" si="12"/>
        <v>D</v>
      </c>
      <c r="S41" s="5"/>
      <c r="T41" s="146"/>
      <c r="Z41" s="28"/>
      <c r="AA41" s="28"/>
      <c r="AE41" s="50"/>
    </row>
    <row r="42" spans="2:31" x14ac:dyDescent="0.35">
      <c r="B42" s="120" t="str">
        <f t="shared" si="9"/>
        <v>BISY2008 200243</v>
      </c>
      <c r="C42" s="6" t="s">
        <v>588</v>
      </c>
      <c r="D42" s="6" t="s">
        <v>671</v>
      </c>
      <c r="E42" s="32" t="s">
        <v>591</v>
      </c>
      <c r="F42" s="32" t="s">
        <v>610</v>
      </c>
      <c r="G42" s="87">
        <v>200243</v>
      </c>
      <c r="H42" s="44">
        <v>18</v>
      </c>
      <c r="I42" s="44">
        <v>16.350000000000001</v>
      </c>
      <c r="J42" s="44">
        <v>40.75</v>
      </c>
      <c r="K42" s="44"/>
      <c r="L42" s="44"/>
      <c r="M42" s="19">
        <f t="shared" si="10"/>
        <v>75.099999999999994</v>
      </c>
      <c r="N42" s="20">
        <f t="shared" si="11"/>
        <v>75</v>
      </c>
      <c r="O42" s="21" t="str">
        <f>IF(G42="","",LOOKUP(N42,{0,50,65,75,85},{"F","P","C","D","HD"}))</f>
        <v>D</v>
      </c>
      <c r="P42" s="23"/>
      <c r="Q42" s="23"/>
      <c r="R42" s="31" t="str">
        <f t="shared" si="12"/>
        <v>D</v>
      </c>
      <c r="S42" s="5"/>
      <c r="T42" s="146"/>
      <c r="Z42" s="28"/>
      <c r="AA42" s="28"/>
      <c r="AE42" s="50"/>
    </row>
    <row r="43" spans="2:31" ht="15" thickBot="1" x14ac:dyDescent="0.4">
      <c r="B43" s="120" t="str">
        <f t="shared" si="9"/>
        <v>BISY2008 200605</v>
      </c>
      <c r="C43" s="6" t="s">
        <v>589</v>
      </c>
      <c r="D43" s="6" t="s">
        <v>669</v>
      </c>
      <c r="E43" s="32" t="s">
        <v>592</v>
      </c>
      <c r="F43" s="32" t="s">
        <v>610</v>
      </c>
      <c r="G43" s="87">
        <v>200605</v>
      </c>
      <c r="H43" s="40">
        <v>23.5</v>
      </c>
      <c r="I43" s="40">
        <v>13.9</v>
      </c>
      <c r="J43" s="40">
        <v>37.75</v>
      </c>
      <c r="K43" s="44"/>
      <c r="L43" s="44"/>
      <c r="M43" s="19">
        <f t="shared" si="10"/>
        <v>75.150000000000006</v>
      </c>
      <c r="N43" s="20">
        <f t="shared" si="11"/>
        <v>75</v>
      </c>
      <c r="O43" s="21" t="str">
        <f>IF(G43="","",LOOKUP(N43,{0,50,65,75,85},{"F","P","C","D","HD"}))</f>
        <v>D</v>
      </c>
      <c r="P43" s="23"/>
      <c r="Q43" s="23"/>
      <c r="R43" s="31" t="str">
        <f t="shared" si="12"/>
        <v>D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5">
      <c r="B44" s="120" t="str">
        <f t="shared" si="9"/>
        <v>BISY2008 200433</v>
      </c>
      <c r="C44" s="6" t="s">
        <v>590</v>
      </c>
      <c r="D44" s="6" t="s">
        <v>670</v>
      </c>
      <c r="E44" s="32" t="s">
        <v>611</v>
      </c>
      <c r="F44" s="32" t="s">
        <v>610</v>
      </c>
      <c r="G44" s="87">
        <v>200433</v>
      </c>
      <c r="H44" s="44">
        <v>20</v>
      </c>
      <c r="I44" s="44">
        <v>12</v>
      </c>
      <c r="J44" s="44">
        <v>43.43</v>
      </c>
      <c r="K44" s="44"/>
      <c r="L44" s="44"/>
      <c r="M44" s="19">
        <f t="shared" si="10"/>
        <v>75.430000000000007</v>
      </c>
      <c r="N44" s="20">
        <f t="shared" si="11"/>
        <v>75</v>
      </c>
      <c r="O44" s="21" t="str">
        <f>IF(G44="","",LOOKUP(N44,{0,50,65,75,85},{"F","P","C","D","HD"}))</f>
        <v>D</v>
      </c>
      <c r="P44" s="23"/>
      <c r="Q44" s="23"/>
      <c r="R44" s="31" t="str">
        <f t="shared" si="12"/>
        <v>D</v>
      </c>
      <c r="S44" s="5"/>
      <c r="T44" s="28"/>
      <c r="U44" s="28"/>
    </row>
    <row r="45" spans="2:31" x14ac:dyDescent="0.35">
      <c r="B45" s="120" t="str">
        <f t="shared" si="9"/>
        <v>BISY2008 200336</v>
      </c>
      <c r="C45" s="6" t="s">
        <v>591</v>
      </c>
      <c r="D45" s="6" t="s">
        <v>671</v>
      </c>
      <c r="E45" s="32" t="s">
        <v>612</v>
      </c>
      <c r="F45" s="32" t="s">
        <v>610</v>
      </c>
      <c r="G45" s="87">
        <v>200336</v>
      </c>
      <c r="H45" s="40">
        <v>20</v>
      </c>
      <c r="I45" s="40">
        <v>13</v>
      </c>
      <c r="J45" s="40">
        <v>42.25</v>
      </c>
      <c r="K45" s="44"/>
      <c r="L45" s="42"/>
      <c r="M45" s="19">
        <f t="shared" si="10"/>
        <v>75.25</v>
      </c>
      <c r="N45" s="20">
        <f t="shared" si="11"/>
        <v>75</v>
      </c>
      <c r="O45" s="21" t="str">
        <f>IF(G45="","",LOOKUP(N45,{0,50,65,75,85},{"F","P","C","D","HD"}))</f>
        <v>D</v>
      </c>
      <c r="P45" s="23"/>
      <c r="Q45" s="23"/>
      <c r="R45" s="31" t="str">
        <f t="shared" si="12"/>
        <v>D</v>
      </c>
      <c r="S45" s="5"/>
    </row>
    <row r="46" spans="2:31" x14ac:dyDescent="0.35">
      <c r="B46" s="120" t="str">
        <f t="shared" si="9"/>
        <v>BISY2008 190414</v>
      </c>
      <c r="C46" s="6" t="s">
        <v>592</v>
      </c>
      <c r="D46" s="6" t="s">
        <v>669</v>
      </c>
      <c r="E46" s="32" t="s">
        <v>613</v>
      </c>
      <c r="F46" s="32" t="s">
        <v>610</v>
      </c>
      <c r="G46" s="87">
        <v>190414</v>
      </c>
      <c r="H46" s="40">
        <v>24.5</v>
      </c>
      <c r="I46" s="40">
        <v>13.5</v>
      </c>
      <c r="J46" s="40">
        <v>37.25</v>
      </c>
      <c r="K46" s="44"/>
      <c r="L46" s="43"/>
      <c r="M46" s="19">
        <f t="shared" si="10"/>
        <v>75.25</v>
      </c>
      <c r="N46" s="20">
        <f t="shared" si="11"/>
        <v>75</v>
      </c>
      <c r="O46" s="21" t="str">
        <f>IF(G46="","",LOOKUP(N46,{0,50,65,75,85},{"F","P","C","D","HD"}))</f>
        <v>D</v>
      </c>
      <c r="P46" s="23"/>
      <c r="Q46" s="23"/>
      <c r="R46" s="31" t="str">
        <f t="shared" si="12"/>
        <v>D</v>
      </c>
      <c r="S46" s="5"/>
      <c r="T46" s="28"/>
      <c r="U46" s="28"/>
      <c r="V46" s="28"/>
      <c r="W46" s="28"/>
    </row>
    <row r="47" spans="2:31" x14ac:dyDescent="0.35">
      <c r="B47" s="120" t="str">
        <f t="shared" si="9"/>
        <v>BISY2008 200388</v>
      </c>
      <c r="C47" s="6" t="s">
        <v>296</v>
      </c>
      <c r="D47" s="6" t="s">
        <v>669</v>
      </c>
      <c r="E47" s="32" t="s">
        <v>614</v>
      </c>
      <c r="F47" s="32" t="s">
        <v>610</v>
      </c>
      <c r="G47" s="87">
        <v>200388</v>
      </c>
      <c r="H47" s="83">
        <v>18</v>
      </c>
      <c r="I47" s="83">
        <v>14.94</v>
      </c>
      <c r="J47" s="83">
        <v>41.6</v>
      </c>
      <c r="K47" s="44"/>
      <c r="L47" s="43"/>
      <c r="M47" s="19">
        <f t="shared" si="10"/>
        <v>74.539999999999992</v>
      </c>
      <c r="N47" s="20">
        <f t="shared" si="11"/>
        <v>75</v>
      </c>
      <c r="O47" s="21" t="str">
        <f>IF(G47="","",LOOKUP(N47,{0,50,65,75,85},{"F","P","C","D","HD"}))</f>
        <v>D</v>
      </c>
      <c r="P47" s="23"/>
      <c r="Q47" s="23"/>
      <c r="R47" s="31" t="str">
        <f t="shared" si="12"/>
        <v>D</v>
      </c>
      <c r="S47" s="5"/>
      <c r="T47" s="28"/>
      <c r="U47" s="28"/>
      <c r="V47" s="28"/>
      <c r="W47" s="28"/>
    </row>
    <row r="48" spans="2:31" x14ac:dyDescent="0.35">
      <c r="B48" s="120" t="str">
        <f t="shared" si="9"/>
        <v>BISY2008 190525</v>
      </c>
      <c r="C48" s="6" t="s">
        <v>594</v>
      </c>
      <c r="D48" s="6" t="s">
        <v>669</v>
      </c>
      <c r="E48" s="32" t="s">
        <v>615</v>
      </c>
      <c r="F48" s="32" t="s">
        <v>610</v>
      </c>
      <c r="G48" s="87">
        <v>190525</v>
      </c>
      <c r="H48" s="44">
        <v>21</v>
      </c>
      <c r="I48" s="44">
        <v>14.84</v>
      </c>
      <c r="J48" s="44">
        <v>38.75</v>
      </c>
      <c r="K48" s="44"/>
      <c r="L48" s="44"/>
      <c r="M48" s="19">
        <f t="shared" si="10"/>
        <v>74.59</v>
      </c>
      <c r="N48" s="20">
        <f t="shared" si="11"/>
        <v>75</v>
      </c>
      <c r="O48" s="21" t="str">
        <f>IF(G48="","",LOOKUP(N48,{0,50,65,75,85},{"F","P","C","D","HD"}))</f>
        <v>D</v>
      </c>
      <c r="P48" s="23"/>
      <c r="Q48" s="23"/>
      <c r="R48" s="31" t="str">
        <f t="shared" si="12"/>
        <v>D</v>
      </c>
      <c r="S48" s="5"/>
      <c r="T48" s="28"/>
      <c r="U48" s="28"/>
      <c r="V48" s="28"/>
    </row>
    <row r="49" spans="2:22" x14ac:dyDescent="0.35">
      <c r="B49" s="120" t="str">
        <f t="shared" si="9"/>
        <v>BISY2008 200442</v>
      </c>
      <c r="C49" s="6" t="s">
        <v>587</v>
      </c>
      <c r="D49" s="6" t="s">
        <v>670</v>
      </c>
      <c r="E49" s="32" t="s">
        <v>616</v>
      </c>
      <c r="F49" s="32" t="s">
        <v>610</v>
      </c>
      <c r="G49" s="87">
        <v>200442</v>
      </c>
      <c r="H49" s="44">
        <v>24.7</v>
      </c>
      <c r="I49" s="44">
        <v>13.81</v>
      </c>
      <c r="J49" s="44">
        <v>36.299999999999997</v>
      </c>
      <c r="K49" s="44"/>
      <c r="L49" s="44"/>
      <c r="M49" s="19">
        <f t="shared" si="10"/>
        <v>74.81</v>
      </c>
      <c r="N49" s="20">
        <f t="shared" si="11"/>
        <v>75</v>
      </c>
      <c r="O49" s="21" t="str">
        <f>IF(G49="","",LOOKUP(N49,{0,50,65,75,85},{"F","P","C","D","HD"}))</f>
        <v>D</v>
      </c>
      <c r="P49" s="23"/>
      <c r="Q49" s="23"/>
      <c r="R49" s="31" t="str">
        <f t="shared" si="12"/>
        <v>D</v>
      </c>
      <c r="S49" s="5"/>
      <c r="T49" s="28"/>
      <c r="U49" s="28"/>
      <c r="V49" s="28"/>
    </row>
    <row r="50" spans="2:22" x14ac:dyDescent="0.35">
      <c r="B50" s="120" t="str">
        <f t="shared" si="9"/>
        <v>BISY2008 200413</v>
      </c>
      <c r="C50" s="6" t="s">
        <v>588</v>
      </c>
      <c r="D50" s="6" t="s">
        <v>670</v>
      </c>
      <c r="E50" s="32" t="s">
        <v>620</v>
      </c>
      <c r="F50" s="32" t="s">
        <v>610</v>
      </c>
      <c r="G50" s="87">
        <v>200413</v>
      </c>
      <c r="H50" s="40">
        <v>24.7</v>
      </c>
      <c r="I50" s="40">
        <v>14.07</v>
      </c>
      <c r="J50" s="44">
        <v>36.299999999999997</v>
      </c>
      <c r="K50" s="44"/>
      <c r="L50" s="43"/>
      <c r="M50" s="19">
        <f t="shared" si="10"/>
        <v>75.069999999999993</v>
      </c>
      <c r="N50" s="20">
        <f t="shared" si="11"/>
        <v>75</v>
      </c>
      <c r="O50" s="21" t="str">
        <f>IF(G50="","",LOOKUP(N50,{0,50,65,75,85},{"F","P","C","D","HD"}))</f>
        <v>D</v>
      </c>
      <c r="P50" s="23"/>
      <c r="Q50" s="23"/>
      <c r="R50" s="31" t="str">
        <f t="shared" si="12"/>
        <v>D</v>
      </c>
      <c r="S50" s="5"/>
      <c r="T50" s="28"/>
      <c r="U50" s="28"/>
      <c r="V50" s="28"/>
    </row>
    <row r="51" spans="2:22" x14ac:dyDescent="0.35">
      <c r="B51" s="120" t="str">
        <f t="shared" si="9"/>
        <v>BISY2008 200013</v>
      </c>
      <c r="C51" s="6" t="s">
        <v>589</v>
      </c>
      <c r="D51" s="6" t="s">
        <v>671</v>
      </c>
      <c r="E51" s="32" t="s">
        <v>631</v>
      </c>
      <c r="F51" s="32" t="s">
        <v>626</v>
      </c>
      <c r="G51" s="87">
        <v>200013</v>
      </c>
      <c r="H51" s="79">
        <v>23</v>
      </c>
      <c r="I51" s="79">
        <v>16</v>
      </c>
      <c r="J51" s="79">
        <v>35.700000000000003</v>
      </c>
      <c r="K51" s="44"/>
      <c r="L51" s="70"/>
      <c r="M51" s="72">
        <f t="shared" si="10"/>
        <v>74.7</v>
      </c>
      <c r="N51" s="73">
        <f t="shared" si="11"/>
        <v>75</v>
      </c>
      <c r="O51" s="74" t="str">
        <f>IF(G51="","",LOOKUP(N51,{0,50,65,75,85},{"F","P","C","D","HD"}))</f>
        <v>D</v>
      </c>
      <c r="P51" s="77"/>
      <c r="Q51" s="77"/>
      <c r="R51" s="31" t="str">
        <f t="shared" si="12"/>
        <v>D</v>
      </c>
      <c r="S51" s="5"/>
      <c r="T51" s="28"/>
      <c r="U51" s="28"/>
      <c r="V51" s="28"/>
    </row>
    <row r="52" spans="2:22" x14ac:dyDescent="0.35">
      <c r="B52" s="120" t="str">
        <f t="shared" si="9"/>
        <v>BISY2008 200240</v>
      </c>
      <c r="C52" s="6" t="s">
        <v>590</v>
      </c>
      <c r="D52" s="6" t="s">
        <v>671</v>
      </c>
      <c r="E52" s="32" t="s">
        <v>621</v>
      </c>
      <c r="F52" s="32" t="s">
        <v>610</v>
      </c>
      <c r="G52" s="87">
        <v>200240</v>
      </c>
      <c r="H52" s="44">
        <v>25.45</v>
      </c>
      <c r="I52" s="44">
        <v>12.57</v>
      </c>
      <c r="J52" s="44">
        <v>36.299999999999997</v>
      </c>
      <c r="K52" s="44"/>
      <c r="L52" s="44"/>
      <c r="M52" s="19">
        <f t="shared" si="10"/>
        <v>74.319999999999993</v>
      </c>
      <c r="N52" s="20">
        <f t="shared" si="11"/>
        <v>74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5">
      <c r="B53" s="120" t="str">
        <f t="shared" si="9"/>
        <v>BISY2008 200279</v>
      </c>
      <c r="C53" s="6" t="s">
        <v>591</v>
      </c>
      <c r="D53" s="6" t="s">
        <v>671</v>
      </c>
      <c r="E53" s="32" t="s">
        <v>623</v>
      </c>
      <c r="F53" s="32" t="s">
        <v>610</v>
      </c>
      <c r="G53" s="87">
        <v>200279</v>
      </c>
      <c r="H53" s="40">
        <v>24.7</v>
      </c>
      <c r="I53" s="40">
        <v>12.55</v>
      </c>
      <c r="J53" s="44">
        <v>36.299999999999997</v>
      </c>
      <c r="K53" s="44"/>
      <c r="L53" s="40"/>
      <c r="M53" s="19">
        <f t="shared" si="10"/>
        <v>73.55</v>
      </c>
      <c r="N53" s="20">
        <f t="shared" si="11"/>
        <v>74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5">
      <c r="B54" s="120" t="str">
        <f t="shared" si="9"/>
        <v>BISY2008 200568</v>
      </c>
      <c r="C54" s="6" t="s">
        <v>592</v>
      </c>
      <c r="D54" s="6" t="s">
        <v>671</v>
      </c>
      <c r="E54" s="32" t="s">
        <v>617</v>
      </c>
      <c r="F54" s="32" t="s">
        <v>610</v>
      </c>
      <c r="G54" s="87">
        <v>200568</v>
      </c>
      <c r="H54" s="40">
        <v>21</v>
      </c>
      <c r="I54" s="40">
        <v>15.27</v>
      </c>
      <c r="J54" s="44">
        <v>36.299999999999997</v>
      </c>
      <c r="K54" s="44"/>
      <c r="L54" s="39"/>
      <c r="M54" s="19">
        <f t="shared" si="10"/>
        <v>72.569999999999993</v>
      </c>
      <c r="N54" s="20">
        <f t="shared" si="11"/>
        <v>73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5">
      <c r="B55" s="120" t="str">
        <f t="shared" si="9"/>
        <v>BISY2008 200241</v>
      </c>
      <c r="C55" s="6" t="s">
        <v>296</v>
      </c>
      <c r="D55" s="6" t="s">
        <v>670</v>
      </c>
      <c r="E55" s="82" t="s">
        <v>625</v>
      </c>
      <c r="F55" s="82" t="s">
        <v>626</v>
      </c>
      <c r="G55" s="87">
        <v>200241</v>
      </c>
      <c r="H55" s="83">
        <v>25.3</v>
      </c>
      <c r="I55" s="83">
        <v>14</v>
      </c>
      <c r="J55" s="83">
        <v>36.450000000000003</v>
      </c>
      <c r="K55" s="44"/>
      <c r="L55" s="75"/>
      <c r="M55" s="72">
        <f t="shared" ref="M55:M118" si="15">IF(G55="","",SUM(H55:L55))</f>
        <v>75.75</v>
      </c>
      <c r="N55" s="73">
        <f t="shared" si="11"/>
        <v>76</v>
      </c>
      <c r="O55" s="74" t="str">
        <f>IF(G55="","",LOOKUP(N55,{0,50,65,75,85},{"F","P","C","D","HD"}))</f>
        <v>D</v>
      </c>
      <c r="P55" s="77"/>
      <c r="Q55" s="77"/>
      <c r="R55" s="31" t="str">
        <f t="shared" si="12"/>
        <v>D</v>
      </c>
      <c r="S55" s="5"/>
      <c r="T55" s="28"/>
      <c r="U55" s="28"/>
      <c r="V55" s="28"/>
    </row>
    <row r="56" spans="2:22" x14ac:dyDescent="0.35">
      <c r="B56" s="120" t="str">
        <f t="shared" si="9"/>
        <v>BISY2008 200660</v>
      </c>
      <c r="C56" s="6" t="s">
        <v>297</v>
      </c>
      <c r="D56" s="6" t="s">
        <v>671</v>
      </c>
      <c r="E56" s="82" t="s">
        <v>628</v>
      </c>
      <c r="F56" s="82" t="s">
        <v>626</v>
      </c>
      <c r="G56" s="87">
        <v>200660</v>
      </c>
      <c r="H56" s="84">
        <v>23</v>
      </c>
      <c r="I56" s="84">
        <v>11.5</v>
      </c>
      <c r="J56" s="84">
        <v>38.700000000000003</v>
      </c>
      <c r="K56" s="44"/>
      <c r="L56" s="43"/>
      <c r="M56" s="19">
        <f t="shared" si="15"/>
        <v>73.2</v>
      </c>
      <c r="N56" s="20">
        <f t="shared" si="11"/>
        <v>73</v>
      </c>
      <c r="O56" s="21" t="str">
        <f>IF(G56="","",LOOKUP(N56,{0,50,65,75,85},{"F","P","C","D","HD"}))</f>
        <v>C</v>
      </c>
      <c r="P56" s="3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5">
      <c r="B57" s="120" t="str">
        <f t="shared" si="9"/>
        <v>BISY2008 190728</v>
      </c>
      <c r="C57" s="6" t="s">
        <v>587</v>
      </c>
      <c r="D57" s="6" t="s">
        <v>671</v>
      </c>
      <c r="E57" s="32" t="s">
        <v>629</v>
      </c>
      <c r="F57" s="32" t="s">
        <v>626</v>
      </c>
      <c r="G57" s="87">
        <v>190728</v>
      </c>
      <c r="H57" s="40">
        <v>17</v>
      </c>
      <c r="I57" s="44">
        <v>15.92</v>
      </c>
      <c r="J57" s="40">
        <v>40</v>
      </c>
      <c r="K57" s="44"/>
      <c r="L57" s="44"/>
      <c r="M57" s="19">
        <f t="shared" si="15"/>
        <v>72.92</v>
      </c>
      <c r="N57" s="20">
        <f t="shared" si="11"/>
        <v>73</v>
      </c>
      <c r="O57" s="21" t="str">
        <f>IF(G57="","",LOOKUP(N57,{0,50,65,75,85},{"F","P","C","D","HD"}))</f>
        <v>C</v>
      </c>
      <c r="P57" s="77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5">
      <c r="B58" s="120" t="str">
        <f t="shared" si="9"/>
        <v>BISY2008 200675</v>
      </c>
      <c r="C58" s="6" t="s">
        <v>588</v>
      </c>
      <c r="D58" s="6" t="s">
        <v>669</v>
      </c>
      <c r="E58" s="82" t="s">
        <v>630</v>
      </c>
      <c r="F58" s="82" t="s">
        <v>626</v>
      </c>
      <c r="G58" s="87">
        <v>200675</v>
      </c>
      <c r="H58" s="44">
        <v>22.5</v>
      </c>
      <c r="I58" s="44">
        <v>9</v>
      </c>
      <c r="J58" s="44">
        <v>41.3</v>
      </c>
      <c r="K58" s="44"/>
      <c r="L58" s="44"/>
      <c r="M58" s="19">
        <f t="shared" si="15"/>
        <v>72.8</v>
      </c>
      <c r="N58" s="20">
        <f t="shared" si="11"/>
        <v>73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5">
      <c r="B59" s="120" t="str">
        <f t="shared" si="9"/>
        <v>BISY2008 190909</v>
      </c>
      <c r="C59" s="6" t="s">
        <v>589</v>
      </c>
      <c r="D59" s="6" t="s">
        <v>670</v>
      </c>
      <c r="E59" s="32" t="s">
        <v>587</v>
      </c>
      <c r="F59" s="32" t="s">
        <v>610</v>
      </c>
      <c r="G59" s="87">
        <v>190909</v>
      </c>
      <c r="H59" s="81">
        <v>24.7</v>
      </c>
      <c r="I59" s="81">
        <v>12</v>
      </c>
      <c r="J59" s="81">
        <v>35.369999999999997</v>
      </c>
      <c r="K59" s="44"/>
      <c r="L59" s="71"/>
      <c r="M59" s="72">
        <f t="shared" si="15"/>
        <v>72.069999999999993</v>
      </c>
      <c r="N59" s="73">
        <f t="shared" si="11"/>
        <v>72</v>
      </c>
      <c r="O59" s="74" t="str">
        <f>IF(G59="","",LOOKUP(N59,{0,50,65,75,85},{"F","P","C","D","HD"}))</f>
        <v>C</v>
      </c>
      <c r="P59" s="77"/>
      <c r="Q59" s="77"/>
      <c r="R59" s="31" t="str">
        <f t="shared" si="12"/>
        <v>C</v>
      </c>
      <c r="S59" s="5"/>
      <c r="T59" s="28"/>
      <c r="U59" s="28"/>
      <c r="V59" s="28"/>
    </row>
    <row r="60" spans="2:22" x14ac:dyDescent="0.35">
      <c r="B60" s="120" t="str">
        <f t="shared" si="9"/>
        <v>BISY2008 190771</v>
      </c>
      <c r="C60" s="6" t="s">
        <v>590</v>
      </c>
      <c r="D60" s="6" t="s">
        <v>671</v>
      </c>
      <c r="E60" s="82" t="s">
        <v>632</v>
      </c>
      <c r="F60" s="82" t="s">
        <v>626</v>
      </c>
      <c r="G60" s="87">
        <v>190771</v>
      </c>
      <c r="H60" s="83">
        <v>23.3</v>
      </c>
      <c r="I60" s="83">
        <v>14.57</v>
      </c>
      <c r="J60" s="83">
        <v>34.28</v>
      </c>
      <c r="K60" s="44"/>
      <c r="L60" s="40"/>
      <c r="M60" s="19">
        <f t="shared" si="15"/>
        <v>72.150000000000006</v>
      </c>
      <c r="N60" s="20">
        <f t="shared" si="11"/>
        <v>72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5">
      <c r="B61" s="120" t="str">
        <f t="shared" si="9"/>
        <v>BISY2008 190463</v>
      </c>
      <c r="C61" s="6" t="s">
        <v>593</v>
      </c>
      <c r="D61" s="6" t="s">
        <v>669</v>
      </c>
      <c r="E61" s="32" t="s">
        <v>633</v>
      </c>
      <c r="F61" s="32" t="s">
        <v>626</v>
      </c>
      <c r="G61" s="87">
        <v>190463</v>
      </c>
      <c r="H61" s="84">
        <v>21</v>
      </c>
      <c r="I61" s="84">
        <v>15.39</v>
      </c>
      <c r="J61" s="84">
        <v>35.6</v>
      </c>
      <c r="K61" s="44"/>
      <c r="L61" s="42"/>
      <c r="M61" s="19">
        <f t="shared" si="15"/>
        <v>71.990000000000009</v>
      </c>
      <c r="N61" s="20">
        <f t="shared" si="11"/>
        <v>72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5">
      <c r="B62" s="120" t="str">
        <f t="shared" si="9"/>
        <v>BISY2008 190553</v>
      </c>
      <c r="C62" s="6" t="s">
        <v>592</v>
      </c>
      <c r="D62" s="6" t="s">
        <v>669</v>
      </c>
      <c r="E62" s="82" t="s">
        <v>636</v>
      </c>
      <c r="F62" s="82" t="s">
        <v>626</v>
      </c>
      <c r="G62" s="87">
        <v>190553</v>
      </c>
      <c r="H62" s="83">
        <v>23.3</v>
      </c>
      <c r="I62" s="83">
        <v>13</v>
      </c>
      <c r="J62" s="83">
        <v>35.6</v>
      </c>
      <c r="K62" s="44"/>
      <c r="L62" s="39"/>
      <c r="M62" s="19">
        <f t="shared" si="15"/>
        <v>71.900000000000006</v>
      </c>
      <c r="N62" s="20">
        <f t="shared" si="11"/>
        <v>72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5">
      <c r="B63" s="120" t="str">
        <f t="shared" si="9"/>
        <v>BISY2008 200298</v>
      </c>
      <c r="C63" s="6" t="s">
        <v>296</v>
      </c>
      <c r="D63" s="6" t="s">
        <v>669</v>
      </c>
      <c r="E63" s="32" t="s">
        <v>637</v>
      </c>
      <c r="F63" s="32" t="s">
        <v>626</v>
      </c>
      <c r="G63" s="87">
        <v>200298</v>
      </c>
      <c r="H63" s="44">
        <v>24</v>
      </c>
      <c r="I63" s="44">
        <v>9.4</v>
      </c>
      <c r="J63" s="44">
        <v>38.28</v>
      </c>
      <c r="K63" s="44"/>
      <c r="L63" s="44"/>
      <c r="M63" s="19">
        <f t="shared" si="15"/>
        <v>71.680000000000007</v>
      </c>
      <c r="N63" s="20">
        <f t="shared" si="11"/>
        <v>72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5">
      <c r="B64" s="120" t="str">
        <f t="shared" si="9"/>
        <v>BISY2008 200177</v>
      </c>
      <c r="C64" s="6" t="s">
        <v>297</v>
      </c>
      <c r="D64" s="6" t="s">
        <v>670</v>
      </c>
      <c r="E64" s="23" t="s">
        <v>599</v>
      </c>
      <c r="F64" s="23" t="s">
        <v>595</v>
      </c>
      <c r="G64" s="87">
        <v>200177</v>
      </c>
      <c r="H64" s="44">
        <v>25.45</v>
      </c>
      <c r="I64" s="44">
        <v>13.68</v>
      </c>
      <c r="J64" s="44">
        <v>32</v>
      </c>
      <c r="K64" s="44"/>
      <c r="L64" s="61"/>
      <c r="M64" s="19">
        <f t="shared" si="15"/>
        <v>71.13</v>
      </c>
      <c r="N64" s="20">
        <f t="shared" si="11"/>
        <v>71</v>
      </c>
      <c r="O64" s="21" t="str">
        <f>IF(G64="","",LOOKUP(N64,{0,50,65,75,85},{"F","P","C","D","HD"}))</f>
        <v>C</v>
      </c>
      <c r="P64" s="23"/>
      <c r="Q64" s="23"/>
      <c r="R64" s="31" t="str">
        <f t="shared" si="12"/>
        <v>C</v>
      </c>
      <c r="S64" s="5"/>
    </row>
    <row r="65" spans="2:19" x14ac:dyDescent="0.35">
      <c r="B65" s="120" t="str">
        <f t="shared" si="9"/>
        <v>BISY2008 190480</v>
      </c>
      <c r="C65" s="6" t="s">
        <v>587</v>
      </c>
      <c r="D65" s="6" t="s">
        <v>670</v>
      </c>
      <c r="E65" s="82" t="s">
        <v>638</v>
      </c>
      <c r="F65" s="82" t="s">
        <v>626</v>
      </c>
      <c r="G65" s="87">
        <v>190480</v>
      </c>
      <c r="H65" s="40">
        <v>23.5</v>
      </c>
      <c r="I65" s="40">
        <v>13.67</v>
      </c>
      <c r="J65" s="40">
        <v>33.700000000000003</v>
      </c>
      <c r="K65" s="44"/>
      <c r="L65" s="40"/>
      <c r="M65" s="19">
        <f t="shared" si="15"/>
        <v>70.87</v>
      </c>
      <c r="N65" s="20">
        <f t="shared" si="11"/>
        <v>71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5">
      <c r="B66" s="120" t="str">
        <f t="shared" si="9"/>
        <v>BISY2008 190080</v>
      </c>
      <c r="C66" s="6" t="s">
        <v>588</v>
      </c>
      <c r="D66" s="6" t="s">
        <v>671</v>
      </c>
      <c r="E66" s="32" t="s">
        <v>639</v>
      </c>
      <c r="F66" s="32" t="s">
        <v>626</v>
      </c>
      <c r="G66" s="87">
        <v>190080</v>
      </c>
      <c r="H66" s="44">
        <v>25</v>
      </c>
      <c r="I66" s="44">
        <v>16</v>
      </c>
      <c r="J66" s="44">
        <v>30.25</v>
      </c>
      <c r="K66" s="44"/>
      <c r="L66" s="44"/>
      <c r="M66" s="19">
        <f t="shared" si="15"/>
        <v>71.25</v>
      </c>
      <c r="N66" s="20">
        <f t="shared" si="11"/>
        <v>71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5">
      <c r="B67" s="120" t="str">
        <f t="shared" si="9"/>
        <v>BISY2008 200156</v>
      </c>
      <c r="C67" s="6" t="s">
        <v>589</v>
      </c>
      <c r="D67" s="6" t="s">
        <v>671</v>
      </c>
      <c r="E67" s="82" t="s">
        <v>640</v>
      </c>
      <c r="F67" s="82" t="s">
        <v>626</v>
      </c>
      <c r="G67" s="87">
        <v>200156</v>
      </c>
      <c r="H67" s="44">
        <v>23.3</v>
      </c>
      <c r="I67" s="44">
        <v>14.67</v>
      </c>
      <c r="J67" s="44">
        <v>33.47</v>
      </c>
      <c r="K67" s="44"/>
      <c r="L67" s="43"/>
      <c r="M67" s="19">
        <f t="shared" si="15"/>
        <v>71.44</v>
      </c>
      <c r="N67" s="20">
        <f t="shared" si="11"/>
        <v>71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5">
      <c r="B68" s="120" t="str">
        <f t="shared" si="9"/>
        <v>BISY2008 200301</v>
      </c>
      <c r="C68" s="6" t="s">
        <v>590</v>
      </c>
      <c r="D68" s="6" t="s">
        <v>671</v>
      </c>
      <c r="E68" s="32" t="s">
        <v>641</v>
      </c>
      <c r="F68" s="32" t="s">
        <v>626</v>
      </c>
      <c r="G68" s="87">
        <v>200301</v>
      </c>
      <c r="H68" s="40">
        <v>23.3</v>
      </c>
      <c r="I68" s="40">
        <v>13.77</v>
      </c>
      <c r="J68" s="40">
        <v>34</v>
      </c>
      <c r="K68" s="44"/>
      <c r="L68" s="43"/>
      <c r="M68" s="19">
        <f t="shared" si="15"/>
        <v>71.069999999999993</v>
      </c>
      <c r="N68" s="20">
        <f t="shared" si="11"/>
        <v>71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5">
      <c r="B69" s="120" t="str">
        <f t="shared" si="9"/>
        <v>BISY2008 200081</v>
      </c>
      <c r="C69" s="6" t="s">
        <v>591</v>
      </c>
      <c r="D69" s="6" t="s">
        <v>671</v>
      </c>
      <c r="E69" s="23" t="s">
        <v>605</v>
      </c>
      <c r="F69" s="23" t="s">
        <v>595</v>
      </c>
      <c r="G69" s="87">
        <v>200081</v>
      </c>
      <c r="H69" s="40">
        <v>23</v>
      </c>
      <c r="I69" s="40">
        <v>18</v>
      </c>
      <c r="J69" s="40">
        <v>29</v>
      </c>
      <c r="K69" s="44"/>
      <c r="L69" s="39"/>
      <c r="M69" s="19">
        <f t="shared" si="15"/>
        <v>70</v>
      </c>
      <c r="N69" s="20">
        <f t="shared" si="11"/>
        <v>70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5">
      <c r="B70" s="120" t="str">
        <f t="shared" si="9"/>
        <v>BISY2008 200205</v>
      </c>
      <c r="C70" s="6" t="s">
        <v>592</v>
      </c>
      <c r="D70" s="6" t="s">
        <v>670</v>
      </c>
      <c r="E70" s="82" t="s">
        <v>642</v>
      </c>
      <c r="F70" s="82" t="s">
        <v>626</v>
      </c>
      <c r="G70" s="87">
        <v>200205</v>
      </c>
      <c r="H70" s="40">
        <v>20</v>
      </c>
      <c r="I70" s="40">
        <v>12.5</v>
      </c>
      <c r="J70" s="40">
        <v>37.5</v>
      </c>
      <c r="K70" s="44"/>
      <c r="L70" s="44"/>
      <c r="M70" s="19">
        <f t="shared" si="15"/>
        <v>70</v>
      </c>
      <c r="N70" s="20">
        <f t="shared" si="11"/>
        <v>70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5">
      <c r="B71" s="120" t="str">
        <f t="shared" si="9"/>
        <v>BISY2008 200206</v>
      </c>
      <c r="C71" s="6" t="s">
        <v>296</v>
      </c>
      <c r="D71" s="6" t="s">
        <v>671</v>
      </c>
      <c r="E71" s="32" t="s">
        <v>643</v>
      </c>
      <c r="F71" s="32" t="s">
        <v>626</v>
      </c>
      <c r="G71" s="87">
        <v>200206</v>
      </c>
      <c r="H71" s="40">
        <v>17</v>
      </c>
      <c r="I71" s="70">
        <v>11.5</v>
      </c>
      <c r="J71" s="70">
        <v>41.25</v>
      </c>
      <c r="K71" s="44"/>
      <c r="L71" s="42"/>
      <c r="M71" s="19">
        <f t="shared" si="15"/>
        <v>69.75</v>
      </c>
      <c r="N71" s="20">
        <f t="shared" si="11"/>
        <v>70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5">
      <c r="B72" s="120" t="str">
        <f t="shared" si="9"/>
        <v>BISY2008 190409</v>
      </c>
      <c r="C72" s="6" t="s">
        <v>297</v>
      </c>
      <c r="D72" s="6" t="s">
        <v>671</v>
      </c>
      <c r="E72" s="32" t="s">
        <v>645</v>
      </c>
      <c r="F72" s="32" t="s">
        <v>626</v>
      </c>
      <c r="G72" s="87">
        <v>190409</v>
      </c>
      <c r="H72" s="44">
        <v>14.5</v>
      </c>
      <c r="I72" s="44">
        <v>15.47</v>
      </c>
      <c r="J72" s="44">
        <v>39.049999999999997</v>
      </c>
      <c r="K72" s="44"/>
      <c r="L72" s="44"/>
      <c r="M72" s="19">
        <f t="shared" si="15"/>
        <v>69.02</v>
      </c>
      <c r="N72" s="20">
        <f t="shared" si="11"/>
        <v>69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5">
      <c r="B73" s="120" t="str">
        <f t="shared" si="9"/>
        <v>BISY2008 200096</v>
      </c>
      <c r="C73" s="6" t="s">
        <v>587</v>
      </c>
      <c r="D73" s="6" t="s">
        <v>669</v>
      </c>
      <c r="E73" s="82" t="s">
        <v>646</v>
      </c>
      <c r="F73" s="82" t="s">
        <v>626</v>
      </c>
      <c r="G73" s="87">
        <v>200096</v>
      </c>
      <c r="H73" s="40">
        <v>24.7</v>
      </c>
      <c r="I73" s="40">
        <v>11.86</v>
      </c>
      <c r="J73" s="40">
        <v>31.4</v>
      </c>
      <c r="K73" s="44"/>
      <c r="L73" s="44"/>
      <c r="M73" s="19">
        <f t="shared" si="15"/>
        <v>67.960000000000008</v>
      </c>
      <c r="N73" s="20">
        <f t="shared" si="11"/>
        <v>68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5">
      <c r="B74" s="120" t="str">
        <f t="shared" si="9"/>
        <v>BISY2008 200018</v>
      </c>
      <c r="C74" s="6" t="s">
        <v>588</v>
      </c>
      <c r="D74" s="6" t="s">
        <v>670</v>
      </c>
      <c r="E74" s="82" t="s">
        <v>648</v>
      </c>
      <c r="F74" s="82" t="s">
        <v>626</v>
      </c>
      <c r="G74" s="87">
        <v>200018</v>
      </c>
      <c r="H74" s="42">
        <v>15</v>
      </c>
      <c r="I74" s="42">
        <v>10</v>
      </c>
      <c r="J74" s="42">
        <v>42.55</v>
      </c>
      <c r="K74" s="44"/>
      <c r="L74" s="44"/>
      <c r="M74" s="19">
        <f t="shared" si="15"/>
        <v>67.55</v>
      </c>
      <c r="N74" s="20">
        <f t="shared" si="11"/>
        <v>68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5">
      <c r="B75" s="120" t="str">
        <f t="shared" si="9"/>
        <v>BISY2008 200089</v>
      </c>
      <c r="C75" s="6" t="s">
        <v>594</v>
      </c>
      <c r="D75" s="6" t="s">
        <v>671</v>
      </c>
      <c r="E75" s="23" t="s">
        <v>649</v>
      </c>
      <c r="F75" s="23" t="s">
        <v>651</v>
      </c>
      <c r="G75" s="87">
        <v>200089</v>
      </c>
      <c r="H75" s="44">
        <v>24.7</v>
      </c>
      <c r="I75" s="44">
        <v>13.67</v>
      </c>
      <c r="J75" s="44">
        <v>29.1</v>
      </c>
      <c r="K75" s="44"/>
      <c r="L75" s="44"/>
      <c r="M75" s="19">
        <f t="shared" si="15"/>
        <v>67.47</v>
      </c>
      <c r="N75" s="20">
        <f t="shared" si="11"/>
        <v>67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5">
      <c r="B76" s="120" t="str">
        <f t="shared" si="9"/>
        <v>BISY2008 200491</v>
      </c>
      <c r="C76" s="6" t="s">
        <v>590</v>
      </c>
      <c r="D76" s="6" t="s">
        <v>669</v>
      </c>
      <c r="E76" s="82" t="s">
        <v>652</v>
      </c>
      <c r="F76" s="82" t="s">
        <v>651</v>
      </c>
      <c r="G76" s="87">
        <v>200491</v>
      </c>
      <c r="H76" s="85">
        <v>15</v>
      </c>
      <c r="I76" s="85">
        <v>11</v>
      </c>
      <c r="J76" s="85">
        <v>40.69</v>
      </c>
      <c r="K76" s="44"/>
      <c r="L76" s="44"/>
      <c r="M76" s="19">
        <f t="shared" si="15"/>
        <v>66.69</v>
      </c>
      <c r="N76" s="20">
        <f t="shared" si="11"/>
        <v>67</v>
      </c>
      <c r="O76" s="21" t="str">
        <f>IF(G76="","",LOOKUP(N76,{0,50,65,75,85},{"F","P","C","D","HD"}))</f>
        <v>C</v>
      </c>
      <c r="P76" s="23"/>
      <c r="Q76" s="23"/>
      <c r="R76" s="31" t="str">
        <f t="shared" si="12"/>
        <v>C</v>
      </c>
      <c r="S76" s="5"/>
    </row>
    <row r="77" spans="2:19" x14ac:dyDescent="0.35">
      <c r="B77" s="120" t="str">
        <f t="shared" si="9"/>
        <v>BISY2008 200593</v>
      </c>
      <c r="C77" s="6" t="s">
        <v>591</v>
      </c>
      <c r="D77" s="6" t="s">
        <v>669</v>
      </c>
      <c r="E77" s="82" t="s">
        <v>653</v>
      </c>
      <c r="F77" s="82" t="s">
        <v>651</v>
      </c>
      <c r="G77" s="87">
        <v>200593</v>
      </c>
      <c r="H77" s="70">
        <v>17</v>
      </c>
      <c r="I77" s="70">
        <v>15.3</v>
      </c>
      <c r="J77" s="70">
        <v>34.75</v>
      </c>
      <c r="K77" s="44"/>
      <c r="L77" s="42"/>
      <c r="M77" s="19">
        <f t="shared" si="15"/>
        <v>67.05</v>
      </c>
      <c r="N77" s="20">
        <f t="shared" si="11"/>
        <v>67</v>
      </c>
      <c r="O77" s="21" t="str">
        <f>IF(G77="","",LOOKUP(N77,{0,50,65,75,85},{"F","P","C","D","HD"}))</f>
        <v>C</v>
      </c>
      <c r="P77" s="23"/>
      <c r="Q77" s="23"/>
      <c r="R77" s="31" t="str">
        <f t="shared" si="12"/>
        <v>C</v>
      </c>
      <c r="S77" s="5"/>
    </row>
    <row r="78" spans="2:19" x14ac:dyDescent="0.35">
      <c r="B78" s="120" t="str">
        <f t="shared" si="9"/>
        <v>BISY2008 190743</v>
      </c>
      <c r="C78" s="6" t="s">
        <v>592</v>
      </c>
      <c r="D78" s="6" t="s">
        <v>669</v>
      </c>
      <c r="E78" s="82" t="s">
        <v>654</v>
      </c>
      <c r="F78" s="82" t="s">
        <v>651</v>
      </c>
      <c r="G78" s="87">
        <v>190743</v>
      </c>
      <c r="H78" s="44">
        <v>23</v>
      </c>
      <c r="I78" s="44">
        <v>11.5</v>
      </c>
      <c r="J78" s="44">
        <v>32.9</v>
      </c>
      <c r="K78" s="44"/>
      <c r="L78" s="44"/>
      <c r="M78" s="19">
        <f t="shared" si="15"/>
        <v>67.400000000000006</v>
      </c>
      <c r="N78" s="20">
        <f t="shared" si="11"/>
        <v>67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5">
      <c r="B79" s="120" t="str">
        <f t="shared" si="9"/>
        <v>BISY2008 200393</v>
      </c>
      <c r="C79" s="6" t="s">
        <v>296</v>
      </c>
      <c r="D79" s="6" t="s">
        <v>670</v>
      </c>
      <c r="E79" s="32" t="s">
        <v>635</v>
      </c>
      <c r="F79" s="32" t="s">
        <v>626</v>
      </c>
      <c r="G79" s="87">
        <v>200393</v>
      </c>
      <c r="H79" s="40">
        <v>12.5</v>
      </c>
      <c r="I79" s="40">
        <v>12.6</v>
      </c>
      <c r="J79" s="40">
        <v>28</v>
      </c>
      <c r="K79" s="44"/>
      <c r="L79" s="43"/>
      <c r="M79" s="19">
        <f t="shared" si="15"/>
        <v>53.1</v>
      </c>
      <c r="N79" s="20">
        <f t="shared" si="11"/>
        <v>53</v>
      </c>
      <c r="O79" s="21" t="str">
        <f>IF(G79="","",LOOKUP(N79,{0,50,65,75,85},{"F","P","C","D","HD"}))</f>
        <v>P</v>
      </c>
      <c r="P79" s="33"/>
      <c r="Q79" s="23"/>
      <c r="R79" s="31" t="str">
        <f t="shared" si="12"/>
        <v>P</v>
      </c>
      <c r="S79" s="5"/>
    </row>
    <row r="80" spans="2:19" x14ac:dyDescent="0.35">
      <c r="B80" s="120" t="str">
        <f t="shared" si="9"/>
        <v>BISY2008 211674</v>
      </c>
      <c r="C80" s="6" t="s">
        <v>297</v>
      </c>
      <c r="D80" s="6" t="s">
        <v>670</v>
      </c>
      <c r="E80" s="82" t="s">
        <v>655</v>
      </c>
      <c r="F80" s="82" t="s">
        <v>651</v>
      </c>
      <c r="G80" s="87">
        <v>211674</v>
      </c>
      <c r="H80" s="40">
        <v>23.3</v>
      </c>
      <c r="I80" s="40">
        <v>13.8</v>
      </c>
      <c r="J80" s="40">
        <v>28.51</v>
      </c>
      <c r="K80" s="44"/>
      <c r="L80" s="44"/>
      <c r="M80" s="19">
        <f t="shared" si="15"/>
        <v>65.61</v>
      </c>
      <c r="N80" s="20">
        <f t="shared" si="11"/>
        <v>66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5">
      <c r="B81" s="120" t="str">
        <f t="shared" si="9"/>
        <v>BISY2008 200478</v>
      </c>
      <c r="C81" s="6" t="s">
        <v>587</v>
      </c>
      <c r="D81" s="6" t="s">
        <v>671</v>
      </c>
      <c r="E81" s="82" t="s">
        <v>656</v>
      </c>
      <c r="F81" s="82" t="s">
        <v>651</v>
      </c>
      <c r="G81" s="87">
        <v>200478</v>
      </c>
      <c r="H81" s="83">
        <v>24.7</v>
      </c>
      <c r="I81" s="83">
        <v>9.56</v>
      </c>
      <c r="J81" s="83">
        <v>31.61</v>
      </c>
      <c r="K81" s="44"/>
      <c r="L81" s="71"/>
      <c r="M81" s="72">
        <f t="shared" si="15"/>
        <v>65.87</v>
      </c>
      <c r="N81" s="73">
        <f t="shared" si="11"/>
        <v>66</v>
      </c>
      <c r="O81" s="74" t="str">
        <f>IF(G81="","",LOOKUP(N81,{0,50,65,75,85},{"F","P","C","D","HD"}))</f>
        <v>C</v>
      </c>
      <c r="P81" s="77"/>
      <c r="Q81" s="77"/>
      <c r="R81" s="31" t="str">
        <f t="shared" si="12"/>
        <v>C</v>
      </c>
      <c r="S81" s="5"/>
    </row>
    <row r="82" spans="2:19" x14ac:dyDescent="0.35">
      <c r="B82" s="120" t="str">
        <f t="shared" si="9"/>
        <v>BISY2008 190755</v>
      </c>
      <c r="C82" s="6" t="s">
        <v>588</v>
      </c>
      <c r="D82" s="6" t="s">
        <v>671</v>
      </c>
      <c r="E82" s="82" t="s">
        <v>657</v>
      </c>
      <c r="F82" s="82" t="s">
        <v>651</v>
      </c>
      <c r="G82" s="87">
        <v>190755</v>
      </c>
      <c r="H82" s="40">
        <v>23.3</v>
      </c>
      <c r="I82" s="44">
        <v>12.97</v>
      </c>
      <c r="J82" s="44">
        <v>30.2</v>
      </c>
      <c r="K82" s="44"/>
      <c r="L82" s="42"/>
      <c r="M82" s="19">
        <f t="shared" si="15"/>
        <v>66.47</v>
      </c>
      <c r="N82" s="20">
        <f t="shared" si="11"/>
        <v>66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5">
      <c r="B83" s="120" t="str">
        <f t="shared" si="9"/>
        <v>BISY2008 200443</v>
      </c>
      <c r="C83" s="6" t="s">
        <v>589</v>
      </c>
      <c r="D83" s="6" t="s">
        <v>671</v>
      </c>
      <c r="E83" s="32" t="s">
        <v>619</v>
      </c>
      <c r="F83" s="32" t="s">
        <v>610</v>
      </c>
      <c r="G83" s="87">
        <v>200443</v>
      </c>
      <c r="H83" s="40">
        <v>17</v>
      </c>
      <c r="I83" s="40">
        <v>11.93</v>
      </c>
      <c r="J83" s="44">
        <v>36.299999999999997</v>
      </c>
      <c r="K83" s="44"/>
      <c r="L83" s="42"/>
      <c r="M83" s="19">
        <f t="shared" si="15"/>
        <v>65.22999999999999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5">
      <c r="B84" s="120" t="str">
        <f t="shared" si="9"/>
        <v>BISY2008 190774</v>
      </c>
      <c r="C84" s="6" t="s">
        <v>590</v>
      </c>
      <c r="D84" s="6" t="s">
        <v>671</v>
      </c>
      <c r="E84" s="82" t="s">
        <v>658</v>
      </c>
      <c r="F84" s="82" t="s">
        <v>651</v>
      </c>
      <c r="G84" s="87">
        <v>190774</v>
      </c>
      <c r="H84" s="84">
        <v>20</v>
      </c>
      <c r="I84" s="84">
        <v>15</v>
      </c>
      <c r="J84" s="84">
        <v>30.3</v>
      </c>
      <c r="K84" s="44"/>
      <c r="L84" s="44"/>
      <c r="M84" s="19">
        <f t="shared" si="15"/>
        <v>65.3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5">
      <c r="B85" s="120" t="str">
        <f t="shared" si="9"/>
        <v>BISY2008 200510</v>
      </c>
      <c r="C85" s="6" t="s">
        <v>591</v>
      </c>
      <c r="D85" s="6" t="s">
        <v>670</v>
      </c>
      <c r="E85" s="82" t="s">
        <v>659</v>
      </c>
      <c r="F85" s="82" t="s">
        <v>651</v>
      </c>
      <c r="G85" s="87">
        <v>200510</v>
      </c>
      <c r="H85" s="84">
        <v>25</v>
      </c>
      <c r="I85" s="84">
        <v>14</v>
      </c>
      <c r="J85" s="84">
        <v>25.75</v>
      </c>
      <c r="K85" s="44"/>
      <c r="L85" s="39"/>
      <c r="M85" s="19">
        <f t="shared" si="15"/>
        <v>64.75</v>
      </c>
      <c r="N85" s="20">
        <f t="shared" si="11"/>
        <v>65</v>
      </c>
      <c r="O85" s="21" t="str">
        <f>IF(G85="","",LOOKUP(N85,{0,50,65,75,85},{"F","P","C","D","HD"}))</f>
        <v>C</v>
      </c>
      <c r="P85" s="23"/>
      <c r="Q85" s="23"/>
      <c r="R85" s="31" t="str">
        <f t="shared" si="12"/>
        <v>C</v>
      </c>
      <c r="S85" s="5"/>
    </row>
    <row r="86" spans="2:19" x14ac:dyDescent="0.35">
      <c r="B86" s="120" t="str">
        <f t="shared" si="9"/>
        <v>BISY2008 200092</v>
      </c>
      <c r="C86" s="6" t="s">
        <v>592</v>
      </c>
      <c r="D86" s="6" t="s">
        <v>671</v>
      </c>
      <c r="E86" s="82" t="s">
        <v>662</v>
      </c>
      <c r="F86" s="82" t="s">
        <v>651</v>
      </c>
      <c r="G86" s="87">
        <v>200092</v>
      </c>
      <c r="H86" s="85">
        <v>24.85</v>
      </c>
      <c r="I86" s="85">
        <v>12.88</v>
      </c>
      <c r="J86" s="85">
        <v>24.07</v>
      </c>
      <c r="K86" s="44"/>
      <c r="L86" s="44"/>
      <c r="M86" s="19">
        <f t="shared" si="15"/>
        <v>61.800000000000004</v>
      </c>
      <c r="N86" s="20">
        <f t="shared" si="11"/>
        <v>62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5">
      <c r="B87" s="120" t="str">
        <f t="shared" ref="B87:B150" si="16">E$8&amp;" "&amp;G87</f>
        <v>BISY2008 200226</v>
      </c>
      <c r="C87" s="6" t="s">
        <v>594</v>
      </c>
      <c r="D87" s="6" t="s">
        <v>671</v>
      </c>
      <c r="E87" s="82" t="s">
        <v>663</v>
      </c>
      <c r="F87" s="82" t="s">
        <v>651</v>
      </c>
      <c r="G87" s="87">
        <v>200226</v>
      </c>
      <c r="H87" s="83">
        <v>14.5</v>
      </c>
      <c r="I87" s="83">
        <v>11.66</v>
      </c>
      <c r="J87" s="83">
        <v>36.299999999999997</v>
      </c>
      <c r="K87" s="44"/>
      <c r="L87" s="44"/>
      <c r="M87" s="19">
        <f t="shared" si="15"/>
        <v>62.459999999999994</v>
      </c>
      <c r="N87" s="20">
        <f t="shared" ref="N87:N150" si="17">IF(G87="","",ROUND(M87,0))</f>
        <v>62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5">
      <c r="B88" s="120" t="str">
        <f t="shared" si="16"/>
        <v>BISY2008 200025</v>
      </c>
      <c r="C88" s="6" t="s">
        <v>297</v>
      </c>
      <c r="D88" s="6" t="s">
        <v>669</v>
      </c>
      <c r="E88" s="82" t="s">
        <v>664</v>
      </c>
      <c r="F88" s="82" t="s">
        <v>651</v>
      </c>
      <c r="G88" s="87">
        <v>200025</v>
      </c>
      <c r="H88" s="44">
        <v>14.5</v>
      </c>
      <c r="I88" s="44">
        <v>11.63</v>
      </c>
      <c r="J88" s="44">
        <v>35.4</v>
      </c>
      <c r="K88" s="44"/>
      <c r="L88" s="44"/>
      <c r="M88" s="19">
        <f t="shared" si="15"/>
        <v>61.53</v>
      </c>
      <c r="N88" s="20">
        <f t="shared" si="17"/>
        <v>62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5">
      <c r="B89" s="120" t="str">
        <f t="shared" si="16"/>
        <v>BISY2008 190862</v>
      </c>
      <c r="C89" s="6" t="s">
        <v>587</v>
      </c>
      <c r="D89" s="6" t="s">
        <v>670</v>
      </c>
      <c r="E89" s="82" t="s">
        <v>665</v>
      </c>
      <c r="F89" s="82" t="s">
        <v>651</v>
      </c>
      <c r="G89" s="87">
        <v>190862</v>
      </c>
      <c r="H89" s="44">
        <v>20.5</v>
      </c>
      <c r="I89" s="44">
        <v>11.91</v>
      </c>
      <c r="J89" s="44">
        <v>29.75</v>
      </c>
      <c r="K89" s="44"/>
      <c r="L89" s="44"/>
      <c r="M89" s="19">
        <f t="shared" si="15"/>
        <v>62.16</v>
      </c>
      <c r="N89" s="20">
        <f t="shared" si="17"/>
        <v>62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5">
      <c r="B90" s="120" t="str">
        <f t="shared" si="16"/>
        <v>BISY2008 200725</v>
      </c>
      <c r="C90" s="6" t="s">
        <v>588</v>
      </c>
      <c r="D90" s="6" t="s">
        <v>671</v>
      </c>
      <c r="E90" s="32" t="s">
        <v>589</v>
      </c>
      <c r="F90" s="32" t="s">
        <v>610</v>
      </c>
      <c r="G90" s="87">
        <v>200725</v>
      </c>
      <c r="H90" s="40">
        <v>23.3</v>
      </c>
      <c r="I90" s="40" t="s">
        <v>31</v>
      </c>
      <c r="J90" s="40">
        <v>37.9</v>
      </c>
      <c r="K90" s="44"/>
      <c r="L90" s="44"/>
      <c r="M90" s="19">
        <f t="shared" si="15"/>
        <v>61.2</v>
      </c>
      <c r="N90" s="20">
        <f t="shared" si="17"/>
        <v>61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5">
      <c r="B91" s="120" t="str">
        <f t="shared" si="16"/>
        <v>BISY2008 190908</v>
      </c>
      <c r="C91" s="6" t="s">
        <v>589</v>
      </c>
      <c r="D91" s="6" t="s">
        <v>669</v>
      </c>
      <c r="E91" s="32" t="s">
        <v>622</v>
      </c>
      <c r="F91" s="32" t="s">
        <v>610</v>
      </c>
      <c r="G91" s="87">
        <v>190908</v>
      </c>
      <c r="H91" s="70">
        <v>24.7</v>
      </c>
      <c r="I91" s="70" t="s">
        <v>673</v>
      </c>
      <c r="J91" s="44">
        <v>36.299999999999997</v>
      </c>
      <c r="K91" s="44"/>
      <c r="L91" s="44"/>
      <c r="M91" s="19">
        <f t="shared" si="15"/>
        <v>61</v>
      </c>
      <c r="N91" s="20">
        <f t="shared" si="17"/>
        <v>61</v>
      </c>
      <c r="O91" s="21" t="str">
        <f>IF(G91="","",LOOKUP(N91,{0,50,65,75,85},{"F","P","C","D","HD"}))</f>
        <v>P</v>
      </c>
      <c r="P91" s="23" t="s">
        <v>303</v>
      </c>
      <c r="Q91" s="23" t="s">
        <v>673</v>
      </c>
      <c r="R91" s="31" t="str">
        <f t="shared" si="18"/>
        <v>GP</v>
      </c>
      <c r="S91" s="5"/>
    </row>
    <row r="92" spans="2:19" x14ac:dyDescent="0.35">
      <c r="B92" s="120" t="str">
        <f t="shared" si="16"/>
        <v>BISY2008 190484</v>
      </c>
      <c r="C92" s="6" t="s">
        <v>590</v>
      </c>
      <c r="D92" s="6" t="s">
        <v>669</v>
      </c>
      <c r="E92" s="32" t="s">
        <v>627</v>
      </c>
      <c r="F92" s="32" t="s">
        <v>626</v>
      </c>
      <c r="G92" s="87">
        <v>190484</v>
      </c>
      <c r="H92" s="84">
        <v>23</v>
      </c>
      <c r="I92" s="84" t="s">
        <v>31</v>
      </c>
      <c r="J92" s="84">
        <v>38.35</v>
      </c>
      <c r="K92" s="44"/>
      <c r="L92" s="39"/>
      <c r="M92" s="19">
        <f t="shared" si="15"/>
        <v>61.35</v>
      </c>
      <c r="N92" s="20">
        <f t="shared" si="17"/>
        <v>61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5">
      <c r="B93" s="120" t="str">
        <f t="shared" si="16"/>
        <v>BISY2008 200535</v>
      </c>
      <c r="C93" s="6" t="s">
        <v>591</v>
      </c>
      <c r="D93" s="6" t="s">
        <v>669</v>
      </c>
      <c r="E93" s="32" t="s">
        <v>647</v>
      </c>
      <c r="F93" s="32" t="s">
        <v>626</v>
      </c>
      <c r="G93" s="87">
        <v>200535</v>
      </c>
      <c r="H93" s="40">
        <v>14</v>
      </c>
      <c r="I93" s="40">
        <v>14.14</v>
      </c>
      <c r="J93" s="40">
        <v>28.74</v>
      </c>
      <c r="K93" s="44"/>
      <c r="L93" s="40"/>
      <c r="M93" s="19">
        <f t="shared" si="15"/>
        <v>56.879999999999995</v>
      </c>
      <c r="N93" s="20">
        <f t="shared" si="17"/>
        <v>57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5">
      <c r="B94" s="120" t="str">
        <f t="shared" si="16"/>
        <v>BISY2008 190563</v>
      </c>
      <c r="C94" s="6" t="s">
        <v>592</v>
      </c>
      <c r="D94" s="6" t="s">
        <v>670</v>
      </c>
      <c r="E94" s="32" t="s">
        <v>624</v>
      </c>
      <c r="F94" s="32" t="s">
        <v>626</v>
      </c>
      <c r="G94" s="87">
        <v>190563</v>
      </c>
      <c r="H94" s="40">
        <v>12</v>
      </c>
      <c r="I94" s="40">
        <v>11.68</v>
      </c>
      <c r="J94" s="44">
        <v>25</v>
      </c>
      <c r="K94" s="44"/>
      <c r="L94" s="40"/>
      <c r="M94" s="19">
        <f t="shared" si="15"/>
        <v>48.68</v>
      </c>
      <c r="N94" s="20">
        <f t="shared" si="17"/>
        <v>49</v>
      </c>
      <c r="O94" s="21" t="str">
        <f>IF(G94="","",LOOKUP(N94,{0,50,65,75,85},{"F","P","C","D","HD"}))</f>
        <v>F</v>
      </c>
      <c r="P94" s="23"/>
      <c r="Q94" s="23"/>
      <c r="R94" s="31" t="str">
        <f t="shared" si="18"/>
        <v>F</v>
      </c>
      <c r="S94" s="5"/>
    </row>
    <row r="95" spans="2:19" x14ac:dyDescent="0.35">
      <c r="B95" s="120" t="str">
        <f t="shared" si="16"/>
        <v>BISY2008 190545</v>
      </c>
      <c r="C95" s="6" t="s">
        <v>296</v>
      </c>
      <c r="D95" s="6" t="s">
        <v>670</v>
      </c>
      <c r="E95" s="82" t="s">
        <v>660</v>
      </c>
      <c r="F95" s="82" t="s">
        <v>651</v>
      </c>
      <c r="G95" s="87">
        <v>190545</v>
      </c>
      <c r="H95" s="40">
        <v>19.600000000000001</v>
      </c>
      <c r="I95" s="40">
        <v>13</v>
      </c>
      <c r="J95" s="84">
        <v>12</v>
      </c>
      <c r="K95" s="44"/>
      <c r="L95" s="40"/>
      <c r="M95" s="19">
        <f t="shared" si="15"/>
        <v>44.6</v>
      </c>
      <c r="N95" s="20">
        <f t="shared" si="17"/>
        <v>45</v>
      </c>
      <c r="O95" s="21" t="str">
        <f>IF(G95="","",LOOKUP(N95,{0,50,65,75,85},{"F","P","C","D","HD"}))</f>
        <v>F</v>
      </c>
      <c r="P95" s="23"/>
      <c r="Q95" s="23"/>
      <c r="R95" s="31" t="str">
        <f t="shared" si="18"/>
        <v>F</v>
      </c>
      <c r="S95" s="5"/>
    </row>
    <row r="96" spans="2:19" x14ac:dyDescent="0.35">
      <c r="B96" s="120" t="str">
        <f t="shared" si="16"/>
        <v>BISY2008 200334</v>
      </c>
      <c r="C96" s="6" t="s">
        <v>297</v>
      </c>
      <c r="D96" s="6" t="s">
        <v>671</v>
      </c>
      <c r="E96" s="82" t="s">
        <v>644</v>
      </c>
      <c r="F96" s="82" t="s">
        <v>626</v>
      </c>
      <c r="G96" s="87">
        <v>200334</v>
      </c>
      <c r="H96" s="85" t="s">
        <v>31</v>
      </c>
      <c r="I96" s="85">
        <v>12.64</v>
      </c>
      <c r="J96" s="85">
        <v>33.200000000000003</v>
      </c>
      <c r="K96" s="44"/>
      <c r="L96" s="42"/>
      <c r="M96" s="19">
        <f t="shared" si="15"/>
        <v>45.84</v>
      </c>
      <c r="N96" s="20">
        <f t="shared" si="17"/>
        <v>46</v>
      </c>
      <c r="O96" s="21" t="str">
        <f>IF(G96="","",LOOKUP(N96,{0,50,65,75,85},{"F","P","C","D","HD"}))</f>
        <v>F</v>
      </c>
      <c r="P96" s="23"/>
      <c r="Q96" s="23"/>
      <c r="R96" s="31" t="str">
        <f t="shared" si="18"/>
        <v>F</v>
      </c>
      <c r="S96" s="5"/>
    </row>
    <row r="97" spans="2:19" x14ac:dyDescent="0.35">
      <c r="B97" s="120" t="str">
        <f t="shared" si="16"/>
        <v>BISY2008 190767</v>
      </c>
      <c r="C97" s="6" t="s">
        <v>587</v>
      </c>
      <c r="D97" s="6" t="s">
        <v>671</v>
      </c>
      <c r="E97" s="82" t="s">
        <v>650</v>
      </c>
      <c r="F97" s="82" t="s">
        <v>651</v>
      </c>
      <c r="G97" s="87">
        <v>190767</v>
      </c>
      <c r="H97" s="83" t="s">
        <v>31</v>
      </c>
      <c r="I97" s="83">
        <v>11.5</v>
      </c>
      <c r="J97" s="83">
        <v>32.4</v>
      </c>
      <c r="K97" s="44"/>
      <c r="L97" s="71"/>
      <c r="M97" s="72">
        <f t="shared" si="15"/>
        <v>43.9</v>
      </c>
      <c r="N97" s="73">
        <f t="shared" si="17"/>
        <v>44</v>
      </c>
      <c r="O97" s="74" t="str">
        <f>IF(G97="","",LOOKUP(N97,{0,50,65,75,85},{"F","P","C","D","HD"}))</f>
        <v>F</v>
      </c>
      <c r="P97" s="77"/>
      <c r="Q97" s="77"/>
      <c r="R97" s="31" t="str">
        <f t="shared" si="18"/>
        <v>F</v>
      </c>
      <c r="S97" s="5"/>
    </row>
    <row r="98" spans="2:19" x14ac:dyDescent="0.35">
      <c r="B98" s="120" t="str">
        <f t="shared" si="16"/>
        <v>BISY2008 200438</v>
      </c>
      <c r="C98" s="6" t="s">
        <v>588</v>
      </c>
      <c r="D98" s="6" t="s">
        <v>671</v>
      </c>
      <c r="E98" s="23" t="s">
        <v>23</v>
      </c>
      <c r="F98" s="23" t="s">
        <v>595</v>
      </c>
      <c r="G98" s="87">
        <v>200438</v>
      </c>
      <c r="H98" s="40">
        <v>25</v>
      </c>
      <c r="I98" s="44">
        <v>18</v>
      </c>
      <c r="J98" s="44" t="s">
        <v>31</v>
      </c>
      <c r="K98" s="44"/>
      <c r="L98" s="44"/>
      <c r="M98" s="19">
        <f t="shared" si="15"/>
        <v>43</v>
      </c>
      <c r="N98" s="20">
        <f t="shared" si="17"/>
        <v>43</v>
      </c>
      <c r="O98" s="21" t="str">
        <f>IF(G98="","",LOOKUP(N98,{0,50,65,75,85},{"F","P","C","D","HD"}))</f>
        <v>F</v>
      </c>
      <c r="P98" s="23"/>
      <c r="Q98" s="23"/>
      <c r="R98" s="31" t="str">
        <f t="shared" si="18"/>
        <v>F</v>
      </c>
      <c r="S98" s="5"/>
    </row>
    <row r="99" spans="2:19" x14ac:dyDescent="0.35">
      <c r="B99" s="120" t="str">
        <f t="shared" si="16"/>
        <v>BISY2008 200239</v>
      </c>
      <c r="C99" s="6" t="s">
        <v>589</v>
      </c>
      <c r="D99" s="6" t="s">
        <v>671</v>
      </c>
      <c r="E99" s="82" t="s">
        <v>661</v>
      </c>
      <c r="F99" s="82" t="s">
        <v>651</v>
      </c>
      <c r="G99" s="87">
        <v>200239</v>
      </c>
      <c r="H99" s="40">
        <v>24.7</v>
      </c>
      <c r="I99" s="40">
        <v>10.29</v>
      </c>
      <c r="J99" s="84">
        <v>8</v>
      </c>
      <c r="K99" s="44"/>
      <c r="L99" s="40"/>
      <c r="M99" s="19">
        <f t="shared" si="15"/>
        <v>42.989999999999995</v>
      </c>
      <c r="N99" s="20">
        <f t="shared" si="17"/>
        <v>43</v>
      </c>
      <c r="O99" s="21" t="str">
        <f>IF(G99="","",LOOKUP(N99,{0,50,65,75,85},{"F","P","C","D","HD"}))</f>
        <v>F</v>
      </c>
      <c r="P99" s="23"/>
      <c r="Q99" s="23"/>
      <c r="R99" s="31" t="str">
        <f t="shared" si="18"/>
        <v>F</v>
      </c>
      <c r="S99" s="5"/>
    </row>
    <row r="100" spans="2:19" x14ac:dyDescent="0.35">
      <c r="B100" s="120" t="str">
        <f t="shared" si="16"/>
        <v>BISY2008 190680</v>
      </c>
      <c r="C100" s="6" t="s">
        <v>590</v>
      </c>
      <c r="D100" s="6" t="s">
        <v>670</v>
      </c>
      <c r="E100" s="32" t="s">
        <v>296</v>
      </c>
      <c r="F100" s="32" t="s">
        <v>610</v>
      </c>
      <c r="G100" s="87">
        <v>190680</v>
      </c>
      <c r="H100" s="40">
        <v>24.7</v>
      </c>
      <c r="I100" s="40">
        <v>16.600000000000001</v>
      </c>
      <c r="J100" s="40" t="s">
        <v>672</v>
      </c>
      <c r="K100" s="44"/>
      <c r="L100" s="44"/>
      <c r="M100" s="19">
        <f t="shared" si="15"/>
        <v>41.3</v>
      </c>
      <c r="N100" s="20">
        <f t="shared" si="17"/>
        <v>41</v>
      </c>
      <c r="O100" s="21" t="str">
        <f>IF(G100="","",LOOKUP(N100,{0,50,65,75,85},{"F","P","C","D","HD"}))</f>
        <v>F</v>
      </c>
      <c r="P100" s="23" t="s">
        <v>303</v>
      </c>
      <c r="Q100" s="23" t="s">
        <v>672</v>
      </c>
      <c r="R100" s="31" t="str">
        <f t="shared" si="18"/>
        <v>GP</v>
      </c>
      <c r="S100" s="5"/>
    </row>
    <row r="101" spans="2:19" x14ac:dyDescent="0.35">
      <c r="B101" s="120" t="str">
        <f t="shared" si="16"/>
        <v>BISY2008 200094</v>
      </c>
      <c r="C101" s="6" t="s">
        <v>591</v>
      </c>
      <c r="D101" s="6" t="s">
        <v>671</v>
      </c>
      <c r="E101" s="32" t="s">
        <v>297</v>
      </c>
      <c r="F101" s="32" t="s">
        <v>610</v>
      </c>
      <c r="G101" s="87">
        <v>200094</v>
      </c>
      <c r="H101" s="40">
        <v>24.7</v>
      </c>
      <c r="I101" s="40">
        <v>12.42</v>
      </c>
      <c r="J101" s="40" t="s">
        <v>31</v>
      </c>
      <c r="K101" s="44"/>
      <c r="L101" s="40"/>
      <c r="M101" s="19">
        <f t="shared" si="15"/>
        <v>37.119999999999997</v>
      </c>
      <c r="N101" s="20">
        <f t="shared" si="17"/>
        <v>37</v>
      </c>
      <c r="O101" s="21" t="str">
        <f>IF(G101="","",LOOKUP(N101,{0,50,65,75,85},{"F","P","C","D","HD"}))</f>
        <v>F</v>
      </c>
      <c r="P101" s="23"/>
      <c r="Q101" s="23"/>
      <c r="R101" s="31" t="str">
        <f t="shared" si="18"/>
        <v>F</v>
      </c>
      <c r="S101" s="5"/>
    </row>
    <row r="102" spans="2:19" x14ac:dyDescent="0.35">
      <c r="B102" s="120" t="str">
        <f t="shared" si="16"/>
        <v>BISY2008 190449</v>
      </c>
      <c r="C102" s="6" t="s">
        <v>593</v>
      </c>
      <c r="D102" s="6" t="s">
        <v>671</v>
      </c>
      <c r="E102" s="82" t="s">
        <v>634</v>
      </c>
      <c r="F102" s="82" t="s">
        <v>626</v>
      </c>
      <c r="G102" s="87">
        <v>190449</v>
      </c>
      <c r="H102" s="40">
        <v>21.8</v>
      </c>
      <c r="I102" s="40">
        <v>13.5</v>
      </c>
      <c r="J102" s="40" t="s">
        <v>31</v>
      </c>
      <c r="K102" s="44"/>
      <c r="L102" s="44"/>
      <c r="M102" s="19">
        <f t="shared" si="15"/>
        <v>35.299999999999997</v>
      </c>
      <c r="N102" s="20">
        <f t="shared" si="17"/>
        <v>35</v>
      </c>
      <c r="O102" s="21" t="str">
        <f>IF(G102="","",LOOKUP(N102,{0,50,65,75,85},{"F","P","C","D","HD"}))</f>
        <v>F</v>
      </c>
      <c r="P102" s="23"/>
      <c r="Q102" s="23"/>
      <c r="R102" s="31" t="str">
        <f t="shared" si="18"/>
        <v>F</v>
      </c>
      <c r="S102" s="5"/>
    </row>
    <row r="103" spans="2:19" x14ac:dyDescent="0.35">
      <c r="B103" s="120" t="str">
        <f t="shared" si="16"/>
        <v>BISY2008 200469</v>
      </c>
      <c r="C103" s="6" t="s">
        <v>296</v>
      </c>
      <c r="D103" s="6" t="s">
        <v>669</v>
      </c>
      <c r="E103" s="82" t="s">
        <v>666</v>
      </c>
      <c r="F103" s="82" t="s">
        <v>651</v>
      </c>
      <c r="G103" s="87">
        <v>200469</v>
      </c>
      <c r="H103" s="44">
        <v>2</v>
      </c>
      <c r="I103" s="44">
        <v>6</v>
      </c>
      <c r="J103" s="44">
        <v>5</v>
      </c>
      <c r="K103" s="44"/>
      <c r="L103" s="44"/>
      <c r="M103" s="19">
        <f t="shared" si="15"/>
        <v>13</v>
      </c>
      <c r="N103" s="20">
        <f t="shared" si="17"/>
        <v>13</v>
      </c>
      <c r="O103" s="21" t="str">
        <f>IF(G103="","",LOOKUP(N103,{0,50,65,75,85},{"F","P","C","D","HD"}))</f>
        <v>F</v>
      </c>
      <c r="P103" s="23" t="s">
        <v>304</v>
      </c>
      <c r="Q103" s="23"/>
      <c r="R103" s="31" t="str">
        <f t="shared" si="18"/>
        <v>FNE</v>
      </c>
      <c r="S103" s="5"/>
    </row>
    <row r="104" spans="2:19" x14ac:dyDescent="0.35">
      <c r="B104" s="120" t="str">
        <f t="shared" si="16"/>
        <v>BISY2008 200234</v>
      </c>
      <c r="C104" s="6" t="s">
        <v>297</v>
      </c>
      <c r="D104" s="6" t="s">
        <v>670</v>
      </c>
      <c r="E104" s="82" t="s">
        <v>667</v>
      </c>
      <c r="F104" s="82" t="s">
        <v>651</v>
      </c>
      <c r="G104" s="87">
        <v>200234</v>
      </c>
      <c r="H104" s="40" t="s">
        <v>31</v>
      </c>
      <c r="I104" s="40" t="s">
        <v>31</v>
      </c>
      <c r="J104" s="40" t="s">
        <v>31</v>
      </c>
      <c r="K104" s="44"/>
      <c r="L104" s="42"/>
      <c r="M104" s="19">
        <f t="shared" si="15"/>
        <v>0</v>
      </c>
      <c r="N104" s="20">
        <f t="shared" si="17"/>
        <v>0</v>
      </c>
      <c r="O104" s="21" t="str">
        <f>IF(G104="","",LOOKUP(N104,{0,50,65,75,85},{"F","P","C","D","HD"}))</f>
        <v>F</v>
      </c>
      <c r="P104" s="23" t="s">
        <v>14</v>
      </c>
      <c r="Q104" s="23"/>
      <c r="R104" s="31" t="str">
        <f t="shared" si="18"/>
        <v>FNS</v>
      </c>
      <c r="S104" s="5"/>
    </row>
    <row r="105" spans="2:19" x14ac:dyDescent="0.35">
      <c r="B105" s="120" t="str">
        <f t="shared" si="16"/>
        <v>BISY2008 200103</v>
      </c>
      <c r="C105" s="6" t="s">
        <v>297</v>
      </c>
      <c r="D105" s="6" t="s">
        <v>671</v>
      </c>
      <c r="E105" s="82" t="s">
        <v>668</v>
      </c>
      <c r="F105" s="82" t="s">
        <v>651</v>
      </c>
      <c r="G105" s="87">
        <v>200103</v>
      </c>
      <c r="H105" s="40" t="s">
        <v>31</v>
      </c>
      <c r="I105" s="40" t="s">
        <v>31</v>
      </c>
      <c r="J105" s="40" t="s">
        <v>31</v>
      </c>
      <c r="K105" s="44"/>
      <c r="L105" s="39"/>
      <c r="M105" s="19">
        <f t="shared" si="15"/>
        <v>0</v>
      </c>
      <c r="N105" s="20">
        <f t="shared" si="17"/>
        <v>0</v>
      </c>
      <c r="O105" s="21" t="str">
        <f>IF(G105="","",LOOKUP(N105,{0,50,65,75,85},{"F","P","C","D","HD"}))</f>
        <v>F</v>
      </c>
      <c r="P105" s="23" t="s">
        <v>14</v>
      </c>
      <c r="Q105" s="23"/>
      <c r="R105" s="31" t="str">
        <f t="shared" si="18"/>
        <v>FNS</v>
      </c>
      <c r="S105" s="5"/>
    </row>
    <row r="106" spans="2:19" x14ac:dyDescent="0.35">
      <c r="B106" s="120" t="str">
        <f t="shared" si="16"/>
        <v xml:space="preserve">BISY2008 </v>
      </c>
      <c r="C106" s="6"/>
      <c r="D106" s="6"/>
      <c r="E106" s="23"/>
      <c r="F106" s="23"/>
      <c r="G106" s="87"/>
      <c r="H106" s="44"/>
      <c r="I106" s="44"/>
      <c r="J106" s="44"/>
      <c r="K106" s="44"/>
      <c r="L106" s="44"/>
      <c r="M106" s="19" t="str">
        <f t="shared" si="15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5">
      <c r="B107" s="120" t="str">
        <f t="shared" si="16"/>
        <v xml:space="preserve">BISY2008 </v>
      </c>
      <c r="C107" s="6"/>
      <c r="D107" s="6"/>
      <c r="E107" s="32"/>
      <c r="F107" s="32"/>
      <c r="G107" s="87"/>
      <c r="H107" s="40"/>
      <c r="I107" s="40"/>
      <c r="J107" s="40"/>
      <c r="K107" s="44"/>
      <c r="L107" s="42"/>
      <c r="M107" s="19" t="str">
        <f t="shared" si="15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5">
      <c r="B108" s="120" t="str">
        <f t="shared" si="16"/>
        <v xml:space="preserve">BISY2008 </v>
      </c>
      <c r="C108" s="6"/>
      <c r="D108" s="6"/>
      <c r="E108" s="32"/>
      <c r="F108" s="32"/>
      <c r="G108" s="87"/>
      <c r="H108" s="40"/>
      <c r="I108" s="40"/>
      <c r="J108" s="40"/>
      <c r="K108" s="44"/>
      <c r="L108" s="42"/>
      <c r="M108" s="19" t="str">
        <f t="shared" si="15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5">
      <c r="B109" s="120" t="str">
        <f t="shared" si="16"/>
        <v xml:space="preserve">BISY2008 </v>
      </c>
      <c r="C109" s="6"/>
      <c r="D109" s="6"/>
      <c r="E109" s="82"/>
      <c r="F109" s="82"/>
      <c r="G109" s="87"/>
      <c r="H109" s="83"/>
      <c r="I109" s="83"/>
      <c r="J109" s="83"/>
      <c r="K109" s="44"/>
      <c r="L109" s="44"/>
      <c r="M109" s="19" t="str">
        <f t="shared" si="15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5">
      <c r="B110" s="120" t="str">
        <f t="shared" si="16"/>
        <v xml:space="preserve">BISY2008 </v>
      </c>
      <c r="C110" s="6"/>
      <c r="D110" s="6"/>
      <c r="E110" s="82"/>
      <c r="F110" s="82"/>
      <c r="G110" s="87"/>
      <c r="H110" s="83"/>
      <c r="I110" s="83"/>
      <c r="J110" s="83"/>
      <c r="K110" s="44"/>
      <c r="L110" s="42"/>
      <c r="M110" s="19" t="str">
        <f t="shared" si="15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5">
      <c r="B111" s="120" t="str">
        <f t="shared" si="16"/>
        <v xml:space="preserve">BISY2008 </v>
      </c>
      <c r="C111" s="6"/>
      <c r="D111" s="6"/>
      <c r="E111" s="23"/>
      <c r="F111" s="23"/>
      <c r="G111" s="87"/>
      <c r="H111" s="44"/>
      <c r="I111" s="44"/>
      <c r="J111" s="44"/>
      <c r="K111" s="44"/>
      <c r="L111" s="43"/>
      <c r="M111" s="19" t="str">
        <f t="shared" si="15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5">
      <c r="B112" s="120" t="str">
        <f t="shared" si="16"/>
        <v xml:space="preserve">BISY2008 </v>
      </c>
      <c r="C112" s="6"/>
      <c r="D112" s="6"/>
      <c r="E112" s="32"/>
      <c r="F112" s="32"/>
      <c r="G112" s="87"/>
      <c r="H112" s="40"/>
      <c r="I112" s="40"/>
      <c r="J112" s="40"/>
      <c r="K112" s="44"/>
      <c r="L112" s="43"/>
      <c r="M112" s="19" t="str">
        <f t="shared" si="15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5">
      <c r="B113" s="120" t="str">
        <f t="shared" si="16"/>
        <v xml:space="preserve">BISY2008 </v>
      </c>
      <c r="C113" s="6"/>
      <c r="D113" s="6"/>
      <c r="E113" s="23"/>
      <c r="F113" s="23"/>
      <c r="G113" s="87"/>
      <c r="H113" s="44"/>
      <c r="I113" s="44"/>
      <c r="J113" s="44"/>
      <c r="K113" s="44"/>
      <c r="L113" s="44"/>
      <c r="M113" s="19" t="str">
        <f t="shared" si="15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5">
      <c r="B114" s="120" t="str">
        <f t="shared" si="16"/>
        <v xml:space="preserve">BISY2008 </v>
      </c>
      <c r="C114" s="6"/>
      <c r="D114" s="6"/>
      <c r="E114" s="32"/>
      <c r="F114" s="32"/>
      <c r="G114" s="87"/>
      <c r="H114" s="40"/>
      <c r="I114" s="40"/>
      <c r="J114" s="40"/>
      <c r="K114" s="44"/>
      <c r="L114" s="40"/>
      <c r="M114" s="19" t="str">
        <f t="shared" si="15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5">
      <c r="B115" s="120" t="str">
        <f t="shared" si="16"/>
        <v xml:space="preserve">BISY2008 </v>
      </c>
      <c r="C115" s="6"/>
      <c r="D115" s="6"/>
      <c r="E115" s="32"/>
      <c r="F115" s="32"/>
      <c r="G115" s="87"/>
      <c r="H115" s="40"/>
      <c r="I115" s="40"/>
      <c r="J115" s="40"/>
      <c r="K115" s="44"/>
      <c r="L115" s="42"/>
      <c r="M115" s="19" t="str">
        <f t="shared" si="15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5">
      <c r="B116" s="120" t="str">
        <f t="shared" si="16"/>
        <v xml:space="preserve">BISY2008 </v>
      </c>
      <c r="C116" s="6"/>
      <c r="D116" s="6"/>
      <c r="E116" s="23"/>
      <c r="F116" s="23"/>
      <c r="G116" s="87"/>
      <c r="H116" s="44"/>
      <c r="I116" s="44"/>
      <c r="J116" s="44"/>
      <c r="K116" s="44"/>
      <c r="L116" s="44"/>
      <c r="M116" s="19" t="str">
        <f t="shared" si="15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5">
      <c r="B117" s="120" t="str">
        <f t="shared" si="16"/>
        <v xml:space="preserve">BISY2008 </v>
      </c>
      <c r="C117" s="6"/>
      <c r="D117" s="6"/>
      <c r="E117" s="80"/>
      <c r="F117" s="80"/>
      <c r="G117" s="87"/>
      <c r="H117" s="81"/>
      <c r="I117" s="81"/>
      <c r="J117" s="81"/>
      <c r="K117" s="44"/>
      <c r="L117" s="44"/>
      <c r="M117" s="19" t="str">
        <f t="shared" si="15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5">
      <c r="B118" s="120" t="str">
        <f t="shared" si="16"/>
        <v xml:space="preserve">BISY2008 </v>
      </c>
      <c r="C118" s="6"/>
      <c r="D118" s="6"/>
      <c r="E118" s="23"/>
      <c r="F118" s="23"/>
      <c r="G118" s="87"/>
      <c r="H118" s="44"/>
      <c r="I118" s="44"/>
      <c r="J118" s="44"/>
      <c r="K118" s="44"/>
      <c r="L118" s="40"/>
      <c r="M118" s="19" t="str">
        <f t="shared" si="15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5">
      <c r="B119" s="120" t="str">
        <f t="shared" si="16"/>
        <v xml:space="preserve">BISY2008 </v>
      </c>
      <c r="C119" s="6"/>
      <c r="D119" s="6"/>
      <c r="E119" s="32"/>
      <c r="F119" s="32"/>
      <c r="G119" s="87"/>
      <c r="H119" s="40"/>
      <c r="I119" s="40"/>
      <c r="J119" s="40"/>
      <c r="K119" s="44"/>
      <c r="L119" s="44"/>
      <c r="M119" s="19" t="str">
        <f t="shared" ref="M119:M182" si="19">IF(G119="","",SUM(H119:L119))</f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5">
      <c r="B120" s="120" t="str">
        <f t="shared" si="16"/>
        <v xml:space="preserve">BISY2008 </v>
      </c>
      <c r="C120" s="6"/>
      <c r="D120" s="6"/>
      <c r="E120" s="32"/>
      <c r="F120" s="32"/>
      <c r="G120" s="87"/>
      <c r="H120" s="40"/>
      <c r="I120" s="40"/>
      <c r="J120" s="40"/>
      <c r="K120" s="44"/>
      <c r="L120" s="44"/>
      <c r="M120" s="19" t="str">
        <f t="shared" si="19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5">
      <c r="B121" s="120" t="str">
        <f t="shared" si="16"/>
        <v xml:space="preserve">BISY2008 </v>
      </c>
      <c r="C121" s="6"/>
      <c r="D121" s="6"/>
      <c r="E121" s="80"/>
      <c r="F121" s="80"/>
      <c r="G121" s="87"/>
      <c r="H121" s="81"/>
      <c r="I121" s="81"/>
      <c r="J121" s="81"/>
      <c r="K121" s="44"/>
      <c r="L121" s="44"/>
      <c r="M121" s="19" t="str">
        <f t="shared" si="19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5">
      <c r="B122" s="120" t="str">
        <f t="shared" si="16"/>
        <v xml:space="preserve">BISY2008 </v>
      </c>
      <c r="C122" s="6"/>
      <c r="D122" s="6"/>
      <c r="E122" s="32"/>
      <c r="F122" s="32"/>
      <c r="G122" s="87"/>
      <c r="H122" s="40"/>
      <c r="I122" s="40"/>
      <c r="J122" s="40"/>
      <c r="K122" s="44"/>
      <c r="L122" s="44"/>
      <c r="M122" s="19" t="str">
        <f t="shared" si="19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5">
      <c r="B123" s="120" t="str">
        <f t="shared" si="16"/>
        <v xml:space="preserve">BISY2008 </v>
      </c>
      <c r="C123" s="6"/>
      <c r="D123" s="6"/>
      <c r="E123" s="80"/>
      <c r="F123" s="80"/>
      <c r="G123" s="87"/>
      <c r="H123" s="84"/>
      <c r="I123" s="84"/>
      <c r="J123" s="84"/>
      <c r="K123" s="44"/>
      <c r="L123" s="43"/>
      <c r="M123" s="19" t="str">
        <f t="shared" si="19"/>
        <v/>
      </c>
      <c r="N123" s="20" t="str">
        <f t="shared" si="17"/>
        <v/>
      </c>
      <c r="O123" s="21" t="str">
        <f>IF(G123="","",LOOKUP(N123,{0,50,65,75,85},{"F","P","C","D","HD"}))</f>
        <v/>
      </c>
      <c r="P123" s="33"/>
      <c r="Q123" s="23"/>
      <c r="R123" s="21" t="str">
        <f t="shared" si="18"/>
        <v/>
      </c>
      <c r="S123" s="5"/>
    </row>
    <row r="124" spans="2:31" x14ac:dyDescent="0.35">
      <c r="B124" s="120" t="str">
        <f t="shared" si="16"/>
        <v xml:space="preserve">BISY2008 </v>
      </c>
      <c r="C124" s="6"/>
      <c r="D124" s="6"/>
      <c r="E124" s="80"/>
      <c r="F124" s="80"/>
      <c r="G124" s="87"/>
      <c r="H124" s="84"/>
      <c r="I124" s="84"/>
      <c r="J124" s="84"/>
      <c r="K124" s="44"/>
      <c r="L124" s="40"/>
      <c r="M124" s="19" t="str">
        <f t="shared" si="19"/>
        <v/>
      </c>
      <c r="N124" s="20" t="str">
        <f t="shared" si="17"/>
        <v/>
      </c>
      <c r="O124" s="21" t="str">
        <f>IF(G124="","",LOOKUP(N124,{0,50,65,75,85},{"F","P","C","D","HD"}))</f>
        <v/>
      </c>
      <c r="P124" s="3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5">
      <c r="B125" s="120" t="str">
        <f t="shared" si="16"/>
        <v xml:space="preserve">BISY2008 </v>
      </c>
      <c r="C125" s="6"/>
      <c r="D125" s="6"/>
      <c r="E125" s="82"/>
      <c r="F125" s="82"/>
      <c r="G125" s="87"/>
      <c r="H125" s="85"/>
      <c r="I125" s="85"/>
      <c r="J125" s="85"/>
      <c r="K125" s="44"/>
      <c r="L125" s="44"/>
      <c r="M125" s="19" t="str">
        <f t="shared" si="19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5">
      <c r="B126" s="120" t="str">
        <f t="shared" si="16"/>
        <v xml:space="preserve">BISY2008 </v>
      </c>
      <c r="C126" s="6"/>
      <c r="D126" s="6"/>
      <c r="E126" s="32"/>
      <c r="F126" s="32"/>
      <c r="G126" s="87"/>
      <c r="H126" s="40"/>
      <c r="I126" s="40"/>
      <c r="J126" s="40"/>
      <c r="K126" s="44"/>
      <c r="L126" s="43"/>
      <c r="M126" s="19" t="str">
        <f t="shared" si="19"/>
        <v/>
      </c>
      <c r="N126" s="20" t="str">
        <f t="shared" si="17"/>
        <v/>
      </c>
      <c r="O126" s="21" t="str">
        <f>IF(G126="","",LOOKUP(N126,{0,50,65,75,85},{"F","P","C","D","HD"}))</f>
        <v/>
      </c>
      <c r="P126" s="3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5">
      <c r="B127" s="120" t="str">
        <f t="shared" si="16"/>
        <v xml:space="preserve">BISY2008 </v>
      </c>
      <c r="C127" s="6"/>
      <c r="D127" s="6"/>
      <c r="E127" s="82"/>
      <c r="F127" s="82"/>
      <c r="G127" s="87"/>
      <c r="H127" s="83"/>
      <c r="I127" s="83"/>
      <c r="J127" s="83"/>
      <c r="K127" s="44"/>
      <c r="L127" s="76"/>
      <c r="M127" s="72" t="str">
        <f t="shared" si="19"/>
        <v/>
      </c>
      <c r="N127" s="73" t="str">
        <f t="shared" si="17"/>
        <v/>
      </c>
      <c r="O127" s="74" t="str">
        <f>IF(G127="","",LOOKUP(N127,{0,50,65,75,85},{"F","P","C","D","HD"}))</f>
        <v/>
      </c>
      <c r="P127" s="78"/>
      <c r="Q127" s="77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5">
      <c r="B128" s="120" t="str">
        <f t="shared" si="16"/>
        <v xml:space="preserve">BISY2008 </v>
      </c>
      <c r="C128" s="6"/>
      <c r="D128" s="6"/>
      <c r="E128" s="80"/>
      <c r="F128" s="80"/>
      <c r="G128" s="87"/>
      <c r="H128" s="84"/>
      <c r="I128" s="84"/>
      <c r="J128" s="84"/>
      <c r="K128" s="44"/>
      <c r="L128" s="42"/>
      <c r="M128" s="19" t="str">
        <f t="shared" si="19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5">
      <c r="B129" s="120" t="str">
        <f t="shared" si="16"/>
        <v xml:space="preserve">BISY2008 </v>
      </c>
      <c r="C129" s="6"/>
      <c r="D129" s="6"/>
      <c r="E129" s="32"/>
      <c r="F129" s="32"/>
      <c r="G129" s="87"/>
      <c r="H129" s="40"/>
      <c r="I129" s="40"/>
      <c r="J129" s="40"/>
      <c r="K129" s="44"/>
      <c r="L129" s="40"/>
      <c r="M129" s="19" t="str">
        <f t="shared" si="19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5">
      <c r="B130" s="120" t="str">
        <f t="shared" si="16"/>
        <v xml:space="preserve">BISY2008 </v>
      </c>
      <c r="C130" s="6"/>
      <c r="D130" s="6"/>
      <c r="E130" s="32"/>
      <c r="F130" s="32"/>
      <c r="G130" s="87"/>
      <c r="H130" s="40"/>
      <c r="I130" s="40"/>
      <c r="J130" s="40"/>
      <c r="K130" s="44"/>
      <c r="L130" s="44"/>
      <c r="M130" s="19" t="str">
        <f t="shared" si="19"/>
        <v/>
      </c>
      <c r="N130" s="20" t="str">
        <f t="shared" si="17"/>
        <v/>
      </c>
      <c r="O130" s="21" t="str">
        <f>IF(G130="","",LOOKUP(N130,{0,50,65,75,85},{"F","P","C","D","HD"}))</f>
        <v/>
      </c>
      <c r="P130" s="23"/>
      <c r="Q130" s="23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5">
      <c r="B131" s="120" t="str">
        <f t="shared" si="16"/>
        <v xml:space="preserve">BISY2008 </v>
      </c>
      <c r="C131" s="6"/>
      <c r="D131" s="6"/>
      <c r="E131" s="82"/>
      <c r="F131" s="82"/>
      <c r="G131" s="87"/>
      <c r="H131" s="83"/>
      <c r="I131" s="83"/>
      <c r="J131" s="83"/>
      <c r="K131" s="44"/>
      <c r="L131" s="44"/>
      <c r="M131" s="19" t="str">
        <f t="shared" si="19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5">
      <c r="B132" s="120" t="str">
        <f t="shared" si="16"/>
        <v xml:space="preserve">BISY2008 </v>
      </c>
      <c r="C132" s="6"/>
      <c r="D132" s="6"/>
      <c r="E132" s="32"/>
      <c r="F132" s="32"/>
      <c r="G132" s="87"/>
      <c r="H132" s="40"/>
      <c r="I132" s="40"/>
      <c r="J132" s="40"/>
      <c r="K132" s="44"/>
      <c r="L132" s="44"/>
      <c r="M132" s="19" t="str">
        <f t="shared" si="19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5">
      <c r="B133" s="120" t="str">
        <f t="shared" si="16"/>
        <v xml:space="preserve">BISY2008 </v>
      </c>
      <c r="C133" s="6"/>
      <c r="D133" s="6"/>
      <c r="E133" s="32"/>
      <c r="F133" s="32"/>
      <c r="G133" s="87"/>
      <c r="H133" s="40"/>
      <c r="I133" s="40"/>
      <c r="J133" s="40"/>
      <c r="K133" s="44"/>
      <c r="L133" s="42"/>
      <c r="M133" s="19" t="str">
        <f t="shared" si="19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5">
      <c r="B134" s="120" t="str">
        <f t="shared" si="16"/>
        <v xml:space="preserve">BISY2008 </v>
      </c>
      <c r="C134" s="6"/>
      <c r="D134" s="6"/>
      <c r="E134" s="32"/>
      <c r="F134" s="32"/>
      <c r="G134" s="87"/>
      <c r="H134" s="40"/>
      <c r="I134" s="40"/>
      <c r="J134" s="40"/>
      <c r="K134" s="44"/>
      <c r="L134" s="39"/>
      <c r="M134" s="19" t="str">
        <f t="shared" si="19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5">
      <c r="B135" s="120" t="str">
        <f t="shared" si="16"/>
        <v xml:space="preserve">BISY2008 </v>
      </c>
      <c r="C135" s="6"/>
      <c r="D135" s="6"/>
      <c r="E135" s="80"/>
      <c r="F135" s="80"/>
      <c r="G135" s="87"/>
      <c r="H135" s="81"/>
      <c r="I135" s="81"/>
      <c r="J135" s="81"/>
      <c r="K135" s="44"/>
      <c r="L135" s="71"/>
      <c r="M135" s="72" t="str">
        <f t="shared" si="19"/>
        <v/>
      </c>
      <c r="N135" s="73" t="str">
        <f t="shared" si="17"/>
        <v/>
      </c>
      <c r="O135" s="74" t="str">
        <f>IF(G135="","",LOOKUP(N135,{0,50,65,75,85},{"F","P","C","D","HD"}))</f>
        <v/>
      </c>
      <c r="P135" s="77"/>
      <c r="Q135" s="77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5">
      <c r="B136" s="120" t="str">
        <f t="shared" si="16"/>
        <v xml:space="preserve">BISY2008 </v>
      </c>
      <c r="C136" s="6"/>
      <c r="D136" s="6"/>
      <c r="E136" s="80"/>
      <c r="F136" s="80"/>
      <c r="G136" s="87"/>
      <c r="H136" s="84"/>
      <c r="I136" s="84"/>
      <c r="J136" s="84"/>
      <c r="K136" s="44"/>
      <c r="L136" s="40"/>
      <c r="M136" s="19" t="str">
        <f t="shared" si="19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5">
      <c r="B137" s="120" t="str">
        <f t="shared" si="16"/>
        <v xml:space="preserve">BISY2008 </v>
      </c>
      <c r="C137" s="6"/>
      <c r="D137" s="6"/>
      <c r="E137" s="23"/>
      <c r="F137" s="23"/>
      <c r="G137" s="87"/>
      <c r="H137" s="40"/>
      <c r="I137" s="44"/>
      <c r="J137" s="40"/>
      <c r="K137" s="44"/>
      <c r="L137" s="39"/>
      <c r="M137" s="19" t="str">
        <f t="shared" si="19"/>
        <v/>
      </c>
      <c r="N137" s="20" t="str">
        <f t="shared" si="17"/>
        <v/>
      </c>
      <c r="O137" s="21" t="str">
        <f>IF(G137="","",LOOKUP(N137,{0,50,65,75,85},{"F","P","C","D","HD"}))</f>
        <v/>
      </c>
      <c r="P137" s="77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5">
      <c r="B138" s="120" t="str">
        <f t="shared" si="16"/>
        <v xml:space="preserve">BISY2008 </v>
      </c>
      <c r="C138" s="6"/>
      <c r="D138" s="6"/>
      <c r="E138" s="82"/>
      <c r="F138" s="82"/>
      <c r="G138" s="87"/>
      <c r="H138" s="83"/>
      <c r="I138" s="83"/>
      <c r="J138" s="83"/>
      <c r="K138" s="44"/>
      <c r="L138" s="71"/>
      <c r="M138" s="72" t="str">
        <f t="shared" si="19"/>
        <v/>
      </c>
      <c r="N138" s="73" t="str">
        <f t="shared" si="17"/>
        <v/>
      </c>
      <c r="O138" s="74" t="str">
        <f>IF(G138="","",LOOKUP(N138,{0,50,65,75,85},{"F","P","C","D","HD"}))</f>
        <v/>
      </c>
      <c r="P138" s="77"/>
      <c r="Q138" s="77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5">
      <c r="B139" s="120" t="str">
        <f t="shared" si="16"/>
        <v xml:space="preserve">BISY2008 </v>
      </c>
      <c r="C139" s="6"/>
      <c r="D139" s="6"/>
      <c r="E139" s="80"/>
      <c r="F139" s="80"/>
      <c r="G139" s="87"/>
      <c r="H139" s="84"/>
      <c r="I139" s="84"/>
      <c r="J139" s="84"/>
      <c r="K139" s="44"/>
      <c r="L139" s="42"/>
      <c r="M139" s="19" t="str">
        <f t="shared" si="19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5">
      <c r="B140" s="120" t="str">
        <f t="shared" si="16"/>
        <v xml:space="preserve">BISY2008 </v>
      </c>
      <c r="C140" s="6"/>
      <c r="D140" s="6"/>
      <c r="E140" s="23"/>
      <c r="F140" s="23"/>
      <c r="G140" s="87"/>
      <c r="H140" s="44"/>
      <c r="I140" s="44"/>
      <c r="J140" s="44"/>
      <c r="K140" s="44"/>
      <c r="L140" s="44"/>
      <c r="M140" s="19" t="str">
        <f t="shared" si="19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5">
      <c r="B141" s="120" t="str">
        <f t="shared" si="16"/>
        <v xml:space="preserve">BISY2008 </v>
      </c>
      <c r="C141" s="6"/>
      <c r="D141" s="6"/>
      <c r="E141" s="23"/>
      <c r="F141" s="23"/>
      <c r="G141" s="87"/>
      <c r="H141" s="44"/>
      <c r="I141" s="44"/>
      <c r="J141" s="44"/>
      <c r="K141" s="44"/>
      <c r="L141" s="44"/>
      <c r="M141" s="19" t="str">
        <f t="shared" si="19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5">
      <c r="B142" s="120" t="str">
        <f t="shared" si="16"/>
        <v xml:space="preserve">BISY2008 </v>
      </c>
      <c r="C142" s="6"/>
      <c r="D142" s="6"/>
      <c r="E142" s="23"/>
      <c r="F142" s="23"/>
      <c r="G142" s="87"/>
      <c r="H142" s="44"/>
      <c r="I142" s="44"/>
      <c r="J142" s="44"/>
      <c r="K142" s="44"/>
      <c r="L142" s="44"/>
      <c r="M142" s="19" t="str">
        <f t="shared" si="19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5">
      <c r="B143" s="120" t="str">
        <f t="shared" si="16"/>
        <v xml:space="preserve">BISY2008 </v>
      </c>
      <c r="C143" s="6"/>
      <c r="D143" s="6"/>
      <c r="E143" s="32"/>
      <c r="F143" s="32"/>
      <c r="G143" s="87"/>
      <c r="H143" s="40"/>
      <c r="I143" s="40"/>
      <c r="J143" s="40"/>
      <c r="K143" s="44"/>
      <c r="L143" s="44"/>
      <c r="M143" s="19" t="str">
        <f t="shared" si="19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5">
      <c r="B144" s="120" t="str">
        <f t="shared" si="16"/>
        <v xml:space="preserve">BISY2008 </v>
      </c>
      <c r="C144" s="6"/>
      <c r="D144" s="6"/>
      <c r="E144" s="32"/>
      <c r="F144" s="32"/>
      <c r="G144" s="87"/>
      <c r="H144" s="40"/>
      <c r="I144" s="40"/>
      <c r="J144" s="40"/>
      <c r="K144" s="44"/>
      <c r="L144" s="44"/>
      <c r="M144" s="19" t="str">
        <f t="shared" si="19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5">
      <c r="B145" s="120" t="str">
        <f t="shared" si="16"/>
        <v xml:space="preserve">BISY2008 </v>
      </c>
      <c r="C145" s="6"/>
      <c r="D145" s="6"/>
      <c r="E145" s="32"/>
      <c r="F145" s="32"/>
      <c r="G145" s="87"/>
      <c r="H145" s="40"/>
      <c r="I145" s="40"/>
      <c r="J145" s="40"/>
      <c r="K145" s="44"/>
      <c r="L145" s="44"/>
      <c r="M145" s="19" t="str">
        <f t="shared" si="19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5">
      <c r="B146" s="120" t="str">
        <f t="shared" si="16"/>
        <v xml:space="preserve">BISY2008 </v>
      </c>
      <c r="C146" s="6"/>
      <c r="D146" s="6"/>
      <c r="E146" s="32"/>
      <c r="F146" s="32"/>
      <c r="G146" s="87"/>
      <c r="H146" s="40"/>
      <c r="I146" s="40"/>
      <c r="J146" s="40"/>
      <c r="K146" s="44"/>
      <c r="L146" s="39"/>
      <c r="M146" s="19" t="str">
        <f t="shared" si="19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5">
      <c r="B147" s="120" t="str">
        <f t="shared" si="16"/>
        <v xml:space="preserve">BISY2008 </v>
      </c>
      <c r="C147" s="6"/>
      <c r="D147" s="6"/>
      <c r="E147" s="32"/>
      <c r="F147" s="32"/>
      <c r="G147" s="87"/>
      <c r="H147" s="40"/>
      <c r="I147" s="40"/>
      <c r="J147" s="40"/>
      <c r="K147" s="44"/>
      <c r="L147" s="42"/>
      <c r="M147" s="19" t="str">
        <f t="shared" si="19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5">
      <c r="B148" s="120" t="str">
        <f t="shared" si="16"/>
        <v xml:space="preserve">BISY2008 </v>
      </c>
      <c r="C148" s="6"/>
      <c r="D148" s="6"/>
      <c r="E148" s="32"/>
      <c r="F148" s="32"/>
      <c r="G148" s="87"/>
      <c r="H148" s="40"/>
      <c r="I148" s="40"/>
      <c r="J148" s="40"/>
      <c r="K148" s="44"/>
      <c r="L148" s="43"/>
      <c r="M148" s="19" t="str">
        <f t="shared" si="19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5">
      <c r="B149" s="120" t="str">
        <f t="shared" si="16"/>
        <v xml:space="preserve">BISY2008 </v>
      </c>
      <c r="C149" s="6"/>
      <c r="D149" s="6"/>
      <c r="E149" s="29"/>
      <c r="F149" s="29"/>
      <c r="G149" s="87"/>
      <c r="H149" s="44"/>
      <c r="I149" s="42"/>
      <c r="J149" s="42"/>
      <c r="K149" s="44"/>
      <c r="L149" s="42"/>
      <c r="M149" s="19" t="str">
        <f t="shared" si="19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5">
      <c r="B150" s="120" t="str">
        <f t="shared" si="16"/>
        <v xml:space="preserve">BISY2008 </v>
      </c>
      <c r="C150" s="6"/>
      <c r="D150" s="6"/>
      <c r="E150" s="32"/>
      <c r="F150" s="32"/>
      <c r="G150" s="87"/>
      <c r="H150" s="40"/>
      <c r="I150" s="40"/>
      <c r="J150" s="40"/>
      <c r="K150" s="44"/>
      <c r="L150" s="40"/>
      <c r="M150" s="19" t="str">
        <f t="shared" si="19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5">
      <c r="B151" s="120" t="str">
        <f t="shared" ref="B151:B214" si="20">E$8&amp;" "&amp;G151</f>
        <v xml:space="preserve">BISY2008 </v>
      </c>
      <c r="C151" s="6"/>
      <c r="D151" s="6"/>
      <c r="E151" s="23"/>
      <c r="F151" s="23"/>
      <c r="G151" s="87"/>
      <c r="H151" s="40"/>
      <c r="I151" s="44"/>
      <c r="J151" s="44"/>
      <c r="K151" s="44"/>
      <c r="L151" s="42"/>
      <c r="M151" s="19" t="str">
        <f t="shared" si="19"/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5">
      <c r="B152" s="120" t="str">
        <f t="shared" si="20"/>
        <v xml:space="preserve">BISY2008 </v>
      </c>
      <c r="C152" s="6"/>
      <c r="D152" s="6"/>
      <c r="E152" s="32"/>
      <c r="F152" s="32"/>
      <c r="G152" s="87"/>
      <c r="H152" s="40"/>
      <c r="I152" s="40"/>
      <c r="J152" s="40"/>
      <c r="K152" s="44"/>
      <c r="L152" s="39"/>
      <c r="M152" s="19" t="str">
        <f t="shared" si="19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5">
      <c r="B153" s="120" t="str">
        <f t="shared" si="20"/>
        <v xml:space="preserve">BISY2008 </v>
      </c>
      <c r="C153" s="6"/>
      <c r="D153" s="6"/>
      <c r="E153" s="32"/>
      <c r="F153" s="32"/>
      <c r="G153" s="87"/>
      <c r="H153" s="40"/>
      <c r="I153" s="40"/>
      <c r="J153" s="40"/>
      <c r="K153" s="44"/>
      <c r="L153" s="40"/>
      <c r="M153" s="19" t="str">
        <f t="shared" si="19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4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5">
      <c r="B154" s="120" t="str">
        <f t="shared" si="20"/>
        <v xml:space="preserve">BISY2008 </v>
      </c>
      <c r="C154" s="6"/>
      <c r="D154" s="6"/>
      <c r="E154" s="23"/>
      <c r="F154" s="23"/>
      <c r="G154" s="87"/>
      <c r="H154" s="44"/>
      <c r="I154" s="44"/>
      <c r="J154" s="44"/>
      <c r="K154" s="44"/>
      <c r="L154" s="44"/>
      <c r="M154" s="19" t="str">
        <f t="shared" si="19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5">
      <c r="B155" s="120" t="str">
        <f t="shared" si="20"/>
        <v xml:space="preserve">BISY2008 </v>
      </c>
      <c r="C155" s="6"/>
      <c r="D155" s="6"/>
      <c r="E155" s="32"/>
      <c r="F155" s="32"/>
      <c r="G155" s="87"/>
      <c r="H155" s="40"/>
      <c r="I155" s="40"/>
      <c r="J155" s="40"/>
      <c r="K155" s="44"/>
      <c r="L155" s="43"/>
      <c r="M155" s="19" t="str">
        <f t="shared" si="19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5">
      <c r="B156" s="120" t="str">
        <f t="shared" si="20"/>
        <v xml:space="preserve">BISY2008 </v>
      </c>
      <c r="C156" s="6"/>
      <c r="D156" s="6"/>
      <c r="E156" s="82"/>
      <c r="F156" s="82"/>
      <c r="G156" s="87"/>
      <c r="H156" s="83"/>
      <c r="I156" s="83"/>
      <c r="J156" s="83"/>
      <c r="K156" s="44"/>
      <c r="L156" s="40"/>
      <c r="M156" s="19" t="str">
        <f t="shared" si="19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5">
      <c r="B157" s="120" t="str">
        <f t="shared" si="20"/>
        <v xml:space="preserve">BISY2008 </v>
      </c>
      <c r="C157" s="6"/>
      <c r="D157" s="6"/>
      <c r="E157" s="23"/>
      <c r="F157" s="23"/>
      <c r="G157" s="87"/>
      <c r="H157" s="71"/>
      <c r="I157" s="71"/>
      <c r="J157" s="71"/>
      <c r="K157" s="44"/>
      <c r="L157" s="44"/>
      <c r="M157" s="19" t="str">
        <f t="shared" si="19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5">
      <c r="B158" s="120" t="str">
        <f t="shared" si="20"/>
        <v xml:space="preserve">BISY2008 </v>
      </c>
      <c r="C158" s="6"/>
      <c r="D158" s="6"/>
      <c r="E158" s="23"/>
      <c r="F158" s="23"/>
      <c r="G158" s="87"/>
      <c r="H158" s="44"/>
      <c r="I158" s="44"/>
      <c r="J158" s="44"/>
      <c r="K158" s="44"/>
      <c r="L158" s="44"/>
      <c r="M158" s="19" t="str">
        <f t="shared" si="19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5">
      <c r="B159" s="120" t="str">
        <f t="shared" si="20"/>
        <v xml:space="preserve">BISY2008 </v>
      </c>
      <c r="C159" s="6"/>
      <c r="D159" s="6"/>
      <c r="E159" s="32"/>
      <c r="F159" s="32"/>
      <c r="G159" s="87"/>
      <c r="H159" s="40"/>
      <c r="I159" s="40"/>
      <c r="J159" s="40"/>
      <c r="K159" s="44"/>
      <c r="L159" s="42"/>
      <c r="M159" s="19" t="str">
        <f t="shared" si="19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5">
      <c r="B160" s="120" t="str">
        <f t="shared" si="20"/>
        <v xml:space="preserve">BISY2008 </v>
      </c>
      <c r="C160" s="6"/>
      <c r="D160" s="6"/>
      <c r="E160" s="23"/>
      <c r="F160" s="23"/>
      <c r="G160" s="87"/>
      <c r="H160" s="44"/>
      <c r="I160" s="44"/>
      <c r="J160" s="44"/>
      <c r="K160" s="44"/>
      <c r="L160" s="44"/>
      <c r="M160" s="19" t="str">
        <f t="shared" si="19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5">
      <c r="B161" s="120" t="str">
        <f t="shared" si="20"/>
        <v xml:space="preserve">BISY2008 </v>
      </c>
      <c r="C161" s="6"/>
      <c r="D161" s="6"/>
      <c r="E161" s="32"/>
      <c r="F161" s="32"/>
      <c r="G161" s="87"/>
      <c r="H161" s="40"/>
      <c r="I161" s="40"/>
      <c r="J161" s="40"/>
      <c r="K161" s="44"/>
      <c r="L161" s="42"/>
      <c r="M161" s="19" t="str">
        <f t="shared" si="19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5">
      <c r="B162" s="120" t="str">
        <f t="shared" si="20"/>
        <v xml:space="preserve">BISY2008 </v>
      </c>
      <c r="C162" s="6"/>
      <c r="D162" s="6"/>
      <c r="E162" s="80"/>
      <c r="F162" s="80"/>
      <c r="G162" s="87"/>
      <c r="H162" s="81"/>
      <c r="I162" s="81"/>
      <c r="J162" s="81"/>
      <c r="K162" s="44"/>
      <c r="L162" s="42"/>
      <c r="M162" s="19" t="str">
        <f t="shared" si="19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5">
      <c r="B163" s="120" t="str">
        <f t="shared" si="20"/>
        <v xml:space="preserve">BISY2008 </v>
      </c>
      <c r="C163" s="6"/>
      <c r="D163" s="6"/>
      <c r="E163" s="23"/>
      <c r="F163" s="23"/>
      <c r="G163" s="87"/>
      <c r="H163" s="44"/>
      <c r="I163" s="44"/>
      <c r="J163" s="44"/>
      <c r="K163" s="44"/>
      <c r="L163" s="44"/>
      <c r="M163" s="19" t="str">
        <f t="shared" si="19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5">
      <c r="B164" s="120" t="str">
        <f t="shared" si="20"/>
        <v xml:space="preserve">BISY2008 </v>
      </c>
      <c r="C164" s="6"/>
      <c r="D164" s="6"/>
      <c r="E164" s="82"/>
      <c r="F164" s="82"/>
      <c r="G164" s="87"/>
      <c r="H164" s="83"/>
      <c r="I164" s="83"/>
      <c r="J164" s="86"/>
      <c r="K164" s="44"/>
      <c r="L164" s="44"/>
      <c r="M164" s="19" t="str">
        <f t="shared" si="19"/>
        <v/>
      </c>
      <c r="N164" s="20" t="str">
        <f t="shared" si="21"/>
        <v/>
      </c>
      <c r="O164" s="21" t="str">
        <f>IF(G164="","",LOOKUP(N164,{0,50,65,75,85},{"F","P","C","D","HD"}))</f>
        <v/>
      </c>
      <c r="P164" s="3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5">
      <c r="B165" s="120" t="str">
        <f t="shared" si="20"/>
        <v xml:space="preserve">BISY2008 </v>
      </c>
      <c r="C165" s="6"/>
      <c r="D165" s="6"/>
      <c r="E165" s="29"/>
      <c r="F165" s="29"/>
      <c r="G165" s="87"/>
      <c r="H165" s="42"/>
      <c r="I165" s="42"/>
      <c r="J165" s="42"/>
      <c r="K165" s="44"/>
      <c r="L165" s="42"/>
      <c r="M165" s="19" t="str">
        <f t="shared" si="19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5">
      <c r="B166" s="120" t="str">
        <f t="shared" si="20"/>
        <v xml:space="preserve">BISY2008 </v>
      </c>
      <c r="C166" s="6"/>
      <c r="D166" s="6"/>
      <c r="E166" s="32"/>
      <c r="F166" s="32"/>
      <c r="G166" s="65"/>
      <c r="H166" s="40"/>
      <c r="I166" s="40"/>
      <c r="J166" s="40"/>
      <c r="K166" s="40"/>
      <c r="L166" s="42"/>
      <c r="M166" s="19" t="str">
        <f t="shared" si="19"/>
        <v/>
      </c>
      <c r="N166" s="20" t="str">
        <f t="shared" si="21"/>
        <v/>
      </c>
      <c r="O166" s="21" t="str">
        <f>IF(G166="","",LOOKUP(N166,{0,50,65,75,85},{"F","P","C","D","HD"}))</f>
        <v/>
      </c>
      <c r="P166" s="2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5">
      <c r="B167" s="120" t="str">
        <f t="shared" si="20"/>
        <v xml:space="preserve">BISY2008 </v>
      </c>
      <c r="C167" s="6"/>
      <c r="D167" s="6"/>
      <c r="E167" s="32"/>
      <c r="F167" s="32"/>
      <c r="G167" s="65"/>
      <c r="H167" s="40"/>
      <c r="I167" s="40"/>
      <c r="J167" s="40"/>
      <c r="K167" s="40"/>
      <c r="L167" s="42"/>
      <c r="M167" s="19" t="str">
        <f t="shared" si="19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5">
      <c r="B168" s="120" t="str">
        <f t="shared" si="20"/>
        <v xml:space="preserve">BISY2008 </v>
      </c>
      <c r="C168" s="6"/>
      <c r="D168" s="6"/>
      <c r="E168" s="32"/>
      <c r="F168" s="32"/>
      <c r="G168" s="65"/>
      <c r="H168" s="40"/>
      <c r="I168" s="40"/>
      <c r="J168" s="40"/>
      <c r="K168" s="40"/>
      <c r="L168" s="40"/>
      <c r="M168" s="19" t="str">
        <f t="shared" si="19"/>
        <v/>
      </c>
      <c r="N168" s="20" t="str">
        <f t="shared" si="21"/>
        <v/>
      </c>
      <c r="O168" s="21" t="str">
        <f>IF(G168="","",LOOKUP(N168,{0,50,65,75,85},{"F","P","C","D","HD"}))</f>
        <v/>
      </c>
      <c r="P168" s="3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5">
      <c r="B169" s="120" t="str">
        <f t="shared" si="20"/>
        <v xml:space="preserve">BISY2008 </v>
      </c>
      <c r="C169" s="6"/>
      <c r="D169" s="6"/>
      <c r="E169" s="32"/>
      <c r="F169" s="32"/>
      <c r="G169" s="65"/>
      <c r="H169" s="40"/>
      <c r="I169" s="40"/>
      <c r="J169" s="40"/>
      <c r="K169" s="40"/>
      <c r="L169" s="39"/>
      <c r="M169" s="19" t="str">
        <f t="shared" si="19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5">
      <c r="B170" s="120" t="str">
        <f t="shared" si="20"/>
        <v xml:space="preserve">BISY2008 </v>
      </c>
      <c r="C170" s="6"/>
      <c r="D170" s="6"/>
      <c r="E170" s="29"/>
      <c r="F170" s="29"/>
      <c r="G170" s="29"/>
      <c r="H170" s="42"/>
      <c r="I170" s="42"/>
      <c r="J170" s="42"/>
      <c r="K170" s="42"/>
      <c r="L170" s="42"/>
      <c r="M170" s="19" t="str">
        <f t="shared" si="19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5">
      <c r="B171" s="120" t="str">
        <f t="shared" si="20"/>
        <v xml:space="preserve">BISY2008 </v>
      </c>
      <c r="C171" s="6"/>
      <c r="D171" s="6"/>
      <c r="E171" s="23"/>
      <c r="F171" s="23"/>
      <c r="G171" s="66"/>
      <c r="H171" s="44"/>
      <c r="I171" s="44"/>
      <c r="J171" s="44"/>
      <c r="K171" s="44"/>
      <c r="L171" s="44"/>
      <c r="M171" s="19" t="str">
        <f t="shared" si="19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5">
      <c r="B172" s="120" t="str">
        <f t="shared" si="20"/>
        <v xml:space="preserve">BISY2008 </v>
      </c>
      <c r="C172" s="6"/>
      <c r="D172" s="6"/>
      <c r="E172" s="32"/>
      <c r="F172" s="32"/>
      <c r="G172" s="65"/>
      <c r="H172" s="40"/>
      <c r="I172" s="40"/>
      <c r="J172" s="40"/>
      <c r="K172" s="40"/>
      <c r="L172" s="40"/>
      <c r="M172" s="19" t="str">
        <f t="shared" si="19"/>
        <v/>
      </c>
      <c r="N172" s="20" t="str">
        <f t="shared" si="21"/>
        <v/>
      </c>
      <c r="O172" s="21" t="str">
        <f>IF(G172="","",LOOKUP(N172,{0,50,65,75,85},{"F","P","C","D","HD"}))</f>
        <v/>
      </c>
      <c r="P172" s="3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5">
      <c r="B173" s="120" t="str">
        <f t="shared" si="20"/>
        <v xml:space="preserve">BISY2008 </v>
      </c>
      <c r="C173" s="6"/>
      <c r="D173" s="6"/>
      <c r="E173" s="23"/>
      <c r="F173" s="23"/>
      <c r="G173" s="66"/>
      <c r="H173" s="44"/>
      <c r="I173" s="44"/>
      <c r="J173" s="44"/>
      <c r="K173" s="44"/>
      <c r="L173" s="44"/>
      <c r="M173" s="19" t="str">
        <f t="shared" si="19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5">
      <c r="B174" s="120" t="str">
        <f t="shared" si="20"/>
        <v xml:space="preserve">BISY2008 </v>
      </c>
      <c r="C174" s="6"/>
      <c r="D174" s="6"/>
      <c r="E174" s="32"/>
      <c r="F174" s="32"/>
      <c r="G174" s="65"/>
      <c r="H174" s="40"/>
      <c r="I174" s="40"/>
      <c r="J174" s="40"/>
      <c r="K174" s="40"/>
      <c r="L174" s="40"/>
      <c r="M174" s="19" t="str">
        <f t="shared" si="19"/>
        <v/>
      </c>
      <c r="N174" s="20" t="str">
        <f t="shared" si="21"/>
        <v/>
      </c>
      <c r="O174" s="21" t="str">
        <f>IF(G174="","",LOOKUP(N174,{0,50,65,75,85},{"F","P","C","D","HD"}))</f>
        <v/>
      </c>
      <c r="P174" s="3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5">
      <c r="B175" s="120" t="str">
        <f t="shared" si="20"/>
        <v xml:space="preserve">BISY2008 </v>
      </c>
      <c r="C175" s="6"/>
      <c r="D175" s="6"/>
      <c r="E175" s="23"/>
      <c r="F175" s="23"/>
      <c r="G175" s="66"/>
      <c r="H175" s="44"/>
      <c r="I175" s="44"/>
      <c r="J175" s="44"/>
      <c r="K175" s="44"/>
      <c r="L175" s="44"/>
      <c r="M175" s="19" t="str">
        <f t="shared" si="19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5">
      <c r="B176" s="120" t="str">
        <f t="shared" si="20"/>
        <v xml:space="preserve">BISY2008 </v>
      </c>
      <c r="C176" s="6"/>
      <c r="D176" s="6"/>
      <c r="E176" s="32"/>
      <c r="F176" s="32"/>
      <c r="G176" s="65"/>
      <c r="H176" s="40"/>
      <c r="I176" s="40"/>
      <c r="J176" s="40"/>
      <c r="K176" s="40"/>
      <c r="L176" s="40"/>
      <c r="M176" s="19" t="str">
        <f t="shared" si="19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5">
      <c r="B177" s="120" t="str">
        <f t="shared" si="20"/>
        <v xml:space="preserve">BISY2008 </v>
      </c>
      <c r="C177" s="6"/>
      <c r="D177" s="6"/>
      <c r="E177" s="23"/>
      <c r="F177" s="23"/>
      <c r="G177" s="66"/>
      <c r="H177" s="44"/>
      <c r="I177" s="44"/>
      <c r="J177" s="44"/>
      <c r="K177" s="44"/>
      <c r="L177" s="44"/>
      <c r="M177" s="19" t="str">
        <f t="shared" si="19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5">
      <c r="B178" s="120" t="str">
        <f t="shared" si="20"/>
        <v xml:space="preserve">BISY2008 </v>
      </c>
      <c r="C178" s="6"/>
      <c r="D178" s="6"/>
      <c r="E178" s="23"/>
      <c r="F178" s="23"/>
      <c r="G178" s="66"/>
      <c r="H178" s="44"/>
      <c r="I178" s="44"/>
      <c r="J178" s="44"/>
      <c r="K178" s="44"/>
      <c r="L178" s="44"/>
      <c r="M178" s="19" t="str">
        <f t="shared" si="19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5">
      <c r="B179" s="120" t="str">
        <f t="shared" si="20"/>
        <v xml:space="preserve">BISY2008 </v>
      </c>
      <c r="C179" s="6"/>
      <c r="D179" s="6"/>
      <c r="E179" s="23"/>
      <c r="F179" s="23"/>
      <c r="G179" s="66"/>
      <c r="H179" s="44"/>
      <c r="I179" s="44"/>
      <c r="J179" s="44"/>
      <c r="K179" s="44"/>
      <c r="L179" s="44"/>
      <c r="M179" s="19" t="str">
        <f t="shared" si="19"/>
        <v/>
      </c>
      <c r="N179" s="20" t="str">
        <f t="shared" si="21"/>
        <v/>
      </c>
      <c r="O179" s="21" t="str">
        <f>IF(G179="","",LOOKUP(N179,{0,50,65,75,85},{"F","P","C","D","HD"}))</f>
        <v/>
      </c>
      <c r="P179" s="2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5">
      <c r="B180" s="120" t="str">
        <f t="shared" si="20"/>
        <v xml:space="preserve">BISY2008 </v>
      </c>
      <c r="C180" s="6"/>
      <c r="D180" s="6"/>
      <c r="E180" s="32"/>
      <c r="F180" s="32"/>
      <c r="G180" s="65"/>
      <c r="H180" s="44"/>
      <c r="I180" s="44"/>
      <c r="J180" s="44"/>
      <c r="K180" s="44"/>
      <c r="L180" s="40"/>
      <c r="M180" s="19" t="str">
        <f t="shared" si="19"/>
        <v/>
      </c>
      <c r="N180" s="20" t="str">
        <f t="shared" si="21"/>
        <v/>
      </c>
      <c r="O180" s="21" t="str">
        <f>IF(G180="","",LOOKUP(N180,{0,50,65,75,85},{"F","P","C","D","HD"}))</f>
        <v/>
      </c>
      <c r="P180" s="2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5">
      <c r="B181" s="120" t="str">
        <f t="shared" si="20"/>
        <v xml:space="preserve">BISY2008 </v>
      </c>
      <c r="C181" s="6"/>
      <c r="D181" s="6"/>
      <c r="E181" s="23"/>
      <c r="F181" s="23"/>
      <c r="G181" s="66"/>
      <c r="H181" s="44"/>
      <c r="I181" s="44"/>
      <c r="J181" s="44"/>
      <c r="K181" s="44"/>
      <c r="L181" s="44"/>
      <c r="M181" s="19" t="str">
        <f t="shared" si="19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5">
      <c r="B182" s="120" t="str">
        <f t="shared" si="20"/>
        <v xml:space="preserve">BISY2008 </v>
      </c>
      <c r="C182" s="6"/>
      <c r="D182" s="6"/>
      <c r="E182" s="23"/>
      <c r="F182" s="23"/>
      <c r="G182" s="66"/>
      <c r="H182" s="44"/>
      <c r="I182" s="44"/>
      <c r="J182" s="44"/>
      <c r="K182" s="44"/>
      <c r="L182" s="44"/>
      <c r="M182" s="19" t="str">
        <f t="shared" si="19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5">
      <c r="B183" s="120" t="str">
        <f t="shared" si="20"/>
        <v xml:space="preserve">BISY2008 </v>
      </c>
      <c r="C183" s="6"/>
      <c r="D183" s="6"/>
      <c r="E183" s="23"/>
      <c r="F183" s="23"/>
      <c r="G183" s="66"/>
      <c r="H183" s="44"/>
      <c r="I183" s="44"/>
      <c r="J183" s="44"/>
      <c r="K183" s="44"/>
      <c r="L183" s="44"/>
      <c r="M183" s="19" t="str">
        <f t="shared" ref="M183:M246" si="23">IF(G183="","",SUM(H183:L183))</f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5">
      <c r="B184" s="120" t="str">
        <f t="shared" si="20"/>
        <v xml:space="preserve">BISY2008 </v>
      </c>
      <c r="C184" s="6"/>
      <c r="D184" s="6"/>
      <c r="E184" s="23"/>
      <c r="F184" s="23"/>
      <c r="G184" s="66"/>
      <c r="H184" s="44"/>
      <c r="I184" s="44"/>
      <c r="J184" s="44"/>
      <c r="K184" s="44"/>
      <c r="L184" s="44"/>
      <c r="M184" s="19" t="str">
        <f t="shared" si="23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5">
      <c r="B185" s="120" t="str">
        <f t="shared" si="20"/>
        <v xml:space="preserve">BISY2008 </v>
      </c>
      <c r="C185" s="6"/>
      <c r="D185" s="23"/>
      <c r="E185" s="23"/>
      <c r="F185" s="23"/>
      <c r="G185" s="66"/>
      <c r="H185" s="40"/>
      <c r="I185" s="40"/>
      <c r="J185" s="40"/>
      <c r="K185" s="40"/>
      <c r="L185" s="44"/>
      <c r="M185" s="19" t="str">
        <f t="shared" si="23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5">
      <c r="B186" s="120" t="str">
        <f t="shared" si="20"/>
        <v xml:space="preserve">BISY2008 </v>
      </c>
      <c r="C186" s="6"/>
      <c r="D186" s="23"/>
      <c r="E186" s="23"/>
      <c r="F186" s="23"/>
      <c r="G186" s="66"/>
      <c r="H186" s="41"/>
      <c r="I186" s="41"/>
      <c r="J186" s="41"/>
      <c r="K186" s="41"/>
      <c r="L186" s="44"/>
      <c r="M186" s="19" t="str">
        <f t="shared" si="23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5">
      <c r="B187" s="120" t="str">
        <f t="shared" si="20"/>
        <v xml:space="preserve">BISY2008 </v>
      </c>
      <c r="C187" s="6"/>
      <c r="D187" s="23"/>
      <c r="E187" s="23"/>
      <c r="F187" s="23"/>
      <c r="G187" s="66"/>
      <c r="H187" s="42"/>
      <c r="I187" s="42"/>
      <c r="J187" s="42"/>
      <c r="K187" s="42"/>
      <c r="L187" s="44"/>
      <c r="M187" s="19" t="str">
        <f t="shared" si="23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5">
      <c r="B188" s="120" t="str">
        <f t="shared" si="20"/>
        <v xml:space="preserve">BISY2008 </v>
      </c>
      <c r="C188" s="6"/>
      <c r="D188" s="23"/>
      <c r="E188" s="23"/>
      <c r="F188" s="23"/>
      <c r="G188" s="66"/>
      <c r="H188" s="40"/>
      <c r="I188" s="40"/>
      <c r="J188" s="40"/>
      <c r="K188" s="40"/>
      <c r="L188" s="44"/>
      <c r="M188" s="19" t="str">
        <f t="shared" si="23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5">
      <c r="B189" s="120" t="str">
        <f t="shared" si="20"/>
        <v xml:space="preserve">BISY2008 </v>
      </c>
      <c r="C189" s="6"/>
      <c r="D189" s="23"/>
      <c r="E189" s="23"/>
      <c r="F189" s="23"/>
      <c r="G189" s="66"/>
      <c r="H189" s="41"/>
      <c r="I189" s="41"/>
      <c r="J189" s="41"/>
      <c r="K189" s="41"/>
      <c r="L189" s="44"/>
      <c r="M189" s="19" t="str">
        <f t="shared" si="23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5">
      <c r="B190" s="120" t="str">
        <f t="shared" si="20"/>
        <v xml:space="preserve">BISY2008 </v>
      </c>
      <c r="C190" s="6"/>
      <c r="D190" s="23"/>
      <c r="E190" s="23"/>
      <c r="F190" s="23"/>
      <c r="G190" s="66"/>
      <c r="H190" s="41"/>
      <c r="I190" s="41"/>
      <c r="J190" s="41"/>
      <c r="K190" s="41"/>
      <c r="L190" s="44"/>
      <c r="M190" s="19" t="str">
        <f t="shared" si="23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5">
      <c r="B191" s="120" t="str">
        <f t="shared" si="20"/>
        <v xml:space="preserve">BISY2008 </v>
      </c>
      <c r="C191" s="6"/>
      <c r="D191" s="23"/>
      <c r="E191" s="23"/>
      <c r="F191" s="23"/>
      <c r="G191" s="66"/>
      <c r="H191" s="44"/>
      <c r="I191" s="44"/>
      <c r="J191" s="44"/>
      <c r="K191" s="44"/>
      <c r="L191" s="44"/>
      <c r="M191" s="19" t="str">
        <f t="shared" si="23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5">
      <c r="B192" s="120" t="str">
        <f t="shared" si="20"/>
        <v xml:space="preserve">BISY2008 </v>
      </c>
      <c r="C192" s="6"/>
      <c r="D192" s="23"/>
      <c r="E192" s="23"/>
      <c r="F192" s="23"/>
      <c r="G192" s="66"/>
      <c r="H192" s="37"/>
      <c r="I192" s="37"/>
      <c r="J192" s="37"/>
      <c r="K192" s="37"/>
      <c r="L192" s="44"/>
      <c r="M192" s="19" t="str">
        <f t="shared" si="23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5">
      <c r="B193" s="120" t="str">
        <f t="shared" si="20"/>
        <v xml:space="preserve">BISY2008 </v>
      </c>
      <c r="C193" s="6"/>
      <c r="D193" s="23"/>
      <c r="E193" s="23"/>
      <c r="F193" s="23"/>
      <c r="G193" s="66"/>
      <c r="H193" s="38"/>
      <c r="I193" s="38"/>
      <c r="J193" s="38"/>
      <c r="K193" s="38"/>
      <c r="L193" s="44"/>
      <c r="M193" s="19" t="str">
        <f t="shared" si="23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5">
      <c r="B194" s="120" t="str">
        <f t="shared" si="20"/>
        <v xml:space="preserve">BISY2008 </v>
      </c>
      <c r="C194" s="6"/>
      <c r="D194" s="23"/>
      <c r="E194" s="23"/>
      <c r="F194" s="23"/>
      <c r="G194" s="66"/>
      <c r="H194" s="39"/>
      <c r="I194" s="39"/>
      <c r="J194" s="39"/>
      <c r="K194" s="39"/>
      <c r="L194" s="44"/>
      <c r="M194" s="19" t="str">
        <f t="shared" si="23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5">
      <c r="B195" s="120" t="str">
        <f t="shared" si="20"/>
        <v xml:space="preserve">BISY2008 </v>
      </c>
      <c r="C195" s="6"/>
      <c r="D195" s="23"/>
      <c r="E195" s="23"/>
      <c r="F195" s="23"/>
      <c r="G195" s="66"/>
      <c r="H195" s="40"/>
      <c r="I195" s="40"/>
      <c r="J195" s="40"/>
      <c r="K195" s="40"/>
      <c r="L195" s="44"/>
      <c r="M195" s="19" t="str">
        <f t="shared" si="23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5">
      <c r="B196" s="120" t="str">
        <f t="shared" si="20"/>
        <v xml:space="preserve">BISY2008 </v>
      </c>
      <c r="C196" s="6"/>
      <c r="D196" s="23"/>
      <c r="E196" s="23"/>
      <c r="F196" s="23"/>
      <c r="G196" s="66"/>
      <c r="H196" s="41"/>
      <c r="I196" s="41"/>
      <c r="J196" s="41"/>
      <c r="K196" s="41"/>
      <c r="L196" s="44"/>
      <c r="M196" s="19" t="str">
        <f t="shared" si="23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5">
      <c r="B197" s="120" t="str">
        <f t="shared" si="20"/>
        <v xml:space="preserve">BISY2008 </v>
      </c>
      <c r="C197" s="6"/>
      <c r="D197" s="23"/>
      <c r="E197" s="23"/>
      <c r="F197" s="23"/>
      <c r="G197" s="66"/>
      <c r="H197" s="42"/>
      <c r="I197" s="42"/>
      <c r="J197" s="42"/>
      <c r="K197" s="42"/>
      <c r="L197" s="44"/>
      <c r="M197" s="19" t="str">
        <f t="shared" si="23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5">
      <c r="B198" s="120" t="str">
        <f t="shared" si="20"/>
        <v xml:space="preserve">BISY2008 </v>
      </c>
      <c r="C198" s="6"/>
      <c r="D198" s="23"/>
      <c r="E198" s="23"/>
      <c r="F198" s="23"/>
      <c r="G198" s="66"/>
      <c r="H198" s="40"/>
      <c r="I198" s="40"/>
      <c r="J198" s="40"/>
      <c r="K198" s="40"/>
      <c r="L198" s="44"/>
      <c r="M198" s="19" t="str">
        <f t="shared" si="23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5">
      <c r="B199" s="120" t="str">
        <f t="shared" si="20"/>
        <v xml:space="preserve">BISY2008 </v>
      </c>
      <c r="C199" s="6"/>
      <c r="D199" s="23"/>
      <c r="E199" s="23"/>
      <c r="F199" s="23"/>
      <c r="G199" s="66"/>
      <c r="H199" s="41"/>
      <c r="I199" s="41"/>
      <c r="J199" s="41"/>
      <c r="K199" s="41"/>
      <c r="L199" s="44"/>
      <c r="M199" s="19" t="str">
        <f t="shared" si="23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5">
      <c r="B200" s="120" t="str">
        <f t="shared" si="20"/>
        <v xml:space="preserve">BISY2008 </v>
      </c>
      <c r="C200" s="6"/>
      <c r="D200" s="23"/>
      <c r="E200" s="23"/>
      <c r="F200" s="23"/>
      <c r="G200" s="66"/>
      <c r="H200" s="44"/>
      <c r="I200" s="44"/>
      <c r="J200" s="44"/>
      <c r="K200" s="44"/>
      <c r="L200" s="44"/>
      <c r="M200" s="19" t="str">
        <f t="shared" si="23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5">
      <c r="B201" s="120" t="str">
        <f t="shared" si="20"/>
        <v xml:space="preserve">BISY2008 </v>
      </c>
      <c r="C201" s="6"/>
      <c r="D201" s="23"/>
      <c r="E201" s="23"/>
      <c r="F201" s="23"/>
      <c r="G201" s="66"/>
      <c r="H201" s="44"/>
      <c r="I201" s="44"/>
      <c r="J201" s="44"/>
      <c r="K201" s="44"/>
      <c r="L201" s="44"/>
      <c r="M201" s="19" t="str">
        <f t="shared" si="23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5">
      <c r="B202" s="120" t="str">
        <f t="shared" si="20"/>
        <v xml:space="preserve">BISY2008 </v>
      </c>
      <c r="C202" s="6"/>
      <c r="D202" s="23"/>
      <c r="E202" s="23"/>
      <c r="F202" s="23"/>
      <c r="G202" s="66"/>
      <c r="H202" s="44"/>
      <c r="I202" s="44"/>
      <c r="J202" s="44"/>
      <c r="K202" s="44"/>
      <c r="L202" s="44"/>
      <c r="M202" s="19" t="str">
        <f t="shared" si="23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5">
      <c r="B203" s="120" t="str">
        <f t="shared" si="20"/>
        <v xml:space="preserve">BISY2008 </v>
      </c>
      <c r="C203" s="6"/>
      <c r="D203" s="23"/>
      <c r="E203" s="23"/>
      <c r="F203" s="23"/>
      <c r="G203" s="66"/>
      <c r="H203" s="44"/>
      <c r="I203" s="44"/>
      <c r="J203" s="44"/>
      <c r="K203" s="44"/>
      <c r="L203" s="44"/>
      <c r="M203" s="19" t="str">
        <f t="shared" si="23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5">
      <c r="B204" s="120" t="str">
        <f t="shared" si="20"/>
        <v xml:space="preserve">BISY2008 </v>
      </c>
      <c r="C204" s="6"/>
      <c r="D204" s="23"/>
      <c r="E204" s="23"/>
      <c r="F204" s="23"/>
      <c r="G204" s="66"/>
      <c r="H204" s="44"/>
      <c r="I204" s="44"/>
      <c r="J204" s="44"/>
      <c r="K204" s="44"/>
      <c r="L204" s="44"/>
      <c r="M204" s="19" t="str">
        <f t="shared" si="23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5">
      <c r="B205" s="120" t="str">
        <f t="shared" si="20"/>
        <v xml:space="preserve">BISY2008 </v>
      </c>
      <c r="C205" s="6"/>
      <c r="D205" s="23"/>
      <c r="E205" s="23"/>
      <c r="F205" s="23"/>
      <c r="G205" s="66"/>
      <c r="H205" s="44"/>
      <c r="I205" s="44"/>
      <c r="J205" s="44"/>
      <c r="K205" s="44"/>
      <c r="L205" s="44"/>
      <c r="M205" s="19" t="str">
        <f t="shared" si="23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5">
      <c r="B206" s="120" t="str">
        <f t="shared" si="20"/>
        <v xml:space="preserve">BISY2008 </v>
      </c>
      <c r="C206" s="6"/>
      <c r="D206" s="23"/>
      <c r="E206" s="23"/>
      <c r="F206" s="23"/>
      <c r="G206" s="66"/>
      <c r="H206" s="44"/>
      <c r="I206" s="44"/>
      <c r="J206" s="44"/>
      <c r="K206" s="44"/>
      <c r="L206" s="44"/>
      <c r="M206" s="19" t="str">
        <f t="shared" si="23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5">
      <c r="B207" s="120" t="str">
        <f t="shared" si="20"/>
        <v xml:space="preserve">BISY2008 </v>
      </c>
      <c r="C207" s="6"/>
      <c r="D207" s="23"/>
      <c r="E207" s="23"/>
      <c r="F207" s="23"/>
      <c r="G207" s="66"/>
      <c r="H207" s="44"/>
      <c r="I207" s="44"/>
      <c r="J207" s="44"/>
      <c r="K207" s="44"/>
      <c r="L207" s="44"/>
      <c r="M207" s="19" t="str">
        <f t="shared" si="23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5">
      <c r="B208" s="120" t="str">
        <f t="shared" si="20"/>
        <v xml:space="preserve">BISY2008 </v>
      </c>
      <c r="C208" s="6"/>
      <c r="D208" s="23"/>
      <c r="E208" s="23"/>
      <c r="F208" s="23"/>
      <c r="G208" s="66"/>
      <c r="H208" s="44"/>
      <c r="I208" s="44"/>
      <c r="J208" s="44"/>
      <c r="K208" s="44"/>
      <c r="L208" s="44"/>
      <c r="M208" s="19" t="str">
        <f t="shared" si="23"/>
        <v/>
      </c>
      <c r="N208" s="20" t="str">
        <f t="shared" si="21"/>
        <v/>
      </c>
      <c r="O208" s="21" t="str">
        <f>IF(G208="","",LOOKUP(N208,{0,50,65,75,85},{"F","P","C","D","HD"}))</f>
        <v/>
      </c>
      <c r="P208" s="23"/>
      <c r="Q208" s="23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5">
      <c r="B209" s="120" t="str">
        <f t="shared" si="20"/>
        <v xml:space="preserve">BISY2008 </v>
      </c>
      <c r="C209" s="6"/>
      <c r="D209" s="23"/>
      <c r="E209" s="23"/>
      <c r="F209" s="23"/>
      <c r="G209" s="66"/>
      <c r="H209" s="44"/>
      <c r="I209" s="44"/>
      <c r="J209" s="44"/>
      <c r="K209" s="44"/>
      <c r="L209" s="44"/>
      <c r="M209" s="19" t="str">
        <f t="shared" si="23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5">
      <c r="B210" s="120" t="str">
        <f t="shared" si="20"/>
        <v xml:space="preserve">BISY2008 </v>
      </c>
      <c r="C210" s="6"/>
      <c r="D210" s="23"/>
      <c r="E210" s="23"/>
      <c r="F210" s="23"/>
      <c r="G210" s="66"/>
      <c r="H210" s="44"/>
      <c r="I210" s="44"/>
      <c r="J210" s="44"/>
      <c r="K210" s="44"/>
      <c r="L210" s="44"/>
      <c r="M210" s="19" t="str">
        <f t="shared" si="23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5">
      <c r="B211" s="120" t="str">
        <f t="shared" si="20"/>
        <v xml:space="preserve">BISY2008 </v>
      </c>
      <c r="C211" s="6"/>
      <c r="D211" s="23"/>
      <c r="E211" s="23"/>
      <c r="F211" s="23"/>
      <c r="G211" s="66"/>
      <c r="H211" s="44"/>
      <c r="I211" s="44"/>
      <c r="J211" s="44"/>
      <c r="K211" s="44"/>
      <c r="L211" s="44"/>
      <c r="M211" s="19" t="str">
        <f t="shared" si="23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5">
      <c r="B212" s="120" t="str">
        <f t="shared" si="20"/>
        <v xml:space="preserve">BISY2008 </v>
      </c>
      <c r="C212" s="6"/>
      <c r="D212" s="23"/>
      <c r="E212" s="23"/>
      <c r="F212" s="23"/>
      <c r="G212" s="66"/>
      <c r="H212" s="44"/>
      <c r="I212" s="44"/>
      <c r="J212" s="44"/>
      <c r="K212" s="44"/>
      <c r="L212" s="44"/>
      <c r="M212" s="19" t="str">
        <f t="shared" si="23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5">
      <c r="B213" s="120" t="str">
        <f t="shared" si="20"/>
        <v xml:space="preserve">BISY2008 </v>
      </c>
      <c r="C213" s="6"/>
      <c r="D213" s="23"/>
      <c r="E213" s="23"/>
      <c r="F213" s="23"/>
      <c r="G213" s="66"/>
      <c r="H213" s="44"/>
      <c r="I213" s="44"/>
      <c r="J213" s="44"/>
      <c r="K213" s="44"/>
      <c r="L213" s="44"/>
      <c r="M213" s="19" t="str">
        <f t="shared" si="23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5">
      <c r="B214" s="120" t="str">
        <f t="shared" si="20"/>
        <v xml:space="preserve">BISY2008 </v>
      </c>
      <c r="C214" s="6"/>
      <c r="D214" s="23"/>
      <c r="E214" s="23"/>
      <c r="F214" s="23"/>
      <c r="G214" s="66"/>
      <c r="H214" s="44"/>
      <c r="I214" s="44"/>
      <c r="J214" s="44"/>
      <c r="K214" s="44"/>
      <c r="L214" s="44"/>
      <c r="M214" s="19" t="str">
        <f t="shared" si="23"/>
        <v/>
      </c>
      <c r="N214" s="20" t="str">
        <f t="shared" si="21"/>
        <v/>
      </c>
      <c r="O214" s="21" t="str">
        <f>IF(G214="","",LOOKUP(N214,{0,50,65,75,85},{"F","P","C","D","HD"}))</f>
        <v/>
      </c>
      <c r="P214" s="2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5">
      <c r="B215" s="120" t="str">
        <f t="shared" ref="B215:B278" si="24">E$8&amp;" "&amp;G215</f>
        <v xml:space="preserve">BISY2008 </v>
      </c>
      <c r="C215" s="6"/>
      <c r="D215" s="23"/>
      <c r="E215" s="23"/>
      <c r="F215" s="23"/>
      <c r="G215" s="66"/>
      <c r="H215" s="44"/>
      <c r="I215" s="44"/>
      <c r="J215" s="44"/>
      <c r="K215" s="44"/>
      <c r="L215" s="44"/>
      <c r="M215" s="19" t="str">
        <f t="shared" si="23"/>
        <v/>
      </c>
      <c r="N215" s="20" t="str">
        <f t="shared" ref="N215:N278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8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5">
      <c r="B216" s="120" t="str">
        <f t="shared" si="24"/>
        <v xml:space="preserve">BISY2008 </v>
      </c>
      <c r="C216" s="6"/>
      <c r="D216" s="23"/>
      <c r="E216" s="23"/>
      <c r="F216" s="23"/>
      <c r="G216" s="66"/>
      <c r="H216" s="44"/>
      <c r="I216" s="44"/>
      <c r="J216" s="44"/>
      <c r="K216" s="44"/>
      <c r="L216" s="44"/>
      <c r="M216" s="19" t="str">
        <f t="shared" si="23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5">
      <c r="B217" s="120" t="str">
        <f t="shared" si="24"/>
        <v xml:space="preserve">BISY2008 </v>
      </c>
      <c r="C217" s="6"/>
      <c r="D217" s="23"/>
      <c r="E217" s="23"/>
      <c r="F217" s="23"/>
      <c r="G217" s="66"/>
      <c r="H217" s="44"/>
      <c r="I217" s="44"/>
      <c r="J217" s="44"/>
      <c r="K217" s="44"/>
      <c r="L217" s="44"/>
      <c r="M217" s="19" t="str">
        <f t="shared" si="23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5">
      <c r="B218" s="120" t="str">
        <f t="shared" si="24"/>
        <v xml:space="preserve">BISY2008 </v>
      </c>
      <c r="C218" s="6"/>
      <c r="D218" s="23"/>
      <c r="E218" s="23"/>
      <c r="F218" s="23"/>
      <c r="G218" s="66"/>
      <c r="H218" s="44"/>
      <c r="I218" s="44"/>
      <c r="J218" s="44"/>
      <c r="K218" s="44"/>
      <c r="L218" s="44"/>
      <c r="M218" s="19" t="str">
        <f t="shared" si="23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5">
      <c r="B219" s="120" t="str">
        <f t="shared" si="24"/>
        <v xml:space="preserve">BISY2008 </v>
      </c>
      <c r="C219" s="6"/>
      <c r="D219" s="23"/>
      <c r="E219" s="23"/>
      <c r="F219" s="23"/>
      <c r="G219" s="66"/>
      <c r="H219" s="44"/>
      <c r="I219" s="44"/>
      <c r="J219" s="44"/>
      <c r="K219" s="44"/>
      <c r="L219" s="44"/>
      <c r="M219" s="19" t="str">
        <f t="shared" si="23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5">
      <c r="B220" s="120" t="str">
        <f t="shared" si="24"/>
        <v xml:space="preserve">BISY2008 </v>
      </c>
      <c r="C220" s="6"/>
      <c r="D220" s="23"/>
      <c r="E220" s="23"/>
      <c r="F220" s="23"/>
      <c r="G220" s="66"/>
      <c r="H220" s="44"/>
      <c r="I220" s="44"/>
      <c r="J220" s="44"/>
      <c r="K220" s="44"/>
      <c r="L220" s="44"/>
      <c r="M220" s="19" t="str">
        <f t="shared" si="23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5">
      <c r="B221" s="120" t="str">
        <f t="shared" si="24"/>
        <v xml:space="preserve">BISY2008 </v>
      </c>
      <c r="C221" s="6"/>
      <c r="D221" s="23"/>
      <c r="E221" s="23"/>
      <c r="F221" s="23"/>
      <c r="G221" s="66"/>
      <c r="H221" s="44"/>
      <c r="I221" s="44"/>
      <c r="J221" s="44"/>
      <c r="K221" s="44"/>
      <c r="L221" s="44"/>
      <c r="M221" s="19" t="str">
        <f t="shared" si="23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5">
      <c r="B222" s="120" t="str">
        <f t="shared" si="24"/>
        <v xml:space="preserve">BISY2008 </v>
      </c>
      <c r="C222" s="6"/>
      <c r="D222" s="23"/>
      <c r="E222" s="23"/>
      <c r="F222" s="23"/>
      <c r="G222" s="66"/>
      <c r="H222" s="44"/>
      <c r="I222" s="44"/>
      <c r="J222" s="44"/>
      <c r="K222" s="44"/>
      <c r="L222" s="44"/>
      <c r="M222" s="19" t="str">
        <f t="shared" si="23"/>
        <v/>
      </c>
      <c r="N222" s="20" t="str">
        <f t="shared" si="25"/>
        <v/>
      </c>
      <c r="O222" s="21" t="str">
        <f>IF(G222="","",LOOKUP(N222,{0,50,65,75,85},{"F","P","C","D","HD"}))</f>
        <v/>
      </c>
      <c r="P222" s="23"/>
      <c r="Q222" s="23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5">
      <c r="B223" s="120" t="str">
        <f t="shared" si="24"/>
        <v xml:space="preserve">BISY2008 </v>
      </c>
      <c r="C223" s="6"/>
      <c r="D223" s="23"/>
      <c r="E223" s="23"/>
      <c r="F223" s="23"/>
      <c r="G223" s="66"/>
      <c r="H223" s="44"/>
      <c r="I223" s="44"/>
      <c r="J223" s="44"/>
      <c r="K223" s="44"/>
      <c r="L223" s="44"/>
      <c r="M223" s="19" t="str">
        <f t="shared" si="23"/>
        <v/>
      </c>
      <c r="N223" s="20" t="str">
        <f t="shared" si="25"/>
        <v/>
      </c>
      <c r="O223" s="21" t="str">
        <f>IF(G223="","",LOOKUP(N223,{0,50,65,75,85},{"F","P","C","D","HD"}))</f>
        <v/>
      </c>
      <c r="P223" s="23"/>
      <c r="Q223" s="23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5">
      <c r="B224" s="120" t="str">
        <f t="shared" si="24"/>
        <v xml:space="preserve">BISY2008 </v>
      </c>
      <c r="C224" s="6"/>
      <c r="D224" s="23"/>
      <c r="E224" s="23"/>
      <c r="F224" s="23"/>
      <c r="G224" s="66"/>
      <c r="H224" s="44"/>
      <c r="I224" s="44"/>
      <c r="J224" s="44"/>
      <c r="K224" s="44"/>
      <c r="L224" s="44"/>
      <c r="M224" s="19" t="str">
        <f t="shared" si="23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5">
      <c r="B225" s="120" t="str">
        <f t="shared" si="24"/>
        <v xml:space="preserve">BISY2008 </v>
      </c>
      <c r="C225" s="6"/>
      <c r="D225" s="23"/>
      <c r="E225" s="23"/>
      <c r="F225" s="23"/>
      <c r="G225" s="66"/>
      <c r="H225" s="44"/>
      <c r="I225" s="44"/>
      <c r="J225" s="44"/>
      <c r="K225" s="44"/>
      <c r="L225" s="44"/>
      <c r="M225" s="19" t="str">
        <f t="shared" si="23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5">
      <c r="B226" s="120" t="str">
        <f t="shared" si="24"/>
        <v xml:space="preserve">BISY2008 </v>
      </c>
      <c r="C226" s="6"/>
      <c r="D226" s="23"/>
      <c r="E226" s="23"/>
      <c r="F226" s="23"/>
      <c r="G226" s="66"/>
      <c r="H226" s="44"/>
      <c r="I226" s="44"/>
      <c r="J226" s="44"/>
      <c r="K226" s="44"/>
      <c r="L226" s="44"/>
      <c r="M226" s="19" t="str">
        <f t="shared" si="23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5">
      <c r="B227" s="120" t="str">
        <f t="shared" si="24"/>
        <v xml:space="preserve">BISY2008 </v>
      </c>
      <c r="C227" s="6"/>
      <c r="D227" s="23"/>
      <c r="E227" s="23"/>
      <c r="F227" s="23"/>
      <c r="G227" s="66"/>
      <c r="H227" s="44"/>
      <c r="I227" s="44"/>
      <c r="J227" s="44"/>
      <c r="K227" s="44"/>
      <c r="L227" s="44"/>
      <c r="M227" s="19" t="str">
        <f t="shared" si="23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5">
      <c r="B228" s="120" t="str">
        <f t="shared" si="24"/>
        <v xml:space="preserve">BISY2008 </v>
      </c>
      <c r="C228" s="6"/>
      <c r="D228" s="23"/>
      <c r="E228" s="23"/>
      <c r="F228" s="23"/>
      <c r="G228" s="66"/>
      <c r="H228" s="44"/>
      <c r="I228" s="44"/>
      <c r="J228" s="44"/>
      <c r="K228" s="44"/>
      <c r="L228" s="44"/>
      <c r="M228" s="19" t="str">
        <f t="shared" si="23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5">
      <c r="B229" s="120" t="str">
        <f t="shared" si="24"/>
        <v xml:space="preserve">BISY2008 </v>
      </c>
      <c r="C229" s="6"/>
      <c r="D229" s="23"/>
      <c r="E229" s="23"/>
      <c r="F229" s="23"/>
      <c r="G229" s="66"/>
      <c r="H229" s="44"/>
      <c r="I229" s="44"/>
      <c r="J229" s="44"/>
      <c r="K229" s="44"/>
      <c r="L229" s="44"/>
      <c r="M229" s="19" t="str">
        <f t="shared" si="23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5">
      <c r="B230" s="120" t="str">
        <f t="shared" si="24"/>
        <v xml:space="preserve">BISY2008 </v>
      </c>
      <c r="C230" s="6"/>
      <c r="D230" s="23"/>
      <c r="E230" s="23"/>
      <c r="F230" s="23"/>
      <c r="G230" s="66"/>
      <c r="H230" s="44"/>
      <c r="I230" s="44"/>
      <c r="J230" s="44"/>
      <c r="K230" s="44"/>
      <c r="L230" s="44"/>
      <c r="M230" s="19" t="str">
        <f t="shared" si="23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5">
      <c r="B231" s="120" t="str">
        <f t="shared" si="24"/>
        <v xml:space="preserve">BISY2008 </v>
      </c>
      <c r="C231" s="6"/>
      <c r="D231" s="23"/>
      <c r="E231" s="23"/>
      <c r="F231" s="23"/>
      <c r="G231" s="66"/>
      <c r="H231" s="44"/>
      <c r="I231" s="44"/>
      <c r="J231" s="44"/>
      <c r="K231" s="44"/>
      <c r="L231" s="44"/>
      <c r="M231" s="19" t="str">
        <f t="shared" si="23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5">
      <c r="B232" s="120" t="str">
        <f t="shared" si="24"/>
        <v xml:space="preserve">BISY2008 </v>
      </c>
      <c r="C232" s="6"/>
      <c r="D232" s="23"/>
      <c r="E232" s="23"/>
      <c r="F232" s="23"/>
      <c r="G232" s="66"/>
      <c r="H232" s="44"/>
      <c r="I232" s="44"/>
      <c r="J232" s="44"/>
      <c r="K232" s="44"/>
      <c r="L232" s="44"/>
      <c r="M232" s="19" t="str">
        <f t="shared" si="23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5">
      <c r="B233" s="120" t="str">
        <f t="shared" si="24"/>
        <v xml:space="preserve">BISY2008 </v>
      </c>
      <c r="C233" s="6"/>
      <c r="D233" s="23"/>
      <c r="E233" s="23"/>
      <c r="F233" s="23"/>
      <c r="G233" s="66"/>
      <c r="H233" s="44"/>
      <c r="I233" s="44"/>
      <c r="J233" s="44"/>
      <c r="K233" s="44"/>
      <c r="L233" s="44"/>
      <c r="M233" s="19" t="str">
        <f t="shared" si="23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5">
      <c r="B234" s="120" t="str">
        <f t="shared" si="24"/>
        <v xml:space="preserve">BISY2008 </v>
      </c>
      <c r="C234" s="6"/>
      <c r="D234" s="23"/>
      <c r="E234" s="23"/>
      <c r="F234" s="23"/>
      <c r="G234" s="66"/>
      <c r="H234" s="44"/>
      <c r="I234" s="44"/>
      <c r="J234" s="44"/>
      <c r="K234" s="44"/>
      <c r="L234" s="44"/>
      <c r="M234" s="19" t="str">
        <f t="shared" si="23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5">
      <c r="B235" s="120" t="str">
        <f t="shared" si="24"/>
        <v xml:space="preserve">BISY2008 </v>
      </c>
      <c r="C235" s="6"/>
      <c r="D235" s="23"/>
      <c r="E235" s="23"/>
      <c r="F235" s="23"/>
      <c r="G235" s="66"/>
      <c r="H235" s="44"/>
      <c r="I235" s="44"/>
      <c r="J235" s="44"/>
      <c r="K235" s="44"/>
      <c r="L235" s="44"/>
      <c r="M235" s="19" t="str">
        <f t="shared" si="23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5">
      <c r="B236" s="120" t="str">
        <f t="shared" si="24"/>
        <v xml:space="preserve">BISY2008 </v>
      </c>
      <c r="C236" s="6"/>
      <c r="D236" s="23"/>
      <c r="E236" s="23"/>
      <c r="F236" s="23"/>
      <c r="G236" s="66"/>
      <c r="H236" s="44"/>
      <c r="I236" s="44"/>
      <c r="J236" s="44"/>
      <c r="K236" s="44"/>
      <c r="L236" s="44"/>
      <c r="M236" s="19" t="str">
        <f t="shared" si="23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5">
      <c r="B237" s="120" t="str">
        <f t="shared" si="24"/>
        <v xml:space="preserve">BISY2008 </v>
      </c>
      <c r="C237" s="6"/>
      <c r="D237" s="23"/>
      <c r="E237" s="23"/>
      <c r="F237" s="23"/>
      <c r="G237" s="66"/>
      <c r="H237" s="44"/>
      <c r="I237" s="44"/>
      <c r="J237" s="44"/>
      <c r="K237" s="44"/>
      <c r="L237" s="44"/>
      <c r="M237" s="19" t="str">
        <f t="shared" si="23"/>
        <v/>
      </c>
      <c r="N237" s="20" t="str">
        <f t="shared" si="25"/>
        <v/>
      </c>
      <c r="O237" s="21" t="str">
        <f>IF(G237="","",LOOKUP(N237,{0,50,65,75,85},{"F","P","C","D","HD"}))</f>
        <v/>
      </c>
      <c r="P237" s="23"/>
      <c r="Q237" s="23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5">
      <c r="B238" s="120" t="str">
        <f t="shared" si="24"/>
        <v xml:space="preserve">BISY2008 </v>
      </c>
      <c r="C238" s="6"/>
      <c r="D238" s="23"/>
      <c r="E238" s="23"/>
      <c r="F238" s="23"/>
      <c r="G238" s="66"/>
      <c r="H238" s="44"/>
      <c r="I238" s="44"/>
      <c r="J238" s="44"/>
      <c r="K238" s="44"/>
      <c r="L238" s="44"/>
      <c r="M238" s="19" t="str">
        <f t="shared" si="23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5">
      <c r="B239" s="120" t="str">
        <f t="shared" si="24"/>
        <v xml:space="preserve">BISY2008 </v>
      </c>
      <c r="C239" s="6"/>
      <c r="D239" s="23"/>
      <c r="E239" s="23"/>
      <c r="F239" s="23"/>
      <c r="G239" s="66"/>
      <c r="H239" s="44"/>
      <c r="I239" s="44"/>
      <c r="J239" s="44"/>
      <c r="K239" s="44"/>
      <c r="L239" s="44"/>
      <c r="M239" s="19" t="str">
        <f t="shared" si="23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5">
      <c r="B240" s="120" t="str">
        <f t="shared" si="24"/>
        <v xml:space="preserve">BISY2008 </v>
      </c>
      <c r="C240" s="6"/>
      <c r="D240" s="23"/>
      <c r="E240" s="23"/>
      <c r="F240" s="23"/>
      <c r="G240" s="66"/>
      <c r="H240" s="44"/>
      <c r="I240" s="44"/>
      <c r="J240" s="44"/>
      <c r="K240" s="44"/>
      <c r="L240" s="44"/>
      <c r="M240" s="19" t="str">
        <f t="shared" si="23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5">
      <c r="B241" s="120" t="str">
        <f t="shared" si="24"/>
        <v xml:space="preserve">BISY2008 </v>
      </c>
      <c r="C241" s="6"/>
      <c r="D241" s="23"/>
      <c r="E241" s="23"/>
      <c r="F241" s="23"/>
      <c r="G241" s="66"/>
      <c r="H241" s="44"/>
      <c r="I241" s="44"/>
      <c r="J241" s="44"/>
      <c r="K241" s="44"/>
      <c r="L241" s="44"/>
      <c r="M241" s="19" t="str">
        <f t="shared" si="23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5">
      <c r="B242" s="120" t="str">
        <f t="shared" si="24"/>
        <v xml:space="preserve">BISY2008 </v>
      </c>
      <c r="C242" s="6"/>
      <c r="D242" s="23"/>
      <c r="E242" s="23"/>
      <c r="F242" s="23"/>
      <c r="G242" s="66"/>
      <c r="H242" s="44"/>
      <c r="I242" s="44"/>
      <c r="J242" s="44"/>
      <c r="K242" s="44"/>
      <c r="L242" s="44"/>
      <c r="M242" s="19" t="str">
        <f t="shared" si="23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5">
      <c r="B243" s="120" t="str">
        <f t="shared" si="24"/>
        <v xml:space="preserve">BISY2008 </v>
      </c>
      <c r="C243" s="6"/>
      <c r="D243" s="23"/>
      <c r="E243" s="23"/>
      <c r="F243" s="23"/>
      <c r="G243" s="66"/>
      <c r="H243" s="44"/>
      <c r="I243" s="44"/>
      <c r="J243" s="44"/>
      <c r="K243" s="44"/>
      <c r="L243" s="44"/>
      <c r="M243" s="19" t="str">
        <f t="shared" si="23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5">
      <c r="B244" s="120" t="str">
        <f t="shared" si="24"/>
        <v xml:space="preserve">BISY2008 </v>
      </c>
      <c r="C244" s="6"/>
      <c r="D244" s="23"/>
      <c r="E244" s="23"/>
      <c r="F244" s="23"/>
      <c r="G244" s="66"/>
      <c r="H244" s="44"/>
      <c r="I244" s="44"/>
      <c r="J244" s="44"/>
      <c r="K244" s="44"/>
      <c r="L244" s="44"/>
      <c r="M244" s="19" t="str">
        <f t="shared" si="23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5">
      <c r="B245" s="120" t="str">
        <f t="shared" si="24"/>
        <v xml:space="preserve">BISY2008 </v>
      </c>
      <c r="C245" s="6"/>
      <c r="D245" s="23"/>
      <c r="E245" s="23"/>
      <c r="F245" s="23"/>
      <c r="G245" s="66"/>
      <c r="H245" s="44"/>
      <c r="I245" s="44"/>
      <c r="J245" s="44"/>
      <c r="K245" s="44"/>
      <c r="L245" s="44"/>
      <c r="M245" s="19" t="str">
        <f t="shared" si="23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5">
      <c r="B246" s="120" t="str">
        <f t="shared" si="24"/>
        <v xml:space="preserve">BISY2008 </v>
      </c>
      <c r="C246" s="6"/>
      <c r="D246" s="23"/>
      <c r="E246" s="23"/>
      <c r="F246" s="23"/>
      <c r="G246" s="66"/>
      <c r="H246" s="44"/>
      <c r="I246" s="44"/>
      <c r="J246" s="44"/>
      <c r="K246" s="44"/>
      <c r="L246" s="44"/>
      <c r="M246" s="19" t="str">
        <f t="shared" si="23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5">
      <c r="B247" s="120" t="str">
        <f t="shared" si="24"/>
        <v xml:space="preserve">BISY2008 </v>
      </c>
      <c r="C247" s="6"/>
      <c r="D247" s="23"/>
      <c r="E247" s="23"/>
      <c r="F247" s="23"/>
      <c r="G247" s="66"/>
      <c r="H247" s="44"/>
      <c r="I247" s="44"/>
      <c r="J247" s="44"/>
      <c r="K247" s="44"/>
      <c r="L247" s="44"/>
      <c r="M247" s="19" t="str">
        <f t="shared" ref="M247:M310" si="27">IF(G247="","",SUM(H247:L247))</f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5">
      <c r="B248" s="120" t="str">
        <f t="shared" si="24"/>
        <v xml:space="preserve">BISY2008 </v>
      </c>
      <c r="C248" s="6"/>
      <c r="D248" s="23"/>
      <c r="E248" s="23"/>
      <c r="F248" s="23"/>
      <c r="G248" s="66"/>
      <c r="H248" s="44"/>
      <c r="I248" s="44"/>
      <c r="J248" s="44"/>
      <c r="K248" s="44"/>
      <c r="L248" s="44"/>
      <c r="M248" s="19" t="str">
        <f t="shared" si="27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5">
      <c r="B249" s="120" t="str">
        <f t="shared" si="24"/>
        <v xml:space="preserve">BISY2008 </v>
      </c>
      <c r="C249" s="6"/>
      <c r="D249" s="23"/>
      <c r="E249" s="23"/>
      <c r="F249" s="23"/>
      <c r="G249" s="66"/>
      <c r="H249" s="44"/>
      <c r="I249" s="44"/>
      <c r="J249" s="44"/>
      <c r="K249" s="44"/>
      <c r="L249" s="44"/>
      <c r="M249" s="19" t="str">
        <f t="shared" si="27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5">
      <c r="B250" s="120" t="str">
        <f t="shared" si="24"/>
        <v xml:space="preserve">BISY2008 </v>
      </c>
      <c r="C250" s="6"/>
      <c r="D250" s="23"/>
      <c r="E250" s="23"/>
      <c r="F250" s="23"/>
      <c r="G250" s="66"/>
      <c r="H250" s="44"/>
      <c r="I250" s="44"/>
      <c r="J250" s="44"/>
      <c r="K250" s="44"/>
      <c r="L250" s="44"/>
      <c r="M250" s="19" t="str">
        <f t="shared" si="27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5">
      <c r="B251" s="120" t="str">
        <f t="shared" si="24"/>
        <v xml:space="preserve">BISY2008 </v>
      </c>
      <c r="C251" s="6"/>
      <c r="D251" s="23"/>
      <c r="E251" s="23"/>
      <c r="F251" s="23"/>
      <c r="G251" s="66"/>
      <c r="H251" s="44"/>
      <c r="I251" s="44"/>
      <c r="J251" s="44"/>
      <c r="K251" s="44"/>
      <c r="L251" s="44"/>
      <c r="M251" s="19" t="str">
        <f t="shared" si="27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5">
      <c r="B252" s="120" t="str">
        <f t="shared" si="24"/>
        <v xml:space="preserve">BISY2008 </v>
      </c>
      <c r="C252" s="6"/>
      <c r="D252" s="23"/>
      <c r="E252" s="23"/>
      <c r="F252" s="23"/>
      <c r="G252" s="66"/>
      <c r="H252" s="44"/>
      <c r="I252" s="44"/>
      <c r="J252" s="44"/>
      <c r="K252" s="44"/>
      <c r="L252" s="44"/>
      <c r="M252" s="19" t="str">
        <f t="shared" si="27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5">
      <c r="B253" s="120" t="str">
        <f t="shared" si="24"/>
        <v xml:space="preserve">BISY2008 </v>
      </c>
      <c r="C253" s="6"/>
      <c r="D253" s="23"/>
      <c r="E253" s="23"/>
      <c r="F253" s="23"/>
      <c r="G253" s="66"/>
      <c r="H253" s="44"/>
      <c r="I253" s="44"/>
      <c r="J253" s="44"/>
      <c r="K253" s="44"/>
      <c r="L253" s="44"/>
      <c r="M253" s="19" t="str">
        <f t="shared" si="27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5">
      <c r="B254" s="120" t="str">
        <f t="shared" si="24"/>
        <v xml:space="preserve">BISY2008 </v>
      </c>
      <c r="C254" s="6"/>
      <c r="D254" s="23"/>
      <c r="E254" s="23"/>
      <c r="F254" s="23"/>
      <c r="G254" s="66"/>
      <c r="H254" s="44"/>
      <c r="I254" s="44"/>
      <c r="J254" s="44"/>
      <c r="K254" s="44"/>
      <c r="L254" s="44"/>
      <c r="M254" s="19" t="str">
        <f t="shared" si="27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5">
      <c r="B255" s="120" t="str">
        <f t="shared" si="24"/>
        <v xml:space="preserve">BISY2008 </v>
      </c>
      <c r="C255" s="6"/>
      <c r="D255" s="23"/>
      <c r="E255" s="23"/>
      <c r="F255" s="23"/>
      <c r="G255" s="66"/>
      <c r="H255" s="44"/>
      <c r="I255" s="44"/>
      <c r="J255" s="44"/>
      <c r="K255" s="44"/>
      <c r="L255" s="44"/>
      <c r="M255" s="19" t="str">
        <f t="shared" si="27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5">
      <c r="B256" s="120" t="str">
        <f t="shared" si="24"/>
        <v xml:space="preserve">BISY2008 </v>
      </c>
      <c r="C256" s="6"/>
      <c r="D256" s="23"/>
      <c r="E256" s="23"/>
      <c r="F256" s="23"/>
      <c r="G256" s="66"/>
      <c r="H256" s="44"/>
      <c r="I256" s="44"/>
      <c r="J256" s="44"/>
      <c r="K256" s="44"/>
      <c r="L256" s="44"/>
      <c r="M256" s="19" t="str">
        <f t="shared" si="27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5">
      <c r="B257" s="120" t="str">
        <f t="shared" si="24"/>
        <v xml:space="preserve">BISY2008 </v>
      </c>
      <c r="C257" s="6"/>
      <c r="D257" s="23"/>
      <c r="E257" s="23"/>
      <c r="F257" s="23"/>
      <c r="G257" s="66"/>
      <c r="H257" s="44"/>
      <c r="I257" s="44"/>
      <c r="J257" s="44"/>
      <c r="K257" s="44"/>
      <c r="L257" s="44"/>
      <c r="M257" s="19" t="str">
        <f t="shared" si="27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5">
      <c r="B258" s="120" t="str">
        <f t="shared" si="24"/>
        <v xml:space="preserve">BISY2008 </v>
      </c>
      <c r="C258" s="6"/>
      <c r="D258" s="23"/>
      <c r="E258" s="23"/>
      <c r="F258" s="23"/>
      <c r="G258" s="66"/>
      <c r="H258" s="44"/>
      <c r="I258" s="44"/>
      <c r="J258" s="44"/>
      <c r="K258" s="44"/>
      <c r="L258" s="44"/>
      <c r="M258" s="19" t="str">
        <f t="shared" si="27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5">
      <c r="B259" s="120" t="str">
        <f t="shared" si="24"/>
        <v xml:space="preserve">BISY2008 </v>
      </c>
      <c r="C259" s="6"/>
      <c r="D259" s="23"/>
      <c r="E259" s="23"/>
      <c r="F259" s="23"/>
      <c r="G259" s="66"/>
      <c r="H259" s="44"/>
      <c r="I259" s="44"/>
      <c r="J259" s="44"/>
      <c r="K259" s="44"/>
      <c r="L259" s="44"/>
      <c r="M259" s="19" t="str">
        <f t="shared" si="27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5">
      <c r="B260" s="120" t="str">
        <f t="shared" si="24"/>
        <v xml:space="preserve">BISY2008 </v>
      </c>
      <c r="C260" s="6"/>
      <c r="D260" s="23"/>
      <c r="E260" s="23"/>
      <c r="F260" s="23"/>
      <c r="G260" s="66"/>
      <c r="H260" s="44"/>
      <c r="I260" s="44"/>
      <c r="J260" s="44"/>
      <c r="K260" s="44"/>
      <c r="L260" s="44"/>
      <c r="M260" s="19" t="str">
        <f t="shared" si="27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5">
      <c r="B261" s="120" t="str">
        <f t="shared" si="24"/>
        <v xml:space="preserve">BISY2008 </v>
      </c>
      <c r="C261" s="6"/>
      <c r="D261" s="23"/>
      <c r="E261" s="23"/>
      <c r="F261" s="23"/>
      <c r="G261" s="66"/>
      <c r="H261" s="44"/>
      <c r="I261" s="44"/>
      <c r="J261" s="44"/>
      <c r="K261" s="44"/>
      <c r="L261" s="44"/>
      <c r="M261" s="19" t="str">
        <f t="shared" si="27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5">
      <c r="B262" s="120" t="str">
        <f t="shared" si="24"/>
        <v xml:space="preserve">BISY2008 </v>
      </c>
      <c r="C262" s="6"/>
      <c r="D262" s="23"/>
      <c r="E262" s="23"/>
      <c r="F262" s="23"/>
      <c r="G262" s="66"/>
      <c r="H262" s="44"/>
      <c r="I262" s="44"/>
      <c r="J262" s="44"/>
      <c r="K262" s="44"/>
      <c r="L262" s="44"/>
      <c r="M262" s="19" t="str">
        <f t="shared" si="27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5">
      <c r="B263" s="120" t="str">
        <f t="shared" si="24"/>
        <v xml:space="preserve">BISY2008 </v>
      </c>
      <c r="C263" s="6"/>
      <c r="D263" s="23"/>
      <c r="E263" s="23"/>
      <c r="F263" s="23"/>
      <c r="G263" s="66"/>
      <c r="H263" s="44"/>
      <c r="I263" s="44"/>
      <c r="J263" s="44"/>
      <c r="K263" s="44"/>
      <c r="L263" s="44"/>
      <c r="M263" s="19" t="str">
        <f t="shared" si="27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5">
      <c r="B264" s="120" t="str">
        <f t="shared" si="24"/>
        <v xml:space="preserve">BISY2008 </v>
      </c>
      <c r="C264" s="6"/>
      <c r="D264" s="23"/>
      <c r="E264" s="23"/>
      <c r="F264" s="23"/>
      <c r="G264" s="66"/>
      <c r="H264" s="44"/>
      <c r="I264" s="44"/>
      <c r="J264" s="44"/>
      <c r="K264" s="44"/>
      <c r="L264" s="44"/>
      <c r="M264" s="19" t="str">
        <f t="shared" si="27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5">
      <c r="B265" s="120" t="str">
        <f t="shared" si="24"/>
        <v xml:space="preserve">BISY2008 </v>
      </c>
      <c r="C265" s="6"/>
      <c r="D265" s="23"/>
      <c r="E265" s="23"/>
      <c r="F265" s="23"/>
      <c r="G265" s="66"/>
      <c r="H265" s="44"/>
      <c r="I265" s="44"/>
      <c r="J265" s="44"/>
      <c r="K265" s="44"/>
      <c r="L265" s="44"/>
      <c r="M265" s="19" t="str">
        <f t="shared" si="27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5">
      <c r="B266" s="120" t="str">
        <f t="shared" si="24"/>
        <v xml:space="preserve">BISY2008 </v>
      </c>
      <c r="C266" s="6"/>
      <c r="D266" s="23"/>
      <c r="E266" s="23"/>
      <c r="F266" s="23"/>
      <c r="G266" s="66"/>
      <c r="H266" s="44"/>
      <c r="I266" s="44"/>
      <c r="J266" s="44"/>
      <c r="K266" s="44"/>
      <c r="L266" s="44"/>
      <c r="M266" s="19" t="str">
        <f t="shared" si="27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5">
      <c r="B267" s="120" t="str">
        <f t="shared" si="24"/>
        <v xml:space="preserve">BISY2008 </v>
      </c>
      <c r="C267" s="6"/>
      <c r="D267" s="23"/>
      <c r="E267" s="23"/>
      <c r="F267" s="23"/>
      <c r="G267" s="66"/>
      <c r="H267" s="44"/>
      <c r="I267" s="44"/>
      <c r="J267" s="44"/>
      <c r="K267" s="44"/>
      <c r="L267" s="44"/>
      <c r="M267" s="19" t="str">
        <f t="shared" si="27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5">
      <c r="B268" s="120" t="str">
        <f t="shared" si="24"/>
        <v xml:space="preserve">BISY2008 </v>
      </c>
      <c r="C268" s="6"/>
      <c r="D268" s="23"/>
      <c r="E268" s="23"/>
      <c r="F268" s="23"/>
      <c r="G268" s="66"/>
      <c r="H268" s="44"/>
      <c r="I268" s="44"/>
      <c r="J268" s="44"/>
      <c r="K268" s="44"/>
      <c r="L268" s="44"/>
      <c r="M268" s="19" t="str">
        <f t="shared" si="27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5">
      <c r="B269" s="120" t="str">
        <f t="shared" si="24"/>
        <v xml:space="preserve">BISY2008 </v>
      </c>
      <c r="C269" s="6"/>
      <c r="D269" s="23"/>
      <c r="E269" s="23"/>
      <c r="F269" s="23"/>
      <c r="G269" s="66"/>
      <c r="H269" s="44"/>
      <c r="I269" s="44"/>
      <c r="J269" s="44"/>
      <c r="K269" s="44"/>
      <c r="L269" s="44"/>
      <c r="M269" s="19" t="str">
        <f t="shared" si="27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3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5">
      <c r="B270" s="120" t="str">
        <f t="shared" si="24"/>
        <v xml:space="preserve">BISY2008 </v>
      </c>
      <c r="C270" s="6"/>
      <c r="D270" s="23"/>
      <c r="E270" s="23"/>
      <c r="F270" s="23"/>
      <c r="G270" s="66"/>
      <c r="H270" s="44"/>
      <c r="I270" s="44"/>
      <c r="J270" s="44"/>
      <c r="K270" s="44"/>
      <c r="L270" s="44"/>
      <c r="M270" s="19" t="str">
        <f t="shared" si="27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5">
      <c r="B271" s="120" t="str">
        <f t="shared" si="24"/>
        <v xml:space="preserve">BISY2008 </v>
      </c>
      <c r="C271" s="6"/>
      <c r="D271" s="23"/>
      <c r="E271" s="23"/>
      <c r="F271" s="23"/>
      <c r="G271" s="66"/>
      <c r="H271" s="44"/>
      <c r="I271" s="44"/>
      <c r="J271" s="44"/>
      <c r="K271" s="44"/>
      <c r="L271" s="44"/>
      <c r="M271" s="19" t="str">
        <f t="shared" si="27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5">
      <c r="B272" s="120" t="str">
        <f t="shared" si="24"/>
        <v xml:space="preserve">BISY2008 </v>
      </c>
      <c r="C272" s="6"/>
      <c r="D272" s="23"/>
      <c r="E272" s="23"/>
      <c r="F272" s="23"/>
      <c r="G272" s="66"/>
      <c r="H272" s="44"/>
      <c r="I272" s="44"/>
      <c r="J272" s="44"/>
      <c r="K272" s="44"/>
      <c r="L272" s="44"/>
      <c r="M272" s="19" t="str">
        <f t="shared" si="27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5">
      <c r="B273" s="120" t="str">
        <f t="shared" si="24"/>
        <v xml:space="preserve">BISY2008 </v>
      </c>
      <c r="C273" s="6"/>
      <c r="D273" s="23"/>
      <c r="E273" s="23"/>
      <c r="F273" s="23"/>
      <c r="G273" s="66"/>
      <c r="H273" s="44"/>
      <c r="I273" s="44"/>
      <c r="J273" s="44"/>
      <c r="K273" s="44"/>
      <c r="L273" s="44"/>
      <c r="M273" s="19" t="str">
        <f t="shared" si="27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5">
      <c r="B274" s="120" t="str">
        <f t="shared" si="24"/>
        <v xml:space="preserve">BISY2008 </v>
      </c>
      <c r="C274" s="6"/>
      <c r="D274" s="23"/>
      <c r="E274" s="23"/>
      <c r="F274" s="23"/>
      <c r="G274" s="66"/>
      <c r="H274" s="44"/>
      <c r="I274" s="44"/>
      <c r="J274" s="44"/>
      <c r="K274" s="44"/>
      <c r="L274" s="44"/>
      <c r="M274" s="19" t="str">
        <f t="shared" si="27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5">
      <c r="B275" s="120" t="str">
        <f t="shared" si="24"/>
        <v xml:space="preserve">BISY2008 </v>
      </c>
      <c r="C275" s="6"/>
      <c r="D275" s="23"/>
      <c r="E275" s="23"/>
      <c r="F275" s="23"/>
      <c r="G275" s="66"/>
      <c r="H275" s="44"/>
      <c r="I275" s="44"/>
      <c r="J275" s="44"/>
      <c r="K275" s="44"/>
      <c r="L275" s="44"/>
      <c r="M275" s="19" t="str">
        <f t="shared" si="27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5">
      <c r="B276" s="120" t="str">
        <f t="shared" si="24"/>
        <v xml:space="preserve">BISY2008 </v>
      </c>
      <c r="C276" s="6"/>
      <c r="D276" s="23"/>
      <c r="E276" s="23"/>
      <c r="F276" s="23"/>
      <c r="G276" s="66"/>
      <c r="H276" s="44"/>
      <c r="I276" s="44"/>
      <c r="J276" s="44"/>
      <c r="K276" s="44"/>
      <c r="L276" s="44"/>
      <c r="M276" s="19" t="str">
        <f t="shared" si="27"/>
        <v/>
      </c>
      <c r="N276" s="20" t="str">
        <f t="shared" si="25"/>
        <v/>
      </c>
      <c r="O276" s="21" t="str">
        <f>IF(G276="","",LOOKUP(N276,{0,50,65,75,85},{"F","P","C","D","HD"}))</f>
        <v/>
      </c>
      <c r="P276" s="23"/>
      <c r="Q276" s="23"/>
      <c r="R276" s="21" t="str">
        <f t="shared" si="26"/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5">
      <c r="B277" s="120" t="str">
        <f t="shared" si="24"/>
        <v xml:space="preserve">BISY2008 </v>
      </c>
      <c r="C277" s="6"/>
      <c r="D277" s="23"/>
      <c r="E277" s="23"/>
      <c r="F277" s="23"/>
      <c r="G277" s="66"/>
      <c r="H277" s="44"/>
      <c r="I277" s="44"/>
      <c r="J277" s="44"/>
      <c r="K277" s="44"/>
      <c r="L277" s="44"/>
      <c r="M277" s="19" t="str">
        <f t="shared" si="27"/>
        <v/>
      </c>
      <c r="N277" s="20" t="str">
        <f t="shared" si="25"/>
        <v/>
      </c>
      <c r="O277" s="21" t="str">
        <f>IF(G277="","",LOOKUP(N277,{0,50,65,75,85},{"F","P","C","D","HD"}))</f>
        <v/>
      </c>
      <c r="P277" s="23"/>
      <c r="Q277" s="23"/>
      <c r="R277" s="21" t="str">
        <f t="shared" si="26"/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5">
      <c r="B278" s="120" t="str">
        <f t="shared" si="24"/>
        <v xml:space="preserve">BISY2008 </v>
      </c>
      <c r="C278" s="6"/>
      <c r="D278" s="23"/>
      <c r="E278" s="23"/>
      <c r="F278" s="23"/>
      <c r="G278" s="66"/>
      <c r="H278" s="44"/>
      <c r="I278" s="44"/>
      <c r="J278" s="44"/>
      <c r="K278" s="44"/>
      <c r="L278" s="44"/>
      <c r="M278" s="19" t="str">
        <f t="shared" si="27"/>
        <v/>
      </c>
      <c r="N278" s="20" t="str">
        <f t="shared" si="25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26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5">
      <c r="B279" s="120" t="str">
        <f t="shared" ref="B279:B342" si="28">E$8&amp;" "&amp;G279</f>
        <v xml:space="preserve">BISY2008 </v>
      </c>
      <c r="C279" s="6"/>
      <c r="D279" s="23"/>
      <c r="E279" s="23"/>
      <c r="F279" s="23"/>
      <c r="G279" s="66"/>
      <c r="H279" s="44"/>
      <c r="I279" s="44"/>
      <c r="J279" s="44"/>
      <c r="K279" s="44"/>
      <c r="L279" s="44"/>
      <c r="M279" s="19" t="str">
        <f t="shared" si="27"/>
        <v/>
      </c>
      <c r="N279" s="20" t="str">
        <f t="shared" ref="N279:N342" si="29">IF(G279="","",ROUND(M279,0))</f>
        <v/>
      </c>
      <c r="O279" s="21" t="str">
        <f>IF(G279="","",LOOKUP(N279,{0,50,65,75,85},{"F","P","C","D","HD"}))</f>
        <v/>
      </c>
      <c r="P279" s="23"/>
      <c r="Q279" s="23"/>
      <c r="R279" s="21" t="str">
        <f t="shared" ref="R279:R342" si="30">IF(P279="",O279,P279)</f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5">
      <c r="B280" s="120" t="str">
        <f t="shared" si="28"/>
        <v xml:space="preserve">BISY2008 </v>
      </c>
      <c r="C280" s="6"/>
      <c r="D280" s="23"/>
      <c r="E280" s="23"/>
      <c r="F280" s="23"/>
      <c r="G280" s="66"/>
      <c r="H280" s="44"/>
      <c r="I280" s="44"/>
      <c r="J280" s="44"/>
      <c r="K280" s="44"/>
      <c r="L280" s="44"/>
      <c r="M280" s="19" t="str">
        <f t="shared" si="27"/>
        <v/>
      </c>
      <c r="N280" s="20" t="str">
        <f t="shared" si="29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0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5">
      <c r="B281" s="120" t="str">
        <f t="shared" si="28"/>
        <v xml:space="preserve">BISY2008 </v>
      </c>
      <c r="C281" s="6"/>
      <c r="D281" s="23"/>
      <c r="E281" s="23"/>
      <c r="F281" s="23"/>
      <c r="G281" s="66"/>
      <c r="H281" s="44"/>
      <c r="I281" s="44"/>
      <c r="J281" s="44"/>
      <c r="K281" s="44"/>
      <c r="L281" s="44"/>
      <c r="M281" s="19" t="str">
        <f t="shared" si="27"/>
        <v/>
      </c>
      <c r="N281" s="20" t="str">
        <f t="shared" si="29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0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5">
      <c r="B282" s="120" t="str">
        <f t="shared" si="28"/>
        <v xml:space="preserve">BISY2008 </v>
      </c>
      <c r="C282" s="6"/>
      <c r="D282" s="23"/>
      <c r="E282" s="23"/>
      <c r="F282" s="23"/>
      <c r="G282" s="66"/>
      <c r="H282" s="44"/>
      <c r="I282" s="44"/>
      <c r="J282" s="44"/>
      <c r="K282" s="44"/>
      <c r="L282" s="44"/>
      <c r="M282" s="19" t="str">
        <f t="shared" si="27"/>
        <v/>
      </c>
      <c r="N282" s="20" t="str">
        <f t="shared" si="29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0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5">
      <c r="B283" s="120" t="str">
        <f t="shared" si="28"/>
        <v xml:space="preserve">BISY2008 </v>
      </c>
      <c r="C283" s="6"/>
      <c r="D283" s="23"/>
      <c r="E283" s="23"/>
      <c r="F283" s="23"/>
      <c r="G283" s="66"/>
      <c r="H283" s="44"/>
      <c r="I283" s="44"/>
      <c r="J283" s="44"/>
      <c r="K283" s="44"/>
      <c r="L283" s="44"/>
      <c r="M283" s="19" t="str">
        <f t="shared" si="27"/>
        <v/>
      </c>
      <c r="N283" s="20" t="str">
        <f t="shared" si="29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0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5">
      <c r="B284" s="120" t="str">
        <f t="shared" si="28"/>
        <v xml:space="preserve">BISY2008 </v>
      </c>
      <c r="C284" s="6"/>
      <c r="D284" s="23"/>
      <c r="E284" s="23"/>
      <c r="F284" s="23"/>
      <c r="G284" s="66"/>
      <c r="H284" s="44"/>
      <c r="I284" s="44"/>
      <c r="J284" s="44"/>
      <c r="K284" s="44"/>
      <c r="L284" s="44"/>
      <c r="M284" s="19" t="str">
        <f t="shared" si="27"/>
        <v/>
      </c>
      <c r="N284" s="20" t="str">
        <f t="shared" si="29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0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5">
      <c r="B285" s="120" t="str">
        <f t="shared" si="28"/>
        <v xml:space="preserve">BISY2008 </v>
      </c>
      <c r="C285" s="6"/>
      <c r="D285" s="23"/>
      <c r="E285" s="23"/>
      <c r="F285" s="23"/>
      <c r="G285" s="66"/>
      <c r="H285" s="44"/>
      <c r="I285" s="44"/>
      <c r="J285" s="44"/>
      <c r="K285" s="44"/>
      <c r="L285" s="44"/>
      <c r="M285" s="19" t="str">
        <f t="shared" si="27"/>
        <v/>
      </c>
      <c r="N285" s="20" t="str">
        <f t="shared" si="29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0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5">
      <c r="B286" s="120" t="str">
        <f t="shared" si="28"/>
        <v xml:space="preserve">BISY2008 </v>
      </c>
      <c r="C286" s="6"/>
      <c r="D286" s="23"/>
      <c r="E286" s="23"/>
      <c r="F286" s="23"/>
      <c r="G286" s="66"/>
      <c r="H286" s="44"/>
      <c r="I286" s="44"/>
      <c r="J286" s="44"/>
      <c r="K286" s="44"/>
      <c r="L286" s="44"/>
      <c r="M286" s="19" t="str">
        <f t="shared" si="27"/>
        <v/>
      </c>
      <c r="N286" s="20" t="str">
        <f t="shared" si="29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0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5">
      <c r="B287" s="120" t="str">
        <f t="shared" si="28"/>
        <v xml:space="preserve">BISY2008 </v>
      </c>
      <c r="C287" s="6"/>
      <c r="D287" s="23"/>
      <c r="E287" s="23"/>
      <c r="F287" s="23"/>
      <c r="G287" s="66"/>
      <c r="H287" s="44"/>
      <c r="I287" s="44"/>
      <c r="J287" s="44"/>
      <c r="K287" s="44"/>
      <c r="L287" s="44"/>
      <c r="M287" s="19" t="str">
        <f t="shared" si="27"/>
        <v/>
      </c>
      <c r="N287" s="20" t="str">
        <f t="shared" si="29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0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5">
      <c r="B288" s="120" t="str">
        <f t="shared" si="28"/>
        <v xml:space="preserve">BISY2008 </v>
      </c>
      <c r="C288" s="6"/>
      <c r="D288" s="23"/>
      <c r="E288" s="23"/>
      <c r="F288" s="23"/>
      <c r="G288" s="66"/>
      <c r="H288" s="44"/>
      <c r="I288" s="44"/>
      <c r="J288" s="44"/>
      <c r="K288" s="44"/>
      <c r="L288" s="44"/>
      <c r="M288" s="19" t="str">
        <f t="shared" si="27"/>
        <v/>
      </c>
      <c r="N288" s="20" t="str">
        <f t="shared" si="29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0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5">
      <c r="B289" s="120" t="str">
        <f t="shared" si="28"/>
        <v xml:space="preserve">BISY2008 </v>
      </c>
      <c r="C289" s="6"/>
      <c r="D289" s="23"/>
      <c r="E289" s="23"/>
      <c r="F289" s="23"/>
      <c r="G289" s="66"/>
      <c r="H289" s="44"/>
      <c r="I289" s="44"/>
      <c r="J289" s="44"/>
      <c r="K289" s="44"/>
      <c r="L289" s="44"/>
      <c r="M289" s="19" t="str">
        <f t="shared" si="27"/>
        <v/>
      </c>
      <c r="N289" s="20" t="str">
        <f t="shared" si="29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0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5">
      <c r="B290" s="120" t="str">
        <f t="shared" si="28"/>
        <v xml:space="preserve">BISY2008 </v>
      </c>
      <c r="C290" s="6"/>
      <c r="D290" s="23"/>
      <c r="E290" s="23"/>
      <c r="F290" s="23"/>
      <c r="G290" s="66"/>
      <c r="H290" s="44"/>
      <c r="I290" s="44"/>
      <c r="J290" s="44"/>
      <c r="K290" s="44"/>
      <c r="L290" s="44"/>
      <c r="M290" s="19" t="str">
        <f t="shared" si="27"/>
        <v/>
      </c>
      <c r="N290" s="20" t="str">
        <f t="shared" si="29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0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5">
      <c r="B291" s="120" t="str">
        <f t="shared" si="28"/>
        <v xml:space="preserve">BISY2008 </v>
      </c>
      <c r="C291" s="6"/>
      <c r="D291" s="23"/>
      <c r="E291" s="23"/>
      <c r="F291" s="23"/>
      <c r="G291" s="66"/>
      <c r="H291" s="44"/>
      <c r="I291" s="44"/>
      <c r="J291" s="44"/>
      <c r="K291" s="44"/>
      <c r="L291" s="44"/>
      <c r="M291" s="19" t="str">
        <f t="shared" si="27"/>
        <v/>
      </c>
      <c r="N291" s="20" t="str">
        <f t="shared" si="29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0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5">
      <c r="B292" s="120" t="str">
        <f t="shared" si="28"/>
        <v xml:space="preserve">BISY2008 </v>
      </c>
      <c r="C292" s="6"/>
      <c r="D292" s="23"/>
      <c r="E292" s="23"/>
      <c r="F292" s="23"/>
      <c r="G292" s="66"/>
      <c r="H292" s="44"/>
      <c r="I292" s="44"/>
      <c r="J292" s="44"/>
      <c r="K292" s="44"/>
      <c r="L292" s="44"/>
      <c r="M292" s="19" t="str">
        <f t="shared" si="27"/>
        <v/>
      </c>
      <c r="N292" s="20" t="str">
        <f t="shared" si="29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0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5">
      <c r="B293" s="120" t="str">
        <f t="shared" si="28"/>
        <v xml:space="preserve">BISY2008 </v>
      </c>
      <c r="C293" s="6"/>
      <c r="D293" s="23"/>
      <c r="E293" s="23"/>
      <c r="F293" s="23"/>
      <c r="G293" s="66"/>
      <c r="H293" s="44"/>
      <c r="I293" s="44"/>
      <c r="J293" s="44"/>
      <c r="K293" s="44"/>
      <c r="L293" s="44"/>
      <c r="M293" s="19" t="str">
        <f t="shared" si="27"/>
        <v/>
      </c>
      <c r="N293" s="20" t="str">
        <f t="shared" si="29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0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5">
      <c r="B294" s="120" t="str">
        <f t="shared" si="28"/>
        <v xml:space="preserve">BISY2008 </v>
      </c>
      <c r="C294" s="6"/>
      <c r="D294" s="23"/>
      <c r="E294" s="23"/>
      <c r="F294" s="23"/>
      <c r="G294" s="66"/>
      <c r="H294" s="44"/>
      <c r="I294" s="44"/>
      <c r="J294" s="44"/>
      <c r="K294" s="44"/>
      <c r="L294" s="44"/>
      <c r="M294" s="19" t="str">
        <f t="shared" si="27"/>
        <v/>
      </c>
      <c r="N294" s="20" t="str">
        <f t="shared" si="29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0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5">
      <c r="B295" s="120" t="str">
        <f t="shared" si="28"/>
        <v xml:space="preserve">BISY2008 </v>
      </c>
      <c r="C295" s="6"/>
      <c r="D295" s="23"/>
      <c r="E295" s="23"/>
      <c r="F295" s="23"/>
      <c r="G295" s="66"/>
      <c r="H295" s="44"/>
      <c r="I295" s="44"/>
      <c r="J295" s="44"/>
      <c r="K295" s="44"/>
      <c r="L295" s="44"/>
      <c r="M295" s="19" t="str">
        <f t="shared" si="27"/>
        <v/>
      </c>
      <c r="N295" s="20" t="str">
        <f t="shared" si="29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0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5">
      <c r="B296" s="120" t="str">
        <f t="shared" si="28"/>
        <v xml:space="preserve">BISY2008 </v>
      </c>
      <c r="C296" s="6"/>
      <c r="D296" s="23"/>
      <c r="E296" s="23"/>
      <c r="F296" s="23"/>
      <c r="G296" s="66"/>
      <c r="H296" s="44"/>
      <c r="I296" s="44"/>
      <c r="J296" s="44"/>
      <c r="K296" s="44"/>
      <c r="L296" s="44"/>
      <c r="M296" s="19" t="str">
        <f t="shared" si="27"/>
        <v/>
      </c>
      <c r="N296" s="20" t="str">
        <f t="shared" si="29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0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5">
      <c r="B297" s="120" t="str">
        <f t="shared" si="28"/>
        <v xml:space="preserve">BISY2008 </v>
      </c>
      <c r="C297" s="6"/>
      <c r="D297" s="23"/>
      <c r="E297" s="23"/>
      <c r="F297" s="23"/>
      <c r="G297" s="66"/>
      <c r="H297" s="44"/>
      <c r="I297" s="44"/>
      <c r="J297" s="44"/>
      <c r="K297" s="44"/>
      <c r="L297" s="44"/>
      <c r="M297" s="19" t="str">
        <f t="shared" si="27"/>
        <v/>
      </c>
      <c r="N297" s="20" t="str">
        <f t="shared" si="29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0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5">
      <c r="B298" s="120" t="str">
        <f t="shared" si="28"/>
        <v xml:space="preserve">BISY2008 </v>
      </c>
      <c r="C298" s="6"/>
      <c r="D298" s="23"/>
      <c r="E298" s="23"/>
      <c r="F298" s="23"/>
      <c r="G298" s="66"/>
      <c r="H298" s="44"/>
      <c r="I298" s="44"/>
      <c r="J298" s="44"/>
      <c r="K298" s="44"/>
      <c r="L298" s="44"/>
      <c r="M298" s="19" t="str">
        <f t="shared" si="27"/>
        <v/>
      </c>
      <c r="N298" s="20" t="str">
        <f t="shared" si="29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0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5">
      <c r="B299" s="120" t="str">
        <f t="shared" si="28"/>
        <v xml:space="preserve">BISY2008 </v>
      </c>
      <c r="C299" s="6"/>
      <c r="D299" s="23"/>
      <c r="E299" s="23"/>
      <c r="F299" s="23"/>
      <c r="G299" s="66"/>
      <c r="H299" s="44"/>
      <c r="I299" s="44"/>
      <c r="J299" s="44"/>
      <c r="K299" s="44"/>
      <c r="L299" s="44"/>
      <c r="M299" s="19" t="str">
        <f t="shared" si="27"/>
        <v/>
      </c>
      <c r="N299" s="20" t="str">
        <f t="shared" si="29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0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5">
      <c r="B300" s="120" t="str">
        <f t="shared" si="28"/>
        <v xml:space="preserve">BISY2008 </v>
      </c>
      <c r="C300" s="6"/>
      <c r="D300" s="23"/>
      <c r="E300" s="23"/>
      <c r="F300" s="23"/>
      <c r="G300" s="66"/>
      <c r="H300" s="44"/>
      <c r="I300" s="44"/>
      <c r="J300" s="44"/>
      <c r="K300" s="44"/>
      <c r="L300" s="44"/>
      <c r="M300" s="19" t="str">
        <f t="shared" si="27"/>
        <v/>
      </c>
      <c r="N300" s="20" t="str">
        <f t="shared" si="29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0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5">
      <c r="B301" s="120" t="str">
        <f t="shared" si="28"/>
        <v xml:space="preserve">BISY2008 </v>
      </c>
      <c r="C301" s="6"/>
      <c r="D301" s="23"/>
      <c r="E301" s="23"/>
      <c r="F301" s="23"/>
      <c r="G301" s="66"/>
      <c r="H301" s="44"/>
      <c r="I301" s="44"/>
      <c r="J301" s="44"/>
      <c r="K301" s="44"/>
      <c r="L301" s="44"/>
      <c r="M301" s="19" t="str">
        <f t="shared" si="27"/>
        <v/>
      </c>
      <c r="N301" s="20" t="str">
        <f t="shared" si="29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0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5">
      <c r="B302" s="120" t="str">
        <f t="shared" si="28"/>
        <v xml:space="preserve">BISY2008 </v>
      </c>
      <c r="C302" s="6"/>
      <c r="D302" s="23"/>
      <c r="E302" s="23"/>
      <c r="F302" s="23"/>
      <c r="G302" s="66"/>
      <c r="H302" s="44"/>
      <c r="I302" s="44"/>
      <c r="J302" s="44"/>
      <c r="K302" s="44"/>
      <c r="L302" s="44"/>
      <c r="M302" s="19" t="str">
        <f t="shared" si="27"/>
        <v/>
      </c>
      <c r="N302" s="20" t="str">
        <f t="shared" si="29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0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5">
      <c r="B303" s="120" t="str">
        <f t="shared" si="28"/>
        <v xml:space="preserve">BISY2008 </v>
      </c>
      <c r="C303" s="6"/>
      <c r="D303" s="23"/>
      <c r="E303" s="23"/>
      <c r="F303" s="23"/>
      <c r="G303" s="66"/>
      <c r="H303" s="44"/>
      <c r="I303" s="44"/>
      <c r="J303" s="44"/>
      <c r="K303" s="44"/>
      <c r="L303" s="44"/>
      <c r="M303" s="19" t="str">
        <f t="shared" si="27"/>
        <v/>
      </c>
      <c r="N303" s="20" t="str">
        <f t="shared" si="29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0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5">
      <c r="B304" s="120" t="str">
        <f t="shared" si="28"/>
        <v xml:space="preserve">BISY2008 </v>
      </c>
      <c r="C304" s="6"/>
      <c r="D304" s="23"/>
      <c r="E304" s="23"/>
      <c r="F304" s="23"/>
      <c r="G304" s="66"/>
      <c r="H304" s="44"/>
      <c r="I304" s="44"/>
      <c r="J304" s="44"/>
      <c r="K304" s="44"/>
      <c r="L304" s="44"/>
      <c r="M304" s="19" t="str">
        <f t="shared" si="27"/>
        <v/>
      </c>
      <c r="N304" s="20" t="str">
        <f t="shared" si="29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0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5">
      <c r="B305" s="120" t="str">
        <f t="shared" si="28"/>
        <v xml:space="preserve">BISY2008 </v>
      </c>
      <c r="C305" s="6"/>
      <c r="D305" s="23"/>
      <c r="E305" s="23"/>
      <c r="F305" s="23"/>
      <c r="G305" s="66"/>
      <c r="H305" s="44"/>
      <c r="I305" s="44"/>
      <c r="J305" s="44"/>
      <c r="K305" s="44"/>
      <c r="L305" s="44"/>
      <c r="M305" s="19" t="str">
        <f t="shared" si="27"/>
        <v/>
      </c>
      <c r="N305" s="20" t="str">
        <f t="shared" si="29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0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5">
      <c r="B306" s="120" t="str">
        <f t="shared" si="28"/>
        <v xml:space="preserve">BISY2008 </v>
      </c>
      <c r="C306" s="6"/>
      <c r="D306" s="23"/>
      <c r="E306" s="23"/>
      <c r="F306" s="23"/>
      <c r="G306" s="66"/>
      <c r="H306" s="44"/>
      <c r="I306" s="44"/>
      <c r="J306" s="44"/>
      <c r="K306" s="44"/>
      <c r="L306" s="44"/>
      <c r="M306" s="19" t="str">
        <f t="shared" si="27"/>
        <v/>
      </c>
      <c r="N306" s="20" t="str">
        <f t="shared" si="29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0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5">
      <c r="B307" s="120" t="str">
        <f t="shared" si="28"/>
        <v xml:space="preserve">BISY2008 </v>
      </c>
      <c r="C307" s="6"/>
      <c r="D307" s="23"/>
      <c r="E307" s="23"/>
      <c r="F307" s="23"/>
      <c r="G307" s="66"/>
      <c r="H307" s="44"/>
      <c r="I307" s="44"/>
      <c r="J307" s="44"/>
      <c r="K307" s="44"/>
      <c r="L307" s="44"/>
      <c r="M307" s="19" t="str">
        <f t="shared" si="27"/>
        <v/>
      </c>
      <c r="N307" s="20" t="str">
        <f t="shared" si="29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0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5">
      <c r="B308" s="120" t="str">
        <f t="shared" si="28"/>
        <v xml:space="preserve">BISY2008 </v>
      </c>
      <c r="C308" s="6"/>
      <c r="D308" s="23"/>
      <c r="E308" s="23"/>
      <c r="F308" s="23"/>
      <c r="G308" s="66"/>
      <c r="H308" s="44"/>
      <c r="I308" s="44"/>
      <c r="J308" s="44"/>
      <c r="K308" s="44"/>
      <c r="L308" s="44"/>
      <c r="M308" s="19" t="str">
        <f t="shared" si="27"/>
        <v/>
      </c>
      <c r="N308" s="20" t="str">
        <f t="shared" si="29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0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5">
      <c r="B309" s="120" t="str">
        <f t="shared" si="28"/>
        <v xml:space="preserve">BISY2008 </v>
      </c>
      <c r="C309" s="6"/>
      <c r="D309" s="23"/>
      <c r="E309" s="23"/>
      <c r="F309" s="23"/>
      <c r="G309" s="66"/>
      <c r="H309" s="44"/>
      <c r="I309" s="44"/>
      <c r="J309" s="44"/>
      <c r="K309" s="44"/>
      <c r="L309" s="44"/>
      <c r="M309" s="19" t="str">
        <f t="shared" si="27"/>
        <v/>
      </c>
      <c r="N309" s="20" t="str">
        <f t="shared" si="29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0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5">
      <c r="B310" s="120" t="str">
        <f t="shared" si="28"/>
        <v xml:space="preserve">BISY2008 </v>
      </c>
      <c r="C310" s="6"/>
      <c r="D310" s="23"/>
      <c r="E310" s="23"/>
      <c r="F310" s="23"/>
      <c r="G310" s="66"/>
      <c r="H310" s="44"/>
      <c r="I310" s="44"/>
      <c r="J310" s="44"/>
      <c r="K310" s="44"/>
      <c r="L310" s="44"/>
      <c r="M310" s="19" t="str">
        <f t="shared" si="27"/>
        <v/>
      </c>
      <c r="N310" s="20" t="str">
        <f t="shared" si="29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0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5">
      <c r="B311" s="120" t="str">
        <f t="shared" si="28"/>
        <v xml:space="preserve">BISY2008 </v>
      </c>
      <c r="C311" s="6"/>
      <c r="D311" s="23"/>
      <c r="E311" s="23"/>
      <c r="F311" s="23"/>
      <c r="G311" s="66"/>
      <c r="H311" s="44"/>
      <c r="I311" s="44"/>
      <c r="J311" s="44"/>
      <c r="K311" s="44"/>
      <c r="L311" s="44"/>
      <c r="M311" s="19" t="str">
        <f t="shared" ref="M311:M374" si="31">IF(G311="","",SUM(H311:L311))</f>
        <v/>
      </c>
      <c r="N311" s="20" t="str">
        <f t="shared" si="29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0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5">
      <c r="B312" s="120" t="str">
        <f t="shared" si="28"/>
        <v xml:space="preserve">BISY2008 </v>
      </c>
      <c r="C312" s="6"/>
      <c r="D312" s="23"/>
      <c r="E312" s="23"/>
      <c r="F312" s="23"/>
      <c r="G312" s="66"/>
      <c r="H312" s="44"/>
      <c r="I312" s="44"/>
      <c r="J312" s="44"/>
      <c r="K312" s="44"/>
      <c r="L312" s="44"/>
      <c r="M312" s="19" t="str">
        <f t="shared" si="31"/>
        <v/>
      </c>
      <c r="N312" s="20" t="str">
        <f t="shared" si="29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0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5">
      <c r="B313" s="120" t="str">
        <f t="shared" si="28"/>
        <v xml:space="preserve">BISY2008 </v>
      </c>
      <c r="C313" s="6"/>
      <c r="D313" s="23"/>
      <c r="E313" s="23"/>
      <c r="F313" s="23"/>
      <c r="G313" s="66"/>
      <c r="H313" s="44"/>
      <c r="I313" s="44"/>
      <c r="J313" s="44"/>
      <c r="K313" s="44"/>
      <c r="L313" s="44"/>
      <c r="M313" s="19" t="str">
        <f t="shared" si="31"/>
        <v/>
      </c>
      <c r="N313" s="20" t="str">
        <f t="shared" si="29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0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5">
      <c r="B314" s="120" t="str">
        <f t="shared" si="28"/>
        <v xml:space="preserve">BISY2008 </v>
      </c>
      <c r="C314" s="6"/>
      <c r="D314" s="23"/>
      <c r="E314" s="23"/>
      <c r="F314" s="23"/>
      <c r="G314" s="66"/>
      <c r="H314" s="44"/>
      <c r="I314" s="44"/>
      <c r="J314" s="44"/>
      <c r="K314" s="44"/>
      <c r="L314" s="44"/>
      <c r="M314" s="19" t="str">
        <f t="shared" si="31"/>
        <v/>
      </c>
      <c r="N314" s="20" t="str">
        <f t="shared" si="29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0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5">
      <c r="B315" s="120" t="str">
        <f t="shared" si="28"/>
        <v xml:space="preserve">BISY2008 </v>
      </c>
      <c r="C315" s="6"/>
      <c r="D315" s="23"/>
      <c r="E315" s="23"/>
      <c r="F315" s="23"/>
      <c r="G315" s="66"/>
      <c r="H315" s="44"/>
      <c r="I315" s="44"/>
      <c r="J315" s="44"/>
      <c r="K315" s="44"/>
      <c r="L315" s="44"/>
      <c r="M315" s="19" t="str">
        <f t="shared" si="31"/>
        <v/>
      </c>
      <c r="N315" s="20" t="str">
        <f t="shared" si="29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0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5">
      <c r="B316" s="120" t="str">
        <f t="shared" si="28"/>
        <v xml:space="preserve">BISY2008 </v>
      </c>
      <c r="C316" s="6"/>
      <c r="D316" s="23"/>
      <c r="E316" s="23"/>
      <c r="F316" s="23"/>
      <c r="G316" s="66"/>
      <c r="H316" s="44"/>
      <c r="I316" s="44"/>
      <c r="J316" s="44"/>
      <c r="K316" s="44"/>
      <c r="L316" s="44"/>
      <c r="M316" s="19" t="str">
        <f t="shared" si="31"/>
        <v/>
      </c>
      <c r="N316" s="20" t="str">
        <f t="shared" si="29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0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5">
      <c r="B317" s="120" t="str">
        <f t="shared" si="28"/>
        <v xml:space="preserve">BISY2008 </v>
      </c>
      <c r="C317" s="6"/>
      <c r="D317" s="23"/>
      <c r="E317" s="23"/>
      <c r="F317" s="23"/>
      <c r="G317" s="66"/>
      <c r="H317" s="44"/>
      <c r="I317" s="44"/>
      <c r="J317" s="44"/>
      <c r="K317" s="44"/>
      <c r="L317" s="44"/>
      <c r="M317" s="19" t="str">
        <f t="shared" si="31"/>
        <v/>
      </c>
      <c r="N317" s="20" t="str">
        <f t="shared" si="29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0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5">
      <c r="B318" s="120" t="str">
        <f t="shared" si="28"/>
        <v xml:space="preserve">BISY2008 </v>
      </c>
      <c r="C318" s="6"/>
      <c r="D318" s="23"/>
      <c r="E318" s="23"/>
      <c r="F318" s="23"/>
      <c r="G318" s="66"/>
      <c r="H318" s="44"/>
      <c r="I318" s="44"/>
      <c r="J318" s="44"/>
      <c r="K318" s="44"/>
      <c r="L318" s="44"/>
      <c r="M318" s="19" t="str">
        <f t="shared" si="31"/>
        <v/>
      </c>
      <c r="N318" s="20" t="str">
        <f t="shared" si="29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0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5">
      <c r="B319" s="120" t="str">
        <f t="shared" si="28"/>
        <v xml:space="preserve">BISY2008 </v>
      </c>
      <c r="C319" s="6"/>
      <c r="D319" s="23"/>
      <c r="E319" s="23"/>
      <c r="F319" s="23"/>
      <c r="G319" s="66"/>
      <c r="H319" s="44"/>
      <c r="I319" s="44"/>
      <c r="J319" s="44"/>
      <c r="K319" s="44"/>
      <c r="L319" s="44"/>
      <c r="M319" s="19" t="str">
        <f t="shared" si="31"/>
        <v/>
      </c>
      <c r="N319" s="20" t="str">
        <f t="shared" si="29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0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5">
      <c r="B320" s="120" t="str">
        <f t="shared" si="28"/>
        <v xml:space="preserve">BISY2008 </v>
      </c>
      <c r="C320" s="6"/>
      <c r="D320" s="23"/>
      <c r="E320" s="23"/>
      <c r="F320" s="23"/>
      <c r="G320" s="66"/>
      <c r="H320" s="44"/>
      <c r="I320" s="44"/>
      <c r="J320" s="44"/>
      <c r="K320" s="44"/>
      <c r="L320" s="44"/>
      <c r="M320" s="19" t="str">
        <f t="shared" si="31"/>
        <v/>
      </c>
      <c r="N320" s="20" t="str">
        <f t="shared" si="29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0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5">
      <c r="B321" s="120" t="str">
        <f t="shared" si="28"/>
        <v xml:space="preserve">BISY2008 </v>
      </c>
      <c r="C321" s="6"/>
      <c r="D321" s="23"/>
      <c r="E321" s="23"/>
      <c r="F321" s="23"/>
      <c r="G321" s="66"/>
      <c r="H321" s="44"/>
      <c r="I321" s="44"/>
      <c r="J321" s="44"/>
      <c r="K321" s="44"/>
      <c r="L321" s="44"/>
      <c r="M321" s="19" t="str">
        <f t="shared" si="31"/>
        <v/>
      </c>
      <c r="N321" s="20" t="str">
        <f t="shared" si="29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0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5">
      <c r="B322" s="120" t="str">
        <f t="shared" si="28"/>
        <v xml:space="preserve">BISY2008 </v>
      </c>
      <c r="C322" s="6"/>
      <c r="D322" s="23"/>
      <c r="E322" s="23"/>
      <c r="F322" s="23"/>
      <c r="G322" s="66"/>
      <c r="H322" s="44"/>
      <c r="I322" s="44"/>
      <c r="J322" s="44"/>
      <c r="K322" s="44"/>
      <c r="L322" s="44"/>
      <c r="M322" s="19" t="str">
        <f t="shared" si="31"/>
        <v/>
      </c>
      <c r="N322" s="20" t="str">
        <f t="shared" si="29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0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5">
      <c r="B323" s="120" t="str">
        <f t="shared" si="28"/>
        <v xml:space="preserve">BISY2008 </v>
      </c>
      <c r="C323" s="6"/>
      <c r="D323" s="23"/>
      <c r="E323" s="23"/>
      <c r="F323" s="23"/>
      <c r="G323" s="66"/>
      <c r="H323" s="44"/>
      <c r="I323" s="44"/>
      <c r="J323" s="44"/>
      <c r="K323" s="44"/>
      <c r="L323" s="44"/>
      <c r="M323" s="19" t="str">
        <f t="shared" si="31"/>
        <v/>
      </c>
      <c r="N323" s="20" t="str">
        <f t="shared" si="29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0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5">
      <c r="B324" s="120" t="str">
        <f t="shared" si="28"/>
        <v xml:space="preserve">BISY2008 </v>
      </c>
      <c r="C324" s="6"/>
      <c r="D324" s="23"/>
      <c r="E324" s="23"/>
      <c r="F324" s="23"/>
      <c r="G324" s="66"/>
      <c r="H324" s="44"/>
      <c r="I324" s="44"/>
      <c r="J324" s="44"/>
      <c r="K324" s="44"/>
      <c r="L324" s="44"/>
      <c r="M324" s="19" t="str">
        <f t="shared" si="31"/>
        <v/>
      </c>
      <c r="N324" s="20" t="str">
        <f t="shared" si="29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0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5">
      <c r="B325" s="120" t="str">
        <f t="shared" si="28"/>
        <v xml:space="preserve">BISY2008 </v>
      </c>
      <c r="C325" s="6"/>
      <c r="D325" s="23"/>
      <c r="E325" s="23"/>
      <c r="F325" s="23"/>
      <c r="G325" s="66"/>
      <c r="H325" s="44"/>
      <c r="I325" s="44"/>
      <c r="J325" s="44"/>
      <c r="K325" s="44"/>
      <c r="L325" s="44"/>
      <c r="M325" s="19" t="str">
        <f t="shared" si="31"/>
        <v/>
      </c>
      <c r="N325" s="20" t="str">
        <f t="shared" si="29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0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5">
      <c r="B326" s="120" t="str">
        <f t="shared" si="28"/>
        <v xml:space="preserve">BISY2008 </v>
      </c>
      <c r="C326" s="6"/>
      <c r="D326" s="23"/>
      <c r="E326" s="23"/>
      <c r="F326" s="23"/>
      <c r="G326" s="66"/>
      <c r="H326" s="44"/>
      <c r="I326" s="44"/>
      <c r="J326" s="44"/>
      <c r="K326" s="44"/>
      <c r="L326" s="44"/>
      <c r="M326" s="19" t="str">
        <f t="shared" si="31"/>
        <v/>
      </c>
      <c r="N326" s="20" t="str">
        <f t="shared" si="29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0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5">
      <c r="B327" s="120" t="str">
        <f t="shared" si="28"/>
        <v xml:space="preserve">BISY2008 </v>
      </c>
      <c r="C327" s="6"/>
      <c r="D327" s="23"/>
      <c r="E327" s="23"/>
      <c r="F327" s="23"/>
      <c r="G327" s="66"/>
      <c r="H327" s="44"/>
      <c r="I327" s="44"/>
      <c r="J327" s="44"/>
      <c r="K327" s="44"/>
      <c r="L327" s="44"/>
      <c r="M327" s="19" t="str">
        <f t="shared" si="31"/>
        <v/>
      </c>
      <c r="N327" s="20" t="str">
        <f t="shared" si="29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0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5">
      <c r="B328" s="120" t="str">
        <f t="shared" si="28"/>
        <v xml:space="preserve">BISY2008 </v>
      </c>
      <c r="C328" s="6"/>
      <c r="D328" s="23"/>
      <c r="E328" s="23"/>
      <c r="F328" s="23"/>
      <c r="G328" s="66"/>
      <c r="H328" s="44"/>
      <c r="I328" s="44"/>
      <c r="J328" s="44"/>
      <c r="K328" s="44"/>
      <c r="L328" s="44"/>
      <c r="M328" s="19" t="str">
        <f t="shared" si="31"/>
        <v/>
      </c>
      <c r="N328" s="20" t="str">
        <f t="shared" si="29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0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5">
      <c r="B329" s="120" t="str">
        <f t="shared" si="28"/>
        <v xml:space="preserve">BISY2008 </v>
      </c>
      <c r="C329" s="6"/>
      <c r="D329" s="23"/>
      <c r="E329" s="23"/>
      <c r="F329" s="23"/>
      <c r="G329" s="66"/>
      <c r="H329" s="44"/>
      <c r="I329" s="44"/>
      <c r="J329" s="44"/>
      <c r="K329" s="44"/>
      <c r="L329" s="44"/>
      <c r="M329" s="19" t="str">
        <f t="shared" si="31"/>
        <v/>
      </c>
      <c r="N329" s="20" t="str">
        <f t="shared" si="29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0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5">
      <c r="B330" s="120" t="str">
        <f t="shared" si="28"/>
        <v xml:space="preserve">BISY2008 </v>
      </c>
      <c r="C330" s="6"/>
      <c r="D330" s="23"/>
      <c r="E330" s="23"/>
      <c r="F330" s="23"/>
      <c r="G330" s="66"/>
      <c r="H330" s="44"/>
      <c r="I330" s="44"/>
      <c r="J330" s="44"/>
      <c r="K330" s="44"/>
      <c r="L330" s="44"/>
      <c r="M330" s="19" t="str">
        <f t="shared" si="31"/>
        <v/>
      </c>
      <c r="N330" s="20" t="str">
        <f t="shared" si="29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0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5">
      <c r="B331" s="120" t="str">
        <f t="shared" si="28"/>
        <v xml:space="preserve">BISY2008 </v>
      </c>
      <c r="C331" s="6"/>
      <c r="D331" s="23"/>
      <c r="E331" s="23"/>
      <c r="F331" s="23"/>
      <c r="G331" s="66"/>
      <c r="H331" s="44"/>
      <c r="I331" s="44"/>
      <c r="J331" s="44"/>
      <c r="K331" s="44"/>
      <c r="L331" s="44"/>
      <c r="M331" s="19" t="str">
        <f t="shared" si="31"/>
        <v/>
      </c>
      <c r="N331" s="20" t="str">
        <f t="shared" si="29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0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5">
      <c r="B332" s="120" t="str">
        <f t="shared" si="28"/>
        <v xml:space="preserve">BISY2008 </v>
      </c>
      <c r="C332" s="6"/>
      <c r="D332" s="23"/>
      <c r="E332" s="23"/>
      <c r="F332" s="23"/>
      <c r="G332" s="66"/>
      <c r="H332" s="44"/>
      <c r="I332" s="44"/>
      <c r="J332" s="44"/>
      <c r="K332" s="44"/>
      <c r="L332" s="44"/>
      <c r="M332" s="19" t="str">
        <f t="shared" si="31"/>
        <v/>
      </c>
      <c r="N332" s="20" t="str">
        <f t="shared" si="29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0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5">
      <c r="B333" s="120" t="str">
        <f t="shared" si="28"/>
        <v xml:space="preserve">BISY2008 </v>
      </c>
      <c r="C333" s="6"/>
      <c r="D333" s="23"/>
      <c r="E333" s="23"/>
      <c r="F333" s="23"/>
      <c r="G333" s="66"/>
      <c r="H333" s="44"/>
      <c r="I333" s="44"/>
      <c r="J333" s="44"/>
      <c r="K333" s="44"/>
      <c r="L333" s="44"/>
      <c r="M333" s="19" t="str">
        <f t="shared" si="31"/>
        <v/>
      </c>
      <c r="N333" s="20" t="str">
        <f t="shared" si="29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0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5">
      <c r="B334" s="120" t="str">
        <f t="shared" si="28"/>
        <v xml:space="preserve">BISY2008 </v>
      </c>
      <c r="C334" s="6"/>
      <c r="D334" s="23"/>
      <c r="E334" s="23"/>
      <c r="F334" s="23"/>
      <c r="G334" s="66"/>
      <c r="H334" s="44"/>
      <c r="I334" s="44"/>
      <c r="J334" s="44"/>
      <c r="K334" s="44"/>
      <c r="L334" s="44"/>
      <c r="M334" s="19" t="str">
        <f t="shared" si="31"/>
        <v/>
      </c>
      <c r="N334" s="20" t="str">
        <f t="shared" si="29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0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5">
      <c r="B335" s="120" t="str">
        <f t="shared" si="28"/>
        <v xml:space="preserve">BISY2008 </v>
      </c>
      <c r="C335" s="6"/>
      <c r="D335" s="23"/>
      <c r="E335" s="23"/>
      <c r="F335" s="23"/>
      <c r="G335" s="66"/>
      <c r="H335" s="44"/>
      <c r="I335" s="44"/>
      <c r="J335" s="44"/>
      <c r="K335" s="44"/>
      <c r="L335" s="44"/>
      <c r="M335" s="19" t="str">
        <f t="shared" si="31"/>
        <v/>
      </c>
      <c r="N335" s="20" t="str">
        <f t="shared" si="29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0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5">
      <c r="B336" s="120" t="str">
        <f t="shared" si="28"/>
        <v xml:space="preserve">BISY2008 </v>
      </c>
      <c r="C336" s="6"/>
      <c r="D336" s="23"/>
      <c r="E336" s="23"/>
      <c r="F336" s="23"/>
      <c r="G336" s="66"/>
      <c r="H336" s="44"/>
      <c r="I336" s="44"/>
      <c r="J336" s="44"/>
      <c r="K336" s="44"/>
      <c r="L336" s="44"/>
      <c r="M336" s="19" t="str">
        <f t="shared" si="31"/>
        <v/>
      </c>
      <c r="N336" s="20" t="str">
        <f t="shared" si="29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0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5">
      <c r="B337" s="120" t="str">
        <f t="shared" si="28"/>
        <v xml:space="preserve">BISY2008 </v>
      </c>
      <c r="C337" s="6"/>
      <c r="D337" s="23"/>
      <c r="E337" s="23"/>
      <c r="F337" s="23"/>
      <c r="G337" s="66"/>
      <c r="H337" s="44"/>
      <c r="I337" s="44"/>
      <c r="J337" s="44"/>
      <c r="K337" s="44"/>
      <c r="L337" s="44"/>
      <c r="M337" s="19" t="str">
        <f t="shared" si="31"/>
        <v/>
      </c>
      <c r="N337" s="20" t="str">
        <f t="shared" si="29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0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5">
      <c r="B338" s="120" t="str">
        <f t="shared" si="28"/>
        <v xml:space="preserve">BISY2008 </v>
      </c>
      <c r="C338" s="6"/>
      <c r="D338" s="23"/>
      <c r="E338" s="23"/>
      <c r="F338" s="23"/>
      <c r="G338" s="66"/>
      <c r="H338" s="44"/>
      <c r="I338" s="44"/>
      <c r="J338" s="44"/>
      <c r="K338" s="44"/>
      <c r="L338" s="44"/>
      <c r="M338" s="19" t="str">
        <f t="shared" si="31"/>
        <v/>
      </c>
      <c r="N338" s="20" t="str">
        <f t="shared" si="29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0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5">
      <c r="B339" s="120" t="str">
        <f t="shared" si="28"/>
        <v xml:space="preserve">BISY2008 </v>
      </c>
      <c r="C339" s="6"/>
      <c r="D339" s="23"/>
      <c r="E339" s="23"/>
      <c r="F339" s="23"/>
      <c r="G339" s="66"/>
      <c r="H339" s="44"/>
      <c r="I339" s="44"/>
      <c r="J339" s="44"/>
      <c r="K339" s="44"/>
      <c r="L339" s="44"/>
      <c r="M339" s="19" t="str">
        <f t="shared" si="31"/>
        <v/>
      </c>
      <c r="N339" s="20" t="str">
        <f t="shared" si="29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0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5">
      <c r="B340" s="120" t="str">
        <f t="shared" si="28"/>
        <v xml:space="preserve">BISY2008 </v>
      </c>
      <c r="C340" s="6"/>
      <c r="D340" s="23"/>
      <c r="E340" s="23"/>
      <c r="F340" s="23"/>
      <c r="G340" s="66"/>
      <c r="H340" s="44"/>
      <c r="I340" s="44"/>
      <c r="J340" s="44"/>
      <c r="K340" s="44"/>
      <c r="L340" s="44"/>
      <c r="M340" s="19" t="str">
        <f t="shared" si="31"/>
        <v/>
      </c>
      <c r="N340" s="20" t="str">
        <f t="shared" si="29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0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5">
      <c r="B341" s="120" t="str">
        <f t="shared" si="28"/>
        <v xml:space="preserve">BISY2008 </v>
      </c>
      <c r="C341" s="6"/>
      <c r="D341" s="23"/>
      <c r="E341" s="23"/>
      <c r="F341" s="23"/>
      <c r="G341" s="66"/>
      <c r="H341" s="44"/>
      <c r="I341" s="44"/>
      <c r="J341" s="44"/>
      <c r="K341" s="44"/>
      <c r="L341" s="44"/>
      <c r="M341" s="19" t="str">
        <f t="shared" si="31"/>
        <v/>
      </c>
      <c r="N341" s="20" t="str">
        <f t="shared" si="29"/>
        <v/>
      </c>
      <c r="O341" s="21" t="str">
        <f>IF(G341="","",LOOKUP(N341,{0,50,65,75,85},{"F","P","C","D","HD"}))</f>
        <v/>
      </c>
      <c r="P341" s="23"/>
      <c r="Q341" s="23"/>
      <c r="R341" s="21" t="str">
        <f t="shared" si="30"/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5">
      <c r="B342" s="120" t="str">
        <f t="shared" si="28"/>
        <v xml:space="preserve">BISY2008 </v>
      </c>
      <c r="C342" s="6"/>
      <c r="D342" s="23"/>
      <c r="E342" s="23"/>
      <c r="F342" s="23"/>
      <c r="G342" s="66"/>
      <c r="H342" s="44"/>
      <c r="I342" s="44"/>
      <c r="J342" s="44"/>
      <c r="K342" s="44"/>
      <c r="L342" s="44"/>
      <c r="M342" s="19" t="str">
        <f t="shared" si="31"/>
        <v/>
      </c>
      <c r="N342" s="20" t="str">
        <f t="shared" si="29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0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5">
      <c r="B343" s="120" t="str">
        <f t="shared" ref="B343:B406" si="32">E$8&amp;" "&amp;G343</f>
        <v xml:space="preserve">BISY2008 </v>
      </c>
      <c r="C343" s="6"/>
      <c r="D343" s="23"/>
      <c r="E343" s="23"/>
      <c r="F343" s="23"/>
      <c r="G343" s="66"/>
      <c r="H343" s="44"/>
      <c r="I343" s="44"/>
      <c r="J343" s="44"/>
      <c r="K343" s="44"/>
      <c r="L343" s="44"/>
      <c r="M343" s="19" t="str">
        <f t="shared" si="31"/>
        <v/>
      </c>
      <c r="N343" s="20" t="str">
        <f t="shared" ref="N343:N406" si="33">IF(G343="","",ROUND(M343,0))</f>
        <v/>
      </c>
      <c r="O343" s="21" t="str">
        <f>IF(G343="","",LOOKUP(N343,{0,50,65,75,85},{"F","P","C","D","HD"}))</f>
        <v/>
      </c>
      <c r="P343" s="23"/>
      <c r="Q343" s="23"/>
      <c r="R343" s="21" t="str">
        <f t="shared" ref="R343:R406" si="34">IF(P343="",O343,P343)</f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5">
      <c r="B344" s="120" t="str">
        <f t="shared" si="32"/>
        <v xml:space="preserve">BISY2008 </v>
      </c>
      <c r="C344" s="6"/>
      <c r="D344" s="23"/>
      <c r="E344" s="23"/>
      <c r="F344" s="23"/>
      <c r="G344" s="66"/>
      <c r="H344" s="44"/>
      <c r="I344" s="44"/>
      <c r="J344" s="44"/>
      <c r="K344" s="44"/>
      <c r="L344" s="44"/>
      <c r="M344" s="19" t="str">
        <f t="shared" si="31"/>
        <v/>
      </c>
      <c r="N344" s="20" t="str">
        <f t="shared" si="33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4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5">
      <c r="B345" s="120" t="str">
        <f t="shared" si="32"/>
        <v xml:space="preserve">BISY2008 </v>
      </c>
      <c r="C345" s="6"/>
      <c r="D345" s="23"/>
      <c r="E345" s="23"/>
      <c r="F345" s="23"/>
      <c r="G345" s="66"/>
      <c r="H345" s="44"/>
      <c r="I345" s="44"/>
      <c r="J345" s="44"/>
      <c r="K345" s="44"/>
      <c r="L345" s="44"/>
      <c r="M345" s="19" t="str">
        <f t="shared" si="31"/>
        <v/>
      </c>
      <c r="N345" s="20" t="str">
        <f t="shared" si="33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4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5">
      <c r="B346" s="120" t="str">
        <f t="shared" si="32"/>
        <v xml:space="preserve">BISY2008 </v>
      </c>
      <c r="C346" s="6"/>
      <c r="D346" s="23"/>
      <c r="E346" s="23"/>
      <c r="F346" s="23"/>
      <c r="G346" s="66"/>
      <c r="H346" s="44"/>
      <c r="I346" s="44"/>
      <c r="J346" s="44"/>
      <c r="K346" s="44"/>
      <c r="L346" s="44"/>
      <c r="M346" s="19" t="str">
        <f t="shared" si="31"/>
        <v/>
      </c>
      <c r="N346" s="20" t="str">
        <f t="shared" si="33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4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5">
      <c r="B347" s="120" t="str">
        <f t="shared" si="32"/>
        <v xml:space="preserve">BISY2008 </v>
      </c>
      <c r="C347" s="6"/>
      <c r="D347" s="23"/>
      <c r="E347" s="23"/>
      <c r="F347" s="23"/>
      <c r="G347" s="66"/>
      <c r="H347" s="44"/>
      <c r="I347" s="44"/>
      <c r="J347" s="44"/>
      <c r="K347" s="44"/>
      <c r="L347" s="44"/>
      <c r="M347" s="19" t="str">
        <f t="shared" si="31"/>
        <v/>
      </c>
      <c r="N347" s="20" t="str">
        <f t="shared" si="33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4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5">
      <c r="B348" s="120" t="str">
        <f t="shared" si="32"/>
        <v xml:space="preserve">BISY2008 </v>
      </c>
      <c r="C348" s="6"/>
      <c r="D348" s="23"/>
      <c r="E348" s="23"/>
      <c r="F348" s="23"/>
      <c r="G348" s="66"/>
      <c r="H348" s="44"/>
      <c r="I348" s="44"/>
      <c r="J348" s="44"/>
      <c r="K348" s="44"/>
      <c r="L348" s="44"/>
      <c r="M348" s="19" t="str">
        <f t="shared" si="31"/>
        <v/>
      </c>
      <c r="N348" s="20" t="str">
        <f t="shared" si="33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4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5">
      <c r="B349" s="120" t="str">
        <f t="shared" si="32"/>
        <v xml:space="preserve">BISY2008 </v>
      </c>
      <c r="C349" s="6"/>
      <c r="D349" s="23"/>
      <c r="E349" s="23"/>
      <c r="F349" s="23"/>
      <c r="G349" s="66"/>
      <c r="H349" s="44"/>
      <c r="I349" s="44"/>
      <c r="J349" s="44"/>
      <c r="K349" s="44"/>
      <c r="L349" s="44"/>
      <c r="M349" s="19" t="str">
        <f t="shared" si="31"/>
        <v/>
      </c>
      <c r="N349" s="20" t="str">
        <f t="shared" si="33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4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5">
      <c r="B350" s="120" t="str">
        <f t="shared" si="32"/>
        <v xml:space="preserve">BISY2008 </v>
      </c>
      <c r="C350" s="6"/>
      <c r="D350" s="23"/>
      <c r="E350" s="23"/>
      <c r="F350" s="23"/>
      <c r="G350" s="66"/>
      <c r="H350" s="44"/>
      <c r="I350" s="44"/>
      <c r="J350" s="44"/>
      <c r="K350" s="44"/>
      <c r="L350" s="44"/>
      <c r="M350" s="19" t="str">
        <f t="shared" si="31"/>
        <v/>
      </c>
      <c r="N350" s="20" t="str">
        <f t="shared" si="33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4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5">
      <c r="B351" s="120" t="str">
        <f t="shared" si="32"/>
        <v xml:space="preserve">BISY2008 </v>
      </c>
      <c r="C351" s="6"/>
      <c r="D351" s="23"/>
      <c r="E351" s="23"/>
      <c r="F351" s="23"/>
      <c r="G351" s="66"/>
      <c r="H351" s="44"/>
      <c r="I351" s="44"/>
      <c r="J351" s="44"/>
      <c r="K351" s="44"/>
      <c r="L351" s="44"/>
      <c r="M351" s="19" t="str">
        <f t="shared" si="31"/>
        <v/>
      </c>
      <c r="N351" s="20" t="str">
        <f t="shared" si="33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4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5">
      <c r="B352" s="120" t="str">
        <f t="shared" si="32"/>
        <v xml:space="preserve">BISY2008 </v>
      </c>
      <c r="C352" s="6"/>
      <c r="D352" s="23"/>
      <c r="E352" s="23"/>
      <c r="F352" s="23"/>
      <c r="G352" s="66"/>
      <c r="H352" s="44"/>
      <c r="I352" s="44"/>
      <c r="J352" s="44"/>
      <c r="K352" s="44"/>
      <c r="L352" s="44"/>
      <c r="M352" s="19" t="str">
        <f t="shared" si="31"/>
        <v/>
      </c>
      <c r="N352" s="20" t="str">
        <f t="shared" si="33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4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5">
      <c r="B353" s="120" t="str">
        <f t="shared" si="32"/>
        <v xml:space="preserve">BISY2008 </v>
      </c>
      <c r="C353" s="6"/>
      <c r="D353" s="23"/>
      <c r="E353" s="23"/>
      <c r="F353" s="23"/>
      <c r="G353" s="66"/>
      <c r="H353" s="44"/>
      <c r="I353" s="44"/>
      <c r="J353" s="44"/>
      <c r="K353" s="44"/>
      <c r="L353" s="44"/>
      <c r="M353" s="19" t="str">
        <f t="shared" si="31"/>
        <v/>
      </c>
      <c r="N353" s="20" t="str">
        <f t="shared" si="33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4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5">
      <c r="B354" s="120" t="str">
        <f t="shared" si="32"/>
        <v xml:space="preserve">BISY2008 </v>
      </c>
      <c r="C354" s="6"/>
      <c r="D354" s="23"/>
      <c r="E354" s="23"/>
      <c r="F354" s="23"/>
      <c r="G354" s="66"/>
      <c r="H354" s="44"/>
      <c r="I354" s="44"/>
      <c r="J354" s="44"/>
      <c r="K354" s="44"/>
      <c r="L354" s="44"/>
      <c r="M354" s="19" t="str">
        <f t="shared" si="31"/>
        <v/>
      </c>
      <c r="N354" s="20" t="str">
        <f t="shared" si="33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4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5">
      <c r="B355" s="120" t="str">
        <f t="shared" si="32"/>
        <v xml:space="preserve">BISY2008 </v>
      </c>
      <c r="C355" s="6"/>
      <c r="D355" s="23"/>
      <c r="E355" s="23"/>
      <c r="F355" s="23"/>
      <c r="G355" s="66"/>
      <c r="H355" s="44"/>
      <c r="I355" s="44"/>
      <c r="J355" s="44"/>
      <c r="K355" s="44"/>
      <c r="L355" s="44"/>
      <c r="M355" s="19" t="str">
        <f t="shared" si="31"/>
        <v/>
      </c>
      <c r="N355" s="20" t="str">
        <f t="shared" si="33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4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5">
      <c r="B356" s="120" t="str">
        <f t="shared" si="32"/>
        <v xml:space="preserve">BISY2008 </v>
      </c>
      <c r="C356" s="6"/>
      <c r="D356" s="23"/>
      <c r="E356" s="23"/>
      <c r="F356" s="23"/>
      <c r="G356" s="66"/>
      <c r="H356" s="44"/>
      <c r="I356" s="44"/>
      <c r="J356" s="44"/>
      <c r="K356" s="44"/>
      <c r="L356" s="44"/>
      <c r="M356" s="19" t="str">
        <f t="shared" si="31"/>
        <v/>
      </c>
      <c r="N356" s="20" t="str">
        <f t="shared" si="33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4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5">
      <c r="B357" s="120" t="str">
        <f t="shared" si="32"/>
        <v xml:space="preserve">BISY2008 </v>
      </c>
      <c r="C357" s="6"/>
      <c r="D357" s="23"/>
      <c r="E357" s="23"/>
      <c r="F357" s="23"/>
      <c r="G357" s="66"/>
      <c r="H357" s="44"/>
      <c r="I357" s="44"/>
      <c r="J357" s="44"/>
      <c r="K357" s="44"/>
      <c r="L357" s="44"/>
      <c r="M357" s="19" t="str">
        <f t="shared" si="31"/>
        <v/>
      </c>
      <c r="N357" s="20" t="str">
        <f t="shared" si="33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4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5">
      <c r="B358" s="120" t="str">
        <f t="shared" si="32"/>
        <v xml:space="preserve">BISY2008 </v>
      </c>
      <c r="C358" s="6"/>
      <c r="D358" s="23"/>
      <c r="E358" s="23"/>
      <c r="F358" s="23"/>
      <c r="G358" s="66"/>
      <c r="H358" s="44"/>
      <c r="I358" s="44"/>
      <c r="J358" s="44"/>
      <c r="K358" s="44"/>
      <c r="L358" s="44"/>
      <c r="M358" s="19" t="str">
        <f t="shared" si="31"/>
        <v/>
      </c>
      <c r="N358" s="20" t="str">
        <f t="shared" si="33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4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5">
      <c r="B359" s="120" t="str">
        <f t="shared" si="32"/>
        <v xml:space="preserve">BISY2008 </v>
      </c>
      <c r="C359" s="6"/>
      <c r="D359" s="23"/>
      <c r="E359" s="23"/>
      <c r="F359" s="23"/>
      <c r="G359" s="66"/>
      <c r="H359" s="44"/>
      <c r="I359" s="44"/>
      <c r="J359" s="44"/>
      <c r="K359" s="44"/>
      <c r="L359" s="44"/>
      <c r="M359" s="19" t="str">
        <f t="shared" si="31"/>
        <v/>
      </c>
      <c r="N359" s="20" t="str">
        <f t="shared" si="33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4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5">
      <c r="B360" s="120" t="str">
        <f t="shared" si="32"/>
        <v xml:space="preserve">BISY2008 </v>
      </c>
      <c r="C360" s="6"/>
      <c r="D360" s="23"/>
      <c r="E360" s="23"/>
      <c r="F360" s="23"/>
      <c r="G360" s="66"/>
      <c r="H360" s="44"/>
      <c r="I360" s="44"/>
      <c r="J360" s="44"/>
      <c r="K360" s="44"/>
      <c r="L360" s="44"/>
      <c r="M360" s="19" t="str">
        <f t="shared" si="31"/>
        <v/>
      </c>
      <c r="N360" s="20" t="str">
        <f t="shared" si="33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4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5">
      <c r="B361" s="120" t="str">
        <f t="shared" si="32"/>
        <v xml:space="preserve">BISY2008 </v>
      </c>
      <c r="C361" s="6"/>
      <c r="D361" s="23"/>
      <c r="E361" s="23"/>
      <c r="F361" s="23"/>
      <c r="G361" s="66"/>
      <c r="H361" s="44"/>
      <c r="I361" s="44"/>
      <c r="J361" s="44"/>
      <c r="K361" s="44"/>
      <c r="L361" s="44"/>
      <c r="M361" s="19" t="str">
        <f t="shared" si="31"/>
        <v/>
      </c>
      <c r="N361" s="20" t="str">
        <f t="shared" si="33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4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5">
      <c r="B362" s="120" t="str">
        <f t="shared" si="32"/>
        <v xml:space="preserve">BISY2008 </v>
      </c>
      <c r="C362" s="6"/>
      <c r="D362" s="23"/>
      <c r="E362" s="23"/>
      <c r="F362" s="23"/>
      <c r="G362" s="66"/>
      <c r="H362" s="44"/>
      <c r="I362" s="44"/>
      <c r="J362" s="44"/>
      <c r="K362" s="44"/>
      <c r="L362" s="44"/>
      <c r="M362" s="19" t="str">
        <f t="shared" si="31"/>
        <v/>
      </c>
      <c r="N362" s="20" t="str">
        <f t="shared" si="33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4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5">
      <c r="B363" s="120" t="str">
        <f t="shared" si="32"/>
        <v xml:space="preserve">BISY2008 </v>
      </c>
      <c r="C363" s="6"/>
      <c r="D363" s="23"/>
      <c r="E363" s="23"/>
      <c r="F363" s="23"/>
      <c r="G363" s="66"/>
      <c r="H363" s="44"/>
      <c r="I363" s="44"/>
      <c r="J363" s="44"/>
      <c r="K363" s="44"/>
      <c r="L363" s="44"/>
      <c r="M363" s="19" t="str">
        <f t="shared" si="31"/>
        <v/>
      </c>
      <c r="N363" s="20" t="str">
        <f t="shared" si="33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4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5">
      <c r="B364" s="120" t="str">
        <f t="shared" si="32"/>
        <v xml:space="preserve">BISY2008 </v>
      </c>
      <c r="C364" s="6"/>
      <c r="D364" s="23"/>
      <c r="E364" s="23"/>
      <c r="F364" s="23"/>
      <c r="G364" s="66"/>
      <c r="H364" s="44"/>
      <c r="I364" s="44"/>
      <c r="J364" s="44"/>
      <c r="K364" s="44"/>
      <c r="L364" s="44"/>
      <c r="M364" s="19" t="str">
        <f t="shared" si="31"/>
        <v/>
      </c>
      <c r="N364" s="20" t="str">
        <f t="shared" si="33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4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5">
      <c r="B365" s="120" t="str">
        <f t="shared" si="32"/>
        <v xml:space="preserve">BISY2008 </v>
      </c>
      <c r="C365" s="6"/>
      <c r="D365" s="23"/>
      <c r="E365" s="23"/>
      <c r="F365" s="23"/>
      <c r="G365" s="66"/>
      <c r="H365" s="44"/>
      <c r="I365" s="44"/>
      <c r="J365" s="44"/>
      <c r="K365" s="44"/>
      <c r="L365" s="44"/>
      <c r="M365" s="19" t="str">
        <f t="shared" si="31"/>
        <v/>
      </c>
      <c r="N365" s="20" t="str">
        <f t="shared" si="33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4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5">
      <c r="B366" s="120" t="str">
        <f t="shared" si="32"/>
        <v xml:space="preserve">BISY2008 </v>
      </c>
      <c r="C366" s="6"/>
      <c r="D366" s="23"/>
      <c r="E366" s="23"/>
      <c r="F366" s="23"/>
      <c r="G366" s="66"/>
      <c r="H366" s="44"/>
      <c r="I366" s="44"/>
      <c r="J366" s="44"/>
      <c r="K366" s="44"/>
      <c r="L366" s="44"/>
      <c r="M366" s="19" t="str">
        <f t="shared" si="31"/>
        <v/>
      </c>
      <c r="N366" s="20" t="str">
        <f t="shared" si="33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4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5">
      <c r="B367" s="120" t="str">
        <f t="shared" si="32"/>
        <v xml:space="preserve">BISY2008 </v>
      </c>
      <c r="C367" s="6"/>
      <c r="D367" s="23"/>
      <c r="E367" s="23"/>
      <c r="F367" s="23"/>
      <c r="G367" s="66"/>
      <c r="H367" s="44"/>
      <c r="I367" s="44"/>
      <c r="J367" s="44"/>
      <c r="K367" s="44"/>
      <c r="L367" s="44"/>
      <c r="M367" s="19" t="str">
        <f t="shared" si="31"/>
        <v/>
      </c>
      <c r="N367" s="20" t="str">
        <f t="shared" si="33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4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5">
      <c r="B368" s="120" t="str">
        <f t="shared" si="32"/>
        <v xml:space="preserve">BISY2008 </v>
      </c>
      <c r="C368" s="6"/>
      <c r="D368" s="23"/>
      <c r="E368" s="23"/>
      <c r="F368" s="23"/>
      <c r="G368" s="66"/>
      <c r="H368" s="44"/>
      <c r="I368" s="44"/>
      <c r="J368" s="44"/>
      <c r="K368" s="44"/>
      <c r="L368" s="44"/>
      <c r="M368" s="19" t="str">
        <f t="shared" si="31"/>
        <v/>
      </c>
      <c r="N368" s="20" t="str">
        <f t="shared" si="33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4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5">
      <c r="B369" s="120" t="str">
        <f t="shared" si="32"/>
        <v xml:space="preserve">BISY2008 </v>
      </c>
      <c r="C369" s="6"/>
      <c r="D369" s="23"/>
      <c r="E369" s="23"/>
      <c r="F369" s="23"/>
      <c r="G369" s="66"/>
      <c r="H369" s="44"/>
      <c r="I369" s="44"/>
      <c r="J369" s="44"/>
      <c r="K369" s="44"/>
      <c r="L369" s="44"/>
      <c r="M369" s="19" t="str">
        <f t="shared" si="31"/>
        <v/>
      </c>
      <c r="N369" s="20" t="str">
        <f t="shared" si="33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4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5">
      <c r="B370" s="120" t="str">
        <f t="shared" si="32"/>
        <v xml:space="preserve">BISY2008 </v>
      </c>
      <c r="C370" s="6"/>
      <c r="D370" s="23"/>
      <c r="E370" s="23"/>
      <c r="F370" s="23"/>
      <c r="G370" s="66"/>
      <c r="H370" s="44"/>
      <c r="I370" s="44"/>
      <c r="J370" s="44"/>
      <c r="K370" s="44"/>
      <c r="L370" s="44"/>
      <c r="M370" s="19" t="str">
        <f t="shared" si="31"/>
        <v/>
      </c>
      <c r="N370" s="20" t="str">
        <f t="shared" si="33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4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5">
      <c r="B371" s="120" t="str">
        <f t="shared" si="32"/>
        <v xml:space="preserve">BISY2008 </v>
      </c>
      <c r="C371" s="6"/>
      <c r="D371" s="23"/>
      <c r="E371" s="23"/>
      <c r="F371" s="23"/>
      <c r="G371" s="66"/>
      <c r="H371" s="44"/>
      <c r="I371" s="44"/>
      <c r="J371" s="44"/>
      <c r="K371" s="44"/>
      <c r="L371" s="44"/>
      <c r="M371" s="19" t="str">
        <f t="shared" si="31"/>
        <v/>
      </c>
      <c r="N371" s="20" t="str">
        <f t="shared" si="33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4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5">
      <c r="B372" s="120" t="str">
        <f t="shared" si="32"/>
        <v xml:space="preserve">BISY2008 </v>
      </c>
      <c r="C372" s="6"/>
      <c r="D372" s="23"/>
      <c r="E372" s="23"/>
      <c r="F372" s="23"/>
      <c r="G372" s="66"/>
      <c r="H372" s="44"/>
      <c r="I372" s="44"/>
      <c r="J372" s="44"/>
      <c r="K372" s="44"/>
      <c r="L372" s="44"/>
      <c r="M372" s="19" t="str">
        <f t="shared" si="31"/>
        <v/>
      </c>
      <c r="N372" s="20" t="str">
        <f t="shared" si="33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4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5">
      <c r="B373" s="120" t="str">
        <f t="shared" si="32"/>
        <v xml:space="preserve">BISY2008 </v>
      </c>
      <c r="C373" s="6"/>
      <c r="D373" s="23"/>
      <c r="E373" s="23"/>
      <c r="F373" s="23"/>
      <c r="G373" s="66"/>
      <c r="H373" s="44"/>
      <c r="I373" s="44"/>
      <c r="J373" s="44"/>
      <c r="K373" s="44"/>
      <c r="L373" s="44"/>
      <c r="M373" s="19" t="str">
        <f t="shared" si="31"/>
        <v/>
      </c>
      <c r="N373" s="20" t="str">
        <f t="shared" si="33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4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5">
      <c r="B374" s="120" t="str">
        <f t="shared" si="32"/>
        <v xml:space="preserve">BISY2008 </v>
      </c>
      <c r="C374" s="6"/>
      <c r="D374" s="23"/>
      <c r="E374" s="23"/>
      <c r="F374" s="23"/>
      <c r="G374" s="66"/>
      <c r="H374" s="44"/>
      <c r="I374" s="44"/>
      <c r="J374" s="44"/>
      <c r="K374" s="44"/>
      <c r="L374" s="44"/>
      <c r="M374" s="19" t="str">
        <f t="shared" si="31"/>
        <v/>
      </c>
      <c r="N374" s="20" t="str">
        <f t="shared" si="33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4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5">
      <c r="B375" s="120" t="str">
        <f t="shared" si="32"/>
        <v xml:space="preserve">BISY2008 </v>
      </c>
      <c r="C375" s="6"/>
      <c r="D375" s="23"/>
      <c r="E375" s="23"/>
      <c r="F375" s="23"/>
      <c r="G375" s="66"/>
      <c r="H375" s="44"/>
      <c r="I375" s="44"/>
      <c r="J375" s="44"/>
      <c r="K375" s="44"/>
      <c r="L375" s="44"/>
      <c r="M375" s="19" t="str">
        <f t="shared" ref="M375:M438" si="35">IF(G375="","",SUM(H375:L375))</f>
        <v/>
      </c>
      <c r="N375" s="20" t="str">
        <f t="shared" si="33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4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5">
      <c r="B376" s="120" t="str">
        <f t="shared" si="32"/>
        <v xml:space="preserve">BISY2008 </v>
      </c>
      <c r="C376" s="6"/>
      <c r="D376" s="23"/>
      <c r="E376" s="23"/>
      <c r="F376" s="23"/>
      <c r="G376" s="66"/>
      <c r="H376" s="44"/>
      <c r="I376" s="44"/>
      <c r="J376" s="44"/>
      <c r="K376" s="44"/>
      <c r="L376" s="44"/>
      <c r="M376" s="19" t="str">
        <f t="shared" si="35"/>
        <v/>
      </c>
      <c r="N376" s="20" t="str">
        <f t="shared" si="33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4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5">
      <c r="B377" s="120" t="str">
        <f t="shared" si="32"/>
        <v xml:space="preserve">BISY2008 </v>
      </c>
      <c r="C377" s="6"/>
      <c r="D377" s="23"/>
      <c r="E377" s="23"/>
      <c r="F377" s="23"/>
      <c r="G377" s="66"/>
      <c r="H377" s="44"/>
      <c r="I377" s="44"/>
      <c r="J377" s="44"/>
      <c r="K377" s="44"/>
      <c r="L377" s="44"/>
      <c r="M377" s="19" t="str">
        <f t="shared" si="35"/>
        <v/>
      </c>
      <c r="N377" s="20" t="str">
        <f t="shared" si="33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4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5">
      <c r="B378" s="120" t="str">
        <f t="shared" si="32"/>
        <v xml:space="preserve">BISY2008 </v>
      </c>
      <c r="C378" s="6"/>
      <c r="D378" s="23"/>
      <c r="E378" s="23"/>
      <c r="F378" s="23"/>
      <c r="G378" s="66"/>
      <c r="H378" s="44"/>
      <c r="I378" s="44"/>
      <c r="J378" s="44"/>
      <c r="K378" s="44"/>
      <c r="L378" s="44"/>
      <c r="M378" s="19" t="str">
        <f t="shared" si="35"/>
        <v/>
      </c>
      <c r="N378" s="20" t="str">
        <f t="shared" si="33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4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5">
      <c r="B379" s="120" t="str">
        <f t="shared" si="32"/>
        <v xml:space="preserve">BISY2008 </v>
      </c>
      <c r="C379" s="6"/>
      <c r="D379" s="23"/>
      <c r="E379" s="23"/>
      <c r="F379" s="23"/>
      <c r="G379" s="66"/>
      <c r="H379" s="44"/>
      <c r="I379" s="44"/>
      <c r="J379" s="44"/>
      <c r="K379" s="44"/>
      <c r="L379" s="44"/>
      <c r="M379" s="19" t="str">
        <f t="shared" si="35"/>
        <v/>
      </c>
      <c r="N379" s="20" t="str">
        <f t="shared" si="33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4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5">
      <c r="B380" s="120" t="str">
        <f t="shared" si="32"/>
        <v xml:space="preserve">BISY2008 </v>
      </c>
      <c r="C380" s="6"/>
      <c r="D380" s="23"/>
      <c r="E380" s="23"/>
      <c r="F380" s="23"/>
      <c r="G380" s="66"/>
      <c r="H380" s="44"/>
      <c r="I380" s="44"/>
      <c r="J380" s="44"/>
      <c r="K380" s="44"/>
      <c r="L380" s="44"/>
      <c r="M380" s="19" t="str">
        <f t="shared" si="35"/>
        <v/>
      </c>
      <c r="N380" s="20" t="str">
        <f t="shared" si="33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4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5">
      <c r="B381" s="120" t="str">
        <f t="shared" si="32"/>
        <v xml:space="preserve">BISY2008 </v>
      </c>
      <c r="C381" s="6"/>
      <c r="D381" s="23"/>
      <c r="E381" s="23"/>
      <c r="F381" s="23"/>
      <c r="G381" s="66"/>
      <c r="H381" s="44"/>
      <c r="I381" s="44"/>
      <c r="J381" s="44"/>
      <c r="K381" s="44"/>
      <c r="L381" s="44"/>
      <c r="M381" s="19" t="str">
        <f t="shared" si="35"/>
        <v/>
      </c>
      <c r="N381" s="20" t="str">
        <f t="shared" si="33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4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5">
      <c r="B382" s="120" t="str">
        <f t="shared" si="32"/>
        <v xml:space="preserve">BISY2008 </v>
      </c>
      <c r="C382" s="6"/>
      <c r="D382" s="23"/>
      <c r="E382" s="23"/>
      <c r="F382" s="23"/>
      <c r="G382" s="66"/>
      <c r="H382" s="44"/>
      <c r="I382" s="44"/>
      <c r="J382" s="44"/>
      <c r="K382" s="44"/>
      <c r="L382" s="44"/>
      <c r="M382" s="19" t="str">
        <f t="shared" si="35"/>
        <v/>
      </c>
      <c r="N382" s="20" t="str">
        <f t="shared" si="33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4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5">
      <c r="B383" s="120" t="str">
        <f t="shared" si="32"/>
        <v xml:space="preserve">BISY2008 </v>
      </c>
      <c r="C383" s="6"/>
      <c r="D383" s="23"/>
      <c r="E383" s="23"/>
      <c r="F383" s="23"/>
      <c r="G383" s="66"/>
      <c r="H383" s="44"/>
      <c r="I383" s="44"/>
      <c r="J383" s="44"/>
      <c r="K383" s="44"/>
      <c r="L383" s="44"/>
      <c r="M383" s="19" t="str">
        <f t="shared" si="35"/>
        <v/>
      </c>
      <c r="N383" s="20" t="str">
        <f t="shared" si="33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4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5">
      <c r="B384" s="120" t="str">
        <f t="shared" si="32"/>
        <v xml:space="preserve">BISY2008 </v>
      </c>
      <c r="C384" s="6"/>
      <c r="D384" s="23"/>
      <c r="E384" s="23"/>
      <c r="F384" s="23"/>
      <c r="G384" s="66"/>
      <c r="H384" s="44"/>
      <c r="I384" s="44"/>
      <c r="J384" s="44"/>
      <c r="K384" s="44"/>
      <c r="L384" s="44"/>
      <c r="M384" s="19" t="str">
        <f t="shared" si="35"/>
        <v/>
      </c>
      <c r="N384" s="20" t="str">
        <f t="shared" si="33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4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5">
      <c r="B385" s="120" t="str">
        <f t="shared" si="32"/>
        <v xml:space="preserve">BISY2008 </v>
      </c>
      <c r="C385" s="6"/>
      <c r="D385" s="23"/>
      <c r="E385" s="23"/>
      <c r="F385" s="23"/>
      <c r="G385" s="66"/>
      <c r="H385" s="44"/>
      <c r="I385" s="44"/>
      <c r="J385" s="44"/>
      <c r="K385" s="44"/>
      <c r="L385" s="44"/>
      <c r="M385" s="19" t="str">
        <f t="shared" si="35"/>
        <v/>
      </c>
      <c r="N385" s="20" t="str">
        <f t="shared" si="33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4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5">
      <c r="B386" s="120" t="str">
        <f t="shared" si="32"/>
        <v xml:space="preserve">BISY2008 </v>
      </c>
      <c r="C386" s="6"/>
      <c r="D386" s="23"/>
      <c r="E386" s="23"/>
      <c r="F386" s="23"/>
      <c r="G386" s="66"/>
      <c r="H386" s="44"/>
      <c r="I386" s="44"/>
      <c r="J386" s="44"/>
      <c r="K386" s="44"/>
      <c r="L386" s="44"/>
      <c r="M386" s="19" t="str">
        <f t="shared" si="35"/>
        <v/>
      </c>
      <c r="N386" s="20" t="str">
        <f t="shared" si="33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4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5">
      <c r="B387" s="120" t="str">
        <f t="shared" si="32"/>
        <v xml:space="preserve">BISY2008 </v>
      </c>
      <c r="C387" s="6"/>
      <c r="D387" s="23"/>
      <c r="E387" s="23"/>
      <c r="F387" s="23"/>
      <c r="G387" s="66"/>
      <c r="H387" s="44"/>
      <c r="I387" s="44"/>
      <c r="J387" s="44"/>
      <c r="K387" s="44"/>
      <c r="L387" s="44"/>
      <c r="M387" s="19" t="str">
        <f t="shared" si="35"/>
        <v/>
      </c>
      <c r="N387" s="20" t="str">
        <f t="shared" si="33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4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5">
      <c r="B388" s="120" t="str">
        <f t="shared" si="32"/>
        <v xml:space="preserve">BISY2008 </v>
      </c>
      <c r="C388" s="6"/>
      <c r="D388" s="23"/>
      <c r="E388" s="23"/>
      <c r="F388" s="23"/>
      <c r="G388" s="66"/>
      <c r="H388" s="44"/>
      <c r="I388" s="44"/>
      <c r="J388" s="44"/>
      <c r="K388" s="44"/>
      <c r="L388" s="44"/>
      <c r="M388" s="19" t="str">
        <f t="shared" si="35"/>
        <v/>
      </c>
      <c r="N388" s="20" t="str">
        <f t="shared" si="33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4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5">
      <c r="B389" s="120" t="str">
        <f t="shared" si="32"/>
        <v xml:space="preserve">BISY2008 </v>
      </c>
      <c r="C389" s="6"/>
      <c r="D389" s="23"/>
      <c r="E389" s="23"/>
      <c r="F389" s="23"/>
      <c r="G389" s="66"/>
      <c r="H389" s="44"/>
      <c r="I389" s="44"/>
      <c r="J389" s="44"/>
      <c r="K389" s="44"/>
      <c r="L389" s="44"/>
      <c r="M389" s="19" t="str">
        <f t="shared" si="35"/>
        <v/>
      </c>
      <c r="N389" s="20" t="str">
        <f t="shared" si="33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4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5">
      <c r="B390" s="120" t="str">
        <f t="shared" si="32"/>
        <v xml:space="preserve">BISY2008 </v>
      </c>
      <c r="C390" s="6"/>
      <c r="D390" s="23"/>
      <c r="E390" s="23"/>
      <c r="F390" s="23"/>
      <c r="G390" s="66"/>
      <c r="H390" s="44"/>
      <c r="I390" s="44"/>
      <c r="J390" s="44"/>
      <c r="K390" s="44"/>
      <c r="L390" s="44"/>
      <c r="M390" s="19" t="str">
        <f t="shared" si="35"/>
        <v/>
      </c>
      <c r="N390" s="20" t="str">
        <f t="shared" si="33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4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5">
      <c r="B391" s="120" t="str">
        <f t="shared" si="32"/>
        <v xml:space="preserve">BISY2008 </v>
      </c>
      <c r="C391" s="6"/>
      <c r="D391" s="23"/>
      <c r="E391" s="23"/>
      <c r="F391" s="23"/>
      <c r="G391" s="66"/>
      <c r="H391" s="44"/>
      <c r="I391" s="44"/>
      <c r="J391" s="44"/>
      <c r="K391" s="44"/>
      <c r="L391" s="44"/>
      <c r="M391" s="19" t="str">
        <f t="shared" si="35"/>
        <v/>
      </c>
      <c r="N391" s="20" t="str">
        <f t="shared" si="33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4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5">
      <c r="B392" s="120" t="str">
        <f t="shared" si="32"/>
        <v xml:space="preserve">BISY2008 </v>
      </c>
      <c r="C392" s="6"/>
      <c r="D392" s="23"/>
      <c r="E392" s="23"/>
      <c r="F392" s="23"/>
      <c r="G392" s="66"/>
      <c r="H392" s="44"/>
      <c r="I392" s="44"/>
      <c r="J392" s="44"/>
      <c r="K392" s="44"/>
      <c r="L392" s="44"/>
      <c r="M392" s="19" t="str">
        <f t="shared" si="35"/>
        <v/>
      </c>
      <c r="N392" s="20" t="str">
        <f t="shared" si="33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4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5">
      <c r="B393" s="120" t="str">
        <f t="shared" si="32"/>
        <v xml:space="preserve">BISY2008 </v>
      </c>
      <c r="C393" s="6"/>
      <c r="D393" s="23"/>
      <c r="E393" s="23"/>
      <c r="F393" s="23"/>
      <c r="G393" s="66"/>
      <c r="H393" s="44"/>
      <c r="I393" s="44"/>
      <c r="J393" s="44"/>
      <c r="K393" s="44"/>
      <c r="L393" s="44"/>
      <c r="M393" s="19" t="str">
        <f t="shared" si="35"/>
        <v/>
      </c>
      <c r="N393" s="20" t="str">
        <f t="shared" si="33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4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5">
      <c r="B394" s="120" t="str">
        <f t="shared" si="32"/>
        <v xml:space="preserve">BISY2008 </v>
      </c>
      <c r="C394" s="6"/>
      <c r="D394" s="23"/>
      <c r="E394" s="23"/>
      <c r="F394" s="23"/>
      <c r="G394" s="66"/>
      <c r="H394" s="44"/>
      <c r="I394" s="44"/>
      <c r="J394" s="44"/>
      <c r="K394" s="44"/>
      <c r="L394" s="44"/>
      <c r="M394" s="19" t="str">
        <f t="shared" si="35"/>
        <v/>
      </c>
      <c r="N394" s="20" t="str">
        <f t="shared" si="33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4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5">
      <c r="B395" s="120" t="str">
        <f t="shared" si="32"/>
        <v xml:space="preserve">BISY2008 </v>
      </c>
      <c r="C395" s="6"/>
      <c r="D395" s="23"/>
      <c r="E395" s="23"/>
      <c r="F395" s="23"/>
      <c r="G395" s="66"/>
      <c r="H395" s="44"/>
      <c r="I395" s="44"/>
      <c r="J395" s="44"/>
      <c r="K395" s="44"/>
      <c r="L395" s="44"/>
      <c r="M395" s="19" t="str">
        <f t="shared" si="35"/>
        <v/>
      </c>
      <c r="N395" s="20" t="str">
        <f t="shared" si="33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4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5">
      <c r="B396" s="120" t="str">
        <f t="shared" si="32"/>
        <v xml:space="preserve">BISY2008 </v>
      </c>
      <c r="C396" s="6"/>
      <c r="D396" s="23"/>
      <c r="E396" s="23"/>
      <c r="F396" s="23"/>
      <c r="G396" s="66"/>
      <c r="H396" s="44"/>
      <c r="I396" s="44"/>
      <c r="J396" s="44"/>
      <c r="K396" s="44"/>
      <c r="L396" s="44"/>
      <c r="M396" s="19" t="str">
        <f t="shared" si="35"/>
        <v/>
      </c>
      <c r="N396" s="20" t="str">
        <f t="shared" si="33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4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5">
      <c r="B397" s="120" t="str">
        <f t="shared" si="32"/>
        <v xml:space="preserve">BISY2008 </v>
      </c>
      <c r="C397" s="6"/>
      <c r="D397" s="23"/>
      <c r="E397" s="23"/>
      <c r="F397" s="23"/>
      <c r="G397" s="66"/>
      <c r="H397" s="44"/>
      <c r="I397" s="44"/>
      <c r="J397" s="44"/>
      <c r="K397" s="44"/>
      <c r="L397" s="44"/>
      <c r="M397" s="19" t="str">
        <f t="shared" si="35"/>
        <v/>
      </c>
      <c r="N397" s="20" t="str">
        <f t="shared" si="33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4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5">
      <c r="B398" s="120" t="str">
        <f t="shared" si="32"/>
        <v xml:space="preserve">BISY2008 </v>
      </c>
      <c r="C398" s="6"/>
      <c r="D398" s="23"/>
      <c r="E398" s="23"/>
      <c r="F398" s="23"/>
      <c r="G398" s="66"/>
      <c r="H398" s="44"/>
      <c r="I398" s="44"/>
      <c r="J398" s="44"/>
      <c r="K398" s="44"/>
      <c r="L398" s="44"/>
      <c r="M398" s="19" t="str">
        <f t="shared" si="35"/>
        <v/>
      </c>
      <c r="N398" s="20" t="str">
        <f t="shared" si="33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4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5">
      <c r="B399" s="120" t="str">
        <f t="shared" si="32"/>
        <v xml:space="preserve">BISY2008 </v>
      </c>
      <c r="C399" s="6"/>
      <c r="D399" s="23"/>
      <c r="E399" s="23"/>
      <c r="F399" s="23"/>
      <c r="G399" s="66"/>
      <c r="H399" s="44"/>
      <c r="I399" s="44"/>
      <c r="J399" s="44"/>
      <c r="K399" s="44"/>
      <c r="L399" s="44"/>
      <c r="M399" s="19" t="str">
        <f t="shared" si="35"/>
        <v/>
      </c>
      <c r="N399" s="20" t="str">
        <f t="shared" si="33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4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5">
      <c r="B400" s="120" t="str">
        <f t="shared" si="32"/>
        <v xml:space="preserve">BISY2008 </v>
      </c>
      <c r="C400" s="6"/>
      <c r="D400" s="23"/>
      <c r="E400" s="23"/>
      <c r="F400" s="23"/>
      <c r="G400" s="66"/>
      <c r="H400" s="44"/>
      <c r="I400" s="44"/>
      <c r="J400" s="44"/>
      <c r="K400" s="44"/>
      <c r="L400" s="44"/>
      <c r="M400" s="19" t="str">
        <f t="shared" si="35"/>
        <v/>
      </c>
      <c r="N400" s="20" t="str">
        <f t="shared" si="33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4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5">
      <c r="B401" s="120" t="str">
        <f t="shared" si="32"/>
        <v xml:space="preserve">BISY2008 </v>
      </c>
      <c r="C401" s="6"/>
      <c r="D401" s="23"/>
      <c r="E401" s="23"/>
      <c r="F401" s="23"/>
      <c r="G401" s="66"/>
      <c r="H401" s="44"/>
      <c r="I401" s="44"/>
      <c r="J401" s="44"/>
      <c r="K401" s="44"/>
      <c r="L401" s="44"/>
      <c r="M401" s="19" t="str">
        <f t="shared" si="35"/>
        <v/>
      </c>
      <c r="N401" s="20" t="str">
        <f t="shared" si="33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4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5">
      <c r="B402" s="120" t="str">
        <f t="shared" si="32"/>
        <v xml:space="preserve">BISY2008 </v>
      </c>
      <c r="C402" s="6"/>
      <c r="D402" s="23"/>
      <c r="E402" s="23"/>
      <c r="F402" s="23"/>
      <c r="G402" s="66"/>
      <c r="H402" s="44"/>
      <c r="I402" s="44"/>
      <c r="J402" s="44"/>
      <c r="K402" s="44"/>
      <c r="L402" s="44"/>
      <c r="M402" s="19" t="str">
        <f t="shared" si="35"/>
        <v/>
      </c>
      <c r="N402" s="20" t="str">
        <f t="shared" si="33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4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5">
      <c r="B403" s="120" t="str">
        <f t="shared" si="32"/>
        <v xml:space="preserve">BISY2008 </v>
      </c>
      <c r="C403" s="6"/>
      <c r="D403" s="23"/>
      <c r="E403" s="23"/>
      <c r="F403" s="23"/>
      <c r="G403" s="66"/>
      <c r="H403" s="44"/>
      <c r="I403" s="44"/>
      <c r="J403" s="44"/>
      <c r="K403" s="44"/>
      <c r="L403" s="44"/>
      <c r="M403" s="19" t="str">
        <f t="shared" si="35"/>
        <v/>
      </c>
      <c r="N403" s="20" t="str">
        <f t="shared" si="33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4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5">
      <c r="B404" s="120" t="str">
        <f t="shared" si="32"/>
        <v xml:space="preserve">BISY2008 </v>
      </c>
      <c r="C404" s="6"/>
      <c r="D404" s="23"/>
      <c r="E404" s="23"/>
      <c r="F404" s="23"/>
      <c r="G404" s="66"/>
      <c r="H404" s="44"/>
      <c r="I404" s="44"/>
      <c r="J404" s="44"/>
      <c r="K404" s="44"/>
      <c r="L404" s="44"/>
      <c r="M404" s="19" t="str">
        <f t="shared" si="35"/>
        <v/>
      </c>
      <c r="N404" s="20" t="str">
        <f t="shared" si="33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4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5">
      <c r="B405" s="120" t="str">
        <f t="shared" si="32"/>
        <v xml:space="preserve">BISY2008 </v>
      </c>
      <c r="C405" s="6"/>
      <c r="D405" s="23"/>
      <c r="E405" s="23"/>
      <c r="F405" s="23"/>
      <c r="G405" s="66"/>
      <c r="H405" s="44"/>
      <c r="I405" s="44"/>
      <c r="J405" s="44"/>
      <c r="K405" s="44"/>
      <c r="L405" s="44"/>
      <c r="M405" s="19" t="str">
        <f t="shared" si="35"/>
        <v/>
      </c>
      <c r="N405" s="20" t="str">
        <f t="shared" si="33"/>
        <v/>
      </c>
      <c r="O405" s="21" t="str">
        <f>IF(G405="","",LOOKUP(N405,{0,50,65,75,85},{"F","P","C","D","HD"}))</f>
        <v/>
      </c>
      <c r="P405" s="23"/>
      <c r="Q405" s="23"/>
      <c r="R405" s="21" t="str">
        <f t="shared" si="34"/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5">
      <c r="B406" s="120" t="str">
        <f t="shared" si="32"/>
        <v xml:space="preserve">BISY2008 </v>
      </c>
      <c r="C406" s="6"/>
      <c r="D406" s="23"/>
      <c r="E406" s="23"/>
      <c r="F406" s="23"/>
      <c r="G406" s="66"/>
      <c r="H406" s="44"/>
      <c r="I406" s="44"/>
      <c r="J406" s="44"/>
      <c r="K406" s="44"/>
      <c r="L406" s="44"/>
      <c r="M406" s="19" t="str">
        <f t="shared" si="35"/>
        <v/>
      </c>
      <c r="N406" s="20" t="str">
        <f t="shared" si="33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34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5">
      <c r="B407" s="120" t="str">
        <f t="shared" ref="B407:B470" si="36">E$8&amp;" "&amp;G407</f>
        <v xml:space="preserve">BISY2008 </v>
      </c>
      <c r="C407" s="6"/>
      <c r="D407" s="23"/>
      <c r="E407" s="23"/>
      <c r="F407" s="23"/>
      <c r="G407" s="66"/>
      <c r="H407" s="44"/>
      <c r="I407" s="44"/>
      <c r="J407" s="44"/>
      <c r="K407" s="44"/>
      <c r="L407" s="44"/>
      <c r="M407" s="19" t="str">
        <f t="shared" si="35"/>
        <v/>
      </c>
      <c r="N407" s="20" t="str">
        <f t="shared" ref="N407:N470" si="37">IF(G407="","",ROUND(M407,0))</f>
        <v/>
      </c>
      <c r="O407" s="21" t="str">
        <f>IF(G407="","",LOOKUP(N407,{0,50,65,75,85},{"F","P","C","D","HD"}))</f>
        <v/>
      </c>
      <c r="P407" s="23"/>
      <c r="Q407" s="23"/>
      <c r="R407" s="21" t="str">
        <f t="shared" ref="R407:R470" si="38">IF(P407="",O407,P407)</f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5">
      <c r="B408" s="120" t="str">
        <f t="shared" si="36"/>
        <v xml:space="preserve">BISY2008 </v>
      </c>
      <c r="C408" s="6"/>
      <c r="D408" s="23"/>
      <c r="E408" s="23"/>
      <c r="F408" s="23"/>
      <c r="G408" s="66"/>
      <c r="H408" s="44"/>
      <c r="I408" s="44"/>
      <c r="J408" s="44"/>
      <c r="K408" s="44"/>
      <c r="L408" s="44"/>
      <c r="M408" s="19" t="str">
        <f t="shared" si="35"/>
        <v/>
      </c>
      <c r="N408" s="20" t="str">
        <f t="shared" si="37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38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5">
      <c r="B409" s="120" t="str">
        <f t="shared" si="36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5"/>
        <v/>
      </c>
      <c r="N409" s="20" t="str">
        <f t="shared" si="37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38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5">
      <c r="B410" s="120" t="str">
        <f t="shared" si="36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5"/>
        <v/>
      </c>
      <c r="N410" s="20" t="str">
        <f t="shared" si="37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38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5">
      <c r="B411" s="120" t="str">
        <f t="shared" si="36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5"/>
        <v/>
      </c>
      <c r="N411" s="20" t="str">
        <f t="shared" si="37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38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5">
      <c r="B412" s="120" t="str">
        <f t="shared" si="36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5"/>
        <v/>
      </c>
      <c r="N412" s="20" t="str">
        <f t="shared" si="37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38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5">
      <c r="B413" s="120" t="str">
        <f t="shared" si="36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5"/>
        <v/>
      </c>
      <c r="N413" s="20" t="str">
        <f t="shared" si="37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38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5">
      <c r="B414" s="120" t="str">
        <f t="shared" si="36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5"/>
        <v/>
      </c>
      <c r="N414" s="20" t="str">
        <f t="shared" si="37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38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5">
      <c r="B415" s="120" t="str">
        <f t="shared" si="36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5"/>
        <v/>
      </c>
      <c r="N415" s="20" t="str">
        <f t="shared" si="37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38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5">
      <c r="B416" s="120" t="str">
        <f t="shared" si="36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5"/>
        <v/>
      </c>
      <c r="N416" s="20" t="str">
        <f t="shared" si="37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38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5">
      <c r="B417" s="120" t="str">
        <f t="shared" si="36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5"/>
        <v/>
      </c>
      <c r="N417" s="20" t="str">
        <f t="shared" si="37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38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5">
      <c r="B418" s="120" t="str">
        <f t="shared" si="36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5"/>
        <v/>
      </c>
      <c r="N418" s="20" t="str">
        <f t="shared" si="37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38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5">
      <c r="B419" s="120" t="str">
        <f t="shared" si="36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5"/>
        <v/>
      </c>
      <c r="N419" s="20" t="str">
        <f t="shared" si="37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38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5">
      <c r="B420" s="120" t="str">
        <f t="shared" si="36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5"/>
        <v/>
      </c>
      <c r="N420" s="20" t="str">
        <f t="shared" si="37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38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5">
      <c r="B421" s="120" t="str">
        <f t="shared" si="36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5"/>
        <v/>
      </c>
      <c r="N421" s="20" t="str">
        <f t="shared" si="37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38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5">
      <c r="B422" s="120" t="str">
        <f t="shared" si="36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5"/>
        <v/>
      </c>
      <c r="N422" s="20" t="str">
        <f t="shared" si="37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38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5">
      <c r="B423" s="120" t="str">
        <f t="shared" si="36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5"/>
        <v/>
      </c>
      <c r="N423" s="20" t="str">
        <f t="shared" si="37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38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5">
      <c r="B424" s="120" t="str">
        <f t="shared" si="36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5"/>
        <v/>
      </c>
      <c r="N424" s="20" t="str">
        <f t="shared" si="37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38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5">
      <c r="B425" s="120" t="str">
        <f t="shared" si="36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5"/>
        <v/>
      </c>
      <c r="N425" s="20" t="str">
        <f t="shared" si="37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38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5">
      <c r="B426" s="120" t="str">
        <f t="shared" si="36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5"/>
        <v/>
      </c>
      <c r="N426" s="20" t="str">
        <f t="shared" si="37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38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5">
      <c r="B427" s="120" t="str">
        <f t="shared" si="36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5"/>
        <v/>
      </c>
      <c r="N427" s="20" t="str">
        <f t="shared" si="37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38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5">
      <c r="B428" s="120" t="str">
        <f t="shared" si="36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5"/>
        <v/>
      </c>
      <c r="N428" s="20" t="str">
        <f t="shared" si="37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38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5">
      <c r="B429" s="120" t="str">
        <f t="shared" si="36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5"/>
        <v/>
      </c>
      <c r="N429" s="20" t="str">
        <f t="shared" si="37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38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5">
      <c r="B430" s="120" t="str">
        <f t="shared" si="36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5"/>
        <v/>
      </c>
      <c r="N430" s="20" t="str">
        <f t="shared" si="37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38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5">
      <c r="B431" s="120" t="str">
        <f t="shared" si="36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5"/>
        <v/>
      </c>
      <c r="N431" s="20" t="str">
        <f t="shared" si="37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38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5">
      <c r="B432" s="120" t="str">
        <f t="shared" si="36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5"/>
        <v/>
      </c>
      <c r="N432" s="20" t="str">
        <f t="shared" si="37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38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5">
      <c r="B433" s="120" t="str">
        <f t="shared" si="36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5"/>
        <v/>
      </c>
      <c r="N433" s="20" t="str">
        <f t="shared" si="37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38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5">
      <c r="B434" s="120" t="str">
        <f t="shared" si="36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5"/>
        <v/>
      </c>
      <c r="N434" s="20" t="str">
        <f t="shared" si="37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38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5">
      <c r="B435" s="120" t="str">
        <f t="shared" si="36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5"/>
        <v/>
      </c>
      <c r="N435" s="20" t="str">
        <f t="shared" si="37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38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5">
      <c r="B436" s="120" t="str">
        <f t="shared" si="36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5"/>
        <v/>
      </c>
      <c r="N436" s="20" t="str">
        <f t="shared" si="37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38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5">
      <c r="B437" s="120" t="str">
        <f t="shared" si="36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5"/>
        <v/>
      </c>
      <c r="N437" s="20" t="str">
        <f t="shared" si="37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38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5">
      <c r="B438" s="120" t="str">
        <f t="shared" si="36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5"/>
        <v/>
      </c>
      <c r="N438" s="20" t="str">
        <f t="shared" si="37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38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5">
      <c r="B439" s="120" t="str">
        <f t="shared" si="36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ref="M439:M502" si="39">IF(G439="","",SUM(H439:L439))</f>
        <v/>
      </c>
      <c r="N439" s="20" t="str">
        <f t="shared" si="37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38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5">
      <c r="B440" s="120" t="str">
        <f t="shared" si="36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37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38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5">
      <c r="B441" s="120" t="str">
        <f t="shared" si="36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37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38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5">
      <c r="B442" s="120" t="str">
        <f t="shared" si="36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37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38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5">
      <c r="B443" s="120" t="str">
        <f t="shared" si="36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37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38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5">
      <c r="B444" s="120" t="str">
        <f t="shared" si="36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37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38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5">
      <c r="B445" s="120" t="str">
        <f t="shared" si="36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37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38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5">
      <c r="B446" s="120" t="str">
        <f t="shared" si="36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37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38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5">
      <c r="B447" s="120" t="str">
        <f t="shared" si="36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37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38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5">
      <c r="B448" s="120" t="str">
        <f t="shared" si="36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37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38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5">
      <c r="B449" s="120" t="str">
        <f t="shared" si="36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37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38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5">
      <c r="B450" s="120" t="str">
        <f t="shared" si="36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37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38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5">
      <c r="B451" s="120" t="str">
        <f t="shared" si="36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37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38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5">
      <c r="B452" s="120" t="str">
        <f t="shared" si="36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37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38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5">
      <c r="B453" s="120" t="str">
        <f t="shared" si="36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37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38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5">
      <c r="B454" s="120" t="str">
        <f t="shared" si="36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37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38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5">
      <c r="B455" s="120" t="str">
        <f t="shared" si="36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37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38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5">
      <c r="B456" s="120" t="str">
        <f t="shared" si="36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37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38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5">
      <c r="B457" s="120" t="str">
        <f t="shared" si="36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37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38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5">
      <c r="B458" s="120" t="str">
        <f t="shared" si="36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37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38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5">
      <c r="B459" s="120" t="str">
        <f t="shared" si="36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37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38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5">
      <c r="B460" s="120" t="str">
        <f t="shared" si="36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37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38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5">
      <c r="B461" s="120" t="str">
        <f t="shared" si="36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37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38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5">
      <c r="B462" s="120" t="str">
        <f t="shared" si="36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37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38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5">
      <c r="B463" s="120" t="str">
        <f t="shared" si="36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37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38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5">
      <c r="B464" s="120" t="str">
        <f t="shared" si="36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37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38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5">
      <c r="B465" s="120" t="str">
        <f t="shared" si="36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37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38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5">
      <c r="B466" s="120" t="str">
        <f t="shared" si="36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37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38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5">
      <c r="B467" s="120" t="str">
        <f t="shared" si="36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37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38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5">
      <c r="B468" s="120" t="str">
        <f t="shared" si="36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37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38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5">
      <c r="B469" s="120" t="str">
        <f t="shared" si="36"/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si="39"/>
        <v/>
      </c>
      <c r="N469" s="20" t="str">
        <f t="shared" si="37"/>
        <v/>
      </c>
      <c r="O469" s="21" t="str">
        <f>IF(G469="","",LOOKUP(N469,{0,50,65,75,85},{"F","P","C","D","HD"}))</f>
        <v/>
      </c>
      <c r="P469" s="23"/>
      <c r="Q469" s="23"/>
      <c r="R469" s="21" t="str">
        <f t="shared" si="38"/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5">
      <c r="B470" s="120" t="str">
        <f t="shared" si="36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39"/>
        <v/>
      </c>
      <c r="N470" s="20" t="str">
        <f t="shared" si="37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38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5">
      <c r="B471" s="120" t="str">
        <f t="shared" ref="B471:B534" si="40">E$8&amp;" "&amp;G471</f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39"/>
        <v/>
      </c>
      <c r="N471" s="20" t="str">
        <f t="shared" ref="N471:N534" si="41">IF(G471="","",ROUND(M471,0))</f>
        <v/>
      </c>
      <c r="O471" s="21" t="str">
        <f>IF(G471="","",LOOKUP(N471,{0,50,65,75,85},{"F","P","C","D","HD"}))</f>
        <v/>
      </c>
      <c r="P471" s="23"/>
      <c r="Q471" s="23"/>
      <c r="R471" s="21" t="str">
        <f t="shared" ref="R471:R534" si="42">IF(P471="",O471,P471)</f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5">
      <c r="B472" s="120" t="str">
        <f t="shared" si="40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39"/>
        <v/>
      </c>
      <c r="N472" s="20" t="str">
        <f t="shared" si="41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2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5">
      <c r="B473" s="120" t="str">
        <f t="shared" si="40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39"/>
        <v/>
      </c>
      <c r="N473" s="20" t="str">
        <f t="shared" si="41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2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5">
      <c r="B474" s="120" t="str">
        <f t="shared" si="40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39"/>
        <v/>
      </c>
      <c r="N474" s="20" t="str">
        <f t="shared" si="41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2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5">
      <c r="B475" s="120" t="str">
        <f t="shared" si="40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39"/>
        <v/>
      </c>
      <c r="N475" s="20" t="str">
        <f t="shared" si="41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2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5">
      <c r="B476" s="120" t="str">
        <f t="shared" si="40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39"/>
        <v/>
      </c>
      <c r="N476" s="20" t="str">
        <f t="shared" si="41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2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5">
      <c r="B477" s="120" t="str">
        <f t="shared" si="40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39"/>
        <v/>
      </c>
      <c r="N477" s="20" t="str">
        <f t="shared" si="41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2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5">
      <c r="B478" s="120" t="str">
        <f t="shared" si="40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39"/>
        <v/>
      </c>
      <c r="N478" s="20" t="str">
        <f t="shared" si="41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2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5">
      <c r="B479" s="120" t="str">
        <f t="shared" si="40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39"/>
        <v/>
      </c>
      <c r="N479" s="20" t="str">
        <f t="shared" si="41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2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5">
      <c r="B480" s="120" t="str">
        <f t="shared" si="40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39"/>
        <v/>
      </c>
      <c r="N480" s="20" t="str">
        <f t="shared" si="41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2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5">
      <c r="B481" s="120" t="str">
        <f t="shared" si="40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39"/>
        <v/>
      </c>
      <c r="N481" s="20" t="str">
        <f t="shared" si="41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2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5">
      <c r="B482" s="120" t="str">
        <f t="shared" si="40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39"/>
        <v/>
      </c>
      <c r="N482" s="20" t="str">
        <f t="shared" si="41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2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5">
      <c r="B483" s="120" t="str">
        <f t="shared" si="40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39"/>
        <v/>
      </c>
      <c r="N483" s="20" t="str">
        <f t="shared" si="41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2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5">
      <c r="B484" s="120" t="str">
        <f t="shared" si="40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39"/>
        <v/>
      </c>
      <c r="N484" s="20" t="str">
        <f t="shared" si="41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2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5">
      <c r="B485" s="120" t="str">
        <f t="shared" si="40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39"/>
        <v/>
      </c>
      <c r="N485" s="20" t="str">
        <f t="shared" si="41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2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5">
      <c r="B486" s="120" t="str">
        <f t="shared" si="40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39"/>
        <v/>
      </c>
      <c r="N486" s="20" t="str">
        <f t="shared" si="41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2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5">
      <c r="B487" s="120" t="str">
        <f t="shared" si="40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39"/>
        <v/>
      </c>
      <c r="N487" s="20" t="str">
        <f t="shared" si="41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2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5">
      <c r="B488" s="120" t="str">
        <f t="shared" si="40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39"/>
        <v/>
      </c>
      <c r="N488" s="20" t="str">
        <f t="shared" si="41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2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5">
      <c r="B489" s="120" t="str">
        <f t="shared" si="40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39"/>
        <v/>
      </c>
      <c r="N489" s="20" t="str">
        <f t="shared" si="41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2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5">
      <c r="B490" s="120" t="str">
        <f t="shared" si="40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39"/>
        <v/>
      </c>
      <c r="N490" s="20" t="str">
        <f t="shared" si="41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2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5">
      <c r="B491" s="120" t="str">
        <f t="shared" si="40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39"/>
        <v/>
      </c>
      <c r="N491" s="20" t="str">
        <f t="shared" si="41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2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5">
      <c r="B492" s="120" t="str">
        <f t="shared" si="40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39"/>
        <v/>
      </c>
      <c r="N492" s="20" t="str">
        <f t="shared" si="41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2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5">
      <c r="B493" s="120" t="str">
        <f t="shared" si="40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39"/>
        <v/>
      </c>
      <c r="N493" s="20" t="str">
        <f t="shared" si="41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2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5">
      <c r="B494" s="120" t="str">
        <f t="shared" si="40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39"/>
        <v/>
      </c>
      <c r="N494" s="20" t="str">
        <f t="shared" si="41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2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5">
      <c r="B495" s="120" t="str">
        <f t="shared" si="40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39"/>
        <v/>
      </c>
      <c r="N495" s="20" t="str">
        <f t="shared" si="41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2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5">
      <c r="B496" s="120" t="str">
        <f t="shared" si="40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39"/>
        <v/>
      </c>
      <c r="N496" s="20" t="str">
        <f t="shared" si="41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2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5">
      <c r="B497" s="120" t="str">
        <f t="shared" si="40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39"/>
        <v/>
      </c>
      <c r="N497" s="20" t="str">
        <f t="shared" si="41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2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5">
      <c r="B498" s="120" t="str">
        <f t="shared" si="40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39"/>
        <v/>
      </c>
      <c r="N498" s="20" t="str">
        <f t="shared" si="41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2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5">
      <c r="B499" s="120" t="str">
        <f t="shared" si="40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39"/>
        <v/>
      </c>
      <c r="N499" s="20" t="str">
        <f t="shared" si="41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2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5">
      <c r="B500" s="120" t="str">
        <f t="shared" si="40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39"/>
        <v/>
      </c>
      <c r="N500" s="20" t="str">
        <f t="shared" si="41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2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5">
      <c r="B501" s="120" t="str">
        <f t="shared" si="40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39"/>
        <v/>
      </c>
      <c r="N501" s="20" t="str">
        <f t="shared" si="41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2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5">
      <c r="B502" s="120" t="str">
        <f t="shared" si="40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39"/>
        <v/>
      </c>
      <c r="N502" s="20" t="str">
        <f t="shared" si="41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2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5">
      <c r="B503" s="120" t="str">
        <f t="shared" si="40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ref="M503:M566" si="43">IF(G503="","",SUM(H503:L503))</f>
        <v/>
      </c>
      <c r="N503" s="20" t="str">
        <f t="shared" si="41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2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5">
      <c r="B504" s="120" t="str">
        <f t="shared" si="40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1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2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5">
      <c r="B505" s="120" t="str">
        <f t="shared" si="40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1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2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5">
      <c r="B506" s="120" t="str">
        <f t="shared" si="40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1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2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5">
      <c r="B507" s="120" t="str">
        <f t="shared" si="40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1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2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5">
      <c r="B508" s="120" t="str">
        <f t="shared" si="40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1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2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5">
      <c r="B509" s="120" t="str">
        <f t="shared" si="40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1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2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5">
      <c r="B510" s="120" t="str">
        <f t="shared" si="40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1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2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5">
      <c r="B511" s="120" t="str">
        <f t="shared" si="40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1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2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5">
      <c r="B512" s="120" t="str">
        <f t="shared" si="40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1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2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5">
      <c r="B513" s="120" t="str">
        <f t="shared" si="40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1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2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5">
      <c r="B514" s="120" t="str">
        <f t="shared" si="40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1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2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5">
      <c r="B515" s="120" t="str">
        <f t="shared" si="40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1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2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5">
      <c r="B516" s="120" t="str">
        <f t="shared" si="40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1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2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5">
      <c r="B517" s="120" t="str">
        <f t="shared" si="40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1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2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5">
      <c r="B518" s="120" t="str">
        <f t="shared" si="40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1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2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5">
      <c r="B519" s="120" t="str">
        <f t="shared" si="40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1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2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5">
      <c r="B520" s="120" t="str">
        <f t="shared" si="40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1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2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5">
      <c r="B521" s="120" t="str">
        <f t="shared" si="40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1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2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5">
      <c r="B522" s="120" t="str">
        <f t="shared" si="40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1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2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5">
      <c r="B523" s="120" t="str">
        <f t="shared" si="40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1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2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5">
      <c r="B524" s="120" t="str">
        <f t="shared" si="40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1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2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5">
      <c r="B525" s="120" t="str">
        <f t="shared" si="40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1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2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5">
      <c r="B526" s="120" t="str">
        <f t="shared" si="40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1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2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5">
      <c r="B527" s="120" t="str">
        <f t="shared" si="40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1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2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5">
      <c r="B528" s="120" t="str">
        <f t="shared" si="40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1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2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5">
      <c r="B529" s="120" t="str">
        <f t="shared" si="40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1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2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5">
      <c r="B530" s="120" t="str">
        <f t="shared" si="40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1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2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5">
      <c r="B531" s="120" t="str">
        <f t="shared" si="40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1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2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5">
      <c r="B532" s="120" t="str">
        <f t="shared" si="40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1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2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5">
      <c r="B533" s="120" t="str">
        <f t="shared" si="40"/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si="43"/>
        <v/>
      </c>
      <c r="N533" s="20" t="str">
        <f t="shared" si="41"/>
        <v/>
      </c>
      <c r="O533" s="21" t="str">
        <f>IF(G533="","",LOOKUP(N533,{0,50,65,75,85},{"F","P","C","D","HD"}))</f>
        <v/>
      </c>
      <c r="P533" s="23"/>
      <c r="Q533" s="23"/>
      <c r="R533" s="21" t="str">
        <f t="shared" si="42"/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5">
      <c r="B534" s="120" t="str">
        <f t="shared" si="40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3"/>
        <v/>
      </c>
      <c r="N534" s="20" t="str">
        <f t="shared" si="41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2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5">
      <c r="B535" s="120" t="str">
        <f t="shared" ref="B535:B598" si="44">E$8&amp;" "&amp;G535</f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3"/>
        <v/>
      </c>
      <c r="N535" s="20" t="str">
        <f t="shared" ref="N535:N598" si="45">IF(G535="","",ROUND(M535,0))</f>
        <v/>
      </c>
      <c r="O535" s="21" t="str">
        <f>IF(G535="","",LOOKUP(N535,{0,50,65,75,85},{"F","P","C","D","HD"}))</f>
        <v/>
      </c>
      <c r="P535" s="23"/>
      <c r="Q535" s="23"/>
      <c r="R535" s="21" t="str">
        <f t="shared" ref="R535:R598" si="46">IF(P535="",O535,P535)</f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5">
      <c r="B536" s="120" t="str">
        <f t="shared" si="44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3"/>
        <v/>
      </c>
      <c r="N536" s="20" t="str">
        <f t="shared" si="45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6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5">
      <c r="B537" s="120" t="str">
        <f t="shared" si="44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3"/>
        <v/>
      </c>
      <c r="N537" s="20" t="str">
        <f t="shared" si="45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6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5">
      <c r="B538" s="120" t="str">
        <f t="shared" si="44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3"/>
        <v/>
      </c>
      <c r="N538" s="20" t="str">
        <f t="shared" si="45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6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5">
      <c r="B539" s="120" t="str">
        <f t="shared" si="44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3"/>
        <v/>
      </c>
      <c r="N539" s="20" t="str">
        <f t="shared" si="45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6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5">
      <c r="B540" s="120" t="str">
        <f t="shared" si="44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3"/>
        <v/>
      </c>
      <c r="N540" s="20" t="str">
        <f t="shared" si="45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6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5">
      <c r="B541" s="120" t="str">
        <f t="shared" si="44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3"/>
        <v/>
      </c>
      <c r="N541" s="20" t="str">
        <f t="shared" si="45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6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5">
      <c r="B542" s="120" t="str">
        <f t="shared" si="44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3"/>
        <v/>
      </c>
      <c r="N542" s="20" t="str">
        <f t="shared" si="45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6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5">
      <c r="B543" s="120" t="str">
        <f t="shared" si="44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3"/>
        <v/>
      </c>
      <c r="N543" s="20" t="str">
        <f t="shared" si="45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6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5">
      <c r="B544" s="120" t="str">
        <f t="shared" si="44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3"/>
        <v/>
      </c>
      <c r="N544" s="20" t="str">
        <f t="shared" si="45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6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5">
      <c r="B545" s="120" t="str">
        <f t="shared" si="44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3"/>
        <v/>
      </c>
      <c r="N545" s="20" t="str">
        <f t="shared" si="45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6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5">
      <c r="B546" s="120" t="str">
        <f t="shared" si="44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3"/>
        <v/>
      </c>
      <c r="N546" s="20" t="str">
        <f t="shared" si="45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6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5">
      <c r="B547" s="120" t="str">
        <f t="shared" si="44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3"/>
        <v/>
      </c>
      <c r="N547" s="20" t="str">
        <f t="shared" si="45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6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5">
      <c r="B548" s="120" t="str">
        <f t="shared" si="44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3"/>
        <v/>
      </c>
      <c r="N548" s="20" t="str">
        <f t="shared" si="45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6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5">
      <c r="B549" s="120" t="str">
        <f t="shared" si="44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3"/>
        <v/>
      </c>
      <c r="N549" s="20" t="str">
        <f t="shared" si="45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6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5">
      <c r="B550" s="120" t="str">
        <f t="shared" si="44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3"/>
        <v/>
      </c>
      <c r="N550" s="20" t="str">
        <f t="shared" si="45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6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5">
      <c r="B551" s="120" t="str">
        <f t="shared" si="44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3"/>
        <v/>
      </c>
      <c r="N551" s="20" t="str">
        <f t="shared" si="45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6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5">
      <c r="B552" s="120" t="str">
        <f t="shared" si="44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3"/>
        <v/>
      </c>
      <c r="N552" s="20" t="str">
        <f t="shared" si="45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6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5">
      <c r="B553" s="120" t="str">
        <f t="shared" si="44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3"/>
        <v/>
      </c>
      <c r="N553" s="20" t="str">
        <f t="shared" si="45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6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5">
      <c r="B554" s="120" t="str">
        <f t="shared" si="44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3"/>
        <v/>
      </c>
      <c r="N554" s="20" t="str">
        <f t="shared" si="45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6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5">
      <c r="B555" s="120" t="str">
        <f t="shared" si="44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3"/>
        <v/>
      </c>
      <c r="N555" s="20" t="str">
        <f t="shared" si="45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6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5">
      <c r="B556" s="120" t="str">
        <f t="shared" si="44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3"/>
        <v/>
      </c>
      <c r="N556" s="20" t="str">
        <f t="shared" si="45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6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5">
      <c r="B557" s="120" t="str">
        <f t="shared" si="44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3"/>
        <v/>
      </c>
      <c r="N557" s="20" t="str">
        <f t="shared" si="45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6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5">
      <c r="B558" s="120" t="str">
        <f t="shared" si="44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3"/>
        <v/>
      </c>
      <c r="N558" s="20" t="str">
        <f t="shared" si="45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6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5">
      <c r="B559" s="120" t="str">
        <f t="shared" si="44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3"/>
        <v/>
      </c>
      <c r="N559" s="20" t="str">
        <f t="shared" si="45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6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5">
      <c r="B560" s="120" t="str">
        <f t="shared" si="44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3"/>
        <v/>
      </c>
      <c r="N560" s="20" t="str">
        <f t="shared" si="45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6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5">
      <c r="B561" s="120" t="str">
        <f t="shared" si="44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3"/>
        <v/>
      </c>
      <c r="N561" s="20" t="str">
        <f t="shared" si="45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6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5">
      <c r="B562" s="120" t="str">
        <f t="shared" si="44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3"/>
        <v/>
      </c>
      <c r="N562" s="20" t="str">
        <f t="shared" si="45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6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5">
      <c r="B563" s="120" t="str">
        <f t="shared" si="44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3"/>
        <v/>
      </c>
      <c r="N563" s="20" t="str">
        <f t="shared" si="45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6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5">
      <c r="B564" s="120" t="str">
        <f t="shared" si="44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3"/>
        <v/>
      </c>
      <c r="N564" s="20" t="str">
        <f t="shared" si="45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6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5">
      <c r="B565" s="120" t="str">
        <f t="shared" si="44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3"/>
        <v/>
      </c>
      <c r="N565" s="20" t="str">
        <f t="shared" si="45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6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5">
      <c r="B566" s="120" t="str">
        <f t="shared" si="44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3"/>
        <v/>
      </c>
      <c r="N566" s="20" t="str">
        <f t="shared" si="45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6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5">
      <c r="B567" s="120" t="str">
        <f t="shared" si="44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ref="M567:M630" si="47">IF(G567="","",SUM(H567:L567))</f>
        <v/>
      </c>
      <c r="N567" s="20" t="str">
        <f t="shared" si="45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6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5">
      <c r="B568" s="120" t="str">
        <f t="shared" si="44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5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6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5">
      <c r="B569" s="120" t="str">
        <f t="shared" si="44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5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6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5">
      <c r="B570" s="120" t="str">
        <f t="shared" si="44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5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6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5">
      <c r="B571" s="120" t="str">
        <f t="shared" si="44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5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6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5">
      <c r="B572" s="120" t="str">
        <f t="shared" si="44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5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6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5">
      <c r="B573" s="120" t="str">
        <f t="shared" si="44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5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6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5">
      <c r="B574" s="120" t="str">
        <f t="shared" si="44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5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6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5">
      <c r="B575" s="120" t="str">
        <f t="shared" si="44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5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6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5">
      <c r="B576" s="120" t="str">
        <f t="shared" si="44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5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6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5">
      <c r="B577" s="120" t="str">
        <f t="shared" si="44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5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6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5">
      <c r="B578" s="120" t="str">
        <f t="shared" si="44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5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6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5">
      <c r="B579" s="120" t="str">
        <f t="shared" si="44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5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6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5">
      <c r="B580" s="120" t="str">
        <f t="shared" si="44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5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6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5">
      <c r="B581" s="120" t="str">
        <f t="shared" si="44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5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6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5">
      <c r="B582" s="120" t="str">
        <f t="shared" si="44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5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6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5">
      <c r="B583" s="120" t="str">
        <f t="shared" si="44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5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6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5">
      <c r="B584" s="120" t="str">
        <f t="shared" si="44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5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6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5">
      <c r="B585" s="120" t="str">
        <f t="shared" si="44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5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6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5">
      <c r="B586" s="120" t="str">
        <f t="shared" si="44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5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6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5">
      <c r="B587" s="120" t="str">
        <f t="shared" si="44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5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6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5">
      <c r="B588" s="120" t="str">
        <f t="shared" si="44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5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6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5">
      <c r="B589" s="120" t="str">
        <f t="shared" si="44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5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6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5">
      <c r="B590" s="120" t="str">
        <f t="shared" si="44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5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6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5">
      <c r="B591" s="120" t="str">
        <f t="shared" si="44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5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6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5">
      <c r="B592" s="120" t="str">
        <f t="shared" si="44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5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6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5">
      <c r="B593" s="120" t="str">
        <f t="shared" si="44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5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6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5">
      <c r="B594" s="120" t="str">
        <f t="shared" si="44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5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6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5">
      <c r="B595" s="120" t="str">
        <f t="shared" si="44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5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6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5">
      <c r="B596" s="120" t="str">
        <f t="shared" si="44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5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6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5">
      <c r="B597" s="120" t="str">
        <f t="shared" si="44"/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si="47"/>
        <v/>
      </c>
      <c r="N597" s="20" t="str">
        <f t="shared" si="45"/>
        <v/>
      </c>
      <c r="O597" s="21" t="str">
        <f>IF(G597="","",LOOKUP(N597,{0,50,65,75,85},{"F","P","C","D","HD"}))</f>
        <v/>
      </c>
      <c r="P597" s="23"/>
      <c r="Q597" s="23"/>
      <c r="R597" s="21" t="str">
        <f t="shared" si="46"/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5">
      <c r="B598" s="120" t="str">
        <f t="shared" si="44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47"/>
        <v/>
      </c>
      <c r="N598" s="20" t="str">
        <f t="shared" si="45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46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5">
      <c r="B599" s="120" t="str">
        <f t="shared" ref="B599:B662" si="48">E$8&amp;" "&amp;G599</f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47"/>
        <v/>
      </c>
      <c r="N599" s="20" t="str">
        <f t="shared" ref="N599:N662" si="49">IF(G599="","",ROUND(M599,0))</f>
        <v/>
      </c>
      <c r="O599" s="21" t="str">
        <f>IF(G599="","",LOOKUP(N599,{0,50,65,75,85},{"F","P","C","D","HD"}))</f>
        <v/>
      </c>
      <c r="P599" s="23"/>
      <c r="Q599" s="23"/>
      <c r="R599" s="21" t="str">
        <f t="shared" ref="R599:R662" si="50">IF(P599="",O599,P599)</f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5">
      <c r="B600" s="120" t="str">
        <f t="shared" si="48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47"/>
        <v/>
      </c>
      <c r="N600" s="20" t="str">
        <f t="shared" si="49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0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5">
      <c r="B601" s="120" t="str">
        <f t="shared" si="48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47"/>
        <v/>
      </c>
      <c r="N601" s="20" t="str">
        <f t="shared" si="49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0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5">
      <c r="B602" s="120" t="str">
        <f t="shared" si="48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47"/>
        <v/>
      </c>
      <c r="N602" s="20" t="str">
        <f t="shared" si="49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0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5">
      <c r="B603" s="120" t="str">
        <f t="shared" si="48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47"/>
        <v/>
      </c>
      <c r="N603" s="20" t="str">
        <f t="shared" si="49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0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5">
      <c r="B604" s="120" t="str">
        <f t="shared" si="48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47"/>
        <v/>
      </c>
      <c r="N604" s="20" t="str">
        <f t="shared" si="49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0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5">
      <c r="B605" s="120" t="str">
        <f t="shared" si="48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47"/>
        <v/>
      </c>
      <c r="N605" s="20" t="str">
        <f t="shared" si="49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0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5">
      <c r="B606" s="120" t="str">
        <f t="shared" si="48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47"/>
        <v/>
      </c>
      <c r="N606" s="20" t="str">
        <f t="shared" si="49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0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5">
      <c r="B607" s="120" t="str">
        <f t="shared" si="48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47"/>
        <v/>
      </c>
      <c r="N607" s="20" t="str">
        <f t="shared" si="49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0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5">
      <c r="B608" s="120" t="str">
        <f t="shared" si="48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47"/>
        <v/>
      </c>
      <c r="N608" s="20" t="str">
        <f t="shared" si="49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0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5">
      <c r="B609" s="120" t="str">
        <f t="shared" si="48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47"/>
        <v/>
      </c>
      <c r="N609" s="20" t="str">
        <f t="shared" si="49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0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5">
      <c r="B610" s="120" t="str">
        <f t="shared" si="48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47"/>
        <v/>
      </c>
      <c r="N610" s="20" t="str">
        <f t="shared" si="49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0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5">
      <c r="B611" s="120" t="str">
        <f t="shared" si="48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47"/>
        <v/>
      </c>
      <c r="N611" s="20" t="str">
        <f t="shared" si="49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0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5">
      <c r="B612" s="120" t="str">
        <f t="shared" si="48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47"/>
        <v/>
      </c>
      <c r="N612" s="20" t="str">
        <f t="shared" si="49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0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5">
      <c r="B613" s="120" t="str">
        <f t="shared" si="48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47"/>
        <v/>
      </c>
      <c r="N613" s="20" t="str">
        <f t="shared" si="49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0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5">
      <c r="B614" s="120" t="str">
        <f t="shared" si="48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47"/>
        <v/>
      </c>
      <c r="N614" s="20" t="str">
        <f t="shared" si="49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0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5">
      <c r="B615" s="120" t="str">
        <f t="shared" si="48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47"/>
        <v/>
      </c>
      <c r="N615" s="20" t="str">
        <f t="shared" si="49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0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5">
      <c r="B616" s="120" t="str">
        <f t="shared" si="48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47"/>
        <v/>
      </c>
      <c r="N616" s="20" t="str">
        <f t="shared" si="49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0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5">
      <c r="B617" s="120" t="str">
        <f t="shared" si="48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47"/>
        <v/>
      </c>
      <c r="N617" s="20" t="str">
        <f t="shared" si="49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0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5">
      <c r="B618" s="120" t="str">
        <f t="shared" si="48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47"/>
        <v/>
      </c>
      <c r="N618" s="20" t="str">
        <f t="shared" si="49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0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5">
      <c r="B619" s="120" t="str">
        <f t="shared" si="48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47"/>
        <v/>
      </c>
      <c r="N619" s="20" t="str">
        <f t="shared" si="49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0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5">
      <c r="B620" s="120" t="str">
        <f t="shared" si="48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47"/>
        <v/>
      </c>
      <c r="N620" s="20" t="str">
        <f t="shared" si="49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0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5">
      <c r="B621" s="120" t="str">
        <f t="shared" si="48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47"/>
        <v/>
      </c>
      <c r="N621" s="20" t="str">
        <f t="shared" si="49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0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5">
      <c r="B622" s="120" t="str">
        <f t="shared" si="48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47"/>
        <v/>
      </c>
      <c r="N622" s="20" t="str">
        <f t="shared" si="49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0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5">
      <c r="B623" s="120" t="str">
        <f t="shared" si="48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47"/>
        <v/>
      </c>
      <c r="N623" s="20" t="str">
        <f t="shared" si="49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0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5">
      <c r="B624" s="120" t="str">
        <f t="shared" si="48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47"/>
        <v/>
      </c>
      <c r="N624" s="20" t="str">
        <f t="shared" si="49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0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5">
      <c r="B625" s="120" t="str">
        <f t="shared" si="48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47"/>
        <v/>
      </c>
      <c r="N625" s="20" t="str">
        <f t="shared" si="49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0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5">
      <c r="B626" s="120" t="str">
        <f t="shared" si="48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47"/>
        <v/>
      </c>
      <c r="N626" s="20" t="str">
        <f t="shared" si="49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0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5">
      <c r="B627" s="120" t="str">
        <f t="shared" si="48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47"/>
        <v/>
      </c>
      <c r="N627" s="20" t="str">
        <f t="shared" si="49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0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5">
      <c r="B628" s="120" t="str">
        <f t="shared" si="48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47"/>
        <v/>
      </c>
      <c r="N628" s="20" t="str">
        <f t="shared" si="49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0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5">
      <c r="B629" s="120" t="str">
        <f t="shared" si="48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47"/>
        <v/>
      </c>
      <c r="N629" s="20" t="str">
        <f t="shared" si="49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0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5">
      <c r="B630" s="120" t="str">
        <f t="shared" si="48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47"/>
        <v/>
      </c>
      <c r="N630" s="20" t="str">
        <f t="shared" si="49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0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5">
      <c r="B631" s="120" t="str">
        <f t="shared" si="48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ref="M631:M694" si="51">IF(G631="","",SUM(H631:L631))</f>
        <v/>
      </c>
      <c r="N631" s="20" t="str">
        <f t="shared" si="49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0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5">
      <c r="B632" s="120" t="str">
        <f t="shared" si="48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49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0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5">
      <c r="B633" s="120" t="str">
        <f t="shared" si="48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49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0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5">
      <c r="B634" s="120" t="str">
        <f t="shared" si="48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49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0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5">
      <c r="B635" s="120" t="str">
        <f t="shared" si="48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49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0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5">
      <c r="B636" s="120" t="str">
        <f t="shared" si="48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49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0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5">
      <c r="B637" s="120" t="str">
        <f t="shared" si="48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49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0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5">
      <c r="B638" s="120" t="str">
        <f t="shared" si="48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49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0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5">
      <c r="B639" s="120" t="str">
        <f t="shared" si="48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49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0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5">
      <c r="B640" s="120" t="str">
        <f t="shared" si="48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49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0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5">
      <c r="B641" s="120" t="str">
        <f t="shared" si="48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49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0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5">
      <c r="B642" s="120" t="str">
        <f t="shared" si="48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49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0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5">
      <c r="B643" s="120" t="str">
        <f t="shared" si="48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49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0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5">
      <c r="B644" s="120" t="str">
        <f t="shared" si="48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49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0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5">
      <c r="B645" s="120" t="str">
        <f t="shared" si="48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49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0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5">
      <c r="B646" s="120" t="str">
        <f t="shared" si="48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49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0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5">
      <c r="B647" s="120" t="str">
        <f t="shared" si="48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49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0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5">
      <c r="B648" s="120" t="str">
        <f t="shared" si="48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49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0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5">
      <c r="B649" s="120" t="str">
        <f t="shared" si="48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49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0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5">
      <c r="B650" s="120" t="str">
        <f t="shared" si="48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49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0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5">
      <c r="B651" s="120" t="str">
        <f t="shared" si="48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49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0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5">
      <c r="B652" s="120" t="str">
        <f t="shared" si="48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49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0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5">
      <c r="B653" s="120" t="str">
        <f t="shared" si="48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49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0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5">
      <c r="B654" s="120" t="str">
        <f t="shared" si="48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49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0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5">
      <c r="B655" s="120" t="str">
        <f t="shared" si="48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49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0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5">
      <c r="B656" s="120" t="str">
        <f t="shared" si="48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49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0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5">
      <c r="B657" s="120" t="str">
        <f t="shared" si="48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49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0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5">
      <c r="B658" s="120" t="str">
        <f t="shared" si="48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49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0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5">
      <c r="B659" s="120" t="str">
        <f t="shared" si="48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49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0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5">
      <c r="B660" s="120" t="str">
        <f t="shared" si="48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49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0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5">
      <c r="B661" s="120" t="str">
        <f t="shared" si="48"/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si="51"/>
        <v/>
      </c>
      <c r="N661" s="20" t="str">
        <f t="shared" si="49"/>
        <v/>
      </c>
      <c r="O661" s="21" t="str">
        <f>IF(G661="","",LOOKUP(N661,{0,50,65,75,85},{"F","P","C","D","HD"}))</f>
        <v/>
      </c>
      <c r="P661" s="23"/>
      <c r="Q661" s="23"/>
      <c r="R661" s="21" t="str">
        <f t="shared" si="50"/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5">
      <c r="B662" s="120" t="str">
        <f t="shared" si="48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1"/>
        <v/>
      </c>
      <c r="N662" s="20" t="str">
        <f t="shared" si="49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0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5">
      <c r="B663" s="120" t="str">
        <f t="shared" ref="B663:B726" si="52">E$8&amp;" "&amp;G663</f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1"/>
        <v/>
      </c>
      <c r="N663" s="20" t="str">
        <f t="shared" ref="N663:N726" si="53">IF(G663="","",ROUND(M663,0))</f>
        <v/>
      </c>
      <c r="O663" s="21" t="str">
        <f>IF(G663="","",LOOKUP(N663,{0,50,65,75,85},{"F","P","C","D","HD"}))</f>
        <v/>
      </c>
      <c r="P663" s="23"/>
      <c r="Q663" s="23"/>
      <c r="R663" s="21" t="str">
        <f t="shared" ref="R663:R702" si="54">IF(P663="",O663,P663)</f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5">
      <c r="B664" s="120" t="str">
        <f t="shared" si="52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1"/>
        <v/>
      </c>
      <c r="N664" s="20" t="str">
        <f t="shared" si="53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4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5">
      <c r="B665" s="120" t="str">
        <f t="shared" si="52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1"/>
        <v/>
      </c>
      <c r="N665" s="20" t="str">
        <f t="shared" si="53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4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5">
      <c r="B666" s="120" t="str">
        <f t="shared" si="52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1"/>
        <v/>
      </c>
      <c r="N666" s="20" t="str">
        <f t="shared" si="53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4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5">
      <c r="B667" s="120" t="str">
        <f t="shared" si="52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1"/>
        <v/>
      </c>
      <c r="N667" s="20" t="str">
        <f t="shared" si="53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4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5">
      <c r="B668" s="120" t="str">
        <f t="shared" si="52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1"/>
        <v/>
      </c>
      <c r="N668" s="20" t="str">
        <f t="shared" si="53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4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5">
      <c r="B669" s="120" t="str">
        <f t="shared" si="52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1"/>
        <v/>
      </c>
      <c r="N669" s="20" t="str">
        <f t="shared" si="53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4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5">
      <c r="B670" s="120" t="str">
        <f t="shared" si="52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1"/>
        <v/>
      </c>
      <c r="N670" s="20" t="str">
        <f t="shared" si="53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4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5">
      <c r="B671" s="120" t="str">
        <f t="shared" si="52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1"/>
        <v/>
      </c>
      <c r="N671" s="20" t="str">
        <f t="shared" si="53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4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5">
      <c r="B672" s="120" t="str">
        <f t="shared" si="52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1"/>
        <v/>
      </c>
      <c r="N672" s="20" t="str">
        <f t="shared" si="53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4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5">
      <c r="B673" s="120" t="str">
        <f t="shared" si="52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1"/>
        <v/>
      </c>
      <c r="N673" s="20" t="str">
        <f t="shared" si="53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4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5">
      <c r="B674" s="120" t="str">
        <f t="shared" si="52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1"/>
        <v/>
      </c>
      <c r="N674" s="20" t="str">
        <f t="shared" si="53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4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5">
      <c r="B675" s="120" t="str">
        <f t="shared" si="52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1"/>
        <v/>
      </c>
      <c r="N675" s="20" t="str">
        <f t="shared" si="53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4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5">
      <c r="B676" s="120" t="str">
        <f t="shared" si="52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1"/>
        <v/>
      </c>
      <c r="N676" s="20" t="str">
        <f t="shared" si="53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4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5">
      <c r="B677" s="120" t="str">
        <f t="shared" si="52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1"/>
        <v/>
      </c>
      <c r="N677" s="20" t="str">
        <f t="shared" si="53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4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5">
      <c r="B678" s="120" t="str">
        <f t="shared" si="52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1"/>
        <v/>
      </c>
      <c r="N678" s="20" t="str">
        <f t="shared" si="53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4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5">
      <c r="B679" s="120" t="str">
        <f t="shared" si="52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1"/>
        <v/>
      </c>
      <c r="N679" s="20" t="str">
        <f t="shared" si="53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4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5">
      <c r="B680" s="120" t="str">
        <f t="shared" si="52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1"/>
        <v/>
      </c>
      <c r="N680" s="20" t="str">
        <f t="shared" si="53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4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5">
      <c r="B681" s="120" t="str">
        <f t="shared" si="52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1"/>
        <v/>
      </c>
      <c r="N681" s="20" t="str">
        <f t="shared" si="53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4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5">
      <c r="B682" s="120" t="str">
        <f t="shared" si="52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1"/>
        <v/>
      </c>
      <c r="N682" s="20" t="str">
        <f t="shared" si="53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4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5">
      <c r="B683" s="120" t="str">
        <f t="shared" si="52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1"/>
        <v/>
      </c>
      <c r="N683" s="20" t="str">
        <f t="shared" si="53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4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5">
      <c r="B684" s="120" t="str">
        <f t="shared" si="52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1"/>
        <v/>
      </c>
      <c r="N684" s="20" t="str">
        <f t="shared" si="53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4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5">
      <c r="B685" s="120" t="str">
        <f t="shared" si="52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1"/>
        <v/>
      </c>
      <c r="N685" s="20" t="str">
        <f t="shared" si="53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4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5">
      <c r="B686" s="120" t="str">
        <f t="shared" si="52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1"/>
        <v/>
      </c>
      <c r="N686" s="20" t="str">
        <f t="shared" si="53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4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5">
      <c r="B687" s="120" t="str">
        <f t="shared" si="52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1"/>
        <v/>
      </c>
      <c r="N687" s="20" t="str">
        <f t="shared" si="53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4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5">
      <c r="B688" s="120" t="str">
        <f t="shared" si="52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1"/>
        <v/>
      </c>
      <c r="N688" s="20" t="str">
        <f t="shared" si="53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4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5">
      <c r="B689" s="120" t="str">
        <f t="shared" si="52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1"/>
        <v/>
      </c>
      <c r="N689" s="20" t="str">
        <f t="shared" si="53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4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5">
      <c r="B690" s="120" t="str">
        <f t="shared" si="52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1"/>
        <v/>
      </c>
      <c r="N690" s="20" t="str">
        <f t="shared" si="53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4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5">
      <c r="B691" s="120" t="str">
        <f t="shared" si="52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1"/>
        <v/>
      </c>
      <c r="N691" s="20" t="str">
        <f t="shared" si="53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4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5">
      <c r="B692" s="120" t="str">
        <f t="shared" si="52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1"/>
        <v/>
      </c>
      <c r="N692" s="20" t="str">
        <f t="shared" si="53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4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5">
      <c r="B693" s="120" t="str">
        <f t="shared" si="52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1"/>
        <v/>
      </c>
      <c r="N693" s="20" t="str">
        <f t="shared" si="53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4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5">
      <c r="B694" s="120" t="str">
        <f t="shared" si="52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1"/>
        <v/>
      </c>
      <c r="N694" s="20" t="str">
        <f t="shared" si="53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4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5">
      <c r="B695" s="120" t="str">
        <f t="shared" si="52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ref="M695:M758" si="55">IF(G695="","",SUM(H695:L695))</f>
        <v/>
      </c>
      <c r="N695" s="20" t="str">
        <f t="shared" si="53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4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5">
      <c r="B696" s="120" t="str">
        <f t="shared" si="52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3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4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5">
      <c r="B697" s="120" t="str">
        <f t="shared" si="52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3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4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5">
      <c r="B698" s="120" t="str">
        <f t="shared" si="52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3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4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5">
      <c r="B699" s="120" t="str">
        <f t="shared" si="52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3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4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5">
      <c r="B700" s="120" t="str">
        <f t="shared" si="52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3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4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5">
      <c r="B701" s="120" t="str">
        <f t="shared" si="52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3"/>
        <v/>
      </c>
      <c r="O701" s="21" t="str">
        <f>IF(G701="","",LOOKUP(N701,{0,50,65,75,85},{"F","P","C","D","HD"}))</f>
        <v/>
      </c>
      <c r="P701" s="23"/>
      <c r="Q701" s="23"/>
      <c r="R701" s="21" t="str">
        <f t="shared" si="54"/>
        <v/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5">
      <c r="B702" s="120" t="str">
        <f t="shared" si="52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3"/>
        <v/>
      </c>
      <c r="O702" s="21" t="str">
        <f>IF(G702="","",LOOKUP(N702,{0,50,65,75,85},{"F","P","C","D","HD"}))</f>
        <v/>
      </c>
      <c r="P702" s="23"/>
      <c r="Q702" s="23"/>
      <c r="R702" s="21" t="str">
        <f t="shared" si="54"/>
        <v/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5">
      <c r="B703" s="120" t="str">
        <f t="shared" si="52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3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5">
      <c r="B704" s="120" t="str">
        <f t="shared" si="52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3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5">
      <c r="B705" s="120" t="str">
        <f t="shared" si="52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3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5">
      <c r="B706" s="120" t="str">
        <f t="shared" si="52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3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5">
      <c r="B707" s="120" t="str">
        <f t="shared" si="52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3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5">
      <c r="B708" s="120" t="str">
        <f t="shared" si="52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3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5">
      <c r="B709" s="120" t="str">
        <f t="shared" si="52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3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5">
      <c r="B710" s="120" t="str">
        <f t="shared" si="52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3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5">
      <c r="B711" s="120" t="str">
        <f t="shared" si="52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3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5">
      <c r="B712" s="120" t="str">
        <f t="shared" si="52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3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5">
      <c r="B713" s="120" t="str">
        <f t="shared" si="52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3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5">
      <c r="B714" s="120" t="str">
        <f t="shared" si="52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3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5">
      <c r="B715" s="120" t="str">
        <f t="shared" si="52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3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5">
      <c r="B716" s="120" t="str">
        <f t="shared" si="52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3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5">
      <c r="B717" s="120" t="str">
        <f t="shared" si="52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3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5">
      <c r="B718" s="120" t="str">
        <f t="shared" si="52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3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5">
      <c r="B719" s="120" t="str">
        <f t="shared" si="52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3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5">
      <c r="B720" s="120" t="str">
        <f t="shared" si="52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3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5">
      <c r="B721" s="120" t="str">
        <f t="shared" si="52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3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5">
      <c r="B722" s="120" t="str">
        <f t="shared" si="52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3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5">
      <c r="B723" s="120" t="str">
        <f t="shared" si="52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3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5">
      <c r="B724" s="120" t="str">
        <f t="shared" si="52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3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5">
      <c r="B725" s="120" t="str">
        <f t="shared" si="52"/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si="55"/>
        <v/>
      </c>
      <c r="N725" s="20" t="str">
        <f t="shared" si="53"/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5">
      <c r="B726" s="120" t="str">
        <f t="shared" si="52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5"/>
        <v/>
      </c>
      <c r="N726" s="20" t="str">
        <f t="shared" si="53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5">
      <c r="B727" s="120" t="str">
        <f t="shared" ref="B727:B790" si="56">E$8&amp;" "&amp;G727</f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5"/>
        <v/>
      </c>
      <c r="N727" s="20" t="str">
        <f t="shared" ref="N727:N790" si="57">IF(G727="","",ROUND(M727,0))</f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5">
      <c r="B728" s="120" t="str">
        <f t="shared" si="56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5"/>
        <v/>
      </c>
      <c r="N728" s="20" t="str">
        <f t="shared" si="57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5">
      <c r="B729" s="120" t="str">
        <f t="shared" si="56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5"/>
        <v/>
      </c>
      <c r="N729" s="20" t="str">
        <f t="shared" si="57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5">
      <c r="B730" s="120" t="str">
        <f t="shared" si="56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5"/>
        <v/>
      </c>
      <c r="N730" s="20" t="str">
        <f t="shared" si="57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5">
      <c r="B731" s="120" t="str">
        <f t="shared" si="56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5"/>
        <v/>
      </c>
      <c r="N731" s="20" t="str">
        <f t="shared" si="57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5">
      <c r="B732" s="120" t="str">
        <f t="shared" si="56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5"/>
        <v/>
      </c>
      <c r="N732" s="20" t="str">
        <f t="shared" si="57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5">
      <c r="B733" s="120" t="str">
        <f t="shared" si="56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5"/>
        <v/>
      </c>
      <c r="N733" s="20" t="str">
        <f t="shared" si="57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5">
      <c r="B734" s="120" t="str">
        <f t="shared" si="56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5"/>
        <v/>
      </c>
      <c r="N734" s="20" t="str">
        <f t="shared" si="57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5">
      <c r="B735" s="120" t="str">
        <f t="shared" si="56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5"/>
        <v/>
      </c>
      <c r="N735" s="20" t="str">
        <f t="shared" si="57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5">
      <c r="B736" s="120" t="str">
        <f t="shared" si="56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5"/>
        <v/>
      </c>
      <c r="N736" s="20" t="str">
        <f t="shared" si="57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5">
      <c r="B737" s="120" t="str">
        <f t="shared" si="56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5"/>
        <v/>
      </c>
      <c r="N737" s="20" t="str">
        <f t="shared" si="57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5">
      <c r="B738" s="120" t="str">
        <f t="shared" si="56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5"/>
        <v/>
      </c>
      <c r="N738" s="20" t="str">
        <f t="shared" si="57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5">
      <c r="B739" s="120" t="str">
        <f t="shared" si="56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5"/>
        <v/>
      </c>
      <c r="N739" s="20" t="str">
        <f t="shared" si="57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5">
      <c r="B740" s="120" t="str">
        <f t="shared" si="56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5"/>
        <v/>
      </c>
      <c r="N740" s="20" t="str">
        <f t="shared" si="57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5">
      <c r="B741" s="120" t="str">
        <f t="shared" si="56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5"/>
        <v/>
      </c>
      <c r="N741" s="20" t="str">
        <f t="shared" si="57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5">
      <c r="B742" s="120" t="str">
        <f t="shared" si="56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5"/>
        <v/>
      </c>
      <c r="N742" s="20" t="str">
        <f t="shared" si="57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5">
      <c r="B743" s="120" t="str">
        <f t="shared" si="56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5"/>
        <v/>
      </c>
      <c r="N743" s="20" t="str">
        <f t="shared" si="57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5">
      <c r="B744" s="120" t="str">
        <f t="shared" si="56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5"/>
        <v/>
      </c>
      <c r="N744" s="20" t="str">
        <f t="shared" si="57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5">
      <c r="B745" s="120" t="str">
        <f t="shared" si="56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5"/>
        <v/>
      </c>
      <c r="N745" s="20" t="str">
        <f t="shared" si="57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5">
      <c r="B746" s="120" t="str">
        <f t="shared" si="56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5"/>
        <v/>
      </c>
      <c r="N746" s="20" t="str">
        <f t="shared" si="57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5">
      <c r="B747" s="120" t="str">
        <f t="shared" si="56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5"/>
        <v/>
      </c>
      <c r="N747" s="20" t="str">
        <f t="shared" si="57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5">
      <c r="B748" s="120" t="str">
        <f t="shared" si="56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5"/>
        <v/>
      </c>
      <c r="N748" s="20" t="str">
        <f t="shared" si="57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5">
      <c r="B749" s="120" t="str">
        <f t="shared" si="56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5"/>
        <v/>
      </c>
      <c r="N749" s="20" t="str">
        <f t="shared" si="57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5">
      <c r="B750" s="120" t="str">
        <f t="shared" si="56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5"/>
        <v/>
      </c>
      <c r="N750" s="20" t="str">
        <f t="shared" si="57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5">
      <c r="B751" s="120" t="str">
        <f t="shared" si="56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5"/>
        <v/>
      </c>
      <c r="N751" s="20" t="str">
        <f t="shared" si="57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5">
      <c r="B752" s="120" t="str">
        <f t="shared" si="56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5"/>
        <v/>
      </c>
      <c r="N752" s="20" t="str">
        <f t="shared" si="57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5">
      <c r="B753" s="120" t="str">
        <f t="shared" si="56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5"/>
        <v/>
      </c>
      <c r="N753" s="20" t="str">
        <f t="shared" si="57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5">
      <c r="B754" s="120" t="str">
        <f t="shared" si="56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5"/>
        <v/>
      </c>
      <c r="N754" s="20" t="str">
        <f t="shared" si="57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5">
      <c r="B755" s="120" t="str">
        <f t="shared" si="56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5"/>
        <v/>
      </c>
      <c r="N755" s="20" t="str">
        <f t="shared" si="57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5">
      <c r="B756" s="120" t="str">
        <f t="shared" si="56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5"/>
        <v/>
      </c>
      <c r="N756" s="20" t="str">
        <f t="shared" si="57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5">
      <c r="B757" s="120" t="str">
        <f t="shared" si="56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5"/>
        <v/>
      </c>
      <c r="N757" s="20" t="str">
        <f t="shared" si="57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5">
      <c r="B758" s="120" t="str">
        <f t="shared" si="56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5"/>
        <v/>
      </c>
      <c r="N758" s="20" t="str">
        <f t="shared" si="57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5">
      <c r="B759" s="120" t="str">
        <f t="shared" si="56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ref="M759:M822" si="58">IF(G759="","",SUM(H759:L759))</f>
        <v/>
      </c>
      <c r="N759" s="20" t="str">
        <f t="shared" si="57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5">
      <c r="B760" s="120" t="str">
        <f t="shared" si="56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8"/>
        <v/>
      </c>
      <c r="N760" s="20" t="str">
        <f t="shared" si="57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5">
      <c r="B761" s="120" t="str">
        <f t="shared" si="56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8"/>
        <v/>
      </c>
      <c r="N761" s="20" t="str">
        <f t="shared" si="57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5">
      <c r="B762" s="120" t="str">
        <f t="shared" si="56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8"/>
        <v/>
      </c>
      <c r="N762" s="20" t="str">
        <f t="shared" si="57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5">
      <c r="B763" s="120" t="str">
        <f t="shared" si="56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8"/>
        <v/>
      </c>
      <c r="N763" s="20" t="str">
        <f t="shared" si="57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5">
      <c r="B764" s="120" t="str">
        <f t="shared" si="56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8"/>
        <v/>
      </c>
      <c r="N764" s="20" t="str">
        <f t="shared" si="57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5">
      <c r="B765" s="120" t="str">
        <f t="shared" si="56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8"/>
        <v/>
      </c>
      <c r="N765" s="20" t="str">
        <f t="shared" si="57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5">
      <c r="B766" s="120" t="str">
        <f t="shared" si="56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8"/>
        <v/>
      </c>
      <c r="N766" s="20" t="str">
        <f t="shared" si="57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5">
      <c r="B767" s="120" t="str">
        <f t="shared" si="56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8"/>
        <v/>
      </c>
      <c r="N767" s="20" t="str">
        <f t="shared" si="57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5">
      <c r="B768" s="120" t="str">
        <f t="shared" si="56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8"/>
        <v/>
      </c>
      <c r="N768" s="20" t="str">
        <f t="shared" si="57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5">
      <c r="B769" s="120" t="str">
        <f t="shared" si="56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8"/>
        <v/>
      </c>
      <c r="N769" s="20" t="str">
        <f t="shared" si="57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5">
      <c r="B770" s="120" t="str">
        <f t="shared" si="56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8"/>
        <v/>
      </c>
      <c r="N770" s="20" t="str">
        <f t="shared" si="57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5">
      <c r="B771" s="120" t="str">
        <f t="shared" si="56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8"/>
        <v/>
      </c>
      <c r="N771" s="20" t="str">
        <f t="shared" si="57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5">
      <c r="B772" s="120" t="str">
        <f t="shared" si="56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8"/>
        <v/>
      </c>
      <c r="N772" s="20" t="str">
        <f t="shared" si="57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5">
      <c r="B773" s="120" t="str">
        <f t="shared" si="56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8"/>
        <v/>
      </c>
      <c r="N773" s="20" t="str">
        <f t="shared" si="57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5">
      <c r="B774" s="120" t="str">
        <f t="shared" si="56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8"/>
        <v/>
      </c>
      <c r="N774" s="20" t="str">
        <f t="shared" si="57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5">
      <c r="B775" s="120" t="str">
        <f t="shared" si="56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8"/>
        <v/>
      </c>
      <c r="N775" s="20" t="str">
        <f t="shared" si="57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5">
      <c r="B776" s="120" t="str">
        <f t="shared" si="56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8"/>
        <v/>
      </c>
      <c r="N776" s="20" t="str">
        <f t="shared" si="57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5">
      <c r="B777" s="120" t="str">
        <f t="shared" si="56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8"/>
        <v/>
      </c>
      <c r="N777" s="20" t="str">
        <f t="shared" si="57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5">
      <c r="B778" s="120" t="str">
        <f t="shared" si="56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8"/>
        <v/>
      </c>
      <c r="N778" s="20" t="str">
        <f t="shared" si="57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5">
      <c r="B779" s="120" t="str">
        <f t="shared" si="56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8"/>
        <v/>
      </c>
      <c r="N779" s="20" t="str">
        <f t="shared" si="57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5">
      <c r="B780" s="120" t="str">
        <f t="shared" si="56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8"/>
        <v/>
      </c>
      <c r="N780" s="20" t="str">
        <f t="shared" si="57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5">
      <c r="B781" s="120" t="str">
        <f t="shared" si="56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8"/>
        <v/>
      </c>
      <c r="N781" s="20" t="str">
        <f t="shared" si="57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5">
      <c r="B782" s="120" t="str">
        <f t="shared" si="56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8"/>
        <v/>
      </c>
      <c r="N782" s="20" t="str">
        <f t="shared" si="57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5">
      <c r="B783" s="120" t="str">
        <f t="shared" si="56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8"/>
        <v/>
      </c>
      <c r="N783" s="20" t="str">
        <f t="shared" si="57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5">
      <c r="B784" s="120" t="str">
        <f t="shared" si="56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8"/>
        <v/>
      </c>
      <c r="N784" s="20" t="str">
        <f t="shared" si="57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5">
      <c r="B785" s="120" t="str">
        <f t="shared" si="56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8"/>
        <v/>
      </c>
      <c r="N785" s="20" t="str">
        <f t="shared" si="57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5">
      <c r="B786" s="120" t="str">
        <f t="shared" si="56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8"/>
        <v/>
      </c>
      <c r="N786" s="20" t="str">
        <f t="shared" si="57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5">
      <c r="B787" s="120" t="str">
        <f t="shared" si="56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8"/>
        <v/>
      </c>
      <c r="N787" s="20" t="str">
        <f t="shared" si="57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5">
      <c r="B788" s="120" t="str">
        <f t="shared" si="56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8"/>
        <v/>
      </c>
      <c r="N788" s="20" t="str">
        <f t="shared" si="57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5">
      <c r="B789" s="120" t="str">
        <f t="shared" si="56"/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si="58"/>
        <v/>
      </c>
      <c r="N789" s="20" t="str">
        <f t="shared" si="57"/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5">
      <c r="B790" s="120" t="str">
        <f t="shared" si="56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58"/>
        <v/>
      </c>
      <c r="N790" s="20" t="str">
        <f t="shared" si="57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5">
      <c r="B791" s="120" t="str">
        <f t="shared" ref="B791:B822" si="59">E$8&amp;" "&amp;G791</f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58"/>
        <v/>
      </c>
      <c r="N791" s="20" t="str">
        <f t="shared" ref="N791:N822" si="60">IF(G791="","",ROUND(M791,0))</f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5">
      <c r="B792" s="120" t="str">
        <f t="shared" si="59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58"/>
        <v/>
      </c>
      <c r="N792" s="20" t="str">
        <f t="shared" si="60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5">
      <c r="B793" s="120" t="str">
        <f t="shared" si="59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58"/>
        <v/>
      </c>
      <c r="N793" s="20" t="str">
        <f t="shared" si="60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5">
      <c r="B794" s="120" t="str">
        <f t="shared" si="59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58"/>
        <v/>
      </c>
      <c r="N794" s="20" t="str">
        <f t="shared" si="60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5">
      <c r="B795" s="120" t="str">
        <f t="shared" si="59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58"/>
        <v/>
      </c>
      <c r="N795" s="20" t="str">
        <f t="shared" si="60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5">
      <c r="B796" s="120" t="str">
        <f t="shared" si="59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58"/>
        <v/>
      </c>
      <c r="N796" s="20" t="str">
        <f t="shared" si="60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5">
      <c r="B797" s="120" t="str">
        <f t="shared" si="59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58"/>
        <v/>
      </c>
      <c r="N797" s="20" t="str">
        <f t="shared" si="60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5">
      <c r="B798" s="120" t="str">
        <f t="shared" si="59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58"/>
        <v/>
      </c>
      <c r="N798" s="20" t="str">
        <f t="shared" si="60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5">
      <c r="B799" s="120" t="str">
        <f t="shared" si="59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58"/>
        <v/>
      </c>
      <c r="N799" s="20" t="str">
        <f t="shared" si="60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5">
      <c r="B800" s="120" t="str">
        <f t="shared" si="59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58"/>
        <v/>
      </c>
      <c r="N800" s="20" t="str">
        <f t="shared" si="60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5">
      <c r="B801" s="120" t="str">
        <f t="shared" si="59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58"/>
        <v/>
      </c>
      <c r="N801" s="20" t="str">
        <f t="shared" si="60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5">
      <c r="B802" s="120" t="str">
        <f t="shared" si="59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58"/>
        <v/>
      </c>
      <c r="N802" s="20" t="str">
        <f t="shared" si="60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5">
      <c r="B803" s="120" t="str">
        <f t="shared" si="59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58"/>
        <v/>
      </c>
      <c r="N803" s="20" t="str">
        <f t="shared" si="60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5">
      <c r="B804" s="120" t="str">
        <f t="shared" si="59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58"/>
        <v/>
      </c>
      <c r="N804" s="20" t="str">
        <f t="shared" si="60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5">
      <c r="B805" s="120" t="str">
        <f t="shared" si="59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58"/>
        <v/>
      </c>
      <c r="N805" s="20" t="str">
        <f t="shared" si="60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5">
      <c r="B806" s="120" t="str">
        <f t="shared" si="59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58"/>
        <v/>
      </c>
      <c r="N806" s="20" t="str">
        <f t="shared" si="60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5">
      <c r="B807" s="120" t="str">
        <f t="shared" si="59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58"/>
        <v/>
      </c>
      <c r="N807" s="20" t="str">
        <f t="shared" si="60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5">
      <c r="B808" s="120" t="str">
        <f t="shared" si="59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58"/>
        <v/>
      </c>
      <c r="N808" s="20" t="str">
        <f t="shared" si="60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5">
      <c r="B809" s="120" t="str">
        <f t="shared" si="59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58"/>
        <v/>
      </c>
      <c r="N809" s="20" t="str">
        <f t="shared" si="60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5">
      <c r="B810" s="120" t="str">
        <f t="shared" si="59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58"/>
        <v/>
      </c>
      <c r="N810" s="20" t="str">
        <f t="shared" si="60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5">
      <c r="B811" s="120" t="str">
        <f t="shared" si="59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58"/>
        <v/>
      </c>
      <c r="N811" s="20" t="str">
        <f t="shared" si="60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5">
      <c r="B812" s="120" t="str">
        <f t="shared" si="59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58"/>
        <v/>
      </c>
      <c r="N812" s="20" t="str">
        <f t="shared" si="60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5">
      <c r="B813" s="120" t="str">
        <f t="shared" si="59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58"/>
        <v/>
      </c>
      <c r="N813" s="20" t="str">
        <f t="shared" si="60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5">
      <c r="B814" s="120" t="str">
        <f t="shared" si="59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58"/>
        <v/>
      </c>
      <c r="N814" s="20" t="str">
        <f t="shared" si="60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5">
      <c r="B815" s="120" t="str">
        <f t="shared" si="59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58"/>
        <v/>
      </c>
      <c r="N815" s="20" t="str">
        <f t="shared" si="60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5">
      <c r="B816" s="120" t="str">
        <f t="shared" si="59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58"/>
        <v/>
      </c>
      <c r="N816" s="20" t="str">
        <f t="shared" si="60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5">
      <c r="B817" s="120" t="str">
        <f t="shared" si="59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58"/>
        <v/>
      </c>
      <c r="N817" s="20" t="str">
        <f t="shared" si="60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5">
      <c r="B818" s="120" t="str">
        <f t="shared" si="59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58"/>
        <v/>
      </c>
      <c r="N818" s="20" t="str">
        <f t="shared" si="60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5">
      <c r="B819" s="120" t="str">
        <f t="shared" si="59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58"/>
        <v/>
      </c>
      <c r="N819" s="20" t="str">
        <f t="shared" si="60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5">
      <c r="B820" s="120" t="str">
        <f t="shared" si="59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58"/>
        <v/>
      </c>
      <c r="N820" s="20" t="str">
        <f t="shared" si="60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x14ac:dyDescent="0.35">
      <c r="B821" s="120" t="str">
        <f t="shared" si="59"/>
        <v xml:space="preserve">BISY2008 </v>
      </c>
      <c r="C821" s="6"/>
      <c r="D821" s="23"/>
      <c r="E821" s="23"/>
      <c r="F821" s="23"/>
      <c r="G821" s="66"/>
      <c r="H821" s="44"/>
      <c r="I821" s="44"/>
      <c r="J821" s="44"/>
      <c r="K821" s="44"/>
      <c r="L821" s="44"/>
      <c r="M821" s="19" t="str">
        <f t="shared" si="58"/>
        <v/>
      </c>
      <c r="N821" s="20" t="str">
        <f t="shared" si="60"/>
        <v/>
      </c>
      <c r="O821" s="21" t="str">
        <f>IF(G821="","",LOOKUP(N821,{0,50,65,75,85},{"F","P","C","D","HD"}))</f>
        <v/>
      </c>
      <c r="P821" s="23"/>
      <c r="Q821" s="23"/>
      <c r="R821" s="21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x14ac:dyDescent="0.35">
      <c r="B822" s="120" t="str">
        <f t="shared" si="59"/>
        <v xml:space="preserve">BISY2008 </v>
      </c>
      <c r="C822" s="6"/>
      <c r="D822" s="23"/>
      <c r="E822" s="23"/>
      <c r="F822" s="23"/>
      <c r="G822" s="66"/>
      <c r="H822" s="44"/>
      <c r="I822" s="44"/>
      <c r="J822" s="44"/>
      <c r="K822" s="44"/>
      <c r="L822" s="44"/>
      <c r="M822" s="19" t="str">
        <f t="shared" si="58"/>
        <v/>
      </c>
      <c r="N822" s="20" t="str">
        <f t="shared" si="60"/>
        <v/>
      </c>
      <c r="O822" s="21" t="str">
        <f>IF(G822="","",LOOKUP(N822,{0,50,65,75,85},{"F","P","C","D","HD"}))</f>
        <v/>
      </c>
      <c r="P822" s="23"/>
      <c r="Q822" s="23"/>
      <c r="R822" s="21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</sheetData>
  <sheetProtection sort="0" autoFilter="0"/>
  <protectedRanges>
    <protectedRange sqref="C823:S1048576 R22:S184 Q22 E22:P23 D185:S822 E24:Q184" name="Range1"/>
  </protectedRanges>
  <autoFilter ref="C22:R822" xr:uid="{00000000-0009-0000-0000-000000000000}">
    <sortState xmlns:xlrd2="http://schemas.microsoft.com/office/spreadsheetml/2017/richdata2" ref="C23:R822">
      <sortCondition ref="N22:N822"/>
    </sortState>
  </autoFilter>
  <mergeCells count="8">
    <mergeCell ref="T32:T43"/>
    <mergeCell ref="I3:N3"/>
    <mergeCell ref="S4:S11"/>
    <mergeCell ref="T5:T12"/>
    <mergeCell ref="AF5:AF6"/>
    <mergeCell ref="S15:S22"/>
    <mergeCell ref="T17:T28"/>
    <mergeCell ref="AF20:AF21"/>
  </mergeCells>
  <dataValidations count="1">
    <dataValidation type="list" allowBlank="1" showInputMessage="1" showErrorMessage="1" error="Just choose B1-B8: Block, Winter, Summer." prompt="Choose the study term" sqref="U14 U3 C23:C822" xr:uid="{E29FD2C4-4551-154A-8105-DACE3112599C}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 xr:uid="{AD7CAC87-F889-8349-9EC1-953F934602C2}">
          <x14:formula1>
            <xm:f>Info!$A$2:$A$203</xm:f>
          </x14:formula1>
          <xm:sqref>E8</xm:sqref>
        </x14:dataValidation>
        <x14:dataValidation type="list" allowBlank="1" showInputMessage="1" showErrorMessage="1" xr:uid="{5178638E-DA40-3643-B44E-BEE37967C08E}">
          <x14:formula1>
            <xm:f>Info!$K$2:$K$8</xm:f>
          </x14:formula1>
          <xm:sqref>P20:P1048576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203"/>
  <sheetViews>
    <sheetView topLeftCell="A177" zoomScale="125" zoomScaleNormal="100" workbookViewId="0">
      <selection activeCell="D195" sqref="D195"/>
    </sheetView>
  </sheetViews>
  <sheetFormatPr defaultColWidth="9.1796875" defaultRowHeight="14.5" x14ac:dyDescent="0.35"/>
  <cols>
    <col min="1" max="1" width="20" style="28" bestFit="1" customWidth="1"/>
    <col min="2" max="2" width="21.6328125" style="28" bestFit="1" customWidth="1"/>
    <col min="3" max="3" width="21.36328125" style="28" bestFit="1" customWidth="1"/>
    <col min="4" max="4" width="63.453125" style="28" bestFit="1" customWidth="1"/>
    <col min="5" max="5" width="57.81640625" style="28" bestFit="1" customWidth="1"/>
    <col min="6" max="6" width="28.453125" style="28" customWidth="1"/>
    <col min="7" max="7" width="9.81640625" style="28" bestFit="1" customWidth="1"/>
    <col min="8" max="8" width="5.81640625" style="28" bestFit="1" customWidth="1"/>
    <col min="9" max="10" width="9.1796875" style="28"/>
    <col min="11" max="11" width="13.453125" style="28" bestFit="1" customWidth="1"/>
    <col min="12" max="16384" width="9.1796875" style="28"/>
  </cols>
  <sheetData>
    <row r="1" spans="1:11" x14ac:dyDescent="0.35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K1" s="36" t="s">
        <v>28</v>
      </c>
    </row>
    <row r="2" spans="1:11" x14ac:dyDescent="0.35">
      <c r="A2" s="36"/>
      <c r="B2" s="36"/>
      <c r="C2" s="36"/>
      <c r="D2" s="36"/>
      <c r="E2" s="36"/>
      <c r="F2" s="36"/>
      <c r="G2" s="36"/>
      <c r="H2" s="36"/>
      <c r="K2" s="36"/>
    </row>
    <row r="3" spans="1:11" x14ac:dyDescent="0.35">
      <c r="A3" s="34" t="s">
        <v>43</v>
      </c>
      <c r="B3" s="34" t="s">
        <v>43</v>
      </c>
      <c r="C3" s="34" t="s">
        <v>44</v>
      </c>
      <c r="D3" s="34" t="s">
        <v>45</v>
      </c>
      <c r="E3" s="34" t="s">
        <v>45</v>
      </c>
      <c r="F3" s="34" t="s">
        <v>46</v>
      </c>
      <c r="G3" s="34" t="s">
        <v>47</v>
      </c>
      <c r="H3" s="34" t="s">
        <v>48</v>
      </c>
      <c r="K3" s="34" t="s">
        <v>303</v>
      </c>
    </row>
    <row r="4" spans="1:11" x14ac:dyDescent="0.35">
      <c r="A4" s="34" t="s">
        <v>49</v>
      </c>
      <c r="B4" s="34" t="s">
        <v>49</v>
      </c>
      <c r="C4" s="34" t="s">
        <v>50</v>
      </c>
      <c r="D4" s="34" t="s">
        <v>51</v>
      </c>
      <c r="E4" s="34" t="s">
        <v>51</v>
      </c>
      <c r="F4" s="34" t="s">
        <v>52</v>
      </c>
      <c r="G4" s="34" t="s">
        <v>47</v>
      </c>
      <c r="H4" s="34" t="s">
        <v>48</v>
      </c>
      <c r="K4" s="34" t="s">
        <v>14</v>
      </c>
    </row>
    <row r="5" spans="1:11" x14ac:dyDescent="0.35">
      <c r="A5" s="34" t="s">
        <v>53</v>
      </c>
      <c r="B5" s="34" t="s">
        <v>53</v>
      </c>
      <c r="C5" s="34" t="s">
        <v>54</v>
      </c>
      <c r="D5" s="34" t="s">
        <v>55</v>
      </c>
      <c r="E5" s="34" t="s">
        <v>55</v>
      </c>
      <c r="F5" s="34" t="s">
        <v>52</v>
      </c>
      <c r="G5" s="34" t="s">
        <v>47</v>
      </c>
      <c r="H5" s="34" t="s">
        <v>56</v>
      </c>
      <c r="K5" s="34" t="s">
        <v>304</v>
      </c>
    </row>
    <row r="6" spans="1:11" x14ac:dyDescent="0.35">
      <c r="A6" s="34" t="s">
        <v>58</v>
      </c>
      <c r="B6" s="34" t="s">
        <v>59</v>
      </c>
      <c r="C6" s="34" t="s">
        <v>57</v>
      </c>
      <c r="D6" s="34" t="s">
        <v>60</v>
      </c>
      <c r="E6" s="34" t="s">
        <v>61</v>
      </c>
      <c r="F6" s="34" t="s">
        <v>52</v>
      </c>
      <c r="G6" s="34" t="s">
        <v>47</v>
      </c>
      <c r="H6" s="34" t="s">
        <v>48</v>
      </c>
      <c r="K6" s="28" t="s">
        <v>342</v>
      </c>
    </row>
    <row r="7" spans="1:11" x14ac:dyDescent="0.35">
      <c r="A7" s="34" t="s">
        <v>63</v>
      </c>
      <c r="B7" s="34" t="s">
        <v>62</v>
      </c>
      <c r="C7" s="34" t="s">
        <v>62</v>
      </c>
      <c r="D7" s="34" t="s">
        <v>64</v>
      </c>
      <c r="E7" s="34" t="s">
        <v>64</v>
      </c>
      <c r="F7" s="34" t="s">
        <v>52</v>
      </c>
      <c r="G7" s="34" t="s">
        <v>47</v>
      </c>
      <c r="H7" s="34" t="s">
        <v>48</v>
      </c>
      <c r="K7" s="28" t="s">
        <v>343</v>
      </c>
    </row>
    <row r="8" spans="1:11" x14ac:dyDescent="0.35">
      <c r="A8" s="34" t="s">
        <v>65</v>
      </c>
      <c r="B8" s="34" t="s">
        <v>52</v>
      </c>
      <c r="C8" s="34" t="s">
        <v>52</v>
      </c>
      <c r="D8" s="34" t="s">
        <v>66</v>
      </c>
      <c r="E8" s="34" t="s">
        <v>52</v>
      </c>
      <c r="F8" s="34" t="s">
        <v>67</v>
      </c>
      <c r="G8" s="34" t="s">
        <v>47</v>
      </c>
      <c r="H8" s="34" t="s">
        <v>48</v>
      </c>
    </row>
    <row r="9" spans="1:11" x14ac:dyDescent="0.35">
      <c r="A9" s="34" t="s">
        <v>65</v>
      </c>
      <c r="B9" s="34"/>
      <c r="C9" s="34"/>
      <c r="D9" s="34" t="s">
        <v>66</v>
      </c>
      <c r="E9" s="34"/>
      <c r="F9" s="34"/>
      <c r="G9" s="34" t="s">
        <v>115</v>
      </c>
      <c r="H9" s="21">
        <v>2</v>
      </c>
    </row>
    <row r="10" spans="1:11" x14ac:dyDescent="0.35">
      <c r="A10" s="34" t="s">
        <v>69</v>
      </c>
      <c r="B10" s="34" t="s">
        <v>68</v>
      </c>
      <c r="C10" s="34" t="s">
        <v>70</v>
      </c>
      <c r="D10" s="34" t="s">
        <v>71</v>
      </c>
      <c r="E10" s="34" t="s">
        <v>72</v>
      </c>
      <c r="F10" s="34" t="s">
        <v>52</v>
      </c>
      <c r="G10" s="34" t="s">
        <v>47</v>
      </c>
      <c r="H10" s="34" t="s">
        <v>48</v>
      </c>
    </row>
    <row r="11" spans="1:11" x14ac:dyDescent="0.35">
      <c r="A11" s="34" t="s">
        <v>74</v>
      </c>
      <c r="B11" s="34" t="s">
        <v>73</v>
      </c>
      <c r="C11" s="34" t="s">
        <v>75</v>
      </c>
      <c r="D11" s="34" t="s">
        <v>76</v>
      </c>
      <c r="E11" s="34" t="s">
        <v>76</v>
      </c>
      <c r="F11" s="34" t="s">
        <v>52</v>
      </c>
      <c r="G11" s="34" t="s">
        <v>47</v>
      </c>
      <c r="H11" s="34" t="s">
        <v>48</v>
      </c>
    </row>
    <row r="12" spans="1:11" x14ac:dyDescent="0.35">
      <c r="A12" s="34" t="s">
        <v>78</v>
      </c>
      <c r="B12" s="34" t="s">
        <v>79</v>
      </c>
      <c r="C12" s="34" t="s">
        <v>77</v>
      </c>
      <c r="D12" s="34" t="s">
        <v>80</v>
      </c>
      <c r="E12" s="34" t="s">
        <v>80</v>
      </c>
      <c r="F12" s="34" t="s">
        <v>52</v>
      </c>
      <c r="G12" s="34" t="s">
        <v>47</v>
      </c>
      <c r="H12" s="34" t="s">
        <v>48</v>
      </c>
    </row>
    <row r="13" spans="1:11" x14ac:dyDescent="0.35">
      <c r="A13" s="34" t="s">
        <v>82</v>
      </c>
      <c r="B13" s="34" t="s">
        <v>81</v>
      </c>
      <c r="C13" s="34" t="s">
        <v>83</v>
      </c>
      <c r="D13" s="34" t="s">
        <v>84</v>
      </c>
      <c r="E13" s="34" t="s">
        <v>84</v>
      </c>
      <c r="F13" s="34" t="s">
        <v>52</v>
      </c>
      <c r="G13" s="34" t="s">
        <v>47</v>
      </c>
      <c r="H13" s="34" t="s">
        <v>56</v>
      </c>
    </row>
    <row r="14" spans="1:11" x14ac:dyDescent="0.35">
      <c r="A14" s="34" t="s">
        <v>86</v>
      </c>
      <c r="B14" s="34" t="s">
        <v>85</v>
      </c>
      <c r="C14" s="34" t="s">
        <v>87</v>
      </c>
      <c r="D14" s="34" t="s">
        <v>88</v>
      </c>
      <c r="E14" s="34" t="s">
        <v>88</v>
      </c>
      <c r="F14" s="34" t="s">
        <v>52</v>
      </c>
      <c r="G14" s="34" t="s">
        <v>47</v>
      </c>
      <c r="H14" s="34" t="s">
        <v>56</v>
      </c>
    </row>
    <row r="15" spans="1:11" x14ac:dyDescent="0.35">
      <c r="A15" s="34" t="s">
        <v>90</v>
      </c>
      <c r="B15" s="34" t="s">
        <v>89</v>
      </c>
      <c r="C15" s="34" t="s">
        <v>91</v>
      </c>
      <c r="D15" s="34" t="s">
        <v>92</v>
      </c>
      <c r="E15" s="34" t="s">
        <v>93</v>
      </c>
      <c r="F15" s="34" t="s">
        <v>52</v>
      </c>
      <c r="G15" s="34" t="s">
        <v>47</v>
      </c>
      <c r="H15" s="34" t="s">
        <v>56</v>
      </c>
    </row>
    <row r="16" spans="1:11" x14ac:dyDescent="0.35">
      <c r="A16" s="34" t="s">
        <v>95</v>
      </c>
      <c r="B16" s="34" t="s">
        <v>94</v>
      </c>
      <c r="C16" s="34" t="s">
        <v>96</v>
      </c>
      <c r="D16" s="34" t="s">
        <v>97</v>
      </c>
      <c r="E16" s="34" t="s">
        <v>97</v>
      </c>
      <c r="F16" s="34" t="s">
        <v>52</v>
      </c>
      <c r="G16" s="34" t="s">
        <v>47</v>
      </c>
      <c r="H16" s="34" t="s">
        <v>56</v>
      </c>
    </row>
    <row r="17" spans="1:8" x14ac:dyDescent="0.35">
      <c r="A17" s="34" t="s">
        <v>98</v>
      </c>
      <c r="B17" s="34" t="s">
        <v>52</v>
      </c>
      <c r="C17" s="34" t="s">
        <v>52</v>
      </c>
      <c r="D17" s="34" t="s">
        <v>99</v>
      </c>
      <c r="E17" s="34" t="s">
        <v>52</v>
      </c>
      <c r="F17" s="34" t="s">
        <v>52</v>
      </c>
      <c r="G17" s="34" t="s">
        <v>47</v>
      </c>
      <c r="H17" s="34" t="s">
        <v>56</v>
      </c>
    </row>
    <row r="18" spans="1:8" x14ac:dyDescent="0.35">
      <c r="A18" s="34" t="s">
        <v>447</v>
      </c>
      <c r="B18" s="34"/>
      <c r="C18" s="34"/>
      <c r="D18" s="34" t="s">
        <v>448</v>
      </c>
      <c r="E18" s="34"/>
      <c r="F18" s="34"/>
      <c r="G18" s="34" t="s">
        <v>115</v>
      </c>
      <c r="H18" s="21">
        <v>1</v>
      </c>
    </row>
    <row r="19" spans="1:8" x14ac:dyDescent="0.35">
      <c r="A19" s="34" t="s">
        <v>449</v>
      </c>
      <c r="B19" s="34"/>
      <c r="C19" s="34"/>
      <c r="D19" s="34" t="s">
        <v>450</v>
      </c>
      <c r="E19" s="34"/>
      <c r="F19" s="34"/>
      <c r="G19" s="34" t="s">
        <v>115</v>
      </c>
      <c r="H19" s="21">
        <v>1</v>
      </c>
    </row>
    <row r="20" spans="1:8" x14ac:dyDescent="0.35">
      <c r="A20" s="34" t="s">
        <v>451</v>
      </c>
      <c r="B20" s="34"/>
      <c r="C20" s="34"/>
      <c r="D20" s="34" t="s">
        <v>452</v>
      </c>
      <c r="E20" s="34"/>
      <c r="F20" s="34"/>
      <c r="G20" s="34" t="s">
        <v>115</v>
      </c>
      <c r="H20" s="21">
        <v>1</v>
      </c>
    </row>
    <row r="21" spans="1:8" x14ac:dyDescent="0.35">
      <c r="A21" s="34" t="s">
        <v>453</v>
      </c>
      <c r="B21" s="34"/>
      <c r="C21" s="34"/>
      <c r="D21" s="34" t="s">
        <v>454</v>
      </c>
      <c r="E21" s="34"/>
      <c r="F21" s="34"/>
      <c r="G21" s="34" t="s">
        <v>115</v>
      </c>
      <c r="H21" s="21">
        <v>2</v>
      </c>
    </row>
    <row r="22" spans="1:8" x14ac:dyDescent="0.35">
      <c r="A22" s="34" t="s">
        <v>459</v>
      </c>
      <c r="B22" s="34"/>
      <c r="C22" s="34"/>
      <c r="D22" s="34" t="s">
        <v>460</v>
      </c>
      <c r="E22" s="34"/>
      <c r="F22" s="34"/>
      <c r="G22" s="34" t="s">
        <v>115</v>
      </c>
      <c r="H22" s="21">
        <v>2</v>
      </c>
    </row>
    <row r="23" spans="1:8" x14ac:dyDescent="0.35">
      <c r="A23" s="34" t="s">
        <v>461</v>
      </c>
      <c r="B23" s="34"/>
      <c r="C23" s="34"/>
      <c r="D23" s="34" t="s">
        <v>462</v>
      </c>
      <c r="E23" s="34"/>
      <c r="F23" s="34"/>
      <c r="G23" s="34" t="s">
        <v>115</v>
      </c>
      <c r="H23" s="21">
        <v>2</v>
      </c>
    </row>
    <row r="24" spans="1:8" x14ac:dyDescent="0.35">
      <c r="A24" s="34" t="s">
        <v>455</v>
      </c>
      <c r="B24" s="34"/>
      <c r="C24" s="34"/>
      <c r="D24" s="34" t="s">
        <v>456</v>
      </c>
      <c r="E24" s="34"/>
      <c r="F24" s="34"/>
      <c r="G24" s="34" t="s">
        <v>115</v>
      </c>
      <c r="H24" s="21">
        <v>2</v>
      </c>
    </row>
    <row r="25" spans="1:8" x14ac:dyDescent="0.35">
      <c r="A25" s="34" t="s">
        <v>457</v>
      </c>
      <c r="B25" s="34"/>
      <c r="C25" s="34"/>
      <c r="D25" s="34" t="s">
        <v>458</v>
      </c>
      <c r="E25" s="34"/>
      <c r="F25" s="34"/>
      <c r="G25" s="34" t="s">
        <v>115</v>
      </c>
      <c r="H25" s="21">
        <v>2</v>
      </c>
    </row>
    <row r="26" spans="1:8" x14ac:dyDescent="0.35">
      <c r="A26" s="34" t="s">
        <v>463</v>
      </c>
      <c r="B26" s="34"/>
      <c r="C26" s="34"/>
      <c r="D26" s="34" t="s">
        <v>464</v>
      </c>
      <c r="E26" s="34"/>
      <c r="F26" s="34"/>
      <c r="G26" s="34" t="s">
        <v>115</v>
      </c>
      <c r="H26" s="21">
        <v>2</v>
      </c>
    </row>
    <row r="27" spans="1:8" x14ac:dyDescent="0.35">
      <c r="A27" s="34" t="s">
        <v>465</v>
      </c>
      <c r="B27" s="34"/>
      <c r="C27" s="34"/>
      <c r="D27" s="34" t="s">
        <v>466</v>
      </c>
      <c r="E27" s="34"/>
      <c r="F27" s="34"/>
      <c r="G27" s="34" t="s">
        <v>115</v>
      </c>
      <c r="H27" s="21">
        <v>2</v>
      </c>
    </row>
    <row r="28" spans="1:8" x14ac:dyDescent="0.35">
      <c r="A28" s="34" t="s">
        <v>467</v>
      </c>
      <c r="B28" s="34"/>
      <c r="C28" s="34"/>
      <c r="D28" s="34" t="s">
        <v>468</v>
      </c>
      <c r="E28" s="34"/>
      <c r="F28" s="34"/>
      <c r="G28" s="34" t="s">
        <v>115</v>
      </c>
      <c r="H28" s="21">
        <v>2</v>
      </c>
    </row>
    <row r="29" spans="1:8" x14ac:dyDescent="0.35">
      <c r="A29" s="34" t="s">
        <v>469</v>
      </c>
      <c r="B29" s="34"/>
      <c r="C29" s="34"/>
      <c r="D29" s="34" t="s">
        <v>470</v>
      </c>
      <c r="E29" s="34"/>
      <c r="F29" s="34"/>
      <c r="G29" s="34" t="s">
        <v>115</v>
      </c>
      <c r="H29" s="21">
        <v>3</v>
      </c>
    </row>
    <row r="30" spans="1:8" x14ac:dyDescent="0.35">
      <c r="A30" s="34" t="s">
        <v>471</v>
      </c>
      <c r="B30" s="34"/>
      <c r="C30" s="34"/>
      <c r="D30" s="34" t="s">
        <v>472</v>
      </c>
      <c r="E30" s="34"/>
      <c r="F30" s="34"/>
      <c r="G30" s="34" t="s">
        <v>115</v>
      </c>
      <c r="H30" s="21">
        <v>3</v>
      </c>
    </row>
    <row r="31" spans="1:8" x14ac:dyDescent="0.35">
      <c r="A31" s="34" t="s">
        <v>473</v>
      </c>
      <c r="B31" s="34"/>
      <c r="C31" s="34"/>
      <c r="D31" s="34" t="s">
        <v>426</v>
      </c>
      <c r="E31" s="34"/>
      <c r="F31" s="34"/>
      <c r="G31" s="34" t="s">
        <v>115</v>
      </c>
      <c r="H31" s="21">
        <v>3</v>
      </c>
    </row>
    <row r="32" spans="1:8" x14ac:dyDescent="0.35">
      <c r="A32" s="34" t="s">
        <v>480</v>
      </c>
      <c r="B32" s="34"/>
      <c r="C32" s="34"/>
      <c r="D32" s="34" t="s">
        <v>481</v>
      </c>
      <c r="E32" s="34"/>
      <c r="F32" s="34"/>
      <c r="G32" s="34" t="s">
        <v>115</v>
      </c>
      <c r="H32" s="21">
        <v>3</v>
      </c>
    </row>
    <row r="33" spans="1:8" x14ac:dyDescent="0.35">
      <c r="A33" s="34" t="s">
        <v>474</v>
      </c>
      <c r="B33" s="34"/>
      <c r="C33" s="34"/>
      <c r="D33" s="34" t="s">
        <v>475</v>
      </c>
      <c r="E33" s="34"/>
      <c r="F33" s="34"/>
      <c r="G33" s="34" t="s">
        <v>115</v>
      </c>
      <c r="H33" s="21">
        <v>3</v>
      </c>
    </row>
    <row r="34" spans="1:8" x14ac:dyDescent="0.35">
      <c r="A34" s="34" t="s">
        <v>476</v>
      </c>
      <c r="B34" s="34"/>
      <c r="C34" s="34"/>
      <c r="D34" s="34" t="s">
        <v>477</v>
      </c>
      <c r="E34" s="34"/>
      <c r="F34" s="34"/>
      <c r="G34" s="34" t="s">
        <v>115</v>
      </c>
      <c r="H34" s="21">
        <v>3</v>
      </c>
    </row>
    <row r="35" spans="1:8" x14ac:dyDescent="0.35">
      <c r="A35" s="34" t="s">
        <v>482</v>
      </c>
      <c r="B35" s="34"/>
      <c r="C35" s="34"/>
      <c r="D35" s="34" t="s">
        <v>483</v>
      </c>
      <c r="E35" s="34"/>
      <c r="F35" s="34"/>
      <c r="G35" s="34" t="s">
        <v>115</v>
      </c>
      <c r="H35" s="21">
        <v>3</v>
      </c>
    </row>
    <row r="36" spans="1:8" x14ac:dyDescent="0.35">
      <c r="A36" s="34" t="s">
        <v>478</v>
      </c>
      <c r="B36" s="34"/>
      <c r="C36" s="34"/>
      <c r="D36" s="34" t="s">
        <v>479</v>
      </c>
      <c r="E36" s="34"/>
      <c r="F36" s="34"/>
      <c r="G36" s="34" t="s">
        <v>115</v>
      </c>
      <c r="H36" s="21">
        <v>3</v>
      </c>
    </row>
    <row r="37" spans="1:8" x14ac:dyDescent="0.35">
      <c r="A37" s="34" t="s">
        <v>484</v>
      </c>
      <c r="B37" s="34"/>
      <c r="C37" s="34"/>
      <c r="D37" s="34" t="s">
        <v>485</v>
      </c>
      <c r="E37" s="34"/>
      <c r="F37" s="34"/>
      <c r="G37" s="34" t="s">
        <v>115</v>
      </c>
      <c r="H37" s="21">
        <v>3</v>
      </c>
    </row>
    <row r="38" spans="1:8" x14ac:dyDescent="0.35">
      <c r="A38" s="34" t="s">
        <v>486</v>
      </c>
      <c r="B38" s="34"/>
      <c r="C38" s="34"/>
      <c r="D38" s="34" t="s">
        <v>487</v>
      </c>
      <c r="E38" s="34"/>
      <c r="F38" s="34"/>
      <c r="G38" s="34" t="s">
        <v>115</v>
      </c>
      <c r="H38" s="21">
        <v>3</v>
      </c>
    </row>
    <row r="39" spans="1:8" x14ac:dyDescent="0.35">
      <c r="A39" s="34" t="s">
        <v>488</v>
      </c>
      <c r="B39" s="34"/>
      <c r="C39" s="34"/>
      <c r="D39" s="34" t="s">
        <v>489</v>
      </c>
      <c r="E39" s="34"/>
      <c r="F39" s="34"/>
      <c r="G39" s="34" t="s">
        <v>115</v>
      </c>
      <c r="H39" s="21">
        <v>3</v>
      </c>
    </row>
    <row r="40" spans="1:8" x14ac:dyDescent="0.35">
      <c r="A40" s="34" t="s">
        <v>490</v>
      </c>
      <c r="B40" s="34"/>
      <c r="C40" s="34"/>
      <c r="D40" s="34" t="s">
        <v>491</v>
      </c>
      <c r="E40" s="34"/>
      <c r="F40" s="34"/>
      <c r="G40" s="34" t="s">
        <v>115</v>
      </c>
      <c r="H40" s="21">
        <v>1</v>
      </c>
    </row>
    <row r="41" spans="1:8" x14ac:dyDescent="0.35">
      <c r="A41" s="34" t="s">
        <v>401</v>
      </c>
      <c r="B41" s="34"/>
      <c r="C41" s="34"/>
      <c r="D41" s="34" t="s">
        <v>402</v>
      </c>
      <c r="E41" s="34"/>
      <c r="F41" s="34"/>
      <c r="G41" s="34" t="s">
        <v>115</v>
      </c>
      <c r="H41" s="21">
        <v>1</v>
      </c>
    </row>
    <row r="42" spans="1:8" x14ac:dyDescent="0.35">
      <c r="A42" s="34" t="s">
        <v>403</v>
      </c>
      <c r="B42" s="34"/>
      <c r="C42" s="34"/>
      <c r="D42" s="34" t="s">
        <v>404</v>
      </c>
      <c r="E42" s="34"/>
      <c r="F42" s="34"/>
      <c r="G42" s="34" t="s">
        <v>115</v>
      </c>
      <c r="H42" s="21">
        <v>1</v>
      </c>
    </row>
    <row r="43" spans="1:8" x14ac:dyDescent="0.35">
      <c r="A43" s="34" t="s">
        <v>405</v>
      </c>
      <c r="B43" s="34"/>
      <c r="C43" s="34"/>
      <c r="D43" s="34" t="s">
        <v>406</v>
      </c>
      <c r="E43" s="34"/>
      <c r="F43" s="34"/>
      <c r="G43" s="34" t="s">
        <v>115</v>
      </c>
      <c r="H43" s="21">
        <v>1</v>
      </c>
    </row>
    <row r="44" spans="1:8" x14ac:dyDescent="0.35">
      <c r="A44" s="34" t="s">
        <v>492</v>
      </c>
      <c r="B44" s="34"/>
      <c r="C44" s="34"/>
      <c r="D44" s="34" t="s">
        <v>493</v>
      </c>
      <c r="E44" s="34"/>
      <c r="F44" s="34"/>
      <c r="G44" s="34" t="s">
        <v>115</v>
      </c>
      <c r="H44" s="21">
        <v>1</v>
      </c>
    </row>
    <row r="45" spans="1:8" x14ac:dyDescent="0.35">
      <c r="A45" s="34" t="s">
        <v>407</v>
      </c>
      <c r="B45" s="34"/>
      <c r="C45" s="34"/>
      <c r="D45" s="34" t="s">
        <v>408</v>
      </c>
      <c r="E45" s="34"/>
      <c r="F45" s="34"/>
      <c r="G45" s="34" t="s">
        <v>115</v>
      </c>
      <c r="H45" s="21">
        <v>1</v>
      </c>
    </row>
    <row r="46" spans="1:8" x14ac:dyDescent="0.35">
      <c r="A46" s="34" t="s">
        <v>494</v>
      </c>
      <c r="B46" s="34"/>
      <c r="C46" s="34"/>
      <c r="D46" s="34" t="s">
        <v>495</v>
      </c>
      <c r="E46" s="34"/>
      <c r="F46" s="34"/>
      <c r="G46" s="34" t="s">
        <v>115</v>
      </c>
      <c r="H46" s="21">
        <v>2</v>
      </c>
    </row>
    <row r="47" spans="1:8" x14ac:dyDescent="0.35">
      <c r="A47" s="34" t="s">
        <v>496</v>
      </c>
      <c r="B47" s="34"/>
      <c r="C47" s="34"/>
      <c r="D47" s="34" t="s">
        <v>497</v>
      </c>
      <c r="E47" s="34"/>
      <c r="F47" s="34"/>
      <c r="G47" s="34" t="s">
        <v>115</v>
      </c>
      <c r="H47" s="21">
        <v>2</v>
      </c>
    </row>
    <row r="48" spans="1:8" x14ac:dyDescent="0.35">
      <c r="A48" s="34" t="s">
        <v>498</v>
      </c>
      <c r="B48" s="34"/>
      <c r="C48" s="34"/>
      <c r="D48" s="34" t="s">
        <v>499</v>
      </c>
      <c r="E48" s="34"/>
      <c r="F48" s="34"/>
      <c r="G48" s="34" t="s">
        <v>115</v>
      </c>
      <c r="H48" s="21">
        <v>2</v>
      </c>
    </row>
    <row r="49" spans="1:8" x14ac:dyDescent="0.35">
      <c r="A49" s="34" t="s">
        <v>500</v>
      </c>
      <c r="B49" s="34"/>
      <c r="C49" s="34"/>
      <c r="D49" s="34" t="s">
        <v>501</v>
      </c>
      <c r="E49" s="34"/>
      <c r="F49" s="34"/>
      <c r="G49" s="34" t="s">
        <v>115</v>
      </c>
      <c r="H49" s="21">
        <v>2</v>
      </c>
    </row>
    <row r="50" spans="1:8" x14ac:dyDescent="0.35">
      <c r="A50" s="34" t="s">
        <v>409</v>
      </c>
      <c r="B50" s="34"/>
      <c r="C50" s="34"/>
      <c r="D50" s="34" t="s">
        <v>410</v>
      </c>
      <c r="E50" s="34"/>
      <c r="F50" s="34"/>
      <c r="G50" s="34" t="s">
        <v>115</v>
      </c>
      <c r="H50" s="21">
        <v>2</v>
      </c>
    </row>
    <row r="51" spans="1:8" x14ac:dyDescent="0.35">
      <c r="A51" s="34" t="s">
        <v>411</v>
      </c>
      <c r="B51" s="34"/>
      <c r="C51" s="34"/>
      <c r="D51" s="34" t="s">
        <v>412</v>
      </c>
      <c r="E51" s="34"/>
      <c r="F51" s="34"/>
      <c r="G51" s="34" t="s">
        <v>115</v>
      </c>
      <c r="H51" s="21">
        <v>2</v>
      </c>
    </row>
    <row r="52" spans="1:8" x14ac:dyDescent="0.35">
      <c r="A52" s="34" t="s">
        <v>502</v>
      </c>
      <c r="B52" s="34"/>
      <c r="C52" s="34"/>
      <c r="D52" s="34" t="s">
        <v>503</v>
      </c>
      <c r="E52" s="34"/>
      <c r="F52" s="34"/>
      <c r="G52" s="34" t="s">
        <v>115</v>
      </c>
      <c r="H52" s="21">
        <v>2</v>
      </c>
    </row>
    <row r="53" spans="1:8" x14ac:dyDescent="0.35">
      <c r="A53" s="34" t="s">
        <v>504</v>
      </c>
      <c r="B53" s="34"/>
      <c r="C53" s="34"/>
      <c r="D53" s="34" t="s">
        <v>505</v>
      </c>
      <c r="E53" s="34"/>
      <c r="F53" s="34"/>
      <c r="G53" s="34" t="s">
        <v>115</v>
      </c>
      <c r="H53" s="21">
        <v>2</v>
      </c>
    </row>
    <row r="54" spans="1:8" x14ac:dyDescent="0.35">
      <c r="A54" s="34" t="s">
        <v>506</v>
      </c>
      <c r="B54" s="34"/>
      <c r="C54" s="34"/>
      <c r="D54" s="34" t="s">
        <v>507</v>
      </c>
      <c r="E54" s="34"/>
      <c r="F54" s="34"/>
      <c r="G54" s="34" t="s">
        <v>115</v>
      </c>
      <c r="H54" s="21">
        <v>3</v>
      </c>
    </row>
    <row r="55" spans="1:8" x14ac:dyDescent="0.35">
      <c r="A55" s="34" t="s">
        <v>508</v>
      </c>
      <c r="B55" s="34"/>
      <c r="C55" s="34"/>
      <c r="D55" s="34" t="s">
        <v>509</v>
      </c>
      <c r="E55" s="34"/>
      <c r="F55" s="34"/>
      <c r="G55" s="34" t="s">
        <v>115</v>
      </c>
      <c r="H55" s="21">
        <v>3</v>
      </c>
    </row>
    <row r="56" spans="1:8" x14ac:dyDescent="0.35">
      <c r="A56" s="34" t="s">
        <v>510</v>
      </c>
      <c r="B56" s="34"/>
      <c r="C56" s="34"/>
      <c r="D56" s="34" t="s">
        <v>511</v>
      </c>
      <c r="E56" s="34"/>
      <c r="F56" s="34"/>
      <c r="G56" s="34" t="s">
        <v>115</v>
      </c>
      <c r="H56" s="21">
        <v>3</v>
      </c>
    </row>
    <row r="57" spans="1:8" x14ac:dyDescent="0.35">
      <c r="A57" s="34" t="s">
        <v>512</v>
      </c>
      <c r="B57" s="34"/>
      <c r="C57" s="34"/>
      <c r="D57" s="34" t="s">
        <v>513</v>
      </c>
      <c r="E57" s="34"/>
      <c r="F57" s="34"/>
      <c r="G57" s="34" t="s">
        <v>115</v>
      </c>
      <c r="H57" s="21">
        <v>3</v>
      </c>
    </row>
    <row r="58" spans="1:8" x14ac:dyDescent="0.35">
      <c r="A58" s="34" t="s">
        <v>514</v>
      </c>
      <c r="B58" s="34"/>
      <c r="C58" s="34"/>
      <c r="D58" s="34" t="s">
        <v>515</v>
      </c>
      <c r="E58" s="34"/>
      <c r="F58" s="34"/>
      <c r="G58" s="34" t="s">
        <v>115</v>
      </c>
      <c r="H58" s="21">
        <v>3</v>
      </c>
    </row>
    <row r="59" spans="1:8" x14ac:dyDescent="0.35">
      <c r="A59" s="34" t="s">
        <v>516</v>
      </c>
      <c r="B59" s="34"/>
      <c r="C59" s="34"/>
      <c r="D59" s="34" t="s">
        <v>517</v>
      </c>
      <c r="E59" s="34"/>
      <c r="F59" s="34"/>
      <c r="G59" s="34" t="s">
        <v>115</v>
      </c>
      <c r="H59" s="21">
        <v>3</v>
      </c>
    </row>
    <row r="60" spans="1:8" x14ac:dyDescent="0.35">
      <c r="A60" s="34" t="s">
        <v>518</v>
      </c>
      <c r="B60" s="34"/>
      <c r="C60" s="34"/>
      <c r="D60" s="34" t="s">
        <v>519</v>
      </c>
      <c r="E60" s="34"/>
      <c r="F60" s="34"/>
      <c r="G60" s="34" t="s">
        <v>115</v>
      </c>
      <c r="H60" s="21">
        <v>3</v>
      </c>
    </row>
    <row r="61" spans="1:8" x14ac:dyDescent="0.35">
      <c r="A61" s="34" t="s">
        <v>520</v>
      </c>
      <c r="B61" s="34"/>
      <c r="C61" s="34"/>
      <c r="D61" s="34" t="s">
        <v>521</v>
      </c>
      <c r="E61" s="34"/>
      <c r="F61" s="34"/>
      <c r="G61" s="34" t="s">
        <v>115</v>
      </c>
      <c r="H61" s="21">
        <v>3</v>
      </c>
    </row>
    <row r="62" spans="1:8" x14ac:dyDescent="0.35">
      <c r="A62" s="34" t="s">
        <v>522</v>
      </c>
      <c r="B62" s="34"/>
      <c r="C62" s="34"/>
      <c r="D62" s="34" t="s">
        <v>523</v>
      </c>
      <c r="E62" s="34"/>
      <c r="F62" s="34"/>
      <c r="G62" s="34" t="s">
        <v>115</v>
      </c>
      <c r="H62" s="21">
        <v>3</v>
      </c>
    </row>
    <row r="63" spans="1:8" x14ac:dyDescent="0.35">
      <c r="A63" s="34" t="s">
        <v>413</v>
      </c>
      <c r="B63" s="34"/>
      <c r="C63" s="34"/>
      <c r="D63" s="34" t="s">
        <v>414</v>
      </c>
      <c r="E63" s="34"/>
      <c r="F63" s="34"/>
      <c r="G63" s="34" t="s">
        <v>115</v>
      </c>
      <c r="H63" s="21">
        <v>1</v>
      </c>
    </row>
    <row r="64" spans="1:8" x14ac:dyDescent="0.35">
      <c r="A64" s="34" t="s">
        <v>415</v>
      </c>
      <c r="B64" s="34"/>
      <c r="C64" s="34"/>
      <c r="D64" s="34" t="s">
        <v>416</v>
      </c>
      <c r="E64" s="34"/>
      <c r="F64" s="34"/>
      <c r="G64" s="34" t="s">
        <v>115</v>
      </c>
      <c r="H64" s="21">
        <v>1</v>
      </c>
    </row>
    <row r="65" spans="1:8" x14ac:dyDescent="0.35">
      <c r="A65" s="34" t="s">
        <v>417</v>
      </c>
      <c r="B65" s="34"/>
      <c r="C65" s="34"/>
      <c r="D65" s="34" t="s">
        <v>418</v>
      </c>
      <c r="E65" s="34"/>
      <c r="F65" s="34"/>
      <c r="G65" s="34" t="s">
        <v>115</v>
      </c>
      <c r="H65" s="21">
        <v>1</v>
      </c>
    </row>
    <row r="66" spans="1:8" x14ac:dyDescent="0.35">
      <c r="A66" s="34" t="s">
        <v>419</v>
      </c>
      <c r="B66" s="34"/>
      <c r="C66" s="34"/>
      <c r="D66" s="34" t="s">
        <v>420</v>
      </c>
      <c r="E66" s="34"/>
      <c r="F66" s="34"/>
      <c r="G66" s="34" t="s">
        <v>115</v>
      </c>
      <c r="H66" s="21">
        <v>2</v>
      </c>
    </row>
    <row r="67" spans="1:8" x14ac:dyDescent="0.35">
      <c r="A67" s="34" t="s">
        <v>421</v>
      </c>
      <c r="B67" s="34"/>
      <c r="C67" s="34"/>
      <c r="D67" s="34" t="s">
        <v>422</v>
      </c>
      <c r="E67" s="34"/>
      <c r="F67" s="34"/>
      <c r="G67" s="34" t="s">
        <v>115</v>
      </c>
      <c r="H67" s="21">
        <v>2</v>
      </c>
    </row>
    <row r="68" spans="1:8" x14ac:dyDescent="0.35">
      <c r="A68" s="34" t="s">
        <v>425</v>
      </c>
      <c r="B68" s="34"/>
      <c r="C68" s="34"/>
      <c r="D68" s="34" t="s">
        <v>426</v>
      </c>
      <c r="E68" s="34"/>
      <c r="F68" s="34"/>
      <c r="G68" s="34" t="s">
        <v>115</v>
      </c>
      <c r="H68" s="21">
        <v>2</v>
      </c>
    </row>
    <row r="69" spans="1:8" x14ac:dyDescent="0.35">
      <c r="A69" s="34" t="s">
        <v>427</v>
      </c>
      <c r="B69" s="34"/>
      <c r="C69" s="34"/>
      <c r="D69" s="34" t="s">
        <v>428</v>
      </c>
      <c r="E69" s="34"/>
      <c r="F69" s="34"/>
      <c r="G69" s="34" t="s">
        <v>115</v>
      </c>
      <c r="H69" s="21">
        <v>2</v>
      </c>
    </row>
    <row r="70" spans="1:8" x14ac:dyDescent="0.35">
      <c r="A70" s="34" t="s">
        <v>423</v>
      </c>
      <c r="B70" s="34"/>
      <c r="C70" s="34"/>
      <c r="D70" s="34" t="s">
        <v>424</v>
      </c>
      <c r="E70" s="34"/>
      <c r="F70" s="34"/>
      <c r="G70" s="34" t="s">
        <v>115</v>
      </c>
      <c r="H70" s="21">
        <v>2</v>
      </c>
    </row>
    <row r="71" spans="1:8" x14ac:dyDescent="0.35">
      <c r="A71" s="34" t="s">
        <v>429</v>
      </c>
      <c r="B71" s="34"/>
      <c r="C71" s="34"/>
      <c r="D71" s="34" t="s">
        <v>430</v>
      </c>
      <c r="E71" s="34"/>
      <c r="F71" s="34"/>
      <c r="G71" s="34" t="s">
        <v>115</v>
      </c>
      <c r="H71" s="21">
        <v>2</v>
      </c>
    </row>
    <row r="72" spans="1:8" x14ac:dyDescent="0.35">
      <c r="A72" s="34" t="s">
        <v>431</v>
      </c>
      <c r="B72" s="34"/>
      <c r="C72" s="34"/>
      <c r="D72" s="34" t="s">
        <v>432</v>
      </c>
      <c r="E72" s="34"/>
      <c r="F72" s="34"/>
      <c r="G72" s="34" t="s">
        <v>115</v>
      </c>
      <c r="H72" s="21">
        <v>3</v>
      </c>
    </row>
    <row r="73" spans="1:8" x14ac:dyDescent="0.35">
      <c r="A73" s="34" t="s">
        <v>433</v>
      </c>
      <c r="B73" s="34"/>
      <c r="C73" s="34"/>
      <c r="D73" s="34" t="s">
        <v>434</v>
      </c>
      <c r="E73" s="34"/>
      <c r="F73" s="34"/>
      <c r="G73" s="34" t="s">
        <v>115</v>
      </c>
      <c r="H73" s="21">
        <v>3</v>
      </c>
    </row>
    <row r="74" spans="1:8" x14ac:dyDescent="0.35">
      <c r="A74" s="34" t="s">
        <v>435</v>
      </c>
      <c r="B74" s="34"/>
      <c r="C74" s="34"/>
      <c r="D74" s="34" t="s">
        <v>436</v>
      </c>
      <c r="E74" s="34"/>
      <c r="F74" s="34"/>
      <c r="G74" s="34" t="s">
        <v>115</v>
      </c>
      <c r="H74" s="21">
        <v>3</v>
      </c>
    </row>
    <row r="75" spans="1:8" x14ac:dyDescent="0.35">
      <c r="A75" s="34" t="s">
        <v>439</v>
      </c>
      <c r="B75" s="34"/>
      <c r="C75" s="34"/>
      <c r="D75" s="34" t="s">
        <v>440</v>
      </c>
      <c r="E75" s="34"/>
      <c r="F75" s="34"/>
      <c r="G75" s="34" t="s">
        <v>115</v>
      </c>
      <c r="H75" s="21">
        <v>3</v>
      </c>
    </row>
    <row r="76" spans="1:8" x14ac:dyDescent="0.35">
      <c r="A76" s="34" t="s">
        <v>441</v>
      </c>
      <c r="B76" s="34"/>
      <c r="C76" s="34"/>
      <c r="D76" s="34" t="s">
        <v>442</v>
      </c>
      <c r="E76" s="34"/>
      <c r="F76" s="34"/>
      <c r="G76" s="34" t="s">
        <v>115</v>
      </c>
      <c r="H76" s="21">
        <v>3</v>
      </c>
    </row>
    <row r="77" spans="1:8" x14ac:dyDescent="0.35">
      <c r="A77" s="34" t="s">
        <v>443</v>
      </c>
      <c r="B77" s="34"/>
      <c r="C77" s="34"/>
      <c r="D77" s="34" t="s">
        <v>444</v>
      </c>
      <c r="E77" s="34"/>
      <c r="F77" s="34"/>
      <c r="G77" s="34" t="s">
        <v>115</v>
      </c>
      <c r="H77" s="21">
        <v>3</v>
      </c>
    </row>
    <row r="78" spans="1:8" x14ac:dyDescent="0.35">
      <c r="A78" s="34" t="s">
        <v>437</v>
      </c>
      <c r="B78" s="34"/>
      <c r="C78" s="34"/>
      <c r="D78" s="34" t="s">
        <v>438</v>
      </c>
      <c r="E78" s="34"/>
      <c r="F78" s="34"/>
      <c r="G78" s="34" t="s">
        <v>115</v>
      </c>
      <c r="H78" s="21">
        <v>3</v>
      </c>
    </row>
    <row r="79" spans="1:8" x14ac:dyDescent="0.35">
      <c r="A79" s="34" t="s">
        <v>445</v>
      </c>
      <c r="B79" s="34"/>
      <c r="C79" s="34"/>
      <c r="D79" s="34" t="s">
        <v>446</v>
      </c>
      <c r="E79" s="34"/>
      <c r="F79" s="34"/>
      <c r="G79" s="34" t="s">
        <v>115</v>
      </c>
      <c r="H79" s="21">
        <v>3</v>
      </c>
    </row>
    <row r="80" spans="1:8" x14ac:dyDescent="0.35">
      <c r="A80" s="34" t="s">
        <v>399</v>
      </c>
      <c r="B80" s="34"/>
      <c r="C80" s="34"/>
      <c r="D80" s="34" t="s">
        <v>400</v>
      </c>
      <c r="E80" s="34"/>
      <c r="F80" s="34" t="s">
        <v>52</v>
      </c>
      <c r="G80" s="34" t="s">
        <v>115</v>
      </c>
      <c r="H80" s="34" t="s">
        <v>105</v>
      </c>
    </row>
    <row r="81" spans="1:8" x14ac:dyDescent="0.35">
      <c r="A81" s="34" t="s">
        <v>101</v>
      </c>
      <c r="B81" s="34" t="s">
        <v>102</v>
      </c>
      <c r="C81" s="34" t="s">
        <v>100</v>
      </c>
      <c r="D81" s="34" t="s">
        <v>103</v>
      </c>
      <c r="E81" s="34" t="s">
        <v>104</v>
      </c>
      <c r="F81" s="34" t="s">
        <v>52</v>
      </c>
      <c r="G81" s="34" t="s">
        <v>47</v>
      </c>
      <c r="H81" s="34" t="s">
        <v>105</v>
      </c>
    </row>
    <row r="82" spans="1:8" x14ac:dyDescent="0.35">
      <c r="A82" s="34" t="s">
        <v>5</v>
      </c>
      <c r="B82" s="34" t="s">
        <v>106</v>
      </c>
      <c r="C82" s="34" t="s">
        <v>107</v>
      </c>
      <c r="D82" s="34" t="s">
        <v>3</v>
      </c>
      <c r="E82" s="34" t="s">
        <v>108</v>
      </c>
      <c r="F82" s="34" t="s">
        <v>52</v>
      </c>
      <c r="G82" s="34" t="s">
        <v>109</v>
      </c>
      <c r="H82" s="34" t="s">
        <v>105</v>
      </c>
    </row>
    <row r="83" spans="1:8" x14ac:dyDescent="0.35">
      <c r="A83" s="34" t="s">
        <v>110</v>
      </c>
      <c r="B83" s="34" t="s">
        <v>111</v>
      </c>
      <c r="C83" s="34" t="s">
        <v>112</v>
      </c>
      <c r="D83" s="34" t="s">
        <v>113</v>
      </c>
      <c r="E83" s="34" t="s">
        <v>114</v>
      </c>
      <c r="F83" s="34" t="s">
        <v>52</v>
      </c>
      <c r="G83" s="34" t="s">
        <v>115</v>
      </c>
      <c r="H83" s="34" t="s">
        <v>105</v>
      </c>
    </row>
    <row r="84" spans="1:8" x14ac:dyDescent="0.35">
      <c r="A84" s="34" t="s">
        <v>117</v>
      </c>
      <c r="B84" s="34" t="s">
        <v>118</v>
      </c>
      <c r="C84" s="34" t="s">
        <v>116</v>
      </c>
      <c r="D84" s="34" t="s">
        <v>119</v>
      </c>
      <c r="E84" s="34" t="s">
        <v>119</v>
      </c>
      <c r="F84" s="34" t="s">
        <v>52</v>
      </c>
      <c r="G84" s="34" t="s">
        <v>115</v>
      </c>
      <c r="H84" s="34" t="s">
        <v>105</v>
      </c>
    </row>
    <row r="85" spans="1:8" x14ac:dyDescent="0.35">
      <c r="A85" s="34" t="s">
        <v>120</v>
      </c>
      <c r="B85" s="34" t="s">
        <v>121</v>
      </c>
      <c r="C85" s="34" t="s">
        <v>122</v>
      </c>
      <c r="D85" s="34" t="s">
        <v>123</v>
      </c>
      <c r="E85" s="34" t="s">
        <v>123</v>
      </c>
      <c r="F85" s="34" t="s">
        <v>52</v>
      </c>
      <c r="G85" s="34" t="s">
        <v>115</v>
      </c>
      <c r="H85" s="34" t="s">
        <v>105</v>
      </c>
    </row>
    <row r="86" spans="1:8" x14ac:dyDescent="0.35">
      <c r="A86" s="34" t="s">
        <v>124</v>
      </c>
      <c r="B86" s="34" t="s">
        <v>125</v>
      </c>
      <c r="C86" s="34" t="s">
        <v>126</v>
      </c>
      <c r="D86" s="34" t="s">
        <v>127</v>
      </c>
      <c r="E86" s="34" t="s">
        <v>127</v>
      </c>
      <c r="F86" s="34" t="s">
        <v>52</v>
      </c>
      <c r="G86" s="34" t="s">
        <v>115</v>
      </c>
      <c r="H86" s="34" t="s">
        <v>105</v>
      </c>
    </row>
    <row r="87" spans="1:8" x14ac:dyDescent="0.35">
      <c r="A87" s="34" t="s">
        <v>128</v>
      </c>
      <c r="B87" s="34" t="s">
        <v>129</v>
      </c>
      <c r="C87" s="34" t="s">
        <v>130</v>
      </c>
      <c r="D87" s="34" t="s">
        <v>131</v>
      </c>
      <c r="E87" s="34" t="s">
        <v>131</v>
      </c>
      <c r="F87" s="34" t="s">
        <v>52</v>
      </c>
      <c r="G87" s="34" t="s">
        <v>115</v>
      </c>
      <c r="H87" s="34" t="s">
        <v>105</v>
      </c>
    </row>
    <row r="88" spans="1:8" x14ac:dyDescent="0.35">
      <c r="A88" s="34" t="s">
        <v>132</v>
      </c>
      <c r="B88" s="34" t="s">
        <v>133</v>
      </c>
      <c r="C88" s="34" t="s">
        <v>134</v>
      </c>
      <c r="D88" s="34" t="s">
        <v>135</v>
      </c>
      <c r="E88" s="34" t="s">
        <v>136</v>
      </c>
      <c r="F88" s="34" t="s">
        <v>52</v>
      </c>
      <c r="G88" s="34" t="s">
        <v>115</v>
      </c>
      <c r="H88" s="34" t="s">
        <v>105</v>
      </c>
    </row>
    <row r="89" spans="1:8" x14ac:dyDescent="0.35">
      <c r="A89" s="34" t="s">
        <v>137</v>
      </c>
      <c r="B89" s="34" t="s">
        <v>138</v>
      </c>
      <c r="C89" s="34" t="s">
        <v>139</v>
      </c>
      <c r="D89" s="34" t="s">
        <v>140</v>
      </c>
      <c r="E89" s="34" t="s">
        <v>141</v>
      </c>
      <c r="F89" s="34" t="s">
        <v>52</v>
      </c>
      <c r="G89" s="34" t="s">
        <v>115</v>
      </c>
      <c r="H89" s="34" t="s">
        <v>56</v>
      </c>
    </row>
    <row r="90" spans="1:8" x14ac:dyDescent="0.35">
      <c r="A90" s="34" t="s">
        <v>142</v>
      </c>
      <c r="B90" s="34" t="s">
        <v>52</v>
      </c>
      <c r="C90" s="34" t="s">
        <v>52</v>
      </c>
      <c r="D90" s="34" t="s">
        <v>143</v>
      </c>
      <c r="E90" s="34" t="s">
        <v>52</v>
      </c>
      <c r="F90" s="34" t="s">
        <v>52</v>
      </c>
      <c r="G90" s="34" t="s">
        <v>115</v>
      </c>
      <c r="H90" s="34" t="s">
        <v>48</v>
      </c>
    </row>
    <row r="91" spans="1:8" x14ac:dyDescent="0.35">
      <c r="A91" s="34" t="s">
        <v>144</v>
      </c>
      <c r="B91" s="34" t="s">
        <v>52</v>
      </c>
      <c r="C91" s="34" t="s">
        <v>52</v>
      </c>
      <c r="D91" s="34" t="s">
        <v>145</v>
      </c>
      <c r="E91" s="34" t="s">
        <v>52</v>
      </c>
      <c r="F91" s="34" t="s">
        <v>52</v>
      </c>
      <c r="G91" s="34" t="s">
        <v>115</v>
      </c>
      <c r="H91" s="34" t="s">
        <v>48</v>
      </c>
    </row>
    <row r="92" spans="1:8" x14ac:dyDescent="0.35">
      <c r="A92" s="34" t="s">
        <v>146</v>
      </c>
      <c r="B92" s="34" t="s">
        <v>52</v>
      </c>
      <c r="C92" s="34" t="s">
        <v>52</v>
      </c>
      <c r="D92" s="34" t="s">
        <v>147</v>
      </c>
      <c r="E92" s="34" t="s">
        <v>52</v>
      </c>
      <c r="F92" s="34" t="s">
        <v>52</v>
      </c>
      <c r="G92" s="34" t="s">
        <v>115</v>
      </c>
      <c r="H92" s="34" t="s">
        <v>56</v>
      </c>
    </row>
    <row r="93" spans="1:8" x14ac:dyDescent="0.35">
      <c r="A93" s="34" t="s">
        <v>148</v>
      </c>
      <c r="B93" s="34" t="s">
        <v>52</v>
      </c>
      <c r="C93" s="34" t="s">
        <v>52</v>
      </c>
      <c r="D93" s="34" t="s">
        <v>149</v>
      </c>
      <c r="E93" s="34" t="s">
        <v>52</v>
      </c>
      <c r="F93" s="34" t="s">
        <v>52</v>
      </c>
      <c r="G93" s="34" t="s">
        <v>115</v>
      </c>
      <c r="H93" s="34" t="s">
        <v>56</v>
      </c>
    </row>
    <row r="94" spans="1:8" x14ac:dyDescent="0.35">
      <c r="A94" s="34" t="s">
        <v>150</v>
      </c>
      <c r="B94" s="34" t="s">
        <v>151</v>
      </c>
      <c r="C94" s="34" t="s">
        <v>152</v>
      </c>
      <c r="D94" s="34" t="s">
        <v>153</v>
      </c>
      <c r="E94" s="34" t="s">
        <v>154</v>
      </c>
      <c r="F94" s="34" t="s">
        <v>52</v>
      </c>
      <c r="G94" s="34" t="s">
        <v>115</v>
      </c>
      <c r="H94" s="34" t="s">
        <v>48</v>
      </c>
    </row>
    <row r="95" spans="1:8" x14ac:dyDescent="0.35">
      <c r="A95" s="34" t="s">
        <v>155</v>
      </c>
      <c r="B95" s="34" t="s">
        <v>52</v>
      </c>
      <c r="C95" s="34" t="s">
        <v>52</v>
      </c>
      <c r="D95" s="34" t="s">
        <v>156</v>
      </c>
      <c r="E95" s="34" t="s">
        <v>52</v>
      </c>
      <c r="F95" s="34" t="s">
        <v>52</v>
      </c>
      <c r="G95" s="34" t="s">
        <v>115</v>
      </c>
      <c r="H95" s="34" t="s">
        <v>48</v>
      </c>
    </row>
    <row r="96" spans="1:8" x14ac:dyDescent="0.35">
      <c r="A96" s="34" t="s">
        <v>157</v>
      </c>
      <c r="B96" s="34" t="s">
        <v>52</v>
      </c>
      <c r="C96" s="34" t="s">
        <v>52</v>
      </c>
      <c r="D96" s="34" t="s">
        <v>158</v>
      </c>
      <c r="E96" s="34" t="s">
        <v>52</v>
      </c>
      <c r="F96" s="34" t="s">
        <v>52</v>
      </c>
      <c r="G96" s="34" t="s">
        <v>115</v>
      </c>
      <c r="H96" s="34" t="s">
        <v>48</v>
      </c>
    </row>
    <row r="97" spans="1:8" x14ac:dyDescent="0.35">
      <c r="A97" s="34" t="s">
        <v>159</v>
      </c>
      <c r="B97" s="34" t="s">
        <v>52</v>
      </c>
      <c r="C97" s="34" t="s">
        <v>52</v>
      </c>
      <c r="D97" s="34" t="s">
        <v>160</v>
      </c>
      <c r="E97" s="34" t="s">
        <v>52</v>
      </c>
      <c r="F97" s="34" t="s">
        <v>52</v>
      </c>
      <c r="G97" s="34" t="s">
        <v>115</v>
      </c>
      <c r="H97" s="34" t="s">
        <v>56</v>
      </c>
    </row>
    <row r="98" spans="1:8" x14ac:dyDescent="0.35">
      <c r="A98" s="34" t="s">
        <v>161</v>
      </c>
      <c r="B98" s="34" t="s">
        <v>52</v>
      </c>
      <c r="C98" s="34" t="s">
        <v>52</v>
      </c>
      <c r="D98" s="34" t="s">
        <v>162</v>
      </c>
      <c r="E98" s="34" t="s">
        <v>52</v>
      </c>
      <c r="F98" s="34" t="s">
        <v>52</v>
      </c>
      <c r="G98" s="34" t="s">
        <v>115</v>
      </c>
      <c r="H98" s="34" t="s">
        <v>56</v>
      </c>
    </row>
    <row r="99" spans="1:8" x14ac:dyDescent="0.35">
      <c r="A99" s="34" t="s">
        <v>163</v>
      </c>
      <c r="B99" s="34" t="s">
        <v>52</v>
      </c>
      <c r="C99" s="34" t="s">
        <v>52</v>
      </c>
      <c r="D99" s="34" t="s">
        <v>164</v>
      </c>
      <c r="E99" s="34" t="s">
        <v>52</v>
      </c>
      <c r="F99" s="34" t="s">
        <v>52</v>
      </c>
      <c r="G99" s="34" t="s">
        <v>115</v>
      </c>
      <c r="H99" s="34" t="s">
        <v>48</v>
      </c>
    </row>
    <row r="100" spans="1:8" x14ac:dyDescent="0.35">
      <c r="A100" s="34" t="s">
        <v>165</v>
      </c>
      <c r="B100" s="34" t="s">
        <v>52</v>
      </c>
      <c r="C100" s="34" t="s">
        <v>52</v>
      </c>
      <c r="D100" s="34" t="s">
        <v>166</v>
      </c>
      <c r="E100" s="34" t="s">
        <v>52</v>
      </c>
      <c r="F100" s="34" t="s">
        <v>52</v>
      </c>
      <c r="G100" s="34" t="s">
        <v>115</v>
      </c>
      <c r="H100" s="34" t="s">
        <v>56</v>
      </c>
    </row>
    <row r="101" spans="1:8" x14ac:dyDescent="0.35">
      <c r="A101" s="34" t="s">
        <v>167</v>
      </c>
      <c r="B101" s="34" t="s">
        <v>168</v>
      </c>
      <c r="C101" s="34" t="s">
        <v>169</v>
      </c>
      <c r="D101" s="34" t="s">
        <v>170</v>
      </c>
      <c r="E101" s="34" t="s">
        <v>170</v>
      </c>
      <c r="F101" s="34" t="s">
        <v>52</v>
      </c>
      <c r="G101" s="34" t="s">
        <v>109</v>
      </c>
      <c r="H101" s="34" t="s">
        <v>105</v>
      </c>
    </row>
    <row r="102" spans="1:8" x14ac:dyDescent="0.35">
      <c r="A102" s="34" t="s">
        <v>171</v>
      </c>
      <c r="B102" s="34" t="s">
        <v>172</v>
      </c>
      <c r="C102" s="34" t="s">
        <v>173</v>
      </c>
      <c r="D102" s="34" t="s">
        <v>174</v>
      </c>
      <c r="E102" s="34" t="s">
        <v>174</v>
      </c>
      <c r="F102" s="34" t="s">
        <v>52</v>
      </c>
      <c r="G102" s="34" t="s">
        <v>109</v>
      </c>
      <c r="H102" s="34" t="s">
        <v>105</v>
      </c>
    </row>
    <row r="103" spans="1:8" x14ac:dyDescent="0.35">
      <c r="A103" s="34" t="s">
        <v>175</v>
      </c>
      <c r="B103" s="34" t="s">
        <v>176</v>
      </c>
      <c r="C103" s="34" t="s">
        <v>177</v>
      </c>
      <c r="D103" s="34" t="s">
        <v>178</v>
      </c>
      <c r="E103" s="34" t="s">
        <v>178</v>
      </c>
      <c r="F103" s="34" t="s">
        <v>52</v>
      </c>
      <c r="G103" s="34" t="s">
        <v>109</v>
      </c>
      <c r="H103" s="34" t="s">
        <v>105</v>
      </c>
    </row>
    <row r="104" spans="1:8" x14ac:dyDescent="0.35">
      <c r="A104" s="34" t="s">
        <v>179</v>
      </c>
      <c r="B104" s="34" t="s">
        <v>180</v>
      </c>
      <c r="C104" s="34" t="s">
        <v>181</v>
      </c>
      <c r="D104" s="34" t="s">
        <v>182</v>
      </c>
      <c r="E104" s="34" t="s">
        <v>183</v>
      </c>
      <c r="F104" s="34" t="s">
        <v>52</v>
      </c>
      <c r="G104" s="34" t="s">
        <v>109</v>
      </c>
      <c r="H104" s="34" t="s">
        <v>48</v>
      </c>
    </row>
    <row r="105" spans="1:8" x14ac:dyDescent="0.35">
      <c r="A105" s="34" t="s">
        <v>179</v>
      </c>
      <c r="B105" s="34"/>
      <c r="C105" s="34"/>
      <c r="D105" s="34" t="s">
        <v>578</v>
      </c>
      <c r="E105" s="34"/>
      <c r="F105" s="34"/>
      <c r="G105" s="34" t="s">
        <v>109</v>
      </c>
      <c r="H105" s="21">
        <v>2</v>
      </c>
    </row>
    <row r="106" spans="1:8" x14ac:dyDescent="0.35">
      <c r="A106" s="34" t="s">
        <v>184</v>
      </c>
      <c r="B106" s="34" t="s">
        <v>185</v>
      </c>
      <c r="C106" s="34" t="s">
        <v>186</v>
      </c>
      <c r="D106" s="34" t="s">
        <v>187</v>
      </c>
      <c r="E106" s="34" t="s">
        <v>187</v>
      </c>
      <c r="F106" s="34" t="s">
        <v>52</v>
      </c>
      <c r="G106" s="34" t="s">
        <v>109</v>
      </c>
      <c r="H106" s="34" t="s">
        <v>48</v>
      </c>
    </row>
    <row r="107" spans="1:8" x14ac:dyDescent="0.35">
      <c r="A107" s="34" t="s">
        <v>188</v>
      </c>
      <c r="B107" s="34" t="s">
        <v>189</v>
      </c>
      <c r="C107" s="34" t="s">
        <v>190</v>
      </c>
      <c r="D107" s="34" t="s">
        <v>191</v>
      </c>
      <c r="E107" s="34" t="s">
        <v>191</v>
      </c>
      <c r="F107" s="34" t="s">
        <v>52</v>
      </c>
      <c r="G107" s="34" t="s">
        <v>109</v>
      </c>
      <c r="H107" s="34" t="s">
        <v>48</v>
      </c>
    </row>
    <row r="108" spans="1:8" x14ac:dyDescent="0.35">
      <c r="A108" s="34" t="s">
        <v>192</v>
      </c>
      <c r="B108" s="34" t="s">
        <v>193</v>
      </c>
      <c r="C108" s="34" t="s">
        <v>194</v>
      </c>
      <c r="D108" s="34" t="s">
        <v>195</v>
      </c>
      <c r="E108" s="34" t="s">
        <v>196</v>
      </c>
      <c r="F108" s="34" t="s">
        <v>52</v>
      </c>
      <c r="G108" s="34" t="s">
        <v>109</v>
      </c>
      <c r="H108" s="34" t="s">
        <v>48</v>
      </c>
    </row>
    <row r="109" spans="1:8" x14ac:dyDescent="0.35">
      <c r="A109" s="34" t="s">
        <v>197</v>
      </c>
      <c r="B109" s="34" t="s">
        <v>198</v>
      </c>
      <c r="C109" s="34" t="s">
        <v>199</v>
      </c>
      <c r="D109" s="34" t="s">
        <v>200</v>
      </c>
      <c r="E109" s="34" t="s">
        <v>200</v>
      </c>
      <c r="F109" s="34" t="s">
        <v>52</v>
      </c>
      <c r="G109" s="34" t="s">
        <v>109</v>
      </c>
      <c r="H109" s="34" t="s">
        <v>48</v>
      </c>
    </row>
    <row r="110" spans="1:8" x14ac:dyDescent="0.35">
      <c r="A110" s="34" t="s">
        <v>201</v>
      </c>
      <c r="B110" s="34" t="s">
        <v>202</v>
      </c>
      <c r="C110" s="34" t="s">
        <v>203</v>
      </c>
      <c r="D110" s="34" t="s">
        <v>204</v>
      </c>
      <c r="E110" s="34" t="s">
        <v>204</v>
      </c>
      <c r="F110" s="34" t="s">
        <v>52</v>
      </c>
      <c r="G110" s="34" t="s">
        <v>109</v>
      </c>
      <c r="H110" s="34" t="s">
        <v>48</v>
      </c>
    </row>
    <row r="111" spans="1:8" x14ac:dyDescent="0.35">
      <c r="A111" s="34" t="s">
        <v>682</v>
      </c>
      <c r="B111" s="34"/>
      <c r="C111" s="34"/>
      <c r="D111" s="34" t="s">
        <v>578</v>
      </c>
      <c r="E111" s="34"/>
      <c r="F111" s="34"/>
      <c r="G111" s="34" t="s">
        <v>109</v>
      </c>
      <c r="H111" s="34" t="s">
        <v>48</v>
      </c>
    </row>
    <row r="112" spans="1:8" x14ac:dyDescent="0.35">
      <c r="A112" s="34" t="s">
        <v>579</v>
      </c>
      <c r="B112" s="34"/>
      <c r="C112" s="34"/>
      <c r="D112" s="34" t="s">
        <v>580</v>
      </c>
      <c r="E112" s="34"/>
      <c r="F112" s="34"/>
      <c r="G112" s="34" t="s">
        <v>109</v>
      </c>
      <c r="H112" s="21">
        <v>2</v>
      </c>
    </row>
    <row r="113" spans="1:8" x14ac:dyDescent="0.35">
      <c r="A113" s="34" t="s">
        <v>581</v>
      </c>
      <c r="B113" s="34"/>
      <c r="C113" s="34"/>
      <c r="D113" s="34" t="s">
        <v>582</v>
      </c>
      <c r="E113" s="34"/>
      <c r="F113" s="34"/>
      <c r="G113" s="34" t="s">
        <v>109</v>
      </c>
      <c r="H113" s="21">
        <v>2</v>
      </c>
    </row>
    <row r="114" spans="1:8" x14ac:dyDescent="0.35">
      <c r="A114" s="34" t="s">
        <v>205</v>
      </c>
      <c r="B114" s="34" t="s">
        <v>206</v>
      </c>
      <c r="C114" s="34" t="s">
        <v>207</v>
      </c>
      <c r="D114" s="34" t="s">
        <v>208</v>
      </c>
      <c r="E114" s="34" t="s">
        <v>209</v>
      </c>
      <c r="F114" s="34" t="s">
        <v>52</v>
      </c>
      <c r="G114" s="34" t="s">
        <v>109</v>
      </c>
      <c r="H114" s="34" t="s">
        <v>56</v>
      </c>
    </row>
    <row r="115" spans="1:8" x14ac:dyDescent="0.35">
      <c r="A115" s="34" t="s">
        <v>210</v>
      </c>
      <c r="B115" s="34" t="s">
        <v>211</v>
      </c>
      <c r="C115" s="34" t="s">
        <v>212</v>
      </c>
      <c r="D115" s="34" t="s">
        <v>213</v>
      </c>
      <c r="E115" s="34" t="s">
        <v>214</v>
      </c>
      <c r="F115" s="34" t="s">
        <v>52</v>
      </c>
      <c r="G115" s="34" t="s">
        <v>109</v>
      </c>
      <c r="H115" s="34" t="s">
        <v>56</v>
      </c>
    </row>
    <row r="116" spans="1:8" x14ac:dyDescent="0.35">
      <c r="A116" s="34" t="s">
        <v>215</v>
      </c>
      <c r="B116" s="34" t="s">
        <v>216</v>
      </c>
      <c r="C116" s="34" t="s">
        <v>217</v>
      </c>
      <c r="D116" s="34" t="s">
        <v>218</v>
      </c>
      <c r="E116" s="34" t="s">
        <v>219</v>
      </c>
      <c r="F116" s="34" t="s">
        <v>52</v>
      </c>
      <c r="G116" s="34" t="s">
        <v>109</v>
      </c>
      <c r="H116" s="34" t="s">
        <v>56</v>
      </c>
    </row>
    <row r="117" spans="1:8" x14ac:dyDescent="0.35">
      <c r="A117" s="34" t="s">
        <v>220</v>
      </c>
      <c r="B117" s="34" t="s">
        <v>52</v>
      </c>
      <c r="C117" s="34" t="s">
        <v>52</v>
      </c>
      <c r="D117" s="34" t="s">
        <v>221</v>
      </c>
      <c r="E117" s="34" t="s">
        <v>52</v>
      </c>
      <c r="F117" s="34" t="s">
        <v>222</v>
      </c>
      <c r="G117" s="34" t="s">
        <v>109</v>
      </c>
      <c r="H117" s="34" t="s">
        <v>56</v>
      </c>
    </row>
    <row r="118" spans="1:8" x14ac:dyDescent="0.35">
      <c r="A118" s="34" t="s">
        <v>223</v>
      </c>
      <c r="B118" s="34" t="s">
        <v>224</v>
      </c>
      <c r="C118" s="34" t="s">
        <v>225</v>
      </c>
      <c r="D118" s="34" t="s">
        <v>226</v>
      </c>
      <c r="E118" s="34" t="s">
        <v>226</v>
      </c>
      <c r="F118" s="34" t="s">
        <v>52</v>
      </c>
      <c r="G118" s="34" t="s">
        <v>109</v>
      </c>
      <c r="H118" s="34" t="s">
        <v>56</v>
      </c>
    </row>
    <row r="119" spans="1:8" x14ac:dyDescent="0.35">
      <c r="A119" s="34" t="s">
        <v>227</v>
      </c>
      <c r="B119" s="34" t="s">
        <v>228</v>
      </c>
      <c r="C119" s="34" t="s">
        <v>229</v>
      </c>
      <c r="D119" s="34" t="s">
        <v>230</v>
      </c>
      <c r="E119" s="34" t="s">
        <v>230</v>
      </c>
      <c r="F119" s="34" t="s">
        <v>52</v>
      </c>
      <c r="G119" s="34" t="s">
        <v>109</v>
      </c>
      <c r="H119" s="34" t="s">
        <v>56</v>
      </c>
    </row>
    <row r="120" spans="1:8" x14ac:dyDescent="0.35">
      <c r="A120" s="34" t="s">
        <v>583</v>
      </c>
      <c r="B120" s="34"/>
      <c r="C120" s="34"/>
      <c r="D120" s="34" t="s">
        <v>584</v>
      </c>
      <c r="E120" s="34"/>
      <c r="F120" s="34"/>
      <c r="G120" s="34" t="s">
        <v>109</v>
      </c>
      <c r="H120" s="21">
        <v>3</v>
      </c>
    </row>
    <row r="121" spans="1:8" x14ac:dyDescent="0.35">
      <c r="A121" s="34" t="s">
        <v>585</v>
      </c>
      <c r="B121" s="34"/>
      <c r="C121" s="34"/>
      <c r="D121" s="34" t="s">
        <v>586</v>
      </c>
      <c r="E121" s="34"/>
      <c r="F121" s="34"/>
      <c r="G121" s="34" t="s">
        <v>109</v>
      </c>
      <c r="H121" s="21">
        <v>3</v>
      </c>
    </row>
    <row r="122" spans="1:8" x14ac:dyDescent="0.35">
      <c r="A122" s="34" t="s">
        <v>231</v>
      </c>
      <c r="B122" s="34" t="s">
        <v>232</v>
      </c>
      <c r="C122" s="34" t="s">
        <v>233</v>
      </c>
      <c r="D122" s="34" t="s">
        <v>234</v>
      </c>
      <c r="E122" s="34" t="s">
        <v>234</v>
      </c>
      <c r="F122" s="34" t="s">
        <v>52</v>
      </c>
      <c r="G122" s="34" t="s">
        <v>115</v>
      </c>
      <c r="H122" s="34" t="s">
        <v>48</v>
      </c>
    </row>
    <row r="123" spans="1:8" x14ac:dyDescent="0.35">
      <c r="A123" s="34" t="s">
        <v>235</v>
      </c>
      <c r="B123" s="34" t="s">
        <v>236</v>
      </c>
      <c r="C123" s="34" t="s">
        <v>237</v>
      </c>
      <c r="D123" s="34" t="s">
        <v>238</v>
      </c>
      <c r="E123" s="34" t="s">
        <v>238</v>
      </c>
      <c r="F123" s="34" t="s">
        <v>52</v>
      </c>
      <c r="G123" s="34" t="s">
        <v>115</v>
      </c>
      <c r="H123" s="34" t="s">
        <v>48</v>
      </c>
    </row>
    <row r="124" spans="1:8" x14ac:dyDescent="0.35">
      <c r="A124" s="34" t="s">
        <v>239</v>
      </c>
      <c r="B124" s="34" t="s">
        <v>52</v>
      </c>
      <c r="C124" s="34" t="s">
        <v>52</v>
      </c>
      <c r="D124" s="34" t="s">
        <v>240</v>
      </c>
      <c r="E124" s="34" t="s">
        <v>52</v>
      </c>
      <c r="F124" s="34" t="s">
        <v>52</v>
      </c>
      <c r="G124" s="34" t="s">
        <v>115</v>
      </c>
      <c r="H124" s="34" t="s">
        <v>48</v>
      </c>
    </row>
    <row r="125" spans="1:8" x14ac:dyDescent="0.35">
      <c r="A125" s="34" t="s">
        <v>241</v>
      </c>
      <c r="B125" s="34" t="s">
        <v>242</v>
      </c>
      <c r="C125" s="34" t="s">
        <v>243</v>
      </c>
      <c r="D125" s="34" t="s">
        <v>244</v>
      </c>
      <c r="E125" s="34" t="s">
        <v>245</v>
      </c>
      <c r="F125" s="34" t="s">
        <v>52</v>
      </c>
      <c r="G125" s="34" t="s">
        <v>115</v>
      </c>
      <c r="H125" s="34" t="s">
        <v>56</v>
      </c>
    </row>
    <row r="126" spans="1:8" x14ac:dyDescent="0.35">
      <c r="A126" s="34" t="s">
        <v>246</v>
      </c>
      <c r="B126" s="34" t="s">
        <v>247</v>
      </c>
      <c r="C126" s="34" t="s">
        <v>248</v>
      </c>
      <c r="D126" s="34" t="s">
        <v>249</v>
      </c>
      <c r="E126" s="34" t="s">
        <v>250</v>
      </c>
      <c r="F126" s="34" t="s">
        <v>52</v>
      </c>
      <c r="G126" s="34" t="s">
        <v>115</v>
      </c>
      <c r="H126" s="34" t="s">
        <v>56</v>
      </c>
    </row>
    <row r="127" spans="1:8" x14ac:dyDescent="0.35">
      <c r="A127" s="34" t="s">
        <v>251</v>
      </c>
      <c r="B127" s="34" t="s">
        <v>52</v>
      </c>
      <c r="C127" s="34" t="s">
        <v>52</v>
      </c>
      <c r="D127" s="34" t="s">
        <v>252</v>
      </c>
      <c r="E127" s="34" t="s">
        <v>52</v>
      </c>
      <c r="F127" s="34" t="s">
        <v>52</v>
      </c>
      <c r="G127" s="34" t="s">
        <v>115</v>
      </c>
      <c r="H127" s="34" t="s">
        <v>56</v>
      </c>
    </row>
    <row r="128" spans="1:8" x14ac:dyDescent="0.35">
      <c r="A128" s="34" t="s">
        <v>253</v>
      </c>
      <c r="B128" s="34" t="s">
        <v>254</v>
      </c>
      <c r="C128" s="34" t="s">
        <v>255</v>
      </c>
      <c r="D128" s="34" t="s">
        <v>256</v>
      </c>
      <c r="E128" s="34" t="s">
        <v>257</v>
      </c>
      <c r="F128" s="34" t="s">
        <v>52</v>
      </c>
      <c r="G128" s="34" t="s">
        <v>115</v>
      </c>
      <c r="H128" s="34" t="s">
        <v>48</v>
      </c>
    </row>
    <row r="129" spans="1:8" x14ac:dyDescent="0.35">
      <c r="A129" s="34" t="s">
        <v>258</v>
      </c>
      <c r="B129" s="34" t="s">
        <v>52</v>
      </c>
      <c r="C129" s="34" t="s">
        <v>52</v>
      </c>
      <c r="D129" s="34" t="s">
        <v>259</v>
      </c>
      <c r="E129" s="34" t="s">
        <v>52</v>
      </c>
      <c r="F129" s="34" t="s">
        <v>52</v>
      </c>
      <c r="G129" s="34" t="s">
        <v>115</v>
      </c>
      <c r="H129" s="34" t="s">
        <v>48</v>
      </c>
    </row>
    <row r="130" spans="1:8" x14ac:dyDescent="0.35">
      <c r="A130" s="34" t="s">
        <v>260</v>
      </c>
      <c r="B130" s="34" t="s">
        <v>52</v>
      </c>
      <c r="C130" s="34" t="s">
        <v>52</v>
      </c>
      <c r="D130" s="34" t="s">
        <v>261</v>
      </c>
      <c r="E130" s="34" t="s">
        <v>52</v>
      </c>
      <c r="F130" s="34" t="s">
        <v>52</v>
      </c>
      <c r="G130" s="34" t="s">
        <v>115</v>
      </c>
      <c r="H130" s="34" t="s">
        <v>48</v>
      </c>
    </row>
    <row r="131" spans="1:8" x14ac:dyDescent="0.35">
      <c r="A131" s="34" t="s">
        <v>262</v>
      </c>
      <c r="B131" s="34" t="s">
        <v>52</v>
      </c>
      <c r="C131" s="34" t="s">
        <v>52</v>
      </c>
      <c r="D131" s="34" t="s">
        <v>263</v>
      </c>
      <c r="E131" s="34" t="s">
        <v>52</v>
      </c>
      <c r="F131" s="34" t="s">
        <v>52</v>
      </c>
      <c r="G131" s="34" t="s">
        <v>115</v>
      </c>
      <c r="H131" s="34" t="s">
        <v>56</v>
      </c>
    </row>
    <row r="132" spans="1:8" x14ac:dyDescent="0.35">
      <c r="A132" s="34" t="s">
        <v>264</v>
      </c>
      <c r="B132" s="34" t="s">
        <v>52</v>
      </c>
      <c r="C132" s="34" t="s">
        <v>52</v>
      </c>
      <c r="D132" s="34" t="s">
        <v>265</v>
      </c>
      <c r="E132" s="34" t="s">
        <v>52</v>
      </c>
      <c r="F132" s="34" t="s">
        <v>52</v>
      </c>
      <c r="G132" s="34" t="s">
        <v>115</v>
      </c>
      <c r="H132" s="34" t="s">
        <v>56</v>
      </c>
    </row>
    <row r="133" spans="1:8" x14ac:dyDescent="0.35">
      <c r="A133" s="34" t="s">
        <v>266</v>
      </c>
      <c r="B133" s="34" t="s">
        <v>52</v>
      </c>
      <c r="C133" s="34" t="s">
        <v>52</v>
      </c>
      <c r="D133" s="34" t="s">
        <v>267</v>
      </c>
      <c r="E133" s="34" t="s">
        <v>52</v>
      </c>
      <c r="F133" s="34" t="s">
        <v>52</v>
      </c>
      <c r="G133" s="34" t="s">
        <v>115</v>
      </c>
      <c r="H133" s="34" t="s">
        <v>56</v>
      </c>
    </row>
    <row r="134" spans="1:8" x14ac:dyDescent="0.35">
      <c r="A134" s="34" t="s">
        <v>268</v>
      </c>
      <c r="B134" s="34" t="s">
        <v>268</v>
      </c>
      <c r="C134" s="34" t="s">
        <v>268</v>
      </c>
      <c r="D134" s="34" t="s">
        <v>269</v>
      </c>
      <c r="E134" s="34" t="s">
        <v>269</v>
      </c>
      <c r="F134" s="34" t="s">
        <v>46</v>
      </c>
      <c r="G134" s="34" t="s">
        <v>115</v>
      </c>
      <c r="H134" s="34" t="s">
        <v>48</v>
      </c>
    </row>
    <row r="135" spans="1:8" x14ac:dyDescent="0.35">
      <c r="A135" s="34" t="s">
        <v>270</v>
      </c>
      <c r="B135" s="34" t="s">
        <v>270</v>
      </c>
      <c r="C135" s="34" t="s">
        <v>270</v>
      </c>
      <c r="D135" s="34" t="s">
        <v>271</v>
      </c>
      <c r="E135" s="34" t="s">
        <v>271</v>
      </c>
      <c r="F135" s="34" t="s">
        <v>46</v>
      </c>
      <c r="G135" s="34" t="s">
        <v>115</v>
      </c>
      <c r="H135" s="34" t="s">
        <v>48</v>
      </c>
    </row>
    <row r="136" spans="1:8" x14ac:dyDescent="0.35">
      <c r="A136" s="34" t="s">
        <v>272</v>
      </c>
      <c r="B136" s="34" t="s">
        <v>272</v>
      </c>
      <c r="C136" s="34" t="s">
        <v>273</v>
      </c>
      <c r="D136" s="34" t="s">
        <v>274</v>
      </c>
      <c r="E136" s="34" t="s">
        <v>274</v>
      </c>
      <c r="F136" s="34" t="s">
        <v>52</v>
      </c>
      <c r="G136" s="34" t="s">
        <v>115</v>
      </c>
      <c r="H136" s="34" t="s">
        <v>56</v>
      </c>
    </row>
    <row r="137" spans="1:8" x14ac:dyDescent="0.35">
      <c r="A137" s="34" t="s">
        <v>275</v>
      </c>
      <c r="B137" s="34" t="s">
        <v>275</v>
      </c>
      <c r="C137" s="34" t="s">
        <v>276</v>
      </c>
      <c r="D137" s="34" t="s">
        <v>277</v>
      </c>
      <c r="E137" s="34" t="s">
        <v>277</v>
      </c>
      <c r="F137" s="34" t="s">
        <v>52</v>
      </c>
      <c r="G137" s="34" t="s">
        <v>115</v>
      </c>
      <c r="H137" s="34" t="s">
        <v>56</v>
      </c>
    </row>
    <row r="138" spans="1:8" x14ac:dyDescent="0.35">
      <c r="A138" s="34" t="s">
        <v>278</v>
      </c>
      <c r="B138" s="34" t="s">
        <v>278</v>
      </c>
      <c r="C138" s="34" t="s">
        <v>279</v>
      </c>
      <c r="D138" s="34" t="s">
        <v>280</v>
      </c>
      <c r="E138" s="34" t="s">
        <v>280</v>
      </c>
      <c r="F138" s="34" t="s">
        <v>52</v>
      </c>
      <c r="G138" s="34" t="s">
        <v>115</v>
      </c>
      <c r="H138" s="34" t="s">
        <v>56</v>
      </c>
    </row>
    <row r="139" spans="1:8" x14ac:dyDescent="0.35">
      <c r="A139" s="34" t="s">
        <v>281</v>
      </c>
      <c r="B139" s="34" t="s">
        <v>281</v>
      </c>
      <c r="C139" s="34" t="s">
        <v>281</v>
      </c>
      <c r="D139" s="34" t="s">
        <v>282</v>
      </c>
      <c r="E139" s="34" t="s">
        <v>282</v>
      </c>
      <c r="F139" s="34" t="s">
        <v>46</v>
      </c>
      <c r="G139" s="34" t="s">
        <v>115</v>
      </c>
      <c r="H139" s="34" t="s">
        <v>56</v>
      </c>
    </row>
    <row r="140" spans="1:8" x14ac:dyDescent="0.35">
      <c r="A140" s="34" t="s">
        <v>283</v>
      </c>
      <c r="B140" s="34" t="s">
        <v>283</v>
      </c>
      <c r="C140" s="34" t="s">
        <v>283</v>
      </c>
      <c r="D140" s="34" t="s">
        <v>284</v>
      </c>
      <c r="E140" s="34" t="s">
        <v>284</v>
      </c>
      <c r="F140" s="34" t="s">
        <v>46</v>
      </c>
      <c r="G140" s="34" t="s">
        <v>115</v>
      </c>
      <c r="H140" s="34" t="s">
        <v>56</v>
      </c>
    </row>
    <row r="141" spans="1:8" x14ac:dyDescent="0.35">
      <c r="A141" s="34" t="s">
        <v>524</v>
      </c>
      <c r="B141" s="34"/>
      <c r="C141" s="34"/>
      <c r="D141" s="34" t="s">
        <v>525</v>
      </c>
      <c r="E141" s="34"/>
      <c r="F141" s="34"/>
      <c r="G141" s="34" t="s">
        <v>115</v>
      </c>
      <c r="H141" s="21">
        <v>4</v>
      </c>
    </row>
    <row r="142" spans="1:8" x14ac:dyDescent="0.35">
      <c r="A142" s="34" t="s">
        <v>528</v>
      </c>
      <c r="B142" s="34"/>
      <c r="C142" s="34"/>
      <c r="D142" s="34" t="s">
        <v>529</v>
      </c>
      <c r="E142" s="34"/>
      <c r="F142" s="34"/>
      <c r="G142" s="34" t="s">
        <v>115</v>
      </c>
      <c r="H142" s="21">
        <v>4</v>
      </c>
    </row>
    <row r="143" spans="1:8" x14ac:dyDescent="0.35">
      <c r="A143" s="34" t="s">
        <v>526</v>
      </c>
      <c r="B143" s="34"/>
      <c r="C143" s="34"/>
      <c r="D143" s="34" t="s">
        <v>527</v>
      </c>
      <c r="E143" s="34"/>
      <c r="F143" s="34"/>
      <c r="G143" s="34" t="s">
        <v>115</v>
      </c>
      <c r="H143" s="21">
        <v>4</v>
      </c>
    </row>
    <row r="144" spans="1:8" x14ac:dyDescent="0.35">
      <c r="A144" s="34" t="s">
        <v>530</v>
      </c>
      <c r="B144" s="34"/>
      <c r="C144" s="34"/>
      <c r="D144" s="34" t="s">
        <v>531</v>
      </c>
      <c r="E144" s="34"/>
      <c r="F144" s="34"/>
      <c r="G144" s="34" t="s">
        <v>115</v>
      </c>
      <c r="H144" s="21">
        <v>4</v>
      </c>
    </row>
    <row r="145" spans="1:8" x14ac:dyDescent="0.35">
      <c r="A145" s="34" t="s">
        <v>532</v>
      </c>
      <c r="B145" s="34"/>
      <c r="C145" s="34"/>
      <c r="D145" s="34" t="s">
        <v>45</v>
      </c>
      <c r="E145" s="34"/>
      <c r="F145" s="34"/>
      <c r="G145" s="34" t="s">
        <v>115</v>
      </c>
      <c r="H145" s="21">
        <v>4</v>
      </c>
    </row>
    <row r="146" spans="1:8" x14ac:dyDescent="0.35">
      <c r="A146" s="34" t="s">
        <v>568</v>
      </c>
      <c r="B146" s="34"/>
      <c r="C146" s="34"/>
      <c r="D146" s="34" t="s">
        <v>569</v>
      </c>
      <c r="E146" s="34"/>
      <c r="F146" s="34"/>
      <c r="G146" s="34" t="s">
        <v>115</v>
      </c>
      <c r="H146" s="21">
        <v>4</v>
      </c>
    </row>
    <row r="147" spans="1:8" x14ac:dyDescent="0.35">
      <c r="A147" s="34" t="s">
        <v>570</v>
      </c>
      <c r="B147" s="34"/>
      <c r="C147" s="34"/>
      <c r="D147" s="34" t="s">
        <v>571</v>
      </c>
      <c r="E147" s="34"/>
      <c r="F147" s="34"/>
      <c r="G147" s="34" t="s">
        <v>115</v>
      </c>
      <c r="H147" s="21">
        <v>4</v>
      </c>
    </row>
    <row r="148" spans="1:8" x14ac:dyDescent="0.35">
      <c r="A148" s="34" t="s">
        <v>535</v>
      </c>
      <c r="B148" s="34"/>
      <c r="C148" s="34"/>
      <c r="D148" s="34" t="s">
        <v>249</v>
      </c>
      <c r="E148" s="34"/>
      <c r="F148" s="34"/>
      <c r="G148" s="34" t="s">
        <v>115</v>
      </c>
      <c r="H148" s="21">
        <v>5</v>
      </c>
    </row>
    <row r="149" spans="1:8" x14ac:dyDescent="0.35">
      <c r="A149" s="34" t="s">
        <v>536</v>
      </c>
      <c r="B149" s="34"/>
      <c r="C149" s="34"/>
      <c r="D149" s="34" t="s">
        <v>537</v>
      </c>
      <c r="E149" s="34"/>
      <c r="F149" s="34"/>
      <c r="G149" s="34" t="s">
        <v>115</v>
      </c>
      <c r="H149" s="21">
        <v>5</v>
      </c>
    </row>
    <row r="150" spans="1:8" x14ac:dyDescent="0.35">
      <c r="A150" s="34" t="s">
        <v>538</v>
      </c>
      <c r="B150" s="34"/>
      <c r="C150" s="34"/>
      <c r="D150" s="34" t="s">
        <v>539</v>
      </c>
      <c r="E150" s="34"/>
      <c r="F150" s="34"/>
      <c r="G150" s="34" t="s">
        <v>115</v>
      </c>
      <c r="H150" s="21">
        <v>5</v>
      </c>
    </row>
    <row r="151" spans="1:8" x14ac:dyDescent="0.35">
      <c r="A151" s="34" t="s">
        <v>540</v>
      </c>
      <c r="B151" s="34"/>
      <c r="C151" s="34"/>
      <c r="D151" s="34" t="s">
        <v>541</v>
      </c>
      <c r="E151" s="34"/>
      <c r="F151" s="34"/>
      <c r="G151" s="34" t="s">
        <v>115</v>
      </c>
      <c r="H151" s="21">
        <v>5</v>
      </c>
    </row>
    <row r="152" spans="1:8" x14ac:dyDescent="0.35">
      <c r="A152" s="34" t="s">
        <v>542</v>
      </c>
      <c r="B152" s="34"/>
      <c r="C152" s="34"/>
      <c r="D152" s="34" t="s">
        <v>543</v>
      </c>
      <c r="E152" s="34"/>
      <c r="F152" s="34"/>
      <c r="G152" s="34" t="s">
        <v>115</v>
      </c>
      <c r="H152" s="21">
        <v>5</v>
      </c>
    </row>
    <row r="153" spans="1:8" x14ac:dyDescent="0.35">
      <c r="A153" s="34" t="s">
        <v>572</v>
      </c>
      <c r="B153" s="34"/>
      <c r="C153" s="34"/>
      <c r="D153" s="34" t="s">
        <v>573</v>
      </c>
      <c r="E153" s="34"/>
      <c r="F153" s="34"/>
      <c r="G153" s="34" t="s">
        <v>115</v>
      </c>
      <c r="H153" s="21">
        <v>5</v>
      </c>
    </row>
    <row r="154" spans="1:8" x14ac:dyDescent="0.35">
      <c r="A154" s="34" t="s">
        <v>574</v>
      </c>
      <c r="B154" s="34"/>
      <c r="C154" s="34"/>
      <c r="D154" s="34" t="s">
        <v>575</v>
      </c>
      <c r="E154" s="34"/>
      <c r="F154" s="34"/>
      <c r="G154" s="34" t="s">
        <v>115</v>
      </c>
      <c r="H154" s="21">
        <v>5</v>
      </c>
    </row>
    <row r="155" spans="1:8" x14ac:dyDescent="0.35">
      <c r="A155" s="34" t="s">
        <v>576</v>
      </c>
      <c r="B155" s="34"/>
      <c r="C155" s="34"/>
      <c r="D155" s="34" t="s">
        <v>577</v>
      </c>
      <c r="E155" s="34"/>
      <c r="F155" s="34"/>
      <c r="G155" s="34" t="s">
        <v>115</v>
      </c>
      <c r="H155" s="21">
        <v>5</v>
      </c>
    </row>
    <row r="156" spans="1:8" x14ac:dyDescent="0.35">
      <c r="A156" s="34" t="s">
        <v>365</v>
      </c>
      <c r="B156" s="34"/>
      <c r="C156" s="34"/>
      <c r="D156" s="34" t="s">
        <v>333</v>
      </c>
      <c r="E156" s="34"/>
      <c r="F156" s="34"/>
      <c r="G156" s="34" t="s">
        <v>109</v>
      </c>
      <c r="H156" s="21">
        <v>4</v>
      </c>
    </row>
    <row r="157" spans="1:8" x14ac:dyDescent="0.35">
      <c r="A157" s="34" t="s">
        <v>305</v>
      </c>
      <c r="B157" s="34"/>
      <c r="C157" s="34"/>
      <c r="D157" s="34" t="s">
        <v>307</v>
      </c>
      <c r="E157" s="34"/>
      <c r="F157" s="34"/>
      <c r="G157" s="34" t="s">
        <v>109</v>
      </c>
      <c r="H157" s="21">
        <v>4</v>
      </c>
    </row>
    <row r="158" spans="1:8" x14ac:dyDescent="0.35">
      <c r="A158" s="34" t="s">
        <v>306</v>
      </c>
      <c r="B158" s="34" t="s">
        <v>310</v>
      </c>
      <c r="C158" s="34"/>
      <c r="D158" s="34" t="s">
        <v>308</v>
      </c>
      <c r="E158" s="34"/>
      <c r="F158" s="34"/>
      <c r="G158" s="34" t="s">
        <v>109</v>
      </c>
      <c r="H158" s="21">
        <v>4</v>
      </c>
    </row>
    <row r="159" spans="1:8" x14ac:dyDescent="0.35">
      <c r="A159" s="34" t="s">
        <v>310</v>
      </c>
      <c r="B159" s="34" t="s">
        <v>306</v>
      </c>
      <c r="C159" s="34"/>
      <c r="D159" s="34" t="s">
        <v>309</v>
      </c>
      <c r="E159" s="34"/>
      <c r="F159" s="34"/>
      <c r="G159" s="34" t="s">
        <v>109</v>
      </c>
      <c r="H159" s="21">
        <v>4</v>
      </c>
    </row>
    <row r="160" spans="1:8" x14ac:dyDescent="0.35">
      <c r="A160" s="34" t="s">
        <v>311</v>
      </c>
      <c r="B160" s="34"/>
      <c r="C160" s="34"/>
      <c r="D160" s="34" t="s">
        <v>317</v>
      </c>
      <c r="E160" s="34"/>
      <c r="F160" s="34"/>
      <c r="G160" s="34" t="s">
        <v>109</v>
      </c>
      <c r="H160" s="21">
        <v>4</v>
      </c>
    </row>
    <row r="161" spans="1:8" x14ac:dyDescent="0.35">
      <c r="A161" s="34" t="s">
        <v>312</v>
      </c>
      <c r="B161" s="34"/>
      <c r="C161" s="34"/>
      <c r="D161" s="34" t="s">
        <v>195</v>
      </c>
      <c r="E161" s="34"/>
      <c r="F161" s="34"/>
      <c r="G161" s="34" t="s">
        <v>109</v>
      </c>
      <c r="H161" s="21">
        <v>4</v>
      </c>
    </row>
    <row r="162" spans="1:8" x14ac:dyDescent="0.35">
      <c r="A162" s="34" t="s">
        <v>313</v>
      </c>
      <c r="B162" s="34"/>
      <c r="C162" s="34"/>
      <c r="D162" s="34" t="s">
        <v>318</v>
      </c>
      <c r="E162" s="34"/>
      <c r="F162" s="34"/>
      <c r="G162" s="34" t="s">
        <v>109</v>
      </c>
      <c r="H162" s="21">
        <v>4</v>
      </c>
    </row>
    <row r="163" spans="1:8" x14ac:dyDescent="0.35">
      <c r="A163" s="34" t="s">
        <v>314</v>
      </c>
      <c r="B163" s="34"/>
      <c r="C163" s="34"/>
      <c r="D163" s="34" t="s">
        <v>319</v>
      </c>
      <c r="E163" s="34"/>
      <c r="F163" s="34"/>
      <c r="G163" s="34" t="s">
        <v>109</v>
      </c>
      <c r="H163" s="21">
        <v>4</v>
      </c>
    </row>
    <row r="164" spans="1:8" x14ac:dyDescent="0.35">
      <c r="A164" s="34" t="s">
        <v>366</v>
      </c>
      <c r="B164" s="34"/>
      <c r="C164" s="34"/>
      <c r="D164" s="34" t="s">
        <v>320</v>
      </c>
      <c r="E164" s="34"/>
      <c r="F164" s="34"/>
      <c r="G164" s="34" t="s">
        <v>109</v>
      </c>
      <c r="H164" s="21">
        <v>4</v>
      </c>
    </row>
    <row r="165" spans="1:8" x14ac:dyDescent="0.35">
      <c r="A165" s="34" t="s">
        <v>367</v>
      </c>
      <c r="B165" s="34" t="s">
        <v>316</v>
      </c>
      <c r="C165" s="34"/>
      <c r="D165" s="34" t="s">
        <v>323</v>
      </c>
      <c r="E165" s="34"/>
      <c r="F165" s="34"/>
      <c r="G165" s="34" t="s">
        <v>109</v>
      </c>
      <c r="H165" s="21">
        <v>4</v>
      </c>
    </row>
    <row r="166" spans="1:8" x14ac:dyDescent="0.35">
      <c r="A166" s="34" t="s">
        <v>368</v>
      </c>
      <c r="B166" s="34"/>
      <c r="C166" s="34"/>
      <c r="D166" s="34" t="s">
        <v>369</v>
      </c>
      <c r="E166" s="34"/>
      <c r="F166" s="34"/>
      <c r="G166" s="34" t="s">
        <v>109</v>
      </c>
      <c r="H166" s="21">
        <v>4</v>
      </c>
    </row>
    <row r="167" spans="1:8" x14ac:dyDescent="0.35">
      <c r="A167" s="34" t="s">
        <v>381</v>
      </c>
      <c r="B167" s="34"/>
      <c r="C167" s="34"/>
      <c r="D167" s="34" t="s">
        <v>382</v>
      </c>
      <c r="E167" s="34"/>
      <c r="F167" s="34"/>
      <c r="G167" s="34" t="s">
        <v>109</v>
      </c>
      <c r="H167" s="21">
        <v>4</v>
      </c>
    </row>
    <row r="168" spans="1:8" x14ac:dyDescent="0.35">
      <c r="A168" s="34" t="s">
        <v>370</v>
      </c>
      <c r="B168" s="34"/>
      <c r="C168" s="34"/>
      <c r="D168" s="34" t="s">
        <v>371</v>
      </c>
      <c r="E168" s="34"/>
      <c r="F168" s="34"/>
      <c r="G168" s="34" t="s">
        <v>109</v>
      </c>
      <c r="H168" s="21">
        <v>5</v>
      </c>
    </row>
    <row r="169" spans="1:8" x14ac:dyDescent="0.35">
      <c r="A169" s="34" t="s">
        <v>372</v>
      </c>
      <c r="B169" s="34"/>
      <c r="C169" s="34"/>
      <c r="D169" s="34" t="s">
        <v>374</v>
      </c>
      <c r="E169" s="34"/>
      <c r="F169" s="34"/>
      <c r="G169" s="34" t="s">
        <v>109</v>
      </c>
      <c r="H169" s="21">
        <v>5</v>
      </c>
    </row>
    <row r="170" spans="1:8" x14ac:dyDescent="0.35">
      <c r="A170" s="34" t="s">
        <v>373</v>
      </c>
      <c r="B170" s="34"/>
      <c r="C170" s="34"/>
      <c r="D170" s="34" t="s">
        <v>375</v>
      </c>
      <c r="E170" s="34"/>
      <c r="F170" s="34"/>
      <c r="G170" s="34" t="s">
        <v>109</v>
      </c>
      <c r="H170" s="21">
        <v>5</v>
      </c>
    </row>
    <row r="171" spans="1:8" x14ac:dyDescent="0.35">
      <c r="A171" s="34" t="s">
        <v>383</v>
      </c>
      <c r="B171" s="34"/>
      <c r="C171" s="34"/>
      <c r="D171" s="34" t="s">
        <v>387</v>
      </c>
      <c r="E171" s="34"/>
      <c r="F171" s="34"/>
      <c r="G171" s="34" t="s">
        <v>109</v>
      </c>
      <c r="H171" s="21">
        <v>5</v>
      </c>
    </row>
    <row r="172" spans="1:8" x14ac:dyDescent="0.35">
      <c r="A172" s="34" t="s">
        <v>384</v>
      </c>
      <c r="B172" s="34"/>
      <c r="C172" s="34"/>
      <c r="D172" s="34" t="s">
        <v>388</v>
      </c>
      <c r="E172" s="34"/>
      <c r="F172" s="34"/>
      <c r="G172" s="34" t="s">
        <v>109</v>
      </c>
      <c r="H172" s="21">
        <v>5</v>
      </c>
    </row>
    <row r="173" spans="1:8" x14ac:dyDescent="0.35">
      <c r="A173" s="34" t="s">
        <v>385</v>
      </c>
      <c r="B173" s="34"/>
      <c r="C173" s="34"/>
      <c r="D173" s="34" t="s">
        <v>389</v>
      </c>
      <c r="E173" s="34"/>
      <c r="F173" s="34"/>
      <c r="G173" s="34" t="s">
        <v>109</v>
      </c>
      <c r="H173" s="21">
        <v>5</v>
      </c>
    </row>
    <row r="174" spans="1:8" x14ac:dyDescent="0.35">
      <c r="A174" s="34" t="s">
        <v>386</v>
      </c>
      <c r="B174" s="34"/>
      <c r="C174" s="34"/>
      <c r="D174" s="34" t="s">
        <v>390</v>
      </c>
      <c r="E174" s="34"/>
      <c r="F174" s="34"/>
      <c r="G174" s="34" t="s">
        <v>109</v>
      </c>
      <c r="H174" s="21">
        <v>5</v>
      </c>
    </row>
    <row r="175" spans="1:8" x14ac:dyDescent="0.35">
      <c r="A175" s="34" t="s">
        <v>321</v>
      </c>
      <c r="B175" s="34"/>
      <c r="C175" s="34"/>
      <c r="D175" s="34" t="s">
        <v>376</v>
      </c>
      <c r="E175" s="34"/>
      <c r="F175" s="34"/>
      <c r="G175" s="34" t="s">
        <v>109</v>
      </c>
      <c r="H175" s="21">
        <v>5</v>
      </c>
    </row>
    <row r="176" spans="1:8" x14ac:dyDescent="0.35">
      <c r="A176" s="34" t="s">
        <v>315</v>
      </c>
      <c r="B176" s="34"/>
      <c r="C176" s="34"/>
      <c r="D176" s="34" t="s">
        <v>322</v>
      </c>
      <c r="E176" s="34"/>
      <c r="F176" s="34"/>
      <c r="G176" s="34" t="s">
        <v>109</v>
      </c>
      <c r="H176" s="21">
        <v>5</v>
      </c>
    </row>
    <row r="177" spans="1:8" x14ac:dyDescent="0.35">
      <c r="A177" s="34" t="s">
        <v>316</v>
      </c>
      <c r="B177" s="34"/>
      <c r="C177" s="34"/>
      <c r="D177" s="34" t="s">
        <v>377</v>
      </c>
      <c r="E177" s="34"/>
      <c r="F177" s="34"/>
      <c r="G177" s="34" t="s">
        <v>109</v>
      </c>
      <c r="H177" s="21">
        <v>5</v>
      </c>
    </row>
    <row r="178" spans="1:8" x14ac:dyDescent="0.35">
      <c r="A178" s="34" t="s">
        <v>328</v>
      </c>
      <c r="B178" s="34"/>
      <c r="C178" s="34"/>
      <c r="D178" s="34" t="s">
        <v>200</v>
      </c>
      <c r="E178" s="34"/>
      <c r="F178" s="34"/>
      <c r="G178" s="34" t="s">
        <v>109</v>
      </c>
      <c r="H178" s="21">
        <v>5</v>
      </c>
    </row>
    <row r="179" spans="1:8" x14ac:dyDescent="0.35">
      <c r="A179" s="34" t="s">
        <v>329</v>
      </c>
      <c r="B179" s="34"/>
      <c r="C179" s="34"/>
      <c r="D179" s="34" t="s">
        <v>324</v>
      </c>
      <c r="E179" s="34"/>
      <c r="F179" s="34"/>
      <c r="G179" s="34" t="s">
        <v>109</v>
      </c>
      <c r="H179" s="21">
        <v>5</v>
      </c>
    </row>
    <row r="180" spans="1:8" x14ac:dyDescent="0.35">
      <c r="A180" s="34" t="s">
        <v>330</v>
      </c>
      <c r="B180" s="34"/>
      <c r="C180" s="34"/>
      <c r="D180" s="34" t="s">
        <v>325</v>
      </c>
      <c r="E180" s="34"/>
      <c r="F180" s="34"/>
      <c r="G180" s="34" t="s">
        <v>109</v>
      </c>
      <c r="H180" s="21">
        <v>5</v>
      </c>
    </row>
    <row r="181" spans="1:8" x14ac:dyDescent="0.35">
      <c r="A181" s="34" t="s">
        <v>331</v>
      </c>
      <c r="B181" s="34"/>
      <c r="C181" s="34"/>
      <c r="D181" s="34" t="s">
        <v>326</v>
      </c>
      <c r="E181" s="34"/>
      <c r="F181" s="34"/>
      <c r="G181" s="34" t="s">
        <v>109</v>
      </c>
      <c r="H181" s="21">
        <v>5</v>
      </c>
    </row>
    <row r="182" spans="1:8" x14ac:dyDescent="0.35">
      <c r="A182" s="34" t="s">
        <v>332</v>
      </c>
      <c r="B182" s="34"/>
      <c r="C182" s="34"/>
      <c r="D182" s="34" t="s">
        <v>327</v>
      </c>
      <c r="E182" s="34"/>
      <c r="F182" s="34"/>
      <c r="G182" s="34" t="s">
        <v>109</v>
      </c>
      <c r="H182" s="21">
        <v>5</v>
      </c>
    </row>
    <row r="183" spans="1:8" x14ac:dyDescent="0.35">
      <c r="A183" s="34" t="s">
        <v>391</v>
      </c>
      <c r="B183" s="34"/>
      <c r="C183" s="34"/>
      <c r="D183" s="34" t="s">
        <v>392</v>
      </c>
      <c r="E183" s="34"/>
      <c r="F183" s="34"/>
      <c r="G183" s="34" t="s">
        <v>109</v>
      </c>
      <c r="H183" s="21">
        <v>5</v>
      </c>
    </row>
    <row r="184" spans="1:8" x14ac:dyDescent="0.35">
      <c r="A184" s="34" t="s">
        <v>378</v>
      </c>
      <c r="B184" s="34"/>
      <c r="C184" s="34"/>
      <c r="D184" s="34" t="s">
        <v>380</v>
      </c>
      <c r="E184" s="34"/>
      <c r="F184" s="34"/>
      <c r="G184" s="34" t="s">
        <v>109</v>
      </c>
      <c r="H184" s="21">
        <v>5</v>
      </c>
    </row>
    <row r="185" spans="1:8" x14ac:dyDescent="0.35">
      <c r="A185" s="34" t="s">
        <v>379</v>
      </c>
      <c r="B185" s="34"/>
      <c r="C185" s="34"/>
      <c r="D185" s="34" t="s">
        <v>208</v>
      </c>
      <c r="E185" s="34"/>
      <c r="F185" s="34"/>
      <c r="G185" s="34" t="s">
        <v>109</v>
      </c>
      <c r="H185" s="21">
        <v>5</v>
      </c>
    </row>
    <row r="186" spans="1:8" x14ac:dyDescent="0.35">
      <c r="A186" s="34" t="s">
        <v>393</v>
      </c>
      <c r="B186" s="34"/>
      <c r="C186" s="34"/>
      <c r="D186" s="34" t="s">
        <v>396</v>
      </c>
      <c r="E186" s="34"/>
      <c r="F186" s="34"/>
      <c r="G186" s="34" t="s">
        <v>109</v>
      </c>
      <c r="H186" s="21">
        <v>5</v>
      </c>
    </row>
    <row r="187" spans="1:8" x14ac:dyDescent="0.35">
      <c r="A187" s="34" t="s">
        <v>681</v>
      </c>
      <c r="B187" s="34"/>
      <c r="C187" s="34"/>
      <c r="D187" s="34" t="s">
        <v>196</v>
      </c>
      <c r="E187" s="34"/>
      <c r="F187" s="34"/>
      <c r="G187" s="34" t="s">
        <v>109</v>
      </c>
      <c r="H187" s="21">
        <v>4</v>
      </c>
    </row>
    <row r="188" spans="1:8" x14ac:dyDescent="0.35">
      <c r="A188" s="34" t="s">
        <v>394</v>
      </c>
      <c r="B188" s="34"/>
      <c r="C188" s="34"/>
      <c r="D188" s="34" t="s">
        <v>397</v>
      </c>
      <c r="E188" s="34"/>
      <c r="F188" s="34"/>
      <c r="G188" s="34" t="s">
        <v>109</v>
      </c>
      <c r="H188" s="21">
        <v>5</v>
      </c>
    </row>
    <row r="189" spans="1:8" x14ac:dyDescent="0.35">
      <c r="A189" s="34" t="s">
        <v>395</v>
      </c>
      <c r="B189" s="34"/>
      <c r="C189" s="34"/>
      <c r="D189" s="34" t="s">
        <v>398</v>
      </c>
      <c r="E189" s="34"/>
      <c r="F189" s="34"/>
      <c r="G189" s="34" t="s">
        <v>109</v>
      </c>
      <c r="H189" s="21">
        <v>5</v>
      </c>
    </row>
    <row r="190" spans="1:8" x14ac:dyDescent="0.35">
      <c r="A190" s="34" t="s">
        <v>533</v>
      </c>
      <c r="B190" s="34"/>
      <c r="C190" s="34"/>
      <c r="D190" s="34" t="s">
        <v>534</v>
      </c>
      <c r="E190" s="34"/>
      <c r="F190" s="34"/>
      <c r="G190" s="34" t="s">
        <v>115</v>
      </c>
      <c r="H190" s="21">
        <v>4</v>
      </c>
    </row>
    <row r="191" spans="1:8" x14ac:dyDescent="0.35">
      <c r="A191" s="34" t="s">
        <v>544</v>
      </c>
      <c r="B191" s="34"/>
      <c r="C191" s="34"/>
      <c r="D191" s="34" t="s">
        <v>545</v>
      </c>
      <c r="E191" s="34"/>
      <c r="F191" s="34"/>
      <c r="G191" s="34" t="s">
        <v>115</v>
      </c>
      <c r="H191" s="21">
        <v>4</v>
      </c>
    </row>
    <row r="192" spans="1:8" x14ac:dyDescent="0.35">
      <c r="A192" s="34" t="s">
        <v>546</v>
      </c>
      <c r="B192" s="34"/>
      <c r="C192" s="34"/>
      <c r="D192" s="34" t="s">
        <v>547</v>
      </c>
      <c r="E192" s="34"/>
      <c r="F192" s="34"/>
      <c r="G192" s="34" t="s">
        <v>115</v>
      </c>
      <c r="H192" s="21">
        <v>4</v>
      </c>
    </row>
    <row r="193" spans="1:8" x14ac:dyDescent="0.35">
      <c r="A193" s="34" t="s">
        <v>548</v>
      </c>
      <c r="B193" s="34"/>
      <c r="C193" s="34"/>
      <c r="D193" s="34" t="s">
        <v>549</v>
      </c>
      <c r="E193" s="34"/>
      <c r="F193" s="34"/>
      <c r="G193" s="34" t="s">
        <v>115</v>
      </c>
      <c r="H193" s="21">
        <v>4</v>
      </c>
    </row>
    <row r="194" spans="1:8" x14ac:dyDescent="0.35">
      <c r="A194" s="34" t="s">
        <v>550</v>
      </c>
      <c r="B194" s="34"/>
      <c r="C194" s="34"/>
      <c r="D194" s="34" t="s">
        <v>551</v>
      </c>
      <c r="E194" s="34"/>
      <c r="F194" s="34"/>
      <c r="G194" s="34" t="s">
        <v>115</v>
      </c>
      <c r="H194" s="21">
        <v>4</v>
      </c>
    </row>
    <row r="195" spans="1:8" x14ac:dyDescent="0.35">
      <c r="A195" s="34" t="s">
        <v>683</v>
      </c>
      <c r="B195" s="34"/>
      <c r="C195" s="34"/>
      <c r="D195" s="34" t="s">
        <v>684</v>
      </c>
      <c r="E195" s="34"/>
      <c r="F195" s="34"/>
      <c r="G195" s="34"/>
      <c r="H195" s="21"/>
    </row>
    <row r="196" spans="1:8" x14ac:dyDescent="0.35">
      <c r="A196" s="34" t="s">
        <v>552</v>
      </c>
      <c r="B196" s="34"/>
      <c r="C196" s="34"/>
      <c r="D196" s="34" t="s">
        <v>553</v>
      </c>
      <c r="E196" s="34"/>
      <c r="F196" s="34"/>
      <c r="G196" s="34" t="s">
        <v>115</v>
      </c>
      <c r="H196" s="21">
        <v>5</v>
      </c>
    </row>
    <row r="197" spans="1:8" x14ac:dyDescent="0.35">
      <c r="A197" s="34" t="s">
        <v>554</v>
      </c>
      <c r="B197" s="34"/>
      <c r="C197" s="34"/>
      <c r="D197" s="34" t="s">
        <v>555</v>
      </c>
      <c r="E197" s="34"/>
      <c r="F197" s="34"/>
      <c r="G197" s="34" t="s">
        <v>115</v>
      </c>
      <c r="H197" s="21">
        <v>5</v>
      </c>
    </row>
    <row r="198" spans="1:8" x14ac:dyDescent="0.35">
      <c r="A198" s="34" t="s">
        <v>556</v>
      </c>
      <c r="B198" s="34"/>
      <c r="C198" s="34"/>
      <c r="D198" s="34" t="s">
        <v>557</v>
      </c>
      <c r="E198" s="34"/>
      <c r="F198" s="34"/>
      <c r="G198" s="34" t="s">
        <v>115</v>
      </c>
      <c r="H198" s="21">
        <v>5</v>
      </c>
    </row>
    <row r="199" spans="1:8" x14ac:dyDescent="0.35">
      <c r="A199" s="34" t="s">
        <v>558</v>
      </c>
      <c r="B199" s="34"/>
      <c r="C199" s="34"/>
      <c r="D199" s="34" t="s">
        <v>559</v>
      </c>
      <c r="E199" s="34"/>
      <c r="F199" s="34"/>
      <c r="G199" s="34" t="s">
        <v>115</v>
      </c>
      <c r="H199" s="21">
        <v>5</v>
      </c>
    </row>
    <row r="200" spans="1:8" x14ac:dyDescent="0.35">
      <c r="A200" s="34" t="s">
        <v>560</v>
      </c>
      <c r="B200" s="34"/>
      <c r="C200" s="34"/>
      <c r="D200" s="34" t="s">
        <v>561</v>
      </c>
      <c r="E200" s="34"/>
      <c r="F200" s="34"/>
      <c r="G200" s="34" t="s">
        <v>115</v>
      </c>
      <c r="H200" s="21">
        <v>5</v>
      </c>
    </row>
    <row r="201" spans="1:8" x14ac:dyDescent="0.35">
      <c r="A201" s="34" t="s">
        <v>562</v>
      </c>
      <c r="B201" s="34"/>
      <c r="C201" s="34"/>
      <c r="D201" s="34" t="s">
        <v>563</v>
      </c>
      <c r="E201" s="34"/>
      <c r="F201" s="34"/>
      <c r="G201" s="34" t="s">
        <v>115</v>
      </c>
      <c r="H201" s="21">
        <v>5</v>
      </c>
    </row>
    <row r="202" spans="1:8" x14ac:dyDescent="0.35">
      <c r="A202" s="34" t="s">
        <v>564</v>
      </c>
      <c r="B202" s="34"/>
      <c r="C202" s="34"/>
      <c r="D202" s="34" t="s">
        <v>565</v>
      </c>
      <c r="E202" s="34"/>
      <c r="F202" s="34"/>
      <c r="G202" s="34" t="s">
        <v>115</v>
      </c>
      <c r="H202" s="21">
        <v>5</v>
      </c>
    </row>
    <row r="203" spans="1:8" x14ac:dyDescent="0.35">
      <c r="A203" s="34" t="s">
        <v>566</v>
      </c>
      <c r="B203" s="34"/>
      <c r="C203" s="34"/>
      <c r="D203" s="34" t="s">
        <v>567</v>
      </c>
      <c r="E203" s="34"/>
      <c r="F203" s="34"/>
      <c r="G203" s="34" t="s">
        <v>115</v>
      </c>
      <c r="H203" s="21">
        <v>5</v>
      </c>
    </row>
  </sheetData>
  <sheetProtection algorithmName="SHA-512" hashValue="+qe/gItrgzcvArlnt6+v+ZwxlSH6M9hI/uFpCrPKgsVKF0c5inmiKw4p9Jdff5nwlDW9dtyhEwqPZD/tA6zpiA==" saltValue="qZNP2x93BkBWla3Z02iJdg==" spinCount="100000" sheet="1" scenarios="1"/>
  <sortState xmlns:xlrd2="http://schemas.microsoft.com/office/spreadsheetml/2017/richdata2" ref="A3:H203">
    <sortCondition ref="A3:A203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MBIS5019</vt:lpstr>
      <vt:lpstr>BOE Report</vt:lpstr>
      <vt:lpstr>Instruction</vt:lpstr>
      <vt:lpstr>Sample</vt:lpstr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2025-04-22T16:17:00Z</dcterms:modified>
  <cp:category/>
</cp:coreProperties>
</file>