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hesh.chandra/Desktop/Projects/myrepos/arca/summary/"/>
    </mc:Choice>
  </mc:AlternateContent>
  <xr:revisionPtr revIDLastSave="0" documentId="13_ncr:1_{9E1F58D9-570A-7A44-803B-431684087960}" xr6:coauthVersionLast="47" xr6:coauthVersionMax="47" xr10:uidLastSave="{00000000-0000-0000-0000-000000000000}"/>
  <bookViews>
    <workbookView xWindow="0" yWindow="760" windowWidth="34560" windowHeight="19880" tabRatio="500" activeTab="9" xr2:uid="{00000000-000D-0000-FFFF-FFFF00000000}"/>
  </bookViews>
  <sheets>
    <sheet name="June22" sheetId="1" r:id="rId1"/>
    <sheet name="Q1" sheetId="2" r:id="rId2"/>
    <sheet name="July22" sheetId="3" r:id="rId3"/>
    <sheet name="August22" sheetId="4" r:id="rId4"/>
    <sheet name="SEPTEMBER22" sheetId="7" r:id="rId5"/>
    <sheet name="HalfYear 22-23" sheetId="5" r:id="rId6"/>
    <sheet name="Q2" sheetId="6" r:id="rId7"/>
    <sheet name="Apr22_to_November22" sheetId="8" r:id="rId8"/>
    <sheet name="apr22to_nov22" sheetId="9" r:id="rId9"/>
    <sheet name="November'22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K38" i="10" l="1"/>
  <c r="J38" i="10"/>
  <c r="D42" i="8"/>
  <c r="C42" i="8"/>
  <c r="B3" i="9" s="1"/>
  <c r="E41" i="8"/>
  <c r="G40" i="8"/>
  <c r="E40" i="8"/>
  <c r="G39" i="8"/>
  <c r="E39" i="8"/>
  <c r="G38" i="8"/>
  <c r="E38" i="8"/>
  <c r="G37" i="8"/>
  <c r="E37" i="8"/>
  <c r="G36" i="8"/>
  <c r="E36" i="8"/>
  <c r="G35" i="8"/>
  <c r="E35" i="8"/>
  <c r="G34" i="8"/>
  <c r="F33" i="8"/>
  <c r="F42" i="8" s="1"/>
  <c r="B4" i="9" s="1"/>
  <c r="G32" i="8"/>
  <c r="E32" i="8"/>
  <c r="G31" i="8"/>
  <c r="E31" i="8"/>
  <c r="G30" i="8"/>
  <c r="E30" i="8"/>
  <c r="G29" i="8"/>
  <c r="G28" i="8"/>
  <c r="G27" i="8"/>
  <c r="E27" i="8"/>
  <c r="G26" i="8"/>
  <c r="G25" i="8"/>
  <c r="E25" i="8"/>
  <c r="G24" i="8"/>
  <c r="E24" i="8"/>
  <c r="G23" i="8"/>
  <c r="G22" i="8"/>
  <c r="E22" i="8"/>
  <c r="G21" i="8"/>
  <c r="E21" i="8"/>
  <c r="G20" i="8"/>
  <c r="E20" i="8"/>
  <c r="H19" i="8"/>
  <c r="H42" i="8" s="1"/>
  <c r="G18" i="8"/>
  <c r="E18" i="8"/>
  <c r="G17" i="8"/>
  <c r="E17" i="8"/>
  <c r="G16" i="8"/>
  <c r="E16" i="8"/>
  <c r="G15" i="8"/>
  <c r="E15" i="8"/>
  <c r="G14" i="8"/>
  <c r="E14" i="8"/>
  <c r="G13" i="8"/>
  <c r="G12" i="8"/>
  <c r="E12" i="8"/>
  <c r="G11" i="8"/>
  <c r="E11" i="8"/>
  <c r="G10" i="8"/>
  <c r="E10" i="8"/>
  <c r="E9" i="8"/>
  <c r="G8" i="8"/>
  <c r="E8" i="8"/>
  <c r="G7" i="8"/>
  <c r="E7" i="8"/>
  <c r="G6" i="8"/>
  <c r="G5" i="8"/>
  <c r="E5" i="8"/>
  <c r="E42" i="8" s="1"/>
  <c r="B2" i="9" s="1"/>
  <c r="G3" i="8"/>
  <c r="G42" i="8" s="1"/>
  <c r="B6" i="9" s="1"/>
  <c r="K24" i="7"/>
  <c r="J24" i="7"/>
  <c r="K37" i="6"/>
  <c r="J37" i="6"/>
  <c r="K47" i="5"/>
  <c r="J47" i="5"/>
  <c r="H28" i="4"/>
  <c r="G28" i="4"/>
  <c r="I48" i="1"/>
  <c r="B5" i="9" l="1"/>
  <c r="B7" i="9"/>
</calcChain>
</file>

<file path=xl/sharedStrings.xml><?xml version="1.0" encoding="utf-8"?>
<sst xmlns="http://schemas.openxmlformats.org/spreadsheetml/2006/main" count="293" uniqueCount="116">
  <si>
    <t>SUMMARY – JUNE 2022</t>
  </si>
  <si>
    <t>CATEGORY</t>
  </si>
  <si>
    <t>OUT</t>
  </si>
  <si>
    <t>IN</t>
  </si>
  <si>
    <t>BANK</t>
  </si>
  <si>
    <t>BREAKING FD</t>
  </si>
  <si>
    <t>CAPEX RECEIVED</t>
  </si>
  <si>
    <t>CIVIL WORKS</t>
  </si>
  <si>
    <t>CLEANING</t>
  </si>
  <si>
    <t>CLEANING ITEMS PURCHASE BY WATCHMAN</t>
  </si>
  <si>
    <t>COMMON ELECTRICITY USAGE</t>
  </si>
  <si>
    <t>CURING CHARGES</t>
  </si>
  <si>
    <t>DRINKING WATER</t>
  </si>
  <si>
    <t>ELECTRICITY</t>
  </si>
  <si>
    <t>GARDENING WORK</t>
  </si>
  <si>
    <t>GHMC FOGGING &amp; SPRAYING</t>
  </si>
  <si>
    <t>GRANITE WORK</t>
  </si>
  <si>
    <t>INTEREST RECEIVED ON FD</t>
  </si>
  <si>
    <t>IRON GRILL WORK</t>
  </si>
  <si>
    <t>MAINTAINANCE RECEIVED</t>
  </si>
  <si>
    <t>PLUMBING</t>
  </si>
  <si>
    <t>SALARY</t>
  </si>
  <si>
    <t>TIPS</t>
  </si>
  <si>
    <t>WATER BILL AND REPAIR</t>
  </si>
  <si>
    <t>WATER PROOFING WORK</t>
  </si>
  <si>
    <t>WIRING REARRANGEMENT</t>
  </si>
  <si>
    <t>CASH ON HAND NILESH 503 ( WIRING REARRANGEMENT )</t>
  </si>
  <si>
    <t>SECRETARY CASH ON HAND</t>
  </si>
  <si>
    <t>CASH ON HAND TREASURER</t>
  </si>
  <si>
    <t>CASH IN THE BANK</t>
  </si>
  <si>
    <t>FIXED DEPOSITS</t>
  </si>
  <si>
    <t>7,00,000.00</t>
  </si>
  <si>
    <t>SUMMARY – Q1 2022-2023</t>
  </si>
  <si>
    <t>B/F</t>
  </si>
  <si>
    <t>BORE WELL REPAIR</t>
  </si>
  <si>
    <t>CAPEX</t>
  </si>
  <si>
    <t>CARPENTER WORKS</t>
  </si>
  <si>
    <t>CELLAR SEEPAGE WORK</t>
  </si>
  <si>
    <t>MANJEERA WATER DUES</t>
  </si>
  <si>
    <t>STATIONARY PURCHASE</t>
  </si>
  <si>
    <t>TEA BILLS</t>
  </si>
  <si>
    <t>TREE CUTTING AND PRUNING</t>
  </si>
  <si>
    <t xml:space="preserve">CIVIL WORKS </t>
  </si>
  <si>
    <t xml:space="preserve">COMMON ELECTRICITY USAGE </t>
  </si>
  <si>
    <t xml:space="preserve">ELECTRICITY </t>
  </si>
  <si>
    <t xml:space="preserve">GARDENING WORK </t>
  </si>
  <si>
    <t xml:space="preserve">GHMC FOGGING &amp; SPRAYING </t>
  </si>
  <si>
    <t xml:space="preserve">INTEREST RECEIVED ON FD </t>
  </si>
  <si>
    <t xml:space="preserve">IRON GRILL WORK </t>
  </si>
  <si>
    <t xml:space="preserve">IRON SCRAP </t>
  </si>
  <si>
    <t xml:space="preserve">LIFT MAINTAINANCE </t>
  </si>
  <si>
    <t xml:space="preserve">MAINTAINANCE RECEIVED </t>
  </si>
  <si>
    <t xml:space="preserve">SALARY </t>
  </si>
  <si>
    <t xml:space="preserve">TIPS </t>
  </si>
  <si>
    <t xml:space="preserve">WATER BILL AND REPAIR </t>
  </si>
  <si>
    <t xml:space="preserve">WATER PROOFING WORK </t>
  </si>
  <si>
    <t xml:space="preserve">WIRING REARRANGEMENT </t>
  </si>
  <si>
    <t>FINANCIAL SUPPORT TO VENKATESH FAMILY</t>
  </si>
  <si>
    <t>FINANCIAL SUPPORT TO WATCHMEN FAMILY</t>
  </si>
  <si>
    <t>IRON SCRAP</t>
  </si>
  <si>
    <t>LIFT MAINTAINANCE</t>
  </si>
  <si>
    <t>SALARY ADVANCE</t>
  </si>
  <si>
    <t>SUMMARY – HALF YEAR 2022-23</t>
  </si>
  <si>
    <t>SUMMARY – AUGUST 2022</t>
  </si>
  <si>
    <t>SUMMARY – Q2 2022-23</t>
  </si>
  <si>
    <t>SUMMARY – SEPTEMBER 2022-23</t>
  </si>
  <si>
    <t>CCTV and Maintainance</t>
  </si>
  <si>
    <t>ELECTRICITY BILLS and WORKS</t>
  </si>
  <si>
    <t>INTERNET</t>
  </si>
  <si>
    <t>MANJEERA WATER DUES(CAPEX)</t>
  </si>
  <si>
    <t>CASH ON HAND</t>
  </si>
  <si>
    <t>TOTAL AMOUNT OF WORKS CARRIED</t>
  </si>
  <si>
    <t>TOTAL INCOME</t>
  </si>
  <si>
    <t>TREASURER CASH ON HAND</t>
  </si>
  <si>
    <t>SUMMARY – APRIL 1ST TO 18 NOVEMBER (2022-23)</t>
  </si>
  <si>
    <t>Column1</t>
  </si>
  <si>
    <t>REMARKS</t>
  </si>
  <si>
    <t>369 Are chanrges for breaking FD</t>
  </si>
  <si>
    <t>Refund Initiated for Use of Less cubic meters concrete than estimated</t>
  </si>
  <si>
    <t>Received from Previous Treasurer</t>
  </si>
  <si>
    <t>More Details shared in another screenshot for bank transactions.</t>
  </si>
  <si>
    <t>404 and 501 flats</t>
  </si>
  <si>
    <t>Terrace Lift Room Doors</t>
  </si>
  <si>
    <t>West side concrete works</t>
  </si>
  <si>
    <t xml:space="preserve">507, 307,503, and 305 flats  </t>
  </si>
  <si>
    <t>For Security(Reimbursed to Watchman Satyanarayana)</t>
  </si>
  <si>
    <t>503 Flat</t>
  </si>
  <si>
    <t>Includes salaries of Watchman and Security</t>
  </si>
  <si>
    <t>For Watchman on ill health reasons</t>
  </si>
  <si>
    <t>BANK BALANCE</t>
  </si>
  <si>
    <t xml:space="preserve">TWENTY THREE LAKHS TWENTY ONE THOUSAND THREE HUNDERE AND NINTY </t>
  </si>
  <si>
    <t>Column2</t>
  </si>
  <si>
    <t>Column3</t>
  </si>
  <si>
    <t>TOTAL AMOUNT SPENT ON WORKS TAKEN UP</t>
  </si>
  <si>
    <t>TWO LAKHS THREE THOUSAND SIX HUNDRED AND FORTY TWO</t>
  </si>
  <si>
    <t>THIRTY EIGHT THOUSAND TWO HUNDRED AND ONE</t>
  </si>
  <si>
    <t>SEVEN LAKHS</t>
  </si>
  <si>
    <t>FOURTEEN LAKHS TWENTY SIX THOUSAND SIX HUNDRED AND EIGHTY FIVE</t>
  </si>
  <si>
    <t>TOTAL CASH AVAILABLE</t>
  </si>
  <si>
    <t>NINE LAKHS FORTY ONE THOUSAND EIGHT HUNDRED AND FORTY FOUR</t>
  </si>
  <si>
    <t>SUMMARY – NOVEMBER 2022-23</t>
  </si>
  <si>
    <t xml:space="preserve">BANK </t>
  </si>
  <si>
    <t xml:space="preserve">BORE WELL REPAIR </t>
  </si>
  <si>
    <t xml:space="preserve">CAPEX </t>
  </si>
  <si>
    <t xml:space="preserve">CCTV and Maintainance </t>
  </si>
  <si>
    <t xml:space="preserve">CLEANING ITEMS PURCHASE BY WATCHMAN </t>
  </si>
  <si>
    <t xml:space="preserve">DRINKING WATER </t>
  </si>
  <si>
    <t xml:space="preserve">ELECTRICITY BILLS and WORKS </t>
  </si>
  <si>
    <t xml:space="preserve">GENERATOR MAINTENANCE </t>
  </si>
  <si>
    <t xml:space="preserve">PIGEON NETS </t>
  </si>
  <si>
    <t xml:space="preserve">PLUMBING </t>
  </si>
  <si>
    <t xml:space="preserve">Paints &amp; Colouring </t>
  </si>
  <si>
    <t xml:space="preserve">SECRETARY CASH ON HAND </t>
  </si>
  <si>
    <t xml:space="preserve">TEA BILLS </t>
  </si>
  <si>
    <t xml:space="preserve">TREE CUTTING AND PRUNING </t>
  </si>
  <si>
    <t xml:space="preserve">WATER TANKER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</si>
</sst>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0"/>
      <color rgb="FF000000"/>
      <name val="Arial"/>
      <charset val="1"/>
    </font>
    <font>
      <b/>
      <sz val="14"/>
      <color rgb="FF000000"/>
      <name val="Arial"/>
      <family val="2"/>
    </font>
    <font>
      <b/>
      <sz val="12"/>
      <color rgb="FFFFFFFF"/>
      <name val="Arial"/>
      <family val="2"/>
    </font>
    <font>
      <sz val="11"/>
      <color rgb="FF000000"/>
      <name val="&quot;Droid Sans Mono&quot;"/>
      <charset val="1"/>
    </font>
    <font>
      <sz val="11"/>
      <color rgb="FF000000"/>
      <name val="Arial"/>
      <family val="2"/>
    </font>
    <font>
      <b/>
      <sz val="15"/>
      <color rgb="FFFFFFFF"/>
      <name val="Arial"/>
      <family val="2"/>
    </font>
    <font>
      <b/>
      <sz val="15"/>
      <color rgb="FFFFFFFF"/>
      <name val="Cambria"/>
      <family val="1"/>
    </font>
    <font>
      <b/>
      <sz val="12"/>
      <color rgb="FF000000"/>
      <name val="Arial"/>
      <family val="2"/>
    </font>
    <font>
      <b/>
      <sz val="10"/>
      <color theme="0"/>
      <name val="Arial"/>
      <family val="2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rgb="FF006100"/>
      <name val="Calibri"/>
      <family val="2"/>
      <scheme val="minor"/>
    </font>
    <font>
      <b/>
      <sz val="12"/>
      <color rgb="FF9C0006"/>
      <name val="Calibri"/>
      <family val="2"/>
      <scheme val="minor"/>
    </font>
    <font>
      <b/>
      <sz val="14"/>
      <color rgb="FF000000"/>
      <name val="Arial"/>
      <family val="2"/>
    </font>
    <font>
      <b/>
      <sz val="10"/>
      <color rgb="FF000000"/>
      <name val="Arial"/>
      <family val="2"/>
    </font>
    <font>
      <b/>
      <sz val="12"/>
      <color rgb="FF9C5700"/>
      <name val="Calibri"/>
      <family val="2"/>
      <scheme val="minor"/>
    </font>
    <font>
      <sz val="8"/>
      <name val="Arial"/>
      <family val="2"/>
    </font>
    <font>
      <sz val="10"/>
      <color rgb="FF000000"/>
      <name val="Arial"/>
      <family val="2"/>
    </font>
    <font>
      <b/>
      <sz val="11"/>
      <color rgb="FF000000"/>
      <name val="Menlo"/>
      <family val="2"/>
    </font>
    <font>
      <sz val="10"/>
      <color rgb="FF000000"/>
      <name val="Arial"/>
      <family val="2"/>
      <charset val="1"/>
    </font>
  </fonts>
  <fills count="2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6D9EEB"/>
        <bgColor rgb="FF729FCF"/>
      </patternFill>
    </fill>
    <fill>
      <patternFill patternType="solid">
        <fgColor rgb="FFEA4335"/>
        <bgColor rgb="FFFF6D6D"/>
      </patternFill>
    </fill>
    <fill>
      <patternFill patternType="solid">
        <fgColor rgb="FF38761D"/>
        <bgColor rgb="FF808000"/>
      </patternFill>
    </fill>
    <fill>
      <patternFill patternType="solid">
        <fgColor rgb="FFFF9900"/>
        <bgColor rgb="FFFFCC00"/>
      </patternFill>
    </fill>
    <fill>
      <patternFill patternType="solid">
        <fgColor rgb="FF780373"/>
        <bgColor rgb="FF800080"/>
      </patternFill>
    </fill>
    <fill>
      <patternFill patternType="solid">
        <fgColor rgb="FF5983B0"/>
        <bgColor rgb="FF808080"/>
      </patternFill>
    </fill>
    <fill>
      <patternFill patternType="solid">
        <fgColor rgb="FFFF0000"/>
        <bgColor rgb="FFEA4335"/>
      </patternFill>
    </fill>
    <fill>
      <patternFill patternType="solid">
        <fgColor rgb="FF00A933"/>
        <bgColor rgb="FF008080"/>
      </patternFill>
    </fill>
    <fill>
      <patternFill patternType="solid">
        <fgColor rgb="FF729FCF"/>
        <bgColor rgb="FF6D9EEB"/>
      </patternFill>
    </fill>
    <fill>
      <patternFill patternType="solid">
        <fgColor rgb="FFFF6D6D"/>
        <bgColor rgb="FFEA4335"/>
      </patternFill>
    </fill>
    <fill>
      <patternFill patternType="solid">
        <fgColor rgb="FF7030A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</borders>
  <cellStyleXfs count="4">
    <xf numFmtId="0" fontId="0" fillId="0" borderId="0"/>
    <xf numFmtId="0" fontId="9" fillId="17" borderId="0" applyNumberFormat="0" applyBorder="0" applyAlignment="0" applyProtection="0"/>
    <xf numFmtId="0" fontId="10" fillId="18" borderId="0" applyNumberFormat="0" applyBorder="0" applyAlignment="0" applyProtection="0"/>
    <xf numFmtId="0" fontId="11" fillId="19" borderId="0" applyNumberFormat="0" applyBorder="0" applyAlignment="0" applyProtection="0"/>
  </cellStyleXfs>
  <cellXfs count="63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2" fillId="4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4" fontId="2" fillId="4" borderId="1" xfId="0" applyNumberFormat="1" applyFont="1" applyFill="1" applyBorder="1" applyAlignment="1">
      <alignment horizontal="center"/>
    </xf>
    <xf numFmtId="4" fontId="2" fillId="5" borderId="1" xfId="0" applyNumberFormat="1" applyFont="1" applyFill="1" applyBorder="1" applyAlignment="1">
      <alignment horizontal="center"/>
    </xf>
    <xf numFmtId="3" fontId="2" fillId="5" borderId="1" xfId="0" applyNumberFormat="1" applyFont="1" applyFill="1" applyBorder="1" applyAlignment="1">
      <alignment horizontal="center"/>
    </xf>
    <xf numFmtId="0" fontId="3" fillId="0" borderId="0" xfId="0" applyFont="1"/>
    <xf numFmtId="0" fontId="4" fillId="0" borderId="0" xfId="0" applyFont="1"/>
    <xf numFmtId="0" fontId="5" fillId="7" borderId="2" xfId="0" applyFont="1" applyFill="1" applyBorder="1" applyAlignment="1">
      <alignment horizontal="center"/>
    </xf>
    <xf numFmtId="0" fontId="6" fillId="7" borderId="2" xfId="0" applyFont="1" applyFill="1" applyBorder="1" applyAlignment="1">
      <alignment horizontal="center"/>
    </xf>
    <xf numFmtId="0" fontId="2" fillId="8" borderId="2" xfId="0" applyFont="1" applyFill="1" applyBorder="1" applyAlignment="1">
      <alignment horizontal="center" wrapText="1"/>
    </xf>
    <xf numFmtId="0" fontId="2" fillId="9" borderId="2" xfId="0" applyFont="1" applyFill="1" applyBorder="1" applyAlignment="1">
      <alignment horizontal="center"/>
    </xf>
    <xf numFmtId="0" fontId="2" fillId="10" borderId="2" xfId="0" applyFont="1" applyFill="1" applyBorder="1" applyAlignment="1">
      <alignment horizontal="center"/>
    </xf>
    <xf numFmtId="4" fontId="2" fillId="9" borderId="2" xfId="0" applyNumberFormat="1" applyFont="1" applyFill="1" applyBorder="1" applyAlignment="1">
      <alignment horizontal="center"/>
    </xf>
    <xf numFmtId="4" fontId="2" fillId="10" borderId="2" xfId="0" applyNumberFormat="1" applyFont="1" applyFill="1" applyBorder="1" applyAlignment="1">
      <alignment horizontal="center"/>
    </xf>
    <xf numFmtId="3" fontId="2" fillId="10" borderId="2" xfId="0" applyNumberFormat="1" applyFont="1" applyFill="1" applyBorder="1" applyAlignment="1">
      <alignment horizontal="center"/>
    </xf>
    <xf numFmtId="0" fontId="7" fillId="11" borderId="2" xfId="0" applyFont="1" applyFill="1" applyBorder="1" applyAlignment="1">
      <alignment horizontal="center"/>
    </xf>
    <xf numFmtId="0" fontId="7" fillId="10" borderId="2" xfId="0" applyFont="1" applyFill="1" applyBorder="1" applyAlignment="1">
      <alignment horizontal="center"/>
    </xf>
    <xf numFmtId="0" fontId="2" fillId="12" borderId="2" xfId="0" applyFont="1" applyFill="1" applyBorder="1" applyAlignment="1">
      <alignment horizontal="center"/>
    </xf>
    <xf numFmtId="0" fontId="8" fillId="13" borderId="1" xfId="0" applyFont="1" applyFill="1" applyBorder="1" applyAlignment="1">
      <alignment horizontal="center" vertical="center"/>
    </xf>
    <xf numFmtId="0" fontId="8" fillId="14" borderId="1" xfId="0" applyFont="1" applyFill="1" applyBorder="1"/>
    <xf numFmtId="0" fontId="8" fillId="15" borderId="1" xfId="0" applyFont="1" applyFill="1" applyBorder="1"/>
    <xf numFmtId="0" fontId="0" fillId="0" borderId="1" xfId="0" applyBorder="1"/>
    <xf numFmtId="0" fontId="8" fillId="16" borderId="1" xfId="0" applyFont="1" applyFill="1" applyBorder="1" applyAlignment="1">
      <alignment horizontal="center" wrapText="1"/>
    </xf>
    <xf numFmtId="0" fontId="11" fillId="19" borderId="1" xfId="3" applyBorder="1" applyAlignment="1">
      <alignment horizontal="center" vertical="center" wrapText="1"/>
    </xf>
    <xf numFmtId="0" fontId="12" fillId="17" borderId="1" xfId="1" applyFont="1" applyBorder="1"/>
    <xf numFmtId="0" fontId="13" fillId="18" borderId="1" xfId="2" applyFont="1" applyBorder="1"/>
    <xf numFmtId="0" fontId="8" fillId="13" borderId="1" xfId="0" applyFont="1" applyFill="1" applyBorder="1" applyAlignment="1">
      <alignment horizontal="center" vertical="center" wrapText="1"/>
    </xf>
    <xf numFmtId="0" fontId="15" fillId="0" borderId="1" xfId="0" applyFont="1" applyBorder="1" applyAlignment="1">
      <alignment wrapText="1"/>
    </xf>
    <xf numFmtId="0" fontId="11" fillId="19" borderId="1" xfId="3" applyBorder="1" applyAlignment="1">
      <alignment horizontal="center" wrapText="1"/>
    </xf>
    <xf numFmtId="0" fontId="9" fillId="17" borderId="1" xfId="1" applyBorder="1" applyAlignment="1">
      <alignment wrapText="1"/>
    </xf>
    <xf numFmtId="0" fontId="10" fillId="18" borderId="1" xfId="2" applyBorder="1" applyAlignment="1">
      <alignment wrapText="1"/>
    </xf>
    <xf numFmtId="0" fontId="16" fillId="19" borderId="1" xfId="3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15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18" fillId="0" borderId="5" xfId="0" applyFont="1" applyBorder="1" applyAlignment="1">
      <alignment wrapText="1"/>
    </xf>
    <xf numFmtId="0" fontId="0" fillId="0" borderId="6" xfId="0" applyBorder="1" applyAlignment="1">
      <alignment wrapText="1"/>
    </xf>
    <xf numFmtId="0" fontId="18" fillId="0" borderId="7" xfId="0" applyFont="1" applyBorder="1" applyAlignment="1">
      <alignment wrapText="1"/>
    </xf>
    <xf numFmtId="0" fontId="18" fillId="0" borderId="3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18" fillId="0" borderId="4" xfId="0" applyFont="1" applyBorder="1" applyAlignment="1">
      <alignment horizontal="center" vertical="center" wrapText="1"/>
    </xf>
    <xf numFmtId="0" fontId="20" fillId="0" borderId="4" xfId="0" applyFont="1" applyBorder="1" applyAlignment="1">
      <alignment horizontal="center" vertical="center" wrapText="1"/>
    </xf>
    <xf numFmtId="0" fontId="18" fillId="0" borderId="8" xfId="0" applyFont="1" applyBorder="1" applyAlignment="1">
      <alignment horizontal="center" vertical="center" wrapText="1"/>
    </xf>
    <xf numFmtId="0" fontId="0" fillId="0" borderId="9" xfId="0" applyBorder="1" applyAlignment="1">
      <alignment vertical="center" wrapText="1"/>
    </xf>
    <xf numFmtId="0" fontId="20" fillId="0" borderId="10" xfId="0" applyFont="1" applyBorder="1" applyAlignment="1">
      <alignment horizontal="center" vertical="center" wrapText="1"/>
    </xf>
    <xf numFmtId="0" fontId="15" fillId="0" borderId="1" xfId="0" applyFont="1" applyBorder="1"/>
    <xf numFmtId="0" fontId="19" fillId="0" borderId="1" xfId="0" applyFont="1" applyBorder="1"/>
    <xf numFmtId="0" fontId="8" fillId="13" borderId="5" xfId="0" applyFont="1" applyFill="1" applyBorder="1" applyAlignment="1">
      <alignment horizontal="center" vertical="center" wrapText="1"/>
    </xf>
    <xf numFmtId="0" fontId="8" fillId="13" borderId="6" xfId="0" applyFont="1" applyFill="1" applyBorder="1" applyAlignment="1">
      <alignment horizontal="center" vertical="center" wrapText="1"/>
    </xf>
    <xf numFmtId="0" fontId="8" fillId="13" borderId="7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4" fontId="2" fillId="6" borderId="1" xfId="0" applyNumberFormat="1" applyFont="1" applyFill="1" applyBorder="1" applyAlignment="1">
      <alignment horizontal="center" vertical="center"/>
    </xf>
    <xf numFmtId="4" fontId="2" fillId="6" borderId="1" xfId="0" applyNumberFormat="1" applyFont="1" applyFill="1" applyBorder="1" applyAlignment="1">
      <alignment horizontal="center"/>
    </xf>
    <xf numFmtId="0" fontId="14" fillId="2" borderId="1" xfId="0" applyFont="1" applyFill="1" applyBorder="1" applyAlignment="1">
      <alignment horizontal="center"/>
    </xf>
    <xf numFmtId="0" fontId="14" fillId="2" borderId="1" xfId="0" applyFont="1" applyFill="1" applyBorder="1" applyAlignment="1">
      <alignment horizontal="center" wrapText="1"/>
    </xf>
    <xf numFmtId="0" fontId="14" fillId="2" borderId="11" xfId="0" applyFont="1" applyFill="1" applyBorder="1" applyAlignment="1">
      <alignment horizontal="center" wrapText="1"/>
    </xf>
    <xf numFmtId="0" fontId="14" fillId="2" borderId="0" xfId="0" applyFont="1" applyFill="1" applyAlignment="1">
      <alignment horizontal="center" wrapText="1"/>
    </xf>
    <xf numFmtId="0" fontId="15" fillId="20" borderId="1" xfId="0" applyFont="1" applyFill="1" applyBorder="1"/>
    <xf numFmtId="0" fontId="15" fillId="21" borderId="1" xfId="0" applyFont="1" applyFill="1" applyBorder="1"/>
    <xf numFmtId="0" fontId="15" fillId="22" borderId="1" xfId="0" applyFont="1" applyFill="1" applyBorder="1" applyAlignment="1">
      <alignment horizontal="center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29">
    <dxf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alignment horizontal="general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vertical="center" textRotation="0" wrapText="1" indent="0" justifyLastLine="0" shrinkToFit="0" readingOrder="0"/>
    </dxf>
    <dxf>
      <border outline="0">
        <bottom style="thin">
          <color auto="1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alignment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  <alignment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alignment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alignment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general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general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auto="1"/>
        </top>
      </border>
    </dxf>
    <dxf>
      <alignment textRotation="0" wrapText="0" indent="0" justifyLastLine="0" shrinkToFit="0" readingOrder="0"/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family val="2"/>
      </font>
      <alignment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solid">
          <fgColor indexed="64"/>
          <bgColor rgb="FF7030A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38761D"/>
      <rgbColor rgb="FF000080"/>
      <rgbColor rgb="FF808000"/>
      <rgbColor rgb="FF780373"/>
      <rgbColor rgb="FF008080"/>
      <rgbColor rgb="FFC0C0C0"/>
      <rgbColor rgb="FF808080"/>
      <rgbColor rgb="FF6D9EEB"/>
      <rgbColor rgb="FF993366"/>
      <rgbColor rgb="FFFFFFCC"/>
      <rgbColor rgb="FFCCFFFF"/>
      <rgbColor rgb="FF660066"/>
      <rgbColor rgb="FFFF6D6D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A4335"/>
      <rgbColor rgb="FF5983B0"/>
      <rgbColor rgb="FF729FCF"/>
      <rgbColor rgb="FF003366"/>
      <rgbColor rgb="FF00A933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0997157-E6CF-DD46-8855-EE69CD5E1158}" name="Table2" displayName="Table2" ref="B2:I42" totalsRowCount="1" headerRowDxfId="28" dataDxfId="26" totalsRowDxfId="24" headerRowBorderDxfId="27" tableBorderDxfId="25" totalsRowBorderDxfId="23">
  <autoFilter ref="B2:I41" xr:uid="{F0997157-E6CF-DD46-8855-EE69CD5E1158}"/>
  <tableColumns count="8">
    <tableColumn id="1" xr3:uid="{23B5544A-CD6A-1E45-B978-823D80B6007B}" name="CATEGORY" dataDxfId="22" totalsRowDxfId="21"/>
    <tableColumn id="2" xr3:uid="{36F2BB1E-7624-504F-865F-B15D1ABB7D4E}" name="IN" totalsRowFunction="custom" dataDxfId="20" totalsRowDxfId="19">
      <totalsRowFormula>SUM(C3:C41)</totalsRowFormula>
    </tableColumn>
    <tableColumn id="3" xr3:uid="{4F62D99D-CEBA-2746-ADED-5DEA955AD466}" name="OUT" totalsRowFunction="custom" dataDxfId="18" totalsRowDxfId="17">
      <totalsRowFormula>SUM(D3:D41)</totalsRowFormula>
    </tableColumn>
    <tableColumn id="4" xr3:uid="{7F850943-F81A-C941-ACAE-AD95F7CC1023}" name="TOTAL AMOUNT OF WORKS CARRIED" totalsRowFunction="custom" dataDxfId="16" totalsRowDxfId="15">
      <totalsRowFormula>SUM(E3:E41)</totalsRowFormula>
    </tableColumn>
    <tableColumn id="5" xr3:uid="{54583A14-85A7-EC4A-97C4-9CEBA80049A0}" name="CASH ON HAND" totalsRowFunction="custom" dataDxfId="14" totalsRowDxfId="13">
      <totalsRowFormula>SUM(F3:F41)</totalsRowFormula>
    </tableColumn>
    <tableColumn id="6" xr3:uid="{43C2DA45-0E93-9A46-816B-51AABC8D3A7F}" name="TOTAL INCOME" totalsRowFunction="custom" dataDxfId="12" totalsRowDxfId="11">
      <calculatedColumnFormula>C3</calculatedColumnFormula>
      <totalsRowFormula>SUM(G3:G41)</totalsRowFormula>
    </tableColumn>
    <tableColumn id="7" xr3:uid="{3A7C5BA2-8AEF-334C-A039-D8E101C1EB76}" name="FIXED DEPOSITS" totalsRowFunction="custom" dataDxfId="10" totalsRowDxfId="9">
      <totalsRowFormula>SUM(H3:H41)</totalsRowFormula>
    </tableColumn>
    <tableColumn id="8" xr3:uid="{62AAF91A-7196-C447-AE30-ECBC636BBBF7}" name="REMARKS" dataDxfId="8" totalsRowDxfId="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96E8E77-FC5F-104B-A338-1BE86D46A20F}" name="Table1" displayName="Table1" ref="A1:C7" totalsRowShown="0" dataDxfId="5" headerRowBorderDxfId="6" tableBorderDxfId="4" totalsRowBorderDxfId="3">
  <autoFilter ref="A1:C7" xr:uid="{696E8E77-FC5F-104B-A338-1BE86D46A20F}"/>
  <tableColumns count="3">
    <tableColumn id="1" xr3:uid="{D744A964-D913-5346-83A1-3294116BC737}" name="Column1" dataDxfId="2"/>
    <tableColumn id="2" xr3:uid="{9716AFEA-B1DA-5041-97E1-99ECF182894B}" name="Column2" dataDxfId="1"/>
    <tableColumn id="3" xr3:uid="{BE953758-FA64-7C44-AC3E-EC04CF60FBF4}" name="Column3" dataDxfId="0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I1048576"/>
  <sheetViews>
    <sheetView zoomScale="90" zoomScaleNormal="90" workbookViewId="0">
      <selection activeCell="B3" sqref="B3"/>
    </sheetView>
  </sheetViews>
  <sheetFormatPr baseColWidth="10" defaultColWidth="12.6640625" defaultRowHeight="13"/>
  <cols>
    <col min="2" max="2" width="24.83203125" customWidth="1"/>
  </cols>
  <sheetData>
    <row r="3" spans="2:9" ht="18">
      <c r="B3" s="53" t="s">
        <v>0</v>
      </c>
      <c r="C3" s="53"/>
      <c r="D3" s="53"/>
    </row>
    <row r="4" spans="2:9" ht="17">
      <c r="B4" s="1" t="s">
        <v>1</v>
      </c>
      <c r="C4" s="2" t="s">
        <v>2</v>
      </c>
      <c r="D4" s="3" t="s">
        <v>3</v>
      </c>
    </row>
    <row r="5" spans="2:9" ht="17">
      <c r="B5" s="1" t="s">
        <v>4</v>
      </c>
      <c r="C5" s="4">
        <v>50000</v>
      </c>
      <c r="D5" s="5">
        <v>50000</v>
      </c>
    </row>
    <row r="6" spans="2:9" ht="17">
      <c r="B6" s="1" t="s">
        <v>5</v>
      </c>
      <c r="C6" s="4">
        <v>0</v>
      </c>
      <c r="D6" s="6">
        <v>299631</v>
      </c>
    </row>
    <row r="7" spans="2:9" ht="17">
      <c r="B7" s="1" t="s">
        <v>6</v>
      </c>
      <c r="C7" s="4">
        <v>0</v>
      </c>
      <c r="D7" s="6">
        <v>25000</v>
      </c>
    </row>
    <row r="8" spans="2:9" ht="17">
      <c r="B8" s="1" t="s">
        <v>7</v>
      </c>
      <c r="C8" s="4">
        <v>51700</v>
      </c>
      <c r="D8" s="6">
        <v>0</v>
      </c>
    </row>
    <row r="9" spans="2:9" ht="17">
      <c r="B9" s="1" t="s">
        <v>8</v>
      </c>
      <c r="C9" s="4">
        <v>4800</v>
      </c>
      <c r="D9" s="6">
        <v>0</v>
      </c>
      <c r="I9" s="7"/>
    </row>
    <row r="10" spans="2:9" ht="51">
      <c r="B10" s="1" t="s">
        <v>9</v>
      </c>
      <c r="C10" s="4">
        <v>1370</v>
      </c>
      <c r="D10" s="6">
        <v>0</v>
      </c>
      <c r="I10" s="7"/>
    </row>
    <row r="11" spans="2:9" ht="34">
      <c r="B11" s="1" t="s">
        <v>10</v>
      </c>
      <c r="C11" s="4">
        <v>0</v>
      </c>
      <c r="D11" s="6">
        <v>1170</v>
      </c>
      <c r="I11" s="7"/>
    </row>
    <row r="12" spans="2:9" ht="17">
      <c r="B12" s="1" t="s">
        <v>11</v>
      </c>
      <c r="C12" s="4">
        <v>5000</v>
      </c>
      <c r="D12" s="6">
        <v>0</v>
      </c>
      <c r="I12" s="7"/>
    </row>
    <row r="13" spans="2:9" ht="17">
      <c r="B13" s="1" t="s">
        <v>12</v>
      </c>
      <c r="C13" s="4">
        <v>1320</v>
      </c>
      <c r="D13" s="6">
        <v>0</v>
      </c>
      <c r="I13" s="7"/>
    </row>
    <row r="14" spans="2:9" ht="17">
      <c r="B14" s="1" t="s">
        <v>13</v>
      </c>
      <c r="C14" s="4">
        <v>18485.54</v>
      </c>
      <c r="D14" s="6">
        <v>0</v>
      </c>
      <c r="I14" s="7"/>
    </row>
    <row r="15" spans="2:9" ht="17">
      <c r="B15" s="1" t="s">
        <v>14</v>
      </c>
      <c r="C15" s="4">
        <v>80000</v>
      </c>
      <c r="D15" s="6">
        <v>0</v>
      </c>
      <c r="I15" s="7"/>
    </row>
    <row r="16" spans="2:9" ht="34">
      <c r="B16" s="1" t="s">
        <v>15</v>
      </c>
      <c r="C16" s="4">
        <v>2300</v>
      </c>
      <c r="D16" s="6">
        <v>0</v>
      </c>
      <c r="I16" s="7"/>
    </row>
    <row r="17" spans="2:9" ht="17">
      <c r="B17" s="1" t="s">
        <v>16</v>
      </c>
      <c r="C17" s="4">
        <v>15720</v>
      </c>
      <c r="D17" s="6">
        <v>0</v>
      </c>
      <c r="I17" s="7"/>
    </row>
    <row r="18" spans="2:9" ht="34">
      <c r="B18" s="1" t="s">
        <v>17</v>
      </c>
      <c r="C18" s="4">
        <v>0</v>
      </c>
      <c r="D18" s="6">
        <v>3380</v>
      </c>
      <c r="I18" s="7"/>
    </row>
    <row r="19" spans="2:9" ht="17">
      <c r="B19" s="1" t="s">
        <v>18</v>
      </c>
      <c r="C19" s="4">
        <v>10000</v>
      </c>
      <c r="D19" s="6">
        <v>0</v>
      </c>
      <c r="I19" s="7"/>
    </row>
    <row r="20" spans="2:9" ht="34">
      <c r="B20" s="1" t="s">
        <v>19</v>
      </c>
      <c r="C20" s="4">
        <v>0</v>
      </c>
      <c r="D20" s="6">
        <v>122560</v>
      </c>
      <c r="I20" s="7"/>
    </row>
    <row r="21" spans="2:9" ht="17">
      <c r="B21" s="1" t="s">
        <v>20</v>
      </c>
      <c r="C21" s="4">
        <v>2180</v>
      </c>
      <c r="D21" s="6">
        <v>0</v>
      </c>
      <c r="I21" s="7"/>
    </row>
    <row r="22" spans="2:9" ht="17">
      <c r="B22" s="1" t="s">
        <v>21</v>
      </c>
      <c r="C22" s="4">
        <v>44500</v>
      </c>
      <c r="D22" s="6">
        <v>0</v>
      </c>
      <c r="I22" s="7"/>
    </row>
    <row r="23" spans="2:9" ht="17">
      <c r="B23" s="1" t="s">
        <v>22</v>
      </c>
      <c r="C23" s="4">
        <v>5000</v>
      </c>
      <c r="D23" s="6">
        <v>0</v>
      </c>
      <c r="I23" s="7"/>
    </row>
    <row r="24" spans="2:9" ht="34">
      <c r="B24" s="1" t="s">
        <v>23</v>
      </c>
      <c r="C24" s="4">
        <v>28329.72</v>
      </c>
      <c r="D24" s="6">
        <v>0</v>
      </c>
      <c r="I24" s="7"/>
    </row>
    <row r="25" spans="2:9" ht="34">
      <c r="B25" s="1" t="s">
        <v>24</v>
      </c>
      <c r="C25" s="4">
        <v>200000</v>
      </c>
      <c r="D25" s="6">
        <v>0</v>
      </c>
      <c r="I25" s="7"/>
    </row>
    <row r="26" spans="2:9" ht="34">
      <c r="B26" s="1" t="s">
        <v>25</v>
      </c>
      <c r="C26" s="4">
        <v>10000</v>
      </c>
      <c r="D26" s="6">
        <v>10000</v>
      </c>
      <c r="I26" s="7"/>
    </row>
    <row r="27" spans="2:9" ht="51">
      <c r="B27" s="1" t="s">
        <v>26</v>
      </c>
      <c r="C27" s="54">
        <v>0</v>
      </c>
      <c r="D27" s="54"/>
      <c r="I27" s="7"/>
    </row>
    <row r="28" spans="2:9" ht="34">
      <c r="B28" s="1" t="s">
        <v>27</v>
      </c>
      <c r="C28" s="54">
        <v>20862</v>
      </c>
      <c r="D28" s="54"/>
      <c r="I28" s="7"/>
    </row>
    <row r="29" spans="2:9" ht="34">
      <c r="B29" s="1" t="s">
        <v>28</v>
      </c>
      <c r="C29" s="54">
        <v>4688.7299999999996</v>
      </c>
      <c r="D29" s="54"/>
      <c r="I29" s="7"/>
    </row>
    <row r="30" spans="2:9" ht="17">
      <c r="B30" s="1" t="s">
        <v>29</v>
      </c>
      <c r="C30" s="55">
        <v>250276.64</v>
      </c>
      <c r="D30" s="55"/>
      <c r="I30" s="7"/>
    </row>
    <row r="31" spans="2:9" ht="17">
      <c r="B31" s="1" t="s">
        <v>30</v>
      </c>
      <c r="C31" s="52" t="s">
        <v>31</v>
      </c>
      <c r="D31" s="52"/>
      <c r="I31" s="7"/>
    </row>
    <row r="32" spans="2:9" ht="15">
      <c r="I32" s="7"/>
    </row>
    <row r="33" spans="9:9" ht="15">
      <c r="I33" s="7"/>
    </row>
    <row r="34" spans="9:9" ht="15">
      <c r="I34" s="7"/>
    </row>
    <row r="35" spans="9:9" ht="15">
      <c r="I35" s="7"/>
    </row>
    <row r="36" spans="9:9" ht="15">
      <c r="I36" s="7"/>
    </row>
    <row r="37" spans="9:9" ht="15">
      <c r="I37" s="7"/>
    </row>
    <row r="38" spans="9:9" ht="15">
      <c r="I38" s="7"/>
    </row>
    <row r="39" spans="9:9" ht="15">
      <c r="I39" s="7"/>
    </row>
    <row r="40" spans="9:9" ht="15">
      <c r="I40" s="7"/>
    </row>
    <row r="41" spans="9:9" ht="15">
      <c r="I41" s="7"/>
    </row>
    <row r="42" spans="9:9" ht="15">
      <c r="I42" s="7"/>
    </row>
    <row r="43" spans="9:9" ht="15">
      <c r="I43" s="7"/>
    </row>
    <row r="44" spans="9:9" ht="15">
      <c r="I44" s="7"/>
    </row>
    <row r="45" spans="9:9" ht="15">
      <c r="I45" s="7"/>
    </row>
    <row r="46" spans="9:9" ht="15">
      <c r="I46" s="7"/>
    </row>
    <row r="47" spans="9:9" ht="15">
      <c r="I47" s="7"/>
    </row>
    <row r="48" spans="9:9" ht="14">
      <c r="I48" s="8">
        <f>SUM(I9:I46)</f>
        <v>0</v>
      </c>
    </row>
    <row r="1048575" ht="12.75" customHeight="1"/>
    <row r="1048576" ht="12.75" customHeight="1"/>
  </sheetData>
  <mergeCells count="6">
    <mergeCell ref="C31:D31"/>
    <mergeCell ref="B3:D3"/>
    <mergeCell ref="C27:D27"/>
    <mergeCell ref="C28:D28"/>
    <mergeCell ref="C29:D29"/>
    <mergeCell ref="C30:D30"/>
  </mergeCells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7F9817-CC38-CF43-B6D8-031EE2A623D2}">
  <dimension ref="E15:K38"/>
  <sheetViews>
    <sheetView tabSelected="1" topLeftCell="A10" zoomScale="140" zoomScaleNormal="140" workbookViewId="0">
      <selection activeCell="C21" sqref="C21"/>
    </sheetView>
  </sheetViews>
  <sheetFormatPr baseColWidth="10" defaultRowHeight="13"/>
  <cols>
    <col min="3" max="3" width="28.33203125" customWidth="1"/>
    <col min="4" max="4" width="0" hidden="1" customWidth="1"/>
    <col min="5" max="5" width="9.5" hidden="1" customWidth="1"/>
    <col min="6" max="6" width="0.1640625" hidden="1" customWidth="1"/>
    <col min="7" max="7" width="10.83203125" hidden="1" customWidth="1"/>
    <col min="8" max="8" width="9.5" customWidth="1"/>
    <col min="9" max="9" width="40" customWidth="1"/>
    <col min="11" max="11" width="10.83203125" customWidth="1"/>
  </cols>
  <sheetData>
    <row r="15" spans="9:11" ht="18">
      <c r="I15" s="53" t="s">
        <v>100</v>
      </c>
      <c r="J15" s="53"/>
      <c r="K15" s="53"/>
    </row>
    <row r="16" spans="9:11">
      <c r="I16" s="20" t="s">
        <v>1</v>
      </c>
      <c r="J16" s="20" t="s">
        <v>3</v>
      </c>
      <c r="K16" s="20" t="s">
        <v>2</v>
      </c>
    </row>
    <row r="17" spans="9:11">
      <c r="I17" s="62" t="s">
        <v>101</v>
      </c>
      <c r="J17" s="60">
        <v>20000</v>
      </c>
      <c r="K17" s="61">
        <v>20000</v>
      </c>
    </row>
    <row r="18" spans="9:11">
      <c r="I18" s="62" t="s">
        <v>102</v>
      </c>
      <c r="J18" s="60">
        <v>0</v>
      </c>
      <c r="K18" s="61">
        <v>3800</v>
      </c>
    </row>
    <row r="19" spans="9:11">
      <c r="I19" s="62" t="s">
        <v>103</v>
      </c>
      <c r="J19" s="60">
        <v>75300</v>
      </c>
      <c r="K19" s="61">
        <v>0</v>
      </c>
    </row>
    <row r="20" spans="9:11">
      <c r="I20" s="62" t="s">
        <v>104</v>
      </c>
      <c r="J20" s="60">
        <v>0</v>
      </c>
      <c r="K20" s="61">
        <v>2500</v>
      </c>
    </row>
    <row r="21" spans="9:11">
      <c r="I21" s="62" t="s">
        <v>42</v>
      </c>
      <c r="J21" s="60">
        <v>0</v>
      </c>
      <c r="K21" s="61">
        <v>2520</v>
      </c>
    </row>
    <row r="22" spans="9:11">
      <c r="I22" s="62" t="s">
        <v>105</v>
      </c>
      <c r="J22" s="60">
        <v>0</v>
      </c>
      <c r="K22" s="61">
        <v>1270</v>
      </c>
    </row>
    <row r="23" spans="9:11">
      <c r="I23" s="62" t="s">
        <v>106</v>
      </c>
      <c r="J23" s="60">
        <v>0</v>
      </c>
      <c r="K23" s="61">
        <v>720</v>
      </c>
    </row>
    <row r="24" spans="9:11">
      <c r="I24" s="62" t="s">
        <v>107</v>
      </c>
      <c r="J24" s="60">
        <v>0</v>
      </c>
      <c r="K24" s="61">
        <v>14030.54</v>
      </c>
    </row>
    <row r="25" spans="9:11">
      <c r="I25" s="62" t="s">
        <v>108</v>
      </c>
      <c r="J25" s="60">
        <v>0</v>
      </c>
      <c r="K25" s="61">
        <v>10384</v>
      </c>
    </row>
    <row r="26" spans="9:11">
      <c r="I26" s="62" t="s">
        <v>46</v>
      </c>
      <c r="J26" s="60">
        <v>0</v>
      </c>
      <c r="K26" s="61">
        <v>3500</v>
      </c>
    </row>
    <row r="27" spans="9:11">
      <c r="I27" s="62" t="s">
        <v>47</v>
      </c>
      <c r="J27" s="60">
        <v>2961</v>
      </c>
      <c r="K27" s="61">
        <v>0</v>
      </c>
    </row>
    <row r="28" spans="9:11">
      <c r="I28" s="62" t="s">
        <v>51</v>
      </c>
      <c r="J28" s="60">
        <v>112750</v>
      </c>
      <c r="K28" s="61">
        <v>0</v>
      </c>
    </row>
    <row r="29" spans="9:11">
      <c r="I29" s="62" t="s">
        <v>109</v>
      </c>
      <c r="J29" s="60">
        <v>0</v>
      </c>
      <c r="K29" s="61">
        <v>3000</v>
      </c>
    </row>
    <row r="30" spans="9:11">
      <c r="I30" s="62" t="s">
        <v>110</v>
      </c>
      <c r="J30" s="60">
        <v>1720</v>
      </c>
      <c r="K30" s="61">
        <v>10960</v>
      </c>
    </row>
    <row r="31" spans="9:11">
      <c r="I31" s="62" t="s">
        <v>111</v>
      </c>
      <c r="J31" s="60">
        <v>0</v>
      </c>
      <c r="K31" s="61">
        <v>2000</v>
      </c>
    </row>
    <row r="32" spans="9:11">
      <c r="I32" s="62" t="s">
        <v>52</v>
      </c>
      <c r="J32" s="60">
        <v>0</v>
      </c>
      <c r="K32" s="61">
        <v>41500</v>
      </c>
    </row>
    <row r="33" spans="9:11">
      <c r="I33" s="62" t="s">
        <v>112</v>
      </c>
      <c r="J33" s="60">
        <v>41430</v>
      </c>
      <c r="K33" s="61">
        <v>21720</v>
      </c>
    </row>
    <row r="34" spans="9:11">
      <c r="I34" s="62" t="s">
        <v>113</v>
      </c>
      <c r="J34" s="60">
        <v>0</v>
      </c>
      <c r="K34" s="61">
        <v>60</v>
      </c>
    </row>
    <row r="35" spans="9:11">
      <c r="I35" s="62" t="s">
        <v>53</v>
      </c>
      <c r="J35" s="60">
        <v>0</v>
      </c>
      <c r="K35" s="61">
        <v>5000</v>
      </c>
    </row>
    <row r="36" spans="9:11">
      <c r="I36" s="62" t="s">
        <v>114</v>
      </c>
      <c r="J36" s="60">
        <v>0</v>
      </c>
      <c r="K36" s="61">
        <v>700</v>
      </c>
    </row>
    <row r="37" spans="9:11">
      <c r="I37" s="62" t="s">
        <v>115</v>
      </c>
      <c r="J37" s="60">
        <v>0</v>
      </c>
      <c r="K37" s="61">
        <v>1100</v>
      </c>
    </row>
    <row r="38" spans="9:11">
      <c r="I38" s="23"/>
      <c r="J38" s="23">
        <f>SUM(J17:J37)</f>
        <v>254161</v>
      </c>
      <c r="K38" s="23">
        <f>SUM(K17:K37)</f>
        <v>144764.54</v>
      </c>
    </row>
  </sheetData>
  <mergeCells count="1">
    <mergeCell ref="I15:K1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D36"/>
  <sheetViews>
    <sheetView zoomScale="90" zoomScaleNormal="90" workbookViewId="0">
      <selection activeCell="B3" sqref="B3"/>
    </sheetView>
  </sheetViews>
  <sheetFormatPr baseColWidth="10" defaultColWidth="11.5" defaultRowHeight="13"/>
  <cols>
    <col min="2" max="2" width="30.83203125" customWidth="1"/>
    <col min="3" max="3" width="16.33203125" customWidth="1"/>
    <col min="4" max="4" width="17.6640625" customWidth="1"/>
  </cols>
  <sheetData>
    <row r="3" spans="2:4" ht="18">
      <c r="B3" s="53" t="s">
        <v>32</v>
      </c>
      <c r="C3" s="53"/>
      <c r="D3" s="53"/>
    </row>
    <row r="4" spans="2:4" ht="19">
      <c r="B4" s="9" t="s">
        <v>1</v>
      </c>
      <c r="C4" s="10" t="s">
        <v>2</v>
      </c>
      <c r="D4" s="10" t="s">
        <v>3</v>
      </c>
    </row>
    <row r="5" spans="2:4" ht="17">
      <c r="B5" s="11" t="s">
        <v>33</v>
      </c>
      <c r="C5" s="12">
        <v>0</v>
      </c>
      <c r="D5" s="13">
        <v>5660</v>
      </c>
    </row>
    <row r="6" spans="2:4" ht="17">
      <c r="B6" s="11" t="s">
        <v>4</v>
      </c>
      <c r="C6" s="14">
        <v>350000</v>
      </c>
      <c r="D6" s="15">
        <v>2213034.5</v>
      </c>
    </row>
    <row r="7" spans="2:4" ht="17">
      <c r="B7" s="11" t="s">
        <v>34</v>
      </c>
      <c r="C7" s="14">
        <v>2200</v>
      </c>
      <c r="D7" s="16">
        <v>0</v>
      </c>
    </row>
    <row r="8" spans="2:4" ht="17">
      <c r="B8" s="11" t="s">
        <v>5</v>
      </c>
      <c r="C8" s="14">
        <v>0</v>
      </c>
      <c r="D8" s="16">
        <v>299631</v>
      </c>
    </row>
    <row r="9" spans="2:4" ht="17">
      <c r="B9" s="11" t="s">
        <v>35</v>
      </c>
      <c r="C9" s="14">
        <v>0</v>
      </c>
      <c r="D9" s="16">
        <v>25000</v>
      </c>
    </row>
    <row r="10" spans="2:4" ht="17">
      <c r="B10" s="11" t="s">
        <v>36</v>
      </c>
      <c r="C10" s="14">
        <v>8966</v>
      </c>
      <c r="D10" s="16">
        <v>0</v>
      </c>
    </row>
    <row r="11" spans="2:4" ht="17">
      <c r="B11" s="11" t="s">
        <v>37</v>
      </c>
      <c r="C11" s="14">
        <v>760574</v>
      </c>
      <c r="D11" s="16">
        <v>69676.399999999994</v>
      </c>
    </row>
    <row r="12" spans="2:4" ht="17">
      <c r="B12" s="11" t="s">
        <v>7</v>
      </c>
      <c r="C12" s="14">
        <v>51700</v>
      </c>
      <c r="D12" s="16">
        <v>0</v>
      </c>
    </row>
    <row r="13" spans="2:4" ht="17">
      <c r="B13" s="11" t="s">
        <v>8</v>
      </c>
      <c r="C13" s="14">
        <v>4800</v>
      </c>
      <c r="D13" s="16">
        <v>0</v>
      </c>
    </row>
    <row r="14" spans="2:4" ht="34">
      <c r="B14" s="11" t="s">
        <v>9</v>
      </c>
      <c r="C14" s="14">
        <v>2618</v>
      </c>
      <c r="D14" s="16">
        <v>0</v>
      </c>
    </row>
    <row r="15" spans="2:4" ht="34">
      <c r="B15" s="11" t="s">
        <v>10</v>
      </c>
      <c r="C15" s="14">
        <v>0</v>
      </c>
      <c r="D15" s="16">
        <v>1170</v>
      </c>
    </row>
    <row r="16" spans="2:4" ht="17">
      <c r="B16" s="11" t="s">
        <v>11</v>
      </c>
      <c r="C16" s="14">
        <v>5000</v>
      </c>
      <c r="D16" s="16">
        <v>0</v>
      </c>
    </row>
    <row r="17" spans="2:4" ht="17">
      <c r="B17" s="11" t="s">
        <v>12</v>
      </c>
      <c r="C17" s="14">
        <v>1320</v>
      </c>
      <c r="D17" s="16">
        <v>0</v>
      </c>
    </row>
    <row r="18" spans="2:4" ht="17">
      <c r="B18" s="11" t="s">
        <v>13</v>
      </c>
      <c r="C18" s="14">
        <v>48456.81</v>
      </c>
      <c r="D18" s="16">
        <v>0</v>
      </c>
    </row>
    <row r="19" spans="2:4" ht="17">
      <c r="B19" s="11" t="s">
        <v>30</v>
      </c>
      <c r="C19" s="14">
        <v>1000000</v>
      </c>
      <c r="D19" s="16">
        <v>0</v>
      </c>
    </row>
    <row r="20" spans="2:4" ht="17">
      <c r="B20" s="11" t="s">
        <v>14</v>
      </c>
      <c r="C20" s="14">
        <v>80000</v>
      </c>
      <c r="D20" s="16">
        <v>0</v>
      </c>
    </row>
    <row r="21" spans="2:4" ht="17">
      <c r="B21" s="11" t="s">
        <v>15</v>
      </c>
      <c r="C21" s="14">
        <v>4500</v>
      </c>
      <c r="D21" s="16">
        <v>0</v>
      </c>
    </row>
    <row r="22" spans="2:4" ht="17">
      <c r="B22" s="11" t="s">
        <v>16</v>
      </c>
      <c r="C22" s="14">
        <v>78706</v>
      </c>
      <c r="D22" s="16">
        <v>0</v>
      </c>
    </row>
    <row r="23" spans="2:4" ht="17">
      <c r="B23" s="11" t="s">
        <v>17</v>
      </c>
      <c r="C23" s="14">
        <v>0</v>
      </c>
      <c r="D23" s="16">
        <v>6760</v>
      </c>
    </row>
    <row r="24" spans="2:4" ht="17">
      <c r="B24" s="11" t="s">
        <v>18</v>
      </c>
      <c r="C24" s="14">
        <v>152940</v>
      </c>
      <c r="D24" s="16">
        <v>0</v>
      </c>
    </row>
    <row r="25" spans="2:4" ht="17">
      <c r="B25" s="11" t="s">
        <v>19</v>
      </c>
      <c r="C25" s="14">
        <v>0</v>
      </c>
      <c r="D25" s="16">
        <v>483700</v>
      </c>
    </row>
    <row r="26" spans="2:4" ht="17">
      <c r="B26" s="11" t="s">
        <v>38</v>
      </c>
      <c r="C26" s="14">
        <v>0</v>
      </c>
      <c r="D26" s="16">
        <v>125000</v>
      </c>
    </row>
    <row r="27" spans="2:4" ht="17">
      <c r="B27" s="11" t="s">
        <v>20</v>
      </c>
      <c r="C27" s="14">
        <v>15160</v>
      </c>
      <c r="D27" s="16">
        <v>0</v>
      </c>
    </row>
    <row r="28" spans="2:4" ht="17">
      <c r="B28" s="11" t="s">
        <v>21</v>
      </c>
      <c r="C28" s="12">
        <v>124500</v>
      </c>
      <c r="D28" s="13">
        <v>0</v>
      </c>
    </row>
    <row r="29" spans="2:4" ht="17">
      <c r="B29" s="11" t="s">
        <v>27</v>
      </c>
      <c r="C29" s="12">
        <v>105700</v>
      </c>
      <c r="D29" s="13">
        <v>84838</v>
      </c>
    </row>
    <row r="30" spans="2:4" ht="17">
      <c r="B30" s="11" t="s">
        <v>39</v>
      </c>
      <c r="C30" s="12">
        <v>2366</v>
      </c>
      <c r="D30" s="13">
        <v>0</v>
      </c>
    </row>
    <row r="31" spans="2:4" ht="17">
      <c r="B31" s="11" t="s">
        <v>40</v>
      </c>
      <c r="C31" s="12">
        <v>300</v>
      </c>
      <c r="D31" s="13">
        <v>0</v>
      </c>
    </row>
    <row r="32" spans="2:4" ht="17">
      <c r="B32" s="11" t="s">
        <v>22</v>
      </c>
      <c r="C32" s="12">
        <v>20368</v>
      </c>
      <c r="D32" s="13">
        <v>0</v>
      </c>
    </row>
    <row r="33" spans="2:4" ht="34">
      <c r="B33" s="11" t="s">
        <v>41</v>
      </c>
      <c r="C33" s="12">
        <v>11000</v>
      </c>
      <c r="D33" s="13">
        <v>0</v>
      </c>
    </row>
    <row r="34" spans="2:4" ht="17">
      <c r="B34" s="11" t="s">
        <v>23</v>
      </c>
      <c r="C34" s="12">
        <v>28329.72</v>
      </c>
      <c r="D34" s="13">
        <v>0</v>
      </c>
    </row>
    <row r="35" spans="2:4" ht="17">
      <c r="B35" s="11" t="s">
        <v>24</v>
      </c>
      <c r="C35" s="12">
        <v>200000</v>
      </c>
      <c r="D35" s="13">
        <v>0</v>
      </c>
    </row>
    <row r="36" spans="2:4" ht="17">
      <c r="B36" s="11" t="s">
        <v>25</v>
      </c>
      <c r="C36" s="12">
        <v>10000</v>
      </c>
      <c r="D36" s="13">
        <v>10000</v>
      </c>
    </row>
  </sheetData>
  <mergeCells count="1">
    <mergeCell ref="B3:D3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E5:H21"/>
  <sheetViews>
    <sheetView zoomScale="90" zoomScaleNormal="90" workbookViewId="0">
      <selection activeCell="F5" sqref="F5:H5"/>
    </sheetView>
  </sheetViews>
  <sheetFormatPr baseColWidth="10" defaultColWidth="11.5" defaultRowHeight="13"/>
  <cols>
    <col min="4" max="4" width="17.6640625" customWidth="1"/>
    <col min="5" max="5" width="4.1640625" hidden="1" customWidth="1"/>
    <col min="6" max="6" width="51.5" customWidth="1"/>
  </cols>
  <sheetData>
    <row r="5" spans="6:8" ht="18">
      <c r="F5" s="53" t="s">
        <v>32</v>
      </c>
      <c r="G5" s="53"/>
      <c r="H5" s="53"/>
    </row>
    <row r="6" spans="6:8" ht="19">
      <c r="F6" s="9" t="s">
        <v>1</v>
      </c>
      <c r="G6" s="10" t="s">
        <v>3</v>
      </c>
      <c r="H6" s="10" t="s">
        <v>2</v>
      </c>
    </row>
    <row r="7" spans="6:8" ht="16">
      <c r="F7" s="17" t="s">
        <v>42</v>
      </c>
      <c r="G7" s="18">
        <v>0</v>
      </c>
      <c r="H7" s="19">
        <v>9450</v>
      </c>
    </row>
    <row r="8" spans="6:8" ht="16">
      <c r="F8" s="17" t="s">
        <v>43</v>
      </c>
      <c r="G8" s="18">
        <v>660</v>
      </c>
      <c r="H8" s="19">
        <v>0</v>
      </c>
    </row>
    <row r="9" spans="6:8" ht="16">
      <c r="F9" s="17" t="s">
        <v>44</v>
      </c>
      <c r="G9" s="18">
        <v>0</v>
      </c>
      <c r="H9" s="19">
        <v>11665.54</v>
      </c>
    </row>
    <row r="10" spans="6:8" ht="16">
      <c r="F10" s="17" t="s">
        <v>45</v>
      </c>
      <c r="G10" s="18">
        <v>0</v>
      </c>
      <c r="H10" s="19">
        <v>17300</v>
      </c>
    </row>
    <row r="11" spans="6:8" ht="16">
      <c r="F11" s="17" t="s">
        <v>46</v>
      </c>
      <c r="G11" s="18">
        <v>0</v>
      </c>
      <c r="H11" s="19">
        <v>2000</v>
      </c>
    </row>
    <row r="12" spans="6:8" ht="16">
      <c r="F12" s="17" t="s">
        <v>47</v>
      </c>
      <c r="G12" s="18">
        <v>2961</v>
      </c>
      <c r="H12" s="19">
        <v>0</v>
      </c>
    </row>
    <row r="13" spans="6:8" ht="16">
      <c r="F13" s="17" t="s">
        <v>48</v>
      </c>
      <c r="G13" s="18">
        <v>0</v>
      </c>
      <c r="H13" s="19">
        <v>450</v>
      </c>
    </row>
    <row r="14" spans="6:8" ht="16">
      <c r="F14" s="17" t="s">
        <v>49</v>
      </c>
      <c r="G14" s="18">
        <v>15600</v>
      </c>
      <c r="H14" s="19">
        <v>0</v>
      </c>
    </row>
    <row r="15" spans="6:8" ht="16">
      <c r="F15" s="17" t="s">
        <v>50</v>
      </c>
      <c r="G15" s="18">
        <v>0</v>
      </c>
      <c r="H15" s="19">
        <v>15000</v>
      </c>
    </row>
    <row r="16" spans="6:8" ht="16">
      <c r="F16" s="17" t="s">
        <v>51</v>
      </c>
      <c r="G16" s="18">
        <v>108060</v>
      </c>
      <c r="H16" s="19">
        <v>0</v>
      </c>
    </row>
    <row r="17" spans="6:8" ht="16">
      <c r="F17" s="17" t="s">
        <v>52</v>
      </c>
      <c r="G17" s="18">
        <v>0</v>
      </c>
      <c r="H17" s="19">
        <v>44500</v>
      </c>
    </row>
    <row r="18" spans="6:8" ht="16">
      <c r="F18" s="17" t="s">
        <v>53</v>
      </c>
      <c r="G18" s="18">
        <v>0</v>
      </c>
      <c r="H18" s="19">
        <v>5000</v>
      </c>
    </row>
    <row r="19" spans="6:8" ht="16">
      <c r="F19" s="17" t="s">
        <v>54</v>
      </c>
      <c r="G19" s="18">
        <v>0</v>
      </c>
      <c r="H19" s="19">
        <v>1405.5</v>
      </c>
    </row>
    <row r="20" spans="6:8" ht="16">
      <c r="F20" s="17" t="s">
        <v>55</v>
      </c>
      <c r="G20" s="18">
        <v>0</v>
      </c>
      <c r="H20" s="19">
        <v>8000</v>
      </c>
    </row>
    <row r="21" spans="6:8" ht="16">
      <c r="F21" s="17" t="s">
        <v>56</v>
      </c>
      <c r="G21" s="18">
        <v>9170</v>
      </c>
      <c r="H21" s="19">
        <v>39500</v>
      </c>
    </row>
  </sheetData>
  <mergeCells count="1">
    <mergeCell ref="F5:H5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658A3A-47E4-B444-BB80-875C21F824D9}">
  <dimension ref="F12:H28"/>
  <sheetViews>
    <sheetView topLeftCell="A10" zoomScale="150" zoomScaleNormal="150" workbookViewId="0">
      <selection activeCell="F13" sqref="F13"/>
    </sheetView>
  </sheetViews>
  <sheetFormatPr baseColWidth="10" defaultRowHeight="13"/>
  <cols>
    <col min="6" max="6" width="39.5" customWidth="1"/>
  </cols>
  <sheetData>
    <row r="12" spans="6:8" ht="18">
      <c r="F12" s="53" t="s">
        <v>63</v>
      </c>
      <c r="G12" s="53"/>
      <c r="H12" s="53"/>
    </row>
    <row r="13" spans="6:8">
      <c r="F13" s="20" t="s">
        <v>1</v>
      </c>
      <c r="G13" s="20" t="s">
        <v>3</v>
      </c>
      <c r="H13" s="20" t="s">
        <v>2</v>
      </c>
    </row>
    <row r="14" spans="6:8" ht="14">
      <c r="F14" s="24" t="s">
        <v>4</v>
      </c>
      <c r="G14" s="21">
        <v>30002</v>
      </c>
      <c r="H14" s="22">
        <v>30118</v>
      </c>
    </row>
    <row r="15" spans="6:8" ht="14">
      <c r="F15" s="24" t="s">
        <v>7</v>
      </c>
      <c r="G15" s="21">
        <v>0</v>
      </c>
      <c r="H15" s="22">
        <v>6500</v>
      </c>
    </row>
    <row r="16" spans="6:8" ht="14">
      <c r="F16" s="24" t="s">
        <v>8</v>
      </c>
      <c r="G16" s="21">
        <v>0</v>
      </c>
      <c r="H16" s="22">
        <v>3600</v>
      </c>
    </row>
    <row r="17" spans="6:8" ht="14">
      <c r="F17" s="24" t="s">
        <v>13</v>
      </c>
      <c r="G17" s="21">
        <v>0</v>
      </c>
      <c r="H17" s="22">
        <v>18728.54</v>
      </c>
    </row>
    <row r="18" spans="6:8" ht="14">
      <c r="F18" s="24" t="s">
        <v>57</v>
      </c>
      <c r="G18" s="21">
        <v>0</v>
      </c>
      <c r="H18" s="22">
        <v>23500</v>
      </c>
    </row>
    <row r="19" spans="6:8" ht="14">
      <c r="F19" s="24" t="s">
        <v>15</v>
      </c>
      <c r="G19" s="21">
        <v>0</v>
      </c>
      <c r="H19" s="22">
        <v>5000</v>
      </c>
    </row>
    <row r="20" spans="6:8" ht="14">
      <c r="F20" s="24" t="s">
        <v>17</v>
      </c>
      <c r="G20" s="21">
        <v>2961</v>
      </c>
      <c r="H20" s="22">
        <v>0</v>
      </c>
    </row>
    <row r="21" spans="6:8" ht="14">
      <c r="F21" s="24" t="s">
        <v>19</v>
      </c>
      <c r="G21" s="21">
        <v>121071</v>
      </c>
      <c r="H21" s="22">
        <v>0</v>
      </c>
    </row>
    <row r="22" spans="6:8" ht="14">
      <c r="F22" s="24" t="s">
        <v>21</v>
      </c>
      <c r="G22" s="21">
        <v>0</v>
      </c>
      <c r="H22" s="22">
        <v>38500</v>
      </c>
    </row>
    <row r="23" spans="6:8" ht="14">
      <c r="F23" s="24" t="s">
        <v>27</v>
      </c>
      <c r="G23" s="21">
        <v>29700</v>
      </c>
      <c r="H23" s="22">
        <v>35000</v>
      </c>
    </row>
    <row r="24" spans="6:8" ht="14">
      <c r="F24" s="24" t="s">
        <v>39</v>
      </c>
      <c r="G24" s="21">
        <v>0</v>
      </c>
      <c r="H24" s="22">
        <v>125</v>
      </c>
    </row>
    <row r="25" spans="6:8" ht="14">
      <c r="F25" s="24" t="s">
        <v>40</v>
      </c>
      <c r="G25" s="21">
        <v>0</v>
      </c>
      <c r="H25" s="22">
        <v>50</v>
      </c>
    </row>
    <row r="26" spans="6:8" ht="14">
      <c r="F26" s="24" t="s">
        <v>22</v>
      </c>
      <c r="G26" s="21">
        <v>0</v>
      </c>
      <c r="H26" s="22">
        <v>5000</v>
      </c>
    </row>
    <row r="27" spans="6:8" ht="14">
      <c r="F27" s="24" t="s">
        <v>41</v>
      </c>
      <c r="G27" s="21">
        <v>0</v>
      </c>
      <c r="H27" s="22">
        <v>1600</v>
      </c>
    </row>
    <row r="28" spans="6:8">
      <c r="F28" s="23"/>
      <c r="G28" s="23">
        <f>SUM(G14:G27)</f>
        <v>183734</v>
      </c>
      <c r="H28" s="23">
        <f>SUM(H14:H27)</f>
        <v>167721.54</v>
      </c>
    </row>
  </sheetData>
  <mergeCells count="1">
    <mergeCell ref="F12:H12"/>
  </mergeCells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1370E8-651F-C649-9457-433DFAE71B8B}">
  <dimension ref="I8:K24"/>
  <sheetViews>
    <sheetView zoomScale="170" zoomScaleNormal="170" workbookViewId="0">
      <selection activeCell="I8" sqref="I8:K9"/>
    </sheetView>
  </sheetViews>
  <sheetFormatPr baseColWidth="10" defaultRowHeight="13"/>
  <cols>
    <col min="9" max="9" width="44.1640625" customWidth="1"/>
  </cols>
  <sheetData>
    <row r="8" spans="9:11" ht="18">
      <c r="I8" s="56" t="s">
        <v>65</v>
      </c>
      <c r="J8" s="53"/>
      <c r="K8" s="53"/>
    </row>
    <row r="9" spans="9:11">
      <c r="I9" s="20" t="s">
        <v>1</v>
      </c>
      <c r="J9" s="20" t="s">
        <v>3</v>
      </c>
      <c r="K9" s="20" t="s">
        <v>2</v>
      </c>
    </row>
    <row r="10" spans="9:11" ht="16">
      <c r="I10" s="33" t="s">
        <v>4</v>
      </c>
      <c r="J10" s="26">
        <v>30002</v>
      </c>
      <c r="K10" s="27">
        <v>30118</v>
      </c>
    </row>
    <row r="11" spans="9:11" ht="16">
      <c r="I11" s="33" t="s">
        <v>7</v>
      </c>
      <c r="J11" s="26">
        <v>0</v>
      </c>
      <c r="K11" s="27">
        <v>6500</v>
      </c>
    </row>
    <row r="12" spans="9:11" ht="16">
      <c r="I12" s="33" t="s">
        <v>8</v>
      </c>
      <c r="J12" s="26">
        <v>0</v>
      </c>
      <c r="K12" s="27">
        <v>3796</v>
      </c>
    </row>
    <row r="13" spans="9:11" ht="16">
      <c r="I13" s="33" t="s">
        <v>13</v>
      </c>
      <c r="J13" s="26">
        <v>0</v>
      </c>
      <c r="K13" s="27">
        <v>26923.54</v>
      </c>
    </row>
    <row r="14" spans="9:11" ht="16">
      <c r="I14" s="33" t="s">
        <v>57</v>
      </c>
      <c r="J14" s="26">
        <v>0</v>
      </c>
      <c r="K14" s="27">
        <v>23500</v>
      </c>
    </row>
    <row r="15" spans="9:11" ht="16">
      <c r="I15" s="33" t="s">
        <v>15</v>
      </c>
      <c r="J15" s="26">
        <v>0</v>
      </c>
      <c r="K15" s="27">
        <v>5000</v>
      </c>
    </row>
    <row r="16" spans="9:11" ht="16">
      <c r="I16" s="33" t="s">
        <v>17</v>
      </c>
      <c r="J16" s="26">
        <v>2961</v>
      </c>
      <c r="K16" s="27">
        <v>0</v>
      </c>
    </row>
    <row r="17" spans="9:11" ht="16">
      <c r="I17" s="33" t="s">
        <v>19</v>
      </c>
      <c r="J17" s="26">
        <v>124071</v>
      </c>
      <c r="K17" s="27">
        <v>0</v>
      </c>
    </row>
    <row r="18" spans="9:11" ht="16">
      <c r="I18" s="33" t="s">
        <v>21</v>
      </c>
      <c r="J18" s="26">
        <v>0</v>
      </c>
      <c r="K18" s="27">
        <v>38500</v>
      </c>
    </row>
    <row r="19" spans="9:11" ht="16">
      <c r="I19" s="33" t="s">
        <v>27</v>
      </c>
      <c r="J19" s="26">
        <v>29700</v>
      </c>
      <c r="K19" s="27">
        <v>35000</v>
      </c>
    </row>
    <row r="20" spans="9:11" ht="16">
      <c r="I20" s="33" t="s">
        <v>39</v>
      </c>
      <c r="J20" s="26">
        <v>0</v>
      </c>
      <c r="K20" s="27">
        <v>125</v>
      </c>
    </row>
    <row r="21" spans="9:11" ht="16">
      <c r="I21" s="33" t="s">
        <v>40</v>
      </c>
      <c r="J21" s="26">
        <v>0</v>
      </c>
      <c r="K21" s="27">
        <v>50</v>
      </c>
    </row>
    <row r="22" spans="9:11" ht="16">
      <c r="I22" s="33" t="s">
        <v>22</v>
      </c>
      <c r="J22" s="26">
        <v>0</v>
      </c>
      <c r="K22" s="27">
        <v>5000</v>
      </c>
    </row>
    <row r="23" spans="9:11" ht="16">
      <c r="I23" s="33" t="s">
        <v>41</v>
      </c>
      <c r="J23" s="26">
        <v>0</v>
      </c>
      <c r="K23" s="27">
        <v>1600</v>
      </c>
    </row>
    <row r="24" spans="9:11" ht="16">
      <c r="I24" s="33"/>
      <c r="J24" s="23">
        <f>SUM(J10:J23)</f>
        <v>186734</v>
      </c>
      <c r="K24" s="23">
        <f>SUM(K10:K23)</f>
        <v>176112.54</v>
      </c>
    </row>
  </sheetData>
  <mergeCells count="1">
    <mergeCell ref="I8:K8"/>
  </mergeCells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BDE80-F457-F940-A26A-6479551E4D50}">
  <dimension ref="I9:K47"/>
  <sheetViews>
    <sheetView topLeftCell="A8" zoomScale="120" zoomScaleNormal="120" workbookViewId="0">
      <selection activeCell="I9" sqref="I9:K10"/>
    </sheetView>
  </sheetViews>
  <sheetFormatPr baseColWidth="10" defaultRowHeight="13"/>
  <cols>
    <col min="9" max="9" width="41.83203125" customWidth="1"/>
    <col min="11" max="11" width="15.5" customWidth="1"/>
  </cols>
  <sheetData>
    <row r="9" spans="9:11" ht="18">
      <c r="I9" s="57" t="s">
        <v>62</v>
      </c>
      <c r="J9" s="57"/>
      <c r="K9" s="57"/>
    </row>
    <row r="10" spans="9:11" ht="14">
      <c r="I10" s="28" t="s">
        <v>1</v>
      </c>
      <c r="J10" s="28" t="s">
        <v>3</v>
      </c>
      <c r="K10" s="28" t="s">
        <v>2</v>
      </c>
    </row>
    <row r="11" spans="9:11" ht="17">
      <c r="I11" s="30" t="s">
        <v>33</v>
      </c>
      <c r="J11" s="31">
        <v>5660</v>
      </c>
      <c r="K11" s="32">
        <v>0</v>
      </c>
    </row>
    <row r="12" spans="9:11" ht="17">
      <c r="I12" s="30" t="s">
        <v>4</v>
      </c>
      <c r="J12" s="31">
        <v>2243036.5</v>
      </c>
      <c r="K12" s="32">
        <v>380118</v>
      </c>
    </row>
    <row r="13" spans="9:11" ht="17">
      <c r="I13" s="30" t="s">
        <v>34</v>
      </c>
      <c r="J13" s="31">
        <v>0</v>
      </c>
      <c r="K13" s="32">
        <v>2200</v>
      </c>
    </row>
    <row r="14" spans="9:11" ht="17">
      <c r="I14" s="30" t="s">
        <v>35</v>
      </c>
      <c r="J14" s="31">
        <v>43720</v>
      </c>
      <c r="K14" s="32">
        <v>0</v>
      </c>
    </row>
    <row r="15" spans="9:11" ht="17">
      <c r="I15" s="30" t="s">
        <v>36</v>
      </c>
      <c r="J15" s="31">
        <v>0</v>
      </c>
      <c r="K15" s="32">
        <v>8966</v>
      </c>
    </row>
    <row r="16" spans="9:11" ht="17">
      <c r="I16" s="30" t="s">
        <v>37</v>
      </c>
      <c r="J16" s="31">
        <v>69676.399999999994</v>
      </c>
      <c r="K16" s="32">
        <v>760574</v>
      </c>
    </row>
    <row r="17" spans="9:11" ht="17">
      <c r="I17" s="30" t="s">
        <v>7</v>
      </c>
      <c r="J17" s="31">
        <v>0</v>
      </c>
      <c r="K17" s="32">
        <v>67650</v>
      </c>
    </row>
    <row r="18" spans="9:11" ht="17">
      <c r="I18" s="30" t="s">
        <v>8</v>
      </c>
      <c r="J18" s="31">
        <v>0</v>
      </c>
      <c r="K18" s="32">
        <v>8596</v>
      </c>
    </row>
    <row r="19" spans="9:11" ht="17">
      <c r="I19" s="30" t="s">
        <v>9</v>
      </c>
      <c r="J19" s="31">
        <v>0</v>
      </c>
      <c r="K19" s="32">
        <v>3968</v>
      </c>
    </row>
    <row r="20" spans="9:11" ht="17">
      <c r="I20" s="30" t="s">
        <v>10</v>
      </c>
      <c r="J20" s="31">
        <v>1830</v>
      </c>
      <c r="K20" s="32">
        <v>0</v>
      </c>
    </row>
    <row r="21" spans="9:11" ht="17">
      <c r="I21" s="30" t="s">
        <v>11</v>
      </c>
      <c r="J21" s="31">
        <v>0</v>
      </c>
      <c r="K21" s="32">
        <v>5000</v>
      </c>
    </row>
    <row r="22" spans="9:11" ht="17">
      <c r="I22" s="30" t="s">
        <v>12</v>
      </c>
      <c r="J22" s="31">
        <v>0</v>
      </c>
      <c r="K22" s="32">
        <v>1320</v>
      </c>
    </row>
    <row r="23" spans="9:11" ht="17">
      <c r="I23" s="30" t="s">
        <v>13</v>
      </c>
      <c r="J23" s="31">
        <v>0</v>
      </c>
      <c r="K23" s="32">
        <v>96543.43</v>
      </c>
    </row>
    <row r="24" spans="9:11" ht="17">
      <c r="I24" s="30" t="s">
        <v>57</v>
      </c>
      <c r="J24" s="31">
        <v>23500</v>
      </c>
      <c r="K24" s="32">
        <v>23500</v>
      </c>
    </row>
    <row r="25" spans="9:11" ht="17">
      <c r="I25" s="30" t="s">
        <v>58</v>
      </c>
      <c r="J25" s="31">
        <v>2500</v>
      </c>
      <c r="K25" s="32">
        <v>2500</v>
      </c>
    </row>
    <row r="26" spans="9:11" ht="17">
      <c r="I26" s="30" t="s">
        <v>30</v>
      </c>
      <c r="J26" s="31">
        <v>299631</v>
      </c>
      <c r="K26" s="32">
        <v>1000000</v>
      </c>
    </row>
    <row r="27" spans="9:11" ht="17">
      <c r="I27" s="30" t="s">
        <v>14</v>
      </c>
      <c r="J27" s="31">
        <v>0</v>
      </c>
      <c r="K27" s="32">
        <v>97300</v>
      </c>
    </row>
    <row r="28" spans="9:11" ht="17">
      <c r="I28" s="30" t="s">
        <v>15</v>
      </c>
      <c r="J28" s="31">
        <v>0</v>
      </c>
      <c r="K28" s="32">
        <v>13400</v>
      </c>
    </row>
    <row r="29" spans="9:11" ht="17">
      <c r="I29" s="30" t="s">
        <v>16</v>
      </c>
      <c r="J29" s="31">
        <v>0</v>
      </c>
      <c r="K29" s="32">
        <v>78706</v>
      </c>
    </row>
    <row r="30" spans="9:11" ht="17">
      <c r="I30" s="30" t="s">
        <v>17</v>
      </c>
      <c r="J30" s="31">
        <v>15643</v>
      </c>
      <c r="K30" s="32">
        <v>0</v>
      </c>
    </row>
    <row r="31" spans="9:11" ht="17">
      <c r="I31" s="30" t="s">
        <v>18</v>
      </c>
      <c r="J31" s="31">
        <v>0</v>
      </c>
      <c r="K31" s="32">
        <v>153390</v>
      </c>
    </row>
    <row r="32" spans="9:11" ht="17">
      <c r="I32" s="30" t="s">
        <v>59</v>
      </c>
      <c r="J32" s="31">
        <v>15600</v>
      </c>
      <c r="K32" s="32">
        <v>0</v>
      </c>
    </row>
    <row r="33" spans="9:11" ht="17">
      <c r="I33" s="30" t="s">
        <v>60</v>
      </c>
      <c r="J33" s="31">
        <v>0</v>
      </c>
      <c r="K33" s="32">
        <v>15000</v>
      </c>
    </row>
    <row r="34" spans="9:11" ht="17">
      <c r="I34" s="30" t="s">
        <v>19</v>
      </c>
      <c r="J34" s="31">
        <v>866141</v>
      </c>
      <c r="K34" s="32">
        <v>0</v>
      </c>
    </row>
    <row r="35" spans="9:11" ht="17">
      <c r="I35" s="30" t="s">
        <v>38</v>
      </c>
      <c r="J35" s="31">
        <v>125000</v>
      </c>
      <c r="K35" s="32">
        <v>0</v>
      </c>
    </row>
    <row r="36" spans="9:11" ht="17">
      <c r="I36" s="30" t="s">
        <v>20</v>
      </c>
      <c r="J36" s="31">
        <v>0</v>
      </c>
      <c r="K36" s="32">
        <v>20560</v>
      </c>
    </row>
    <row r="37" spans="9:11" ht="17">
      <c r="I37" s="30" t="s">
        <v>21</v>
      </c>
      <c r="J37" s="31">
        <v>0</v>
      </c>
      <c r="K37" s="32">
        <v>252000</v>
      </c>
    </row>
    <row r="38" spans="9:11" ht="17">
      <c r="I38" s="30" t="s">
        <v>61</v>
      </c>
      <c r="J38" s="31">
        <v>0</v>
      </c>
      <c r="K38" s="32">
        <v>24000</v>
      </c>
    </row>
    <row r="39" spans="9:11" ht="17">
      <c r="I39" s="30" t="s">
        <v>27</v>
      </c>
      <c r="J39" s="31">
        <v>207250</v>
      </c>
      <c r="K39" s="32">
        <v>212470</v>
      </c>
    </row>
    <row r="40" spans="9:11" ht="17">
      <c r="I40" s="30" t="s">
        <v>39</v>
      </c>
      <c r="J40" s="31">
        <v>0</v>
      </c>
      <c r="K40" s="32">
        <v>2651</v>
      </c>
    </row>
    <row r="41" spans="9:11" ht="17">
      <c r="I41" s="30" t="s">
        <v>40</v>
      </c>
      <c r="J41" s="31">
        <v>0</v>
      </c>
      <c r="K41" s="32">
        <v>350</v>
      </c>
    </row>
    <row r="42" spans="9:11" ht="17">
      <c r="I42" s="30" t="s">
        <v>22</v>
      </c>
      <c r="J42" s="31">
        <v>0</v>
      </c>
      <c r="K42" s="32">
        <v>35368</v>
      </c>
    </row>
    <row r="43" spans="9:11" ht="17">
      <c r="I43" s="30" t="s">
        <v>41</v>
      </c>
      <c r="J43" s="31">
        <v>0</v>
      </c>
      <c r="K43" s="32">
        <v>12600</v>
      </c>
    </row>
    <row r="44" spans="9:11" ht="17">
      <c r="I44" s="30" t="s">
        <v>23</v>
      </c>
      <c r="J44" s="31">
        <v>0</v>
      </c>
      <c r="K44" s="32">
        <v>29735.22</v>
      </c>
    </row>
    <row r="45" spans="9:11" ht="17">
      <c r="I45" s="30" t="s">
        <v>24</v>
      </c>
      <c r="J45" s="31">
        <v>0</v>
      </c>
      <c r="K45" s="32">
        <v>308000</v>
      </c>
    </row>
    <row r="46" spans="9:11" ht="17">
      <c r="I46" s="30" t="s">
        <v>25</v>
      </c>
      <c r="J46" s="31">
        <v>19170</v>
      </c>
      <c r="K46" s="32">
        <v>49500</v>
      </c>
    </row>
    <row r="47" spans="9:11">
      <c r="I47" s="29"/>
      <c r="J47" s="29">
        <f>SUM(J11:J46)</f>
        <v>3938357.9</v>
      </c>
      <c r="K47" s="29">
        <f>SUM(K11:K46)</f>
        <v>3665965.65</v>
      </c>
    </row>
  </sheetData>
  <mergeCells count="1">
    <mergeCell ref="I9:K9"/>
  </mergeCells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2AECC-85B5-8D43-B76F-7DC575F03D77}">
  <dimension ref="I9:K37"/>
  <sheetViews>
    <sheetView topLeftCell="A7" zoomScale="140" zoomScaleNormal="140" workbookViewId="0">
      <selection activeCell="H34" sqref="H34"/>
    </sheetView>
  </sheetViews>
  <sheetFormatPr baseColWidth="10" defaultRowHeight="13"/>
  <cols>
    <col min="9" max="9" width="39.33203125" customWidth="1"/>
  </cols>
  <sheetData>
    <row r="9" spans="9:11" ht="18">
      <c r="I9" s="56" t="s">
        <v>64</v>
      </c>
      <c r="J9" s="53"/>
      <c r="K9" s="53"/>
    </row>
    <row r="10" spans="9:11">
      <c r="I10" s="20" t="s">
        <v>1</v>
      </c>
      <c r="J10" s="20" t="s">
        <v>3</v>
      </c>
      <c r="K10" s="20" t="s">
        <v>2</v>
      </c>
    </row>
    <row r="11" spans="9:11" ht="17">
      <c r="I11" s="25" t="s">
        <v>4</v>
      </c>
      <c r="J11" s="26">
        <v>30002</v>
      </c>
      <c r="K11" s="27">
        <v>30118</v>
      </c>
    </row>
    <row r="12" spans="9:11" ht="17">
      <c r="I12" s="25" t="s">
        <v>35</v>
      </c>
      <c r="J12" s="26">
        <v>18720</v>
      </c>
      <c r="K12" s="27">
        <v>0</v>
      </c>
    </row>
    <row r="13" spans="9:11" ht="17">
      <c r="I13" s="25" t="s">
        <v>7</v>
      </c>
      <c r="J13" s="26">
        <v>0</v>
      </c>
      <c r="K13" s="27">
        <v>15950</v>
      </c>
    </row>
    <row r="14" spans="9:11" ht="17">
      <c r="I14" s="25" t="s">
        <v>8</v>
      </c>
      <c r="J14" s="26">
        <v>0</v>
      </c>
      <c r="K14" s="27">
        <v>3796</v>
      </c>
    </row>
    <row r="15" spans="9:11" ht="17">
      <c r="I15" s="25" t="s">
        <v>9</v>
      </c>
      <c r="J15" s="26">
        <v>0</v>
      </c>
      <c r="K15" s="27">
        <v>1350</v>
      </c>
    </row>
    <row r="16" spans="9:11" ht="17">
      <c r="I16" s="25" t="s">
        <v>10</v>
      </c>
      <c r="J16" s="26">
        <v>660</v>
      </c>
      <c r="K16" s="27">
        <v>0</v>
      </c>
    </row>
    <row r="17" spans="9:11" ht="17">
      <c r="I17" s="25" t="s">
        <v>13</v>
      </c>
      <c r="J17" s="26">
        <v>0</v>
      </c>
      <c r="K17" s="27">
        <v>48086.62</v>
      </c>
    </row>
    <row r="18" spans="9:11" ht="17">
      <c r="I18" s="25" t="s">
        <v>57</v>
      </c>
      <c r="J18" s="26">
        <v>23500</v>
      </c>
      <c r="K18" s="27">
        <v>23500</v>
      </c>
    </row>
    <row r="19" spans="9:11" ht="17">
      <c r="I19" s="25" t="s">
        <v>58</v>
      </c>
      <c r="J19" s="26">
        <v>2500</v>
      </c>
      <c r="K19" s="27">
        <v>2500</v>
      </c>
    </row>
    <row r="20" spans="9:11" ht="17">
      <c r="I20" s="25" t="s">
        <v>14</v>
      </c>
      <c r="J20" s="26">
        <v>0</v>
      </c>
      <c r="K20" s="27">
        <v>17300</v>
      </c>
    </row>
    <row r="21" spans="9:11" ht="17">
      <c r="I21" s="25" t="s">
        <v>15</v>
      </c>
      <c r="J21" s="26">
        <v>0</v>
      </c>
      <c r="K21" s="27">
        <v>8900</v>
      </c>
    </row>
    <row r="22" spans="9:11" ht="17">
      <c r="I22" s="25" t="s">
        <v>17</v>
      </c>
      <c r="J22" s="26">
        <v>8883</v>
      </c>
      <c r="K22" s="27">
        <v>0</v>
      </c>
    </row>
    <row r="23" spans="9:11" ht="17">
      <c r="I23" s="25" t="s">
        <v>18</v>
      </c>
      <c r="J23" s="26">
        <v>0</v>
      </c>
      <c r="K23" s="27">
        <v>450</v>
      </c>
    </row>
    <row r="24" spans="9:11" ht="17">
      <c r="I24" s="25" t="s">
        <v>59</v>
      </c>
      <c r="J24" s="26">
        <v>15600</v>
      </c>
      <c r="K24" s="27">
        <v>0</v>
      </c>
    </row>
    <row r="25" spans="9:11" ht="17">
      <c r="I25" s="25" t="s">
        <v>60</v>
      </c>
      <c r="J25" s="26">
        <v>0</v>
      </c>
      <c r="K25" s="27">
        <v>15000</v>
      </c>
    </row>
    <row r="26" spans="9:11" ht="17">
      <c r="I26" s="25" t="s">
        <v>19</v>
      </c>
      <c r="J26" s="26">
        <v>382441</v>
      </c>
      <c r="K26" s="27">
        <v>0</v>
      </c>
    </row>
    <row r="27" spans="9:11" ht="17">
      <c r="I27" s="25" t="s">
        <v>20</v>
      </c>
      <c r="J27" s="26">
        <v>0</v>
      </c>
      <c r="K27" s="27">
        <v>5400</v>
      </c>
    </row>
    <row r="28" spans="9:11" ht="17">
      <c r="I28" s="25" t="s">
        <v>21</v>
      </c>
      <c r="J28" s="26">
        <v>0</v>
      </c>
      <c r="K28" s="27">
        <v>127500</v>
      </c>
    </row>
    <row r="29" spans="9:11" ht="17">
      <c r="I29" s="25" t="s">
        <v>61</v>
      </c>
      <c r="J29" s="26">
        <v>0</v>
      </c>
      <c r="K29" s="27">
        <v>24000</v>
      </c>
    </row>
    <row r="30" spans="9:11" ht="17">
      <c r="I30" s="25" t="s">
        <v>39</v>
      </c>
      <c r="J30" s="26">
        <v>0</v>
      </c>
      <c r="K30" s="27">
        <v>285</v>
      </c>
    </row>
    <row r="31" spans="9:11" ht="17">
      <c r="I31" s="25" t="s">
        <v>40</v>
      </c>
      <c r="J31" s="26">
        <v>0</v>
      </c>
      <c r="K31" s="27">
        <v>50</v>
      </c>
    </row>
    <row r="32" spans="9:11" ht="17">
      <c r="I32" s="25" t="s">
        <v>22</v>
      </c>
      <c r="J32" s="26">
        <v>0</v>
      </c>
      <c r="K32" s="27">
        <v>15000</v>
      </c>
    </row>
    <row r="33" spans="9:11" ht="17">
      <c r="I33" s="25" t="s">
        <v>41</v>
      </c>
      <c r="J33" s="26">
        <v>0</v>
      </c>
      <c r="K33" s="27">
        <v>1600</v>
      </c>
    </row>
    <row r="34" spans="9:11" ht="17">
      <c r="I34" s="25" t="s">
        <v>23</v>
      </c>
      <c r="J34" s="26">
        <v>0</v>
      </c>
      <c r="K34" s="27">
        <v>1405.5</v>
      </c>
    </row>
    <row r="35" spans="9:11" ht="17">
      <c r="I35" s="25" t="s">
        <v>24</v>
      </c>
      <c r="J35" s="26">
        <v>0</v>
      </c>
      <c r="K35" s="27">
        <v>108000</v>
      </c>
    </row>
    <row r="36" spans="9:11" ht="17">
      <c r="I36" s="25" t="s">
        <v>25</v>
      </c>
      <c r="J36" s="26">
        <v>9170</v>
      </c>
      <c r="K36" s="27">
        <v>39500</v>
      </c>
    </row>
    <row r="37" spans="9:11">
      <c r="I37" s="23"/>
      <c r="J37" s="23">
        <f>SUM(J10:J35)</f>
        <v>482306</v>
      </c>
      <c r="K37" s="23">
        <f>SUM(K10:K35)</f>
        <v>450191.12</v>
      </c>
    </row>
  </sheetData>
  <mergeCells count="1">
    <mergeCell ref="I9:K9"/>
  </mergeCells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35615-F181-E94B-BCB9-7F340BCEFF33}">
  <sheetPr>
    <pageSetUpPr fitToPage="1"/>
  </sheetPr>
  <dimension ref="B1:I42"/>
  <sheetViews>
    <sheetView zoomScale="116" zoomScaleNormal="116" workbookViewId="0">
      <selection activeCell="B2" sqref="B2:I2"/>
    </sheetView>
  </sheetViews>
  <sheetFormatPr baseColWidth="10" defaultRowHeight="13"/>
  <cols>
    <col min="2" max="2" width="40.6640625" customWidth="1"/>
    <col min="9" max="9" width="38.6640625" customWidth="1"/>
    <col min="10" max="10" width="40" customWidth="1"/>
    <col min="13" max="13" width="17.6640625" customWidth="1"/>
    <col min="17" max="17" width="32" customWidth="1"/>
    <col min="19" max="19" width="18.1640625" customWidth="1"/>
    <col min="21" max="21" width="35.83203125" customWidth="1"/>
  </cols>
  <sheetData>
    <row r="1" spans="2:9" ht="18">
      <c r="B1" s="58" t="s">
        <v>74</v>
      </c>
      <c r="C1" s="59"/>
      <c r="D1" s="59"/>
      <c r="E1" s="59"/>
      <c r="F1" s="59"/>
      <c r="G1" s="59"/>
      <c r="H1" s="59"/>
      <c r="I1" s="59"/>
    </row>
    <row r="2" spans="2:9" ht="56">
      <c r="B2" s="49" t="s">
        <v>1</v>
      </c>
      <c r="C2" s="50" t="s">
        <v>3</v>
      </c>
      <c r="D2" s="51" t="s">
        <v>2</v>
      </c>
      <c r="E2" s="50" t="s">
        <v>71</v>
      </c>
      <c r="F2" s="50" t="s">
        <v>70</v>
      </c>
      <c r="G2" s="50" t="s">
        <v>72</v>
      </c>
      <c r="H2" s="50" t="s">
        <v>30</v>
      </c>
      <c r="I2" s="50" t="s">
        <v>76</v>
      </c>
    </row>
    <row r="3" spans="2:9" ht="14">
      <c r="B3" s="34" t="s">
        <v>33</v>
      </c>
      <c r="C3" s="47">
        <v>5660</v>
      </c>
      <c r="D3" s="47">
        <v>0</v>
      </c>
      <c r="E3" s="47"/>
      <c r="F3" s="47"/>
      <c r="G3" s="47">
        <f>C3</f>
        <v>5660</v>
      </c>
      <c r="H3" s="47"/>
      <c r="I3" s="35" t="s">
        <v>79</v>
      </c>
    </row>
    <row r="4" spans="2:9" ht="29">
      <c r="B4" s="34" t="s">
        <v>4</v>
      </c>
      <c r="C4" s="48">
        <v>2283036.5</v>
      </c>
      <c r="D4" s="48">
        <v>420118</v>
      </c>
      <c r="E4" s="47"/>
      <c r="F4" s="47"/>
      <c r="G4" s="47"/>
      <c r="H4" s="47"/>
      <c r="I4" s="35" t="s">
        <v>80</v>
      </c>
    </row>
    <row r="5" spans="2:9">
      <c r="B5" s="34" t="s">
        <v>34</v>
      </c>
      <c r="C5" s="47">
        <v>0</v>
      </c>
      <c r="D5" s="47">
        <v>2200</v>
      </c>
      <c r="E5" s="47">
        <f>(D5-C5)</f>
        <v>2200</v>
      </c>
      <c r="F5" s="47"/>
      <c r="G5" s="47">
        <f>C5</f>
        <v>0</v>
      </c>
      <c r="H5" s="47"/>
      <c r="I5" s="35"/>
    </row>
    <row r="6" spans="2:9" ht="14">
      <c r="B6" s="34" t="s">
        <v>35</v>
      </c>
      <c r="C6" s="47">
        <v>119020</v>
      </c>
      <c r="D6" s="47">
        <v>0</v>
      </c>
      <c r="E6" s="47"/>
      <c r="F6" s="47"/>
      <c r="G6" s="47">
        <f>C6</f>
        <v>119020</v>
      </c>
      <c r="H6" s="47"/>
      <c r="I6" s="35" t="s">
        <v>81</v>
      </c>
    </row>
    <row r="7" spans="2:9" ht="14">
      <c r="B7" s="34" t="s">
        <v>36</v>
      </c>
      <c r="C7" s="47">
        <v>0</v>
      </c>
      <c r="D7" s="47">
        <v>8966</v>
      </c>
      <c r="E7" s="47">
        <f t="shared" ref="E7:E12" si="0">(D7-C7)</f>
        <v>8966</v>
      </c>
      <c r="F7" s="47"/>
      <c r="G7" s="47">
        <f>C7</f>
        <v>0</v>
      </c>
      <c r="H7" s="47"/>
      <c r="I7" s="35" t="s">
        <v>82</v>
      </c>
    </row>
    <row r="8" spans="2:9">
      <c r="B8" s="34" t="s">
        <v>66</v>
      </c>
      <c r="C8" s="47">
        <v>0</v>
      </c>
      <c r="D8" s="47">
        <v>1400</v>
      </c>
      <c r="E8" s="47">
        <f t="shared" si="0"/>
        <v>1400</v>
      </c>
      <c r="F8" s="47"/>
      <c r="G8" s="47">
        <f>C8</f>
        <v>0</v>
      </c>
      <c r="H8" s="47"/>
      <c r="I8" s="35"/>
    </row>
    <row r="9" spans="2:9" ht="28">
      <c r="B9" s="34" t="s">
        <v>37</v>
      </c>
      <c r="C9" s="47">
        <v>69676.399999999994</v>
      </c>
      <c r="D9" s="47">
        <v>760574</v>
      </c>
      <c r="E9" s="47">
        <f t="shared" si="0"/>
        <v>690897.6</v>
      </c>
      <c r="F9" s="47"/>
      <c r="G9" s="47"/>
      <c r="H9" s="47"/>
      <c r="I9" s="35" t="s">
        <v>78</v>
      </c>
    </row>
    <row r="10" spans="2:9" ht="14">
      <c r="B10" s="34" t="s">
        <v>7</v>
      </c>
      <c r="C10" s="47">
        <v>0</v>
      </c>
      <c r="D10" s="47">
        <v>67650</v>
      </c>
      <c r="E10" s="47">
        <f t="shared" si="0"/>
        <v>67650</v>
      </c>
      <c r="F10" s="47"/>
      <c r="G10" s="47">
        <f t="shared" ref="G10:G18" si="1">C10</f>
        <v>0</v>
      </c>
      <c r="H10" s="47"/>
      <c r="I10" s="35" t="s">
        <v>83</v>
      </c>
    </row>
    <row r="11" spans="2:9">
      <c r="B11" s="34" t="s">
        <v>8</v>
      </c>
      <c r="C11" s="47">
        <v>0</v>
      </c>
      <c r="D11" s="47">
        <v>8596</v>
      </c>
      <c r="E11" s="47">
        <f t="shared" si="0"/>
        <v>8596</v>
      </c>
      <c r="F11" s="47"/>
      <c r="G11" s="47">
        <f t="shared" si="1"/>
        <v>0</v>
      </c>
      <c r="H11" s="47"/>
      <c r="I11" s="35"/>
    </row>
    <row r="12" spans="2:9">
      <c r="B12" s="34" t="s">
        <v>9</v>
      </c>
      <c r="C12" s="47">
        <v>0</v>
      </c>
      <c r="D12" s="47">
        <v>3968</v>
      </c>
      <c r="E12" s="47">
        <f t="shared" si="0"/>
        <v>3968</v>
      </c>
      <c r="F12" s="47"/>
      <c r="G12" s="47">
        <f t="shared" si="1"/>
        <v>0</v>
      </c>
      <c r="H12" s="47"/>
      <c r="I12" s="35"/>
    </row>
    <row r="13" spans="2:9" ht="18" customHeight="1">
      <c r="B13" s="34" t="s">
        <v>10</v>
      </c>
      <c r="C13" s="47">
        <v>1830</v>
      </c>
      <c r="D13" s="47">
        <v>0</v>
      </c>
      <c r="E13" s="47"/>
      <c r="F13" s="47"/>
      <c r="G13" s="47">
        <f t="shared" si="1"/>
        <v>1830</v>
      </c>
      <c r="H13" s="47"/>
      <c r="I13" s="35" t="s">
        <v>84</v>
      </c>
    </row>
    <row r="14" spans="2:9">
      <c r="B14" s="34" t="s">
        <v>11</v>
      </c>
      <c r="C14" s="47">
        <v>0</v>
      </c>
      <c r="D14" s="47">
        <v>5000</v>
      </c>
      <c r="E14" s="47">
        <f>(D14-C14)</f>
        <v>5000</v>
      </c>
      <c r="F14" s="47"/>
      <c r="G14" s="47">
        <f t="shared" si="1"/>
        <v>0</v>
      </c>
      <c r="H14" s="47"/>
      <c r="I14" s="35"/>
    </row>
    <row r="15" spans="2:9" ht="28">
      <c r="B15" s="34" t="s">
        <v>12</v>
      </c>
      <c r="C15" s="47">
        <v>0</v>
      </c>
      <c r="D15" s="47">
        <v>1320</v>
      </c>
      <c r="E15" s="47">
        <f>(D15-C15)</f>
        <v>1320</v>
      </c>
      <c r="F15" s="47"/>
      <c r="G15" s="47">
        <f t="shared" si="1"/>
        <v>0</v>
      </c>
      <c r="H15" s="47"/>
      <c r="I15" s="35" t="s">
        <v>85</v>
      </c>
    </row>
    <row r="16" spans="2:9">
      <c r="B16" s="34" t="s">
        <v>67</v>
      </c>
      <c r="C16" s="47">
        <v>0</v>
      </c>
      <c r="D16" s="47">
        <v>128302.51</v>
      </c>
      <c r="E16" s="47">
        <f>(D16-C16)</f>
        <v>128302.51</v>
      </c>
      <c r="F16" s="47"/>
      <c r="G16" s="47">
        <f t="shared" si="1"/>
        <v>0</v>
      </c>
      <c r="H16" s="47"/>
      <c r="I16" s="35"/>
    </row>
    <row r="17" spans="2:9">
      <c r="B17" s="34" t="s">
        <v>57</v>
      </c>
      <c r="C17" s="47">
        <v>23500</v>
      </c>
      <c r="D17" s="47">
        <v>23500</v>
      </c>
      <c r="E17" s="47">
        <f>(D17-C17)</f>
        <v>0</v>
      </c>
      <c r="F17" s="47"/>
      <c r="G17" s="47">
        <f t="shared" si="1"/>
        <v>23500</v>
      </c>
      <c r="H17" s="47"/>
      <c r="I17" s="35"/>
    </row>
    <row r="18" spans="2:9">
      <c r="B18" s="34" t="s">
        <v>58</v>
      </c>
      <c r="C18" s="47">
        <v>2500</v>
      </c>
      <c r="D18" s="47">
        <v>2500</v>
      </c>
      <c r="E18" s="47">
        <f>(D18-C18)</f>
        <v>0</v>
      </c>
      <c r="F18" s="47"/>
      <c r="G18" s="47">
        <f t="shared" si="1"/>
        <v>2500</v>
      </c>
      <c r="H18" s="47"/>
      <c r="I18" s="35"/>
    </row>
    <row r="19" spans="2:9" ht="14">
      <c r="B19" s="34" t="s">
        <v>30</v>
      </c>
      <c r="C19" s="47">
        <v>299631</v>
      </c>
      <c r="D19" s="47">
        <v>1000000</v>
      </c>
      <c r="E19" s="47"/>
      <c r="F19" s="47"/>
      <c r="G19" s="47"/>
      <c r="H19" s="47">
        <f>D19-C19-369</f>
        <v>700000</v>
      </c>
      <c r="I19" s="35" t="s">
        <v>77</v>
      </c>
    </row>
    <row r="20" spans="2:9">
      <c r="B20" s="34" t="s">
        <v>14</v>
      </c>
      <c r="C20" s="47">
        <v>0</v>
      </c>
      <c r="D20" s="47">
        <v>97300</v>
      </c>
      <c r="E20" s="47">
        <f>(D20-C20)</f>
        <v>97300</v>
      </c>
      <c r="F20" s="47"/>
      <c r="G20" s="47">
        <f t="shared" ref="G20:G32" si="2">C20</f>
        <v>0</v>
      </c>
      <c r="H20" s="47"/>
      <c r="I20" s="35"/>
    </row>
    <row r="21" spans="2:9">
      <c r="B21" s="34" t="s">
        <v>15</v>
      </c>
      <c r="C21" s="47">
        <v>0</v>
      </c>
      <c r="D21" s="47">
        <v>23200</v>
      </c>
      <c r="E21" s="47">
        <f>(D21-C21)</f>
        <v>23200</v>
      </c>
      <c r="F21" s="47"/>
      <c r="G21" s="47">
        <f t="shared" si="2"/>
        <v>0</v>
      </c>
      <c r="H21" s="47"/>
      <c r="I21" s="35"/>
    </row>
    <row r="22" spans="2:9">
      <c r="B22" s="34" t="s">
        <v>16</v>
      </c>
      <c r="C22" s="47">
        <v>0</v>
      </c>
      <c r="D22" s="47">
        <v>78706</v>
      </c>
      <c r="E22" s="47">
        <f>(D22-C22)</f>
        <v>78706</v>
      </c>
      <c r="F22" s="47"/>
      <c r="G22" s="47">
        <f t="shared" si="2"/>
        <v>0</v>
      </c>
      <c r="H22" s="47"/>
      <c r="I22" s="35"/>
    </row>
    <row r="23" spans="2:9">
      <c r="B23" s="34" t="s">
        <v>17</v>
      </c>
      <c r="C23" s="47">
        <v>21565</v>
      </c>
      <c r="D23" s="47">
        <v>0</v>
      </c>
      <c r="E23" s="47"/>
      <c r="F23" s="47"/>
      <c r="G23" s="47">
        <f t="shared" si="2"/>
        <v>21565</v>
      </c>
      <c r="H23" s="47"/>
      <c r="I23" s="35"/>
    </row>
    <row r="24" spans="2:9">
      <c r="B24" s="34" t="s">
        <v>68</v>
      </c>
      <c r="C24" s="47">
        <v>0</v>
      </c>
      <c r="D24" s="47">
        <v>300</v>
      </c>
      <c r="E24" s="47">
        <f>(D24-C24)</f>
        <v>300</v>
      </c>
      <c r="F24" s="47"/>
      <c r="G24" s="47">
        <f t="shared" si="2"/>
        <v>0</v>
      </c>
      <c r="H24" s="47"/>
      <c r="I24" s="35"/>
    </row>
    <row r="25" spans="2:9">
      <c r="B25" s="34" t="s">
        <v>18</v>
      </c>
      <c r="C25" s="47">
        <v>0</v>
      </c>
      <c r="D25" s="47">
        <v>173390</v>
      </c>
      <c r="E25" s="47">
        <f>(D25-C25)</f>
        <v>173390</v>
      </c>
      <c r="F25" s="47"/>
      <c r="G25" s="47">
        <f t="shared" si="2"/>
        <v>0</v>
      </c>
      <c r="H25" s="47"/>
      <c r="I25" s="35"/>
    </row>
    <row r="26" spans="2:9">
      <c r="B26" s="34" t="s">
        <v>59</v>
      </c>
      <c r="C26" s="47">
        <v>15600</v>
      </c>
      <c r="D26" s="47">
        <v>0</v>
      </c>
      <c r="E26" s="47"/>
      <c r="F26" s="47"/>
      <c r="G26" s="47">
        <f t="shared" si="2"/>
        <v>15600</v>
      </c>
      <c r="H26" s="47"/>
      <c r="I26" s="35"/>
    </row>
    <row r="27" spans="2:9">
      <c r="B27" s="34" t="s">
        <v>60</v>
      </c>
      <c r="C27" s="47">
        <v>0</v>
      </c>
      <c r="D27" s="47">
        <v>15000</v>
      </c>
      <c r="E27" s="47">
        <f>(D27-C27)</f>
        <v>15000</v>
      </c>
      <c r="F27" s="47"/>
      <c r="G27" s="47">
        <f t="shared" si="2"/>
        <v>0</v>
      </c>
      <c r="H27" s="47"/>
      <c r="I27" s="35"/>
    </row>
    <row r="28" spans="2:9">
      <c r="B28" s="34" t="s">
        <v>19</v>
      </c>
      <c r="C28" s="47">
        <v>1112010</v>
      </c>
      <c r="D28" s="47">
        <v>0</v>
      </c>
      <c r="E28" s="47"/>
      <c r="F28" s="47"/>
      <c r="G28" s="47">
        <f t="shared" si="2"/>
        <v>1112010</v>
      </c>
      <c r="H28" s="47"/>
      <c r="I28" s="35"/>
    </row>
    <row r="29" spans="2:9" ht="14">
      <c r="B29" s="34" t="s">
        <v>69</v>
      </c>
      <c r="C29" s="47">
        <v>125000</v>
      </c>
      <c r="D29" s="47">
        <v>0</v>
      </c>
      <c r="E29" s="47"/>
      <c r="F29" s="47"/>
      <c r="G29" s="47">
        <f t="shared" si="2"/>
        <v>125000</v>
      </c>
      <c r="H29" s="47"/>
      <c r="I29" s="35" t="s">
        <v>86</v>
      </c>
    </row>
    <row r="30" spans="2:9">
      <c r="B30" s="34" t="s">
        <v>20</v>
      </c>
      <c r="C30" s="47">
        <v>0</v>
      </c>
      <c r="D30" s="47">
        <v>20560</v>
      </c>
      <c r="E30" s="47">
        <f>(D30-C30)</f>
        <v>20560</v>
      </c>
      <c r="F30" s="47"/>
      <c r="G30" s="47">
        <f t="shared" si="2"/>
        <v>0</v>
      </c>
      <c r="H30" s="47"/>
      <c r="I30" s="35"/>
    </row>
    <row r="31" spans="2:9" ht="14">
      <c r="B31" s="34" t="s">
        <v>21</v>
      </c>
      <c r="C31" s="47">
        <v>0</v>
      </c>
      <c r="D31" s="47">
        <v>335000</v>
      </c>
      <c r="E31" s="47">
        <f>(D31-C31)</f>
        <v>335000</v>
      </c>
      <c r="F31" s="47"/>
      <c r="G31" s="47">
        <f t="shared" si="2"/>
        <v>0</v>
      </c>
      <c r="H31" s="47"/>
      <c r="I31" s="35" t="s">
        <v>87</v>
      </c>
    </row>
    <row r="32" spans="2:9" ht="14">
      <c r="B32" s="34" t="s">
        <v>61</v>
      </c>
      <c r="C32" s="47">
        <v>0</v>
      </c>
      <c r="D32" s="47">
        <v>24000</v>
      </c>
      <c r="E32" s="47">
        <f>(D32-C32)</f>
        <v>24000</v>
      </c>
      <c r="F32" s="47"/>
      <c r="G32" s="47">
        <f t="shared" si="2"/>
        <v>0</v>
      </c>
      <c r="H32" s="47"/>
      <c r="I32" s="35" t="s">
        <v>88</v>
      </c>
    </row>
    <row r="33" spans="2:9">
      <c r="B33" s="34" t="s">
        <v>27</v>
      </c>
      <c r="C33" s="47">
        <v>215050</v>
      </c>
      <c r="D33" s="47">
        <v>252470</v>
      </c>
      <c r="E33" s="47"/>
      <c r="F33" s="47">
        <f>(D33-C33)</f>
        <v>37420</v>
      </c>
      <c r="G33" s="47"/>
      <c r="H33" s="47"/>
      <c r="I33" s="35"/>
    </row>
    <row r="34" spans="2:9">
      <c r="B34" s="34" t="s">
        <v>73</v>
      </c>
      <c r="C34" s="47"/>
      <c r="D34" s="47"/>
      <c r="E34" s="47"/>
      <c r="F34" s="47">
        <v>781.43</v>
      </c>
      <c r="G34" s="47">
        <f t="shared" ref="G34:G40" si="3">C34</f>
        <v>0</v>
      </c>
      <c r="H34" s="47"/>
      <c r="I34" s="35"/>
    </row>
    <row r="35" spans="2:9">
      <c r="B35" s="34" t="s">
        <v>39</v>
      </c>
      <c r="C35" s="47">
        <v>0</v>
      </c>
      <c r="D35" s="47">
        <v>2651</v>
      </c>
      <c r="E35" s="47">
        <f t="shared" ref="E35:E41" si="4">(D35-C35)</f>
        <v>2651</v>
      </c>
      <c r="F35" s="47"/>
      <c r="G35" s="47">
        <f t="shared" si="3"/>
        <v>0</v>
      </c>
      <c r="H35" s="47"/>
      <c r="I35" s="35"/>
    </row>
    <row r="36" spans="2:9">
      <c r="B36" s="34" t="s">
        <v>40</v>
      </c>
      <c r="C36" s="47">
        <v>0</v>
      </c>
      <c r="D36" s="47">
        <v>350</v>
      </c>
      <c r="E36" s="47">
        <f t="shared" si="4"/>
        <v>350</v>
      </c>
      <c r="F36" s="47"/>
      <c r="G36" s="47">
        <f t="shared" si="3"/>
        <v>0</v>
      </c>
      <c r="H36" s="47"/>
      <c r="I36" s="35"/>
    </row>
    <row r="37" spans="2:9">
      <c r="B37" s="34" t="s">
        <v>22</v>
      </c>
      <c r="C37" s="47">
        <v>0</v>
      </c>
      <c r="D37" s="47">
        <v>40368</v>
      </c>
      <c r="E37" s="47">
        <f t="shared" si="4"/>
        <v>40368</v>
      </c>
      <c r="F37" s="47"/>
      <c r="G37" s="47">
        <f t="shared" si="3"/>
        <v>0</v>
      </c>
      <c r="H37" s="47"/>
      <c r="I37" s="35"/>
    </row>
    <row r="38" spans="2:9">
      <c r="B38" s="34" t="s">
        <v>41</v>
      </c>
      <c r="C38" s="47">
        <v>0</v>
      </c>
      <c r="D38" s="47">
        <v>14200</v>
      </c>
      <c r="E38" s="47">
        <f t="shared" si="4"/>
        <v>14200</v>
      </c>
      <c r="F38" s="47"/>
      <c r="G38" s="47">
        <f t="shared" si="3"/>
        <v>0</v>
      </c>
      <c r="H38" s="47"/>
      <c r="I38" s="35"/>
    </row>
    <row r="39" spans="2:9">
      <c r="B39" s="34" t="s">
        <v>23</v>
      </c>
      <c r="C39" s="47">
        <v>0</v>
      </c>
      <c r="D39" s="47">
        <v>29735.22</v>
      </c>
      <c r="E39" s="47">
        <f t="shared" si="4"/>
        <v>29735.22</v>
      </c>
      <c r="F39" s="47"/>
      <c r="G39" s="47">
        <f t="shared" si="3"/>
        <v>0</v>
      </c>
      <c r="H39" s="47"/>
      <c r="I39" s="35"/>
    </row>
    <row r="40" spans="2:9">
      <c r="B40" s="34" t="s">
        <v>24</v>
      </c>
      <c r="C40" s="47">
        <v>0</v>
      </c>
      <c r="D40" s="47">
        <v>518000</v>
      </c>
      <c r="E40" s="47">
        <f t="shared" si="4"/>
        <v>518000</v>
      </c>
      <c r="F40" s="47"/>
      <c r="G40" s="47">
        <f t="shared" si="3"/>
        <v>0</v>
      </c>
      <c r="H40" s="47"/>
      <c r="I40" s="35"/>
    </row>
    <row r="41" spans="2:9">
      <c r="B41" s="34" t="s">
        <v>25</v>
      </c>
      <c r="C41" s="47">
        <v>19170</v>
      </c>
      <c r="D41" s="47">
        <v>49500</v>
      </c>
      <c r="E41" s="47">
        <f t="shared" si="4"/>
        <v>30330</v>
      </c>
      <c r="F41" s="47"/>
      <c r="G41" s="47"/>
      <c r="H41" s="47"/>
      <c r="I41" s="35"/>
    </row>
    <row r="42" spans="2:9">
      <c r="B42" s="34"/>
      <c r="C42" s="47">
        <f t="shared" ref="C42:H42" si="5">SUM(C3:C41)</f>
        <v>4313248.9000000004</v>
      </c>
      <c r="D42" s="47">
        <f t="shared" si="5"/>
        <v>4108824.73</v>
      </c>
      <c r="E42" s="23">
        <f t="shared" si="5"/>
        <v>2321390.33</v>
      </c>
      <c r="F42" s="23">
        <f t="shared" si="5"/>
        <v>38201.43</v>
      </c>
      <c r="G42" s="23">
        <f t="shared" si="5"/>
        <v>1426685</v>
      </c>
      <c r="H42" s="23">
        <f t="shared" si="5"/>
        <v>700000</v>
      </c>
      <c r="I42" s="36"/>
    </row>
  </sheetData>
  <mergeCells count="1">
    <mergeCell ref="B1:I1"/>
  </mergeCells>
  <phoneticPr fontId="17" type="noConversion"/>
  <pageMargins left="0.7" right="0.7" top="0.75" bottom="0.75" header="0.3" footer="0.3"/>
  <pageSetup paperSize="9" scale="74" orientation="landscape" horizontalDpi="0" verticalDpi="0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014449-75D7-4F48-8AA3-3F9B646468EC}">
  <dimension ref="A1:C7"/>
  <sheetViews>
    <sheetView workbookViewId="0">
      <selection activeCell="J34" sqref="J34"/>
    </sheetView>
  </sheetViews>
  <sheetFormatPr baseColWidth="10" defaultRowHeight="13"/>
  <sheetData>
    <row r="1" spans="1:3" ht="14">
      <c r="A1" s="37" t="s">
        <v>75</v>
      </c>
      <c r="B1" s="38" t="s">
        <v>91</v>
      </c>
      <c r="C1" s="39" t="s">
        <v>92</v>
      </c>
    </row>
    <row r="2" spans="1:3" ht="126">
      <c r="A2" s="40" t="s">
        <v>93</v>
      </c>
      <c r="B2" s="41">
        <f>Apr22_to_November22!E42</f>
        <v>2321390.33</v>
      </c>
      <c r="C2" s="42" t="s">
        <v>90</v>
      </c>
    </row>
    <row r="3" spans="1:3" ht="112">
      <c r="A3" s="40" t="s">
        <v>89</v>
      </c>
      <c r="B3" s="41">
        <f>Apr22_to_November22!C42-Apr22_to_November22!D42-Apr22_to_November22!F34</f>
        <v>203642.7400000004</v>
      </c>
      <c r="C3" s="43" t="s">
        <v>94</v>
      </c>
    </row>
    <row r="4" spans="1:3" ht="84">
      <c r="A4" s="40" t="s">
        <v>70</v>
      </c>
      <c r="B4" s="41">
        <f>Apr22_to_November22!F42</f>
        <v>38201.43</v>
      </c>
      <c r="C4" s="43" t="s">
        <v>95</v>
      </c>
    </row>
    <row r="5" spans="1:3" ht="28">
      <c r="A5" s="40" t="s">
        <v>30</v>
      </c>
      <c r="B5" s="41">
        <f>Apr22_to_November22!H19</f>
        <v>700000</v>
      </c>
      <c r="C5" s="43" t="s">
        <v>96</v>
      </c>
    </row>
    <row r="6" spans="1:3" ht="140">
      <c r="A6" s="44" t="s">
        <v>72</v>
      </c>
      <c r="B6" s="45">
        <f>Apr22_to_November22!G42</f>
        <v>1426685</v>
      </c>
      <c r="C6" s="46" t="s">
        <v>97</v>
      </c>
    </row>
    <row r="7" spans="1:3" ht="126">
      <c r="A7" s="44" t="s">
        <v>98</v>
      </c>
      <c r="B7" s="45">
        <f>B5+B4+B3</f>
        <v>941844.17000000039</v>
      </c>
      <c r="C7" s="46" t="s">
        <v>99</v>
      </c>
    </row>
  </sheetData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June22</vt:lpstr>
      <vt:lpstr>Q1</vt:lpstr>
      <vt:lpstr>July22</vt:lpstr>
      <vt:lpstr>August22</vt:lpstr>
      <vt:lpstr>SEPTEMBER22</vt:lpstr>
      <vt:lpstr>HalfYear 22-23</vt:lpstr>
      <vt:lpstr>Q2</vt:lpstr>
      <vt:lpstr>Apr22_to_November22</vt:lpstr>
      <vt:lpstr>apr22to_nov22</vt:lpstr>
      <vt:lpstr>November'22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Microsoft Office User</cp:lastModifiedBy>
  <cp:revision>3</cp:revision>
  <cp:lastPrinted>2022-11-18T13:07:44Z</cp:lastPrinted>
  <dcterms:modified xsi:type="dcterms:W3CDTF">2022-12-01T03:07:04Z</dcterms:modified>
  <dc:language>en-IN</dc:language>
</cp:coreProperties>
</file>