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3" i="1"/>
  <c r="AA3" i="1"/>
  <c r="U3" i="1"/>
  <c r="R8" i="1"/>
  <c r="R7" i="1"/>
  <c r="R5" i="1"/>
  <c r="R3" i="1"/>
  <c r="R4" i="1"/>
  <c r="O5" i="1"/>
  <c r="O3" i="1"/>
  <c r="L5" i="1"/>
  <c r="L4" i="1"/>
  <c r="L3" i="1"/>
  <c r="I13" i="1"/>
  <c r="I14" i="1"/>
  <c r="I15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<sst xmlns="http://schemas.openxmlformats.org/spreadsheetml/2006/main" count="88" uniqueCount="54">
  <si>
    <t>کد محصول</t>
  </si>
  <si>
    <t>نام محصول</t>
  </si>
  <si>
    <t>برند</t>
  </si>
  <si>
    <t>تاریخ خرید</t>
  </si>
  <si>
    <t>محل نگهداری</t>
  </si>
  <si>
    <t>موجودی کالا</t>
  </si>
  <si>
    <t>فی واحد</t>
  </si>
  <si>
    <t>مبلغ کل</t>
  </si>
  <si>
    <t>موس</t>
  </si>
  <si>
    <t>کیبورد</t>
  </si>
  <si>
    <t>لپتاپ</t>
  </si>
  <si>
    <t>هدست</t>
  </si>
  <si>
    <t>مانیتور</t>
  </si>
  <si>
    <t>Tsco</t>
  </si>
  <si>
    <t>Hp</t>
  </si>
  <si>
    <t>Royal</t>
  </si>
  <si>
    <t>Asus</t>
  </si>
  <si>
    <t>Apple</t>
  </si>
  <si>
    <t>LG</t>
  </si>
  <si>
    <t>Samsun</t>
  </si>
  <si>
    <t>HP</t>
  </si>
  <si>
    <t>انبار۱</t>
  </si>
  <si>
    <t>انبار۲</t>
  </si>
  <si>
    <t>انبار۳</t>
  </si>
  <si>
    <t>انبار۴</t>
  </si>
  <si>
    <t xml:space="preserve">کوئری </t>
  </si>
  <si>
    <t>sumif</t>
  </si>
  <si>
    <t>موجودی انبار 2</t>
  </si>
  <si>
    <t>موجودی انبار 1</t>
  </si>
  <si>
    <t>موجودی انبار 3</t>
  </si>
  <si>
    <t>count if</t>
  </si>
  <si>
    <t>تعداد  موجودی انبار ها</t>
  </si>
  <si>
    <t>تعداد کالاها</t>
  </si>
  <si>
    <t>تعداد کالا ها در انبار ها</t>
  </si>
  <si>
    <t>موس در انبار ۱</t>
  </si>
  <si>
    <t>موس در انبار ۲</t>
  </si>
  <si>
    <t>موس در انبار ۳</t>
  </si>
  <si>
    <t>موس تسکو در انبار ۲</t>
  </si>
  <si>
    <t>موس غیر تسکو در انبار ۲</t>
  </si>
  <si>
    <t>تعداد موجودی موس در انبار  ها</t>
  </si>
  <si>
    <t>تعداد موجودی موس در انبار ۲</t>
  </si>
  <si>
    <t>این مشخصاتو بداره کدوم کد کالا است</t>
  </si>
  <si>
    <t>این کد کالا چه کالایی است</t>
  </si>
  <si>
    <t>کد کالا</t>
  </si>
  <si>
    <t>Row Labels</t>
  </si>
  <si>
    <t>Grand Total</t>
  </si>
  <si>
    <t>Count of موجودی کالا</t>
  </si>
  <si>
    <t>Column Labels</t>
  </si>
  <si>
    <t>مساله ها</t>
  </si>
  <si>
    <t>۱- بازه عددی تعریف کنم چطور</t>
  </si>
  <si>
    <t>تبدیل عدد به تاریخ</t>
  </si>
  <si>
    <t>تبدیل میلادی به شمسی</t>
  </si>
  <si>
    <t>شمارش ساعت</t>
  </si>
  <si>
    <t>چطور بازه تاریخ تعریف کنم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</si>
</sst>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GothicE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575;&#1606;&#1576;&#1575;&#1585;%20&#1608;%20&#1705;&#1575;&#1604;&#1575;%20&#1608;%20&#1605;&#1576;&#1604;&#1594;-&#1778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1.616865856478" createdVersion="6" refreshedVersion="6" minRefreshableVersion="3" recordCount="24">
  <cacheSource type="worksheet">
    <worksheetSource ref="A1:I25" sheet="Sheet1" r:id="rId2"/>
  </cacheSource>
  <cacheFields count="8">
    <cacheField name="کد محصول" numFmtId="164">
      <sharedItems containsString="0" containsBlank="1" containsNumber="1" containsInteger="1" minValue="2003" maxValue="2016"/>
    </cacheField>
    <cacheField name="نام محصول" numFmtId="0">
      <sharedItems containsBlank="1" count="6">
        <s v="موس"/>
        <s v="کیبورد"/>
        <s v="لپتاپ"/>
        <s v="هدست"/>
        <s v="مانیتور"/>
        <m/>
      </sharedItems>
    </cacheField>
    <cacheField name="برند" numFmtId="0">
      <sharedItems containsBlank="1" count="8">
        <s v="Tsco"/>
        <s v="Hp"/>
        <s v="Royal"/>
        <s v="Asus"/>
        <s v="Apple"/>
        <s v="LG"/>
        <s v="Samsun"/>
        <m/>
      </sharedItems>
    </cacheField>
    <cacheField name="تاریخ خرید" numFmtId="0">
      <sharedItems containsString="0" containsBlank="1" containsNumber="1" containsInteger="1" minValue="20150815" maxValue="20181012" count="15">
        <n v="20161009"/>
        <n v="20180506"/>
        <n v="20170105"/>
        <n v="20170106"/>
        <n v="20170506"/>
        <n v="20170809"/>
        <n v="20180507"/>
        <n v="20180607"/>
        <n v="20180609"/>
        <n v="20181012"/>
        <n v="20161011"/>
        <n v="20150815"/>
        <n v="20151013"/>
        <n v="20171201"/>
        <m/>
      </sharedItems>
    </cacheField>
    <cacheField name="محل نگهداری" numFmtId="0">
      <sharedItems containsBlank="1" count="5">
        <s v="انبار۱"/>
        <s v="انبار۲"/>
        <s v="انبار۳"/>
        <s v="انبار۴"/>
        <m/>
      </sharedItems>
    </cacheField>
    <cacheField name="موجودی کالا" numFmtId="0">
      <sharedItems containsString="0" containsBlank="1" containsNumber="1" containsInteger="1" minValue="10" maxValue="36"/>
    </cacheField>
    <cacheField name="فی واحد" numFmtId="0">
      <sharedItems containsString="0" containsBlank="1" containsNumber="1" containsInteger="1" minValue="10000" maxValue="69000" count="9">
        <n v="10000"/>
        <n v="25000"/>
        <n v="36000"/>
        <n v="14000"/>
        <n v="52000"/>
        <n v="47000"/>
        <n v="58000"/>
        <n v="69000"/>
        <m/>
      </sharedItems>
    </cacheField>
    <cacheField name="مبلغ کل" numFmtId="0">
      <sharedItems containsString="0" containsBlank="1" containsNumber="1" containsInteger="1" minValue="168000" maxValue="1725000" count="14">
        <n v="200000"/>
        <n v="750000"/>
        <n v="360000"/>
        <n v="210000"/>
        <n v="275000"/>
        <n v="504000"/>
        <n v="625000"/>
        <n v="168000"/>
        <n v="728000"/>
        <n v="900000"/>
        <n v="1692000"/>
        <n v="812000"/>
        <n v="172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2003"/>
    <x v="0"/>
    <x v="0"/>
    <x v="0"/>
    <x v="0"/>
    <n v="20"/>
    <x v="0"/>
    <x v="0"/>
  </r>
  <r>
    <n v="2004"/>
    <x v="1"/>
    <x v="0"/>
    <x v="1"/>
    <x v="0"/>
    <n v="30"/>
    <x v="1"/>
    <x v="1"/>
  </r>
  <r>
    <n v="2005"/>
    <x v="2"/>
    <x v="1"/>
    <x v="2"/>
    <x v="0"/>
    <n v="10"/>
    <x v="2"/>
    <x v="2"/>
  </r>
  <r>
    <n v="2006"/>
    <x v="3"/>
    <x v="2"/>
    <x v="3"/>
    <x v="0"/>
    <n v="15"/>
    <x v="3"/>
    <x v="3"/>
  </r>
  <r>
    <n v="2007"/>
    <x v="0"/>
    <x v="0"/>
    <x v="4"/>
    <x v="1"/>
    <n v="11"/>
    <x v="1"/>
    <x v="4"/>
  </r>
  <r>
    <n v="2008"/>
    <x v="0"/>
    <x v="0"/>
    <x v="5"/>
    <x v="1"/>
    <n v="36"/>
    <x v="3"/>
    <x v="5"/>
  </r>
  <r>
    <n v="2009"/>
    <x v="1"/>
    <x v="2"/>
    <x v="6"/>
    <x v="1"/>
    <n v="25"/>
    <x v="1"/>
    <x v="6"/>
  </r>
  <r>
    <n v="2010"/>
    <x v="3"/>
    <x v="0"/>
    <x v="7"/>
    <x v="1"/>
    <n v="14"/>
    <x v="2"/>
    <x v="5"/>
  </r>
  <r>
    <n v="2011"/>
    <x v="2"/>
    <x v="3"/>
    <x v="8"/>
    <x v="2"/>
    <n v="12"/>
    <x v="3"/>
    <x v="7"/>
  </r>
  <r>
    <n v="2012"/>
    <x v="2"/>
    <x v="4"/>
    <x v="9"/>
    <x v="2"/>
    <n v="14"/>
    <x v="4"/>
    <x v="8"/>
  </r>
  <r>
    <n v="2013"/>
    <x v="4"/>
    <x v="5"/>
    <x v="10"/>
    <x v="2"/>
    <n v="25"/>
    <x v="2"/>
    <x v="9"/>
  </r>
  <r>
    <n v="2014"/>
    <x v="4"/>
    <x v="6"/>
    <x v="11"/>
    <x v="2"/>
    <n v="36"/>
    <x v="5"/>
    <x v="10"/>
  </r>
  <r>
    <n v="2015"/>
    <x v="0"/>
    <x v="5"/>
    <x v="12"/>
    <x v="3"/>
    <n v="14"/>
    <x v="6"/>
    <x v="11"/>
  </r>
  <r>
    <n v="2016"/>
    <x v="2"/>
    <x v="1"/>
    <x v="13"/>
    <x v="3"/>
    <n v="25"/>
    <x v="7"/>
    <x v="12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  <r>
    <m/>
    <x v="5"/>
    <x v="7"/>
    <x v="14"/>
    <x v="4"/>
    <m/>
    <x v="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4:M88" firstHeaderRow="1" firstDataRow="2" firstDataCol="1" rowPageCount="1" colPageCount="1"/>
  <pivotFields count="8">
    <pivotField showAll="0"/>
    <pivotField axis="axisRow" showAll="0">
      <items count="7">
        <item x="1"/>
        <item x="2"/>
        <item x="4"/>
        <item x="0"/>
        <item x="3"/>
        <item x="5"/>
        <item t="default"/>
      </items>
    </pivotField>
    <pivotField axis="axisRow" showAll="0">
      <items count="9">
        <item x="4"/>
        <item x="3"/>
        <item x="1"/>
        <item x="5"/>
        <item x="2"/>
        <item x="6"/>
        <item x="0"/>
        <item x="7"/>
        <item t="default"/>
      </items>
    </pivotField>
    <pivotField axis="axisPage" multipleItemSelectionAllowed="1" showAll="0">
      <items count="16">
        <item x="11"/>
        <item h="1" x="12"/>
        <item h="1" x="0"/>
        <item h="1" x="10"/>
        <item h="1" x="2"/>
        <item h="1" x="3"/>
        <item h="1" x="4"/>
        <item h="1" x="5"/>
        <item h="1" x="13"/>
        <item h="1" x="1"/>
        <item h="1" x="6"/>
        <item h="1" x="7"/>
        <item h="1" x="8"/>
        <item h="1" x="9"/>
        <item h="1" x="1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>
      <items count="10">
        <item x="0"/>
        <item x="3"/>
        <item x="1"/>
        <item x="2"/>
        <item x="5"/>
        <item x="4"/>
        <item x="6"/>
        <item x="7"/>
        <item x="8"/>
        <item t="default"/>
      </items>
    </pivotField>
    <pivotField showAll="0">
      <items count="15">
        <item x="7"/>
        <item x="0"/>
        <item x="3"/>
        <item x="4"/>
        <item x="2"/>
        <item x="5"/>
        <item x="6"/>
        <item x="8"/>
        <item x="1"/>
        <item x="11"/>
        <item x="9"/>
        <item x="10"/>
        <item x="12"/>
        <item x="13"/>
        <item t="default"/>
      </items>
    </pivotField>
  </pivotFields>
  <rowFields count="2">
    <field x="1"/>
    <field x="2"/>
  </rowFields>
  <rowItems count="3">
    <i>
      <x v="2"/>
    </i>
    <i r="1">
      <x v="5"/>
    </i>
    <i t="grand">
      <x/>
    </i>
  </rowItems>
  <colFields count="1">
    <field x="4"/>
  </colFields>
  <colItems count="2">
    <i>
      <x v="2"/>
    </i>
    <i t="grand">
      <x/>
    </i>
  </colItems>
  <pageFields count="1">
    <pageField fld="3" hier="-1"/>
  </pageFields>
  <dataFields count="1">
    <dataField name="Count of موجودی کالا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tabSelected="1" zoomScale="85" zoomScaleNormal="85" workbookViewId="0">
      <selection activeCell="D3" sqref="D3"/>
    </sheetView>
  </sheetViews>
  <sheetFormatPr defaultColWidth="17.88671875" defaultRowHeight="28.8" customHeight="1" x14ac:dyDescent="0.3"/>
  <cols>
    <col min="1" max="1" width="9" style="1" bestFit="1" customWidth="1"/>
    <col min="2" max="3" width="17.88671875" style="1"/>
    <col min="4" max="4" width="125.6640625" style="1" customWidth="1"/>
    <col min="5" max="9" width="17.88671875" style="1"/>
    <col min="10" max="10" width="28.21875" style="1" customWidth="1"/>
    <col min="11" max="11" width="17.5546875" style="1" customWidth="1"/>
    <col min="12" max="12" width="15.5546875" style="1" customWidth="1"/>
    <col min="13" max="13" width="10.77734375" style="1" customWidth="1"/>
    <col min="14" max="14" width="14.44140625" style="1" customWidth="1"/>
    <col min="15" max="15" width="13.77734375" style="1" customWidth="1"/>
    <col min="16" max="16" width="7" style="1" customWidth="1"/>
    <col min="17" max="17" width="22.33203125" style="1" customWidth="1"/>
    <col min="18" max="18" width="17.5546875" style="1" customWidth="1"/>
    <col min="19" max="19" width="14" style="1" customWidth="1"/>
    <col min="20" max="20" width="27" style="1" customWidth="1"/>
    <col min="21" max="21" width="14" style="1" customWidth="1"/>
    <col min="22" max="22" width="22.33203125" style="1" customWidth="1"/>
    <col min="23" max="23" width="18.77734375" style="1" customWidth="1"/>
    <col min="24" max="24" width="7" style="1" customWidth="1"/>
    <col min="25" max="25" width="16.5546875" style="1" customWidth="1"/>
    <col min="26" max="26" width="15.5546875" style="1" customWidth="1"/>
    <col min="27" max="27" width="14.21875" style="1" customWidth="1"/>
    <col min="28" max="28" width="11.6640625" style="1" customWidth="1"/>
    <col min="29" max="29" width="10.77734375" style="1" customWidth="1"/>
    <col min="30" max="30" width="11.6640625" style="1" customWidth="1"/>
    <col min="31" max="31" width="10.77734375" style="1" customWidth="1"/>
    <col min="32" max="16384" width="17.88671875" style="1"/>
  </cols>
  <sheetData>
    <row r="1" spans="1:29" ht="28.8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</v>
      </c>
      <c r="I1" s="5" t="s">
        <v>7</v>
      </c>
      <c r="J1" s="1" t="s">
        <v>48</v>
      </c>
      <c r="L1" s="1" t="s">
        <v>25</v>
      </c>
    </row>
    <row r="2" spans="1:29" ht="28.8" customHeight="1" x14ac:dyDescent="0.3">
      <c r="A2" s="6">
        <v>2003</v>
      </c>
      <c r="B2" s="7" t="s">
        <v>8</v>
      </c>
      <c r="C2" s="7" t="s">
        <v>13</v>
      </c>
      <c r="D2" s="20">
        <v>20161009</v>
      </c>
      <c r="E2" s="7" t="s">
        <v>21</v>
      </c>
      <c r="F2" s="8">
        <v>20</v>
      </c>
      <c r="G2" s="8">
        <v>10000</v>
      </c>
      <c r="H2" s="8">
        <v>20161009</v>
      </c>
      <c r="I2" s="9">
        <f>PRODUCT(F2,G2)</f>
        <v>200000</v>
      </c>
      <c r="J2" s="1" t="s">
        <v>49</v>
      </c>
      <c r="K2" s="1" t="s">
        <v>31</v>
      </c>
      <c r="L2" s="1" t="s">
        <v>26</v>
      </c>
      <c r="N2" s="1" t="s">
        <v>32</v>
      </c>
      <c r="O2" s="1" t="s">
        <v>30</v>
      </c>
      <c r="Q2" s="1" t="s">
        <v>33</v>
      </c>
      <c r="U2" s="1" t="s">
        <v>39</v>
      </c>
      <c r="X2" s="14" t="s">
        <v>41</v>
      </c>
      <c r="Z2" s="1" t="s">
        <v>43</v>
      </c>
      <c r="AA2" s="1" t="s">
        <v>42</v>
      </c>
      <c r="AC2" s="1">
        <f>SUMIFS(G2:G15,B2:B15,"موس")</f>
        <v>107000</v>
      </c>
    </row>
    <row r="3" spans="1:29" ht="28.8" customHeight="1" x14ac:dyDescent="0.3">
      <c r="A3" s="6">
        <v>2004</v>
      </c>
      <c r="B3" s="7" t="s">
        <v>9</v>
      </c>
      <c r="C3" s="7" t="s">
        <v>13</v>
      </c>
      <c r="D3" s="19">
        <v>605218</v>
      </c>
      <c r="E3" s="7" t="s">
        <v>21</v>
      </c>
      <c r="F3" s="8">
        <v>30</v>
      </c>
      <c r="G3" s="8">
        <v>25000</v>
      </c>
      <c r="H3" s="8">
        <v>20180506</v>
      </c>
      <c r="I3" s="9">
        <f t="shared" ref="I3:I15" si="0">PRODUCT(F3,G3)</f>
        <v>750000</v>
      </c>
      <c r="J3" s="1" t="s">
        <v>50</v>
      </c>
      <c r="K3" s="1" t="s">
        <v>27</v>
      </c>
      <c r="L3" s="1">
        <f>SUMIF(E2:E15,"انبار۲",F2:F15)</f>
        <v>86</v>
      </c>
      <c r="N3" s="1" t="s">
        <v>8</v>
      </c>
      <c r="O3" s="1">
        <f>COUNTIF(B2:B15,"موس")</f>
        <v>4</v>
      </c>
      <c r="Q3" s="1" t="s">
        <v>34</v>
      </c>
      <c r="R3" s="1">
        <f>COUNTIFS(B2:B15,"موس",E2:E15,"انبار۱")</f>
        <v>1</v>
      </c>
      <c r="T3" s="1" t="s">
        <v>40</v>
      </c>
      <c r="U3" s="1">
        <f>SUMIFS(F2:F15,B2:B15,"موس",E2:E15,"انبار۲")</f>
        <v>47</v>
      </c>
      <c r="W3" s="1" t="s">
        <v>8</v>
      </c>
      <c r="X3" s="1" t="e">
        <f>VLOOKUP(W3,A2:I59,2,)</f>
        <v>#N/A</v>
      </c>
      <c r="Z3" s="1">
        <v>2005</v>
      </c>
      <c r="AA3" s="1" t="str">
        <f>VLOOKUP(Z3,A2:I16,2,FALSE)</f>
        <v>لپتاپ</v>
      </c>
    </row>
    <row r="4" spans="1:29" ht="28.8" customHeight="1" x14ac:dyDescent="0.3">
      <c r="A4" s="6">
        <v>2005</v>
      </c>
      <c r="B4" s="7" t="s">
        <v>10</v>
      </c>
      <c r="C4" s="7" t="s">
        <v>14</v>
      </c>
      <c r="D4" s="19">
        <v>501217</v>
      </c>
      <c r="E4" s="7" t="s">
        <v>21</v>
      </c>
      <c r="F4" s="8">
        <v>10</v>
      </c>
      <c r="G4" s="8">
        <v>36000</v>
      </c>
      <c r="H4" s="8">
        <v>20170105</v>
      </c>
      <c r="I4" s="9">
        <f t="shared" si="0"/>
        <v>360000</v>
      </c>
      <c r="J4" s="1" t="s">
        <v>51</v>
      </c>
      <c r="K4" s="1" t="s">
        <v>28</v>
      </c>
      <c r="L4" s="1">
        <f ca="1">SUMIF(E2:E16,"انبار۱",F3:F16)</f>
        <v>66</v>
      </c>
      <c r="Q4" s="1" t="s">
        <v>35</v>
      </c>
      <c r="R4" s="1">
        <f>COUNTIFS(B3:B16,"موس",E3:E16,"انبار۲")</f>
        <v>2</v>
      </c>
    </row>
    <row r="5" spans="1:29" ht="28.8" customHeight="1" x14ac:dyDescent="0.3">
      <c r="A5" s="6">
        <v>2006</v>
      </c>
      <c r="B5" s="7" t="s">
        <v>11</v>
      </c>
      <c r="C5" s="7" t="s">
        <v>15</v>
      </c>
      <c r="D5" s="7">
        <v>20170106</v>
      </c>
      <c r="E5" s="7" t="s">
        <v>21</v>
      </c>
      <c r="F5" s="8">
        <v>15</v>
      </c>
      <c r="G5" s="8">
        <v>14000</v>
      </c>
      <c r="H5" s="8">
        <v>20170106</v>
      </c>
      <c r="I5" s="9">
        <f t="shared" si="0"/>
        <v>210000</v>
      </c>
      <c r="J5" s="1" t="s">
        <v>52</v>
      </c>
      <c r="K5" s="1" t="s">
        <v>29</v>
      </c>
      <c r="L5" s="1">
        <f ca="1">SUMIF(E2:E17,"انبار۳",F4:F17)</f>
        <v>100</v>
      </c>
      <c r="N5" s="1" t="s">
        <v>10</v>
      </c>
      <c r="O5" s="1">
        <f>COUNTIF(B2:B15,"لپتاپ")</f>
        <v>4</v>
      </c>
      <c r="Q5" s="1" t="s">
        <v>36</v>
      </c>
      <c r="R5" s="1">
        <f>COUNTIFS(B4:B17,"موس",E4:E17,"انبار۳")</f>
        <v>0</v>
      </c>
    </row>
    <row r="6" spans="1:29" ht="28.8" customHeight="1" x14ac:dyDescent="0.3">
      <c r="A6" s="6">
        <v>2007</v>
      </c>
      <c r="B6" s="7" t="s">
        <v>8</v>
      </c>
      <c r="C6" s="7" t="s">
        <v>13</v>
      </c>
      <c r="D6" s="7">
        <v>20170506</v>
      </c>
      <c r="E6" s="7" t="s">
        <v>22</v>
      </c>
      <c r="F6" s="8">
        <v>11</v>
      </c>
      <c r="G6" s="8">
        <v>25000</v>
      </c>
      <c r="H6" s="8">
        <v>20170506</v>
      </c>
      <c r="I6" s="9">
        <f t="shared" si="0"/>
        <v>275000</v>
      </c>
      <c r="J6" s="1" t="s">
        <v>53</v>
      </c>
    </row>
    <row r="7" spans="1:29" ht="28.8" customHeight="1" x14ac:dyDescent="0.3">
      <c r="A7" s="6">
        <v>2008</v>
      </c>
      <c r="B7" s="7" t="s">
        <v>8</v>
      </c>
      <c r="C7" s="7" t="s">
        <v>13</v>
      </c>
      <c r="D7" s="7">
        <v>20170809</v>
      </c>
      <c r="E7" s="7" t="s">
        <v>22</v>
      </c>
      <c r="F7" s="8">
        <v>36</v>
      </c>
      <c r="G7" s="8">
        <v>14000</v>
      </c>
      <c r="H7" s="8">
        <v>20170809</v>
      </c>
      <c r="I7" s="9">
        <f t="shared" si="0"/>
        <v>504000</v>
      </c>
      <c r="Q7" s="1" t="s">
        <v>37</v>
      </c>
      <c r="R7" s="1">
        <f>COUNTIFS(B6:B19,"موس",E6:E19,"انبار۲",C2:C15,"Tsco")</f>
        <v>2</v>
      </c>
    </row>
    <row r="8" spans="1:29" ht="28.8" customHeight="1" x14ac:dyDescent="0.3">
      <c r="A8" s="6">
        <v>2009</v>
      </c>
      <c r="B8" s="7" t="s">
        <v>9</v>
      </c>
      <c r="C8" s="7" t="s">
        <v>15</v>
      </c>
      <c r="D8" s="7">
        <v>20180507</v>
      </c>
      <c r="E8" s="7" t="s">
        <v>22</v>
      </c>
      <c r="F8" s="8">
        <v>25</v>
      </c>
      <c r="G8" s="8">
        <v>25000</v>
      </c>
      <c r="H8" s="8">
        <v>20180507</v>
      </c>
      <c r="I8" s="9">
        <f t="shared" si="0"/>
        <v>625000</v>
      </c>
      <c r="Q8" s="1" t="s">
        <v>38</v>
      </c>
      <c r="R8" s="1">
        <f>COUNTIFS(B2:B20,"موس",E2:E20,"&lt;&gt;انبار۲",C2:C20,"Tsco")</f>
        <v>1</v>
      </c>
    </row>
    <row r="9" spans="1:29" ht="28.8" customHeight="1" x14ac:dyDescent="0.3">
      <c r="A9" s="6">
        <v>2010</v>
      </c>
      <c r="B9" s="7" t="s">
        <v>11</v>
      </c>
      <c r="C9" s="7" t="s">
        <v>13</v>
      </c>
      <c r="D9" s="7">
        <v>20180607</v>
      </c>
      <c r="E9" s="7" t="s">
        <v>22</v>
      </c>
      <c r="F9" s="8">
        <v>14</v>
      </c>
      <c r="G9" s="8">
        <v>36000</v>
      </c>
      <c r="H9" s="8">
        <v>20180607</v>
      </c>
      <c r="I9" s="9">
        <f t="shared" si="0"/>
        <v>504000</v>
      </c>
    </row>
    <row r="10" spans="1:29" ht="28.8" customHeight="1" x14ac:dyDescent="0.3">
      <c r="A10" s="6">
        <v>2011</v>
      </c>
      <c r="B10" s="7" t="s">
        <v>10</v>
      </c>
      <c r="C10" s="7" t="s">
        <v>16</v>
      </c>
      <c r="D10" s="7">
        <v>20180609</v>
      </c>
      <c r="E10" s="7" t="s">
        <v>23</v>
      </c>
      <c r="F10" s="8">
        <v>12</v>
      </c>
      <c r="G10" s="8">
        <v>14000</v>
      </c>
      <c r="H10" s="8">
        <v>20180609</v>
      </c>
      <c r="I10" s="9">
        <f t="shared" si="0"/>
        <v>168000</v>
      </c>
    </row>
    <row r="11" spans="1:29" ht="28.8" customHeight="1" x14ac:dyDescent="0.3">
      <c r="A11" s="6">
        <v>2012</v>
      </c>
      <c r="B11" s="7" t="s">
        <v>10</v>
      </c>
      <c r="C11" s="7" t="s">
        <v>17</v>
      </c>
      <c r="D11" s="7">
        <v>20181012</v>
      </c>
      <c r="E11" s="7" t="s">
        <v>23</v>
      </c>
      <c r="F11" s="8">
        <v>14</v>
      </c>
      <c r="G11" s="8">
        <v>52000</v>
      </c>
      <c r="H11" s="8">
        <v>20181012</v>
      </c>
      <c r="I11" s="9">
        <f t="shared" si="0"/>
        <v>728000</v>
      </c>
    </row>
    <row r="12" spans="1:29" ht="28.8" customHeight="1" x14ac:dyDescent="0.3">
      <c r="A12" s="6">
        <v>2013</v>
      </c>
      <c r="B12" s="7" t="s">
        <v>12</v>
      </c>
      <c r="C12" s="7" t="s">
        <v>18</v>
      </c>
      <c r="D12" s="7">
        <v>20161011</v>
      </c>
      <c r="E12" s="7" t="s">
        <v>23</v>
      </c>
      <c r="F12" s="8">
        <v>25</v>
      </c>
      <c r="G12" s="8">
        <v>36000</v>
      </c>
      <c r="H12" s="8">
        <v>20161011</v>
      </c>
      <c r="I12" s="9">
        <f t="shared" si="0"/>
        <v>900000</v>
      </c>
    </row>
    <row r="13" spans="1:29" ht="28.8" customHeight="1" x14ac:dyDescent="0.3">
      <c r="A13" s="6">
        <v>2014</v>
      </c>
      <c r="B13" s="7" t="s">
        <v>12</v>
      </c>
      <c r="C13" s="7" t="s">
        <v>19</v>
      </c>
      <c r="D13" s="7">
        <v>20150815</v>
      </c>
      <c r="E13" s="7" t="s">
        <v>23</v>
      </c>
      <c r="F13" s="8">
        <v>36</v>
      </c>
      <c r="G13" s="8">
        <v>47000</v>
      </c>
      <c r="H13" s="8">
        <v>20150815</v>
      </c>
      <c r="I13" s="9">
        <f>PRODUCT(F13,G13)</f>
        <v>1692000</v>
      </c>
    </row>
    <row r="14" spans="1:29" ht="28.8" customHeight="1" x14ac:dyDescent="0.3">
      <c r="A14" s="6">
        <v>2015</v>
      </c>
      <c r="B14" s="7" t="s">
        <v>8</v>
      </c>
      <c r="C14" s="7" t="s">
        <v>18</v>
      </c>
      <c r="D14" s="7">
        <v>20151013</v>
      </c>
      <c r="E14" s="7" t="s">
        <v>24</v>
      </c>
      <c r="F14" s="8">
        <v>14</v>
      </c>
      <c r="G14" s="8">
        <v>58000</v>
      </c>
      <c r="H14" s="8">
        <v>20151013</v>
      </c>
      <c r="I14" s="9">
        <f t="shared" si="0"/>
        <v>812000</v>
      </c>
    </row>
    <row r="15" spans="1:29" ht="28.8" customHeight="1" thickBot="1" x14ac:dyDescent="0.35">
      <c r="A15" s="10">
        <v>2016</v>
      </c>
      <c r="B15" s="11" t="s">
        <v>10</v>
      </c>
      <c r="C15" s="11" t="s">
        <v>20</v>
      </c>
      <c r="D15" s="11">
        <v>20171201</v>
      </c>
      <c r="E15" s="11" t="s">
        <v>24</v>
      </c>
      <c r="F15" s="12">
        <v>25</v>
      </c>
      <c r="G15" s="12">
        <v>69000</v>
      </c>
      <c r="H15" s="12">
        <v>20171201</v>
      </c>
      <c r="I15" s="13">
        <f t="shared" si="0"/>
        <v>1725000</v>
      </c>
    </row>
    <row r="16" spans="1:29" ht="28.8" customHeight="1" x14ac:dyDescent="0.3">
      <c r="A16" s="2"/>
    </row>
    <row r="17" spans="1:1" ht="28.8" customHeight="1" x14ac:dyDescent="0.3">
      <c r="A17" s="2"/>
    </row>
    <row r="18" spans="1:1" ht="28.8" customHeight="1" x14ac:dyDescent="0.3">
      <c r="A18" s="2"/>
    </row>
    <row r="19" spans="1:1" ht="28.8" customHeight="1" x14ac:dyDescent="0.3">
      <c r="A19" s="2"/>
    </row>
    <row r="20" spans="1:1" ht="28.8" customHeight="1" x14ac:dyDescent="0.3">
      <c r="A20" s="2"/>
    </row>
    <row r="21" spans="1:1" ht="28.8" customHeight="1" x14ac:dyDescent="0.3">
      <c r="A21" s="2"/>
    </row>
    <row r="22" spans="1:1" ht="28.8" customHeight="1" x14ac:dyDescent="0.3">
      <c r="A22" s="2"/>
    </row>
    <row r="23" spans="1:1" ht="28.8" customHeight="1" x14ac:dyDescent="0.3">
      <c r="A23" s="2"/>
    </row>
    <row r="24" spans="1:1" ht="28.8" customHeight="1" x14ac:dyDescent="0.3">
      <c r="A24" s="2"/>
    </row>
    <row r="25" spans="1:1" ht="28.8" customHeight="1" x14ac:dyDescent="0.3">
      <c r="A25" s="2"/>
    </row>
    <row r="26" spans="1:1" ht="28.8" customHeight="1" x14ac:dyDescent="0.3">
      <c r="A26" s="2"/>
    </row>
    <row r="27" spans="1:1" ht="28.8" customHeight="1" x14ac:dyDescent="0.3">
      <c r="A27" s="2"/>
    </row>
    <row r="28" spans="1:1" ht="28.8" customHeight="1" x14ac:dyDescent="0.3">
      <c r="A28" s="2"/>
    </row>
    <row r="29" spans="1:1" ht="28.8" customHeight="1" x14ac:dyDescent="0.3">
      <c r="A29" s="2"/>
    </row>
    <row r="30" spans="1:1" ht="28.8" customHeight="1" x14ac:dyDescent="0.3">
      <c r="A30" s="2"/>
    </row>
    <row r="31" spans="1:1" ht="28.8" customHeight="1" x14ac:dyDescent="0.3">
      <c r="A31" s="2"/>
    </row>
    <row r="32" spans="1:1" ht="28.8" customHeight="1" x14ac:dyDescent="0.3">
      <c r="A32" s="2"/>
    </row>
    <row r="33" spans="1:1" ht="28.8" customHeight="1" x14ac:dyDescent="0.3">
      <c r="A33" s="2"/>
    </row>
    <row r="34" spans="1:1" ht="28.8" customHeight="1" x14ac:dyDescent="0.3">
      <c r="A34" s="2"/>
    </row>
    <row r="35" spans="1:1" ht="28.8" customHeight="1" x14ac:dyDescent="0.3">
      <c r="A35" s="2"/>
    </row>
    <row r="36" spans="1:1" ht="28.8" customHeight="1" x14ac:dyDescent="0.3">
      <c r="A36" s="2"/>
    </row>
    <row r="37" spans="1:1" ht="28.8" customHeight="1" x14ac:dyDescent="0.3">
      <c r="A37" s="2"/>
    </row>
    <row r="38" spans="1:1" ht="28.8" customHeight="1" x14ac:dyDescent="0.3">
      <c r="A38" s="2"/>
    </row>
    <row r="39" spans="1:1" ht="28.8" customHeight="1" x14ac:dyDescent="0.3">
      <c r="A39" s="2"/>
    </row>
    <row r="40" spans="1:1" ht="28.8" customHeight="1" x14ac:dyDescent="0.3">
      <c r="A40" s="2"/>
    </row>
    <row r="41" spans="1:1" ht="28.8" customHeight="1" x14ac:dyDescent="0.3">
      <c r="A41" s="2"/>
    </row>
    <row r="42" spans="1:1" ht="28.8" customHeight="1" x14ac:dyDescent="0.3">
      <c r="A42" s="2"/>
    </row>
    <row r="43" spans="1:1" ht="28.8" customHeight="1" x14ac:dyDescent="0.3">
      <c r="A43" s="2"/>
    </row>
    <row r="44" spans="1:1" ht="28.8" customHeight="1" x14ac:dyDescent="0.3">
      <c r="A44" s="2"/>
    </row>
    <row r="45" spans="1:1" ht="28.8" customHeight="1" x14ac:dyDescent="0.3">
      <c r="A45" s="2"/>
    </row>
    <row r="46" spans="1:1" ht="28.8" customHeight="1" x14ac:dyDescent="0.3">
      <c r="A46" s="2"/>
    </row>
    <row r="47" spans="1:1" ht="28.8" customHeight="1" x14ac:dyDescent="0.3">
      <c r="A47" s="2"/>
    </row>
    <row r="48" spans="1:1" ht="28.8" customHeight="1" x14ac:dyDescent="0.3">
      <c r="A48" s="2"/>
    </row>
    <row r="49" spans="1:1" ht="28.8" customHeight="1" x14ac:dyDescent="0.3">
      <c r="A49" s="2"/>
    </row>
    <row r="50" spans="1:1" ht="28.8" customHeight="1" x14ac:dyDescent="0.3">
      <c r="A50" s="2"/>
    </row>
    <row r="51" spans="1:1" ht="28.8" customHeight="1" x14ac:dyDescent="0.3">
      <c r="A51" s="2"/>
    </row>
    <row r="52" spans="1:1" ht="28.8" customHeight="1" x14ac:dyDescent="0.3">
      <c r="A52" s="2"/>
    </row>
    <row r="53" spans="1:1" ht="28.8" customHeight="1" x14ac:dyDescent="0.3">
      <c r="A53" s="2"/>
    </row>
    <row r="54" spans="1:1" ht="28.8" customHeight="1" x14ac:dyDescent="0.3">
      <c r="A54" s="2"/>
    </row>
    <row r="55" spans="1:1" ht="28.8" customHeight="1" x14ac:dyDescent="0.3">
      <c r="A55" s="2"/>
    </row>
    <row r="56" spans="1:1" ht="28.8" customHeight="1" x14ac:dyDescent="0.3">
      <c r="A56" s="2"/>
    </row>
    <row r="57" spans="1:1" ht="28.8" customHeight="1" x14ac:dyDescent="0.3">
      <c r="A57" s="2"/>
    </row>
    <row r="58" spans="1:1" ht="28.8" customHeight="1" x14ac:dyDescent="0.3">
      <c r="A58" s="2"/>
    </row>
    <row r="59" spans="1:1" ht="28.8" customHeight="1" x14ac:dyDescent="0.3">
      <c r="A59" s="2"/>
    </row>
    <row r="60" spans="1:1" ht="28.8" customHeight="1" x14ac:dyDescent="0.3">
      <c r="A60" s="2"/>
    </row>
    <row r="61" spans="1:1" ht="28.8" customHeight="1" x14ac:dyDescent="0.3">
      <c r="A61" s="2"/>
    </row>
    <row r="62" spans="1:1" ht="28.8" customHeight="1" x14ac:dyDescent="0.3">
      <c r="A62" s="2"/>
    </row>
    <row r="63" spans="1:1" ht="28.8" customHeight="1" x14ac:dyDescent="0.3">
      <c r="A63" s="2"/>
    </row>
    <row r="64" spans="1:1" ht="28.8" customHeight="1" x14ac:dyDescent="0.3">
      <c r="A64" s="2"/>
    </row>
    <row r="65" spans="1:1" ht="28.8" customHeight="1" x14ac:dyDescent="0.3">
      <c r="A65" s="2"/>
    </row>
    <row r="66" spans="1:1" ht="28.8" customHeight="1" x14ac:dyDescent="0.3">
      <c r="A66" s="2"/>
    </row>
    <row r="67" spans="1:1" ht="28.8" customHeight="1" x14ac:dyDescent="0.3">
      <c r="A67" s="2"/>
    </row>
    <row r="68" spans="1:1" ht="28.8" customHeight="1" x14ac:dyDescent="0.3">
      <c r="A68" s="2"/>
    </row>
    <row r="69" spans="1:1" ht="28.8" customHeight="1" x14ac:dyDescent="0.3">
      <c r="A69" s="2"/>
    </row>
    <row r="70" spans="1:1" ht="28.8" customHeight="1" x14ac:dyDescent="0.3">
      <c r="A70" s="2"/>
    </row>
    <row r="71" spans="1:1" ht="28.8" customHeight="1" x14ac:dyDescent="0.3">
      <c r="A71" s="2"/>
    </row>
    <row r="72" spans="1:1" ht="28.8" customHeight="1" x14ac:dyDescent="0.3">
      <c r="A72" s="2"/>
    </row>
    <row r="73" spans="1:1" ht="28.8" customHeight="1" x14ac:dyDescent="0.3">
      <c r="A73" s="2"/>
    </row>
    <row r="74" spans="1:1" ht="28.8" customHeight="1" x14ac:dyDescent="0.3">
      <c r="A74" s="2"/>
    </row>
    <row r="75" spans="1:1" ht="28.8" customHeight="1" x14ac:dyDescent="0.3">
      <c r="A75" s="2"/>
    </row>
    <row r="76" spans="1:1" ht="28.8" customHeight="1" x14ac:dyDescent="0.3">
      <c r="A76" s="2"/>
    </row>
    <row r="77" spans="1:1" ht="28.8" customHeight="1" x14ac:dyDescent="0.3">
      <c r="A77" s="2"/>
    </row>
    <row r="78" spans="1:1" ht="28.8" customHeight="1" x14ac:dyDescent="0.3">
      <c r="A78" s="2"/>
    </row>
    <row r="79" spans="1:1" ht="28.8" customHeight="1" x14ac:dyDescent="0.3">
      <c r="A79" s="2"/>
    </row>
    <row r="80" spans="1:1" ht="28.8" customHeight="1" x14ac:dyDescent="0.3">
      <c r="A80" s="2"/>
    </row>
    <row r="81" spans="1:31" ht="28.8" customHeight="1" x14ac:dyDescent="0.3">
      <c r="A81" s="2"/>
    </row>
    <row r="82" spans="1:31" ht="28.8" customHeight="1" x14ac:dyDescent="0.3">
      <c r="A82" s="2"/>
      <c r="K82" s="15" t="s">
        <v>3</v>
      </c>
      <c r="L82" s="16">
        <v>20150815</v>
      </c>
    </row>
    <row r="83" spans="1:31" ht="28.8" customHeight="1" x14ac:dyDescent="0.3">
      <c r="A83" s="2"/>
    </row>
    <row r="84" spans="1:31" ht="28.8" customHeight="1" x14ac:dyDescent="0.3">
      <c r="K84" s="15" t="s">
        <v>46</v>
      </c>
      <c r="L84" s="15" t="s">
        <v>47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ht="28.8" customHeight="1" x14ac:dyDescent="0.3">
      <c r="K85" s="15" t="s">
        <v>44</v>
      </c>
      <c r="L85" t="s">
        <v>23</v>
      </c>
      <c r="M85" t="s">
        <v>45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28.8" customHeight="1" x14ac:dyDescent="0.3">
      <c r="K86" s="16" t="s">
        <v>12</v>
      </c>
      <c r="L86" s="17">
        <v>1</v>
      </c>
      <c r="M86" s="17">
        <v>1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ht="28.8" customHeight="1" x14ac:dyDescent="0.3">
      <c r="K87" s="18" t="s">
        <v>19</v>
      </c>
      <c r="L87" s="17">
        <v>1</v>
      </c>
      <c r="M87" s="17">
        <v>1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ht="28.8" customHeight="1" x14ac:dyDescent="0.3">
      <c r="K88" s="16" t="s">
        <v>45</v>
      </c>
      <c r="L88" s="17">
        <v>1</v>
      </c>
      <c r="M88" s="17">
        <v>1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ht="28.8" customHeight="1" x14ac:dyDescent="0.3"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28.8" customHeight="1" x14ac:dyDescent="0.3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ht="28.8" customHeight="1" x14ac:dyDescent="0.3"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ht="28.8" customHeight="1" x14ac:dyDescent="0.3"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ht="28.8" customHeight="1" x14ac:dyDescent="0.3"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ht="28.8" customHeight="1" x14ac:dyDescent="0.3"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31" ht="28.8" customHeight="1" x14ac:dyDescent="0.3"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31" ht="28.8" customHeight="1" x14ac:dyDescent="0.3"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1:23" ht="28.8" customHeight="1" x14ac:dyDescent="0.3"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1:23" ht="28.8" customHeight="1" x14ac:dyDescent="0.3"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1:23" ht="28.8" customHeight="1" x14ac:dyDescent="0.3"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1:23" ht="28.8" customHeight="1" x14ac:dyDescent="0.3"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1:23" ht="28.8" customHeight="1" x14ac:dyDescent="0.3"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1:23" ht="28.8" customHeight="1" x14ac:dyDescent="0.3"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1:23" ht="28.8" customHeight="1" x14ac:dyDescent="0.3"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1:23" ht="28.8" customHeight="1" x14ac:dyDescent="0.3"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1:23" ht="28.8" customHeight="1" x14ac:dyDescent="0.3">
      <c r="K105"/>
      <c r="L105"/>
      <c r="M105"/>
      <c r="N105"/>
      <c r="O105"/>
      <c r="P105"/>
      <c r="Q105"/>
      <c r="R105"/>
      <c r="S105"/>
      <c r="T105"/>
      <c r="U105"/>
      <c r="V105"/>
      <c r="W10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2023-07-15T18:00:08Z</dcterms:modified>
</cp:coreProperties>
</file>