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embeddings/oleObject2.bin" ContentType="application/vnd.openxmlformats-officedocument.oleObject"/>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C:\Users\Yechiel\Desktop\זמני\"/>
    </mc:Choice>
  </mc:AlternateContent>
  <xr:revisionPtr revIDLastSave="0" documentId="13_ncr:1_{AA7CC8F5-EDD1-4F06-A61D-A63607FD8DCD}" xr6:coauthVersionLast="47" xr6:coauthVersionMax="47" xr10:uidLastSave="{00000000-0000-0000-0000-000000000000}"/>
  <bookViews>
    <workbookView xWindow="-108" yWindow="-108" windowWidth="30936" windowHeight="16776" tabRatio="895" xr2:uid="{00000000-000D-0000-FFFF-FFFF00000000}"/>
  </bookViews>
  <sheets>
    <sheet name="הסברים" sheetId="10" r:id="rId1"/>
    <sheet name="תקציב וביצוע" sheetId="5" r:id="rId2"/>
    <sheet name="חובות" sheetId="1" r:id="rId3"/>
    <sheet name="Par" sheetId="8" state="hidden" r:id="rId4"/>
    <sheet name="פריסת חובות" sheetId="2" state="hidden" r:id="rId5"/>
    <sheet name="תקציב להבראה" sheetId="6" r:id="rId6"/>
    <sheet name="תכנון הבראה" sheetId="4" r:id="rId7"/>
    <sheet name="סיכום ויזואלי" sheetId="9" r:id="rId8"/>
    <sheet name="סיכום תוצאות" sheetId="7" r:id="rId9"/>
  </sheets>
  <definedNames>
    <definedName name="_xlnm._FilterDatabase" localSheetId="2" hidden="1">חובות!$A$1:$M$40</definedName>
    <definedName name="_xlnm._FilterDatabase" localSheetId="1" hidden="1">'תקציב וביצוע'!$A$1:$I$56</definedName>
    <definedName name="_xlnm._FilterDatabase" localSheetId="5" hidden="1">'תקציב להבראה'!$A$2:$E$165</definedName>
    <definedName name="BudgetCategory">'תקציב להבראה'!$G$8:$G$164</definedName>
    <definedName name="Category">'תקציב וביצוע'!$B$2:$B$1028</definedName>
    <definedName name="Cols">'תקציב להבראה'!#REF!</definedName>
    <definedName name="CurrDate">חובות!$B$2</definedName>
    <definedName name="CurrentIncome">'תקציב להבראה'!$C$165</definedName>
    <definedName name="CurrentMonthlyDebt">'פריסת חובות'!$C$42</definedName>
    <definedName name="CurrentOutgo">'תקציב להבראה'!$C$139</definedName>
    <definedName name="Debts_Debt">OFFSET(חובות!$A$9,1,MATCH("סכום החוב",חובות!$9:$9,0)-1,COUNTA(חובות!$A$9:$A$200)-2)</definedName>
    <definedName name="Debts_Int">OFFSET(חובות!$A$9,1,MATCH("אחוז ריבית",חובות!$9:$9,0)-1,COUNTA(חובות!$A$9:$A$200)-2)</definedName>
    <definedName name="Debts_Name">OFFSET(חובות!$A$9,1,MATCH("שם הנושה",חובות!$9:$9,0)-1,COUNTA(חובות!$A$9:$A$200)-2)</definedName>
    <definedName name="Debts_Pmt">OFFSET(חובות!$A$9,1,MATCH("סכום החזר בחודש הנוכחי",חובות!$9:$9,0)-1,COUNTA(חובות!$A$9:$A$200)-2)</definedName>
    <definedName name="Debts_PmtsLeft">OFFSET(חובות!$A$9,1,MATCH("מס' תשלומים נותרים",חובות!$9:$9,0)-1,COUNTA(חובות!$A$9:$A$200)-2)</definedName>
    <definedName name="Debts_Yitra">OFFSET(חובות!$A$9,1,MATCH("נותר לתשלום",חובות!$9:$9,0)-1,COUNTA(חובות!$A$9:$A$200)-2)</definedName>
    <definedName name="DebtSplit">Par!$B$10:$B$100</definedName>
    <definedName name="ExpCol">'תקציב להבראה'!#REF!</definedName>
    <definedName name="ExpFig">'תקציב להבראה'!#REF!</definedName>
    <definedName name="ExpRows">'תקציב להבראה'!#REF!</definedName>
    <definedName name="Family">'תקציב להבראה'!$C$1</definedName>
    <definedName name="ImportExpenseRange">OFFSET(Category,Rows, Cols, ExpRows, ExpCol)</definedName>
    <definedName name="ImportExpFigRange">OFFSET(Category,Rows, ExpFig, ExpRows, ExpCol)</definedName>
    <definedName name="InCol">'תקציב להבראה'!#REF!</definedName>
    <definedName name="InColOffSet">'תקציב להבראה'!#REF!</definedName>
    <definedName name="IncomeFigRange">OFFSET(Category,InRows,ExpFig, InRow, InCol)</definedName>
    <definedName name="IncomeRange">OFFSET(Category,InRows,InColOffSet, InRow, InCol)</definedName>
    <definedName name="InRow">'תקציב להבראה'!#REF!</definedName>
    <definedName name="InRows">'תקציב להבראה'!#REF!</definedName>
    <definedName name="LoanOptionNames">'תכנון הבראה'!$U$6:$U$11</definedName>
    <definedName name="LoanOptionNames_NS">'תכנון הבראה'!$X$6:$X$8</definedName>
    <definedName name="LoanOptions">'תכנון הבראה'!$U$6:$V$11</definedName>
    <definedName name="LoanTotal">'תכנון הבראה'!$B$38</definedName>
    <definedName name="PeraonTotal">'תכנון הבראה'!$G$42</definedName>
    <definedName name="PidyonotTotal">'תכנון הבראה'!#REF!</definedName>
    <definedName name="Rows">'תקציב להבראה'!#REF!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16" i="4" l="1"/>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4" i="4"/>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8" i="6"/>
  <c r="K8" i="6" s="1"/>
  <c r="K9" i="6" s="1"/>
  <c r="K10" i="6" s="1"/>
  <c r="K11" i="6" s="1"/>
  <c r="K12" i="6" s="1"/>
  <c r="K13" i="6" s="1"/>
  <c r="K14" i="6" s="1"/>
  <c r="K15" i="6" s="1"/>
  <c r="K16" i="6" s="1"/>
  <c r="K17" i="6" s="1"/>
  <c r="K18" i="6" s="1"/>
  <c r="K19" i="6" s="1"/>
  <c r="K20" i="6" s="1"/>
  <c r="K21" i="6" s="1"/>
  <c r="K22" i="6" s="1"/>
  <c r="K23" i="6" s="1"/>
  <c r="K24" i="6" s="1"/>
  <c r="K25" i="6" s="1"/>
  <c r="K26" i="6" s="1"/>
  <c r="K27" i="6" s="1"/>
  <c r="K28" i="6" s="1"/>
  <c r="K29" i="6" s="1"/>
  <c r="K30" i="6" s="1"/>
  <c r="K31" i="6" s="1"/>
  <c r="K32" i="6" s="1"/>
  <c r="K33" i="6" s="1"/>
  <c r="K34" i="6" s="1"/>
  <c r="K35" i="6" s="1"/>
  <c r="K36" i="6" s="1"/>
  <c r="K37" i="6" s="1"/>
  <c r="K38" i="6" s="1"/>
  <c r="K39" i="6" s="1"/>
  <c r="K40" i="6" s="1"/>
  <c r="K41" i="6" s="1"/>
  <c r="K42" i="6" s="1"/>
  <c r="K43" i="6" s="1"/>
  <c r="K44" i="6" s="1"/>
  <c r="K45" i="6" s="1"/>
  <c r="K46" i="6" s="1"/>
  <c r="K47" i="6" s="1"/>
  <c r="K48" i="6" s="1"/>
  <c r="K49" i="6" s="1"/>
  <c r="K50" i="6" s="1"/>
  <c r="K51" i="6" s="1"/>
  <c r="K52" i="6" s="1"/>
  <c r="K53" i="6" s="1"/>
  <c r="K54" i="6" s="1"/>
  <c r="K55" i="6" s="1"/>
  <c r="K56" i="6" s="1"/>
  <c r="K57" i="6" s="1"/>
  <c r="K58" i="6" s="1"/>
  <c r="K59" i="6" s="1"/>
  <c r="K60" i="6" s="1"/>
  <c r="K61" i="6" s="1"/>
  <c r="K62" i="6" s="1"/>
  <c r="K63" i="6" s="1"/>
  <c r="K64" i="6" s="1"/>
  <c r="K65" i="6" s="1"/>
  <c r="K66" i="6" s="1"/>
  <c r="K67" i="6" s="1"/>
  <c r="K68" i="6" s="1"/>
  <c r="K69" i="6" s="1"/>
  <c r="K70" i="6" s="1"/>
  <c r="K71" i="6" s="1"/>
  <c r="K72" i="6" s="1"/>
  <c r="K73" i="6" s="1"/>
  <c r="K74" i="6" s="1"/>
  <c r="K75" i="6" s="1"/>
  <c r="K76" i="6" s="1"/>
  <c r="K77" i="6" s="1"/>
  <c r="K78" i="6" s="1"/>
  <c r="K79" i="6" s="1"/>
  <c r="K80" i="6" s="1"/>
  <c r="K81" i="6" s="1"/>
  <c r="K82" i="6" s="1"/>
  <c r="K83" i="6" s="1"/>
  <c r="K84" i="6" s="1"/>
  <c r="K85" i="6" s="1"/>
  <c r="K86" i="6" s="1"/>
  <c r="K87" i="6" s="1"/>
  <c r="K88" i="6" s="1"/>
  <c r="K89" i="6" s="1"/>
  <c r="K90" i="6" s="1"/>
  <c r="K91" i="6" s="1"/>
  <c r="K92" i="6" s="1"/>
  <c r="K93" i="6" s="1"/>
  <c r="K94" i="6" s="1"/>
  <c r="K95" i="6" s="1"/>
  <c r="K96" i="6" s="1"/>
  <c r="K97" i="6" s="1"/>
  <c r="K98" i="6" s="1"/>
  <c r="K99" i="6" s="1"/>
  <c r="K100" i="6" s="1"/>
  <c r="K101" i="6" s="1"/>
  <c r="K102" i="6" s="1"/>
  <c r="K103" i="6" s="1"/>
  <c r="K104" i="6" s="1"/>
  <c r="K105" i="6" s="1"/>
  <c r="K106" i="6" s="1"/>
  <c r="K107" i="6" s="1"/>
  <c r="K108" i="6" s="1"/>
  <c r="K109" i="6" s="1"/>
  <c r="K110" i="6" s="1"/>
  <c r="K111" i="6" s="1"/>
  <c r="K112" i="6" s="1"/>
  <c r="K113" i="6" s="1"/>
  <c r="K114" i="6" s="1"/>
  <c r="K115" i="6" s="1"/>
  <c r="K116" i="6" s="1"/>
  <c r="K117" i="6" s="1"/>
  <c r="K118" i="6" s="1"/>
  <c r="K119" i="6" s="1"/>
  <c r="K120" i="6" s="1"/>
  <c r="K121" i="6" s="1"/>
  <c r="K122" i="6" s="1"/>
  <c r="K123" i="6" s="1"/>
  <c r="K124" i="6" s="1"/>
  <c r="K125" i="6" s="1"/>
  <c r="K126" i="6" s="1"/>
  <c r="K127" i="6" s="1"/>
  <c r="K128" i="6" s="1"/>
  <c r="K129" i="6" s="1"/>
  <c r="K130" i="6" s="1"/>
  <c r="K131" i="6" s="1"/>
  <c r="K132" i="6" s="1"/>
  <c r="K133" i="6" s="1"/>
  <c r="K134" i="6" s="1"/>
  <c r="K135" i="6" s="1"/>
  <c r="K136" i="6" s="1"/>
  <c r="K137" i="6" s="1"/>
  <c r="K138" i="6" s="1"/>
  <c r="K139" i="6" s="1"/>
  <c r="K140" i="6" s="1"/>
  <c r="K141" i="6" s="1"/>
  <c r="K142" i="6" s="1"/>
  <c r="K143" i="6" s="1"/>
  <c r="K144" i="6" s="1"/>
  <c r="K145" i="6" s="1"/>
  <c r="K146" i="6" s="1"/>
  <c r="K147" i="6" s="1"/>
  <c r="K148" i="6" s="1"/>
  <c r="K149" i="6" s="1"/>
  <c r="K150" i="6" s="1"/>
  <c r="K151" i="6" s="1"/>
  <c r="K152" i="6" s="1"/>
  <c r="K153" i="6" s="1"/>
  <c r="K154" i="6" s="1"/>
  <c r="K155" i="6" s="1"/>
  <c r="K156" i="6" s="1"/>
  <c r="K157" i="6" s="1"/>
  <c r="K158" i="6" s="1"/>
  <c r="K159" i="6" s="1"/>
  <c r="K160" i="6" s="1"/>
  <c r="K161" i="6" s="1"/>
  <c r="K162" i="6" s="1"/>
  <c r="K163" i="6" s="1"/>
  <c r="K164" i="6" s="1"/>
  <c r="K165" i="6" s="1"/>
  <c r="K166" i="6" s="1"/>
  <c r="K167" i="6" s="1"/>
  <c r="K168" i="6" s="1"/>
  <c r="K169" i="6" s="1"/>
  <c r="K170" i="6" s="1"/>
  <c r="K171" i="6" s="1"/>
  <c r="K172" i="6" s="1"/>
  <c r="K173" i="6" s="1"/>
  <c r="K174" i="6" s="1"/>
  <c r="K175" i="6" s="1"/>
  <c r="C168" i="6"/>
  <c r="H4" i="6"/>
  <c r="H5" i="6" s="1"/>
  <c r="H3" i="6"/>
  <c r="H6" i="6" s="1"/>
  <c r="B5" i="4"/>
  <c r="B38" i="4"/>
  <c r="G37" i="4"/>
  <c r="E63" i="7" s="1"/>
  <c r="D152" i="7" s="1"/>
  <c r="E152" i="7" s="1"/>
  <c r="G36" i="4"/>
  <c r="E62" i="7" s="1"/>
  <c r="D151" i="7" s="1"/>
  <c r="E151" i="7" s="1"/>
  <c r="G35" i="4"/>
  <c r="E61" i="7" s="1"/>
  <c r="D150" i="7" s="1"/>
  <c r="E150" i="7" s="1"/>
  <c r="G34" i="4"/>
  <c r="E60" i="7" s="1"/>
  <c r="D149" i="7" s="1"/>
  <c r="E149" i="7" s="1"/>
  <c r="G33" i="4"/>
  <c r="G32" i="4"/>
  <c r="E58" i="7" s="1"/>
  <c r="D147" i="7" s="1"/>
  <c r="E147" i="7" s="1"/>
  <c r="E59" i="7"/>
  <c r="D148" i="7" s="1"/>
  <c r="E148" i="7" s="1"/>
  <c r="A58" i="7"/>
  <c r="A147" i="7" s="1"/>
  <c r="A59" i="7"/>
  <c r="A148" i="7" s="1"/>
  <c r="A60" i="7"/>
  <c r="A149" i="7" s="1"/>
  <c r="A61" i="7"/>
  <c r="A150" i="7" s="1"/>
  <c r="A62" i="7"/>
  <c r="A151" i="7" s="1"/>
  <c r="A63" i="7"/>
  <c r="A152" i="7" s="1"/>
  <c r="B10" i="8"/>
  <c r="A10" i="8" s="1"/>
  <c r="B11" i="8" s="1"/>
  <c r="A11" i="8" s="1"/>
  <c r="B12" i="8" s="1"/>
  <c r="A12" i="8" s="1"/>
  <c r="B13" i="8" s="1"/>
  <c r="A13" i="8" s="1"/>
  <c r="B14" i="8" s="1"/>
  <c r="A14" i="8" s="1"/>
  <c r="B15" i="8" s="1"/>
  <c r="A15" i="8" s="1"/>
  <c r="B16" i="8" s="1"/>
  <c r="A16" i="8" s="1"/>
  <c r="B17" i="8" s="1"/>
  <c r="A17" i="8" s="1"/>
  <c r="B18" i="8" s="1"/>
  <c r="A18" i="8" s="1"/>
  <c r="B19" i="8" s="1"/>
  <c r="A19" i="8" s="1"/>
  <c r="B20" i="8" s="1"/>
  <c r="A20" i="8" s="1"/>
  <c r="B21" i="8" s="1"/>
  <c r="A21" i="8" s="1"/>
  <c r="B22" i="8" s="1"/>
  <c r="A22" i="8" s="1"/>
  <c r="B23" i="8" s="1"/>
  <c r="A23" i="8" s="1"/>
  <c r="B24" i="8" s="1"/>
  <c r="A24" i="8" s="1"/>
  <c r="B25" i="8" s="1"/>
  <c r="A25" i="8" s="1"/>
  <c r="B26" i="8" s="1"/>
  <c r="A26" i="8" s="1"/>
  <c r="B27" i="8" s="1"/>
  <c r="A27" i="8" s="1"/>
  <c r="B28" i="8" s="1"/>
  <c r="A28" i="8" s="1"/>
  <c r="B29" i="8" s="1"/>
  <c r="A29" i="8" s="1"/>
  <c r="B30" i="8" s="1"/>
  <c r="A30" i="8" s="1"/>
  <c r="B31" i="8" s="1"/>
  <c r="A31" i="8" s="1"/>
  <c r="B32" i="8" s="1"/>
  <c r="A32" i="8" s="1"/>
  <c r="B33" i="8" s="1"/>
  <c r="A33" i="8" s="1"/>
  <c r="B34" i="8" s="1"/>
  <c r="A34" i="8" s="1"/>
  <c r="B35" i="8" s="1"/>
  <c r="A35" i="8" s="1"/>
  <c r="B36" i="8" s="1"/>
  <c r="A36" i="8" s="1"/>
  <c r="B37" i="8" s="1"/>
  <c r="A37" i="8" s="1"/>
  <c r="B38" i="8" s="1"/>
  <c r="A38" i="8" s="1"/>
  <c r="B39" i="8" s="1"/>
  <c r="A39" i="8" s="1"/>
  <c r="B40" i="8" s="1"/>
  <c r="A40" i="8" s="1"/>
  <c r="B41" i="8" s="1"/>
  <c r="A41" i="8" s="1"/>
  <c r="B42" i="8" s="1"/>
  <c r="A42" i="8" s="1"/>
  <c r="B43" i="8" s="1"/>
  <c r="A43" i="8" s="1"/>
  <c r="B44" i="8" s="1"/>
  <c r="A44" i="8" s="1"/>
  <c r="B45" i="8" s="1"/>
  <c r="A45" i="8" s="1"/>
  <c r="B46" i="8" s="1"/>
  <c r="A46" i="8" s="1"/>
  <c r="B47" i="8" s="1"/>
  <c r="A47" i="8" s="1"/>
  <c r="B48" i="8" s="1"/>
  <c r="A48" i="8" s="1"/>
  <c r="B49" i="8" s="1"/>
  <c r="A49" i="8" s="1"/>
  <c r="B50" i="8" s="1"/>
  <c r="A50" i="8" s="1"/>
  <c r="B51" i="8" s="1"/>
  <c r="A51" i="8" s="1"/>
  <c r="B52" i="8" s="1"/>
  <c r="A52" i="8" s="1"/>
  <c r="B53" i="8" s="1"/>
  <c r="A53" i="8" s="1"/>
  <c r="B54" i="8" s="1"/>
  <c r="A54" i="8" s="1"/>
  <c r="B55" i="8" s="1"/>
  <c r="A55" i="8" s="1"/>
  <c r="B56" i="8" s="1"/>
  <c r="A56" i="8" s="1"/>
  <c r="B57" i="8" s="1"/>
  <c r="A57" i="8" s="1"/>
  <c r="B58" i="8" s="1"/>
  <c r="A58" i="8" s="1"/>
  <c r="B59" i="8" s="1"/>
  <c r="A59" i="8" s="1"/>
  <c r="B60" i="8" s="1"/>
  <c r="A60" i="8" s="1"/>
  <c r="B61" i="8" s="1"/>
  <c r="A61" i="8" s="1"/>
  <c r="B62" i="8" s="1"/>
  <c r="A62" i="8" s="1"/>
  <c r="B63" i="8" s="1"/>
  <c r="A63" i="8" s="1"/>
  <c r="B64" i="8" s="1"/>
  <c r="A64" i="8" s="1"/>
  <c r="B65" i="8" s="1"/>
  <c r="A65" i="8" s="1"/>
  <c r="B66" i="8" s="1"/>
  <c r="A66" i="8" s="1"/>
  <c r="B67" i="8" s="1"/>
  <c r="A67" i="8" s="1"/>
  <c r="B68" i="8" s="1"/>
  <c r="A68" i="8" s="1"/>
  <c r="B69" i="8" s="1"/>
  <c r="A69" i="8" s="1"/>
  <c r="B70" i="8" s="1"/>
  <c r="A70" i="8" s="1"/>
  <c r="B71" i="8" s="1"/>
  <c r="A71" i="8" s="1"/>
  <c r="B72" i="8" s="1"/>
  <c r="A72" i="8" s="1"/>
  <c r="B73" i="8" s="1"/>
  <c r="A73" i="8" s="1"/>
  <c r="B74" i="8" s="1"/>
  <c r="A74" i="8" s="1"/>
  <c r="B75" i="8" s="1"/>
  <c r="A75" i="8" s="1"/>
  <c r="B76" i="8" s="1"/>
  <c r="A76" i="8" s="1"/>
  <c r="B77" i="8" s="1"/>
  <c r="A77" i="8" s="1"/>
  <c r="B78" i="8" s="1"/>
  <c r="A78" i="8" s="1"/>
  <c r="B79" i="8" s="1"/>
  <c r="A79" i="8" s="1"/>
  <c r="B80" i="8" s="1"/>
  <c r="A80" i="8" s="1"/>
  <c r="B81" i="8" s="1"/>
  <c r="A81" i="8" s="1"/>
  <c r="B82" i="8" s="1"/>
  <c r="A82" i="8" s="1"/>
  <c r="B83" i="8" s="1"/>
  <c r="A83" i="8" s="1"/>
  <c r="B84" i="8" s="1"/>
  <c r="A84" i="8" s="1"/>
  <c r="B85" i="8" s="1"/>
  <c r="A85" i="8" s="1"/>
  <c r="B86" i="8" s="1"/>
  <c r="A86" i="8" s="1"/>
  <c r="B87" i="8" s="1"/>
  <c r="A87" i="8" s="1"/>
  <c r="B88" i="8" s="1"/>
  <c r="A88" i="8" s="1"/>
  <c r="B89" i="8" s="1"/>
  <c r="A89" i="8" s="1"/>
  <c r="B90" i="8" s="1"/>
  <c r="A90" i="8" s="1"/>
  <c r="B91" i="8" s="1"/>
  <c r="A91" i="8" s="1"/>
  <c r="B92" i="8" s="1"/>
  <c r="A92" i="8" s="1"/>
  <c r="B93" i="8" s="1"/>
  <c r="A93" i="8" s="1"/>
  <c r="B94" i="8" s="1"/>
  <c r="A94" i="8" s="1"/>
  <c r="B95" i="8" s="1"/>
  <c r="A95" i="8" s="1"/>
  <c r="B96" i="8" s="1"/>
  <c r="A96" i="8" s="1"/>
  <c r="B97" i="8" s="1"/>
  <c r="A97" i="8" s="1"/>
  <c r="B98" i="8" s="1"/>
  <c r="A98" i="8" s="1"/>
  <c r="B99" i="8" s="1"/>
  <c r="A99" i="8" s="1"/>
  <c r="B100" i="8" s="1"/>
  <c r="A100" i="8" s="1"/>
  <c r="B101" i="8" s="1"/>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18" i="7"/>
  <c r="C18" i="7" s="1"/>
  <c r="L46" i="4"/>
  <c r="B19" i="7"/>
  <c r="C19" i="7" s="1"/>
  <c r="L47" i="4"/>
  <c r="B20" i="7"/>
  <c r="C20" i="7" s="1"/>
  <c r="L48" i="4"/>
  <c r="B21" i="7"/>
  <c r="C21" i="7" s="1"/>
  <c r="L49" i="4"/>
  <c r="G29" i="4"/>
  <c r="E55" i="7" s="1"/>
  <c r="G28" i="4"/>
  <c r="E54" i="7" s="1"/>
  <c r="H117" i="4"/>
  <c r="G42" i="4" s="1"/>
  <c r="I5" i="9" s="1"/>
  <c r="G38" i="4"/>
  <c r="C5" i="4"/>
  <c r="C8" i="2"/>
  <c r="E8" i="2" s="1"/>
  <c r="F17" i="7"/>
  <c r="B22" i="7"/>
  <c r="C22" i="7" s="1"/>
  <c r="B23" i="7"/>
  <c r="C23" i="7" s="1"/>
  <c r="B24" i="7"/>
  <c r="C24" i="7" s="1"/>
  <c r="B25" i="7"/>
  <c r="C25" i="7" s="1"/>
  <c r="B26" i="7"/>
  <c r="C26" i="7" s="1"/>
  <c r="B27" i="7"/>
  <c r="C27" i="7" s="1"/>
  <c r="B28" i="7"/>
  <c r="C28" i="7" s="1"/>
  <c r="B29" i="7"/>
  <c r="C29" i="7" s="1"/>
  <c r="B30" i="7"/>
  <c r="C30" i="7" s="1"/>
  <c r="B31" i="7"/>
  <c r="C31" i="7" s="1"/>
  <c r="B32" i="7"/>
  <c r="C32" i="7" s="1"/>
  <c r="B33" i="7"/>
  <c r="C33" i="7" s="1"/>
  <c r="B34" i="7"/>
  <c r="C34" i="7" s="1"/>
  <c r="B35" i="7"/>
  <c r="C35" i="7" s="1"/>
  <c r="B36" i="7"/>
  <c r="C36" i="7" s="1"/>
  <c r="B37" i="7"/>
  <c r="C37" i="7" s="1"/>
  <c r="B38" i="7"/>
  <c r="C38" i="7" s="1"/>
  <c r="B39" i="7"/>
  <c r="C39" i="7" s="1"/>
  <c r="B40" i="7"/>
  <c r="C40" i="7" s="1"/>
  <c r="B41" i="7"/>
  <c r="C41" i="7" s="1"/>
  <c r="B42" i="7"/>
  <c r="C42" i="7" s="1"/>
  <c r="B43" i="7"/>
  <c r="C43" i="7" s="1"/>
  <c r="B44" i="7"/>
  <c r="C44" i="7" s="1"/>
  <c r="B45" i="7"/>
  <c r="C45" i="7" s="1"/>
  <c r="B46" i="7"/>
  <c r="C46" i="7" s="1"/>
  <c r="B47" i="7"/>
  <c r="C47" i="7" s="1"/>
  <c r="B48" i="7"/>
  <c r="C48" i="7" s="1"/>
  <c r="B49" i="7"/>
  <c r="C49" i="7" s="1"/>
  <c r="B50" i="7"/>
  <c r="C50" i="7" s="1"/>
  <c r="G31" i="4"/>
  <c r="E57" i="7" s="1"/>
  <c r="D146" i="7" s="1"/>
  <c r="E146" i="7" s="1"/>
  <c r="G30" i="4"/>
  <c r="F12" i="4"/>
  <c r="E12" i="4"/>
  <c r="B3" i="2"/>
  <c r="A1" i="7"/>
  <c r="A1" i="9"/>
  <c r="C1" i="6"/>
  <c r="A1" i="4" s="1"/>
  <c r="X8" i="4"/>
  <c r="Y8" i="4"/>
  <c r="L78" i="4"/>
  <c r="L77" i="4"/>
  <c r="L76" i="4"/>
  <c r="L75" i="4"/>
  <c r="L74" i="4"/>
  <c r="L73" i="4"/>
  <c r="L72" i="4"/>
  <c r="L71" i="4"/>
  <c r="L70" i="4"/>
  <c r="L69" i="4"/>
  <c r="L68" i="4"/>
  <c r="L67" i="4"/>
  <c r="L66" i="4"/>
  <c r="L65" i="4"/>
  <c r="L64" i="4"/>
  <c r="L63" i="4"/>
  <c r="L62" i="4"/>
  <c r="L61" i="4"/>
  <c r="L60" i="4"/>
  <c r="L59" i="4"/>
  <c r="L58" i="4"/>
  <c r="L57" i="4"/>
  <c r="L56" i="4"/>
  <c r="L55" i="4"/>
  <c r="L54" i="4"/>
  <c r="L52" i="4"/>
  <c r="L50" i="4"/>
  <c r="C22" i="4"/>
  <c r="A57" i="7"/>
  <c r="A146" i="7" s="1"/>
  <c r="A56" i="7"/>
  <c r="A145" i="7" s="1"/>
  <c r="A55" i="7"/>
  <c r="A144" i="7" s="1"/>
  <c r="A54" i="7"/>
  <c r="A143" i="7" s="1"/>
  <c r="F70" i="7"/>
  <c r="G70" i="7" s="1"/>
  <c r="H70" i="7" s="1"/>
  <c r="I70" i="7" s="1"/>
  <c r="J70" i="7" s="1"/>
  <c r="K70" i="7" s="1"/>
  <c r="L70" i="7" s="1"/>
  <c r="M70" i="7" s="1"/>
  <c r="N70" i="7" s="1"/>
  <c r="O70" i="7" s="1"/>
  <c r="P70" i="7" s="1"/>
  <c r="Q70" i="7" s="1"/>
  <c r="R70" i="7" s="1"/>
  <c r="S70" i="7" s="1"/>
  <c r="T70" i="7" s="1"/>
  <c r="U70" i="7" s="1"/>
  <c r="V70" i="7" s="1"/>
  <c r="W70" i="7" s="1"/>
  <c r="X70" i="7" s="1"/>
  <c r="Y70" i="7" s="1"/>
  <c r="Z70" i="7" s="1"/>
  <c r="AA70" i="7" s="1"/>
  <c r="AB70" i="7" s="1"/>
  <c r="AC70" i="7" s="1"/>
  <c r="AD70" i="7" s="1"/>
  <c r="AE70" i="7" s="1"/>
  <c r="AF70" i="7" s="1"/>
  <c r="AG70" i="7" s="1"/>
  <c r="AH70" i="7" s="1"/>
  <c r="AI70" i="7" s="1"/>
  <c r="AJ70" i="7" s="1"/>
  <c r="AK70" i="7" s="1"/>
  <c r="AL70" i="7" s="1"/>
  <c r="AM70" i="7" s="1"/>
  <c r="AN70" i="7" s="1"/>
  <c r="AO70" i="7" s="1"/>
  <c r="AP70" i="7" s="1"/>
  <c r="AQ70" i="7" s="1"/>
  <c r="AR70" i="7" s="1"/>
  <c r="AS70" i="7" s="1"/>
  <c r="AT70" i="7" s="1"/>
  <c r="AU70" i="7" s="1"/>
  <c r="AV70" i="7" s="1"/>
  <c r="AW70" i="7" s="1"/>
  <c r="AX70" i="7" s="1"/>
  <c r="AY70" i="7" s="1"/>
  <c r="AZ70" i="7" s="1"/>
  <c r="BA70" i="7" s="1"/>
  <c r="BB70" i="7" s="1"/>
  <c r="BC70" i="7" s="1"/>
  <c r="BD70" i="7" s="1"/>
  <c r="BE70" i="7" s="1"/>
  <c r="BF70" i="7" s="1"/>
  <c r="BG70" i="7" s="1"/>
  <c r="BH70" i="7" s="1"/>
  <c r="BI70" i="7" s="1"/>
  <c r="BJ70" i="7" s="1"/>
  <c r="BK70" i="7" s="1"/>
  <c r="BL70" i="7" s="1"/>
  <c r="BM70" i="7" s="1"/>
  <c r="BN70" i="7" s="1"/>
  <c r="BO70" i="7" s="1"/>
  <c r="BP70" i="7" s="1"/>
  <c r="BQ70" i="7" s="1"/>
  <c r="BR70" i="7" s="1"/>
  <c r="BS70" i="7" s="1"/>
  <c r="BT70" i="7" s="1"/>
  <c r="BU70" i="7" s="1"/>
  <c r="BV70" i="7" s="1"/>
  <c r="BW70" i="7" s="1"/>
  <c r="BX70" i="7" s="1"/>
  <c r="BY70" i="7" s="1"/>
  <c r="BZ70" i="7" s="1"/>
  <c r="CA70" i="7" s="1"/>
  <c r="CB70" i="7" s="1"/>
  <c r="CC70" i="7" s="1"/>
  <c r="CD70" i="7" s="1"/>
  <c r="CE70" i="7" s="1"/>
  <c r="CF70" i="7" s="1"/>
  <c r="CG70" i="7" s="1"/>
  <c r="CH70" i="7" s="1"/>
  <c r="CI70" i="7" s="1"/>
  <c r="CJ70" i="7" s="1"/>
  <c r="CK70" i="7" s="1"/>
  <c r="CL70" i="7" s="1"/>
  <c r="CM70" i="7" s="1"/>
  <c r="CN70" i="7" s="1"/>
  <c r="CO70" i="7" s="1"/>
  <c r="CP70" i="7" s="1"/>
  <c r="CQ70" i="7" s="1"/>
  <c r="CR70" i="7" s="1"/>
  <c r="CS70" i="7" s="1"/>
  <c r="CT70" i="7" s="1"/>
  <c r="CU70" i="7" s="1"/>
  <c r="CV70" i="7" s="1"/>
  <c r="CW70" i="7" s="1"/>
  <c r="CX70" i="7" s="1"/>
  <c r="CY70" i="7" s="1"/>
  <c r="CZ70" i="7" s="1"/>
  <c r="F107" i="7"/>
  <c r="G107" i="7" s="1"/>
  <c r="H107" i="7" s="1"/>
  <c r="I107" i="7" s="1"/>
  <c r="J107" i="7" s="1"/>
  <c r="K107" i="7" s="1"/>
  <c r="L107" i="7" s="1"/>
  <c r="M107" i="7" s="1"/>
  <c r="N107" i="7" s="1"/>
  <c r="O107" i="7" s="1"/>
  <c r="P107" i="7" s="1"/>
  <c r="Q107" i="7" s="1"/>
  <c r="R107" i="7" s="1"/>
  <c r="S107" i="7" s="1"/>
  <c r="T107" i="7" s="1"/>
  <c r="U107" i="7" s="1"/>
  <c r="V107" i="7" s="1"/>
  <c r="W107" i="7" s="1"/>
  <c r="X107" i="7" s="1"/>
  <c r="Y107" i="7" s="1"/>
  <c r="Z107" i="7" s="1"/>
  <c r="AA107" i="7" s="1"/>
  <c r="AB107" i="7" s="1"/>
  <c r="AC107" i="7" s="1"/>
  <c r="AD107" i="7" s="1"/>
  <c r="AE107" i="7" s="1"/>
  <c r="AF107" i="7" s="1"/>
  <c r="AG107" i="7" s="1"/>
  <c r="AH107" i="7" s="1"/>
  <c r="AI107" i="7" s="1"/>
  <c r="AJ107" i="7" s="1"/>
  <c r="AK107" i="7" s="1"/>
  <c r="AL107" i="7" s="1"/>
  <c r="AM107" i="7" s="1"/>
  <c r="AN107" i="7" s="1"/>
  <c r="AO107" i="7" s="1"/>
  <c r="AP107" i="7" s="1"/>
  <c r="AQ107" i="7" s="1"/>
  <c r="AR107" i="7" s="1"/>
  <c r="AS107" i="7" s="1"/>
  <c r="AT107" i="7" s="1"/>
  <c r="AU107" i="7" s="1"/>
  <c r="AV107" i="7" s="1"/>
  <c r="AW107" i="7" s="1"/>
  <c r="AX107" i="7" s="1"/>
  <c r="AY107" i="7" s="1"/>
  <c r="AZ107" i="7" s="1"/>
  <c r="BA107" i="7" s="1"/>
  <c r="BB107" i="7" s="1"/>
  <c r="BC107" i="7" s="1"/>
  <c r="BD107" i="7" s="1"/>
  <c r="BE107" i="7" s="1"/>
  <c r="BF107" i="7" s="1"/>
  <c r="BG107" i="7" s="1"/>
  <c r="BH107" i="7" s="1"/>
  <c r="BI107" i="7" s="1"/>
  <c r="BJ107" i="7" s="1"/>
  <c r="BK107" i="7" s="1"/>
  <c r="BL107" i="7" s="1"/>
  <c r="BM107" i="7" s="1"/>
  <c r="BN107" i="7" s="1"/>
  <c r="BO107" i="7" s="1"/>
  <c r="BP107" i="7" s="1"/>
  <c r="BQ107" i="7" s="1"/>
  <c r="BR107" i="7" s="1"/>
  <c r="BS107" i="7" s="1"/>
  <c r="BT107" i="7" s="1"/>
  <c r="BU107" i="7" s="1"/>
  <c r="BV107" i="7" s="1"/>
  <c r="BW107" i="7" s="1"/>
  <c r="BX107" i="7" s="1"/>
  <c r="BY107" i="7" s="1"/>
  <c r="BZ107" i="7" s="1"/>
  <c r="CA107" i="7" s="1"/>
  <c r="CB107" i="7" s="1"/>
  <c r="CC107" i="7" s="1"/>
  <c r="CD107" i="7" s="1"/>
  <c r="CE107" i="7" s="1"/>
  <c r="CF107" i="7" s="1"/>
  <c r="CG107" i="7" s="1"/>
  <c r="CH107" i="7" s="1"/>
  <c r="CI107" i="7" s="1"/>
  <c r="CJ107" i="7" s="1"/>
  <c r="CK107" i="7" s="1"/>
  <c r="CL107" i="7" s="1"/>
  <c r="CM107" i="7" s="1"/>
  <c r="CN107" i="7" s="1"/>
  <c r="CO107" i="7" s="1"/>
  <c r="CP107" i="7" s="1"/>
  <c r="CQ107" i="7" s="1"/>
  <c r="CR107" i="7" s="1"/>
  <c r="CS107" i="7" s="1"/>
  <c r="CT107" i="7" s="1"/>
  <c r="CU107" i="7" s="1"/>
  <c r="CV107" i="7" s="1"/>
  <c r="CW107" i="7" s="1"/>
  <c r="CX107" i="7" s="1"/>
  <c r="CY107" i="7" s="1"/>
  <c r="CZ107" i="7" s="1"/>
  <c r="A140" i="6"/>
  <c r="B22" i="4"/>
  <c r="A79" i="4"/>
  <c r="L51" i="4"/>
  <c r="L53" i="4"/>
  <c r="I79" i="4"/>
  <c r="G163" i="6" l="1"/>
  <c r="I163" i="6" s="1"/>
  <c r="G159" i="6"/>
  <c r="I159" i="6" s="1"/>
  <c r="G155" i="6"/>
  <c r="I155" i="6" s="1"/>
  <c r="G162" i="6"/>
  <c r="I162" i="6" s="1"/>
  <c r="G158" i="6"/>
  <c r="I158" i="6" s="1"/>
  <c r="G154" i="6"/>
  <c r="I154" i="6" s="1"/>
  <c r="G161" i="6"/>
  <c r="I161" i="6" s="1"/>
  <c r="G157" i="6"/>
  <c r="I157" i="6" s="1"/>
  <c r="G153" i="6"/>
  <c r="I153" i="6" s="1"/>
  <c r="G164" i="6"/>
  <c r="I164" i="6" s="1"/>
  <c r="G160" i="6"/>
  <c r="I160" i="6" s="1"/>
  <c r="G156" i="6"/>
  <c r="I156" i="6" s="1"/>
  <c r="G152" i="6"/>
  <c r="I152" i="6" s="1"/>
  <c r="B164" i="6"/>
  <c r="C164" i="6" s="1"/>
  <c r="B156" i="6"/>
  <c r="C156" i="6" s="1"/>
  <c r="B163" i="6"/>
  <c r="C163" i="6" s="1"/>
  <c r="B162" i="6"/>
  <c r="C162" i="6" s="1"/>
  <c r="B157" i="6"/>
  <c r="C157" i="6" s="1"/>
  <c r="B161" i="6"/>
  <c r="C161" i="6" s="1"/>
  <c r="B160" i="6"/>
  <c r="C160" i="6" s="1"/>
  <c r="B159" i="6"/>
  <c r="C159" i="6" s="1"/>
  <c r="B158" i="6"/>
  <c r="C158" i="6" s="1"/>
  <c r="B129" i="6"/>
  <c r="B131" i="6"/>
  <c r="B137" i="6"/>
  <c r="B107" i="6"/>
  <c r="B113" i="6"/>
  <c r="B115" i="6"/>
  <c r="B121" i="6"/>
  <c r="B123" i="6"/>
  <c r="B106" i="6"/>
  <c r="B114" i="6"/>
  <c r="B122" i="6"/>
  <c r="B130" i="6"/>
  <c r="B138" i="6"/>
  <c r="B108" i="6"/>
  <c r="B116" i="6"/>
  <c r="B124" i="6"/>
  <c r="B132" i="6"/>
  <c r="B109" i="6"/>
  <c r="B117" i="6"/>
  <c r="B125" i="6"/>
  <c r="B133" i="6"/>
  <c r="B110" i="6"/>
  <c r="B118" i="6"/>
  <c r="B126" i="6"/>
  <c r="B134" i="6"/>
  <c r="B111" i="6"/>
  <c r="B119" i="6"/>
  <c r="B127" i="6"/>
  <c r="B135" i="6"/>
  <c r="B112" i="6"/>
  <c r="B120" i="6"/>
  <c r="B128" i="6"/>
  <c r="B136" i="6"/>
  <c r="G150" i="6"/>
  <c r="I150" i="6" s="1"/>
  <c r="G146" i="6"/>
  <c r="I146" i="6" s="1"/>
  <c r="G142" i="6"/>
  <c r="I142" i="6" s="1"/>
  <c r="G149" i="6"/>
  <c r="I149" i="6" s="1"/>
  <c r="G145" i="6"/>
  <c r="I145" i="6" s="1"/>
  <c r="G141" i="6"/>
  <c r="I141" i="6" s="1"/>
  <c r="G148" i="6"/>
  <c r="I148" i="6" s="1"/>
  <c r="G144" i="6"/>
  <c r="I144" i="6" s="1"/>
  <c r="G140" i="6"/>
  <c r="I140" i="6" s="1"/>
  <c r="G151" i="6"/>
  <c r="I151" i="6" s="1"/>
  <c r="G147" i="6"/>
  <c r="I147" i="6" s="1"/>
  <c r="G143" i="6"/>
  <c r="I143" i="6" s="1"/>
  <c r="G139" i="6"/>
  <c r="I139" i="6" s="1"/>
  <c r="G8" i="6"/>
  <c r="F57" i="7"/>
  <c r="F146" i="7" s="1"/>
  <c r="F63" i="7"/>
  <c r="F152" i="7" s="1"/>
  <c r="F61" i="7"/>
  <c r="F150" i="7" s="1"/>
  <c r="F59" i="7"/>
  <c r="F148" i="7" s="1"/>
  <c r="F62" i="7"/>
  <c r="F151" i="7" s="1"/>
  <c r="F60" i="7"/>
  <c r="F149" i="7" s="1"/>
  <c r="F58" i="7"/>
  <c r="F147" i="7" s="1"/>
  <c r="F8" i="2"/>
  <c r="E5" i="7"/>
  <c r="D143" i="7"/>
  <c r="E143" i="7" s="1"/>
  <c r="D144" i="7"/>
  <c r="E144" i="7" s="1"/>
  <c r="G22" i="4"/>
  <c r="G41" i="4" s="1"/>
  <c r="B6" i="8"/>
  <c r="A7" i="2" s="1"/>
  <c r="C28" i="2" s="1" a="1"/>
  <c r="C28" i="2" s="1"/>
  <c r="C65" i="4" s="1"/>
  <c r="E56" i="7"/>
  <c r="D145" i="7" s="1"/>
  <c r="E145" i="7" s="1"/>
  <c r="F56" i="7"/>
  <c r="F55" i="7"/>
  <c r="F54" i="7"/>
  <c r="G17" i="7"/>
  <c r="B5" i="8"/>
  <c r="F64" i="7" l="1"/>
  <c r="B8" i="6"/>
  <c r="I8" i="6"/>
  <c r="G9" i="6"/>
  <c r="E153" i="7"/>
  <c r="D153" i="7"/>
  <c r="G63" i="7"/>
  <c r="G152" i="7" s="1"/>
  <c r="G61" i="7"/>
  <c r="G150" i="7" s="1"/>
  <c r="G59" i="7"/>
  <c r="G148" i="7" s="1"/>
  <c r="G62" i="7"/>
  <c r="G151" i="7" s="1"/>
  <c r="G60" i="7"/>
  <c r="G149" i="7" s="1"/>
  <c r="G58" i="7"/>
  <c r="G147" i="7" s="1"/>
  <c r="G57" i="7"/>
  <c r="G146" i="7" s="1"/>
  <c r="E64" i="7"/>
  <c r="F145" i="7"/>
  <c r="F143" i="7"/>
  <c r="G43" i="4"/>
  <c r="I4" i="9"/>
  <c r="I6" i="9" s="1"/>
  <c r="E163" i="7" s="1"/>
  <c r="F144" i="7"/>
  <c r="G8" i="2"/>
  <c r="F5" i="7"/>
  <c r="F163" i="7" s="1"/>
  <c r="B7" i="8"/>
  <c r="B96" i="4" s="1" a="1"/>
  <c r="B96" i="4" s="1"/>
  <c r="B33" i="2" a="1"/>
  <c r="B33" i="2" s="1"/>
  <c r="D132" i="7" s="1"/>
  <c r="A17" i="2" a="1"/>
  <c r="A17" i="2" s="1"/>
  <c r="A54" i="4" s="1"/>
  <c r="A26" i="7" s="1"/>
  <c r="A37" i="2" a="1"/>
  <c r="A37" i="2" s="1"/>
  <c r="A74" i="4" s="1"/>
  <c r="D74" i="4" s="1"/>
  <c r="B29" i="2" a="1"/>
  <c r="B29" i="2" s="1"/>
  <c r="D128" i="7" s="1"/>
  <c r="A33" i="2" a="1"/>
  <c r="A33" i="2" s="1"/>
  <c r="A70" i="4" s="1"/>
  <c r="A95" i="7" s="1"/>
  <c r="A12" i="2" a="1"/>
  <c r="A12" i="2" s="1"/>
  <c r="A49" i="4" s="1"/>
  <c r="D49" i="4" s="1"/>
  <c r="B34" i="2" a="1"/>
  <c r="B34" i="2" s="1"/>
  <c r="D133" i="7" s="1"/>
  <c r="A35" i="2" a="1"/>
  <c r="A35" i="2" s="1"/>
  <c r="A72" i="4" s="1"/>
  <c r="D72" i="4" s="1"/>
  <c r="B27" i="2" a="1"/>
  <c r="B27" i="2" s="1"/>
  <c r="D126" i="7" s="1"/>
  <c r="A31" i="2" a="1"/>
  <c r="A31" i="2" s="1"/>
  <c r="A68" i="4" s="1"/>
  <c r="A40" i="7" s="1"/>
  <c r="B12" i="2" a="1"/>
  <c r="B12" i="2" s="1"/>
  <c r="D111" i="7" s="1"/>
  <c r="B41" i="2" a="1"/>
  <c r="B41" i="2" s="1"/>
  <c r="B78" i="4" s="1"/>
  <c r="D103" i="7" s="1"/>
  <c r="B39" i="2" a="1"/>
  <c r="B39" i="2" s="1"/>
  <c r="B76" i="4" s="1"/>
  <c r="D101" i="7" s="1"/>
  <c r="D10" i="2" a="1"/>
  <c r="D10" i="2" s="1"/>
  <c r="E47" i="4" s="1"/>
  <c r="C12" i="2" a="1"/>
  <c r="C12" i="2" s="1"/>
  <c r="E12" i="2" s="1"/>
  <c r="B35" i="2" a="1"/>
  <c r="B35" i="2" s="1"/>
  <c r="D134" i="7" s="1"/>
  <c r="B26" i="2" a="1"/>
  <c r="B26" i="2" s="1"/>
  <c r="B63" i="4" s="1"/>
  <c r="D88" i="7" s="1"/>
  <c r="A32" i="2" a="1"/>
  <c r="A32" i="2" s="1"/>
  <c r="A69" i="4" s="1"/>
  <c r="D69" i="4" s="1"/>
  <c r="B23" i="2" a="1"/>
  <c r="B23" i="2" s="1"/>
  <c r="B60" i="4" s="1"/>
  <c r="D85" i="7" s="1"/>
  <c r="A27" i="2" a="1"/>
  <c r="A27" i="2" s="1"/>
  <c r="A64" i="4" s="1"/>
  <c r="D64" i="4" s="1"/>
  <c r="D11" i="2" a="1"/>
  <c r="D11" i="2" s="1"/>
  <c r="E48" i="4" s="1"/>
  <c r="A41" i="2" a="1"/>
  <c r="A41" i="2" s="1"/>
  <c r="A78" i="4" s="1"/>
  <c r="F78" i="4" s="1"/>
  <c r="B22" i="2" a="1"/>
  <c r="B22" i="2" s="1"/>
  <c r="D121" i="7" s="1"/>
  <c r="A28" i="2" a="1"/>
  <c r="A28" i="2" s="1"/>
  <c r="A65" i="4" s="1"/>
  <c r="D65" i="4" s="1"/>
  <c r="A25" i="2" a="1"/>
  <c r="A25" i="2" s="1"/>
  <c r="A62" i="4" s="1"/>
  <c r="A34" i="7" s="1"/>
  <c r="C10" i="2" a="1"/>
  <c r="C10" i="2" s="1"/>
  <c r="E10" i="2" s="1"/>
  <c r="B18" i="2" a="1"/>
  <c r="B18" i="2" s="1"/>
  <c r="D117" i="7" s="1"/>
  <c r="A20" i="2" a="1"/>
  <c r="A20" i="2" s="1"/>
  <c r="A57" i="4" s="1"/>
  <c r="F57" i="4" s="1"/>
  <c r="B17" i="2" a="1"/>
  <c r="B17" i="2" s="1"/>
  <c r="B54" i="4" s="1"/>
  <c r="D79" i="7" s="1"/>
  <c r="A23" i="2" a="1"/>
  <c r="A23" i="2" s="1"/>
  <c r="A60" i="4" s="1"/>
  <c r="F60" i="4" s="1"/>
  <c r="B9" i="2" a="1"/>
  <c r="B9" i="2" s="1"/>
  <c r="B46" i="4" s="1"/>
  <c r="B11" i="2" a="1"/>
  <c r="B11" i="2" s="1"/>
  <c r="D110" i="7" s="1"/>
  <c r="B13" i="2" a="1"/>
  <c r="B13" i="2" s="1"/>
  <c r="D112" i="7" s="1"/>
  <c r="B36" i="2" a="1"/>
  <c r="B36" i="2" s="1"/>
  <c r="D135" i="7" s="1"/>
  <c r="B31" i="2" a="1"/>
  <c r="B31" i="2" s="1"/>
  <c r="B68" i="4" s="1"/>
  <c r="D93" i="7" s="1"/>
  <c r="B21" i="2" a="1"/>
  <c r="B21" i="2" s="1"/>
  <c r="B58" i="4" s="1"/>
  <c r="D83" i="7" s="1"/>
  <c r="B14" i="2" a="1"/>
  <c r="B14" i="2" s="1"/>
  <c r="D113" i="7" s="1"/>
  <c r="A16" i="2" a="1"/>
  <c r="A16" i="2" s="1"/>
  <c r="A53" i="4" s="1"/>
  <c r="A25" i="7" s="1"/>
  <c r="B15" i="2" a="1"/>
  <c r="B15" i="2" s="1"/>
  <c r="D114" i="7" s="1"/>
  <c r="A21" i="2" a="1"/>
  <c r="A21" i="2" s="1"/>
  <c r="A58" i="4" s="1"/>
  <c r="F58" i="4" s="1"/>
  <c r="B32" i="2" a="1"/>
  <c r="B32" i="2" s="1"/>
  <c r="B69" i="4" s="1"/>
  <c r="D94" i="7" s="1"/>
  <c r="A30" i="2" a="1"/>
  <c r="A30" i="2" s="1"/>
  <c r="A67" i="4" s="1"/>
  <c r="G67" i="4" s="1"/>
  <c r="B24" i="2" a="1"/>
  <c r="B24" i="2" s="1"/>
  <c r="D123" i="7" s="1"/>
  <c r="A14" i="2" a="1"/>
  <c r="A14" i="2" s="1"/>
  <c r="A51" i="4" s="1"/>
  <c r="G51" i="4" s="1"/>
  <c r="B37" i="2" a="1"/>
  <c r="B37" i="2" s="1"/>
  <c r="D136" i="7" s="1"/>
  <c r="C11" i="2" a="1"/>
  <c r="C11" i="2" s="1"/>
  <c r="E11" i="2" s="1"/>
  <c r="A24" i="2" a="1"/>
  <c r="A24" i="2" s="1"/>
  <c r="A61" i="4" s="1"/>
  <c r="D61" i="4" s="1"/>
  <c r="B25" i="2" a="1"/>
  <c r="B25" i="2" s="1"/>
  <c r="B62" i="4" s="1"/>
  <c r="D87" i="7" s="1"/>
  <c r="C9" i="2" a="1"/>
  <c r="C9" i="2" s="1"/>
  <c r="E9" i="2" s="1"/>
  <c r="A19" i="2" a="1"/>
  <c r="A19" i="2" s="1"/>
  <c r="A56" i="4" s="1"/>
  <c r="A28" i="7" s="1"/>
  <c r="B10" i="2" a="1"/>
  <c r="B10" i="2" s="1"/>
  <c r="D109" i="7" s="1"/>
  <c r="B40" i="2" a="1"/>
  <c r="B40" i="2" s="1"/>
  <c r="D139" i="7" s="1"/>
  <c r="A22" i="2" a="1"/>
  <c r="A22" i="2" s="1"/>
  <c r="A59" i="4" s="1"/>
  <c r="D59" i="4" s="1"/>
  <c r="A15" i="2" a="1"/>
  <c r="A15" i="2" s="1"/>
  <c r="A52" i="4" s="1"/>
  <c r="D52" i="4" s="1"/>
  <c r="A10" i="2" a="1"/>
  <c r="A10" i="2" s="1"/>
  <c r="A47" i="4" s="1"/>
  <c r="F47" i="4" s="1"/>
  <c r="A36" i="2" a="1"/>
  <c r="A36" i="2" s="1"/>
  <c r="A73" i="4" s="1"/>
  <c r="A45" i="7" s="1"/>
  <c r="B30" i="2" a="1"/>
  <c r="B30" i="2" s="1"/>
  <c r="D129" i="7" s="1"/>
  <c r="A39" i="2" a="1"/>
  <c r="A39" i="2" s="1"/>
  <c r="A76" i="4" s="1"/>
  <c r="D76" i="4" s="1"/>
  <c r="A11" i="2" a="1"/>
  <c r="A11" i="2" s="1"/>
  <c r="A48" i="4" s="1"/>
  <c r="D48" i="4" s="1"/>
  <c r="B19" i="2" a="1"/>
  <c r="B19" i="2" s="1"/>
  <c r="D118" i="7" s="1"/>
  <c r="A29" i="2" a="1"/>
  <c r="A29" i="2" s="1"/>
  <c r="A66" i="4" s="1"/>
  <c r="G66" i="4" s="1"/>
  <c r="A13" i="2" a="1"/>
  <c r="A13" i="2" s="1"/>
  <c r="A50" i="4" s="1"/>
  <c r="A22" i="7" s="1"/>
  <c r="D9" i="2" a="1"/>
  <c r="D9" i="2" s="1"/>
  <c r="E46" i="4" s="1"/>
  <c r="A40" i="2" a="1"/>
  <c r="A40" i="2" s="1"/>
  <c r="A77" i="4" s="1"/>
  <c r="F77" i="4" s="1"/>
  <c r="C13" i="2" a="1"/>
  <c r="C13" i="2" s="1"/>
  <c r="E13" i="2" s="1"/>
  <c r="D15" i="2" a="1"/>
  <c r="D15" i="2" s="1"/>
  <c r="E52" i="4" s="1"/>
  <c r="C19" i="2" a="1"/>
  <c r="C19" i="2" s="1"/>
  <c r="C56" i="4" s="1"/>
  <c r="B20" i="2" a="1"/>
  <c r="B20" i="2" s="1"/>
  <c r="B57" i="4" s="1"/>
  <c r="D82" i="7" s="1"/>
  <c r="A34" i="2" a="1"/>
  <c r="A34" i="2" s="1"/>
  <c r="A71" i="4" s="1"/>
  <c r="A43" i="7" s="1"/>
  <c r="A133" i="7" s="1"/>
  <c r="C20" i="2" a="1"/>
  <c r="C20" i="2" s="1"/>
  <c r="E20" i="2" s="1"/>
  <c r="C27" i="2" a="1"/>
  <c r="C27" i="2" s="1"/>
  <c r="E27" i="2" s="1"/>
  <c r="C22" i="2" a="1"/>
  <c r="C22" i="2" s="1"/>
  <c r="C59" i="4" s="1"/>
  <c r="C34" i="2" a="1"/>
  <c r="C34" i="2" s="1"/>
  <c r="C71" i="4" s="1"/>
  <c r="D40" i="2" a="1"/>
  <c r="D40" i="2" s="1"/>
  <c r="E77" i="4" s="1"/>
  <c r="D21" i="2" a="1"/>
  <c r="D21" i="2" s="1"/>
  <c r="E58" i="4" s="1"/>
  <c r="D16" i="2" a="1"/>
  <c r="D16" i="2" s="1"/>
  <c r="E53" i="4" s="1"/>
  <c r="B16" i="2" a="1"/>
  <c r="B16" i="2" s="1"/>
  <c r="B53" i="4" s="1"/>
  <c r="D78" i="7" s="1"/>
  <c r="D14" i="2" a="1"/>
  <c r="D14" i="2" s="1"/>
  <c r="E51" i="4" s="1"/>
  <c r="C40" i="2" a="1"/>
  <c r="C40" i="2" s="1"/>
  <c r="C77" i="4" s="1"/>
  <c r="C38" i="2" a="1"/>
  <c r="C38" i="2" s="1"/>
  <c r="C75" i="4" s="1"/>
  <c r="D35" i="2" a="1"/>
  <c r="D35" i="2" s="1"/>
  <c r="E72" i="4" s="1"/>
  <c r="D25" i="2" a="1"/>
  <c r="D25" i="2" s="1"/>
  <c r="E62" i="4" s="1"/>
  <c r="D33" i="2" a="1"/>
  <c r="D33" i="2" s="1"/>
  <c r="E70" i="4" s="1"/>
  <c r="C41" i="2" a="1"/>
  <c r="C41" i="2" s="1"/>
  <c r="C35" i="2" a="1"/>
  <c r="C35" i="2" s="1"/>
  <c r="E35" i="2" s="1"/>
  <c r="B28" i="2" a="1"/>
  <c r="B28" i="2" s="1"/>
  <c r="B65" i="4" s="1"/>
  <c r="D90" i="7" s="1"/>
  <c r="E28" i="2"/>
  <c r="D37" i="2" a="1"/>
  <c r="D37" i="2" s="1"/>
  <c r="E74" i="4" s="1"/>
  <c r="A18" i="2" a="1"/>
  <c r="A18" i="2" s="1"/>
  <c r="A55" i="4" s="1"/>
  <c r="D55" i="4" s="1"/>
  <c r="A38" i="2" a="1"/>
  <c r="A38" i="2" s="1"/>
  <c r="A75" i="4" s="1"/>
  <c r="D75" i="4" s="1"/>
  <c r="D41" i="2" a="1"/>
  <c r="D41" i="2" s="1"/>
  <c r="E78" i="4" s="1"/>
  <c r="C32" i="2" a="1"/>
  <c r="C32" i="2" s="1"/>
  <c r="C23" i="2" a="1"/>
  <c r="C23" i="2" s="1"/>
  <c r="E23" i="2" s="1"/>
  <c r="D12" i="2" a="1"/>
  <c r="D12" i="2" s="1"/>
  <c r="E49" i="4" s="1"/>
  <c r="C16" i="2" a="1"/>
  <c r="C16" i="2" s="1"/>
  <c r="E16" i="2" s="1"/>
  <c r="C36" i="2" a="1"/>
  <c r="C36" i="2" s="1"/>
  <c r="E36" i="2" s="1"/>
  <c r="D17" i="2" a="1"/>
  <c r="D17" i="2" s="1"/>
  <c r="E54" i="4" s="1"/>
  <c r="C37" i="2" a="1"/>
  <c r="C37" i="2" s="1"/>
  <c r="E37" i="2" s="1"/>
  <c r="C14" i="2" a="1"/>
  <c r="C14" i="2" s="1"/>
  <c r="C51" i="4" s="1"/>
  <c r="D19" i="2" a="1"/>
  <c r="D19" i="2" s="1"/>
  <c r="E56" i="4" s="1"/>
  <c r="C24" i="2" a="1"/>
  <c r="C24" i="2" s="1"/>
  <c r="D24" i="2" a="1"/>
  <c r="D24" i="2" s="1"/>
  <c r="E61" i="4" s="1"/>
  <c r="D27" i="2" a="1"/>
  <c r="D27" i="2" s="1"/>
  <c r="E64" i="4" s="1"/>
  <c r="B38" i="2" a="1"/>
  <c r="B38" i="2" s="1"/>
  <c r="B75" i="4" s="1"/>
  <c r="D100" i="7" s="1"/>
  <c r="C15" i="2" a="1"/>
  <c r="C15" i="2" s="1"/>
  <c r="C52" i="4" s="1"/>
  <c r="C17" i="2" a="1"/>
  <c r="C17" i="2" s="1"/>
  <c r="E17" i="2" s="1"/>
  <c r="D22" i="2" a="1"/>
  <c r="D22" i="2" s="1"/>
  <c r="E59" i="4" s="1"/>
  <c r="D28" i="2" a="1"/>
  <c r="D28" i="2" s="1"/>
  <c r="E65" i="4" s="1"/>
  <c r="C18" i="2" a="1"/>
  <c r="C18" i="2" s="1"/>
  <c r="C55" i="4" s="1"/>
  <c r="D32" i="2" a="1"/>
  <c r="D32" i="2" s="1"/>
  <c r="E69" i="4" s="1"/>
  <c r="D31" i="2" a="1"/>
  <c r="D31" i="2" s="1"/>
  <c r="E68" i="4" s="1"/>
  <c r="C31" i="2" a="1"/>
  <c r="C31" i="2" s="1"/>
  <c r="C68" i="4" s="1"/>
  <c r="D29" i="2" a="1"/>
  <c r="D29" i="2" s="1"/>
  <c r="E66" i="4" s="1"/>
  <c r="D13" i="2" a="1"/>
  <c r="D13" i="2" s="1"/>
  <c r="E50" i="4" s="1"/>
  <c r="D26" i="2" a="1"/>
  <c r="D26" i="2" s="1"/>
  <c r="E63" i="4" s="1"/>
  <c r="C29" i="2" a="1"/>
  <c r="C29" i="2" s="1"/>
  <c r="E29" i="2" s="1"/>
  <c r="D39" i="2" a="1"/>
  <c r="D39" i="2" s="1"/>
  <c r="E76" i="4" s="1"/>
  <c r="D20" i="2" a="1"/>
  <c r="D20" i="2" s="1"/>
  <c r="E57" i="4" s="1"/>
  <c r="C21" i="2" a="1"/>
  <c r="C21" i="2" s="1"/>
  <c r="D30" i="2" a="1"/>
  <c r="D30" i="2" s="1"/>
  <c r="E67" i="4" s="1"/>
  <c r="A9" i="2" a="1"/>
  <c r="A9" i="2" s="1"/>
  <c r="A46" i="4" s="1"/>
  <c r="A71" i="7" s="1"/>
  <c r="D36" i="2" a="1"/>
  <c r="D36" i="2" s="1"/>
  <c r="E73" i="4" s="1"/>
  <c r="C39" i="2" a="1"/>
  <c r="C39" i="2" s="1"/>
  <c r="C33" i="2" a="1"/>
  <c r="C33" i="2" s="1"/>
  <c r="D23" i="2" a="1"/>
  <c r="D23" i="2" s="1"/>
  <c r="E60" i="4" s="1"/>
  <c r="D34" i="2" a="1"/>
  <c r="D34" i="2" s="1"/>
  <c r="E71" i="4" s="1"/>
  <c r="C26" i="2" a="1"/>
  <c r="C26" i="2" s="1"/>
  <c r="E26" i="2" s="1"/>
  <c r="D38" i="2" a="1"/>
  <c r="D38" i="2" s="1"/>
  <c r="E75" i="4" s="1"/>
  <c r="C25" i="2" a="1"/>
  <c r="C25" i="2" s="1"/>
  <c r="A26" i="2" a="1"/>
  <c r="A26" i="2" s="1"/>
  <c r="A63" i="4" s="1"/>
  <c r="F63" i="4" s="1"/>
  <c r="C30" i="2" a="1"/>
  <c r="C30" i="2" s="1"/>
  <c r="C67" i="4" s="1"/>
  <c r="D18" i="2" a="1"/>
  <c r="D18" i="2" s="1"/>
  <c r="E55" i="4" s="1"/>
  <c r="H17" i="7"/>
  <c r="G54" i="7"/>
  <c r="G56" i="7"/>
  <c r="G55" i="7"/>
  <c r="D115" i="7" l="1"/>
  <c r="G145" i="7"/>
  <c r="B9" i="6"/>
  <c r="I9" i="6"/>
  <c r="G10" i="6"/>
  <c r="B64" i="4"/>
  <c r="D89" i="7" s="1"/>
  <c r="F65" i="4"/>
  <c r="F153" i="7"/>
  <c r="A94" i="7"/>
  <c r="B73" i="4"/>
  <c r="D98" i="7" s="1"/>
  <c r="G143" i="7"/>
  <c r="G64" i="7"/>
  <c r="H63" i="7"/>
  <c r="H152" i="7" s="1"/>
  <c r="H61" i="7"/>
  <c r="H150" i="7" s="1"/>
  <c r="H59" i="7"/>
  <c r="H148" i="7" s="1"/>
  <c r="H62" i="7"/>
  <c r="H151" i="7" s="1"/>
  <c r="H60" i="7"/>
  <c r="H149" i="7" s="1"/>
  <c r="H58" i="7"/>
  <c r="H147" i="7" s="1"/>
  <c r="H57" i="7"/>
  <c r="D122" i="7"/>
  <c r="A37" i="7"/>
  <c r="F37" i="7" s="1"/>
  <c r="D124" i="7"/>
  <c r="B47" i="4"/>
  <c r="D72" i="7" s="1"/>
  <c r="A99" i="7"/>
  <c r="G144" i="7"/>
  <c r="B71" i="4"/>
  <c r="D96" i="7" s="1"/>
  <c r="G48" i="4"/>
  <c r="F48" i="4"/>
  <c r="G61" i="4"/>
  <c r="G5" i="7"/>
  <c r="G163" i="7" s="1"/>
  <c r="H8" i="2"/>
  <c r="F61" i="4"/>
  <c r="A33" i="7"/>
  <c r="E33" i="7" s="1"/>
  <c r="E123" i="7" s="1"/>
  <c r="A46" i="7"/>
  <c r="G46" i="7" s="1"/>
  <c r="G65" i="4"/>
  <c r="A90" i="7"/>
  <c r="A73" i="7"/>
  <c r="B55" i="4"/>
  <c r="D80" i="7" s="1"/>
  <c r="E80" i="7" s="1"/>
  <c r="F80" i="7" s="1"/>
  <c r="G80" i="7" s="1"/>
  <c r="H80" i="7" s="1"/>
  <c r="I80" i="7" s="1"/>
  <c r="J80" i="7" s="1"/>
  <c r="K80" i="7" s="1"/>
  <c r="L80" i="7" s="1"/>
  <c r="M80" i="7" s="1"/>
  <c r="N80" i="7" s="1"/>
  <c r="O80" i="7" s="1"/>
  <c r="P80" i="7" s="1"/>
  <c r="Q80" i="7" s="1"/>
  <c r="R80" i="7" s="1"/>
  <c r="S80" i="7" s="1"/>
  <c r="T80" i="7" s="1"/>
  <c r="U80" i="7" s="1"/>
  <c r="V80" i="7" s="1"/>
  <c r="W80" i="7" s="1"/>
  <c r="X80" i="7" s="1"/>
  <c r="Y80" i="7" s="1"/>
  <c r="Z80" i="7" s="1"/>
  <c r="AA80" i="7" s="1"/>
  <c r="AB80" i="7" s="1"/>
  <c r="AC80" i="7" s="1"/>
  <c r="AD80" i="7" s="1"/>
  <c r="AE80" i="7" s="1"/>
  <c r="AF80" i="7" s="1"/>
  <c r="AG80" i="7" s="1"/>
  <c r="AH80" i="7" s="1"/>
  <c r="AI80" i="7" s="1"/>
  <c r="AJ80" i="7" s="1"/>
  <c r="AK80" i="7" s="1"/>
  <c r="AL80" i="7" s="1"/>
  <c r="AM80" i="7" s="1"/>
  <c r="AN80" i="7" s="1"/>
  <c r="AO80" i="7" s="1"/>
  <c r="AP80" i="7" s="1"/>
  <c r="AQ80" i="7" s="1"/>
  <c r="AR80" i="7" s="1"/>
  <c r="AS80" i="7" s="1"/>
  <c r="AT80" i="7" s="1"/>
  <c r="AU80" i="7" s="1"/>
  <c r="AV80" i="7" s="1"/>
  <c r="AW80" i="7" s="1"/>
  <c r="AX80" i="7" s="1"/>
  <c r="AY80" i="7" s="1"/>
  <c r="AZ80" i="7" s="1"/>
  <c r="BA80" i="7" s="1"/>
  <c r="BB80" i="7" s="1"/>
  <c r="BC80" i="7" s="1"/>
  <c r="BD80" i="7" s="1"/>
  <c r="BE80" i="7" s="1"/>
  <c r="BF80" i="7" s="1"/>
  <c r="BG80" i="7" s="1"/>
  <c r="BH80" i="7" s="1"/>
  <c r="BI80" i="7" s="1"/>
  <c r="BJ80" i="7" s="1"/>
  <c r="BK80" i="7" s="1"/>
  <c r="BL80" i="7" s="1"/>
  <c r="BM80" i="7" s="1"/>
  <c r="BN80" i="7" s="1"/>
  <c r="BO80" i="7" s="1"/>
  <c r="BP80" i="7" s="1"/>
  <c r="BQ80" i="7" s="1"/>
  <c r="BR80" i="7" s="1"/>
  <c r="BS80" i="7" s="1"/>
  <c r="BT80" i="7" s="1"/>
  <c r="BU80" i="7" s="1"/>
  <c r="BV80" i="7" s="1"/>
  <c r="BW80" i="7" s="1"/>
  <c r="BX80" i="7" s="1"/>
  <c r="BY80" i="7" s="1"/>
  <c r="BZ80" i="7" s="1"/>
  <c r="CA80" i="7" s="1"/>
  <c r="CB80" i="7" s="1"/>
  <c r="CC80" i="7" s="1"/>
  <c r="CD80" i="7" s="1"/>
  <c r="CE80" i="7" s="1"/>
  <c r="CF80" i="7" s="1"/>
  <c r="CG80" i="7" s="1"/>
  <c r="CH80" i="7" s="1"/>
  <c r="CI80" i="7" s="1"/>
  <c r="CJ80" i="7" s="1"/>
  <c r="CK80" i="7" s="1"/>
  <c r="CL80" i="7" s="1"/>
  <c r="CM80" i="7" s="1"/>
  <c r="CN80" i="7" s="1"/>
  <c r="CO80" i="7" s="1"/>
  <c r="CP80" i="7" s="1"/>
  <c r="CQ80" i="7" s="1"/>
  <c r="CR80" i="7" s="1"/>
  <c r="CS80" i="7" s="1"/>
  <c r="CT80" i="7" s="1"/>
  <c r="CU80" i="7" s="1"/>
  <c r="CV80" i="7" s="1"/>
  <c r="CW80" i="7" s="1"/>
  <c r="CX80" i="7" s="1"/>
  <c r="CY80" i="7" s="1"/>
  <c r="CZ80" i="7" s="1"/>
  <c r="A20" i="7"/>
  <c r="F20" i="7" s="1"/>
  <c r="D130" i="7"/>
  <c r="B50" i="4"/>
  <c r="D75" i="7" s="1"/>
  <c r="F69" i="4"/>
  <c r="A92" i="7"/>
  <c r="A41" i="7"/>
  <c r="H41" i="7" s="1"/>
  <c r="B67" i="4"/>
  <c r="D92" i="7" s="1"/>
  <c r="A83" i="7"/>
  <c r="A30" i="7"/>
  <c r="A120" i="7" s="1"/>
  <c r="D131" i="7"/>
  <c r="D67" i="4"/>
  <c r="F13" i="2"/>
  <c r="G13" i="2" s="1"/>
  <c r="B70" i="4"/>
  <c r="D95" i="7" s="1"/>
  <c r="B49" i="4"/>
  <c r="D74" i="7" s="1"/>
  <c r="D58" i="4"/>
  <c r="G58" i="4"/>
  <c r="B90" i="4" a="1"/>
  <c r="B90" i="4" s="1"/>
  <c r="A95" i="4" a="1"/>
  <c r="A95" i="4" s="1"/>
  <c r="A86" i="4" a="1"/>
  <c r="A86" i="4" s="1"/>
  <c r="A105" i="4" a="1"/>
  <c r="A105" i="4" s="1"/>
  <c r="G76" i="4"/>
  <c r="F74" i="4"/>
  <c r="A39" i="7"/>
  <c r="G69" i="4"/>
  <c r="F67" i="4"/>
  <c r="B93" i="4" a="1"/>
  <c r="B93" i="4" s="1"/>
  <c r="B115" i="4" a="1"/>
  <c r="B115" i="4" s="1"/>
  <c r="A88" i="4" a="1"/>
  <c r="A88" i="4" s="1"/>
  <c r="B66" i="4"/>
  <c r="D91" i="7" s="1"/>
  <c r="E34" i="2"/>
  <c r="F34" i="2" s="1"/>
  <c r="G34" i="2" s="1"/>
  <c r="B72" i="4"/>
  <c r="D97" i="7" s="1"/>
  <c r="B102" i="4" a="1"/>
  <c r="B102" i="4" s="1"/>
  <c r="F62" i="4"/>
  <c r="F26" i="2"/>
  <c r="G26" i="2" s="1"/>
  <c r="A86" i="7"/>
  <c r="D125" i="7"/>
  <c r="A87" i="7"/>
  <c r="C49" i="4"/>
  <c r="E74" i="7" s="1"/>
  <c r="F74" i="7" s="1"/>
  <c r="G74" i="7" s="1"/>
  <c r="H74" i="7" s="1"/>
  <c r="I74" i="7" s="1"/>
  <c r="J74" i="7" s="1"/>
  <c r="K74" i="7" s="1"/>
  <c r="L74" i="7" s="1"/>
  <c r="M74" i="7" s="1"/>
  <c r="N74" i="7" s="1"/>
  <c r="O74" i="7" s="1"/>
  <c r="P74" i="7" s="1"/>
  <c r="Q74" i="7" s="1"/>
  <c r="R74" i="7" s="1"/>
  <c r="S74" i="7" s="1"/>
  <c r="T74" i="7" s="1"/>
  <c r="U74" i="7" s="1"/>
  <c r="V74" i="7" s="1"/>
  <c r="W74" i="7" s="1"/>
  <c r="X74" i="7" s="1"/>
  <c r="Y74" i="7" s="1"/>
  <c r="Z74" i="7" s="1"/>
  <c r="AA74" i="7" s="1"/>
  <c r="AB74" i="7" s="1"/>
  <c r="AC74" i="7" s="1"/>
  <c r="AD74" i="7" s="1"/>
  <c r="AE74" i="7" s="1"/>
  <c r="AF74" i="7" s="1"/>
  <c r="AG74" i="7" s="1"/>
  <c r="AH74" i="7" s="1"/>
  <c r="AI74" i="7" s="1"/>
  <c r="AJ74" i="7" s="1"/>
  <c r="AK74" i="7" s="1"/>
  <c r="AL74" i="7" s="1"/>
  <c r="AM74" i="7" s="1"/>
  <c r="AN74" i="7" s="1"/>
  <c r="AO74" i="7" s="1"/>
  <c r="AP74" i="7" s="1"/>
  <c r="AQ74" i="7" s="1"/>
  <c r="AR74" i="7" s="1"/>
  <c r="AS74" i="7" s="1"/>
  <c r="AT74" i="7" s="1"/>
  <c r="AU74" i="7" s="1"/>
  <c r="AV74" i="7" s="1"/>
  <c r="AW74" i="7" s="1"/>
  <c r="AX74" i="7" s="1"/>
  <c r="AY74" i="7" s="1"/>
  <c r="AZ74" i="7" s="1"/>
  <c r="BA74" i="7" s="1"/>
  <c r="BB74" i="7" s="1"/>
  <c r="BC74" i="7" s="1"/>
  <c r="BD74" i="7" s="1"/>
  <c r="BE74" i="7" s="1"/>
  <c r="BF74" i="7" s="1"/>
  <c r="BG74" i="7" s="1"/>
  <c r="BH74" i="7" s="1"/>
  <c r="BI74" i="7" s="1"/>
  <c r="BJ74" i="7" s="1"/>
  <c r="BK74" i="7" s="1"/>
  <c r="BL74" i="7" s="1"/>
  <c r="BM74" i="7" s="1"/>
  <c r="BN74" i="7" s="1"/>
  <c r="BO74" i="7" s="1"/>
  <c r="BP74" i="7" s="1"/>
  <c r="BQ74" i="7" s="1"/>
  <c r="BR74" i="7" s="1"/>
  <c r="BS74" i="7" s="1"/>
  <c r="BT74" i="7" s="1"/>
  <c r="BU74" i="7" s="1"/>
  <c r="BV74" i="7" s="1"/>
  <c r="BW74" i="7" s="1"/>
  <c r="BX74" i="7" s="1"/>
  <c r="BY74" i="7" s="1"/>
  <c r="BZ74" i="7" s="1"/>
  <c r="CA74" i="7" s="1"/>
  <c r="CB74" i="7" s="1"/>
  <c r="CC74" i="7" s="1"/>
  <c r="CD74" i="7" s="1"/>
  <c r="CE74" i="7" s="1"/>
  <c r="CF74" i="7" s="1"/>
  <c r="CG74" i="7" s="1"/>
  <c r="CH74" i="7" s="1"/>
  <c r="CI74" i="7" s="1"/>
  <c r="CJ74" i="7" s="1"/>
  <c r="CK74" i="7" s="1"/>
  <c r="CL74" i="7" s="1"/>
  <c r="CM74" i="7" s="1"/>
  <c r="CN74" i="7" s="1"/>
  <c r="CO74" i="7" s="1"/>
  <c r="CP74" i="7" s="1"/>
  <c r="CQ74" i="7" s="1"/>
  <c r="CR74" i="7" s="1"/>
  <c r="CS74" i="7" s="1"/>
  <c r="CT74" i="7" s="1"/>
  <c r="CU74" i="7" s="1"/>
  <c r="CV74" i="7" s="1"/>
  <c r="CW74" i="7" s="1"/>
  <c r="CX74" i="7" s="1"/>
  <c r="CY74" i="7" s="1"/>
  <c r="CZ74" i="7" s="1"/>
  <c r="E19" i="2"/>
  <c r="F19" i="2" s="1"/>
  <c r="G19" i="2" s="1"/>
  <c r="C46" i="4"/>
  <c r="G74" i="4"/>
  <c r="B61" i="4"/>
  <c r="D86" i="7" s="1"/>
  <c r="F36" i="2"/>
  <c r="G36" i="2" s="1"/>
  <c r="H36" i="2" s="1"/>
  <c r="A89" i="7"/>
  <c r="A101" i="4" a="1"/>
  <c r="A101" i="4" s="1"/>
  <c r="B106" i="4" a="1"/>
  <c r="B106" i="4" s="1"/>
  <c r="D108" i="7"/>
  <c r="A116" i="4" a="1"/>
  <c r="A116" i="4" s="1"/>
  <c r="B89" i="4" a="1"/>
  <c r="B89" i="4" s="1"/>
  <c r="A93" i="4" a="1"/>
  <c r="A93" i="4" s="1"/>
  <c r="A114" i="4" a="1"/>
  <c r="A114" i="4" s="1"/>
  <c r="B87" i="4" a="1"/>
  <c r="B87" i="4" s="1"/>
  <c r="A92" i="4" a="1"/>
  <c r="A92" i="4" s="1"/>
  <c r="B86" i="4" a="1"/>
  <c r="B86" i="4" s="1"/>
  <c r="L86" i="4" s="1"/>
  <c r="G54" i="4"/>
  <c r="B100" i="4" a="1"/>
  <c r="B100" i="4" s="1"/>
  <c r="A84" i="4" a="1"/>
  <c r="A84" i="4" s="1"/>
  <c r="A109" i="4" a="1"/>
  <c r="A109" i="4" s="1"/>
  <c r="B107" i="4" a="1"/>
  <c r="B107" i="4" s="1"/>
  <c r="F54" i="4"/>
  <c r="A107" i="4" a="1"/>
  <c r="A107" i="4" s="1"/>
  <c r="B103" i="4" a="1"/>
  <c r="B103" i="4" s="1"/>
  <c r="B85" i="4" a="1"/>
  <c r="B85" i="4" s="1"/>
  <c r="L85" i="4" s="1"/>
  <c r="A85" i="4" a="1"/>
  <c r="A85" i="4" s="1"/>
  <c r="B114" i="4" a="1"/>
  <c r="B114" i="4" s="1"/>
  <c r="B84" i="4" a="1"/>
  <c r="B84" i="4" s="1"/>
  <c r="D68" i="4"/>
  <c r="H40" i="7" s="1"/>
  <c r="A110" i="4" a="1"/>
  <c r="A110" i="4" s="1"/>
  <c r="A108" i="4" a="1"/>
  <c r="A108" i="4" s="1"/>
  <c r="B94" i="4" a="1"/>
  <c r="B94" i="4" s="1"/>
  <c r="B112" i="4" a="1"/>
  <c r="B112" i="4" s="1"/>
  <c r="F27" i="2"/>
  <c r="G27" i="2" s="1"/>
  <c r="F64" i="4"/>
  <c r="B51" i="4"/>
  <c r="D76" i="7" s="1"/>
  <c r="A91" i="7"/>
  <c r="G64" i="4"/>
  <c r="D120" i="7"/>
  <c r="D51" i="4"/>
  <c r="F66" i="4"/>
  <c r="A36" i="7"/>
  <c r="A126" i="7" s="1"/>
  <c r="D140" i="7"/>
  <c r="B56" i="4"/>
  <c r="D81" i="7" s="1"/>
  <c r="F29" i="2"/>
  <c r="G29" i="2" s="1"/>
  <c r="G55" i="4"/>
  <c r="D57" i="4"/>
  <c r="A72" i="7"/>
  <c r="A115" i="4" a="1"/>
  <c r="A115" i="4" s="1"/>
  <c r="A111" i="4" a="1"/>
  <c r="A111" i="4" s="1"/>
  <c r="A87" i="4" a="1"/>
  <c r="A87" i="4" s="1"/>
  <c r="B99" i="4" a="1"/>
  <c r="B99" i="4" s="1"/>
  <c r="B91" i="4" a="1"/>
  <c r="B91" i="4" s="1"/>
  <c r="B116" i="4" a="1"/>
  <c r="B116" i="4" s="1"/>
  <c r="G68" i="4"/>
  <c r="A44" i="7"/>
  <c r="F44" i="7" s="1"/>
  <c r="D54" i="4"/>
  <c r="G26" i="7" s="1"/>
  <c r="A102" i="4" a="1"/>
  <c r="A102" i="4" s="1"/>
  <c r="A91" i="4" a="1"/>
  <c r="A91" i="4" s="1"/>
  <c r="A99" i="4" a="1"/>
  <c r="A99" i="4" s="1"/>
  <c r="B98" i="4" a="1"/>
  <c r="B98" i="4" s="1"/>
  <c r="B111" i="4" a="1"/>
  <c r="B111" i="4" s="1"/>
  <c r="B104" i="4" a="1"/>
  <c r="B104" i="4" s="1"/>
  <c r="B48" i="4"/>
  <c r="D73" i="7" s="1"/>
  <c r="A113" i="4" a="1"/>
  <c r="A113" i="4" s="1"/>
  <c r="A100" i="4" a="1"/>
  <c r="A100" i="4" s="1"/>
  <c r="A94" i="4" a="1"/>
  <c r="A94" i="4" s="1"/>
  <c r="A90" i="4" a="1"/>
  <c r="A90" i="4" s="1"/>
  <c r="B105" i="4" a="1"/>
  <c r="B105" i="4" s="1"/>
  <c r="B95" i="4" a="1"/>
  <c r="B95" i="4" s="1"/>
  <c r="B92" i="4" a="1"/>
  <c r="B92" i="4" s="1"/>
  <c r="F51" i="4"/>
  <c r="A103" i="4" a="1"/>
  <c r="A103" i="4" s="1"/>
  <c r="A106" i="4" a="1"/>
  <c r="A106" i="4" s="1"/>
  <c r="A98" i="4" a="1"/>
  <c r="A98" i="4" s="1"/>
  <c r="A97" i="4" a="1"/>
  <c r="A97" i="4" s="1"/>
  <c r="B110" i="4" a="1"/>
  <c r="B110" i="4" s="1"/>
  <c r="B113" i="4" a="1"/>
  <c r="B113" i="4" s="1"/>
  <c r="B101" i="4" a="1"/>
  <c r="B101" i="4" s="1"/>
  <c r="B108" i="4" a="1"/>
  <c r="B108" i="4" s="1"/>
  <c r="A93" i="7"/>
  <c r="D62" i="4"/>
  <c r="E34" i="7" s="1"/>
  <c r="E124" i="7" s="1"/>
  <c r="A29" i="7"/>
  <c r="C73" i="4"/>
  <c r="F20" i="2"/>
  <c r="G20" i="2" s="1"/>
  <c r="A102" i="7"/>
  <c r="A81" i="4"/>
  <c r="A96" i="4" a="1"/>
  <c r="A96" i="4" s="1"/>
  <c r="A104" i="4" a="1"/>
  <c r="A104" i="4" s="1"/>
  <c r="A89" i="4" a="1"/>
  <c r="A89" i="4" s="1"/>
  <c r="A112" i="4" a="1"/>
  <c r="A112" i="4" s="1"/>
  <c r="B109" i="4" a="1"/>
  <c r="B109" i="4" s="1"/>
  <c r="B97" i="4" a="1"/>
  <c r="B97" i="4" s="1"/>
  <c r="B88" i="4" a="1"/>
  <c r="B88" i="4" s="1"/>
  <c r="G72" i="4"/>
  <c r="D77" i="4"/>
  <c r="D73" i="4"/>
  <c r="A38" i="7"/>
  <c r="A128" i="7" s="1"/>
  <c r="F59" i="4"/>
  <c r="G70" i="4"/>
  <c r="D138" i="7"/>
  <c r="D66" i="4"/>
  <c r="B74" i="4"/>
  <c r="D99" i="7" s="1"/>
  <c r="G59" i="4"/>
  <c r="F70" i="4"/>
  <c r="E31" i="2"/>
  <c r="F31" i="2" s="1"/>
  <c r="G31" i="2" s="1"/>
  <c r="A84" i="7"/>
  <c r="D70" i="4"/>
  <c r="F71" i="4"/>
  <c r="D116" i="7"/>
  <c r="D50" i="4"/>
  <c r="F22" i="7" s="1"/>
  <c r="F10" i="2"/>
  <c r="G10" i="2" s="1"/>
  <c r="G53" i="4"/>
  <c r="A32" i="7"/>
  <c r="A50" i="7"/>
  <c r="A140" i="7" s="1"/>
  <c r="A49" i="7"/>
  <c r="A139" i="7" s="1"/>
  <c r="A98" i="7"/>
  <c r="E38" i="2"/>
  <c r="F38" i="2" s="1"/>
  <c r="G38" i="2" s="1"/>
  <c r="F35" i="2"/>
  <c r="G35" i="2" s="1"/>
  <c r="H35" i="2" s="1"/>
  <c r="C47" i="4"/>
  <c r="G73" i="4"/>
  <c r="F68" i="4"/>
  <c r="F72" i="4"/>
  <c r="F73" i="4"/>
  <c r="G49" i="4"/>
  <c r="A97" i="7"/>
  <c r="G77" i="4"/>
  <c r="A79" i="7"/>
  <c r="D137" i="7"/>
  <c r="F16" i="2"/>
  <c r="G16" i="2" s="1"/>
  <c r="F12" i="2"/>
  <c r="G12" i="2" s="1"/>
  <c r="D60" i="4"/>
  <c r="F53" i="4"/>
  <c r="D78" i="4"/>
  <c r="A23" i="7"/>
  <c r="A113" i="7" s="1"/>
  <c r="F49" i="4"/>
  <c r="B77" i="4"/>
  <c r="D102" i="7" s="1"/>
  <c r="D127" i="7"/>
  <c r="F52" i="4"/>
  <c r="A78" i="7"/>
  <c r="A74" i="7"/>
  <c r="A75" i="7"/>
  <c r="F28" i="2"/>
  <c r="G28" i="2" s="1"/>
  <c r="H28" i="2" s="1"/>
  <c r="A77" i="7"/>
  <c r="D53" i="4"/>
  <c r="A21" i="7"/>
  <c r="H21" i="7" s="1"/>
  <c r="C57" i="4"/>
  <c r="G50" i="4"/>
  <c r="E90" i="7"/>
  <c r="F90" i="7" s="1"/>
  <c r="G90" i="7" s="1"/>
  <c r="H90" i="7" s="1"/>
  <c r="I90" i="7" s="1"/>
  <c r="J90" i="7" s="1"/>
  <c r="K90" i="7" s="1"/>
  <c r="L90" i="7" s="1"/>
  <c r="M90" i="7" s="1"/>
  <c r="N90" i="7" s="1"/>
  <c r="O90" i="7" s="1"/>
  <c r="P90" i="7" s="1"/>
  <c r="Q90" i="7" s="1"/>
  <c r="R90" i="7" s="1"/>
  <c r="S90" i="7" s="1"/>
  <c r="T90" i="7" s="1"/>
  <c r="U90" i="7" s="1"/>
  <c r="V90" i="7" s="1"/>
  <c r="W90" i="7" s="1"/>
  <c r="X90" i="7" s="1"/>
  <c r="Y90" i="7" s="1"/>
  <c r="Z90" i="7" s="1"/>
  <c r="AA90" i="7" s="1"/>
  <c r="AB90" i="7" s="1"/>
  <c r="AC90" i="7" s="1"/>
  <c r="AD90" i="7" s="1"/>
  <c r="AE90" i="7" s="1"/>
  <c r="AF90" i="7" s="1"/>
  <c r="AG90" i="7" s="1"/>
  <c r="AH90" i="7" s="1"/>
  <c r="AI90" i="7" s="1"/>
  <c r="AJ90" i="7" s="1"/>
  <c r="AK90" i="7" s="1"/>
  <c r="AL90" i="7" s="1"/>
  <c r="AM90" i="7" s="1"/>
  <c r="AN90" i="7" s="1"/>
  <c r="AO90" i="7" s="1"/>
  <c r="AP90" i="7" s="1"/>
  <c r="AQ90" i="7" s="1"/>
  <c r="AR90" i="7" s="1"/>
  <c r="AS90" i="7" s="1"/>
  <c r="AT90" i="7" s="1"/>
  <c r="AU90" i="7" s="1"/>
  <c r="AV90" i="7" s="1"/>
  <c r="AW90" i="7" s="1"/>
  <c r="AX90" i="7" s="1"/>
  <c r="AY90" i="7" s="1"/>
  <c r="AZ90" i="7" s="1"/>
  <c r="BA90" i="7" s="1"/>
  <c r="BB90" i="7" s="1"/>
  <c r="BC90" i="7" s="1"/>
  <c r="BD90" i="7" s="1"/>
  <c r="BE90" i="7" s="1"/>
  <c r="BF90" i="7" s="1"/>
  <c r="BG90" i="7" s="1"/>
  <c r="BH90" i="7" s="1"/>
  <c r="BI90" i="7" s="1"/>
  <c r="BJ90" i="7" s="1"/>
  <c r="BK90" i="7" s="1"/>
  <c r="BL90" i="7" s="1"/>
  <c r="BM90" i="7" s="1"/>
  <c r="BN90" i="7" s="1"/>
  <c r="BO90" i="7" s="1"/>
  <c r="BP90" i="7" s="1"/>
  <c r="BQ90" i="7" s="1"/>
  <c r="BR90" i="7" s="1"/>
  <c r="BS90" i="7" s="1"/>
  <c r="BT90" i="7" s="1"/>
  <c r="BU90" i="7" s="1"/>
  <c r="BV90" i="7" s="1"/>
  <c r="BW90" i="7" s="1"/>
  <c r="BX90" i="7" s="1"/>
  <c r="BY90" i="7" s="1"/>
  <c r="BZ90" i="7" s="1"/>
  <c r="CA90" i="7" s="1"/>
  <c r="CB90" i="7" s="1"/>
  <c r="CC90" i="7" s="1"/>
  <c r="CD90" i="7" s="1"/>
  <c r="CE90" i="7" s="1"/>
  <c r="CF90" i="7" s="1"/>
  <c r="CG90" i="7" s="1"/>
  <c r="CH90" i="7" s="1"/>
  <c r="CI90" i="7" s="1"/>
  <c r="CJ90" i="7" s="1"/>
  <c r="CK90" i="7" s="1"/>
  <c r="CL90" i="7" s="1"/>
  <c r="CM90" i="7" s="1"/>
  <c r="CN90" i="7" s="1"/>
  <c r="CO90" i="7" s="1"/>
  <c r="CP90" i="7" s="1"/>
  <c r="CQ90" i="7" s="1"/>
  <c r="CR90" i="7" s="1"/>
  <c r="CS90" i="7" s="1"/>
  <c r="CT90" i="7" s="1"/>
  <c r="CU90" i="7" s="1"/>
  <c r="CV90" i="7" s="1"/>
  <c r="CW90" i="7" s="1"/>
  <c r="CX90" i="7" s="1"/>
  <c r="CY90" i="7" s="1"/>
  <c r="CZ90" i="7" s="1"/>
  <c r="A24" i="7"/>
  <c r="A114" i="7" s="1"/>
  <c r="G57" i="4"/>
  <c r="F50" i="4"/>
  <c r="G60" i="4"/>
  <c r="A103" i="7"/>
  <c r="A76" i="7"/>
  <c r="A82" i="7"/>
  <c r="D119" i="7"/>
  <c r="A85" i="7"/>
  <c r="G78" i="4"/>
  <c r="B52" i="4"/>
  <c r="D77" i="7" s="1"/>
  <c r="E77" i="7" s="1"/>
  <c r="F77" i="7" s="1"/>
  <c r="G77" i="7" s="1"/>
  <c r="H77" i="7" s="1"/>
  <c r="I77" i="7" s="1"/>
  <c r="J77" i="7" s="1"/>
  <c r="K77" i="7" s="1"/>
  <c r="L77" i="7" s="1"/>
  <c r="M77" i="7" s="1"/>
  <c r="N77" i="7" s="1"/>
  <c r="O77" i="7" s="1"/>
  <c r="P77" i="7" s="1"/>
  <c r="Q77" i="7" s="1"/>
  <c r="R77" i="7" s="1"/>
  <c r="S77" i="7" s="1"/>
  <c r="T77" i="7" s="1"/>
  <c r="U77" i="7" s="1"/>
  <c r="V77" i="7" s="1"/>
  <c r="W77" i="7" s="1"/>
  <c r="X77" i="7" s="1"/>
  <c r="Y77" i="7" s="1"/>
  <c r="Z77" i="7" s="1"/>
  <c r="AA77" i="7" s="1"/>
  <c r="AB77" i="7" s="1"/>
  <c r="AC77" i="7" s="1"/>
  <c r="AD77" i="7" s="1"/>
  <c r="AE77" i="7" s="1"/>
  <c r="AF77" i="7" s="1"/>
  <c r="AG77" i="7" s="1"/>
  <c r="AH77" i="7" s="1"/>
  <c r="AI77" i="7" s="1"/>
  <c r="AJ77" i="7" s="1"/>
  <c r="AK77" i="7" s="1"/>
  <c r="AL77" i="7" s="1"/>
  <c r="AM77" i="7" s="1"/>
  <c r="AN77" i="7" s="1"/>
  <c r="AO77" i="7" s="1"/>
  <c r="AP77" i="7" s="1"/>
  <c r="AQ77" i="7" s="1"/>
  <c r="AR77" i="7" s="1"/>
  <c r="AS77" i="7" s="1"/>
  <c r="AT77" i="7" s="1"/>
  <c r="AU77" i="7" s="1"/>
  <c r="AV77" i="7" s="1"/>
  <c r="AW77" i="7" s="1"/>
  <c r="AX77" i="7" s="1"/>
  <c r="AY77" i="7" s="1"/>
  <c r="AZ77" i="7" s="1"/>
  <c r="BA77" i="7" s="1"/>
  <c r="BB77" i="7" s="1"/>
  <c r="BC77" i="7" s="1"/>
  <c r="BD77" i="7" s="1"/>
  <c r="BE77" i="7" s="1"/>
  <c r="BF77" i="7" s="1"/>
  <c r="BG77" i="7" s="1"/>
  <c r="BH77" i="7" s="1"/>
  <c r="BI77" i="7" s="1"/>
  <c r="BJ77" i="7" s="1"/>
  <c r="BK77" i="7" s="1"/>
  <c r="BL77" i="7" s="1"/>
  <c r="BM77" i="7" s="1"/>
  <c r="BN77" i="7" s="1"/>
  <c r="BO77" i="7" s="1"/>
  <c r="BP77" i="7" s="1"/>
  <c r="BQ77" i="7" s="1"/>
  <c r="BR77" i="7" s="1"/>
  <c r="BS77" i="7" s="1"/>
  <c r="BT77" i="7" s="1"/>
  <c r="BU77" i="7" s="1"/>
  <c r="BV77" i="7" s="1"/>
  <c r="BW77" i="7" s="1"/>
  <c r="BX77" i="7" s="1"/>
  <c r="BY77" i="7" s="1"/>
  <c r="BZ77" i="7" s="1"/>
  <c r="CA77" i="7" s="1"/>
  <c r="CB77" i="7" s="1"/>
  <c r="CC77" i="7" s="1"/>
  <c r="CD77" i="7" s="1"/>
  <c r="CE77" i="7" s="1"/>
  <c r="CF77" i="7" s="1"/>
  <c r="CG77" i="7" s="1"/>
  <c r="CH77" i="7" s="1"/>
  <c r="CI77" i="7" s="1"/>
  <c r="CJ77" i="7" s="1"/>
  <c r="CK77" i="7" s="1"/>
  <c r="CL77" i="7" s="1"/>
  <c r="CM77" i="7" s="1"/>
  <c r="CN77" i="7" s="1"/>
  <c r="CO77" i="7" s="1"/>
  <c r="CP77" i="7" s="1"/>
  <c r="CQ77" i="7" s="1"/>
  <c r="CR77" i="7" s="1"/>
  <c r="CS77" i="7" s="1"/>
  <c r="CT77" i="7" s="1"/>
  <c r="CU77" i="7" s="1"/>
  <c r="CV77" i="7" s="1"/>
  <c r="CW77" i="7" s="1"/>
  <c r="CX77" i="7" s="1"/>
  <c r="CY77" i="7" s="1"/>
  <c r="CZ77" i="7" s="1"/>
  <c r="B59" i="4"/>
  <c r="D84" i="7" s="1"/>
  <c r="E84" i="7" s="1"/>
  <c r="F84" i="7" s="1"/>
  <c r="G84" i="7" s="1"/>
  <c r="H84" i="7" s="1"/>
  <c r="I84" i="7" s="1"/>
  <c r="J84" i="7" s="1"/>
  <c r="K84" i="7" s="1"/>
  <c r="L84" i="7" s="1"/>
  <c r="M84" i="7" s="1"/>
  <c r="N84" i="7" s="1"/>
  <c r="O84" i="7" s="1"/>
  <c r="P84" i="7" s="1"/>
  <c r="Q84" i="7" s="1"/>
  <c r="R84" i="7" s="1"/>
  <c r="S84" i="7" s="1"/>
  <c r="T84" i="7" s="1"/>
  <c r="U84" i="7" s="1"/>
  <c r="V84" i="7" s="1"/>
  <c r="W84" i="7" s="1"/>
  <c r="X84" i="7" s="1"/>
  <c r="Y84" i="7" s="1"/>
  <c r="Z84" i="7" s="1"/>
  <c r="AA84" i="7" s="1"/>
  <c r="AB84" i="7" s="1"/>
  <c r="AC84" i="7" s="1"/>
  <c r="AD84" i="7" s="1"/>
  <c r="AE84" i="7" s="1"/>
  <c r="AF84" i="7" s="1"/>
  <c r="AG84" i="7" s="1"/>
  <c r="AH84" i="7" s="1"/>
  <c r="AI84" i="7" s="1"/>
  <c r="AJ84" i="7" s="1"/>
  <c r="AK84" i="7" s="1"/>
  <c r="AL84" i="7" s="1"/>
  <c r="AM84" i="7" s="1"/>
  <c r="AN84" i="7" s="1"/>
  <c r="AO84" i="7" s="1"/>
  <c r="AP84" i="7" s="1"/>
  <c r="AQ84" i="7" s="1"/>
  <c r="AR84" i="7" s="1"/>
  <c r="AS84" i="7" s="1"/>
  <c r="AT84" i="7" s="1"/>
  <c r="AU84" i="7" s="1"/>
  <c r="AV84" i="7" s="1"/>
  <c r="AW84" i="7" s="1"/>
  <c r="AX84" i="7" s="1"/>
  <c r="AY84" i="7" s="1"/>
  <c r="AZ84" i="7" s="1"/>
  <c r="BA84" i="7" s="1"/>
  <c r="BB84" i="7" s="1"/>
  <c r="BC84" i="7" s="1"/>
  <c r="BD84" i="7" s="1"/>
  <c r="BE84" i="7" s="1"/>
  <c r="BF84" i="7" s="1"/>
  <c r="BG84" i="7" s="1"/>
  <c r="BH84" i="7" s="1"/>
  <c r="BI84" i="7" s="1"/>
  <c r="BJ84" i="7" s="1"/>
  <c r="BK84" i="7" s="1"/>
  <c r="BL84" i="7" s="1"/>
  <c r="BM84" i="7" s="1"/>
  <c r="BN84" i="7" s="1"/>
  <c r="BO84" i="7" s="1"/>
  <c r="BP84" i="7" s="1"/>
  <c r="BQ84" i="7" s="1"/>
  <c r="BR84" i="7" s="1"/>
  <c r="BS84" i="7" s="1"/>
  <c r="BT84" i="7" s="1"/>
  <c r="BU84" i="7" s="1"/>
  <c r="BV84" i="7" s="1"/>
  <c r="BW84" i="7" s="1"/>
  <c r="BX84" i="7" s="1"/>
  <c r="BY84" i="7" s="1"/>
  <c r="BZ84" i="7" s="1"/>
  <c r="CA84" i="7" s="1"/>
  <c r="CB84" i="7" s="1"/>
  <c r="CC84" i="7" s="1"/>
  <c r="CD84" i="7" s="1"/>
  <c r="CE84" i="7" s="1"/>
  <c r="CF84" i="7" s="1"/>
  <c r="CG84" i="7" s="1"/>
  <c r="CH84" i="7" s="1"/>
  <c r="CI84" i="7" s="1"/>
  <c r="CJ84" i="7" s="1"/>
  <c r="CK84" i="7" s="1"/>
  <c r="CL84" i="7" s="1"/>
  <c r="CM84" i="7" s="1"/>
  <c r="CN84" i="7" s="1"/>
  <c r="CO84" i="7" s="1"/>
  <c r="CP84" i="7" s="1"/>
  <c r="CQ84" i="7" s="1"/>
  <c r="CR84" i="7" s="1"/>
  <c r="CS84" i="7" s="1"/>
  <c r="CT84" i="7" s="1"/>
  <c r="CU84" i="7" s="1"/>
  <c r="CV84" i="7" s="1"/>
  <c r="CW84" i="7" s="1"/>
  <c r="CX84" i="7" s="1"/>
  <c r="CY84" i="7" s="1"/>
  <c r="CZ84" i="7" s="1"/>
  <c r="A42" i="7"/>
  <c r="A132" i="7" s="1"/>
  <c r="A80" i="7"/>
  <c r="C50" i="4"/>
  <c r="F55" i="4"/>
  <c r="G62" i="4"/>
  <c r="D71" i="4"/>
  <c r="E43" i="7" s="1"/>
  <c r="E133" i="7" s="1"/>
  <c r="A27" i="7"/>
  <c r="A117" i="7" s="1"/>
  <c r="G47" i="4"/>
  <c r="C64" i="4"/>
  <c r="F17" i="2"/>
  <c r="G17" i="2" s="1"/>
  <c r="F37" i="2"/>
  <c r="G37" i="2" s="1"/>
  <c r="D47" i="4"/>
  <c r="F76" i="4"/>
  <c r="E100" i="7"/>
  <c r="F100" i="7" s="1"/>
  <c r="G100" i="7" s="1"/>
  <c r="H100" i="7" s="1"/>
  <c r="I100" i="7" s="1"/>
  <c r="J100" i="7" s="1"/>
  <c r="K100" i="7" s="1"/>
  <c r="L100" i="7" s="1"/>
  <c r="M100" i="7" s="1"/>
  <c r="N100" i="7" s="1"/>
  <c r="O100" i="7" s="1"/>
  <c r="P100" i="7" s="1"/>
  <c r="Q100" i="7" s="1"/>
  <c r="R100" i="7" s="1"/>
  <c r="S100" i="7" s="1"/>
  <c r="T100" i="7" s="1"/>
  <c r="U100" i="7" s="1"/>
  <c r="V100" i="7" s="1"/>
  <c r="W100" i="7" s="1"/>
  <c r="X100" i="7" s="1"/>
  <c r="Y100" i="7" s="1"/>
  <c r="Z100" i="7" s="1"/>
  <c r="AA100" i="7" s="1"/>
  <c r="AB100" i="7" s="1"/>
  <c r="AC100" i="7" s="1"/>
  <c r="AD100" i="7" s="1"/>
  <c r="AE100" i="7" s="1"/>
  <c r="AF100" i="7" s="1"/>
  <c r="AG100" i="7" s="1"/>
  <c r="AH100" i="7" s="1"/>
  <c r="AI100" i="7" s="1"/>
  <c r="AJ100" i="7" s="1"/>
  <c r="AK100" i="7" s="1"/>
  <c r="AL100" i="7" s="1"/>
  <c r="AM100" i="7" s="1"/>
  <c r="AN100" i="7" s="1"/>
  <c r="AO100" i="7" s="1"/>
  <c r="AP100" i="7" s="1"/>
  <c r="AQ100" i="7" s="1"/>
  <c r="AR100" i="7" s="1"/>
  <c r="AS100" i="7" s="1"/>
  <c r="AT100" i="7" s="1"/>
  <c r="AU100" i="7" s="1"/>
  <c r="AV100" i="7" s="1"/>
  <c r="AW100" i="7" s="1"/>
  <c r="AX100" i="7" s="1"/>
  <c r="AY100" i="7" s="1"/>
  <c r="AZ100" i="7" s="1"/>
  <c r="BA100" i="7" s="1"/>
  <c r="BB100" i="7" s="1"/>
  <c r="BC100" i="7" s="1"/>
  <c r="BD100" i="7" s="1"/>
  <c r="BE100" i="7" s="1"/>
  <c r="BF100" i="7" s="1"/>
  <c r="BG100" i="7" s="1"/>
  <c r="BH100" i="7" s="1"/>
  <c r="BI100" i="7" s="1"/>
  <c r="BJ100" i="7" s="1"/>
  <c r="BK100" i="7" s="1"/>
  <c r="BL100" i="7" s="1"/>
  <c r="BM100" i="7" s="1"/>
  <c r="BN100" i="7" s="1"/>
  <c r="BO100" i="7" s="1"/>
  <c r="BP100" i="7" s="1"/>
  <c r="BQ100" i="7" s="1"/>
  <c r="BR100" i="7" s="1"/>
  <c r="BS100" i="7" s="1"/>
  <c r="BT100" i="7" s="1"/>
  <c r="BU100" i="7" s="1"/>
  <c r="BV100" i="7" s="1"/>
  <c r="BW100" i="7" s="1"/>
  <c r="BX100" i="7" s="1"/>
  <c r="BY100" i="7" s="1"/>
  <c r="BZ100" i="7" s="1"/>
  <c r="CA100" i="7" s="1"/>
  <c r="CB100" i="7" s="1"/>
  <c r="CC100" i="7" s="1"/>
  <c r="CD100" i="7" s="1"/>
  <c r="CE100" i="7" s="1"/>
  <c r="CF100" i="7" s="1"/>
  <c r="CG100" i="7" s="1"/>
  <c r="CH100" i="7" s="1"/>
  <c r="CI100" i="7" s="1"/>
  <c r="CJ100" i="7" s="1"/>
  <c r="CK100" i="7" s="1"/>
  <c r="CL100" i="7" s="1"/>
  <c r="CM100" i="7" s="1"/>
  <c r="CN100" i="7" s="1"/>
  <c r="CO100" i="7" s="1"/>
  <c r="CP100" i="7" s="1"/>
  <c r="CQ100" i="7" s="1"/>
  <c r="CR100" i="7" s="1"/>
  <c r="CS100" i="7" s="1"/>
  <c r="CT100" i="7" s="1"/>
  <c r="CU100" i="7" s="1"/>
  <c r="CV100" i="7" s="1"/>
  <c r="CW100" i="7" s="1"/>
  <c r="CX100" i="7" s="1"/>
  <c r="CY100" i="7" s="1"/>
  <c r="CZ100" i="7" s="1"/>
  <c r="A101" i="7"/>
  <c r="G56" i="4"/>
  <c r="A88" i="7"/>
  <c r="A48" i="7"/>
  <c r="E48" i="7" s="1"/>
  <c r="A81" i="7"/>
  <c r="F56" i="4"/>
  <c r="A47" i="7"/>
  <c r="G47" i="7" s="1"/>
  <c r="A100" i="7"/>
  <c r="A31" i="7"/>
  <c r="E31" i="7" s="1"/>
  <c r="E121" i="7" s="1"/>
  <c r="A19" i="7"/>
  <c r="A109" i="7" s="1"/>
  <c r="D56" i="4"/>
  <c r="G75" i="4"/>
  <c r="G71" i="4"/>
  <c r="B42" i="2"/>
  <c r="C48" i="4"/>
  <c r="F75" i="4"/>
  <c r="G52" i="4"/>
  <c r="C60" i="4"/>
  <c r="C66" i="4"/>
  <c r="E40" i="2"/>
  <c r="F40" i="2" s="1"/>
  <c r="A96" i="7"/>
  <c r="C53" i="4"/>
  <c r="E22" i="2"/>
  <c r="F22" i="2" s="1"/>
  <c r="G22" i="2" s="1"/>
  <c r="C78" i="4"/>
  <c r="E41" i="2"/>
  <c r="F41" i="2" s="1"/>
  <c r="G41" i="2" s="1"/>
  <c r="E30" i="2"/>
  <c r="F30" i="2" s="1"/>
  <c r="G30" i="2" s="1"/>
  <c r="E14" i="2"/>
  <c r="F14" i="2" s="1"/>
  <c r="C72" i="4"/>
  <c r="E18" i="2"/>
  <c r="F18" i="2" s="1"/>
  <c r="G18" i="2" s="1"/>
  <c r="C74" i="4"/>
  <c r="C63" i="4"/>
  <c r="E15" i="2"/>
  <c r="F15" i="2" s="1"/>
  <c r="C61" i="4"/>
  <c r="E24" i="2"/>
  <c r="F24" i="2" s="1"/>
  <c r="G24" i="2" s="1"/>
  <c r="C69" i="4"/>
  <c r="E94" i="7" s="1"/>
  <c r="F94" i="7" s="1"/>
  <c r="G94" i="7" s="1"/>
  <c r="H94" i="7" s="1"/>
  <c r="I94" i="7" s="1"/>
  <c r="J94" i="7" s="1"/>
  <c r="K94" i="7" s="1"/>
  <c r="L94" i="7" s="1"/>
  <c r="M94" i="7" s="1"/>
  <c r="N94" i="7" s="1"/>
  <c r="O94" i="7" s="1"/>
  <c r="P94" i="7" s="1"/>
  <c r="Q94" i="7" s="1"/>
  <c r="R94" i="7" s="1"/>
  <c r="S94" i="7" s="1"/>
  <c r="T94" i="7" s="1"/>
  <c r="U94" i="7" s="1"/>
  <c r="V94" i="7" s="1"/>
  <c r="W94" i="7" s="1"/>
  <c r="X94" i="7" s="1"/>
  <c r="Y94" i="7" s="1"/>
  <c r="Z94" i="7" s="1"/>
  <c r="AA94" i="7" s="1"/>
  <c r="AB94" i="7" s="1"/>
  <c r="AC94" i="7" s="1"/>
  <c r="AD94" i="7" s="1"/>
  <c r="AE94" i="7" s="1"/>
  <c r="AF94" i="7" s="1"/>
  <c r="AG94" i="7" s="1"/>
  <c r="AH94" i="7" s="1"/>
  <c r="AI94" i="7" s="1"/>
  <c r="AJ94" i="7" s="1"/>
  <c r="AK94" i="7" s="1"/>
  <c r="AL94" i="7" s="1"/>
  <c r="AM94" i="7" s="1"/>
  <c r="AN94" i="7" s="1"/>
  <c r="AO94" i="7" s="1"/>
  <c r="AP94" i="7" s="1"/>
  <c r="AQ94" i="7" s="1"/>
  <c r="AR94" i="7" s="1"/>
  <c r="AS94" i="7" s="1"/>
  <c r="AT94" i="7" s="1"/>
  <c r="AU94" i="7" s="1"/>
  <c r="AV94" i="7" s="1"/>
  <c r="AW94" i="7" s="1"/>
  <c r="AX94" i="7" s="1"/>
  <c r="AY94" i="7" s="1"/>
  <c r="AZ94" i="7" s="1"/>
  <c r="BA94" i="7" s="1"/>
  <c r="BB94" i="7" s="1"/>
  <c r="BC94" i="7" s="1"/>
  <c r="BD94" i="7" s="1"/>
  <c r="BE94" i="7" s="1"/>
  <c r="BF94" i="7" s="1"/>
  <c r="BG94" i="7" s="1"/>
  <c r="BH94" i="7" s="1"/>
  <c r="BI94" i="7" s="1"/>
  <c r="BJ94" i="7" s="1"/>
  <c r="BK94" i="7" s="1"/>
  <c r="BL94" i="7" s="1"/>
  <c r="BM94" i="7" s="1"/>
  <c r="BN94" i="7" s="1"/>
  <c r="BO94" i="7" s="1"/>
  <c r="BP94" i="7" s="1"/>
  <c r="BQ94" i="7" s="1"/>
  <c r="BR94" i="7" s="1"/>
  <c r="BS94" i="7" s="1"/>
  <c r="BT94" i="7" s="1"/>
  <c r="BU94" i="7" s="1"/>
  <c r="BV94" i="7" s="1"/>
  <c r="BW94" i="7" s="1"/>
  <c r="BX94" i="7" s="1"/>
  <c r="BY94" i="7" s="1"/>
  <c r="BZ94" i="7" s="1"/>
  <c r="CA94" i="7" s="1"/>
  <c r="CB94" i="7" s="1"/>
  <c r="CC94" i="7" s="1"/>
  <c r="CD94" i="7" s="1"/>
  <c r="CE94" i="7" s="1"/>
  <c r="CF94" i="7" s="1"/>
  <c r="CG94" i="7" s="1"/>
  <c r="CH94" i="7" s="1"/>
  <c r="CI94" i="7" s="1"/>
  <c r="CJ94" i="7" s="1"/>
  <c r="CK94" i="7" s="1"/>
  <c r="CL94" i="7" s="1"/>
  <c r="CM94" i="7" s="1"/>
  <c r="CN94" i="7" s="1"/>
  <c r="CO94" i="7" s="1"/>
  <c r="CP94" i="7" s="1"/>
  <c r="CQ94" i="7" s="1"/>
  <c r="CR94" i="7" s="1"/>
  <c r="CS94" i="7" s="1"/>
  <c r="CT94" i="7" s="1"/>
  <c r="CU94" i="7" s="1"/>
  <c r="CV94" i="7" s="1"/>
  <c r="CW94" i="7" s="1"/>
  <c r="CX94" i="7" s="1"/>
  <c r="CY94" i="7" s="1"/>
  <c r="CZ94" i="7" s="1"/>
  <c r="E32" i="2"/>
  <c r="F32" i="2" s="1"/>
  <c r="G32" i="2" s="1"/>
  <c r="C54" i="4"/>
  <c r="D63" i="4"/>
  <c r="A35" i="7"/>
  <c r="C62" i="4"/>
  <c r="E25" i="2"/>
  <c r="F25" i="2" s="1"/>
  <c r="G25" i="2" s="1"/>
  <c r="H25" i="2" s="1"/>
  <c r="A18" i="7"/>
  <c r="D46" i="4"/>
  <c r="G63" i="4"/>
  <c r="F46" i="4"/>
  <c r="C70" i="4"/>
  <c r="E33" i="2"/>
  <c r="F33" i="2" s="1"/>
  <c r="C42" i="2"/>
  <c r="G46" i="4"/>
  <c r="C76" i="4"/>
  <c r="E101" i="7" s="1"/>
  <c r="F101" i="7" s="1"/>
  <c r="G101" i="7" s="1"/>
  <c r="H101" i="7" s="1"/>
  <c r="I101" i="7" s="1"/>
  <c r="J101" i="7" s="1"/>
  <c r="K101" i="7" s="1"/>
  <c r="L101" i="7" s="1"/>
  <c r="M101" i="7" s="1"/>
  <c r="N101" i="7" s="1"/>
  <c r="O101" i="7" s="1"/>
  <c r="P101" i="7" s="1"/>
  <c r="Q101" i="7" s="1"/>
  <c r="R101" i="7" s="1"/>
  <c r="S101" i="7" s="1"/>
  <c r="T101" i="7" s="1"/>
  <c r="U101" i="7" s="1"/>
  <c r="V101" i="7" s="1"/>
  <c r="W101" i="7" s="1"/>
  <c r="X101" i="7" s="1"/>
  <c r="Y101" i="7" s="1"/>
  <c r="Z101" i="7" s="1"/>
  <c r="AA101" i="7" s="1"/>
  <c r="AB101" i="7" s="1"/>
  <c r="AC101" i="7" s="1"/>
  <c r="AD101" i="7" s="1"/>
  <c r="AE101" i="7" s="1"/>
  <c r="AF101" i="7" s="1"/>
  <c r="AG101" i="7" s="1"/>
  <c r="AH101" i="7" s="1"/>
  <c r="AI101" i="7" s="1"/>
  <c r="AJ101" i="7" s="1"/>
  <c r="AK101" i="7" s="1"/>
  <c r="AL101" i="7" s="1"/>
  <c r="AM101" i="7" s="1"/>
  <c r="AN101" i="7" s="1"/>
  <c r="AO101" i="7" s="1"/>
  <c r="AP101" i="7" s="1"/>
  <c r="AQ101" i="7" s="1"/>
  <c r="AR101" i="7" s="1"/>
  <c r="AS101" i="7" s="1"/>
  <c r="AT101" i="7" s="1"/>
  <c r="AU101" i="7" s="1"/>
  <c r="AV101" i="7" s="1"/>
  <c r="AW101" i="7" s="1"/>
  <c r="AX101" i="7" s="1"/>
  <c r="AY101" i="7" s="1"/>
  <c r="AZ101" i="7" s="1"/>
  <c r="BA101" i="7" s="1"/>
  <c r="BB101" i="7" s="1"/>
  <c r="BC101" i="7" s="1"/>
  <c r="BD101" i="7" s="1"/>
  <c r="BE101" i="7" s="1"/>
  <c r="BF101" i="7" s="1"/>
  <c r="BG101" i="7" s="1"/>
  <c r="BH101" i="7" s="1"/>
  <c r="BI101" i="7" s="1"/>
  <c r="BJ101" i="7" s="1"/>
  <c r="BK101" i="7" s="1"/>
  <c r="BL101" i="7" s="1"/>
  <c r="BM101" i="7" s="1"/>
  <c r="BN101" i="7" s="1"/>
  <c r="BO101" i="7" s="1"/>
  <c r="BP101" i="7" s="1"/>
  <c r="BQ101" i="7" s="1"/>
  <c r="BR101" i="7" s="1"/>
  <c r="BS101" i="7" s="1"/>
  <c r="BT101" i="7" s="1"/>
  <c r="BU101" i="7" s="1"/>
  <c r="BV101" i="7" s="1"/>
  <c r="BW101" i="7" s="1"/>
  <c r="BX101" i="7" s="1"/>
  <c r="BY101" i="7" s="1"/>
  <c r="BZ101" i="7" s="1"/>
  <c r="CA101" i="7" s="1"/>
  <c r="CB101" i="7" s="1"/>
  <c r="CC101" i="7" s="1"/>
  <c r="CD101" i="7" s="1"/>
  <c r="CE101" i="7" s="1"/>
  <c r="CF101" i="7" s="1"/>
  <c r="CG101" i="7" s="1"/>
  <c r="CH101" i="7" s="1"/>
  <c r="CI101" i="7" s="1"/>
  <c r="CJ101" i="7" s="1"/>
  <c r="CK101" i="7" s="1"/>
  <c r="CL101" i="7" s="1"/>
  <c r="CM101" i="7" s="1"/>
  <c r="CN101" i="7" s="1"/>
  <c r="CO101" i="7" s="1"/>
  <c r="CP101" i="7" s="1"/>
  <c r="CQ101" i="7" s="1"/>
  <c r="CR101" i="7" s="1"/>
  <c r="CS101" i="7" s="1"/>
  <c r="CT101" i="7" s="1"/>
  <c r="CU101" i="7" s="1"/>
  <c r="CV101" i="7" s="1"/>
  <c r="CW101" i="7" s="1"/>
  <c r="CX101" i="7" s="1"/>
  <c r="CY101" i="7" s="1"/>
  <c r="CZ101" i="7" s="1"/>
  <c r="E39" i="2"/>
  <c r="F39" i="2" s="1"/>
  <c r="G39" i="2" s="1"/>
  <c r="H39" i="2" s="1"/>
  <c r="C58" i="4"/>
  <c r="E21" i="2"/>
  <c r="F21" i="2" s="1"/>
  <c r="F23" i="2"/>
  <c r="H54" i="7"/>
  <c r="H55" i="7"/>
  <c r="I17" i="7"/>
  <c r="I52" i="7" s="1" a="1"/>
  <c r="I52" i="7" s="1"/>
  <c r="H56" i="7"/>
  <c r="H145" i="7" s="1"/>
  <c r="A112" i="7"/>
  <c r="A130" i="7"/>
  <c r="A118" i="7"/>
  <c r="D71" i="7"/>
  <c r="A116" i="7"/>
  <c r="F11" i="2"/>
  <c r="A115" i="7"/>
  <c r="A124" i="7"/>
  <c r="F9" i="2"/>
  <c r="A135" i="7"/>
  <c r="F52" i="7" l="1" a="1"/>
  <c r="F52" i="7" s="1"/>
  <c r="E52" i="7" a="1"/>
  <c r="E52" i="7" s="1"/>
  <c r="G52" i="7" a="1"/>
  <c r="G52" i="7" s="1"/>
  <c r="H52" i="7" a="1"/>
  <c r="H52" i="7" s="1"/>
  <c r="H144" i="7"/>
  <c r="B170" i="7"/>
  <c r="B10" i="6"/>
  <c r="I10" i="6"/>
  <c r="G11" i="6"/>
  <c r="E89" i="7"/>
  <c r="F89" i="7" s="1"/>
  <c r="G89" i="7" s="1"/>
  <c r="H89" i="7" s="1"/>
  <c r="I89" i="7" s="1"/>
  <c r="J89" i="7" s="1"/>
  <c r="K89" i="7" s="1"/>
  <c r="L89" i="7" s="1"/>
  <c r="M89" i="7" s="1"/>
  <c r="N89" i="7" s="1"/>
  <c r="O89" i="7" s="1"/>
  <c r="P89" i="7" s="1"/>
  <c r="Q89" i="7" s="1"/>
  <c r="R89" i="7" s="1"/>
  <c r="S89" i="7" s="1"/>
  <c r="T89" i="7" s="1"/>
  <c r="U89" i="7" s="1"/>
  <c r="V89" i="7" s="1"/>
  <c r="W89" i="7" s="1"/>
  <c r="X89" i="7" s="1"/>
  <c r="Y89" i="7" s="1"/>
  <c r="Z89" i="7" s="1"/>
  <c r="AA89" i="7" s="1"/>
  <c r="AB89" i="7" s="1"/>
  <c r="AC89" i="7" s="1"/>
  <c r="AD89" i="7" s="1"/>
  <c r="AE89" i="7" s="1"/>
  <c r="AF89" i="7" s="1"/>
  <c r="AG89" i="7" s="1"/>
  <c r="AH89" i="7" s="1"/>
  <c r="AI89" i="7" s="1"/>
  <c r="AJ89" i="7" s="1"/>
  <c r="AK89" i="7" s="1"/>
  <c r="AL89" i="7" s="1"/>
  <c r="AM89" i="7" s="1"/>
  <c r="AN89" i="7" s="1"/>
  <c r="AO89" i="7" s="1"/>
  <c r="AP89" i="7" s="1"/>
  <c r="AQ89" i="7" s="1"/>
  <c r="AR89" i="7" s="1"/>
  <c r="AS89" i="7" s="1"/>
  <c r="AT89" i="7" s="1"/>
  <c r="AU89" i="7" s="1"/>
  <c r="AV89" i="7" s="1"/>
  <c r="AW89" i="7" s="1"/>
  <c r="AX89" i="7" s="1"/>
  <c r="AY89" i="7" s="1"/>
  <c r="AZ89" i="7" s="1"/>
  <c r="BA89" i="7" s="1"/>
  <c r="BB89" i="7" s="1"/>
  <c r="BC89" i="7" s="1"/>
  <c r="BD89" i="7" s="1"/>
  <c r="BE89" i="7" s="1"/>
  <c r="BF89" i="7" s="1"/>
  <c r="BG89" i="7" s="1"/>
  <c r="BH89" i="7" s="1"/>
  <c r="BI89" i="7" s="1"/>
  <c r="BJ89" i="7" s="1"/>
  <c r="BK89" i="7" s="1"/>
  <c r="BL89" i="7" s="1"/>
  <c r="BM89" i="7" s="1"/>
  <c r="BN89" i="7" s="1"/>
  <c r="BO89" i="7" s="1"/>
  <c r="BP89" i="7" s="1"/>
  <c r="BQ89" i="7" s="1"/>
  <c r="BR89" i="7" s="1"/>
  <c r="BS89" i="7" s="1"/>
  <c r="BT89" i="7" s="1"/>
  <c r="BU89" i="7" s="1"/>
  <c r="BV89" i="7" s="1"/>
  <c r="BW89" i="7" s="1"/>
  <c r="BX89" i="7" s="1"/>
  <c r="BY89" i="7" s="1"/>
  <c r="BZ89" i="7" s="1"/>
  <c r="CA89" i="7" s="1"/>
  <c r="CB89" i="7" s="1"/>
  <c r="CC89" i="7" s="1"/>
  <c r="CD89" i="7" s="1"/>
  <c r="CE89" i="7" s="1"/>
  <c r="CF89" i="7" s="1"/>
  <c r="CG89" i="7" s="1"/>
  <c r="CH89" i="7" s="1"/>
  <c r="CI89" i="7" s="1"/>
  <c r="CJ89" i="7" s="1"/>
  <c r="CK89" i="7" s="1"/>
  <c r="CL89" i="7" s="1"/>
  <c r="CM89" i="7" s="1"/>
  <c r="CN89" i="7" s="1"/>
  <c r="CO89" i="7" s="1"/>
  <c r="CP89" i="7" s="1"/>
  <c r="CQ89" i="7" s="1"/>
  <c r="CR89" i="7" s="1"/>
  <c r="CS89" i="7" s="1"/>
  <c r="CT89" i="7" s="1"/>
  <c r="CU89" i="7" s="1"/>
  <c r="CV89" i="7" s="1"/>
  <c r="CW89" i="7" s="1"/>
  <c r="CX89" i="7" s="1"/>
  <c r="CY89" i="7" s="1"/>
  <c r="CZ89" i="7" s="1"/>
  <c r="G37" i="7"/>
  <c r="A127" i="7"/>
  <c r="H37" i="7"/>
  <c r="E37" i="7"/>
  <c r="E127" i="7" s="1"/>
  <c r="F127" i="7" s="1"/>
  <c r="H64" i="7"/>
  <c r="G153" i="7"/>
  <c r="H146" i="7"/>
  <c r="I37" i="7"/>
  <c r="I62" i="7"/>
  <c r="I151" i="7" s="1"/>
  <c r="I60" i="7"/>
  <c r="I149" i="7" s="1"/>
  <c r="I58" i="7"/>
  <c r="I147" i="7" s="1"/>
  <c r="I63" i="7"/>
  <c r="I152" i="7" s="1"/>
  <c r="I61" i="7"/>
  <c r="I150" i="7" s="1"/>
  <c r="I57" i="7"/>
  <c r="I59" i="7"/>
  <c r="I148" i="7" s="1"/>
  <c r="F41" i="7"/>
  <c r="F46" i="7"/>
  <c r="E46" i="7"/>
  <c r="E136" i="7" s="1"/>
  <c r="H33" i="7"/>
  <c r="G33" i="7"/>
  <c r="F33" i="7"/>
  <c r="F123" i="7" s="1"/>
  <c r="A136" i="7"/>
  <c r="H46" i="7"/>
  <c r="A123" i="7"/>
  <c r="I33" i="7"/>
  <c r="I46" i="7"/>
  <c r="H5" i="7"/>
  <c r="H163" i="7" s="1"/>
  <c r="I8" i="2"/>
  <c r="E92" i="7"/>
  <c r="F92" i="7" s="1"/>
  <c r="G92" i="7" s="1"/>
  <c r="H92" i="7" s="1"/>
  <c r="I92" i="7" s="1"/>
  <c r="J92" i="7" s="1"/>
  <c r="K92" i="7" s="1"/>
  <c r="L92" i="7" s="1"/>
  <c r="M92" i="7" s="1"/>
  <c r="N92" i="7" s="1"/>
  <c r="O92" i="7" s="1"/>
  <c r="P92" i="7" s="1"/>
  <c r="Q92" i="7" s="1"/>
  <c r="R92" i="7" s="1"/>
  <c r="S92" i="7" s="1"/>
  <c r="T92" i="7" s="1"/>
  <c r="U92" i="7" s="1"/>
  <c r="V92" i="7" s="1"/>
  <c r="W92" i="7" s="1"/>
  <c r="X92" i="7" s="1"/>
  <c r="Y92" i="7" s="1"/>
  <c r="Z92" i="7" s="1"/>
  <c r="AA92" i="7" s="1"/>
  <c r="AB92" i="7" s="1"/>
  <c r="AC92" i="7" s="1"/>
  <c r="AD92" i="7" s="1"/>
  <c r="AE92" i="7" s="1"/>
  <c r="AF92" i="7" s="1"/>
  <c r="AG92" i="7" s="1"/>
  <c r="AH92" i="7" s="1"/>
  <c r="AI92" i="7" s="1"/>
  <c r="AJ92" i="7" s="1"/>
  <c r="AK92" i="7" s="1"/>
  <c r="AL92" i="7" s="1"/>
  <c r="AM92" i="7" s="1"/>
  <c r="AN92" i="7" s="1"/>
  <c r="AO92" i="7" s="1"/>
  <c r="AP92" i="7" s="1"/>
  <c r="AQ92" i="7" s="1"/>
  <c r="AR92" i="7" s="1"/>
  <c r="AS92" i="7" s="1"/>
  <c r="AT92" i="7" s="1"/>
  <c r="AU92" i="7" s="1"/>
  <c r="AV92" i="7" s="1"/>
  <c r="AW92" i="7" s="1"/>
  <c r="AX92" i="7" s="1"/>
  <c r="AY92" i="7" s="1"/>
  <c r="AZ92" i="7" s="1"/>
  <c r="BA92" i="7" s="1"/>
  <c r="BB92" i="7" s="1"/>
  <c r="BC92" i="7" s="1"/>
  <c r="BD92" i="7" s="1"/>
  <c r="BE92" i="7" s="1"/>
  <c r="BF92" i="7" s="1"/>
  <c r="BG92" i="7" s="1"/>
  <c r="BH92" i="7" s="1"/>
  <c r="BI92" i="7" s="1"/>
  <c r="BJ92" i="7" s="1"/>
  <c r="BK92" i="7" s="1"/>
  <c r="BL92" i="7" s="1"/>
  <c r="BM92" i="7" s="1"/>
  <c r="BN92" i="7" s="1"/>
  <c r="BO92" i="7" s="1"/>
  <c r="BP92" i="7" s="1"/>
  <c r="BQ92" i="7" s="1"/>
  <c r="BR92" i="7" s="1"/>
  <c r="BS92" i="7" s="1"/>
  <c r="BT92" i="7" s="1"/>
  <c r="BU92" i="7" s="1"/>
  <c r="BV92" i="7" s="1"/>
  <c r="BW92" i="7" s="1"/>
  <c r="BX92" i="7" s="1"/>
  <c r="BY92" i="7" s="1"/>
  <c r="BZ92" i="7" s="1"/>
  <c r="CA92" i="7" s="1"/>
  <c r="CB92" i="7" s="1"/>
  <c r="CC92" i="7" s="1"/>
  <c r="CD92" i="7" s="1"/>
  <c r="CE92" i="7" s="1"/>
  <c r="CF92" i="7" s="1"/>
  <c r="CG92" i="7" s="1"/>
  <c r="CH92" i="7" s="1"/>
  <c r="CI92" i="7" s="1"/>
  <c r="CJ92" i="7" s="1"/>
  <c r="CK92" i="7" s="1"/>
  <c r="CL92" i="7" s="1"/>
  <c r="CM92" i="7" s="1"/>
  <c r="CN92" i="7" s="1"/>
  <c r="CO92" i="7" s="1"/>
  <c r="CP92" i="7" s="1"/>
  <c r="CQ92" i="7" s="1"/>
  <c r="CR92" i="7" s="1"/>
  <c r="CS92" i="7" s="1"/>
  <c r="CT92" i="7" s="1"/>
  <c r="CU92" i="7" s="1"/>
  <c r="CV92" i="7" s="1"/>
  <c r="CW92" i="7" s="1"/>
  <c r="CX92" i="7" s="1"/>
  <c r="CY92" i="7" s="1"/>
  <c r="CZ92" i="7" s="1"/>
  <c r="A131" i="7"/>
  <c r="G41" i="7"/>
  <c r="E39" i="7"/>
  <c r="E129" i="7" s="1"/>
  <c r="F39" i="7"/>
  <c r="G20" i="7"/>
  <c r="E20" i="7"/>
  <c r="E110" i="7" s="1"/>
  <c r="F110" i="7" s="1"/>
  <c r="H20" i="7"/>
  <c r="A110" i="7"/>
  <c r="I36" i="7"/>
  <c r="E41" i="7"/>
  <c r="E131" i="7" s="1"/>
  <c r="I30" i="7"/>
  <c r="F30" i="7"/>
  <c r="H39" i="7"/>
  <c r="H30" i="7"/>
  <c r="G30" i="7"/>
  <c r="E30" i="7"/>
  <c r="E120" i="7" s="1"/>
  <c r="G39" i="7"/>
  <c r="H26" i="2"/>
  <c r="I26" i="2" s="1"/>
  <c r="A129" i="7"/>
  <c r="G22" i="7"/>
  <c r="E22" i="7"/>
  <c r="E112" i="7" s="1"/>
  <c r="F112" i="7" s="1"/>
  <c r="H22" i="7"/>
  <c r="E83" i="7"/>
  <c r="F83" i="7" s="1"/>
  <c r="G83" i="7" s="1"/>
  <c r="H83" i="7" s="1"/>
  <c r="I83" i="7" s="1"/>
  <c r="J83" i="7" s="1"/>
  <c r="K83" i="7" s="1"/>
  <c r="L83" i="7" s="1"/>
  <c r="M83" i="7" s="1"/>
  <c r="N83" i="7" s="1"/>
  <c r="O83" i="7" s="1"/>
  <c r="P83" i="7" s="1"/>
  <c r="Q83" i="7" s="1"/>
  <c r="R83" i="7" s="1"/>
  <c r="S83" i="7" s="1"/>
  <c r="T83" i="7" s="1"/>
  <c r="U83" i="7" s="1"/>
  <c r="V83" i="7" s="1"/>
  <c r="W83" i="7" s="1"/>
  <c r="X83" i="7" s="1"/>
  <c r="Y83" i="7" s="1"/>
  <c r="Z83" i="7" s="1"/>
  <c r="AA83" i="7" s="1"/>
  <c r="AB83" i="7" s="1"/>
  <c r="AC83" i="7" s="1"/>
  <c r="AD83" i="7" s="1"/>
  <c r="AE83" i="7" s="1"/>
  <c r="AF83" i="7" s="1"/>
  <c r="AG83" i="7" s="1"/>
  <c r="AH83" i="7" s="1"/>
  <c r="AI83" i="7" s="1"/>
  <c r="AJ83" i="7" s="1"/>
  <c r="AK83" i="7" s="1"/>
  <c r="AL83" i="7" s="1"/>
  <c r="AM83" i="7" s="1"/>
  <c r="AN83" i="7" s="1"/>
  <c r="AO83" i="7" s="1"/>
  <c r="AP83" i="7" s="1"/>
  <c r="AQ83" i="7" s="1"/>
  <c r="AR83" i="7" s="1"/>
  <c r="AS83" i="7" s="1"/>
  <c r="AT83" i="7" s="1"/>
  <c r="AU83" i="7" s="1"/>
  <c r="AV83" i="7" s="1"/>
  <c r="AW83" i="7" s="1"/>
  <c r="AX83" i="7" s="1"/>
  <c r="AY83" i="7" s="1"/>
  <c r="AZ83" i="7" s="1"/>
  <c r="BA83" i="7" s="1"/>
  <c r="BB83" i="7" s="1"/>
  <c r="BC83" i="7" s="1"/>
  <c r="BD83" i="7" s="1"/>
  <c r="BE83" i="7" s="1"/>
  <c r="BF83" i="7" s="1"/>
  <c r="BG83" i="7" s="1"/>
  <c r="BH83" i="7" s="1"/>
  <c r="BI83" i="7" s="1"/>
  <c r="BJ83" i="7" s="1"/>
  <c r="BK83" i="7" s="1"/>
  <c r="BL83" i="7" s="1"/>
  <c r="BM83" i="7" s="1"/>
  <c r="BN83" i="7" s="1"/>
  <c r="BO83" i="7" s="1"/>
  <c r="BP83" i="7" s="1"/>
  <c r="BQ83" i="7" s="1"/>
  <c r="BR83" i="7" s="1"/>
  <c r="BS83" i="7" s="1"/>
  <c r="BT83" i="7" s="1"/>
  <c r="BU83" i="7" s="1"/>
  <c r="BV83" i="7" s="1"/>
  <c r="BW83" i="7" s="1"/>
  <c r="BX83" i="7" s="1"/>
  <c r="BY83" i="7" s="1"/>
  <c r="BZ83" i="7" s="1"/>
  <c r="CA83" i="7" s="1"/>
  <c r="CB83" i="7" s="1"/>
  <c r="CC83" i="7" s="1"/>
  <c r="CD83" i="7" s="1"/>
  <c r="CE83" i="7" s="1"/>
  <c r="CF83" i="7" s="1"/>
  <c r="CG83" i="7" s="1"/>
  <c r="CH83" i="7" s="1"/>
  <c r="CI83" i="7" s="1"/>
  <c r="CJ83" i="7" s="1"/>
  <c r="CK83" i="7" s="1"/>
  <c r="CL83" i="7" s="1"/>
  <c r="CM83" i="7" s="1"/>
  <c r="CN83" i="7" s="1"/>
  <c r="CO83" i="7" s="1"/>
  <c r="CP83" i="7" s="1"/>
  <c r="CQ83" i="7" s="1"/>
  <c r="CR83" i="7" s="1"/>
  <c r="CS83" i="7" s="1"/>
  <c r="CT83" i="7" s="1"/>
  <c r="CU83" i="7" s="1"/>
  <c r="CV83" i="7" s="1"/>
  <c r="CW83" i="7" s="1"/>
  <c r="CX83" i="7" s="1"/>
  <c r="CY83" i="7" s="1"/>
  <c r="CZ83" i="7" s="1"/>
  <c r="H19" i="7"/>
  <c r="F23" i="7"/>
  <c r="H34" i="2"/>
  <c r="I34" i="2" s="1"/>
  <c r="F29" i="7"/>
  <c r="I23" i="7"/>
  <c r="I29" i="7"/>
  <c r="F48" i="7"/>
  <c r="G50" i="7"/>
  <c r="I35" i="2"/>
  <c r="J35" i="2" s="1"/>
  <c r="K35" i="2" s="1"/>
  <c r="E99" i="7"/>
  <c r="F99" i="7" s="1"/>
  <c r="G99" i="7" s="1"/>
  <c r="H99" i="7" s="1"/>
  <c r="I99" i="7" s="1"/>
  <c r="J99" i="7" s="1"/>
  <c r="K99" i="7" s="1"/>
  <c r="L99" i="7" s="1"/>
  <c r="M99" i="7" s="1"/>
  <c r="N99" i="7" s="1"/>
  <c r="O99" i="7" s="1"/>
  <c r="P99" i="7" s="1"/>
  <c r="Q99" i="7" s="1"/>
  <c r="R99" i="7" s="1"/>
  <c r="S99" i="7" s="1"/>
  <c r="T99" i="7" s="1"/>
  <c r="U99" i="7" s="1"/>
  <c r="V99" i="7" s="1"/>
  <c r="W99" i="7" s="1"/>
  <c r="X99" i="7" s="1"/>
  <c r="Y99" i="7" s="1"/>
  <c r="Z99" i="7" s="1"/>
  <c r="AA99" i="7" s="1"/>
  <c r="AB99" i="7" s="1"/>
  <c r="AC99" i="7" s="1"/>
  <c r="AD99" i="7" s="1"/>
  <c r="AE99" i="7" s="1"/>
  <c r="AF99" i="7" s="1"/>
  <c r="AG99" i="7" s="1"/>
  <c r="AH99" i="7" s="1"/>
  <c r="AI99" i="7" s="1"/>
  <c r="AJ99" i="7" s="1"/>
  <c r="AK99" i="7" s="1"/>
  <c r="AL99" i="7" s="1"/>
  <c r="AM99" i="7" s="1"/>
  <c r="AN99" i="7" s="1"/>
  <c r="AO99" i="7" s="1"/>
  <c r="AP99" i="7" s="1"/>
  <c r="AQ99" i="7" s="1"/>
  <c r="AR99" i="7" s="1"/>
  <c r="AS99" i="7" s="1"/>
  <c r="AT99" i="7" s="1"/>
  <c r="AU99" i="7" s="1"/>
  <c r="AV99" i="7" s="1"/>
  <c r="AW99" i="7" s="1"/>
  <c r="AX99" i="7" s="1"/>
  <c r="AY99" i="7" s="1"/>
  <c r="AZ99" i="7" s="1"/>
  <c r="BA99" i="7" s="1"/>
  <c r="BB99" i="7" s="1"/>
  <c r="BC99" i="7" s="1"/>
  <c r="BD99" i="7" s="1"/>
  <c r="BE99" i="7" s="1"/>
  <c r="BF99" i="7" s="1"/>
  <c r="BG99" i="7" s="1"/>
  <c r="BH99" i="7" s="1"/>
  <c r="BI99" i="7" s="1"/>
  <c r="BJ99" i="7" s="1"/>
  <c r="BK99" i="7" s="1"/>
  <c r="BL99" i="7" s="1"/>
  <c r="BM99" i="7" s="1"/>
  <c r="BN99" i="7" s="1"/>
  <c r="BO99" i="7" s="1"/>
  <c r="BP99" i="7" s="1"/>
  <c r="BQ99" i="7" s="1"/>
  <c r="BR99" i="7" s="1"/>
  <c r="BS99" i="7" s="1"/>
  <c r="BT99" i="7" s="1"/>
  <c r="BU99" i="7" s="1"/>
  <c r="BV99" i="7" s="1"/>
  <c r="BW99" i="7" s="1"/>
  <c r="BX99" i="7" s="1"/>
  <c r="BY99" i="7" s="1"/>
  <c r="BZ99" i="7" s="1"/>
  <c r="CA99" i="7" s="1"/>
  <c r="CB99" i="7" s="1"/>
  <c r="CC99" i="7" s="1"/>
  <c r="CD99" i="7" s="1"/>
  <c r="CE99" i="7" s="1"/>
  <c r="CF99" i="7" s="1"/>
  <c r="CG99" i="7" s="1"/>
  <c r="CH99" i="7" s="1"/>
  <c r="CI99" i="7" s="1"/>
  <c r="CJ99" i="7" s="1"/>
  <c r="CK99" i="7" s="1"/>
  <c r="CL99" i="7" s="1"/>
  <c r="CM99" i="7" s="1"/>
  <c r="CN99" i="7" s="1"/>
  <c r="CO99" i="7" s="1"/>
  <c r="CP99" i="7" s="1"/>
  <c r="CQ99" i="7" s="1"/>
  <c r="CR99" i="7" s="1"/>
  <c r="CS99" i="7" s="1"/>
  <c r="CT99" i="7" s="1"/>
  <c r="CU99" i="7" s="1"/>
  <c r="CV99" i="7" s="1"/>
  <c r="CW99" i="7" s="1"/>
  <c r="CX99" i="7" s="1"/>
  <c r="CY99" i="7" s="1"/>
  <c r="CZ99" i="7" s="1"/>
  <c r="H29" i="7"/>
  <c r="G23" i="7"/>
  <c r="E47" i="7"/>
  <c r="E137" i="7" s="1"/>
  <c r="H47" i="7"/>
  <c r="I40" i="7"/>
  <c r="E32" i="7"/>
  <c r="E122" i="7" s="1"/>
  <c r="G42" i="7"/>
  <c r="A119" i="7"/>
  <c r="I22" i="7"/>
  <c r="I41" i="7"/>
  <c r="I20" i="7"/>
  <c r="I25" i="7"/>
  <c r="I26" i="7"/>
  <c r="I44" i="7"/>
  <c r="I42" i="7"/>
  <c r="E44" i="7"/>
  <c r="E134" i="7" s="1"/>
  <c r="F134" i="7" s="1"/>
  <c r="H49" i="7"/>
  <c r="E86" i="7"/>
  <c r="F86" i="7" s="1"/>
  <c r="G86" i="7" s="1"/>
  <c r="H86" i="7" s="1"/>
  <c r="I86" i="7" s="1"/>
  <c r="J86" i="7" s="1"/>
  <c r="K86" i="7" s="1"/>
  <c r="L86" i="7" s="1"/>
  <c r="M86" i="7" s="1"/>
  <c r="N86" i="7" s="1"/>
  <c r="O86" i="7" s="1"/>
  <c r="P86" i="7" s="1"/>
  <c r="Q86" i="7" s="1"/>
  <c r="R86" i="7" s="1"/>
  <c r="S86" i="7" s="1"/>
  <c r="T86" i="7" s="1"/>
  <c r="U86" i="7" s="1"/>
  <c r="V86" i="7" s="1"/>
  <c r="W86" i="7" s="1"/>
  <c r="X86" i="7" s="1"/>
  <c r="Y86" i="7" s="1"/>
  <c r="Z86" i="7" s="1"/>
  <c r="AA86" i="7" s="1"/>
  <c r="AB86" i="7" s="1"/>
  <c r="AC86" i="7" s="1"/>
  <c r="AD86" i="7" s="1"/>
  <c r="AE86" i="7" s="1"/>
  <c r="AF86" i="7" s="1"/>
  <c r="AG86" i="7" s="1"/>
  <c r="AH86" i="7" s="1"/>
  <c r="AI86" i="7" s="1"/>
  <c r="AJ86" i="7" s="1"/>
  <c r="AK86" i="7" s="1"/>
  <c r="AL86" i="7" s="1"/>
  <c r="AM86" i="7" s="1"/>
  <c r="AN86" i="7" s="1"/>
  <c r="AO86" i="7" s="1"/>
  <c r="AP86" i="7" s="1"/>
  <c r="AQ86" i="7" s="1"/>
  <c r="AR86" i="7" s="1"/>
  <c r="AS86" i="7" s="1"/>
  <c r="AT86" i="7" s="1"/>
  <c r="AU86" i="7" s="1"/>
  <c r="AV86" i="7" s="1"/>
  <c r="AW86" i="7" s="1"/>
  <c r="AX86" i="7" s="1"/>
  <c r="AY86" i="7" s="1"/>
  <c r="AZ86" i="7" s="1"/>
  <c r="BA86" i="7" s="1"/>
  <c r="BB86" i="7" s="1"/>
  <c r="BC86" i="7" s="1"/>
  <c r="BD86" i="7" s="1"/>
  <c r="BE86" i="7" s="1"/>
  <c r="BF86" i="7" s="1"/>
  <c r="BG86" i="7" s="1"/>
  <c r="BH86" i="7" s="1"/>
  <c r="BI86" i="7" s="1"/>
  <c r="BJ86" i="7" s="1"/>
  <c r="BK86" i="7" s="1"/>
  <c r="BL86" i="7" s="1"/>
  <c r="BM86" i="7" s="1"/>
  <c r="BN86" i="7" s="1"/>
  <c r="BO86" i="7" s="1"/>
  <c r="BP86" i="7" s="1"/>
  <c r="BQ86" i="7" s="1"/>
  <c r="BR86" i="7" s="1"/>
  <c r="BS86" i="7" s="1"/>
  <c r="BT86" i="7" s="1"/>
  <c r="BU86" i="7" s="1"/>
  <c r="BV86" i="7" s="1"/>
  <c r="BW86" i="7" s="1"/>
  <c r="BX86" i="7" s="1"/>
  <c r="BY86" i="7" s="1"/>
  <c r="BZ86" i="7" s="1"/>
  <c r="CA86" i="7" s="1"/>
  <c r="CB86" i="7" s="1"/>
  <c r="CC86" i="7" s="1"/>
  <c r="CD86" i="7" s="1"/>
  <c r="CE86" i="7" s="1"/>
  <c r="CF86" i="7" s="1"/>
  <c r="CG86" i="7" s="1"/>
  <c r="CH86" i="7" s="1"/>
  <c r="CI86" i="7" s="1"/>
  <c r="CJ86" i="7" s="1"/>
  <c r="CK86" i="7" s="1"/>
  <c r="CL86" i="7" s="1"/>
  <c r="CM86" i="7" s="1"/>
  <c r="CN86" i="7" s="1"/>
  <c r="CO86" i="7" s="1"/>
  <c r="CP86" i="7" s="1"/>
  <c r="CQ86" i="7" s="1"/>
  <c r="CR86" i="7" s="1"/>
  <c r="CS86" i="7" s="1"/>
  <c r="CT86" i="7" s="1"/>
  <c r="CU86" i="7" s="1"/>
  <c r="CV86" i="7" s="1"/>
  <c r="CW86" i="7" s="1"/>
  <c r="CX86" i="7" s="1"/>
  <c r="CY86" i="7" s="1"/>
  <c r="CZ86" i="7" s="1"/>
  <c r="G40" i="2"/>
  <c r="H40" i="2" s="1"/>
  <c r="I40" i="2" s="1"/>
  <c r="G48" i="7"/>
  <c r="E50" i="7"/>
  <c r="E140" i="7" s="1"/>
  <c r="E81" i="7"/>
  <c r="F81" i="7" s="1"/>
  <c r="G81" i="7" s="1"/>
  <c r="H81" i="7" s="1"/>
  <c r="I81" i="7" s="1"/>
  <c r="J81" i="7" s="1"/>
  <c r="K81" i="7" s="1"/>
  <c r="L81" i="7" s="1"/>
  <c r="M81" i="7" s="1"/>
  <c r="N81" i="7" s="1"/>
  <c r="O81" i="7" s="1"/>
  <c r="P81" i="7" s="1"/>
  <c r="Q81" i="7" s="1"/>
  <c r="R81" i="7" s="1"/>
  <c r="S81" i="7" s="1"/>
  <c r="T81" i="7" s="1"/>
  <c r="U81" i="7" s="1"/>
  <c r="V81" i="7" s="1"/>
  <c r="W81" i="7" s="1"/>
  <c r="X81" i="7" s="1"/>
  <c r="Y81" i="7" s="1"/>
  <c r="Z81" i="7" s="1"/>
  <c r="AA81" i="7" s="1"/>
  <c r="AB81" i="7" s="1"/>
  <c r="AC81" i="7" s="1"/>
  <c r="AD81" i="7" s="1"/>
  <c r="AE81" i="7" s="1"/>
  <c r="AF81" i="7" s="1"/>
  <c r="AG81" i="7" s="1"/>
  <c r="AH81" i="7" s="1"/>
  <c r="AI81" i="7" s="1"/>
  <c r="AJ81" i="7" s="1"/>
  <c r="AK81" i="7" s="1"/>
  <c r="AL81" i="7" s="1"/>
  <c r="AM81" i="7" s="1"/>
  <c r="AN81" i="7" s="1"/>
  <c r="AO81" i="7" s="1"/>
  <c r="AP81" i="7" s="1"/>
  <c r="AQ81" i="7" s="1"/>
  <c r="AR81" i="7" s="1"/>
  <c r="AS81" i="7" s="1"/>
  <c r="AT81" i="7" s="1"/>
  <c r="AU81" i="7" s="1"/>
  <c r="AV81" i="7" s="1"/>
  <c r="AW81" i="7" s="1"/>
  <c r="AX81" i="7" s="1"/>
  <c r="AY81" i="7" s="1"/>
  <c r="AZ81" i="7" s="1"/>
  <c r="BA81" i="7" s="1"/>
  <c r="BB81" i="7" s="1"/>
  <c r="BC81" i="7" s="1"/>
  <c r="BD81" i="7" s="1"/>
  <c r="BE81" i="7" s="1"/>
  <c r="BF81" i="7" s="1"/>
  <c r="BG81" i="7" s="1"/>
  <c r="BH81" i="7" s="1"/>
  <c r="BI81" i="7" s="1"/>
  <c r="BJ81" i="7" s="1"/>
  <c r="BK81" i="7" s="1"/>
  <c r="BL81" i="7" s="1"/>
  <c r="BM81" i="7" s="1"/>
  <c r="BN81" i="7" s="1"/>
  <c r="BO81" i="7" s="1"/>
  <c r="BP81" i="7" s="1"/>
  <c r="BQ81" i="7" s="1"/>
  <c r="BR81" i="7" s="1"/>
  <c r="BS81" i="7" s="1"/>
  <c r="BT81" i="7" s="1"/>
  <c r="BU81" i="7" s="1"/>
  <c r="BV81" i="7" s="1"/>
  <c r="BW81" i="7" s="1"/>
  <c r="BX81" i="7" s="1"/>
  <c r="BY81" i="7" s="1"/>
  <c r="BZ81" i="7" s="1"/>
  <c r="CA81" i="7" s="1"/>
  <c r="CB81" i="7" s="1"/>
  <c r="CC81" i="7" s="1"/>
  <c r="CD81" i="7" s="1"/>
  <c r="CE81" i="7" s="1"/>
  <c r="CF81" i="7" s="1"/>
  <c r="CG81" i="7" s="1"/>
  <c r="CH81" i="7" s="1"/>
  <c r="CI81" i="7" s="1"/>
  <c r="CJ81" i="7" s="1"/>
  <c r="CK81" i="7" s="1"/>
  <c r="CL81" i="7" s="1"/>
  <c r="CM81" i="7" s="1"/>
  <c r="CN81" i="7" s="1"/>
  <c r="CO81" i="7" s="1"/>
  <c r="CP81" i="7" s="1"/>
  <c r="CQ81" i="7" s="1"/>
  <c r="CR81" i="7" s="1"/>
  <c r="CS81" i="7" s="1"/>
  <c r="CT81" i="7" s="1"/>
  <c r="CU81" i="7" s="1"/>
  <c r="CV81" i="7" s="1"/>
  <c r="CW81" i="7" s="1"/>
  <c r="CX81" i="7" s="1"/>
  <c r="CY81" i="7" s="1"/>
  <c r="CZ81" i="7" s="1"/>
  <c r="F40" i="7"/>
  <c r="H48" i="7"/>
  <c r="H17" i="2"/>
  <c r="I17" i="2" s="1"/>
  <c r="G40" i="7"/>
  <c r="E93" i="7"/>
  <c r="F93" i="7" s="1"/>
  <c r="G93" i="7" s="1"/>
  <c r="H93" i="7" s="1"/>
  <c r="I93" i="7" s="1"/>
  <c r="J93" i="7" s="1"/>
  <c r="K93" i="7" s="1"/>
  <c r="L93" i="7" s="1"/>
  <c r="M93" i="7" s="1"/>
  <c r="N93" i="7" s="1"/>
  <c r="O93" i="7" s="1"/>
  <c r="P93" i="7" s="1"/>
  <c r="Q93" i="7" s="1"/>
  <c r="R93" i="7" s="1"/>
  <c r="S93" i="7" s="1"/>
  <c r="T93" i="7" s="1"/>
  <c r="U93" i="7" s="1"/>
  <c r="V93" i="7" s="1"/>
  <c r="W93" i="7" s="1"/>
  <c r="X93" i="7" s="1"/>
  <c r="Y93" i="7" s="1"/>
  <c r="Z93" i="7" s="1"/>
  <c r="AA93" i="7" s="1"/>
  <c r="AB93" i="7" s="1"/>
  <c r="AC93" i="7" s="1"/>
  <c r="AD93" i="7" s="1"/>
  <c r="AE93" i="7" s="1"/>
  <c r="AF93" i="7" s="1"/>
  <c r="AG93" i="7" s="1"/>
  <c r="AH93" i="7" s="1"/>
  <c r="AI93" i="7" s="1"/>
  <c r="AJ93" i="7" s="1"/>
  <c r="AK93" i="7" s="1"/>
  <c r="AL93" i="7" s="1"/>
  <c r="AM93" i="7" s="1"/>
  <c r="AN93" i="7" s="1"/>
  <c r="AO93" i="7" s="1"/>
  <c r="AP93" i="7" s="1"/>
  <c r="AQ93" i="7" s="1"/>
  <c r="AR93" i="7" s="1"/>
  <c r="AS93" i="7" s="1"/>
  <c r="AT93" i="7" s="1"/>
  <c r="AU93" i="7" s="1"/>
  <c r="AV93" i="7" s="1"/>
  <c r="AW93" i="7" s="1"/>
  <c r="AX93" i="7" s="1"/>
  <c r="AY93" i="7" s="1"/>
  <c r="AZ93" i="7" s="1"/>
  <c r="BA93" i="7" s="1"/>
  <c r="BB93" i="7" s="1"/>
  <c r="BC93" i="7" s="1"/>
  <c r="BD93" i="7" s="1"/>
  <c r="BE93" i="7" s="1"/>
  <c r="BF93" i="7" s="1"/>
  <c r="BG93" i="7" s="1"/>
  <c r="BH93" i="7" s="1"/>
  <c r="BI93" i="7" s="1"/>
  <c r="BJ93" i="7" s="1"/>
  <c r="BK93" i="7" s="1"/>
  <c r="BL93" i="7" s="1"/>
  <c r="BM93" i="7" s="1"/>
  <c r="BN93" i="7" s="1"/>
  <c r="BO93" i="7" s="1"/>
  <c r="BP93" i="7" s="1"/>
  <c r="BQ93" i="7" s="1"/>
  <c r="BR93" i="7" s="1"/>
  <c r="BS93" i="7" s="1"/>
  <c r="BT93" i="7" s="1"/>
  <c r="BU93" i="7" s="1"/>
  <c r="BV93" i="7" s="1"/>
  <c r="BW93" i="7" s="1"/>
  <c r="BX93" i="7" s="1"/>
  <c r="BY93" i="7" s="1"/>
  <c r="BZ93" i="7" s="1"/>
  <c r="CA93" i="7" s="1"/>
  <c r="CB93" i="7" s="1"/>
  <c r="CC93" i="7" s="1"/>
  <c r="CD93" i="7" s="1"/>
  <c r="CE93" i="7" s="1"/>
  <c r="CF93" i="7" s="1"/>
  <c r="CG93" i="7" s="1"/>
  <c r="CH93" i="7" s="1"/>
  <c r="CI93" i="7" s="1"/>
  <c r="CJ93" i="7" s="1"/>
  <c r="CK93" i="7" s="1"/>
  <c r="CL93" i="7" s="1"/>
  <c r="CM93" i="7" s="1"/>
  <c r="CN93" i="7" s="1"/>
  <c r="CO93" i="7" s="1"/>
  <c r="CP93" i="7" s="1"/>
  <c r="CQ93" i="7" s="1"/>
  <c r="CR93" i="7" s="1"/>
  <c r="CS93" i="7" s="1"/>
  <c r="CT93" i="7" s="1"/>
  <c r="CU93" i="7" s="1"/>
  <c r="CV93" i="7" s="1"/>
  <c r="CW93" i="7" s="1"/>
  <c r="CX93" i="7" s="1"/>
  <c r="CY93" i="7" s="1"/>
  <c r="CZ93" i="7" s="1"/>
  <c r="E95" i="7"/>
  <c r="F95" i="7" s="1"/>
  <c r="G95" i="7" s="1"/>
  <c r="H95" i="7" s="1"/>
  <c r="I95" i="7" s="1"/>
  <c r="J95" i="7" s="1"/>
  <c r="K95" i="7" s="1"/>
  <c r="L95" i="7" s="1"/>
  <c r="M95" i="7" s="1"/>
  <c r="N95" i="7" s="1"/>
  <c r="O95" i="7" s="1"/>
  <c r="P95" i="7" s="1"/>
  <c r="Q95" i="7" s="1"/>
  <c r="R95" i="7" s="1"/>
  <c r="S95" i="7" s="1"/>
  <c r="T95" i="7" s="1"/>
  <c r="U95" i="7" s="1"/>
  <c r="V95" i="7" s="1"/>
  <c r="W95" i="7" s="1"/>
  <c r="X95" i="7" s="1"/>
  <c r="Y95" i="7" s="1"/>
  <c r="Z95" i="7" s="1"/>
  <c r="AA95" i="7" s="1"/>
  <c r="AB95" i="7" s="1"/>
  <c r="AC95" i="7" s="1"/>
  <c r="AD95" i="7" s="1"/>
  <c r="AE95" i="7" s="1"/>
  <c r="AF95" i="7" s="1"/>
  <c r="AG95" i="7" s="1"/>
  <c r="AH95" i="7" s="1"/>
  <c r="AI95" i="7" s="1"/>
  <c r="AJ95" i="7" s="1"/>
  <c r="AK95" i="7" s="1"/>
  <c r="AL95" i="7" s="1"/>
  <c r="AM95" i="7" s="1"/>
  <c r="AN95" i="7" s="1"/>
  <c r="AO95" i="7" s="1"/>
  <c r="AP95" i="7" s="1"/>
  <c r="AQ95" i="7" s="1"/>
  <c r="AR95" i="7" s="1"/>
  <c r="AS95" i="7" s="1"/>
  <c r="AT95" i="7" s="1"/>
  <c r="AU95" i="7" s="1"/>
  <c r="AV95" i="7" s="1"/>
  <c r="AW95" i="7" s="1"/>
  <c r="AX95" i="7" s="1"/>
  <c r="AY95" i="7" s="1"/>
  <c r="AZ95" i="7" s="1"/>
  <c r="BA95" i="7" s="1"/>
  <c r="BB95" i="7" s="1"/>
  <c r="BC95" i="7" s="1"/>
  <c r="BD95" i="7" s="1"/>
  <c r="BE95" i="7" s="1"/>
  <c r="BF95" i="7" s="1"/>
  <c r="BG95" i="7" s="1"/>
  <c r="BH95" i="7" s="1"/>
  <c r="BI95" i="7" s="1"/>
  <c r="BJ95" i="7" s="1"/>
  <c r="BK95" i="7" s="1"/>
  <c r="BL95" i="7" s="1"/>
  <c r="BM95" i="7" s="1"/>
  <c r="BN95" i="7" s="1"/>
  <c r="BO95" i="7" s="1"/>
  <c r="BP95" i="7" s="1"/>
  <c r="BQ95" i="7" s="1"/>
  <c r="BR95" i="7" s="1"/>
  <c r="BS95" i="7" s="1"/>
  <c r="BT95" i="7" s="1"/>
  <c r="BU95" i="7" s="1"/>
  <c r="BV95" i="7" s="1"/>
  <c r="BW95" i="7" s="1"/>
  <c r="BX95" i="7" s="1"/>
  <c r="BY95" i="7" s="1"/>
  <c r="BZ95" i="7" s="1"/>
  <c r="CA95" i="7" s="1"/>
  <c r="CB95" i="7" s="1"/>
  <c r="CC95" i="7" s="1"/>
  <c r="CD95" i="7" s="1"/>
  <c r="CE95" i="7" s="1"/>
  <c r="CF95" i="7" s="1"/>
  <c r="CG95" i="7" s="1"/>
  <c r="CH95" i="7" s="1"/>
  <c r="CI95" i="7" s="1"/>
  <c r="CJ95" i="7" s="1"/>
  <c r="CK95" i="7" s="1"/>
  <c r="CL95" i="7" s="1"/>
  <c r="CM95" i="7" s="1"/>
  <c r="CN95" i="7" s="1"/>
  <c r="CO95" i="7" s="1"/>
  <c r="CP95" i="7" s="1"/>
  <c r="CQ95" i="7" s="1"/>
  <c r="CR95" i="7" s="1"/>
  <c r="CS95" i="7" s="1"/>
  <c r="CT95" i="7" s="1"/>
  <c r="CU95" i="7" s="1"/>
  <c r="CV95" i="7" s="1"/>
  <c r="CW95" i="7" s="1"/>
  <c r="CX95" i="7" s="1"/>
  <c r="CY95" i="7" s="1"/>
  <c r="CZ95" i="7" s="1"/>
  <c r="H24" i="2"/>
  <c r="I24" i="2" s="1"/>
  <c r="H29" i="2"/>
  <c r="I29" i="2" s="1"/>
  <c r="E40" i="7"/>
  <c r="E130" i="7" s="1"/>
  <c r="H20" i="2"/>
  <c r="I20" i="2" s="1"/>
  <c r="G49" i="7"/>
  <c r="I24" i="7"/>
  <c r="F24" i="7"/>
  <c r="F50" i="7"/>
  <c r="E91" i="7"/>
  <c r="F91" i="7" s="1"/>
  <c r="G91" i="7" s="1"/>
  <c r="H91" i="7" s="1"/>
  <c r="I91" i="7" s="1"/>
  <c r="J91" i="7" s="1"/>
  <c r="K91" i="7" s="1"/>
  <c r="L91" i="7" s="1"/>
  <c r="M91" i="7" s="1"/>
  <c r="N91" i="7" s="1"/>
  <c r="O91" i="7" s="1"/>
  <c r="P91" i="7" s="1"/>
  <c r="Q91" i="7" s="1"/>
  <c r="R91" i="7" s="1"/>
  <c r="S91" i="7" s="1"/>
  <c r="T91" i="7" s="1"/>
  <c r="U91" i="7" s="1"/>
  <c r="V91" i="7" s="1"/>
  <c r="W91" i="7" s="1"/>
  <c r="X91" i="7" s="1"/>
  <c r="Y91" i="7" s="1"/>
  <c r="Z91" i="7" s="1"/>
  <c r="AA91" i="7" s="1"/>
  <c r="AB91" i="7" s="1"/>
  <c r="AC91" i="7" s="1"/>
  <c r="AD91" i="7" s="1"/>
  <c r="AE91" i="7" s="1"/>
  <c r="AF91" i="7" s="1"/>
  <c r="AG91" i="7" s="1"/>
  <c r="AH91" i="7" s="1"/>
  <c r="AI91" i="7" s="1"/>
  <c r="AJ91" i="7" s="1"/>
  <c r="AK91" i="7" s="1"/>
  <c r="AL91" i="7" s="1"/>
  <c r="AM91" i="7" s="1"/>
  <c r="AN91" i="7" s="1"/>
  <c r="AO91" i="7" s="1"/>
  <c r="AP91" i="7" s="1"/>
  <c r="AQ91" i="7" s="1"/>
  <c r="AR91" i="7" s="1"/>
  <c r="AS91" i="7" s="1"/>
  <c r="AT91" i="7" s="1"/>
  <c r="AU91" i="7" s="1"/>
  <c r="AV91" i="7" s="1"/>
  <c r="AW91" i="7" s="1"/>
  <c r="AX91" i="7" s="1"/>
  <c r="AY91" i="7" s="1"/>
  <c r="AZ91" i="7" s="1"/>
  <c r="BA91" i="7" s="1"/>
  <c r="BB91" i="7" s="1"/>
  <c r="BC91" i="7" s="1"/>
  <c r="BD91" i="7" s="1"/>
  <c r="BE91" i="7" s="1"/>
  <c r="BF91" i="7" s="1"/>
  <c r="BG91" i="7" s="1"/>
  <c r="BH91" i="7" s="1"/>
  <c r="BI91" i="7" s="1"/>
  <c r="BJ91" i="7" s="1"/>
  <c r="BK91" i="7" s="1"/>
  <c r="BL91" i="7" s="1"/>
  <c r="BM91" i="7" s="1"/>
  <c r="BN91" i="7" s="1"/>
  <c r="BO91" i="7" s="1"/>
  <c r="BP91" i="7" s="1"/>
  <c r="BQ91" i="7" s="1"/>
  <c r="BR91" i="7" s="1"/>
  <c r="BS91" i="7" s="1"/>
  <c r="BT91" i="7" s="1"/>
  <c r="BU91" i="7" s="1"/>
  <c r="BV91" i="7" s="1"/>
  <c r="BW91" i="7" s="1"/>
  <c r="BX91" i="7" s="1"/>
  <c r="BY91" i="7" s="1"/>
  <c r="BZ91" i="7" s="1"/>
  <c r="CA91" i="7" s="1"/>
  <c r="CB91" i="7" s="1"/>
  <c r="CC91" i="7" s="1"/>
  <c r="CD91" i="7" s="1"/>
  <c r="CE91" i="7" s="1"/>
  <c r="CF91" i="7" s="1"/>
  <c r="CG91" i="7" s="1"/>
  <c r="CH91" i="7" s="1"/>
  <c r="CI91" i="7" s="1"/>
  <c r="CJ91" i="7" s="1"/>
  <c r="CK91" i="7" s="1"/>
  <c r="CL91" i="7" s="1"/>
  <c r="CM91" i="7" s="1"/>
  <c r="CN91" i="7" s="1"/>
  <c r="CO91" i="7" s="1"/>
  <c r="CP91" i="7" s="1"/>
  <c r="CQ91" i="7" s="1"/>
  <c r="CR91" i="7" s="1"/>
  <c r="CS91" i="7" s="1"/>
  <c r="CT91" i="7" s="1"/>
  <c r="CU91" i="7" s="1"/>
  <c r="CV91" i="7" s="1"/>
  <c r="CW91" i="7" s="1"/>
  <c r="CX91" i="7" s="1"/>
  <c r="CY91" i="7" s="1"/>
  <c r="CZ91" i="7" s="1"/>
  <c r="I38" i="7"/>
  <c r="G29" i="7"/>
  <c r="E85" i="7"/>
  <c r="F85" i="7" s="1"/>
  <c r="G85" i="7" s="1"/>
  <c r="H85" i="7" s="1"/>
  <c r="I85" i="7" s="1"/>
  <c r="J85" i="7" s="1"/>
  <c r="K85" i="7" s="1"/>
  <c r="L85" i="7" s="1"/>
  <c r="M85" i="7" s="1"/>
  <c r="N85" i="7" s="1"/>
  <c r="O85" i="7" s="1"/>
  <c r="P85" i="7" s="1"/>
  <c r="Q85" i="7" s="1"/>
  <c r="R85" i="7" s="1"/>
  <c r="S85" i="7" s="1"/>
  <c r="T85" i="7" s="1"/>
  <c r="U85" i="7" s="1"/>
  <c r="V85" i="7" s="1"/>
  <c r="W85" i="7" s="1"/>
  <c r="X85" i="7" s="1"/>
  <c r="Y85" i="7" s="1"/>
  <c r="Z85" i="7" s="1"/>
  <c r="AA85" i="7" s="1"/>
  <c r="AB85" i="7" s="1"/>
  <c r="AC85" i="7" s="1"/>
  <c r="AD85" i="7" s="1"/>
  <c r="AE85" i="7" s="1"/>
  <c r="AF85" i="7" s="1"/>
  <c r="AG85" i="7" s="1"/>
  <c r="AH85" i="7" s="1"/>
  <c r="AI85" i="7" s="1"/>
  <c r="AJ85" i="7" s="1"/>
  <c r="AK85" i="7" s="1"/>
  <c r="AL85" i="7" s="1"/>
  <c r="AM85" i="7" s="1"/>
  <c r="AN85" i="7" s="1"/>
  <c r="AO85" i="7" s="1"/>
  <c r="AP85" i="7" s="1"/>
  <c r="AQ85" i="7" s="1"/>
  <c r="AR85" i="7" s="1"/>
  <c r="AS85" i="7" s="1"/>
  <c r="AT85" i="7" s="1"/>
  <c r="AU85" i="7" s="1"/>
  <c r="AV85" i="7" s="1"/>
  <c r="AW85" i="7" s="1"/>
  <c r="AX85" i="7" s="1"/>
  <c r="AY85" i="7" s="1"/>
  <c r="AZ85" i="7" s="1"/>
  <c r="BA85" i="7" s="1"/>
  <c r="BB85" i="7" s="1"/>
  <c r="BC85" i="7" s="1"/>
  <c r="BD85" i="7" s="1"/>
  <c r="BE85" i="7" s="1"/>
  <c r="BF85" i="7" s="1"/>
  <c r="BG85" i="7" s="1"/>
  <c r="BH85" i="7" s="1"/>
  <c r="BI85" i="7" s="1"/>
  <c r="BJ85" i="7" s="1"/>
  <c r="BK85" i="7" s="1"/>
  <c r="BL85" i="7" s="1"/>
  <c r="BM85" i="7" s="1"/>
  <c r="BN85" i="7" s="1"/>
  <c r="BO85" i="7" s="1"/>
  <c r="BP85" i="7" s="1"/>
  <c r="BQ85" i="7" s="1"/>
  <c r="BR85" i="7" s="1"/>
  <c r="BS85" i="7" s="1"/>
  <c r="BT85" i="7" s="1"/>
  <c r="BU85" i="7" s="1"/>
  <c r="BV85" i="7" s="1"/>
  <c r="BW85" i="7" s="1"/>
  <c r="BX85" i="7" s="1"/>
  <c r="BY85" i="7" s="1"/>
  <c r="BZ85" i="7" s="1"/>
  <c r="CA85" i="7" s="1"/>
  <c r="CB85" i="7" s="1"/>
  <c r="CC85" i="7" s="1"/>
  <c r="CD85" i="7" s="1"/>
  <c r="CE85" i="7" s="1"/>
  <c r="CF85" i="7" s="1"/>
  <c r="CG85" i="7" s="1"/>
  <c r="CH85" i="7" s="1"/>
  <c r="CI85" i="7" s="1"/>
  <c r="CJ85" i="7" s="1"/>
  <c r="CK85" i="7" s="1"/>
  <c r="CL85" i="7" s="1"/>
  <c r="CM85" i="7" s="1"/>
  <c r="CN85" i="7" s="1"/>
  <c r="CO85" i="7" s="1"/>
  <c r="CP85" i="7" s="1"/>
  <c r="CQ85" i="7" s="1"/>
  <c r="CR85" i="7" s="1"/>
  <c r="CS85" i="7" s="1"/>
  <c r="CT85" i="7" s="1"/>
  <c r="CU85" i="7" s="1"/>
  <c r="CV85" i="7" s="1"/>
  <c r="CW85" i="7" s="1"/>
  <c r="CX85" i="7" s="1"/>
  <c r="CY85" i="7" s="1"/>
  <c r="CZ85" i="7" s="1"/>
  <c r="G32" i="7"/>
  <c r="E98" i="7"/>
  <c r="F98" i="7" s="1"/>
  <c r="G98" i="7" s="1"/>
  <c r="H98" i="7" s="1"/>
  <c r="I98" i="7" s="1"/>
  <c r="J98" i="7" s="1"/>
  <c r="K98" i="7" s="1"/>
  <c r="L98" i="7" s="1"/>
  <c r="M98" i="7" s="1"/>
  <c r="N98" i="7" s="1"/>
  <c r="O98" i="7" s="1"/>
  <c r="P98" i="7" s="1"/>
  <c r="Q98" i="7" s="1"/>
  <c r="R98" i="7" s="1"/>
  <c r="S98" i="7" s="1"/>
  <c r="T98" i="7" s="1"/>
  <c r="U98" i="7" s="1"/>
  <c r="V98" i="7" s="1"/>
  <c r="W98" i="7" s="1"/>
  <c r="X98" i="7" s="1"/>
  <c r="Y98" i="7" s="1"/>
  <c r="Z98" i="7" s="1"/>
  <c r="AA98" i="7" s="1"/>
  <c r="AB98" i="7" s="1"/>
  <c r="AC98" i="7" s="1"/>
  <c r="AD98" i="7" s="1"/>
  <c r="AE98" i="7" s="1"/>
  <c r="AF98" i="7" s="1"/>
  <c r="AG98" i="7" s="1"/>
  <c r="AH98" i="7" s="1"/>
  <c r="AI98" i="7" s="1"/>
  <c r="AJ98" i="7" s="1"/>
  <c r="AK98" i="7" s="1"/>
  <c r="AL98" i="7" s="1"/>
  <c r="AM98" i="7" s="1"/>
  <c r="AN98" i="7" s="1"/>
  <c r="AO98" i="7" s="1"/>
  <c r="AP98" i="7" s="1"/>
  <c r="AQ98" i="7" s="1"/>
  <c r="AR98" i="7" s="1"/>
  <c r="AS98" i="7" s="1"/>
  <c r="AT98" i="7" s="1"/>
  <c r="AU98" i="7" s="1"/>
  <c r="AV98" i="7" s="1"/>
  <c r="AW98" i="7" s="1"/>
  <c r="AX98" i="7" s="1"/>
  <c r="AY98" i="7" s="1"/>
  <c r="AZ98" i="7" s="1"/>
  <c r="BA98" i="7" s="1"/>
  <c r="BB98" i="7" s="1"/>
  <c r="BC98" i="7" s="1"/>
  <c r="BD98" i="7" s="1"/>
  <c r="BE98" i="7" s="1"/>
  <c r="BF98" i="7" s="1"/>
  <c r="BG98" i="7" s="1"/>
  <c r="BH98" i="7" s="1"/>
  <c r="BI98" i="7" s="1"/>
  <c r="BJ98" i="7" s="1"/>
  <c r="BK98" i="7" s="1"/>
  <c r="BL98" i="7" s="1"/>
  <c r="BM98" i="7" s="1"/>
  <c r="BN98" i="7" s="1"/>
  <c r="BO98" i="7" s="1"/>
  <c r="BP98" i="7" s="1"/>
  <c r="BQ98" i="7" s="1"/>
  <c r="BR98" i="7" s="1"/>
  <c r="BS98" i="7" s="1"/>
  <c r="BT98" i="7" s="1"/>
  <c r="BU98" i="7" s="1"/>
  <c r="BV98" i="7" s="1"/>
  <c r="BW98" i="7" s="1"/>
  <c r="BX98" i="7" s="1"/>
  <c r="BY98" i="7" s="1"/>
  <c r="BZ98" i="7" s="1"/>
  <c r="CA98" i="7" s="1"/>
  <c r="CB98" i="7" s="1"/>
  <c r="CC98" i="7" s="1"/>
  <c r="CD98" i="7" s="1"/>
  <c r="CE98" i="7" s="1"/>
  <c r="CF98" i="7" s="1"/>
  <c r="CG98" i="7" s="1"/>
  <c r="CH98" i="7" s="1"/>
  <c r="CI98" i="7" s="1"/>
  <c r="CJ98" i="7" s="1"/>
  <c r="CK98" i="7" s="1"/>
  <c r="CL98" i="7" s="1"/>
  <c r="CM98" i="7" s="1"/>
  <c r="CN98" i="7" s="1"/>
  <c r="CO98" i="7" s="1"/>
  <c r="CP98" i="7" s="1"/>
  <c r="CQ98" i="7" s="1"/>
  <c r="CR98" i="7" s="1"/>
  <c r="CS98" i="7" s="1"/>
  <c r="CT98" i="7" s="1"/>
  <c r="CU98" i="7" s="1"/>
  <c r="CV98" i="7" s="1"/>
  <c r="CW98" i="7" s="1"/>
  <c r="CX98" i="7" s="1"/>
  <c r="CY98" i="7" s="1"/>
  <c r="CZ98" i="7" s="1"/>
  <c r="E29" i="7"/>
  <c r="E119" i="7" s="1"/>
  <c r="H26" i="7"/>
  <c r="E23" i="7"/>
  <c r="E113" i="7" s="1"/>
  <c r="H41" i="2"/>
  <c r="I41" i="2" s="1"/>
  <c r="E75" i="7"/>
  <c r="F75" i="7" s="1"/>
  <c r="G75" i="7" s="1"/>
  <c r="H75" i="7" s="1"/>
  <c r="I75" i="7" s="1"/>
  <c r="J75" i="7" s="1"/>
  <c r="K75" i="7" s="1"/>
  <c r="L75" i="7" s="1"/>
  <c r="M75" i="7" s="1"/>
  <c r="N75" i="7" s="1"/>
  <c r="O75" i="7" s="1"/>
  <c r="P75" i="7" s="1"/>
  <c r="Q75" i="7" s="1"/>
  <c r="R75" i="7" s="1"/>
  <c r="S75" i="7" s="1"/>
  <c r="T75" i="7" s="1"/>
  <c r="U75" i="7" s="1"/>
  <c r="V75" i="7" s="1"/>
  <c r="W75" i="7" s="1"/>
  <c r="X75" i="7" s="1"/>
  <c r="Y75" i="7" s="1"/>
  <c r="Z75" i="7" s="1"/>
  <c r="AA75" i="7" s="1"/>
  <c r="AB75" i="7" s="1"/>
  <c r="AC75" i="7" s="1"/>
  <c r="AD75" i="7" s="1"/>
  <c r="AE75" i="7" s="1"/>
  <c r="AF75" i="7" s="1"/>
  <c r="AG75" i="7" s="1"/>
  <c r="AH75" i="7" s="1"/>
  <c r="AI75" i="7" s="1"/>
  <c r="AJ75" i="7" s="1"/>
  <c r="AK75" i="7" s="1"/>
  <c r="AL75" i="7" s="1"/>
  <c r="AM75" i="7" s="1"/>
  <c r="AN75" i="7" s="1"/>
  <c r="AO75" i="7" s="1"/>
  <c r="AP75" i="7" s="1"/>
  <c r="AQ75" i="7" s="1"/>
  <c r="AR75" i="7" s="1"/>
  <c r="AS75" i="7" s="1"/>
  <c r="AT75" i="7" s="1"/>
  <c r="AU75" i="7" s="1"/>
  <c r="AV75" i="7" s="1"/>
  <c r="AW75" i="7" s="1"/>
  <c r="AX75" i="7" s="1"/>
  <c r="AY75" i="7" s="1"/>
  <c r="AZ75" i="7" s="1"/>
  <c r="BA75" i="7" s="1"/>
  <c r="BB75" i="7" s="1"/>
  <c r="BC75" i="7" s="1"/>
  <c r="BD75" i="7" s="1"/>
  <c r="BE75" i="7" s="1"/>
  <c r="BF75" i="7" s="1"/>
  <c r="BG75" i="7" s="1"/>
  <c r="BH75" i="7" s="1"/>
  <c r="BI75" i="7" s="1"/>
  <c r="BJ75" i="7" s="1"/>
  <c r="BK75" i="7" s="1"/>
  <c r="BL75" i="7" s="1"/>
  <c r="BM75" i="7" s="1"/>
  <c r="BN75" i="7" s="1"/>
  <c r="BO75" i="7" s="1"/>
  <c r="BP75" i="7" s="1"/>
  <c r="BQ75" i="7" s="1"/>
  <c r="BR75" i="7" s="1"/>
  <c r="BS75" i="7" s="1"/>
  <c r="BT75" i="7" s="1"/>
  <c r="BU75" i="7" s="1"/>
  <c r="BV75" i="7" s="1"/>
  <c r="BW75" i="7" s="1"/>
  <c r="BX75" i="7" s="1"/>
  <c r="BY75" i="7" s="1"/>
  <c r="BZ75" i="7" s="1"/>
  <c r="CA75" i="7" s="1"/>
  <c r="CB75" i="7" s="1"/>
  <c r="CC75" i="7" s="1"/>
  <c r="CD75" i="7" s="1"/>
  <c r="CE75" i="7" s="1"/>
  <c r="CF75" i="7" s="1"/>
  <c r="CG75" i="7" s="1"/>
  <c r="CH75" i="7" s="1"/>
  <c r="CI75" i="7" s="1"/>
  <c r="CJ75" i="7" s="1"/>
  <c r="CK75" i="7" s="1"/>
  <c r="CL75" i="7" s="1"/>
  <c r="CM75" i="7" s="1"/>
  <c r="CN75" i="7" s="1"/>
  <c r="CO75" i="7" s="1"/>
  <c r="CP75" i="7" s="1"/>
  <c r="CQ75" i="7" s="1"/>
  <c r="CR75" i="7" s="1"/>
  <c r="CS75" i="7" s="1"/>
  <c r="CT75" i="7" s="1"/>
  <c r="CU75" i="7" s="1"/>
  <c r="CV75" i="7" s="1"/>
  <c r="CW75" i="7" s="1"/>
  <c r="CX75" i="7" s="1"/>
  <c r="CY75" i="7" s="1"/>
  <c r="CZ75" i="7" s="1"/>
  <c r="F42" i="7"/>
  <c r="A111" i="7"/>
  <c r="F36" i="7"/>
  <c r="H45" i="7"/>
  <c r="H34" i="7"/>
  <c r="H23" i="7"/>
  <c r="F38" i="7"/>
  <c r="I21" i="7"/>
  <c r="G36" i="7"/>
  <c r="G44" i="7"/>
  <c r="E76" i="7"/>
  <c r="F76" i="7" s="1"/>
  <c r="G76" i="7" s="1"/>
  <c r="H76" i="7" s="1"/>
  <c r="I76" i="7" s="1"/>
  <c r="J76" i="7" s="1"/>
  <c r="K76" i="7" s="1"/>
  <c r="L76" i="7" s="1"/>
  <c r="M76" i="7" s="1"/>
  <c r="N76" i="7" s="1"/>
  <c r="O76" i="7" s="1"/>
  <c r="P76" i="7" s="1"/>
  <c r="Q76" i="7" s="1"/>
  <c r="R76" i="7" s="1"/>
  <c r="S76" i="7" s="1"/>
  <c r="T76" i="7" s="1"/>
  <c r="U76" i="7" s="1"/>
  <c r="V76" i="7" s="1"/>
  <c r="W76" i="7" s="1"/>
  <c r="X76" i="7" s="1"/>
  <c r="Y76" i="7" s="1"/>
  <c r="Z76" i="7" s="1"/>
  <c r="AA76" i="7" s="1"/>
  <c r="AB76" i="7" s="1"/>
  <c r="AC76" i="7" s="1"/>
  <c r="AD76" i="7" s="1"/>
  <c r="AE76" i="7" s="1"/>
  <c r="AF76" i="7" s="1"/>
  <c r="AG76" i="7" s="1"/>
  <c r="AH76" i="7" s="1"/>
  <c r="AI76" i="7" s="1"/>
  <c r="AJ76" i="7" s="1"/>
  <c r="AK76" i="7" s="1"/>
  <c r="AL76" i="7" s="1"/>
  <c r="AM76" i="7" s="1"/>
  <c r="AN76" i="7" s="1"/>
  <c r="AO76" i="7" s="1"/>
  <c r="AP76" i="7" s="1"/>
  <c r="AQ76" i="7" s="1"/>
  <c r="AR76" i="7" s="1"/>
  <c r="AS76" i="7" s="1"/>
  <c r="AT76" i="7" s="1"/>
  <c r="AU76" i="7" s="1"/>
  <c r="AV76" i="7" s="1"/>
  <c r="AW76" i="7" s="1"/>
  <c r="AX76" i="7" s="1"/>
  <c r="AY76" i="7" s="1"/>
  <c r="AZ76" i="7" s="1"/>
  <c r="BA76" i="7" s="1"/>
  <c r="BB76" i="7" s="1"/>
  <c r="BC76" i="7" s="1"/>
  <c r="BD76" i="7" s="1"/>
  <c r="BE76" i="7" s="1"/>
  <c r="BF76" i="7" s="1"/>
  <c r="BG76" i="7" s="1"/>
  <c r="BH76" i="7" s="1"/>
  <c r="BI76" i="7" s="1"/>
  <c r="BJ76" i="7" s="1"/>
  <c r="BK76" i="7" s="1"/>
  <c r="BL76" i="7" s="1"/>
  <c r="BM76" i="7" s="1"/>
  <c r="BN76" i="7" s="1"/>
  <c r="BO76" i="7" s="1"/>
  <c r="BP76" i="7" s="1"/>
  <c r="BQ76" i="7" s="1"/>
  <c r="BR76" i="7" s="1"/>
  <c r="BS76" i="7" s="1"/>
  <c r="BT76" i="7" s="1"/>
  <c r="BU76" i="7" s="1"/>
  <c r="BV76" i="7" s="1"/>
  <c r="BW76" i="7" s="1"/>
  <c r="BX76" i="7" s="1"/>
  <c r="BY76" i="7" s="1"/>
  <c r="BZ76" i="7" s="1"/>
  <c r="CA76" i="7" s="1"/>
  <c r="CB76" i="7" s="1"/>
  <c r="CC76" i="7" s="1"/>
  <c r="CD76" i="7" s="1"/>
  <c r="CE76" i="7" s="1"/>
  <c r="CF76" i="7" s="1"/>
  <c r="CG76" i="7" s="1"/>
  <c r="CH76" i="7" s="1"/>
  <c r="CI76" i="7" s="1"/>
  <c r="CJ76" i="7" s="1"/>
  <c r="CK76" i="7" s="1"/>
  <c r="CL76" i="7" s="1"/>
  <c r="CM76" i="7" s="1"/>
  <c r="CN76" i="7" s="1"/>
  <c r="CO76" i="7" s="1"/>
  <c r="CP76" i="7" s="1"/>
  <c r="CQ76" i="7" s="1"/>
  <c r="CR76" i="7" s="1"/>
  <c r="CS76" i="7" s="1"/>
  <c r="CT76" i="7" s="1"/>
  <c r="CU76" i="7" s="1"/>
  <c r="CV76" i="7" s="1"/>
  <c r="CW76" i="7" s="1"/>
  <c r="CX76" i="7" s="1"/>
  <c r="CY76" i="7" s="1"/>
  <c r="CZ76" i="7" s="1"/>
  <c r="H38" i="7"/>
  <c r="E19" i="7"/>
  <c r="E109" i="7" s="1"/>
  <c r="G45" i="7"/>
  <c r="A122" i="7"/>
  <c r="E26" i="7"/>
  <c r="E116" i="7" s="1"/>
  <c r="E79" i="7"/>
  <c r="F79" i="7" s="1"/>
  <c r="G79" i="7" s="1"/>
  <c r="H79" i="7" s="1"/>
  <c r="I79" i="7" s="1"/>
  <c r="J79" i="7" s="1"/>
  <c r="K79" i="7" s="1"/>
  <c r="L79" i="7" s="1"/>
  <c r="M79" i="7" s="1"/>
  <c r="N79" i="7" s="1"/>
  <c r="O79" i="7" s="1"/>
  <c r="P79" i="7" s="1"/>
  <c r="Q79" i="7" s="1"/>
  <c r="R79" i="7" s="1"/>
  <c r="S79" i="7" s="1"/>
  <c r="T79" i="7" s="1"/>
  <c r="U79" i="7" s="1"/>
  <c r="V79" i="7" s="1"/>
  <c r="W79" i="7" s="1"/>
  <c r="X79" i="7" s="1"/>
  <c r="Y79" i="7" s="1"/>
  <c r="Z79" i="7" s="1"/>
  <c r="AA79" i="7" s="1"/>
  <c r="AB79" i="7" s="1"/>
  <c r="AC79" i="7" s="1"/>
  <c r="AD79" i="7" s="1"/>
  <c r="AE79" i="7" s="1"/>
  <c r="AF79" i="7" s="1"/>
  <c r="AG79" i="7" s="1"/>
  <c r="AH79" i="7" s="1"/>
  <c r="AI79" i="7" s="1"/>
  <c r="AJ79" i="7" s="1"/>
  <c r="AK79" i="7" s="1"/>
  <c r="AL79" i="7" s="1"/>
  <c r="AM79" i="7" s="1"/>
  <c r="AN79" i="7" s="1"/>
  <c r="AO79" i="7" s="1"/>
  <c r="AP79" i="7" s="1"/>
  <c r="AQ79" i="7" s="1"/>
  <c r="AR79" i="7" s="1"/>
  <c r="AS79" i="7" s="1"/>
  <c r="AT79" i="7" s="1"/>
  <c r="AU79" i="7" s="1"/>
  <c r="AV79" i="7" s="1"/>
  <c r="AW79" i="7" s="1"/>
  <c r="AX79" i="7" s="1"/>
  <c r="AY79" i="7" s="1"/>
  <c r="AZ79" i="7" s="1"/>
  <c r="BA79" i="7" s="1"/>
  <c r="BB79" i="7" s="1"/>
  <c r="BC79" i="7" s="1"/>
  <c r="BD79" i="7" s="1"/>
  <c r="BE79" i="7" s="1"/>
  <c r="BF79" i="7" s="1"/>
  <c r="BG79" i="7" s="1"/>
  <c r="BH79" i="7" s="1"/>
  <c r="BI79" i="7" s="1"/>
  <c r="BJ79" i="7" s="1"/>
  <c r="BK79" i="7" s="1"/>
  <c r="BL79" i="7" s="1"/>
  <c r="BM79" i="7" s="1"/>
  <c r="BN79" i="7" s="1"/>
  <c r="BO79" i="7" s="1"/>
  <c r="BP79" i="7" s="1"/>
  <c r="BQ79" i="7" s="1"/>
  <c r="BR79" i="7" s="1"/>
  <c r="BS79" i="7" s="1"/>
  <c r="BT79" i="7" s="1"/>
  <c r="BU79" i="7" s="1"/>
  <c r="BV79" i="7" s="1"/>
  <c r="BW79" i="7" s="1"/>
  <c r="BX79" i="7" s="1"/>
  <c r="BY79" i="7" s="1"/>
  <c r="BZ79" i="7" s="1"/>
  <c r="CA79" i="7" s="1"/>
  <c r="CB79" i="7" s="1"/>
  <c r="CC79" i="7" s="1"/>
  <c r="CD79" i="7" s="1"/>
  <c r="CE79" i="7" s="1"/>
  <c r="CF79" i="7" s="1"/>
  <c r="CG79" i="7" s="1"/>
  <c r="CH79" i="7" s="1"/>
  <c r="CI79" i="7" s="1"/>
  <c r="CJ79" i="7" s="1"/>
  <c r="CK79" i="7" s="1"/>
  <c r="CL79" i="7" s="1"/>
  <c r="CM79" i="7" s="1"/>
  <c r="CN79" i="7" s="1"/>
  <c r="CO79" i="7" s="1"/>
  <c r="CP79" i="7" s="1"/>
  <c r="CQ79" i="7" s="1"/>
  <c r="CR79" i="7" s="1"/>
  <c r="CS79" i="7" s="1"/>
  <c r="CT79" i="7" s="1"/>
  <c r="CU79" i="7" s="1"/>
  <c r="CV79" i="7" s="1"/>
  <c r="CW79" i="7" s="1"/>
  <c r="CX79" i="7" s="1"/>
  <c r="CY79" i="7" s="1"/>
  <c r="CZ79" i="7" s="1"/>
  <c r="F34" i="7"/>
  <c r="F124" i="7" s="1"/>
  <c r="E21" i="7"/>
  <c r="E111" i="7" s="1"/>
  <c r="E36" i="7"/>
  <c r="E126" i="7" s="1"/>
  <c r="F32" i="7"/>
  <c r="H36" i="7"/>
  <c r="I45" i="7"/>
  <c r="I34" i="7"/>
  <c r="G21" i="7"/>
  <c r="H44" i="7"/>
  <c r="E45" i="7"/>
  <c r="E135" i="7" s="1"/>
  <c r="H16" i="2"/>
  <c r="I16" i="2" s="1"/>
  <c r="G34" i="7"/>
  <c r="F26" i="7"/>
  <c r="F21" i="7"/>
  <c r="H32" i="7"/>
  <c r="F45" i="7"/>
  <c r="E87" i="7"/>
  <c r="F87" i="7" s="1"/>
  <c r="G87" i="7" s="1"/>
  <c r="H87" i="7" s="1"/>
  <c r="I87" i="7" s="1"/>
  <c r="J87" i="7" s="1"/>
  <c r="K87" i="7" s="1"/>
  <c r="L87" i="7" s="1"/>
  <c r="M87" i="7" s="1"/>
  <c r="N87" i="7" s="1"/>
  <c r="O87" i="7" s="1"/>
  <c r="P87" i="7" s="1"/>
  <c r="Q87" i="7" s="1"/>
  <c r="R87" i="7" s="1"/>
  <c r="S87" i="7" s="1"/>
  <c r="T87" i="7" s="1"/>
  <c r="U87" i="7" s="1"/>
  <c r="V87" i="7" s="1"/>
  <c r="W87" i="7" s="1"/>
  <c r="X87" i="7" s="1"/>
  <c r="Y87" i="7" s="1"/>
  <c r="Z87" i="7" s="1"/>
  <c r="AA87" i="7" s="1"/>
  <c r="AB87" i="7" s="1"/>
  <c r="AC87" i="7" s="1"/>
  <c r="AD87" i="7" s="1"/>
  <c r="AE87" i="7" s="1"/>
  <c r="AF87" i="7" s="1"/>
  <c r="AG87" i="7" s="1"/>
  <c r="AH87" i="7" s="1"/>
  <c r="AI87" i="7" s="1"/>
  <c r="AJ87" i="7" s="1"/>
  <c r="AK87" i="7" s="1"/>
  <c r="AL87" i="7" s="1"/>
  <c r="AM87" i="7" s="1"/>
  <c r="AN87" i="7" s="1"/>
  <c r="AO87" i="7" s="1"/>
  <c r="AP87" i="7" s="1"/>
  <c r="AQ87" i="7" s="1"/>
  <c r="AR87" i="7" s="1"/>
  <c r="AS87" i="7" s="1"/>
  <c r="AT87" i="7" s="1"/>
  <c r="AU87" i="7" s="1"/>
  <c r="AV87" i="7" s="1"/>
  <c r="AW87" i="7" s="1"/>
  <c r="AX87" i="7" s="1"/>
  <c r="AY87" i="7" s="1"/>
  <c r="AZ87" i="7" s="1"/>
  <c r="BA87" i="7" s="1"/>
  <c r="BB87" i="7" s="1"/>
  <c r="BC87" i="7" s="1"/>
  <c r="BD87" i="7" s="1"/>
  <c r="BE87" i="7" s="1"/>
  <c r="BF87" i="7" s="1"/>
  <c r="BG87" i="7" s="1"/>
  <c r="BH87" i="7" s="1"/>
  <c r="BI87" i="7" s="1"/>
  <c r="BJ87" i="7" s="1"/>
  <c r="BK87" i="7" s="1"/>
  <c r="BL87" i="7" s="1"/>
  <c r="BM87" i="7" s="1"/>
  <c r="BN87" i="7" s="1"/>
  <c r="BO87" i="7" s="1"/>
  <c r="BP87" i="7" s="1"/>
  <c r="BQ87" i="7" s="1"/>
  <c r="BR87" i="7" s="1"/>
  <c r="BS87" i="7" s="1"/>
  <c r="BT87" i="7" s="1"/>
  <c r="BU87" i="7" s="1"/>
  <c r="BV87" i="7" s="1"/>
  <c r="BW87" i="7" s="1"/>
  <c r="BX87" i="7" s="1"/>
  <c r="BY87" i="7" s="1"/>
  <c r="BZ87" i="7" s="1"/>
  <c r="CA87" i="7" s="1"/>
  <c r="CB87" i="7" s="1"/>
  <c r="CC87" i="7" s="1"/>
  <c r="CD87" i="7" s="1"/>
  <c r="CE87" i="7" s="1"/>
  <c r="CF87" i="7" s="1"/>
  <c r="CG87" i="7" s="1"/>
  <c r="CH87" i="7" s="1"/>
  <c r="CI87" i="7" s="1"/>
  <c r="CJ87" i="7" s="1"/>
  <c r="CK87" i="7" s="1"/>
  <c r="CL87" i="7" s="1"/>
  <c r="CM87" i="7" s="1"/>
  <c r="CN87" i="7" s="1"/>
  <c r="CO87" i="7" s="1"/>
  <c r="CP87" i="7" s="1"/>
  <c r="CQ87" i="7" s="1"/>
  <c r="CR87" i="7" s="1"/>
  <c r="CS87" i="7" s="1"/>
  <c r="CT87" i="7" s="1"/>
  <c r="CU87" i="7" s="1"/>
  <c r="CV87" i="7" s="1"/>
  <c r="CW87" i="7" s="1"/>
  <c r="CX87" i="7" s="1"/>
  <c r="CY87" i="7" s="1"/>
  <c r="CZ87" i="7" s="1"/>
  <c r="E82" i="7"/>
  <c r="F82" i="7" s="1"/>
  <c r="G82" i="7" s="1"/>
  <c r="H82" i="7" s="1"/>
  <c r="I82" i="7" s="1"/>
  <c r="J82" i="7" s="1"/>
  <c r="K82" i="7" s="1"/>
  <c r="L82" i="7" s="1"/>
  <c r="M82" i="7" s="1"/>
  <c r="N82" i="7" s="1"/>
  <c r="O82" i="7" s="1"/>
  <c r="P82" i="7" s="1"/>
  <c r="Q82" i="7" s="1"/>
  <c r="R82" i="7" s="1"/>
  <c r="S82" i="7" s="1"/>
  <c r="T82" i="7" s="1"/>
  <c r="U82" i="7" s="1"/>
  <c r="V82" i="7" s="1"/>
  <c r="W82" i="7" s="1"/>
  <c r="X82" i="7" s="1"/>
  <c r="Y82" i="7" s="1"/>
  <c r="Z82" i="7" s="1"/>
  <c r="AA82" i="7" s="1"/>
  <c r="AB82" i="7" s="1"/>
  <c r="AC82" i="7" s="1"/>
  <c r="AD82" i="7" s="1"/>
  <c r="AE82" i="7" s="1"/>
  <c r="AF82" i="7" s="1"/>
  <c r="AG82" i="7" s="1"/>
  <c r="AH82" i="7" s="1"/>
  <c r="AI82" i="7" s="1"/>
  <c r="AJ82" i="7" s="1"/>
  <c r="AK82" i="7" s="1"/>
  <c r="AL82" i="7" s="1"/>
  <c r="AM82" i="7" s="1"/>
  <c r="AN82" i="7" s="1"/>
  <c r="AO82" i="7" s="1"/>
  <c r="AP82" i="7" s="1"/>
  <c r="AQ82" i="7" s="1"/>
  <c r="AR82" i="7" s="1"/>
  <c r="AS82" i="7" s="1"/>
  <c r="AT82" i="7" s="1"/>
  <c r="AU82" i="7" s="1"/>
  <c r="AV82" i="7" s="1"/>
  <c r="AW82" i="7" s="1"/>
  <c r="AX82" i="7" s="1"/>
  <c r="AY82" i="7" s="1"/>
  <c r="AZ82" i="7" s="1"/>
  <c r="BA82" i="7" s="1"/>
  <c r="BB82" i="7" s="1"/>
  <c r="BC82" i="7" s="1"/>
  <c r="BD82" i="7" s="1"/>
  <c r="BE82" i="7" s="1"/>
  <c r="BF82" i="7" s="1"/>
  <c r="BG82" i="7" s="1"/>
  <c r="BH82" i="7" s="1"/>
  <c r="BI82" i="7" s="1"/>
  <c r="BJ82" i="7" s="1"/>
  <c r="BK82" i="7" s="1"/>
  <c r="BL82" i="7" s="1"/>
  <c r="BM82" i="7" s="1"/>
  <c r="BN82" i="7" s="1"/>
  <c r="BO82" i="7" s="1"/>
  <c r="BP82" i="7" s="1"/>
  <c r="BQ82" i="7" s="1"/>
  <c r="BR82" i="7" s="1"/>
  <c r="BS82" i="7" s="1"/>
  <c r="BT82" i="7" s="1"/>
  <c r="BU82" i="7" s="1"/>
  <c r="BV82" i="7" s="1"/>
  <c r="BW82" i="7" s="1"/>
  <c r="BX82" i="7" s="1"/>
  <c r="BY82" i="7" s="1"/>
  <c r="BZ82" i="7" s="1"/>
  <c r="CA82" i="7" s="1"/>
  <c r="CB82" i="7" s="1"/>
  <c r="CC82" i="7" s="1"/>
  <c r="CD82" i="7" s="1"/>
  <c r="CE82" i="7" s="1"/>
  <c r="CF82" i="7" s="1"/>
  <c r="CG82" i="7" s="1"/>
  <c r="CH82" i="7" s="1"/>
  <c r="CI82" i="7" s="1"/>
  <c r="CJ82" i="7" s="1"/>
  <c r="CK82" i="7" s="1"/>
  <c r="CL82" i="7" s="1"/>
  <c r="CM82" i="7" s="1"/>
  <c r="CN82" i="7" s="1"/>
  <c r="CO82" i="7" s="1"/>
  <c r="CP82" i="7" s="1"/>
  <c r="CQ82" i="7" s="1"/>
  <c r="CR82" i="7" s="1"/>
  <c r="CS82" i="7" s="1"/>
  <c r="CT82" i="7" s="1"/>
  <c r="CU82" i="7" s="1"/>
  <c r="CV82" i="7" s="1"/>
  <c r="CW82" i="7" s="1"/>
  <c r="CX82" i="7" s="1"/>
  <c r="CY82" i="7" s="1"/>
  <c r="CZ82" i="7" s="1"/>
  <c r="H37" i="2"/>
  <c r="I37" i="2" s="1"/>
  <c r="J37" i="2" s="1"/>
  <c r="E138" i="7"/>
  <c r="F49" i="7"/>
  <c r="E73" i="7"/>
  <c r="F73" i="7" s="1"/>
  <c r="G73" i="7" s="1"/>
  <c r="H73" i="7" s="1"/>
  <c r="I73" i="7" s="1"/>
  <c r="J73" i="7" s="1"/>
  <c r="K73" i="7" s="1"/>
  <c r="L73" i="7" s="1"/>
  <c r="M73" i="7" s="1"/>
  <c r="N73" i="7" s="1"/>
  <c r="O73" i="7" s="1"/>
  <c r="P73" i="7" s="1"/>
  <c r="Q73" i="7" s="1"/>
  <c r="R73" i="7" s="1"/>
  <c r="S73" i="7" s="1"/>
  <c r="T73" i="7" s="1"/>
  <c r="U73" i="7" s="1"/>
  <c r="V73" i="7" s="1"/>
  <c r="W73" i="7" s="1"/>
  <c r="X73" i="7" s="1"/>
  <c r="Y73" i="7" s="1"/>
  <c r="Z73" i="7" s="1"/>
  <c r="AA73" i="7" s="1"/>
  <c r="AB73" i="7" s="1"/>
  <c r="AC73" i="7" s="1"/>
  <c r="AD73" i="7" s="1"/>
  <c r="AE73" i="7" s="1"/>
  <c r="AF73" i="7" s="1"/>
  <c r="AG73" i="7" s="1"/>
  <c r="AH73" i="7" s="1"/>
  <c r="AI73" i="7" s="1"/>
  <c r="AJ73" i="7" s="1"/>
  <c r="AK73" i="7" s="1"/>
  <c r="AL73" i="7" s="1"/>
  <c r="AM73" i="7" s="1"/>
  <c r="AN73" i="7" s="1"/>
  <c r="AO73" i="7" s="1"/>
  <c r="AP73" i="7" s="1"/>
  <c r="AQ73" i="7" s="1"/>
  <c r="AR73" i="7" s="1"/>
  <c r="AS73" i="7" s="1"/>
  <c r="AT73" i="7" s="1"/>
  <c r="AU73" i="7" s="1"/>
  <c r="AV73" i="7" s="1"/>
  <c r="AW73" i="7" s="1"/>
  <c r="AX73" i="7" s="1"/>
  <c r="AY73" i="7" s="1"/>
  <c r="AZ73" i="7" s="1"/>
  <c r="BA73" i="7" s="1"/>
  <c r="BB73" i="7" s="1"/>
  <c r="BC73" i="7" s="1"/>
  <c r="BD73" i="7" s="1"/>
  <c r="BE73" i="7" s="1"/>
  <c r="BF73" i="7" s="1"/>
  <c r="BG73" i="7" s="1"/>
  <c r="BH73" i="7" s="1"/>
  <c r="BI73" i="7" s="1"/>
  <c r="BJ73" i="7" s="1"/>
  <c r="BK73" i="7" s="1"/>
  <c r="BL73" i="7" s="1"/>
  <c r="BM73" i="7" s="1"/>
  <c r="BN73" i="7" s="1"/>
  <c r="BO73" i="7" s="1"/>
  <c r="BP73" i="7" s="1"/>
  <c r="BQ73" i="7" s="1"/>
  <c r="BR73" i="7" s="1"/>
  <c r="BS73" i="7" s="1"/>
  <c r="BT73" i="7" s="1"/>
  <c r="BU73" i="7" s="1"/>
  <c r="BV73" i="7" s="1"/>
  <c r="BW73" i="7" s="1"/>
  <c r="BX73" i="7" s="1"/>
  <c r="BY73" i="7" s="1"/>
  <c r="BZ73" i="7" s="1"/>
  <c r="CA73" i="7" s="1"/>
  <c r="CB73" i="7" s="1"/>
  <c r="CC73" i="7" s="1"/>
  <c r="CD73" i="7" s="1"/>
  <c r="CE73" i="7" s="1"/>
  <c r="CF73" i="7" s="1"/>
  <c r="CG73" i="7" s="1"/>
  <c r="CH73" i="7" s="1"/>
  <c r="CI73" i="7" s="1"/>
  <c r="CJ73" i="7" s="1"/>
  <c r="CK73" i="7" s="1"/>
  <c r="CL73" i="7" s="1"/>
  <c r="CM73" i="7" s="1"/>
  <c r="CN73" i="7" s="1"/>
  <c r="CO73" i="7" s="1"/>
  <c r="CP73" i="7" s="1"/>
  <c r="CQ73" i="7" s="1"/>
  <c r="CR73" i="7" s="1"/>
  <c r="CS73" i="7" s="1"/>
  <c r="CT73" i="7" s="1"/>
  <c r="CU73" i="7" s="1"/>
  <c r="CV73" i="7" s="1"/>
  <c r="CW73" i="7" s="1"/>
  <c r="CX73" i="7" s="1"/>
  <c r="CY73" i="7" s="1"/>
  <c r="CZ73" i="7" s="1"/>
  <c r="I39" i="2"/>
  <c r="J39" i="2" s="1"/>
  <c r="F19" i="7"/>
  <c r="I50" i="7"/>
  <c r="E38" i="7"/>
  <c r="E128" i="7" s="1"/>
  <c r="H24" i="7"/>
  <c r="G38" i="7"/>
  <c r="G19" i="7"/>
  <c r="G24" i="7"/>
  <c r="H18" i="2"/>
  <c r="I18" i="2" s="1"/>
  <c r="E103" i="7"/>
  <c r="F103" i="7" s="1"/>
  <c r="G103" i="7" s="1"/>
  <c r="H103" i="7" s="1"/>
  <c r="I103" i="7" s="1"/>
  <c r="J103" i="7" s="1"/>
  <c r="K103" i="7" s="1"/>
  <c r="L103" i="7" s="1"/>
  <c r="M103" i="7" s="1"/>
  <c r="N103" i="7" s="1"/>
  <c r="O103" i="7" s="1"/>
  <c r="P103" i="7" s="1"/>
  <c r="Q103" i="7" s="1"/>
  <c r="R103" i="7" s="1"/>
  <c r="S103" i="7" s="1"/>
  <c r="T103" i="7" s="1"/>
  <c r="U103" i="7" s="1"/>
  <c r="V103" i="7" s="1"/>
  <c r="W103" i="7" s="1"/>
  <c r="X103" i="7" s="1"/>
  <c r="Y103" i="7" s="1"/>
  <c r="Z103" i="7" s="1"/>
  <c r="AA103" i="7" s="1"/>
  <c r="AB103" i="7" s="1"/>
  <c r="AC103" i="7" s="1"/>
  <c r="AD103" i="7" s="1"/>
  <c r="AE103" i="7" s="1"/>
  <c r="AF103" i="7" s="1"/>
  <c r="AG103" i="7" s="1"/>
  <c r="AH103" i="7" s="1"/>
  <c r="AI103" i="7" s="1"/>
  <c r="AJ103" i="7" s="1"/>
  <c r="AK103" i="7" s="1"/>
  <c r="AL103" i="7" s="1"/>
  <c r="AM103" i="7" s="1"/>
  <c r="AN103" i="7" s="1"/>
  <c r="AO103" i="7" s="1"/>
  <c r="AP103" i="7" s="1"/>
  <c r="AQ103" i="7" s="1"/>
  <c r="AR103" i="7" s="1"/>
  <c r="AS103" i="7" s="1"/>
  <c r="AT103" i="7" s="1"/>
  <c r="AU103" i="7" s="1"/>
  <c r="AV103" i="7" s="1"/>
  <c r="AW103" i="7" s="1"/>
  <c r="AX103" i="7" s="1"/>
  <c r="AY103" i="7" s="1"/>
  <c r="AZ103" i="7" s="1"/>
  <c r="BA103" i="7" s="1"/>
  <c r="BB103" i="7" s="1"/>
  <c r="BC103" i="7" s="1"/>
  <c r="BD103" i="7" s="1"/>
  <c r="BE103" i="7" s="1"/>
  <c r="BF103" i="7" s="1"/>
  <c r="BG103" i="7" s="1"/>
  <c r="BH103" i="7" s="1"/>
  <c r="BI103" i="7" s="1"/>
  <c r="BJ103" i="7" s="1"/>
  <c r="BK103" i="7" s="1"/>
  <c r="BL103" i="7" s="1"/>
  <c r="BM103" i="7" s="1"/>
  <c r="BN103" i="7" s="1"/>
  <c r="BO103" i="7" s="1"/>
  <c r="BP103" i="7" s="1"/>
  <c r="BQ103" i="7" s="1"/>
  <c r="BR103" i="7" s="1"/>
  <c r="BS103" i="7" s="1"/>
  <c r="BT103" i="7" s="1"/>
  <c r="BU103" i="7" s="1"/>
  <c r="BV103" i="7" s="1"/>
  <c r="BW103" i="7" s="1"/>
  <c r="BX103" i="7" s="1"/>
  <c r="BY103" i="7" s="1"/>
  <c r="BZ103" i="7" s="1"/>
  <c r="CA103" i="7" s="1"/>
  <c r="CB103" i="7" s="1"/>
  <c r="CC103" i="7" s="1"/>
  <c r="CD103" i="7" s="1"/>
  <c r="CE103" i="7" s="1"/>
  <c r="CF103" i="7" s="1"/>
  <c r="CG103" i="7" s="1"/>
  <c r="CH103" i="7" s="1"/>
  <c r="CI103" i="7" s="1"/>
  <c r="CJ103" i="7" s="1"/>
  <c r="CK103" i="7" s="1"/>
  <c r="CL103" i="7" s="1"/>
  <c r="CM103" i="7" s="1"/>
  <c r="CN103" i="7" s="1"/>
  <c r="CO103" i="7" s="1"/>
  <c r="CP103" i="7" s="1"/>
  <c r="CQ103" i="7" s="1"/>
  <c r="CR103" i="7" s="1"/>
  <c r="CS103" i="7" s="1"/>
  <c r="CT103" i="7" s="1"/>
  <c r="CU103" i="7" s="1"/>
  <c r="CV103" i="7" s="1"/>
  <c r="CW103" i="7" s="1"/>
  <c r="CX103" i="7" s="1"/>
  <c r="CY103" i="7" s="1"/>
  <c r="CZ103" i="7" s="1"/>
  <c r="B117" i="4"/>
  <c r="D105" i="7" s="1"/>
  <c r="H19" i="2"/>
  <c r="I19" i="2" s="1"/>
  <c r="I49" i="7"/>
  <c r="E49" i="7"/>
  <c r="E139" i="7" s="1"/>
  <c r="A134" i="7"/>
  <c r="E102" i="7"/>
  <c r="F102" i="7" s="1"/>
  <c r="G102" i="7" s="1"/>
  <c r="H102" i="7" s="1"/>
  <c r="I102" i="7" s="1"/>
  <c r="J102" i="7" s="1"/>
  <c r="K102" i="7" s="1"/>
  <c r="L102" i="7" s="1"/>
  <c r="M102" i="7" s="1"/>
  <c r="N102" i="7" s="1"/>
  <c r="O102" i="7" s="1"/>
  <c r="P102" i="7" s="1"/>
  <c r="Q102" i="7" s="1"/>
  <c r="R102" i="7" s="1"/>
  <c r="S102" i="7" s="1"/>
  <c r="T102" i="7" s="1"/>
  <c r="U102" i="7" s="1"/>
  <c r="V102" i="7" s="1"/>
  <c r="W102" i="7" s="1"/>
  <c r="X102" i="7" s="1"/>
  <c r="Y102" i="7" s="1"/>
  <c r="Z102" i="7" s="1"/>
  <c r="AA102" i="7" s="1"/>
  <c r="AB102" i="7" s="1"/>
  <c r="AC102" i="7" s="1"/>
  <c r="AD102" i="7" s="1"/>
  <c r="AE102" i="7" s="1"/>
  <c r="AF102" i="7" s="1"/>
  <c r="AG102" i="7" s="1"/>
  <c r="AH102" i="7" s="1"/>
  <c r="AI102" i="7" s="1"/>
  <c r="AJ102" i="7" s="1"/>
  <c r="AK102" i="7" s="1"/>
  <c r="AL102" i="7" s="1"/>
  <c r="AM102" i="7" s="1"/>
  <c r="AN102" i="7" s="1"/>
  <c r="AO102" i="7" s="1"/>
  <c r="AP102" i="7" s="1"/>
  <c r="AQ102" i="7" s="1"/>
  <c r="AR102" i="7" s="1"/>
  <c r="AS102" i="7" s="1"/>
  <c r="AT102" i="7" s="1"/>
  <c r="AU102" i="7" s="1"/>
  <c r="AV102" i="7" s="1"/>
  <c r="AW102" i="7" s="1"/>
  <c r="AX102" i="7" s="1"/>
  <c r="AY102" i="7" s="1"/>
  <c r="AZ102" i="7" s="1"/>
  <c r="BA102" i="7" s="1"/>
  <c r="BB102" i="7" s="1"/>
  <c r="BC102" i="7" s="1"/>
  <c r="BD102" i="7" s="1"/>
  <c r="BE102" i="7" s="1"/>
  <c r="BF102" i="7" s="1"/>
  <c r="BG102" i="7" s="1"/>
  <c r="BH102" i="7" s="1"/>
  <c r="BI102" i="7" s="1"/>
  <c r="BJ102" i="7" s="1"/>
  <c r="BK102" i="7" s="1"/>
  <c r="BL102" i="7" s="1"/>
  <c r="BM102" i="7" s="1"/>
  <c r="BN102" i="7" s="1"/>
  <c r="BO102" i="7" s="1"/>
  <c r="BP102" i="7" s="1"/>
  <c r="BQ102" i="7" s="1"/>
  <c r="BR102" i="7" s="1"/>
  <c r="BS102" i="7" s="1"/>
  <c r="BT102" i="7" s="1"/>
  <c r="BU102" i="7" s="1"/>
  <c r="BV102" i="7" s="1"/>
  <c r="BW102" i="7" s="1"/>
  <c r="BX102" i="7" s="1"/>
  <c r="BY102" i="7" s="1"/>
  <c r="BZ102" i="7" s="1"/>
  <c r="CA102" i="7" s="1"/>
  <c r="CB102" i="7" s="1"/>
  <c r="CC102" i="7" s="1"/>
  <c r="CD102" i="7" s="1"/>
  <c r="CE102" i="7" s="1"/>
  <c r="CF102" i="7" s="1"/>
  <c r="CG102" i="7" s="1"/>
  <c r="CH102" i="7" s="1"/>
  <c r="CI102" i="7" s="1"/>
  <c r="CJ102" i="7" s="1"/>
  <c r="CK102" i="7" s="1"/>
  <c r="CL102" i="7" s="1"/>
  <c r="CM102" i="7" s="1"/>
  <c r="CN102" i="7" s="1"/>
  <c r="CO102" i="7" s="1"/>
  <c r="CP102" i="7" s="1"/>
  <c r="CQ102" i="7" s="1"/>
  <c r="CR102" i="7" s="1"/>
  <c r="CS102" i="7" s="1"/>
  <c r="CT102" i="7" s="1"/>
  <c r="CU102" i="7" s="1"/>
  <c r="CV102" i="7" s="1"/>
  <c r="CW102" i="7" s="1"/>
  <c r="CX102" i="7" s="1"/>
  <c r="CY102" i="7" s="1"/>
  <c r="CZ102" i="7" s="1"/>
  <c r="H50" i="7"/>
  <c r="F28" i="7"/>
  <c r="H43" i="7"/>
  <c r="H27" i="7"/>
  <c r="E96" i="7"/>
  <c r="F96" i="7" s="1"/>
  <c r="G96" i="7" s="1"/>
  <c r="H96" i="7" s="1"/>
  <c r="I96" i="7" s="1"/>
  <c r="J96" i="7" s="1"/>
  <c r="K96" i="7" s="1"/>
  <c r="L96" i="7" s="1"/>
  <c r="M96" i="7" s="1"/>
  <c r="N96" i="7" s="1"/>
  <c r="O96" i="7" s="1"/>
  <c r="P96" i="7" s="1"/>
  <c r="Q96" i="7" s="1"/>
  <c r="R96" i="7" s="1"/>
  <c r="S96" i="7" s="1"/>
  <c r="T96" i="7" s="1"/>
  <c r="U96" i="7" s="1"/>
  <c r="V96" i="7" s="1"/>
  <c r="W96" i="7" s="1"/>
  <c r="X96" i="7" s="1"/>
  <c r="Y96" i="7" s="1"/>
  <c r="Z96" i="7" s="1"/>
  <c r="AA96" i="7" s="1"/>
  <c r="AB96" i="7" s="1"/>
  <c r="AC96" i="7" s="1"/>
  <c r="AD96" i="7" s="1"/>
  <c r="AE96" i="7" s="1"/>
  <c r="AF96" i="7" s="1"/>
  <c r="AG96" i="7" s="1"/>
  <c r="AH96" i="7" s="1"/>
  <c r="AI96" i="7" s="1"/>
  <c r="AJ96" i="7" s="1"/>
  <c r="AK96" i="7" s="1"/>
  <c r="AL96" i="7" s="1"/>
  <c r="AM96" i="7" s="1"/>
  <c r="AN96" i="7" s="1"/>
  <c r="AO96" i="7" s="1"/>
  <c r="AP96" i="7" s="1"/>
  <c r="AQ96" i="7" s="1"/>
  <c r="AR96" i="7" s="1"/>
  <c r="AS96" i="7" s="1"/>
  <c r="AT96" i="7" s="1"/>
  <c r="AU96" i="7" s="1"/>
  <c r="AV96" i="7" s="1"/>
  <c r="AW96" i="7" s="1"/>
  <c r="AX96" i="7" s="1"/>
  <c r="AY96" i="7" s="1"/>
  <c r="AZ96" i="7" s="1"/>
  <c r="BA96" i="7" s="1"/>
  <c r="BB96" i="7" s="1"/>
  <c r="BC96" i="7" s="1"/>
  <c r="BD96" i="7" s="1"/>
  <c r="BE96" i="7" s="1"/>
  <c r="BF96" i="7" s="1"/>
  <c r="BG96" i="7" s="1"/>
  <c r="BH96" i="7" s="1"/>
  <c r="BI96" i="7" s="1"/>
  <c r="BJ96" i="7" s="1"/>
  <c r="BK96" i="7" s="1"/>
  <c r="BL96" i="7" s="1"/>
  <c r="BM96" i="7" s="1"/>
  <c r="BN96" i="7" s="1"/>
  <c r="BO96" i="7" s="1"/>
  <c r="BP96" i="7" s="1"/>
  <c r="BQ96" i="7" s="1"/>
  <c r="BR96" i="7" s="1"/>
  <c r="BS96" i="7" s="1"/>
  <c r="BT96" i="7" s="1"/>
  <c r="BU96" i="7" s="1"/>
  <c r="BV96" i="7" s="1"/>
  <c r="BW96" i="7" s="1"/>
  <c r="BX96" i="7" s="1"/>
  <c r="BY96" i="7" s="1"/>
  <c r="BZ96" i="7" s="1"/>
  <c r="CA96" i="7" s="1"/>
  <c r="CB96" i="7" s="1"/>
  <c r="CC96" i="7" s="1"/>
  <c r="CD96" i="7" s="1"/>
  <c r="CE96" i="7" s="1"/>
  <c r="CF96" i="7" s="1"/>
  <c r="CG96" i="7" s="1"/>
  <c r="CH96" i="7" s="1"/>
  <c r="CI96" i="7" s="1"/>
  <c r="CJ96" i="7" s="1"/>
  <c r="CK96" i="7" s="1"/>
  <c r="CL96" i="7" s="1"/>
  <c r="CM96" i="7" s="1"/>
  <c r="CN96" i="7" s="1"/>
  <c r="CO96" i="7" s="1"/>
  <c r="CP96" i="7" s="1"/>
  <c r="CQ96" i="7" s="1"/>
  <c r="CR96" i="7" s="1"/>
  <c r="CS96" i="7" s="1"/>
  <c r="CT96" i="7" s="1"/>
  <c r="CU96" i="7" s="1"/>
  <c r="CV96" i="7" s="1"/>
  <c r="CW96" i="7" s="1"/>
  <c r="CX96" i="7" s="1"/>
  <c r="CY96" i="7" s="1"/>
  <c r="CZ96" i="7" s="1"/>
  <c r="E25" i="7"/>
  <c r="E115" i="7" s="1"/>
  <c r="A138" i="7"/>
  <c r="I19" i="7"/>
  <c r="H25" i="7"/>
  <c r="I48" i="7"/>
  <c r="H10" i="2"/>
  <c r="I10" i="2" s="1"/>
  <c r="J10" i="2" s="1"/>
  <c r="I28" i="7"/>
  <c r="E24" i="7"/>
  <c r="E114" i="7" s="1"/>
  <c r="G15" i="2"/>
  <c r="H15" i="2" s="1"/>
  <c r="G28" i="7"/>
  <c r="E72" i="7"/>
  <c r="F72" i="7" s="1"/>
  <c r="G72" i="7" s="1"/>
  <c r="H72" i="7" s="1"/>
  <c r="I72" i="7" s="1"/>
  <c r="J72" i="7" s="1"/>
  <c r="K72" i="7" s="1"/>
  <c r="L72" i="7" s="1"/>
  <c r="M72" i="7" s="1"/>
  <c r="N72" i="7" s="1"/>
  <c r="O72" i="7" s="1"/>
  <c r="P72" i="7" s="1"/>
  <c r="Q72" i="7" s="1"/>
  <c r="R72" i="7" s="1"/>
  <c r="S72" i="7" s="1"/>
  <c r="T72" i="7" s="1"/>
  <c r="U72" i="7" s="1"/>
  <c r="V72" i="7" s="1"/>
  <c r="W72" i="7" s="1"/>
  <c r="X72" i="7" s="1"/>
  <c r="Y72" i="7" s="1"/>
  <c r="Z72" i="7" s="1"/>
  <c r="AA72" i="7" s="1"/>
  <c r="AB72" i="7" s="1"/>
  <c r="AC72" i="7" s="1"/>
  <c r="AD72" i="7" s="1"/>
  <c r="AE72" i="7" s="1"/>
  <c r="AF72" i="7" s="1"/>
  <c r="AG72" i="7" s="1"/>
  <c r="AH72" i="7" s="1"/>
  <c r="AI72" i="7" s="1"/>
  <c r="AJ72" i="7" s="1"/>
  <c r="AK72" i="7" s="1"/>
  <c r="AL72" i="7" s="1"/>
  <c r="AM72" i="7" s="1"/>
  <c r="AN72" i="7" s="1"/>
  <c r="AO72" i="7" s="1"/>
  <c r="AP72" i="7" s="1"/>
  <c r="AQ72" i="7" s="1"/>
  <c r="AR72" i="7" s="1"/>
  <c r="AS72" i="7" s="1"/>
  <c r="AT72" i="7" s="1"/>
  <c r="AU72" i="7" s="1"/>
  <c r="AV72" i="7" s="1"/>
  <c r="AW72" i="7" s="1"/>
  <c r="AX72" i="7" s="1"/>
  <c r="AY72" i="7" s="1"/>
  <c r="AZ72" i="7" s="1"/>
  <c r="BA72" i="7" s="1"/>
  <c r="BB72" i="7" s="1"/>
  <c r="BC72" i="7" s="1"/>
  <c r="BD72" i="7" s="1"/>
  <c r="BE72" i="7" s="1"/>
  <c r="BF72" i="7" s="1"/>
  <c r="BG72" i="7" s="1"/>
  <c r="BH72" i="7" s="1"/>
  <c r="BI72" i="7" s="1"/>
  <c r="BJ72" i="7" s="1"/>
  <c r="BK72" i="7" s="1"/>
  <c r="BL72" i="7" s="1"/>
  <c r="BM72" i="7" s="1"/>
  <c r="BN72" i="7" s="1"/>
  <c r="BO72" i="7" s="1"/>
  <c r="BP72" i="7" s="1"/>
  <c r="BQ72" i="7" s="1"/>
  <c r="BR72" i="7" s="1"/>
  <c r="BS72" i="7" s="1"/>
  <c r="BT72" i="7" s="1"/>
  <c r="BU72" i="7" s="1"/>
  <c r="BV72" i="7" s="1"/>
  <c r="BW72" i="7" s="1"/>
  <c r="BX72" i="7" s="1"/>
  <c r="BY72" i="7" s="1"/>
  <c r="BZ72" i="7" s="1"/>
  <c r="CA72" i="7" s="1"/>
  <c r="CB72" i="7" s="1"/>
  <c r="CC72" i="7" s="1"/>
  <c r="CD72" i="7" s="1"/>
  <c r="CE72" i="7" s="1"/>
  <c r="CF72" i="7" s="1"/>
  <c r="CG72" i="7" s="1"/>
  <c r="CH72" i="7" s="1"/>
  <c r="CI72" i="7" s="1"/>
  <c r="CJ72" i="7" s="1"/>
  <c r="CK72" i="7" s="1"/>
  <c r="CL72" i="7" s="1"/>
  <c r="CM72" i="7" s="1"/>
  <c r="CN72" i="7" s="1"/>
  <c r="CO72" i="7" s="1"/>
  <c r="CP72" i="7" s="1"/>
  <c r="CQ72" i="7" s="1"/>
  <c r="CR72" i="7" s="1"/>
  <c r="CS72" i="7" s="1"/>
  <c r="CT72" i="7" s="1"/>
  <c r="CU72" i="7" s="1"/>
  <c r="CV72" i="7" s="1"/>
  <c r="CW72" i="7" s="1"/>
  <c r="CX72" i="7" s="1"/>
  <c r="CY72" i="7" s="1"/>
  <c r="CZ72" i="7" s="1"/>
  <c r="G43" i="7"/>
  <c r="H22" i="2"/>
  <c r="I22" i="2" s="1"/>
  <c r="H35" i="7"/>
  <c r="F31" i="7"/>
  <c r="F121" i="7" s="1"/>
  <c r="F43" i="7"/>
  <c r="F133" i="7" s="1"/>
  <c r="D141" i="7"/>
  <c r="D154" i="7" s="1"/>
  <c r="D157" i="7" s="1"/>
  <c r="A121" i="7"/>
  <c r="G25" i="7"/>
  <c r="F25" i="7"/>
  <c r="I31" i="7"/>
  <c r="H42" i="7"/>
  <c r="H31" i="7"/>
  <c r="H28" i="7"/>
  <c r="I32" i="7"/>
  <c r="E78" i="7"/>
  <c r="F78" i="7" s="1"/>
  <c r="G78" i="7" s="1"/>
  <c r="H78" i="7" s="1"/>
  <c r="I78" i="7" s="1"/>
  <c r="J78" i="7" s="1"/>
  <c r="K78" i="7" s="1"/>
  <c r="L78" i="7" s="1"/>
  <c r="M78" i="7" s="1"/>
  <c r="N78" i="7" s="1"/>
  <c r="O78" i="7" s="1"/>
  <c r="P78" i="7" s="1"/>
  <c r="Q78" i="7" s="1"/>
  <c r="R78" i="7" s="1"/>
  <c r="S78" i="7" s="1"/>
  <c r="T78" i="7" s="1"/>
  <c r="U78" i="7" s="1"/>
  <c r="V78" i="7" s="1"/>
  <c r="W78" i="7" s="1"/>
  <c r="X78" i="7" s="1"/>
  <c r="Y78" i="7" s="1"/>
  <c r="Z78" i="7" s="1"/>
  <c r="AA78" i="7" s="1"/>
  <c r="AB78" i="7" s="1"/>
  <c r="AC78" i="7" s="1"/>
  <c r="AD78" i="7" s="1"/>
  <c r="AE78" i="7" s="1"/>
  <c r="AF78" i="7" s="1"/>
  <c r="AG78" i="7" s="1"/>
  <c r="AH78" i="7" s="1"/>
  <c r="AI78" i="7" s="1"/>
  <c r="AJ78" i="7" s="1"/>
  <c r="AK78" i="7" s="1"/>
  <c r="AL78" i="7" s="1"/>
  <c r="AM78" i="7" s="1"/>
  <c r="AN78" i="7" s="1"/>
  <c r="AO78" i="7" s="1"/>
  <c r="AP78" i="7" s="1"/>
  <c r="AQ78" i="7" s="1"/>
  <c r="AR78" i="7" s="1"/>
  <c r="AS78" i="7" s="1"/>
  <c r="AT78" i="7" s="1"/>
  <c r="AU78" i="7" s="1"/>
  <c r="AV78" i="7" s="1"/>
  <c r="AW78" i="7" s="1"/>
  <c r="AX78" i="7" s="1"/>
  <c r="AY78" i="7" s="1"/>
  <c r="AZ78" i="7" s="1"/>
  <c r="BA78" i="7" s="1"/>
  <c r="BB78" i="7" s="1"/>
  <c r="BC78" i="7" s="1"/>
  <c r="BD78" i="7" s="1"/>
  <c r="BE78" i="7" s="1"/>
  <c r="BF78" i="7" s="1"/>
  <c r="BG78" i="7" s="1"/>
  <c r="BH78" i="7" s="1"/>
  <c r="BI78" i="7" s="1"/>
  <c r="BJ78" i="7" s="1"/>
  <c r="BK78" i="7" s="1"/>
  <c r="BL78" i="7" s="1"/>
  <c r="BM78" i="7" s="1"/>
  <c r="BN78" i="7" s="1"/>
  <c r="BO78" i="7" s="1"/>
  <c r="BP78" i="7" s="1"/>
  <c r="BQ78" i="7" s="1"/>
  <c r="BR78" i="7" s="1"/>
  <c r="BS78" i="7" s="1"/>
  <c r="BT78" i="7" s="1"/>
  <c r="BU78" i="7" s="1"/>
  <c r="BV78" i="7" s="1"/>
  <c r="BW78" i="7" s="1"/>
  <c r="BX78" i="7" s="1"/>
  <c r="BY78" i="7" s="1"/>
  <c r="BZ78" i="7" s="1"/>
  <c r="CA78" i="7" s="1"/>
  <c r="CB78" i="7" s="1"/>
  <c r="CC78" i="7" s="1"/>
  <c r="CD78" i="7" s="1"/>
  <c r="CE78" i="7" s="1"/>
  <c r="CF78" i="7" s="1"/>
  <c r="CG78" i="7" s="1"/>
  <c r="CH78" i="7" s="1"/>
  <c r="CI78" i="7" s="1"/>
  <c r="CJ78" i="7" s="1"/>
  <c r="CK78" i="7" s="1"/>
  <c r="CL78" i="7" s="1"/>
  <c r="CM78" i="7" s="1"/>
  <c r="CN78" i="7" s="1"/>
  <c r="CO78" i="7" s="1"/>
  <c r="CP78" i="7" s="1"/>
  <c r="CQ78" i="7" s="1"/>
  <c r="CR78" i="7" s="1"/>
  <c r="CS78" i="7" s="1"/>
  <c r="CT78" i="7" s="1"/>
  <c r="CU78" i="7" s="1"/>
  <c r="CV78" i="7" s="1"/>
  <c r="CW78" i="7" s="1"/>
  <c r="CX78" i="7" s="1"/>
  <c r="CY78" i="7" s="1"/>
  <c r="CZ78" i="7" s="1"/>
  <c r="G31" i="7"/>
  <c r="E42" i="7"/>
  <c r="E132" i="7" s="1"/>
  <c r="H30" i="2"/>
  <c r="I30" i="2" s="1"/>
  <c r="J30" i="2" s="1"/>
  <c r="F27" i="7"/>
  <c r="B79" i="4"/>
  <c r="E28" i="7"/>
  <c r="E118" i="7" s="1"/>
  <c r="F47" i="7"/>
  <c r="A137" i="7"/>
  <c r="G21" i="2"/>
  <c r="H21" i="2" s="1"/>
  <c r="I21" i="2" s="1"/>
  <c r="E27" i="7"/>
  <c r="E117" i="7" s="1"/>
  <c r="G27" i="7"/>
  <c r="H32" i="2"/>
  <c r="I32" i="2" s="1"/>
  <c r="G33" i="2"/>
  <c r="H33" i="2" s="1"/>
  <c r="I33" i="2" s="1"/>
  <c r="G14" i="2"/>
  <c r="H14" i="2" s="1"/>
  <c r="I14" i="2" s="1"/>
  <c r="I25" i="2"/>
  <c r="J25" i="2" s="1"/>
  <c r="C79" i="4"/>
  <c r="E97" i="7"/>
  <c r="F97" i="7" s="1"/>
  <c r="G97" i="7" s="1"/>
  <c r="H97" i="7" s="1"/>
  <c r="I97" i="7" s="1"/>
  <c r="J97" i="7" s="1"/>
  <c r="K97" i="7" s="1"/>
  <c r="L97" i="7" s="1"/>
  <c r="M97" i="7" s="1"/>
  <c r="N97" i="7" s="1"/>
  <c r="O97" i="7" s="1"/>
  <c r="P97" i="7" s="1"/>
  <c r="Q97" i="7" s="1"/>
  <c r="R97" i="7" s="1"/>
  <c r="S97" i="7" s="1"/>
  <c r="T97" i="7" s="1"/>
  <c r="U97" i="7" s="1"/>
  <c r="V97" i="7" s="1"/>
  <c r="W97" i="7" s="1"/>
  <c r="X97" i="7" s="1"/>
  <c r="Y97" i="7" s="1"/>
  <c r="Z97" i="7" s="1"/>
  <c r="AA97" i="7" s="1"/>
  <c r="AB97" i="7" s="1"/>
  <c r="AC97" i="7" s="1"/>
  <c r="AD97" i="7" s="1"/>
  <c r="AE97" i="7" s="1"/>
  <c r="AF97" i="7" s="1"/>
  <c r="AG97" i="7" s="1"/>
  <c r="AH97" i="7" s="1"/>
  <c r="AI97" i="7" s="1"/>
  <c r="AJ97" i="7" s="1"/>
  <c r="AK97" i="7" s="1"/>
  <c r="AL97" i="7" s="1"/>
  <c r="AM97" i="7" s="1"/>
  <c r="AN97" i="7" s="1"/>
  <c r="AO97" i="7" s="1"/>
  <c r="AP97" i="7" s="1"/>
  <c r="AQ97" i="7" s="1"/>
  <c r="AR97" i="7" s="1"/>
  <c r="AS97" i="7" s="1"/>
  <c r="AT97" i="7" s="1"/>
  <c r="AU97" i="7" s="1"/>
  <c r="AV97" i="7" s="1"/>
  <c r="AW97" i="7" s="1"/>
  <c r="AX97" i="7" s="1"/>
  <c r="AY97" i="7" s="1"/>
  <c r="AZ97" i="7" s="1"/>
  <c r="BA97" i="7" s="1"/>
  <c r="BB97" i="7" s="1"/>
  <c r="BC97" i="7" s="1"/>
  <c r="BD97" i="7" s="1"/>
  <c r="BE97" i="7" s="1"/>
  <c r="BF97" i="7" s="1"/>
  <c r="BG97" i="7" s="1"/>
  <c r="BH97" i="7" s="1"/>
  <c r="BI97" i="7" s="1"/>
  <c r="BJ97" i="7" s="1"/>
  <c r="BK97" i="7" s="1"/>
  <c r="BL97" i="7" s="1"/>
  <c r="BM97" i="7" s="1"/>
  <c r="BN97" i="7" s="1"/>
  <c r="BO97" i="7" s="1"/>
  <c r="BP97" i="7" s="1"/>
  <c r="BQ97" i="7" s="1"/>
  <c r="BR97" i="7" s="1"/>
  <c r="BS97" i="7" s="1"/>
  <c r="BT97" i="7" s="1"/>
  <c r="BU97" i="7" s="1"/>
  <c r="BV97" i="7" s="1"/>
  <c r="BW97" i="7" s="1"/>
  <c r="BX97" i="7" s="1"/>
  <c r="BY97" i="7" s="1"/>
  <c r="BZ97" i="7" s="1"/>
  <c r="CA97" i="7" s="1"/>
  <c r="CB97" i="7" s="1"/>
  <c r="CC97" i="7" s="1"/>
  <c r="CD97" i="7" s="1"/>
  <c r="CE97" i="7" s="1"/>
  <c r="CF97" i="7" s="1"/>
  <c r="CG97" i="7" s="1"/>
  <c r="CH97" i="7" s="1"/>
  <c r="CI97" i="7" s="1"/>
  <c r="CJ97" i="7" s="1"/>
  <c r="CK97" i="7" s="1"/>
  <c r="CL97" i="7" s="1"/>
  <c r="CM97" i="7" s="1"/>
  <c r="CN97" i="7" s="1"/>
  <c r="CO97" i="7" s="1"/>
  <c r="CP97" i="7" s="1"/>
  <c r="CQ97" i="7" s="1"/>
  <c r="CR97" i="7" s="1"/>
  <c r="CS97" i="7" s="1"/>
  <c r="CT97" i="7" s="1"/>
  <c r="CU97" i="7" s="1"/>
  <c r="CV97" i="7" s="1"/>
  <c r="CW97" i="7" s="1"/>
  <c r="CX97" i="7" s="1"/>
  <c r="CY97" i="7" s="1"/>
  <c r="CZ97" i="7" s="1"/>
  <c r="E88" i="7"/>
  <c r="F88" i="7" s="1"/>
  <c r="G88" i="7" s="1"/>
  <c r="H88" i="7" s="1"/>
  <c r="I88" i="7" s="1"/>
  <c r="J88" i="7" s="1"/>
  <c r="K88" i="7" s="1"/>
  <c r="L88" i="7" s="1"/>
  <c r="M88" i="7" s="1"/>
  <c r="N88" i="7" s="1"/>
  <c r="O88" i="7" s="1"/>
  <c r="P88" i="7" s="1"/>
  <c r="Q88" i="7" s="1"/>
  <c r="R88" i="7" s="1"/>
  <c r="S88" i="7" s="1"/>
  <c r="T88" i="7" s="1"/>
  <c r="U88" i="7" s="1"/>
  <c r="V88" i="7" s="1"/>
  <c r="W88" i="7" s="1"/>
  <c r="X88" i="7" s="1"/>
  <c r="Y88" i="7" s="1"/>
  <c r="Z88" i="7" s="1"/>
  <c r="AA88" i="7" s="1"/>
  <c r="AB88" i="7" s="1"/>
  <c r="AC88" i="7" s="1"/>
  <c r="AD88" i="7" s="1"/>
  <c r="AE88" i="7" s="1"/>
  <c r="AF88" i="7" s="1"/>
  <c r="AG88" i="7" s="1"/>
  <c r="AH88" i="7" s="1"/>
  <c r="AI88" i="7" s="1"/>
  <c r="AJ88" i="7" s="1"/>
  <c r="AK88" i="7" s="1"/>
  <c r="AL88" i="7" s="1"/>
  <c r="AM88" i="7" s="1"/>
  <c r="AN88" i="7" s="1"/>
  <c r="AO88" i="7" s="1"/>
  <c r="AP88" i="7" s="1"/>
  <c r="AQ88" i="7" s="1"/>
  <c r="AR88" i="7" s="1"/>
  <c r="AS88" i="7" s="1"/>
  <c r="AT88" i="7" s="1"/>
  <c r="AU88" i="7" s="1"/>
  <c r="AV88" i="7" s="1"/>
  <c r="AW88" i="7" s="1"/>
  <c r="AX88" i="7" s="1"/>
  <c r="AY88" i="7" s="1"/>
  <c r="AZ88" i="7" s="1"/>
  <c r="BA88" i="7" s="1"/>
  <c r="BB88" i="7" s="1"/>
  <c r="BC88" i="7" s="1"/>
  <c r="BD88" i="7" s="1"/>
  <c r="BE88" i="7" s="1"/>
  <c r="BF88" i="7" s="1"/>
  <c r="BG88" i="7" s="1"/>
  <c r="BH88" i="7" s="1"/>
  <c r="BI88" i="7" s="1"/>
  <c r="BJ88" i="7" s="1"/>
  <c r="BK88" i="7" s="1"/>
  <c r="BL88" i="7" s="1"/>
  <c r="BM88" i="7" s="1"/>
  <c r="BN88" i="7" s="1"/>
  <c r="BO88" i="7" s="1"/>
  <c r="BP88" i="7" s="1"/>
  <c r="BQ88" i="7" s="1"/>
  <c r="BR88" i="7" s="1"/>
  <c r="BS88" i="7" s="1"/>
  <c r="BT88" i="7" s="1"/>
  <c r="BU88" i="7" s="1"/>
  <c r="BV88" i="7" s="1"/>
  <c r="BW88" i="7" s="1"/>
  <c r="BX88" i="7" s="1"/>
  <c r="BY88" i="7" s="1"/>
  <c r="BZ88" i="7" s="1"/>
  <c r="CA88" i="7" s="1"/>
  <c r="CB88" i="7" s="1"/>
  <c r="CC88" i="7" s="1"/>
  <c r="CD88" i="7" s="1"/>
  <c r="CE88" i="7" s="1"/>
  <c r="CF88" i="7" s="1"/>
  <c r="CG88" i="7" s="1"/>
  <c r="CH88" i="7" s="1"/>
  <c r="CI88" i="7" s="1"/>
  <c r="CJ88" i="7" s="1"/>
  <c r="CK88" i="7" s="1"/>
  <c r="CL88" i="7" s="1"/>
  <c r="CM88" i="7" s="1"/>
  <c r="CN88" i="7" s="1"/>
  <c r="CO88" i="7" s="1"/>
  <c r="CP88" i="7" s="1"/>
  <c r="CQ88" i="7" s="1"/>
  <c r="CR88" i="7" s="1"/>
  <c r="CS88" i="7" s="1"/>
  <c r="CT88" i="7" s="1"/>
  <c r="CU88" i="7" s="1"/>
  <c r="CV88" i="7" s="1"/>
  <c r="CW88" i="7" s="1"/>
  <c r="CX88" i="7" s="1"/>
  <c r="CY88" i="7" s="1"/>
  <c r="CZ88" i="7" s="1"/>
  <c r="E42" i="2"/>
  <c r="E10" i="7" s="1"/>
  <c r="E35" i="7"/>
  <c r="E125" i="7" s="1"/>
  <c r="G35" i="7"/>
  <c r="A125" i="7"/>
  <c r="F35" i="7"/>
  <c r="E18" i="7"/>
  <c r="E108" i="7" s="1"/>
  <c r="G18" i="7"/>
  <c r="A108" i="7"/>
  <c r="F18" i="7"/>
  <c r="H18" i="7"/>
  <c r="G23" i="2"/>
  <c r="H23" i="2" s="1"/>
  <c r="H38" i="2"/>
  <c r="H31" i="2"/>
  <c r="I36" i="2"/>
  <c r="F42" i="2"/>
  <c r="F10" i="7" s="1"/>
  <c r="H27" i="2"/>
  <c r="H143" i="7"/>
  <c r="H153" i="7" s="1"/>
  <c r="I55" i="7"/>
  <c r="I144" i="7" s="1"/>
  <c r="I56" i="7"/>
  <c r="I145" i="7" s="1"/>
  <c r="I54" i="7"/>
  <c r="J17" i="7"/>
  <c r="J52" i="7" s="1" a="1"/>
  <c r="J52" i="7" s="1"/>
  <c r="I43" i="7"/>
  <c r="I18" i="7"/>
  <c r="I47" i="7"/>
  <c r="I27" i="7"/>
  <c r="I35" i="7"/>
  <c r="D104" i="7"/>
  <c r="E71" i="7"/>
  <c r="I28" i="2"/>
  <c r="H13" i="2"/>
  <c r="I13" i="2" s="1"/>
  <c r="G11" i="2"/>
  <c r="H11" i="2" s="1"/>
  <c r="G9" i="2"/>
  <c r="I39" i="7"/>
  <c r="H12" i="2"/>
  <c r="B11" i="6" l="1"/>
  <c r="I11" i="6"/>
  <c r="G12" i="6"/>
  <c r="F138" i="7"/>
  <c r="G138" i="7" s="1"/>
  <c r="H138" i="7" s="1"/>
  <c r="I138" i="7" s="1"/>
  <c r="F130" i="7"/>
  <c r="G130" i="7" s="1"/>
  <c r="H130" i="7" s="1"/>
  <c r="I130" i="7" s="1"/>
  <c r="G127" i="7"/>
  <c r="H127" i="7" s="1"/>
  <c r="I127" i="7" s="1"/>
  <c r="F131" i="7"/>
  <c r="G131" i="7" s="1"/>
  <c r="H131" i="7" s="1"/>
  <c r="I131" i="7" s="1"/>
  <c r="J62" i="7"/>
  <c r="J151" i="7" s="1"/>
  <c r="J60" i="7"/>
  <c r="J149" i="7" s="1"/>
  <c r="J58" i="7"/>
  <c r="J147" i="7" s="1"/>
  <c r="J63" i="7"/>
  <c r="J152" i="7" s="1"/>
  <c r="J61" i="7"/>
  <c r="J150" i="7" s="1"/>
  <c r="J59" i="7"/>
  <c r="J148" i="7" s="1"/>
  <c r="J57" i="7"/>
  <c r="I64" i="7"/>
  <c r="I146" i="7"/>
  <c r="G123" i="7"/>
  <c r="H123" i="7" s="1"/>
  <c r="I123" i="7" s="1"/>
  <c r="F136" i="7"/>
  <c r="G136" i="7" s="1"/>
  <c r="H136" i="7" s="1"/>
  <c r="I136" i="7" s="1"/>
  <c r="G110" i="7"/>
  <c r="H110" i="7" s="1"/>
  <c r="I110" i="7" s="1"/>
  <c r="F129" i="7"/>
  <c r="G129" i="7" s="1"/>
  <c r="H129" i="7" s="1"/>
  <c r="I129" i="7" s="1"/>
  <c r="I5" i="7"/>
  <c r="I163" i="7" s="1"/>
  <c r="J8" i="2"/>
  <c r="F122" i="7"/>
  <c r="G122" i="7" s="1"/>
  <c r="H122" i="7" s="1"/>
  <c r="I122" i="7" s="1"/>
  <c r="F120" i="7"/>
  <c r="G120" i="7" s="1"/>
  <c r="H120" i="7" s="1"/>
  <c r="I120" i="7" s="1"/>
  <c r="G112" i="7"/>
  <c r="H112" i="7" s="1"/>
  <c r="I112" i="7" s="1"/>
  <c r="F119" i="7"/>
  <c r="G119" i="7" s="1"/>
  <c r="H119" i="7" s="1"/>
  <c r="I119" i="7" s="1"/>
  <c r="F113" i="7"/>
  <c r="G113" i="7" s="1"/>
  <c r="H113" i="7" s="1"/>
  <c r="I113" i="7" s="1"/>
  <c r="J34" i="2"/>
  <c r="K34" i="2" s="1"/>
  <c r="F132" i="7"/>
  <c r="G132" i="7" s="1"/>
  <c r="H132" i="7" s="1"/>
  <c r="I132" i="7" s="1"/>
  <c r="F114" i="7"/>
  <c r="G114" i="7" s="1"/>
  <c r="H114" i="7" s="1"/>
  <c r="I114" i="7" s="1"/>
  <c r="F140" i="7"/>
  <c r="G140" i="7" s="1"/>
  <c r="H140" i="7" s="1"/>
  <c r="I140" i="7" s="1"/>
  <c r="J17" i="2"/>
  <c r="K17" i="2" s="1"/>
  <c r="G124" i="7"/>
  <c r="H124" i="7" s="1"/>
  <c r="I124" i="7" s="1"/>
  <c r="F126" i="7"/>
  <c r="G126" i="7" s="1"/>
  <c r="H126" i="7" s="1"/>
  <c r="I126" i="7" s="1"/>
  <c r="F109" i="7"/>
  <c r="G109" i="7" s="1"/>
  <c r="H109" i="7" s="1"/>
  <c r="I109" i="7" s="1"/>
  <c r="D156" i="7"/>
  <c r="I9" i="9" s="1"/>
  <c r="F135" i="7"/>
  <c r="G135" i="7" s="1"/>
  <c r="H135" i="7" s="1"/>
  <c r="I135" i="7" s="1"/>
  <c r="J19" i="2"/>
  <c r="K19" i="2" s="1"/>
  <c r="F111" i="7"/>
  <c r="G111" i="7" s="1"/>
  <c r="H111" i="7" s="1"/>
  <c r="I111" i="7" s="1"/>
  <c r="K39" i="2"/>
  <c r="L39" i="2" s="1"/>
  <c r="G134" i="7"/>
  <c r="H134" i="7" s="1"/>
  <c r="I134" i="7" s="1"/>
  <c r="F116" i="7"/>
  <c r="G116" i="7" s="1"/>
  <c r="H116" i="7" s="1"/>
  <c r="I116" i="7" s="1"/>
  <c r="F139" i="7"/>
  <c r="G139" i="7" s="1"/>
  <c r="H139" i="7" s="1"/>
  <c r="I139" i="7" s="1"/>
  <c r="F128" i="7"/>
  <c r="G128" i="7" s="1"/>
  <c r="H128" i="7" s="1"/>
  <c r="I128" i="7" s="1"/>
  <c r="F118" i="7"/>
  <c r="G118" i="7" s="1"/>
  <c r="H118" i="7" s="1"/>
  <c r="I118" i="7" s="1"/>
  <c r="F115" i="7"/>
  <c r="G115" i="7" s="1"/>
  <c r="H115" i="7" s="1"/>
  <c r="I115" i="7" s="1"/>
  <c r="J18" i="2"/>
  <c r="K18" i="2" s="1"/>
  <c r="K30" i="2"/>
  <c r="L30" i="2" s="1"/>
  <c r="G121" i="7"/>
  <c r="H121" i="7" s="1"/>
  <c r="I121" i="7" s="1"/>
  <c r="J22" i="2"/>
  <c r="K22" i="2" s="1"/>
  <c r="H51" i="7"/>
  <c r="J33" i="2"/>
  <c r="K33" i="2" s="1"/>
  <c r="L33" i="2" s="1"/>
  <c r="F117" i="7"/>
  <c r="G117" i="7" s="1"/>
  <c r="H117" i="7" s="1"/>
  <c r="I117" i="7" s="1"/>
  <c r="F137" i="7"/>
  <c r="G137" i="7" s="1"/>
  <c r="H137" i="7" s="1"/>
  <c r="I137" i="7" s="1"/>
  <c r="G133" i="7"/>
  <c r="H133" i="7" s="1"/>
  <c r="I133" i="7" s="1"/>
  <c r="G51" i="7"/>
  <c r="K25" i="2"/>
  <c r="L25" i="2" s="1"/>
  <c r="E141" i="7"/>
  <c r="E154" i="7" s="1"/>
  <c r="E51" i="7"/>
  <c r="F51" i="7"/>
  <c r="F65" i="7" s="1"/>
  <c r="F108" i="7"/>
  <c r="G108" i="7" s="1"/>
  <c r="F125" i="7"/>
  <c r="G125" i="7" s="1"/>
  <c r="H125" i="7" s="1"/>
  <c r="I125" i="7" s="1"/>
  <c r="I23" i="2"/>
  <c r="J23" i="2" s="1"/>
  <c r="I27" i="2"/>
  <c r="J27" i="2" s="1"/>
  <c r="I38" i="2"/>
  <c r="J38" i="2" s="1"/>
  <c r="J20" i="2"/>
  <c r="K20" i="2" s="1"/>
  <c r="I31" i="2"/>
  <c r="J31" i="2" s="1"/>
  <c r="J40" i="2"/>
  <c r="K40" i="2" s="1"/>
  <c r="J21" i="2"/>
  <c r="K21" i="2" s="1"/>
  <c r="L21" i="2" s="1"/>
  <c r="J26" i="2"/>
  <c r="J41" i="2"/>
  <c r="I143" i="7"/>
  <c r="J28" i="2"/>
  <c r="K28" i="2" s="1"/>
  <c r="L28" i="2" s="1"/>
  <c r="I15" i="2"/>
  <c r="J15" i="2" s="1"/>
  <c r="F71" i="7"/>
  <c r="E104" i="7"/>
  <c r="D106" i="7"/>
  <c r="K17" i="7"/>
  <c r="K52" i="7" s="1" a="1"/>
  <c r="K52" i="7" s="1"/>
  <c r="J55" i="7"/>
  <c r="J144" i="7" s="1"/>
  <c r="J56" i="7"/>
  <c r="J145" i="7" s="1"/>
  <c r="J54" i="7"/>
  <c r="J35" i="7"/>
  <c r="J18" i="7"/>
  <c r="J43" i="7"/>
  <c r="J47" i="7"/>
  <c r="J27" i="7"/>
  <c r="J32" i="7"/>
  <c r="J41" i="7"/>
  <c r="J22" i="7"/>
  <c r="J20" i="7"/>
  <c r="J40" i="7"/>
  <c r="J28" i="7"/>
  <c r="J19" i="7"/>
  <c r="J33" i="7"/>
  <c r="J39" i="7"/>
  <c r="J36" i="7"/>
  <c r="J48" i="7"/>
  <c r="J38" i="7"/>
  <c r="J29" i="7"/>
  <c r="J21" i="7"/>
  <c r="J30" i="7"/>
  <c r="J37" i="7"/>
  <c r="J31" i="7"/>
  <c r="J34" i="7"/>
  <c r="J44" i="7"/>
  <c r="J46" i="7"/>
  <c r="J26" i="7"/>
  <c r="J25" i="7"/>
  <c r="J49" i="7"/>
  <c r="J24" i="7"/>
  <c r="J42" i="7"/>
  <c r="J45" i="7"/>
  <c r="J23" i="7"/>
  <c r="J50" i="7"/>
  <c r="I11" i="2"/>
  <c r="L35" i="2"/>
  <c r="I51" i="7"/>
  <c r="J14" i="2"/>
  <c r="J29" i="2"/>
  <c r="K29" i="2" s="1"/>
  <c r="H9" i="2"/>
  <c r="J16" i="2"/>
  <c r="G42" i="2"/>
  <c r="G10" i="7" s="1"/>
  <c r="J32" i="2"/>
  <c r="I12" i="2"/>
  <c r="J13" i="2"/>
  <c r="K37" i="2"/>
  <c r="K10" i="2"/>
  <c r="J24" i="2"/>
  <c r="J36" i="2"/>
  <c r="H65" i="7" l="1"/>
  <c r="E65" i="7"/>
  <c r="G65" i="7"/>
  <c r="B12" i="6"/>
  <c r="I12" i="6"/>
  <c r="G13" i="6"/>
  <c r="J127" i="7"/>
  <c r="J146" i="7"/>
  <c r="K62" i="7"/>
  <c r="K151" i="7" s="1"/>
  <c r="K60" i="7"/>
  <c r="K149" i="7" s="1"/>
  <c r="K58" i="7"/>
  <c r="K147" i="7" s="1"/>
  <c r="K63" i="7"/>
  <c r="K152" i="7" s="1"/>
  <c r="K61" i="7"/>
  <c r="K150" i="7" s="1"/>
  <c r="K59" i="7"/>
  <c r="K148" i="7" s="1"/>
  <c r="K57" i="7"/>
  <c r="I153" i="7"/>
  <c r="J64" i="7"/>
  <c r="J136" i="7"/>
  <c r="J123" i="7"/>
  <c r="I65" i="7"/>
  <c r="J5" i="7"/>
  <c r="J163" i="7" s="1"/>
  <c r="K8" i="2"/>
  <c r="J120" i="7"/>
  <c r="J112" i="7"/>
  <c r="J131" i="7"/>
  <c r="L17" i="2"/>
  <c r="M17" i="2" s="1"/>
  <c r="N17" i="2" s="1"/>
  <c r="O17" i="2" s="1"/>
  <c r="J110" i="7"/>
  <c r="J130" i="7"/>
  <c r="J119" i="7"/>
  <c r="J113" i="7"/>
  <c r="J135" i="7"/>
  <c r="J140" i="7"/>
  <c r="L19" i="2"/>
  <c r="M19" i="2" s="1"/>
  <c r="J114" i="7"/>
  <c r="M30" i="2"/>
  <c r="N30" i="2" s="1"/>
  <c r="J134" i="7"/>
  <c r="M39" i="2"/>
  <c r="N39" i="2" s="1"/>
  <c r="O39" i="2" s="1"/>
  <c r="J111" i="7"/>
  <c r="J139" i="7"/>
  <c r="J116" i="7"/>
  <c r="J128" i="7"/>
  <c r="J124" i="7"/>
  <c r="J126" i="7"/>
  <c r="J109" i="7"/>
  <c r="J138" i="7"/>
  <c r="J132" i="7"/>
  <c r="J118" i="7"/>
  <c r="L22" i="2"/>
  <c r="M22" i="2" s="1"/>
  <c r="J122" i="7"/>
  <c r="J121" i="7"/>
  <c r="J117" i="7"/>
  <c r="J115" i="7"/>
  <c r="J133" i="7"/>
  <c r="J129" i="7"/>
  <c r="J137" i="7"/>
  <c r="J125" i="7"/>
  <c r="F141" i="7"/>
  <c r="F154" i="7" s="1"/>
  <c r="K23" i="2"/>
  <c r="L23" i="2" s="1"/>
  <c r="K27" i="2"/>
  <c r="L27" i="2" s="1"/>
  <c r="M27" i="2" s="1"/>
  <c r="K38" i="2"/>
  <c r="L38" i="2" s="1"/>
  <c r="M38" i="2" s="1"/>
  <c r="L20" i="2"/>
  <c r="K31" i="2"/>
  <c r="G141" i="7"/>
  <c r="G154" i="7" s="1"/>
  <c r="H108" i="7"/>
  <c r="M35" i="2"/>
  <c r="N35" i="2" s="1"/>
  <c r="O35" i="2" s="1"/>
  <c r="P35" i="2" s="1"/>
  <c r="J51" i="7"/>
  <c r="L18" i="2"/>
  <c r="M18" i="2" s="1"/>
  <c r="G71" i="7"/>
  <c r="F104" i="7"/>
  <c r="K24" i="2"/>
  <c r="L24" i="2" s="1"/>
  <c r="J143" i="7"/>
  <c r="M25" i="2"/>
  <c r="K15" i="2"/>
  <c r="L15" i="2" s="1"/>
  <c r="J11" i="2"/>
  <c r="L10" i="2"/>
  <c r="M10" i="2" s="1"/>
  <c r="K13" i="2"/>
  <c r="L13" i="2" s="1"/>
  <c r="J12" i="2"/>
  <c r="H42" i="2"/>
  <c r="H10" i="7" s="1"/>
  <c r="L29" i="2"/>
  <c r="M33" i="2"/>
  <c r="N33" i="2" s="1"/>
  <c r="L17" i="7"/>
  <c r="L52" i="7" s="1" a="1"/>
  <c r="L52" i="7" s="1"/>
  <c r="K55" i="7"/>
  <c r="K144" i="7" s="1"/>
  <c r="K56" i="7"/>
  <c r="K145" i="7" s="1"/>
  <c r="K54" i="7"/>
  <c r="K47" i="7"/>
  <c r="K27" i="7"/>
  <c r="K35" i="7"/>
  <c r="K43" i="7"/>
  <c r="K18" i="7"/>
  <c r="K44" i="7"/>
  <c r="K46" i="7"/>
  <c r="K26" i="7"/>
  <c r="K32" i="7"/>
  <c r="K41" i="7"/>
  <c r="K22" i="7"/>
  <c r="K20" i="7"/>
  <c r="K40" i="7"/>
  <c r="K28" i="7"/>
  <c r="K19" i="7"/>
  <c r="K39" i="7"/>
  <c r="K36" i="7"/>
  <c r="K48" i="7"/>
  <c r="K38" i="7"/>
  <c r="K24" i="7"/>
  <c r="K23" i="7"/>
  <c r="K42" i="7"/>
  <c r="K29" i="7"/>
  <c r="K21" i="7"/>
  <c r="K30" i="7"/>
  <c r="K37" i="7"/>
  <c r="K31" i="7"/>
  <c r="K34" i="7"/>
  <c r="K50" i="7"/>
  <c r="K45" i="7"/>
  <c r="K33" i="7"/>
  <c r="K25" i="7"/>
  <c r="K49" i="7"/>
  <c r="K16" i="2"/>
  <c r="L34" i="2"/>
  <c r="K41" i="2"/>
  <c r="K36" i="2"/>
  <c r="M21" i="2"/>
  <c r="K14" i="2"/>
  <c r="I9" i="2"/>
  <c r="J9" i="2" s="1"/>
  <c r="L40" i="2"/>
  <c r="M40" i="2" s="1"/>
  <c r="L37" i="2"/>
  <c r="M28" i="2"/>
  <c r="K32" i="2"/>
  <c r="K26" i="2"/>
  <c r="B13" i="6" l="1"/>
  <c r="I13" i="6"/>
  <c r="G14" i="6"/>
  <c r="K127" i="7"/>
  <c r="K136" i="7"/>
  <c r="J153" i="7"/>
  <c r="K146" i="7"/>
  <c r="K123" i="7"/>
  <c r="K64" i="7"/>
  <c r="L62" i="7"/>
  <c r="L151" i="7" s="1"/>
  <c r="L60" i="7"/>
  <c r="L149" i="7" s="1"/>
  <c r="L58" i="7"/>
  <c r="L147" i="7" s="1"/>
  <c r="L63" i="7"/>
  <c r="L152" i="7" s="1"/>
  <c r="L61" i="7"/>
  <c r="L150" i="7" s="1"/>
  <c r="L59" i="7"/>
  <c r="L148" i="7" s="1"/>
  <c r="L57" i="7"/>
  <c r="K5" i="7"/>
  <c r="K163" i="7" s="1"/>
  <c r="L8" i="2"/>
  <c r="K120" i="7"/>
  <c r="K131" i="7"/>
  <c r="K112" i="7"/>
  <c r="K110" i="7"/>
  <c r="K130" i="7"/>
  <c r="K119" i="7"/>
  <c r="K124" i="7"/>
  <c r="K114" i="7"/>
  <c r="P39" i="2"/>
  <c r="Q39" i="2" s="1"/>
  <c r="R39" i="2" s="1"/>
  <c r="S39" i="2" s="1"/>
  <c r="T39" i="2" s="1"/>
  <c r="U39" i="2" s="1"/>
  <c r="V39" i="2" s="1"/>
  <c r="W39" i="2" s="1"/>
  <c r="X39" i="2" s="1"/>
  <c r="Y39" i="2" s="1"/>
  <c r="K134" i="7"/>
  <c r="K140" i="7"/>
  <c r="K139" i="7"/>
  <c r="K111" i="7"/>
  <c r="O30" i="2"/>
  <c r="P30" i="2" s="1"/>
  <c r="Q30" i="2" s="1"/>
  <c r="R30" i="2" s="1"/>
  <c r="S30" i="2" s="1"/>
  <c r="T30" i="2" s="1"/>
  <c r="U30" i="2" s="1"/>
  <c r="V30" i="2" s="1"/>
  <c r="W30" i="2" s="1"/>
  <c r="X30" i="2" s="1"/>
  <c r="Y30" i="2" s="1"/>
  <c r="Z30" i="2" s="1"/>
  <c r="AA30" i="2" s="1"/>
  <c r="AB30" i="2" s="1"/>
  <c r="AC30" i="2" s="1"/>
  <c r="AD30" i="2" s="1"/>
  <c r="AE30" i="2" s="1"/>
  <c r="AF30" i="2" s="1"/>
  <c r="AG30" i="2" s="1"/>
  <c r="AH30" i="2" s="1"/>
  <c r="AI30" i="2" s="1"/>
  <c r="AJ30" i="2" s="1"/>
  <c r="AK30" i="2" s="1"/>
  <c r="AL30" i="2" s="1"/>
  <c r="AM30" i="2" s="1"/>
  <c r="AN30" i="2" s="1"/>
  <c r="AO30" i="2" s="1"/>
  <c r="AP30" i="2" s="1"/>
  <c r="AQ30" i="2" s="1"/>
  <c r="AR30" i="2" s="1"/>
  <c r="AS30" i="2" s="1"/>
  <c r="AT30" i="2" s="1"/>
  <c r="AU30" i="2" s="1"/>
  <c r="AV30" i="2" s="1"/>
  <c r="AW30" i="2" s="1"/>
  <c r="AX30" i="2" s="1"/>
  <c r="AY30" i="2" s="1"/>
  <c r="AZ30" i="2" s="1"/>
  <c r="BA30" i="2" s="1"/>
  <c r="BB30" i="2" s="1"/>
  <c r="BC30" i="2" s="1"/>
  <c r="BD30" i="2" s="1"/>
  <c r="BE30" i="2" s="1"/>
  <c r="BF30" i="2" s="1"/>
  <c r="BG30" i="2" s="1"/>
  <c r="BH30" i="2" s="1"/>
  <c r="BI30" i="2" s="1"/>
  <c r="BJ30" i="2" s="1"/>
  <c r="BK30" i="2" s="1"/>
  <c r="BL30" i="2" s="1"/>
  <c r="BM30" i="2" s="1"/>
  <c r="BN30" i="2" s="1"/>
  <c r="BO30" i="2" s="1"/>
  <c r="BP30" i="2" s="1"/>
  <c r="BQ30" i="2" s="1"/>
  <c r="BR30" i="2" s="1"/>
  <c r="BS30" i="2" s="1"/>
  <c r="BT30" i="2" s="1"/>
  <c r="BU30" i="2" s="1"/>
  <c r="BV30" i="2" s="1"/>
  <c r="BW30" i="2" s="1"/>
  <c r="BX30" i="2" s="1"/>
  <c r="BY30" i="2" s="1"/>
  <c r="BZ30" i="2" s="1"/>
  <c r="CA30" i="2" s="1"/>
  <c r="CB30" i="2" s="1"/>
  <c r="CC30" i="2" s="1"/>
  <c r="CD30" i="2" s="1"/>
  <c r="CE30" i="2" s="1"/>
  <c r="CF30" i="2" s="1"/>
  <c r="CG30" i="2" s="1"/>
  <c r="CH30" i="2" s="1"/>
  <c r="CI30" i="2" s="1"/>
  <c r="CJ30" i="2" s="1"/>
  <c r="CK30" i="2" s="1"/>
  <c r="CL30" i="2" s="1"/>
  <c r="CM30" i="2" s="1"/>
  <c r="CN30" i="2" s="1"/>
  <c r="CO30" i="2" s="1"/>
  <c r="CP30" i="2" s="1"/>
  <c r="CQ30" i="2" s="1"/>
  <c r="CR30" i="2" s="1"/>
  <c r="CS30" i="2" s="1"/>
  <c r="CT30" i="2" s="1"/>
  <c r="CU30" i="2" s="1"/>
  <c r="CV30" i="2" s="1"/>
  <c r="CW30" i="2" s="1"/>
  <c r="CX30" i="2" s="1"/>
  <c r="CY30" i="2" s="1"/>
  <c r="CZ30" i="2" s="1"/>
  <c r="K113" i="7"/>
  <c r="K135" i="7"/>
  <c r="K128" i="7"/>
  <c r="N19" i="2"/>
  <c r="O19" i="2" s="1"/>
  <c r="P19" i="2" s="1"/>
  <c r="Q19" i="2" s="1"/>
  <c r="K126" i="7"/>
  <c r="K132" i="7"/>
  <c r="K109" i="7"/>
  <c r="K138" i="7"/>
  <c r="K116" i="7"/>
  <c r="N22" i="2"/>
  <c r="O22" i="2" s="1"/>
  <c r="P22" i="2" s="1"/>
  <c r="Q22" i="2" s="1"/>
  <c r="K122" i="7"/>
  <c r="K121" i="7"/>
  <c r="K118" i="7"/>
  <c r="K133" i="7"/>
  <c r="K117" i="7"/>
  <c r="K137" i="7"/>
  <c r="K115" i="7"/>
  <c r="K129" i="7"/>
  <c r="K125" i="7"/>
  <c r="J65" i="7"/>
  <c r="J42" i="2"/>
  <c r="J10" i="7" s="1"/>
  <c r="M23" i="2"/>
  <c r="P17" i="2"/>
  <c r="Q17" i="2" s="1"/>
  <c r="L31" i="2"/>
  <c r="M20" i="2"/>
  <c r="N20" i="2" s="1"/>
  <c r="O20" i="2" s="1"/>
  <c r="N38" i="2"/>
  <c r="O38" i="2" s="1"/>
  <c r="M13" i="2"/>
  <c r="N13" i="2" s="1"/>
  <c r="L16" i="2"/>
  <c r="L36" i="2"/>
  <c r="M29" i="2"/>
  <c r="K12" i="2"/>
  <c r="M37" i="2"/>
  <c r="N37" i="2" s="1"/>
  <c r="O37" i="2" s="1"/>
  <c r="P37" i="2" s="1"/>
  <c r="Q37" i="2" s="1"/>
  <c r="R37" i="2" s="1"/>
  <c r="S37" i="2" s="1"/>
  <c r="T37" i="2" s="1"/>
  <c r="U37" i="2" s="1"/>
  <c r="V37" i="2" s="1"/>
  <c r="W37" i="2" s="1"/>
  <c r="X37" i="2" s="1"/>
  <c r="Y37" i="2" s="1"/>
  <c r="N25" i="2"/>
  <c r="K143" i="7"/>
  <c r="G104" i="7"/>
  <c r="H71" i="7"/>
  <c r="Q35" i="2"/>
  <c r="N40" i="2"/>
  <c r="L14" i="2"/>
  <c r="N10" i="2"/>
  <c r="L26" i="2"/>
  <c r="K11" i="2"/>
  <c r="L32" i="2"/>
  <c r="N27" i="2"/>
  <c r="O27" i="2" s="1"/>
  <c r="P27" i="2" s="1"/>
  <c r="Q27" i="2" s="1"/>
  <c r="R27" i="2" s="1"/>
  <c r="S27" i="2" s="1"/>
  <c r="T27" i="2" s="1"/>
  <c r="U27" i="2" s="1"/>
  <c r="V27" i="2" s="1"/>
  <c r="W27" i="2" s="1"/>
  <c r="M15" i="2"/>
  <c r="N15" i="2" s="1"/>
  <c r="O15" i="2" s="1"/>
  <c r="P15" i="2" s="1"/>
  <c r="Q15" i="2" s="1"/>
  <c r="R15" i="2" s="1"/>
  <c r="S15" i="2" s="1"/>
  <c r="T15" i="2" s="1"/>
  <c r="U15" i="2" s="1"/>
  <c r="V15" i="2" s="1"/>
  <c r="W15" i="2" s="1"/>
  <c r="X15" i="2" s="1"/>
  <c r="Y15" i="2" s="1"/>
  <c r="Z15" i="2" s="1"/>
  <c r="AA15" i="2" s="1"/>
  <c r="AB15" i="2" s="1"/>
  <c r="L41" i="2"/>
  <c r="K51" i="7"/>
  <c r="L55" i="7"/>
  <c r="L144" i="7" s="1"/>
  <c r="M17" i="7"/>
  <c r="M52" i="7" s="1" a="1"/>
  <c r="M52" i="7" s="1"/>
  <c r="L56" i="7"/>
  <c r="L145" i="7" s="1"/>
  <c r="L54" i="7"/>
  <c r="L47" i="7"/>
  <c r="L27" i="7"/>
  <c r="L35" i="7"/>
  <c r="L43" i="7"/>
  <c r="L18" i="7"/>
  <c r="L29" i="7"/>
  <c r="L21" i="7"/>
  <c r="L30" i="7"/>
  <c r="L37" i="7"/>
  <c r="L31" i="7"/>
  <c r="L44" i="7"/>
  <c r="L46" i="7"/>
  <c r="L40" i="7"/>
  <c r="L26" i="7"/>
  <c r="L32" i="7"/>
  <c r="L41" i="7"/>
  <c r="L22" i="7"/>
  <c r="L20" i="7"/>
  <c r="L28" i="7"/>
  <c r="L19" i="7"/>
  <c r="L33" i="7"/>
  <c r="L50" i="7"/>
  <c r="L45" i="7"/>
  <c r="L39" i="7"/>
  <c r="L36" i="7"/>
  <c r="L48" i="7"/>
  <c r="L38" i="7"/>
  <c r="L24" i="7"/>
  <c r="L23" i="7"/>
  <c r="L42" i="7"/>
  <c r="L34" i="7"/>
  <c r="L25" i="7"/>
  <c r="L49" i="7"/>
  <c r="N21" i="2"/>
  <c r="N18" i="2"/>
  <c r="H141" i="7"/>
  <c r="H154" i="7" s="1"/>
  <c r="I108" i="7"/>
  <c r="N28" i="2"/>
  <c r="O28" i="2" s="1"/>
  <c r="P28" i="2" s="1"/>
  <c r="Q28" i="2" s="1"/>
  <c r="I42" i="2"/>
  <c r="I10" i="7" s="1"/>
  <c r="K9" i="2"/>
  <c r="M34" i="2"/>
  <c r="N34" i="2" s="1"/>
  <c r="O34" i="2" s="1"/>
  <c r="P34" i="2" s="1"/>
  <c r="Q34" i="2" s="1"/>
  <c r="R34" i="2" s="1"/>
  <c r="S34" i="2" s="1"/>
  <c r="T34" i="2" s="1"/>
  <c r="U34" i="2" s="1"/>
  <c r="V34" i="2" s="1"/>
  <c r="W34" i="2" s="1"/>
  <c r="X34" i="2" s="1"/>
  <c r="M24" i="2"/>
  <c r="N24" i="2" s="1"/>
  <c r="O24" i="2" s="1"/>
  <c r="P24" i="2" s="1"/>
  <c r="Q24" i="2" s="1"/>
  <c r="R24" i="2" s="1"/>
  <c r="S24" i="2" s="1"/>
  <c r="T24" i="2" s="1"/>
  <c r="U24" i="2" s="1"/>
  <c r="V24" i="2" s="1"/>
  <c r="W24" i="2" s="1"/>
  <c r="X24" i="2" s="1"/>
  <c r="Y24" i="2" s="1"/>
  <c r="Z24" i="2" s="1"/>
  <c r="AA24" i="2" s="1"/>
  <c r="AB24" i="2" s="1"/>
  <c r="AC24" i="2" s="1"/>
  <c r="AD24" i="2" s="1"/>
  <c r="AE24" i="2" s="1"/>
  <c r="AF24" i="2" s="1"/>
  <c r="AG24" i="2" s="1"/>
  <c r="AH24" i="2" s="1"/>
  <c r="AI24" i="2" s="1"/>
  <c r="AJ24" i="2" s="1"/>
  <c r="AK24" i="2" s="1"/>
  <c r="AL24" i="2" s="1"/>
  <c r="AM24" i="2" s="1"/>
  <c r="AN24" i="2" s="1"/>
  <c r="O33" i="2"/>
  <c r="P33" i="2" s="1"/>
  <c r="K153" i="7" l="1"/>
  <c r="B14" i="6"/>
  <c r="I14" i="6"/>
  <c r="G15" i="6"/>
  <c r="L127" i="7"/>
  <c r="L136" i="7"/>
  <c r="L123" i="7"/>
  <c r="L64" i="7"/>
  <c r="L146" i="7"/>
  <c r="M63" i="7"/>
  <c r="M152" i="7" s="1"/>
  <c r="M61" i="7"/>
  <c r="M150" i="7" s="1"/>
  <c r="M59" i="7"/>
  <c r="M148" i="7" s="1"/>
  <c r="M57" i="7"/>
  <c r="M60" i="7"/>
  <c r="M149" i="7" s="1"/>
  <c r="M62" i="7"/>
  <c r="M151" i="7" s="1"/>
  <c r="M58" i="7"/>
  <c r="M147" i="7" s="1"/>
  <c r="L130" i="7"/>
  <c r="L5" i="7"/>
  <c r="L163" i="7" s="1"/>
  <c r="M8" i="2"/>
  <c r="L120" i="7"/>
  <c r="L114" i="7"/>
  <c r="L131" i="7"/>
  <c r="L112" i="7"/>
  <c r="L134" i="7"/>
  <c r="L119" i="7"/>
  <c r="L110" i="7"/>
  <c r="L140" i="7"/>
  <c r="L124" i="7"/>
  <c r="L132" i="7"/>
  <c r="L128" i="7"/>
  <c r="L111" i="7"/>
  <c r="L135" i="7"/>
  <c r="L139" i="7"/>
  <c r="L126" i="7"/>
  <c r="L113" i="7"/>
  <c r="L109" i="7"/>
  <c r="L122" i="7"/>
  <c r="L137" i="7"/>
  <c r="L138" i="7"/>
  <c r="L116" i="7"/>
  <c r="L121" i="7"/>
  <c r="L118" i="7"/>
  <c r="L117" i="7"/>
  <c r="L133" i="7"/>
  <c r="L115" i="7"/>
  <c r="L129" i="7"/>
  <c r="L125" i="7"/>
  <c r="R17" i="2"/>
  <c r="S17" i="2" s="1"/>
  <c r="T17" i="2" s="1"/>
  <c r="U17" i="2" s="1"/>
  <c r="V17" i="2" s="1"/>
  <c r="W17" i="2" s="1"/>
  <c r="X17" i="2" s="1"/>
  <c r="Y17" i="2" s="1"/>
  <c r="Z17" i="2" s="1"/>
  <c r="AA17" i="2" s="1"/>
  <c r="AB17" i="2" s="1"/>
  <c r="AC17" i="2" s="1"/>
  <c r="AD17" i="2" s="1"/>
  <c r="AE17" i="2" s="1"/>
  <c r="AF17" i="2" s="1"/>
  <c r="AG17" i="2" s="1"/>
  <c r="AH17" i="2" s="1"/>
  <c r="AI17" i="2" s="1"/>
  <c r="AJ17" i="2" s="1"/>
  <c r="AK17" i="2" s="1"/>
  <c r="AL17" i="2" s="1"/>
  <c r="AM17" i="2" s="1"/>
  <c r="AN17" i="2" s="1"/>
  <c r="AO17" i="2" s="1"/>
  <c r="AP17" i="2" s="1"/>
  <c r="AQ17" i="2" s="1"/>
  <c r="AR17" i="2" s="1"/>
  <c r="AS17" i="2" s="1"/>
  <c r="AT17" i="2" s="1"/>
  <c r="AU17" i="2" s="1"/>
  <c r="AV17" i="2" s="1"/>
  <c r="AW17" i="2" s="1"/>
  <c r="AX17" i="2" s="1"/>
  <c r="AY17" i="2" s="1"/>
  <c r="AZ17" i="2" s="1"/>
  <c r="BA17" i="2" s="1"/>
  <c r="BB17" i="2" s="1"/>
  <c r="BC17" i="2" s="1"/>
  <c r="BD17" i="2" s="1"/>
  <c r="BE17" i="2" s="1"/>
  <c r="BF17" i="2" s="1"/>
  <c r="BG17" i="2" s="1"/>
  <c r="BH17" i="2" s="1"/>
  <c r="BI17" i="2" s="1"/>
  <c r="BJ17" i="2" s="1"/>
  <c r="BK17" i="2" s="1"/>
  <c r="BL17" i="2" s="1"/>
  <c r="BM17" i="2" s="1"/>
  <c r="BN17" i="2" s="1"/>
  <c r="BO17" i="2" s="1"/>
  <c r="BP17" i="2" s="1"/>
  <c r="BQ17" i="2" s="1"/>
  <c r="BR17" i="2" s="1"/>
  <c r="BS17" i="2" s="1"/>
  <c r="BT17" i="2" s="1"/>
  <c r="BU17" i="2" s="1"/>
  <c r="BV17" i="2" s="1"/>
  <c r="BW17" i="2" s="1"/>
  <c r="BX17" i="2" s="1"/>
  <c r="BY17" i="2" s="1"/>
  <c r="BZ17" i="2" s="1"/>
  <c r="CA17" i="2" s="1"/>
  <c r="CB17" i="2" s="1"/>
  <c r="CC17" i="2" s="1"/>
  <c r="CD17" i="2" s="1"/>
  <c r="CE17" i="2" s="1"/>
  <c r="CF17" i="2" s="1"/>
  <c r="CG17" i="2" s="1"/>
  <c r="CH17" i="2" s="1"/>
  <c r="CI17" i="2" s="1"/>
  <c r="CJ17" i="2" s="1"/>
  <c r="CK17" i="2" s="1"/>
  <c r="CL17" i="2" s="1"/>
  <c r="CM17" i="2" s="1"/>
  <c r="CN17" i="2" s="1"/>
  <c r="CO17" i="2" s="1"/>
  <c r="CP17" i="2" s="1"/>
  <c r="CQ17" i="2" s="1"/>
  <c r="CR17" i="2" s="1"/>
  <c r="CS17" i="2" s="1"/>
  <c r="CT17" i="2" s="1"/>
  <c r="CU17" i="2" s="1"/>
  <c r="CV17" i="2" s="1"/>
  <c r="CW17" i="2" s="1"/>
  <c r="CX17" i="2" s="1"/>
  <c r="CY17" i="2" s="1"/>
  <c r="CZ17" i="2" s="1"/>
  <c r="N23" i="2"/>
  <c r="O23" i="2" s="1"/>
  <c r="P23" i="2" s="1"/>
  <c r="P38" i="2"/>
  <c r="Q38" i="2" s="1"/>
  <c r="R38" i="2" s="1"/>
  <c r="S38" i="2" s="1"/>
  <c r="T38" i="2" s="1"/>
  <c r="U38" i="2" s="1"/>
  <c r="V38" i="2" s="1"/>
  <c r="W38" i="2" s="1"/>
  <c r="X38" i="2" s="1"/>
  <c r="Y38" i="2" s="1"/>
  <c r="Z38" i="2" s="1"/>
  <c r="AA38" i="2" s="1"/>
  <c r="AB38" i="2" s="1"/>
  <c r="AC38" i="2" s="1"/>
  <c r="AD38" i="2" s="1"/>
  <c r="AE38" i="2" s="1"/>
  <c r="AF38" i="2" s="1"/>
  <c r="AG38" i="2" s="1"/>
  <c r="AH38" i="2" s="1"/>
  <c r="AI38" i="2" s="1"/>
  <c r="AJ38" i="2" s="1"/>
  <c r="AK38" i="2" s="1"/>
  <c r="AL38" i="2" s="1"/>
  <c r="AM38" i="2" s="1"/>
  <c r="AN38" i="2" s="1"/>
  <c r="AO38" i="2" s="1"/>
  <c r="AP38" i="2" s="1"/>
  <c r="AQ38" i="2" s="1"/>
  <c r="AR38" i="2" s="1"/>
  <c r="AS38" i="2" s="1"/>
  <c r="AT38" i="2" s="1"/>
  <c r="AU38" i="2" s="1"/>
  <c r="AV38" i="2" s="1"/>
  <c r="AW38" i="2" s="1"/>
  <c r="AX38" i="2" s="1"/>
  <c r="AY38" i="2" s="1"/>
  <c r="AZ38" i="2" s="1"/>
  <c r="BA38" i="2" s="1"/>
  <c r="BB38" i="2" s="1"/>
  <c r="BC38" i="2" s="1"/>
  <c r="BD38" i="2" s="1"/>
  <c r="BE38" i="2" s="1"/>
  <c r="BF38" i="2" s="1"/>
  <c r="BG38" i="2" s="1"/>
  <c r="BH38" i="2" s="1"/>
  <c r="BI38" i="2" s="1"/>
  <c r="BJ38" i="2" s="1"/>
  <c r="BK38" i="2" s="1"/>
  <c r="BL38" i="2" s="1"/>
  <c r="BM38" i="2" s="1"/>
  <c r="BN38" i="2" s="1"/>
  <c r="BO38" i="2" s="1"/>
  <c r="BP38" i="2" s="1"/>
  <c r="BQ38" i="2" s="1"/>
  <c r="BR38" i="2" s="1"/>
  <c r="BS38" i="2" s="1"/>
  <c r="BT38" i="2" s="1"/>
  <c r="BU38" i="2" s="1"/>
  <c r="BV38" i="2" s="1"/>
  <c r="BW38" i="2" s="1"/>
  <c r="BX38" i="2" s="1"/>
  <c r="BY38" i="2" s="1"/>
  <c r="BZ38" i="2" s="1"/>
  <c r="CA38" i="2" s="1"/>
  <c r="CB38" i="2" s="1"/>
  <c r="CC38" i="2" s="1"/>
  <c r="CD38" i="2" s="1"/>
  <c r="CE38" i="2" s="1"/>
  <c r="CF38" i="2" s="1"/>
  <c r="CG38" i="2" s="1"/>
  <c r="CH38" i="2" s="1"/>
  <c r="CI38" i="2" s="1"/>
  <c r="CJ38" i="2" s="1"/>
  <c r="CK38" i="2" s="1"/>
  <c r="CL38" i="2" s="1"/>
  <c r="CM38" i="2" s="1"/>
  <c r="CN38" i="2" s="1"/>
  <c r="CO38" i="2" s="1"/>
  <c r="CP38" i="2" s="1"/>
  <c r="CQ38" i="2" s="1"/>
  <c r="CR38" i="2" s="1"/>
  <c r="CS38" i="2" s="1"/>
  <c r="CT38" i="2" s="1"/>
  <c r="CU38" i="2" s="1"/>
  <c r="CV38" i="2" s="1"/>
  <c r="CW38" i="2" s="1"/>
  <c r="CX38" i="2" s="1"/>
  <c r="CY38" i="2" s="1"/>
  <c r="CZ38" i="2" s="1"/>
  <c r="M31" i="2"/>
  <c r="N31" i="2" s="1"/>
  <c r="R19" i="2"/>
  <c r="M14" i="2"/>
  <c r="N14" i="2" s="1"/>
  <c r="O14" i="2" s="1"/>
  <c r="P14" i="2" s="1"/>
  <c r="Q14" i="2" s="1"/>
  <c r="R14" i="2" s="1"/>
  <c r="S14" i="2" s="1"/>
  <c r="T14" i="2" s="1"/>
  <c r="U14" i="2" s="1"/>
  <c r="V14" i="2" s="1"/>
  <c r="W14" i="2" s="1"/>
  <c r="X14" i="2" s="1"/>
  <c r="Y14" i="2" s="1"/>
  <c r="P20" i="2"/>
  <c r="R28" i="2"/>
  <c r="S28" i="2" s="1"/>
  <c r="T28" i="2" s="1"/>
  <c r="U28" i="2" s="1"/>
  <c r="V28" i="2" s="1"/>
  <c r="W28" i="2" s="1"/>
  <c r="X28" i="2" s="1"/>
  <c r="Y28" i="2" s="1"/>
  <c r="Z28" i="2" s="1"/>
  <c r="AA28" i="2" s="1"/>
  <c r="AB28" i="2" s="1"/>
  <c r="AC28" i="2" s="1"/>
  <c r="AD28" i="2" s="1"/>
  <c r="AE28" i="2" s="1"/>
  <c r="AF28" i="2" s="1"/>
  <c r="AG28" i="2" s="1"/>
  <c r="AH28" i="2" s="1"/>
  <c r="AI28" i="2" s="1"/>
  <c r="AJ28" i="2" s="1"/>
  <c r="AK28" i="2" s="1"/>
  <c r="AL28" i="2" s="1"/>
  <c r="AM28" i="2" s="1"/>
  <c r="AN28" i="2" s="1"/>
  <c r="AO28" i="2" s="1"/>
  <c r="AP28" i="2" s="1"/>
  <c r="AQ28" i="2" s="1"/>
  <c r="AR28" i="2" s="1"/>
  <c r="AS28" i="2" s="1"/>
  <c r="AT28" i="2" s="1"/>
  <c r="AU28" i="2" s="1"/>
  <c r="AV28" i="2" s="1"/>
  <c r="AW28" i="2" s="1"/>
  <c r="AX28" i="2" s="1"/>
  <c r="AY28" i="2" s="1"/>
  <c r="AZ28" i="2" s="1"/>
  <c r="BA28" i="2" s="1"/>
  <c r="BB28" i="2" s="1"/>
  <c r="BC28" i="2" s="1"/>
  <c r="BD28" i="2" s="1"/>
  <c r="BE28" i="2" s="1"/>
  <c r="BF28" i="2" s="1"/>
  <c r="BG28" i="2" s="1"/>
  <c r="BH28" i="2" s="1"/>
  <c r="BI28" i="2" s="1"/>
  <c r="BJ28" i="2" s="1"/>
  <c r="BK28" i="2" s="1"/>
  <c r="BL28" i="2" s="1"/>
  <c r="BM28" i="2" s="1"/>
  <c r="BN28" i="2" s="1"/>
  <c r="BO28" i="2" s="1"/>
  <c r="BP28" i="2" s="1"/>
  <c r="BQ28" i="2" s="1"/>
  <c r="BR28" i="2" s="1"/>
  <c r="BS28" i="2" s="1"/>
  <c r="BT28" i="2" s="1"/>
  <c r="BU28" i="2" s="1"/>
  <c r="BV28" i="2" s="1"/>
  <c r="BW28" i="2" s="1"/>
  <c r="BX28" i="2" s="1"/>
  <c r="BY28" i="2" s="1"/>
  <c r="BZ28" i="2" s="1"/>
  <c r="CA28" i="2" s="1"/>
  <c r="CB28" i="2" s="1"/>
  <c r="CC28" i="2" s="1"/>
  <c r="CD28" i="2" s="1"/>
  <c r="CE28" i="2" s="1"/>
  <c r="CF28" i="2" s="1"/>
  <c r="CG28" i="2" s="1"/>
  <c r="CH28" i="2" s="1"/>
  <c r="CI28" i="2" s="1"/>
  <c r="CJ28" i="2" s="1"/>
  <c r="CK28" i="2" s="1"/>
  <c r="CL28" i="2" s="1"/>
  <c r="CM28" i="2" s="1"/>
  <c r="CN28" i="2" s="1"/>
  <c r="CO28" i="2" s="1"/>
  <c r="CP28" i="2" s="1"/>
  <c r="CQ28" i="2" s="1"/>
  <c r="CR28" i="2" s="1"/>
  <c r="CS28" i="2" s="1"/>
  <c r="CT28" i="2" s="1"/>
  <c r="CU28" i="2" s="1"/>
  <c r="CV28" i="2" s="1"/>
  <c r="CW28" i="2" s="1"/>
  <c r="CX28" i="2" s="1"/>
  <c r="CY28" i="2" s="1"/>
  <c r="CZ28" i="2" s="1"/>
  <c r="AC15" i="2"/>
  <c r="AD15" i="2" s="1"/>
  <c r="AE15" i="2" s="1"/>
  <c r="AF15" i="2" s="1"/>
  <c r="AG15" i="2" s="1"/>
  <c r="AH15" i="2" s="1"/>
  <c r="AI15" i="2" s="1"/>
  <c r="AJ15" i="2" s="1"/>
  <c r="O13" i="2"/>
  <c r="P13" i="2" s="1"/>
  <c r="Q13" i="2" s="1"/>
  <c r="R13" i="2" s="1"/>
  <c r="S13" i="2" s="1"/>
  <c r="T13" i="2" s="1"/>
  <c r="U13" i="2" s="1"/>
  <c r="V13" i="2" s="1"/>
  <c r="W13" i="2" s="1"/>
  <c r="X13" i="2" s="1"/>
  <c r="Y13" i="2" s="1"/>
  <c r="Z13" i="2" s="1"/>
  <c r="AA13" i="2" s="1"/>
  <c r="O21" i="2"/>
  <c r="P21" i="2" s="1"/>
  <c r="Q21" i="2" s="1"/>
  <c r="R21" i="2" s="1"/>
  <c r="S21" i="2" s="1"/>
  <c r="N29" i="2"/>
  <c r="I141" i="7"/>
  <c r="I154" i="7" s="1"/>
  <c r="J108" i="7"/>
  <c r="O18" i="2"/>
  <c r="M26" i="2"/>
  <c r="N26" i="2" s="1"/>
  <c r="O26" i="2" s="1"/>
  <c r="P26" i="2" s="1"/>
  <c r="Q26" i="2" s="1"/>
  <c r="R26" i="2" s="1"/>
  <c r="S26" i="2" s="1"/>
  <c r="T26" i="2" s="1"/>
  <c r="U26" i="2" s="1"/>
  <c r="V26" i="2" s="1"/>
  <c r="W26" i="2" s="1"/>
  <c r="X26" i="2" s="1"/>
  <c r="Y26" i="2" s="1"/>
  <c r="Z26" i="2" s="1"/>
  <c r="AA26" i="2" s="1"/>
  <c r="AB26" i="2" s="1"/>
  <c r="AC26" i="2" s="1"/>
  <c r="AD26" i="2" s="1"/>
  <c r="AE26" i="2" s="1"/>
  <c r="AF26" i="2" s="1"/>
  <c r="AG26" i="2" s="1"/>
  <c r="AH26" i="2" s="1"/>
  <c r="AI26" i="2" s="1"/>
  <c r="AJ26" i="2" s="1"/>
  <c r="AK26" i="2" s="1"/>
  <c r="AL26" i="2" s="1"/>
  <c r="AM26" i="2" s="1"/>
  <c r="AN26" i="2" s="1"/>
  <c r="AO26" i="2" s="1"/>
  <c r="AP26" i="2" s="1"/>
  <c r="AQ26" i="2" s="1"/>
  <c r="AR26" i="2" s="1"/>
  <c r="AS26" i="2" s="1"/>
  <c r="AT26" i="2" s="1"/>
  <c r="AU26" i="2" s="1"/>
  <c r="AV26" i="2" s="1"/>
  <c r="AW26" i="2" s="1"/>
  <c r="AX26" i="2" s="1"/>
  <c r="AY26" i="2" s="1"/>
  <c r="AZ26" i="2" s="1"/>
  <c r="BA26" i="2" s="1"/>
  <c r="BB26" i="2" s="1"/>
  <c r="BC26" i="2" s="1"/>
  <c r="BD26" i="2" s="1"/>
  <c r="BE26" i="2" s="1"/>
  <c r="BF26" i="2" s="1"/>
  <c r="BG26" i="2" s="1"/>
  <c r="BH26" i="2" s="1"/>
  <c r="BI26" i="2" s="1"/>
  <c r="BJ26" i="2" s="1"/>
  <c r="BK26" i="2" s="1"/>
  <c r="BL26" i="2" s="1"/>
  <c r="BM26" i="2" s="1"/>
  <c r="BN26" i="2" s="1"/>
  <c r="BO26" i="2" s="1"/>
  <c r="BP26" i="2" s="1"/>
  <c r="BQ26" i="2" s="1"/>
  <c r="BR26" i="2" s="1"/>
  <c r="BS26" i="2" s="1"/>
  <c r="BT26" i="2" s="1"/>
  <c r="BU26" i="2" s="1"/>
  <c r="BV26" i="2" s="1"/>
  <c r="BW26" i="2" s="1"/>
  <c r="BX26" i="2" s="1"/>
  <c r="BY26" i="2" s="1"/>
  <c r="BZ26" i="2" s="1"/>
  <c r="CA26" i="2" s="1"/>
  <c r="CB26" i="2" s="1"/>
  <c r="CC26" i="2" s="1"/>
  <c r="CD26" i="2" s="1"/>
  <c r="CE26" i="2" s="1"/>
  <c r="CF26" i="2" s="1"/>
  <c r="CG26" i="2" s="1"/>
  <c r="CH26" i="2" s="1"/>
  <c r="CI26" i="2" s="1"/>
  <c r="CJ26" i="2" s="1"/>
  <c r="CK26" i="2" s="1"/>
  <c r="CL26" i="2" s="1"/>
  <c r="CM26" i="2" s="1"/>
  <c r="CN26" i="2" s="1"/>
  <c r="CO26" i="2" s="1"/>
  <c r="CP26" i="2" s="1"/>
  <c r="CQ26" i="2" s="1"/>
  <c r="CR26" i="2" s="1"/>
  <c r="CS26" i="2" s="1"/>
  <c r="CT26" i="2" s="1"/>
  <c r="CU26" i="2" s="1"/>
  <c r="CV26" i="2" s="1"/>
  <c r="CW26" i="2" s="1"/>
  <c r="CX26" i="2" s="1"/>
  <c r="CY26" i="2" s="1"/>
  <c r="CZ26" i="2" s="1"/>
  <c r="M55" i="7"/>
  <c r="M144" i="7" s="1"/>
  <c r="M56" i="7"/>
  <c r="M145" i="7" s="1"/>
  <c r="M54" i="7"/>
  <c r="N17" i="7"/>
  <c r="N52" i="7" s="1" a="1"/>
  <c r="N52" i="7" s="1"/>
  <c r="M43" i="7"/>
  <c r="M18" i="7"/>
  <c r="M47" i="7"/>
  <c r="M27" i="7"/>
  <c r="M35" i="7"/>
  <c r="M39" i="7"/>
  <c r="M36" i="7"/>
  <c r="M48" i="7"/>
  <c r="M38" i="7"/>
  <c r="M29" i="7"/>
  <c r="M21" i="7"/>
  <c r="M30" i="7"/>
  <c r="M37" i="7"/>
  <c r="M44" i="7"/>
  <c r="M46" i="7"/>
  <c r="M40" i="7"/>
  <c r="M26" i="7"/>
  <c r="M25" i="7"/>
  <c r="M49" i="7"/>
  <c r="M45" i="7"/>
  <c r="M32" i="7"/>
  <c r="M41" i="7"/>
  <c r="M22" i="7"/>
  <c r="M20" i="7"/>
  <c r="M28" i="7"/>
  <c r="M19" i="7"/>
  <c r="M33" i="7"/>
  <c r="M50" i="7"/>
  <c r="M42" i="7"/>
  <c r="M24" i="7"/>
  <c r="M34" i="7"/>
  <c r="M31" i="7"/>
  <c r="M23" i="7"/>
  <c r="M41" i="2"/>
  <c r="X27" i="2"/>
  <c r="Y27" i="2" s="1"/>
  <c r="R22" i="2"/>
  <c r="S22" i="2" s="1"/>
  <c r="T22" i="2" s="1"/>
  <c r="U22" i="2" s="1"/>
  <c r="V22" i="2" s="1"/>
  <c r="W22" i="2" s="1"/>
  <c r="X22" i="2" s="1"/>
  <c r="Y22" i="2" s="1"/>
  <c r="Z22" i="2" s="1"/>
  <c r="AA22" i="2" s="1"/>
  <c r="O10" i="2"/>
  <c r="L143" i="7"/>
  <c r="M16" i="2"/>
  <c r="Y34" i="2"/>
  <c r="Z34" i="2" s="1"/>
  <c r="AA34" i="2" s="1"/>
  <c r="AB34" i="2" s="1"/>
  <c r="AC34" i="2" s="1"/>
  <c r="AD34" i="2" s="1"/>
  <c r="AE34" i="2" s="1"/>
  <c r="AF34" i="2" s="1"/>
  <c r="AG34" i="2" s="1"/>
  <c r="AH34" i="2" s="1"/>
  <c r="Q33" i="2"/>
  <c r="R33" i="2" s="1"/>
  <c r="S33" i="2" s="1"/>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AO33" i="2" s="1"/>
  <c r="AP33" i="2" s="1"/>
  <c r="AQ33" i="2" s="1"/>
  <c r="AR33" i="2" s="1"/>
  <c r="AS33" i="2" s="1"/>
  <c r="AT33" i="2" s="1"/>
  <c r="AU33" i="2" s="1"/>
  <c r="AV33" i="2" s="1"/>
  <c r="AW33" i="2" s="1"/>
  <c r="AX33" i="2" s="1"/>
  <c r="AY33" i="2" s="1"/>
  <c r="AZ33" i="2" s="1"/>
  <c r="BA33" i="2" s="1"/>
  <c r="BB33" i="2" s="1"/>
  <c r="BC33" i="2" s="1"/>
  <c r="BD33" i="2" s="1"/>
  <c r="BE33" i="2" s="1"/>
  <c r="BF33" i="2" s="1"/>
  <c r="BG33" i="2" s="1"/>
  <c r="BH33" i="2" s="1"/>
  <c r="BI33" i="2" s="1"/>
  <c r="BJ33" i="2" s="1"/>
  <c r="BK33" i="2" s="1"/>
  <c r="BL33" i="2" s="1"/>
  <c r="BM33" i="2" s="1"/>
  <c r="BN33" i="2" s="1"/>
  <c r="BO33" i="2" s="1"/>
  <c r="BP33" i="2" s="1"/>
  <c r="BQ33" i="2" s="1"/>
  <c r="BR33" i="2" s="1"/>
  <c r="BS33" i="2" s="1"/>
  <c r="BT33" i="2" s="1"/>
  <c r="BU33" i="2" s="1"/>
  <c r="BV33" i="2" s="1"/>
  <c r="BW33" i="2" s="1"/>
  <c r="BX33" i="2" s="1"/>
  <c r="BY33" i="2" s="1"/>
  <c r="BZ33" i="2" s="1"/>
  <c r="CA33" i="2" s="1"/>
  <c r="CB33" i="2" s="1"/>
  <c r="CC33" i="2" s="1"/>
  <c r="CD33" i="2" s="1"/>
  <c r="CE33" i="2" s="1"/>
  <c r="CF33" i="2" s="1"/>
  <c r="CG33" i="2" s="1"/>
  <c r="CH33" i="2" s="1"/>
  <c r="CI33" i="2" s="1"/>
  <c r="CJ33" i="2" s="1"/>
  <c r="CK33" i="2" s="1"/>
  <c r="CL33" i="2" s="1"/>
  <c r="CM33" i="2" s="1"/>
  <c r="CN33" i="2" s="1"/>
  <c r="CO33" i="2" s="1"/>
  <c r="CP33" i="2" s="1"/>
  <c r="CQ33" i="2" s="1"/>
  <c r="CR33" i="2" s="1"/>
  <c r="CS33" i="2" s="1"/>
  <c r="CT33" i="2" s="1"/>
  <c r="CU33" i="2" s="1"/>
  <c r="CV33" i="2" s="1"/>
  <c r="CW33" i="2" s="1"/>
  <c r="CX33" i="2" s="1"/>
  <c r="CY33" i="2" s="1"/>
  <c r="CZ33" i="2" s="1"/>
  <c r="L51" i="7"/>
  <c r="O40" i="2"/>
  <c r="L11" i="2"/>
  <c r="M32" i="2"/>
  <c r="R35" i="2"/>
  <c r="S35" i="2" s="1"/>
  <c r="T35" i="2" s="1"/>
  <c r="U35" i="2" s="1"/>
  <c r="V35" i="2" s="1"/>
  <c r="W35" i="2" s="1"/>
  <c r="X35" i="2" s="1"/>
  <c r="Y35" i="2" s="1"/>
  <c r="Z35" i="2" s="1"/>
  <c r="AA35" i="2" s="1"/>
  <c r="AB35" i="2" s="1"/>
  <c r="AC35" i="2" s="1"/>
  <c r="AD35" i="2" s="1"/>
  <c r="AE35" i="2" s="1"/>
  <c r="AF35" i="2" s="1"/>
  <c r="AG35" i="2" s="1"/>
  <c r="AH35" i="2" s="1"/>
  <c r="AI35" i="2" s="1"/>
  <c r="AJ35" i="2" s="1"/>
  <c r="AK35" i="2" s="1"/>
  <c r="AL35" i="2" s="1"/>
  <c r="AM35" i="2" s="1"/>
  <c r="AN35" i="2" s="1"/>
  <c r="AO35" i="2" s="1"/>
  <c r="AP35" i="2" s="1"/>
  <c r="AQ35" i="2" s="1"/>
  <c r="O25" i="2"/>
  <c r="M36" i="2"/>
  <c r="K42" i="2"/>
  <c r="K10" i="7" s="1"/>
  <c r="K65" i="7"/>
  <c r="AO24" i="2"/>
  <c r="AP24" i="2" s="1"/>
  <c r="AQ24" i="2" s="1"/>
  <c r="AR24" i="2" s="1"/>
  <c r="AS24" i="2" s="1"/>
  <c r="AT24" i="2" s="1"/>
  <c r="AU24" i="2" s="1"/>
  <c r="AV24" i="2" s="1"/>
  <c r="AW24" i="2" s="1"/>
  <c r="AX24" i="2" s="1"/>
  <c r="AY24" i="2" s="1"/>
  <c r="AZ24" i="2" s="1"/>
  <c r="BA24" i="2" s="1"/>
  <c r="BB24" i="2" s="1"/>
  <c r="BC24" i="2" s="1"/>
  <c r="BD24" i="2" s="1"/>
  <c r="BE24" i="2" s="1"/>
  <c r="BF24" i="2" s="1"/>
  <c r="BG24" i="2" s="1"/>
  <c r="BH24" i="2" s="1"/>
  <c r="BI24" i="2" s="1"/>
  <c r="BJ24" i="2" s="1"/>
  <c r="BK24" i="2" s="1"/>
  <c r="BL24" i="2" s="1"/>
  <c r="BM24" i="2" s="1"/>
  <c r="BN24" i="2" s="1"/>
  <c r="BO24" i="2" s="1"/>
  <c r="BP24" i="2" s="1"/>
  <c r="BQ24" i="2" s="1"/>
  <c r="BR24" i="2" s="1"/>
  <c r="BS24" i="2" s="1"/>
  <c r="BT24" i="2" s="1"/>
  <c r="BU24" i="2" s="1"/>
  <c r="BV24" i="2" s="1"/>
  <c r="BW24" i="2" s="1"/>
  <c r="BX24" i="2" s="1"/>
  <c r="BY24" i="2" s="1"/>
  <c r="BZ24" i="2" s="1"/>
  <c r="CA24" i="2" s="1"/>
  <c r="CB24" i="2" s="1"/>
  <c r="CC24" i="2" s="1"/>
  <c r="CD24" i="2" s="1"/>
  <c r="CE24" i="2" s="1"/>
  <c r="CF24" i="2" s="1"/>
  <c r="CG24" i="2" s="1"/>
  <c r="CH24" i="2" s="1"/>
  <c r="CI24" i="2" s="1"/>
  <c r="CJ24" i="2" s="1"/>
  <c r="CK24" i="2" s="1"/>
  <c r="CL24" i="2" s="1"/>
  <c r="CM24" i="2" s="1"/>
  <c r="CN24" i="2" s="1"/>
  <c r="CO24" i="2" s="1"/>
  <c r="CP24" i="2" s="1"/>
  <c r="CQ24" i="2" s="1"/>
  <c r="CR24" i="2" s="1"/>
  <c r="CS24" i="2" s="1"/>
  <c r="CT24" i="2" s="1"/>
  <c r="CU24" i="2" s="1"/>
  <c r="CV24" i="2" s="1"/>
  <c r="CW24" i="2" s="1"/>
  <c r="CX24" i="2" s="1"/>
  <c r="CY24" i="2" s="1"/>
  <c r="CZ24" i="2" s="1"/>
  <c r="Z37" i="2"/>
  <c r="AA37" i="2" s="1"/>
  <c r="AB37" i="2" s="1"/>
  <c r="AC37" i="2" s="1"/>
  <c r="AD37" i="2" s="1"/>
  <c r="AE37" i="2" s="1"/>
  <c r="AF37" i="2" s="1"/>
  <c r="AG37" i="2" s="1"/>
  <c r="AH37" i="2" s="1"/>
  <c r="AI37" i="2" s="1"/>
  <c r="AJ37" i="2" s="1"/>
  <c r="AK37" i="2" s="1"/>
  <c r="AL37" i="2" s="1"/>
  <c r="AM37" i="2" s="1"/>
  <c r="AN37" i="2" s="1"/>
  <c r="AO37" i="2" s="1"/>
  <c r="AP37" i="2" s="1"/>
  <c r="AQ37" i="2" s="1"/>
  <c r="AR37" i="2" s="1"/>
  <c r="AS37" i="2" s="1"/>
  <c r="AT37" i="2" s="1"/>
  <c r="AU37" i="2" s="1"/>
  <c r="AV37" i="2" s="1"/>
  <c r="AW37" i="2" s="1"/>
  <c r="AX37" i="2" s="1"/>
  <c r="AY37" i="2" s="1"/>
  <c r="AZ37" i="2" s="1"/>
  <c r="BA37" i="2" s="1"/>
  <c r="BB37" i="2" s="1"/>
  <c r="BC37" i="2" s="1"/>
  <c r="BD37" i="2" s="1"/>
  <c r="BE37" i="2" s="1"/>
  <c r="BF37" i="2" s="1"/>
  <c r="BG37" i="2" s="1"/>
  <c r="BH37" i="2" s="1"/>
  <c r="BI37" i="2" s="1"/>
  <c r="BJ37" i="2" s="1"/>
  <c r="BK37" i="2" s="1"/>
  <c r="BL37" i="2" s="1"/>
  <c r="BM37" i="2" s="1"/>
  <c r="BN37" i="2" s="1"/>
  <c r="BO37" i="2" s="1"/>
  <c r="BP37" i="2" s="1"/>
  <c r="BQ37" i="2" s="1"/>
  <c r="BR37" i="2" s="1"/>
  <c r="BS37" i="2" s="1"/>
  <c r="BT37" i="2" s="1"/>
  <c r="BU37" i="2" s="1"/>
  <c r="BV37" i="2" s="1"/>
  <c r="BW37" i="2" s="1"/>
  <c r="BX37" i="2" s="1"/>
  <c r="BY37" i="2" s="1"/>
  <c r="BZ37" i="2" s="1"/>
  <c r="CA37" i="2" s="1"/>
  <c r="CB37" i="2" s="1"/>
  <c r="CC37" i="2" s="1"/>
  <c r="CD37" i="2" s="1"/>
  <c r="CE37" i="2" s="1"/>
  <c r="CF37" i="2" s="1"/>
  <c r="CG37" i="2" s="1"/>
  <c r="CH37" i="2" s="1"/>
  <c r="CI37" i="2" s="1"/>
  <c r="CJ37" i="2" s="1"/>
  <c r="CK37" i="2" s="1"/>
  <c r="CL37" i="2" s="1"/>
  <c r="CM37" i="2" s="1"/>
  <c r="CN37" i="2" s="1"/>
  <c r="CO37" i="2" s="1"/>
  <c r="CP37" i="2" s="1"/>
  <c r="CQ37" i="2" s="1"/>
  <c r="CR37" i="2" s="1"/>
  <c r="CS37" i="2" s="1"/>
  <c r="CT37" i="2" s="1"/>
  <c r="CU37" i="2" s="1"/>
  <c r="CV37" i="2" s="1"/>
  <c r="CW37" i="2" s="1"/>
  <c r="CX37" i="2" s="1"/>
  <c r="CY37" i="2" s="1"/>
  <c r="CZ37" i="2" s="1"/>
  <c r="H104" i="7"/>
  <c r="I71" i="7"/>
  <c r="Z39" i="2"/>
  <c r="AA39" i="2" s="1"/>
  <c r="AB39" i="2" s="1"/>
  <c r="AC39" i="2" s="1"/>
  <c r="AD39" i="2" s="1"/>
  <c r="AE39" i="2" s="1"/>
  <c r="AF39" i="2" s="1"/>
  <c r="AG39" i="2" s="1"/>
  <c r="AH39" i="2" s="1"/>
  <c r="AI39" i="2" s="1"/>
  <c r="AJ39" i="2" s="1"/>
  <c r="AK39" i="2" s="1"/>
  <c r="AL39" i="2" s="1"/>
  <c r="AM39" i="2" s="1"/>
  <c r="AN39" i="2" s="1"/>
  <c r="AO39" i="2" s="1"/>
  <c r="AP39" i="2" s="1"/>
  <c r="AQ39" i="2" s="1"/>
  <c r="AR39" i="2" s="1"/>
  <c r="AS39" i="2" s="1"/>
  <c r="AT39" i="2" s="1"/>
  <c r="AU39" i="2" s="1"/>
  <c r="AV39" i="2" s="1"/>
  <c r="AW39" i="2" s="1"/>
  <c r="AX39" i="2" s="1"/>
  <c r="AY39" i="2" s="1"/>
  <c r="AZ39" i="2" s="1"/>
  <c r="BA39" i="2" s="1"/>
  <c r="BB39" i="2" s="1"/>
  <c r="BC39" i="2" s="1"/>
  <c r="BD39" i="2" s="1"/>
  <c r="BE39" i="2" s="1"/>
  <c r="BF39" i="2" s="1"/>
  <c r="BG39" i="2" s="1"/>
  <c r="BH39" i="2" s="1"/>
  <c r="BI39" i="2" s="1"/>
  <c r="BJ39" i="2" s="1"/>
  <c r="BK39" i="2" s="1"/>
  <c r="BL39" i="2" s="1"/>
  <c r="BM39" i="2" s="1"/>
  <c r="BN39" i="2" s="1"/>
  <c r="BO39" i="2" s="1"/>
  <c r="BP39" i="2" s="1"/>
  <c r="BQ39" i="2" s="1"/>
  <c r="BR39" i="2" s="1"/>
  <c r="BS39" i="2" s="1"/>
  <c r="BT39" i="2" s="1"/>
  <c r="BU39" i="2" s="1"/>
  <c r="BV39" i="2" s="1"/>
  <c r="BW39" i="2" s="1"/>
  <c r="BX39" i="2" s="1"/>
  <c r="BY39" i="2" s="1"/>
  <c r="BZ39" i="2" s="1"/>
  <c r="CA39" i="2" s="1"/>
  <c r="CB39" i="2" s="1"/>
  <c r="CC39" i="2" s="1"/>
  <c r="CD39" i="2" s="1"/>
  <c r="CE39" i="2" s="1"/>
  <c r="CF39" i="2" s="1"/>
  <c r="CG39" i="2" s="1"/>
  <c r="CH39" i="2" s="1"/>
  <c r="CI39" i="2" s="1"/>
  <c r="CJ39" i="2" s="1"/>
  <c r="CK39" i="2" s="1"/>
  <c r="CL39" i="2" s="1"/>
  <c r="CM39" i="2" s="1"/>
  <c r="CN39" i="2" s="1"/>
  <c r="CO39" i="2" s="1"/>
  <c r="CP39" i="2" s="1"/>
  <c r="CQ39" i="2" s="1"/>
  <c r="CR39" i="2" s="1"/>
  <c r="CS39" i="2" s="1"/>
  <c r="CT39" i="2" s="1"/>
  <c r="CU39" i="2" s="1"/>
  <c r="CV39" i="2" s="1"/>
  <c r="CW39" i="2" s="1"/>
  <c r="CX39" i="2" s="1"/>
  <c r="CY39" i="2" s="1"/>
  <c r="CZ39" i="2" s="1"/>
  <c r="L12" i="2"/>
  <c r="L9" i="2"/>
  <c r="M127" i="7" l="1"/>
  <c r="B15" i="6"/>
  <c r="I15" i="6"/>
  <c r="G16" i="6"/>
  <c r="M110" i="7"/>
  <c r="M136" i="7"/>
  <c r="M123" i="7"/>
  <c r="M130" i="7"/>
  <c r="M128" i="7"/>
  <c r="M133" i="7"/>
  <c r="M146" i="7"/>
  <c r="M115" i="7"/>
  <c r="N63" i="7"/>
  <c r="N152" i="7" s="1"/>
  <c r="N61" i="7"/>
  <c r="N150" i="7" s="1"/>
  <c r="N59" i="7"/>
  <c r="N148" i="7" s="1"/>
  <c r="N62" i="7"/>
  <c r="N151" i="7" s="1"/>
  <c r="N60" i="7"/>
  <c r="N149" i="7" s="1"/>
  <c r="N58" i="7"/>
  <c r="N57" i="7"/>
  <c r="L153" i="7"/>
  <c r="M114" i="7"/>
  <c r="M64" i="7"/>
  <c r="M124" i="7"/>
  <c r="M5" i="7"/>
  <c r="M163" i="7" s="1"/>
  <c r="N8" i="2"/>
  <c r="M131" i="7"/>
  <c r="M120" i="7"/>
  <c r="M134" i="7"/>
  <c r="M112" i="7"/>
  <c r="M119" i="7"/>
  <c r="M121" i="7"/>
  <c r="M140" i="7"/>
  <c r="M132" i="7"/>
  <c r="M111" i="7"/>
  <c r="M126" i="7"/>
  <c r="M135" i="7"/>
  <c r="M113" i="7"/>
  <c r="M139" i="7"/>
  <c r="M138" i="7"/>
  <c r="M122" i="7"/>
  <c r="M137" i="7"/>
  <c r="M109" i="7"/>
  <c r="M118" i="7"/>
  <c r="M117" i="7"/>
  <c r="M116" i="7"/>
  <c r="M129" i="7"/>
  <c r="M125" i="7"/>
  <c r="Q23" i="2"/>
  <c r="R23" i="2" s="1"/>
  <c r="S23" i="2" s="1"/>
  <c r="O31" i="2"/>
  <c r="P31" i="2" s="1"/>
  <c r="AI34" i="2"/>
  <c r="AJ34" i="2" s="1"/>
  <c r="AK34" i="2" s="1"/>
  <c r="AL34" i="2" s="1"/>
  <c r="AM34" i="2" s="1"/>
  <c r="AN34" i="2" s="1"/>
  <c r="AO34" i="2" s="1"/>
  <c r="AP34" i="2" s="1"/>
  <c r="AQ34" i="2" s="1"/>
  <c r="AR34" i="2" s="1"/>
  <c r="AS34" i="2" s="1"/>
  <c r="AT34" i="2" s="1"/>
  <c r="AU34" i="2" s="1"/>
  <c r="AV34" i="2" s="1"/>
  <c r="AW34" i="2" s="1"/>
  <c r="AX34" i="2" s="1"/>
  <c r="AY34" i="2" s="1"/>
  <c r="AZ34" i="2" s="1"/>
  <c r="BA34" i="2" s="1"/>
  <c r="BB34" i="2" s="1"/>
  <c r="BC34" i="2" s="1"/>
  <c r="BD34" i="2" s="1"/>
  <c r="BE34" i="2" s="1"/>
  <c r="BF34" i="2" s="1"/>
  <c r="BG34" i="2" s="1"/>
  <c r="BH34" i="2" s="1"/>
  <c r="BI34" i="2" s="1"/>
  <c r="BJ34" i="2" s="1"/>
  <c r="BK34" i="2" s="1"/>
  <c r="BL34" i="2" s="1"/>
  <c r="BM34" i="2" s="1"/>
  <c r="BN34" i="2" s="1"/>
  <c r="BO34" i="2" s="1"/>
  <c r="BP34" i="2" s="1"/>
  <c r="BQ34" i="2" s="1"/>
  <c r="BR34" i="2" s="1"/>
  <c r="BS34" i="2" s="1"/>
  <c r="BT34" i="2" s="1"/>
  <c r="BU34" i="2" s="1"/>
  <c r="BV34" i="2" s="1"/>
  <c r="BW34" i="2" s="1"/>
  <c r="BX34" i="2" s="1"/>
  <c r="BY34" i="2" s="1"/>
  <c r="BZ34" i="2" s="1"/>
  <c r="CA34" i="2" s="1"/>
  <c r="CB34" i="2" s="1"/>
  <c r="CC34" i="2" s="1"/>
  <c r="CD34" i="2" s="1"/>
  <c r="CE34" i="2" s="1"/>
  <c r="CF34" i="2" s="1"/>
  <c r="CG34" i="2" s="1"/>
  <c r="CH34" i="2" s="1"/>
  <c r="CI34" i="2" s="1"/>
  <c r="CJ34" i="2" s="1"/>
  <c r="CK34" i="2" s="1"/>
  <c r="CL34" i="2" s="1"/>
  <c r="CM34" i="2" s="1"/>
  <c r="CN34" i="2" s="1"/>
  <c r="CO34" i="2" s="1"/>
  <c r="CP34" i="2" s="1"/>
  <c r="CQ34" i="2" s="1"/>
  <c r="CR34" i="2" s="1"/>
  <c r="CS34" i="2" s="1"/>
  <c r="CT34" i="2" s="1"/>
  <c r="CU34" i="2" s="1"/>
  <c r="CV34" i="2" s="1"/>
  <c r="CW34" i="2" s="1"/>
  <c r="CX34" i="2" s="1"/>
  <c r="CY34" i="2" s="1"/>
  <c r="CZ34" i="2" s="1"/>
  <c r="Q20" i="2"/>
  <c r="R20" i="2" s="1"/>
  <c r="S20" i="2" s="1"/>
  <c r="Z14" i="2"/>
  <c r="AA14" i="2" s="1"/>
  <c r="AB14" i="2" s="1"/>
  <c r="AC14" i="2" s="1"/>
  <c r="AD14" i="2" s="1"/>
  <c r="AE14" i="2" s="1"/>
  <c r="AF14" i="2" s="1"/>
  <c r="AR35" i="2"/>
  <c r="AS35" i="2" s="1"/>
  <c r="AT35" i="2" s="1"/>
  <c r="T21" i="2"/>
  <c r="U21" i="2" s="1"/>
  <c r="V21" i="2" s="1"/>
  <c r="W21" i="2" s="1"/>
  <c r="X21" i="2" s="1"/>
  <c r="Y21" i="2" s="1"/>
  <c r="Z21" i="2" s="1"/>
  <c r="AA21" i="2" s="1"/>
  <c r="AB21" i="2" s="1"/>
  <c r="AC21" i="2" s="1"/>
  <c r="AD21" i="2" s="1"/>
  <c r="AE21" i="2" s="1"/>
  <c r="AF21" i="2" s="1"/>
  <c r="AG21" i="2" s="1"/>
  <c r="AH21" i="2" s="1"/>
  <c r="AI21" i="2" s="1"/>
  <c r="AJ21" i="2" s="1"/>
  <c r="AK21" i="2" s="1"/>
  <c r="AL21" i="2" s="1"/>
  <c r="AM21" i="2" s="1"/>
  <c r="AN21" i="2" s="1"/>
  <c r="AO21" i="2" s="1"/>
  <c r="AP21" i="2" s="1"/>
  <c r="AQ21" i="2" s="1"/>
  <c r="AR21" i="2" s="1"/>
  <c r="AS21" i="2" s="1"/>
  <c r="AT21" i="2" s="1"/>
  <c r="AU21" i="2" s="1"/>
  <c r="AV21" i="2" s="1"/>
  <c r="AW21" i="2" s="1"/>
  <c r="AX21" i="2" s="1"/>
  <c r="AY21" i="2" s="1"/>
  <c r="AZ21" i="2" s="1"/>
  <c r="BA21" i="2" s="1"/>
  <c r="BB21" i="2" s="1"/>
  <c r="BC21" i="2" s="1"/>
  <c r="BD21" i="2" s="1"/>
  <c r="BE21" i="2" s="1"/>
  <c r="BF21" i="2" s="1"/>
  <c r="BG21" i="2" s="1"/>
  <c r="BH21" i="2" s="1"/>
  <c r="BI21" i="2" s="1"/>
  <c r="BJ21" i="2" s="1"/>
  <c r="BK21" i="2" s="1"/>
  <c r="BL21" i="2" s="1"/>
  <c r="BM21" i="2" s="1"/>
  <c r="BN21" i="2" s="1"/>
  <c r="BO21" i="2" s="1"/>
  <c r="BP21" i="2" s="1"/>
  <c r="BQ21" i="2" s="1"/>
  <c r="BR21" i="2" s="1"/>
  <c r="BS21" i="2" s="1"/>
  <c r="BT21" i="2" s="1"/>
  <c r="BU21" i="2" s="1"/>
  <c r="BV21" i="2" s="1"/>
  <c r="BW21" i="2" s="1"/>
  <c r="BX21" i="2" s="1"/>
  <c r="BY21" i="2" s="1"/>
  <c r="BZ21" i="2" s="1"/>
  <c r="CA21" i="2" s="1"/>
  <c r="CB21" i="2" s="1"/>
  <c r="CC21" i="2" s="1"/>
  <c r="CD21" i="2" s="1"/>
  <c r="CE21" i="2" s="1"/>
  <c r="CF21" i="2" s="1"/>
  <c r="CG21" i="2" s="1"/>
  <c r="CH21" i="2" s="1"/>
  <c r="CI21" i="2" s="1"/>
  <c r="CJ21" i="2" s="1"/>
  <c r="CK21" i="2" s="1"/>
  <c r="CL21" i="2" s="1"/>
  <c r="CM21" i="2" s="1"/>
  <c r="CN21" i="2" s="1"/>
  <c r="CO21" i="2" s="1"/>
  <c r="CP21" i="2" s="1"/>
  <c r="CQ21" i="2" s="1"/>
  <c r="CR21" i="2" s="1"/>
  <c r="CS21" i="2" s="1"/>
  <c r="CT21" i="2" s="1"/>
  <c r="CU21" i="2" s="1"/>
  <c r="CV21" i="2" s="1"/>
  <c r="CW21" i="2" s="1"/>
  <c r="CX21" i="2" s="1"/>
  <c r="CY21" i="2" s="1"/>
  <c r="CZ21" i="2" s="1"/>
  <c r="L65" i="7"/>
  <c r="S19" i="2"/>
  <c r="T19" i="2" s="1"/>
  <c r="U19" i="2" s="1"/>
  <c r="V19" i="2" s="1"/>
  <c r="W19" i="2" s="1"/>
  <c r="X19" i="2" s="1"/>
  <c r="Y19" i="2" s="1"/>
  <c r="Z19" i="2" s="1"/>
  <c r="AA19" i="2" s="1"/>
  <c r="AB19" i="2" s="1"/>
  <c r="AC19" i="2" s="1"/>
  <c r="AK15" i="2"/>
  <c r="AL15" i="2" s="1"/>
  <c r="AM15" i="2" s="1"/>
  <c r="AN15" i="2" s="1"/>
  <c r="AO15" i="2" s="1"/>
  <c r="AP15" i="2" s="1"/>
  <c r="AQ15" i="2" s="1"/>
  <c r="AR15" i="2" s="1"/>
  <c r="AS15" i="2" s="1"/>
  <c r="AT15" i="2" s="1"/>
  <c r="AU15" i="2" s="1"/>
  <c r="AV15" i="2" s="1"/>
  <c r="AW15" i="2" s="1"/>
  <c r="AX15" i="2" s="1"/>
  <c r="AY15" i="2" s="1"/>
  <c r="AZ15" i="2" s="1"/>
  <c r="BA15" i="2" s="1"/>
  <c r="BB15" i="2" s="1"/>
  <c r="BC15" i="2" s="1"/>
  <c r="BD15" i="2" s="1"/>
  <c r="BE15" i="2" s="1"/>
  <c r="BF15" i="2" s="1"/>
  <c r="BG15" i="2" s="1"/>
  <c r="BH15" i="2" s="1"/>
  <c r="BI15" i="2" s="1"/>
  <c r="BJ15" i="2" s="1"/>
  <c r="BK15" i="2" s="1"/>
  <c r="BL15" i="2" s="1"/>
  <c r="BM15" i="2" s="1"/>
  <c r="BN15" i="2" s="1"/>
  <c r="BO15" i="2" s="1"/>
  <c r="BP15" i="2" s="1"/>
  <c r="BQ15" i="2" s="1"/>
  <c r="BR15" i="2" s="1"/>
  <c r="BS15" i="2" s="1"/>
  <c r="BT15" i="2" s="1"/>
  <c r="BU15" i="2" s="1"/>
  <c r="BV15" i="2" s="1"/>
  <c r="BW15" i="2" s="1"/>
  <c r="BX15" i="2" s="1"/>
  <c r="BY15" i="2" s="1"/>
  <c r="BZ15" i="2" s="1"/>
  <c r="CA15" i="2" s="1"/>
  <c r="CB15" i="2" s="1"/>
  <c r="CC15" i="2" s="1"/>
  <c r="CD15" i="2" s="1"/>
  <c r="CE15" i="2" s="1"/>
  <c r="CF15" i="2" s="1"/>
  <c r="CG15" i="2" s="1"/>
  <c r="CH15" i="2" s="1"/>
  <c r="CI15" i="2" s="1"/>
  <c r="CJ15" i="2" s="1"/>
  <c r="CK15" i="2" s="1"/>
  <c r="CL15" i="2" s="1"/>
  <c r="CM15" i="2" s="1"/>
  <c r="CN15" i="2" s="1"/>
  <c r="CO15" i="2" s="1"/>
  <c r="CP15" i="2" s="1"/>
  <c r="CQ15" i="2" s="1"/>
  <c r="CR15" i="2" s="1"/>
  <c r="CS15" i="2" s="1"/>
  <c r="CT15" i="2" s="1"/>
  <c r="CU15" i="2" s="1"/>
  <c r="CV15" i="2" s="1"/>
  <c r="CW15" i="2" s="1"/>
  <c r="CX15" i="2" s="1"/>
  <c r="CY15" i="2" s="1"/>
  <c r="CZ15" i="2" s="1"/>
  <c r="AB22" i="2"/>
  <c r="AC22" i="2" s="1"/>
  <c r="AD22" i="2" s="1"/>
  <c r="AE22" i="2" s="1"/>
  <c r="AF22" i="2" s="1"/>
  <c r="AG22" i="2" s="1"/>
  <c r="AH22" i="2" s="1"/>
  <c r="AI22" i="2" s="1"/>
  <c r="AJ22" i="2" s="1"/>
  <c r="AK22" i="2" s="1"/>
  <c r="AL22" i="2" s="1"/>
  <c r="AM22" i="2" s="1"/>
  <c r="AN22" i="2" s="1"/>
  <c r="AO22" i="2" s="1"/>
  <c r="AP22" i="2" s="1"/>
  <c r="AQ22" i="2" s="1"/>
  <c r="AR22" i="2" s="1"/>
  <c r="AS22" i="2" s="1"/>
  <c r="AT22" i="2" s="1"/>
  <c r="AU22" i="2" s="1"/>
  <c r="AV22" i="2" s="1"/>
  <c r="AW22" i="2" s="1"/>
  <c r="AX22" i="2" s="1"/>
  <c r="AY22" i="2" s="1"/>
  <c r="AZ22" i="2" s="1"/>
  <c r="BA22" i="2" s="1"/>
  <c r="BB22" i="2" s="1"/>
  <c r="BC22" i="2" s="1"/>
  <c r="BD22" i="2" s="1"/>
  <c r="BE22" i="2" s="1"/>
  <c r="BF22" i="2" s="1"/>
  <c r="BG22" i="2" s="1"/>
  <c r="BH22" i="2" s="1"/>
  <c r="BI22" i="2" s="1"/>
  <c r="BJ22" i="2" s="1"/>
  <c r="BK22" i="2" s="1"/>
  <c r="BL22" i="2" s="1"/>
  <c r="BM22" i="2" s="1"/>
  <c r="BN22" i="2" s="1"/>
  <c r="BO22" i="2" s="1"/>
  <c r="BP22" i="2" s="1"/>
  <c r="BQ22" i="2" s="1"/>
  <c r="BR22" i="2" s="1"/>
  <c r="BS22" i="2" s="1"/>
  <c r="BT22" i="2" s="1"/>
  <c r="BU22" i="2" s="1"/>
  <c r="BV22" i="2" s="1"/>
  <c r="BW22" i="2" s="1"/>
  <c r="BX22" i="2" s="1"/>
  <c r="BY22" i="2" s="1"/>
  <c r="BZ22" i="2" s="1"/>
  <c r="CA22" i="2" s="1"/>
  <c r="CB22" i="2" s="1"/>
  <c r="CC22" i="2" s="1"/>
  <c r="CD22" i="2" s="1"/>
  <c r="CE22" i="2" s="1"/>
  <c r="CF22" i="2" s="1"/>
  <c r="CG22" i="2" s="1"/>
  <c r="CH22" i="2" s="1"/>
  <c r="CI22" i="2" s="1"/>
  <c r="CJ22" i="2" s="1"/>
  <c r="CK22" i="2" s="1"/>
  <c r="CL22" i="2" s="1"/>
  <c r="CM22" i="2" s="1"/>
  <c r="CN22" i="2" s="1"/>
  <c r="CO22" i="2" s="1"/>
  <c r="CP22" i="2" s="1"/>
  <c r="CQ22" i="2" s="1"/>
  <c r="CR22" i="2" s="1"/>
  <c r="CS22" i="2" s="1"/>
  <c r="CT22" i="2" s="1"/>
  <c r="CU22" i="2" s="1"/>
  <c r="CV22" i="2" s="1"/>
  <c r="CW22" i="2" s="1"/>
  <c r="CX22" i="2" s="1"/>
  <c r="CY22" i="2" s="1"/>
  <c r="CZ22" i="2" s="1"/>
  <c r="Z27" i="2"/>
  <c r="N36" i="2"/>
  <c r="O36" i="2" s="1"/>
  <c r="P36" i="2" s="1"/>
  <c r="N32" i="2"/>
  <c r="O32" i="2" s="1"/>
  <c r="P32" i="2" s="1"/>
  <c r="Q32" i="2" s="1"/>
  <c r="R32" i="2" s="1"/>
  <c r="S32" i="2" s="1"/>
  <c r="T32" i="2" s="1"/>
  <c r="U32" i="2" s="1"/>
  <c r="V32" i="2" s="1"/>
  <c r="W32" i="2" s="1"/>
  <c r="X32" i="2" s="1"/>
  <c r="Y32" i="2" s="1"/>
  <c r="Z32" i="2" s="1"/>
  <c r="AA32" i="2" s="1"/>
  <c r="AB32" i="2" s="1"/>
  <c r="AC32" i="2" s="1"/>
  <c r="AD32" i="2" s="1"/>
  <c r="AE32" i="2" s="1"/>
  <c r="AF32" i="2" s="1"/>
  <c r="AG32" i="2" s="1"/>
  <c r="AH32" i="2" s="1"/>
  <c r="AI32" i="2" s="1"/>
  <c r="AJ32" i="2" s="1"/>
  <c r="AK32" i="2" s="1"/>
  <c r="AL32" i="2" s="1"/>
  <c r="AM32" i="2" s="1"/>
  <c r="AN32" i="2" s="1"/>
  <c r="AO32" i="2" s="1"/>
  <c r="AP32" i="2" s="1"/>
  <c r="AQ32" i="2" s="1"/>
  <c r="AR32" i="2" s="1"/>
  <c r="AS32" i="2" s="1"/>
  <c r="AT32" i="2" s="1"/>
  <c r="AU32" i="2" s="1"/>
  <c r="AV32" i="2" s="1"/>
  <c r="AW32" i="2" s="1"/>
  <c r="AX32" i="2" s="1"/>
  <c r="AY32" i="2" s="1"/>
  <c r="AZ32" i="2" s="1"/>
  <c r="BA32" i="2" s="1"/>
  <c r="BB32" i="2" s="1"/>
  <c r="BC32" i="2" s="1"/>
  <c r="BD32" i="2" s="1"/>
  <c r="BE32" i="2" s="1"/>
  <c r="BF32" i="2" s="1"/>
  <c r="BG32" i="2" s="1"/>
  <c r="BH32" i="2" s="1"/>
  <c r="BI32" i="2" s="1"/>
  <c r="BJ32" i="2" s="1"/>
  <c r="BK32" i="2" s="1"/>
  <c r="BL32" i="2" s="1"/>
  <c r="BM32" i="2" s="1"/>
  <c r="BN32" i="2" s="1"/>
  <c r="BO32" i="2" s="1"/>
  <c r="BP32" i="2" s="1"/>
  <c r="BQ32" i="2" s="1"/>
  <c r="BR32" i="2" s="1"/>
  <c r="BS32" i="2" s="1"/>
  <c r="BT32" i="2" s="1"/>
  <c r="BU32" i="2" s="1"/>
  <c r="BV32" i="2" s="1"/>
  <c r="BW32" i="2" s="1"/>
  <c r="BX32" i="2" s="1"/>
  <c r="BY32" i="2" s="1"/>
  <c r="BZ32" i="2" s="1"/>
  <c r="CA32" i="2" s="1"/>
  <c r="CB32" i="2" s="1"/>
  <c r="CC32" i="2" s="1"/>
  <c r="CD32" i="2" s="1"/>
  <c r="CE32" i="2" s="1"/>
  <c r="CF32" i="2" s="1"/>
  <c r="CG32" i="2" s="1"/>
  <c r="CH32" i="2" s="1"/>
  <c r="CI32" i="2" s="1"/>
  <c r="CJ32" i="2" s="1"/>
  <c r="CK32" i="2" s="1"/>
  <c r="CL32" i="2" s="1"/>
  <c r="CM32" i="2" s="1"/>
  <c r="CN32" i="2" s="1"/>
  <c r="CO32" i="2" s="1"/>
  <c r="CP32" i="2" s="1"/>
  <c r="CQ32" i="2" s="1"/>
  <c r="CR32" i="2" s="1"/>
  <c r="CS32" i="2" s="1"/>
  <c r="CT32" i="2" s="1"/>
  <c r="CU32" i="2" s="1"/>
  <c r="CV32" i="2" s="1"/>
  <c r="CW32" i="2" s="1"/>
  <c r="CX32" i="2" s="1"/>
  <c r="CY32" i="2" s="1"/>
  <c r="CZ32" i="2" s="1"/>
  <c r="M51" i="7"/>
  <c r="O17" i="7"/>
  <c r="O52" i="7" s="1" a="1"/>
  <c r="O52" i="7" s="1"/>
  <c r="N55" i="7"/>
  <c r="N144" i="7" s="1"/>
  <c r="N56" i="7"/>
  <c r="N145" i="7" s="1"/>
  <c r="N54" i="7"/>
  <c r="N27" i="7"/>
  <c r="N18" i="7"/>
  <c r="N43" i="7"/>
  <c r="N35" i="7"/>
  <c r="N47" i="7"/>
  <c r="N44" i="7"/>
  <c r="N41" i="7"/>
  <c r="N22" i="7"/>
  <c r="N19" i="7"/>
  <c r="N33" i="7"/>
  <c r="N39" i="7"/>
  <c r="N48" i="7"/>
  <c r="N38" i="7"/>
  <c r="N32" i="7"/>
  <c r="N36" i="7"/>
  <c r="N40" i="7"/>
  <c r="N29" i="7"/>
  <c r="N21" i="7"/>
  <c r="N30" i="7"/>
  <c r="N37" i="7"/>
  <c r="N31" i="7"/>
  <c r="N34" i="7"/>
  <c r="N46" i="7"/>
  <c r="N20" i="7"/>
  <c r="N28" i="7"/>
  <c r="N26" i="7"/>
  <c r="N24" i="7"/>
  <c r="N25" i="7"/>
  <c r="N49" i="7"/>
  <c r="N23" i="7"/>
  <c r="N50" i="7"/>
  <c r="N42" i="7"/>
  <c r="N45" i="7"/>
  <c r="J141" i="7"/>
  <c r="J154" i="7" s="1"/>
  <c r="K108" i="7"/>
  <c r="O29" i="2"/>
  <c r="P29" i="2" s="1"/>
  <c r="Q29" i="2" s="1"/>
  <c r="R29" i="2" s="1"/>
  <c r="S29" i="2" s="1"/>
  <c r="T29" i="2" s="1"/>
  <c r="U29" i="2" s="1"/>
  <c r="V29" i="2" s="1"/>
  <c r="W29" i="2" s="1"/>
  <c r="X29" i="2" s="1"/>
  <c r="Y29" i="2" s="1"/>
  <c r="Z29" i="2" s="1"/>
  <c r="AA29" i="2" s="1"/>
  <c r="AB29" i="2" s="1"/>
  <c r="AC29" i="2" s="1"/>
  <c r="AD29" i="2" s="1"/>
  <c r="AE29" i="2" s="1"/>
  <c r="AF29" i="2" s="1"/>
  <c r="AG29" i="2" s="1"/>
  <c r="AH29" i="2" s="1"/>
  <c r="AI29" i="2" s="1"/>
  <c r="AJ29" i="2" s="1"/>
  <c r="AK29" i="2" s="1"/>
  <c r="AL29" i="2" s="1"/>
  <c r="AM29" i="2" s="1"/>
  <c r="AN29" i="2" s="1"/>
  <c r="AO29" i="2" s="1"/>
  <c r="AP29" i="2" s="1"/>
  <c r="AQ29" i="2" s="1"/>
  <c r="AR29" i="2" s="1"/>
  <c r="AS29" i="2" s="1"/>
  <c r="AT29" i="2" s="1"/>
  <c r="AU29" i="2" s="1"/>
  <c r="AV29" i="2" s="1"/>
  <c r="AW29" i="2" s="1"/>
  <c r="AX29" i="2" s="1"/>
  <c r="AY29" i="2" s="1"/>
  <c r="AZ29" i="2" s="1"/>
  <c r="BA29" i="2" s="1"/>
  <c r="BB29" i="2" s="1"/>
  <c r="BC29" i="2" s="1"/>
  <c r="BD29" i="2" s="1"/>
  <c r="BE29" i="2" s="1"/>
  <c r="BF29" i="2" s="1"/>
  <c r="BG29" i="2" s="1"/>
  <c r="BH29" i="2" s="1"/>
  <c r="BI29" i="2" s="1"/>
  <c r="BJ29" i="2" s="1"/>
  <c r="BK29" i="2" s="1"/>
  <c r="BL29" i="2" s="1"/>
  <c r="BM29" i="2" s="1"/>
  <c r="BN29" i="2" s="1"/>
  <c r="BO29" i="2" s="1"/>
  <c r="BP29" i="2" s="1"/>
  <c r="BQ29" i="2" s="1"/>
  <c r="BR29" i="2" s="1"/>
  <c r="BS29" i="2" s="1"/>
  <c r="BT29" i="2" s="1"/>
  <c r="BU29" i="2" s="1"/>
  <c r="BV29" i="2" s="1"/>
  <c r="BW29" i="2" s="1"/>
  <c r="BX29" i="2" s="1"/>
  <c r="BY29" i="2" s="1"/>
  <c r="BZ29" i="2" s="1"/>
  <c r="CA29" i="2" s="1"/>
  <c r="CB29" i="2" s="1"/>
  <c r="CC29" i="2" s="1"/>
  <c r="CD29" i="2" s="1"/>
  <c r="CE29" i="2" s="1"/>
  <c r="CF29" i="2" s="1"/>
  <c r="CG29" i="2" s="1"/>
  <c r="CH29" i="2" s="1"/>
  <c r="CI29" i="2" s="1"/>
  <c r="CJ29" i="2" s="1"/>
  <c r="CK29" i="2" s="1"/>
  <c r="CL29" i="2" s="1"/>
  <c r="CM29" i="2" s="1"/>
  <c r="CN29" i="2" s="1"/>
  <c r="CO29" i="2" s="1"/>
  <c r="CP29" i="2" s="1"/>
  <c r="CQ29" i="2" s="1"/>
  <c r="CR29" i="2" s="1"/>
  <c r="CS29" i="2" s="1"/>
  <c r="CT29" i="2" s="1"/>
  <c r="CU29" i="2" s="1"/>
  <c r="CV29" i="2" s="1"/>
  <c r="CW29" i="2" s="1"/>
  <c r="CX29" i="2" s="1"/>
  <c r="CY29" i="2" s="1"/>
  <c r="CZ29" i="2" s="1"/>
  <c r="M12" i="2"/>
  <c r="P10" i="2"/>
  <c r="Q10" i="2" s="1"/>
  <c r="R10" i="2" s="1"/>
  <c r="S10" i="2" s="1"/>
  <c r="T10" i="2" s="1"/>
  <c r="U10" i="2" s="1"/>
  <c r="V10" i="2" s="1"/>
  <c r="W10" i="2" s="1"/>
  <c r="X10" i="2" s="1"/>
  <c r="Y10" i="2" s="1"/>
  <c r="Z10" i="2" s="1"/>
  <c r="AA10" i="2" s="1"/>
  <c r="AB10" i="2" s="1"/>
  <c r="AC10" i="2" s="1"/>
  <c r="AD10" i="2" s="1"/>
  <c r="AE10" i="2" s="1"/>
  <c r="AF10" i="2" s="1"/>
  <c r="AG10" i="2" s="1"/>
  <c r="AH10" i="2" s="1"/>
  <c r="AI10" i="2" s="1"/>
  <c r="AJ10" i="2" s="1"/>
  <c r="AK10" i="2" s="1"/>
  <c r="AL10" i="2" s="1"/>
  <c r="AM10" i="2" s="1"/>
  <c r="AN10" i="2" s="1"/>
  <c r="AO10" i="2" s="1"/>
  <c r="AP10" i="2" s="1"/>
  <c r="AQ10" i="2" s="1"/>
  <c r="AR10" i="2" s="1"/>
  <c r="AS10" i="2" s="1"/>
  <c r="AT10" i="2" s="1"/>
  <c r="AU10" i="2" s="1"/>
  <c r="AV10" i="2" s="1"/>
  <c r="AW10" i="2" s="1"/>
  <c r="AX10" i="2" s="1"/>
  <c r="AY10" i="2" s="1"/>
  <c r="AZ10" i="2" s="1"/>
  <c r="BA10" i="2" s="1"/>
  <c r="BB10" i="2" s="1"/>
  <c r="BC10" i="2" s="1"/>
  <c r="BD10" i="2" s="1"/>
  <c r="BE10" i="2" s="1"/>
  <c r="BF10" i="2" s="1"/>
  <c r="BG10" i="2" s="1"/>
  <c r="BH10" i="2" s="1"/>
  <c r="BI10" i="2" s="1"/>
  <c r="BJ10" i="2" s="1"/>
  <c r="BK10" i="2" s="1"/>
  <c r="BL10" i="2" s="1"/>
  <c r="BM10" i="2" s="1"/>
  <c r="BN10" i="2" s="1"/>
  <c r="BO10" i="2" s="1"/>
  <c r="BP10" i="2" s="1"/>
  <c r="BQ10" i="2" s="1"/>
  <c r="BR10" i="2" s="1"/>
  <c r="BS10" i="2" s="1"/>
  <c r="BT10" i="2" s="1"/>
  <c r="BU10" i="2" s="1"/>
  <c r="BV10" i="2" s="1"/>
  <c r="BW10" i="2" s="1"/>
  <c r="BX10" i="2" s="1"/>
  <c r="BY10" i="2" s="1"/>
  <c r="BZ10" i="2" s="1"/>
  <c r="CA10" i="2" s="1"/>
  <c r="CB10" i="2" s="1"/>
  <c r="CC10" i="2" s="1"/>
  <c r="CD10" i="2" s="1"/>
  <c r="CE10" i="2" s="1"/>
  <c r="CF10" i="2" s="1"/>
  <c r="CG10" i="2" s="1"/>
  <c r="CH10" i="2" s="1"/>
  <c r="CI10" i="2" s="1"/>
  <c r="CJ10" i="2" s="1"/>
  <c r="CK10" i="2" s="1"/>
  <c r="CL10" i="2" s="1"/>
  <c r="CM10" i="2" s="1"/>
  <c r="CN10" i="2" s="1"/>
  <c r="CO10" i="2" s="1"/>
  <c r="CP10" i="2" s="1"/>
  <c r="CQ10" i="2" s="1"/>
  <c r="CR10" i="2" s="1"/>
  <c r="CS10" i="2" s="1"/>
  <c r="CT10" i="2" s="1"/>
  <c r="CU10" i="2" s="1"/>
  <c r="CV10" i="2" s="1"/>
  <c r="CW10" i="2" s="1"/>
  <c r="CX10" i="2" s="1"/>
  <c r="CY10" i="2" s="1"/>
  <c r="CZ10" i="2" s="1"/>
  <c r="N41" i="2"/>
  <c r="O41" i="2" s="1"/>
  <c r="P41" i="2" s="1"/>
  <c r="Q41" i="2" s="1"/>
  <c r="R41" i="2" s="1"/>
  <c r="S41" i="2" s="1"/>
  <c r="T41" i="2" s="1"/>
  <c r="U41" i="2" s="1"/>
  <c r="V41" i="2" s="1"/>
  <c r="W41" i="2" s="1"/>
  <c r="X41" i="2" s="1"/>
  <c r="Y41" i="2" s="1"/>
  <c r="Z41" i="2" s="1"/>
  <c r="AA41" i="2" s="1"/>
  <c r="AB41" i="2" s="1"/>
  <c r="AC41" i="2" s="1"/>
  <c r="AD41" i="2" s="1"/>
  <c r="AE41" i="2" s="1"/>
  <c r="AF41" i="2" s="1"/>
  <c r="AG41" i="2" s="1"/>
  <c r="AH41" i="2" s="1"/>
  <c r="AI41" i="2" s="1"/>
  <c r="AJ41" i="2" s="1"/>
  <c r="AK41" i="2" s="1"/>
  <c r="AL41" i="2" s="1"/>
  <c r="AM41" i="2" s="1"/>
  <c r="AN41" i="2" s="1"/>
  <c r="AO41" i="2" s="1"/>
  <c r="AP41" i="2" s="1"/>
  <c r="AQ41" i="2" s="1"/>
  <c r="AR41" i="2" s="1"/>
  <c r="AS41" i="2" s="1"/>
  <c r="AT41" i="2" s="1"/>
  <c r="AU41" i="2" s="1"/>
  <c r="AV41" i="2" s="1"/>
  <c r="AW41" i="2" s="1"/>
  <c r="AX41" i="2" s="1"/>
  <c r="AY41" i="2" s="1"/>
  <c r="AZ41" i="2" s="1"/>
  <c r="BA41" i="2" s="1"/>
  <c r="BB41" i="2" s="1"/>
  <c r="BC41" i="2" s="1"/>
  <c r="BD41" i="2" s="1"/>
  <c r="BE41" i="2" s="1"/>
  <c r="BF41" i="2" s="1"/>
  <c r="BG41" i="2" s="1"/>
  <c r="BH41" i="2" s="1"/>
  <c r="BI41" i="2" s="1"/>
  <c r="BJ41" i="2" s="1"/>
  <c r="BK41" i="2" s="1"/>
  <c r="BL41" i="2" s="1"/>
  <c r="BM41" i="2" s="1"/>
  <c r="BN41" i="2" s="1"/>
  <c r="BO41" i="2" s="1"/>
  <c r="BP41" i="2" s="1"/>
  <c r="BQ41" i="2" s="1"/>
  <c r="BR41" i="2" s="1"/>
  <c r="BS41" i="2" s="1"/>
  <c r="BT41" i="2" s="1"/>
  <c r="BU41" i="2" s="1"/>
  <c r="BV41" i="2" s="1"/>
  <c r="BW41" i="2" s="1"/>
  <c r="BX41" i="2" s="1"/>
  <c r="BY41" i="2" s="1"/>
  <c r="BZ41" i="2" s="1"/>
  <c r="CA41" i="2" s="1"/>
  <c r="CB41" i="2" s="1"/>
  <c r="CC41" i="2" s="1"/>
  <c r="CD41" i="2" s="1"/>
  <c r="CE41" i="2" s="1"/>
  <c r="CF41" i="2" s="1"/>
  <c r="CG41" i="2" s="1"/>
  <c r="CH41" i="2" s="1"/>
  <c r="CI41" i="2" s="1"/>
  <c r="CJ41" i="2" s="1"/>
  <c r="CK41" i="2" s="1"/>
  <c r="CL41" i="2" s="1"/>
  <c r="CM41" i="2" s="1"/>
  <c r="CN41" i="2" s="1"/>
  <c r="CO41" i="2" s="1"/>
  <c r="CP41" i="2" s="1"/>
  <c r="CQ41" i="2" s="1"/>
  <c r="CR41" i="2" s="1"/>
  <c r="CS41" i="2" s="1"/>
  <c r="CT41" i="2" s="1"/>
  <c r="CU41" i="2" s="1"/>
  <c r="CV41" i="2" s="1"/>
  <c r="CW41" i="2" s="1"/>
  <c r="CX41" i="2" s="1"/>
  <c r="CY41" i="2" s="1"/>
  <c r="CZ41" i="2" s="1"/>
  <c r="AB13" i="2"/>
  <c r="AC13" i="2" s="1"/>
  <c r="AD13" i="2" s="1"/>
  <c r="AE13" i="2" s="1"/>
  <c r="AF13" i="2" s="1"/>
  <c r="AG13" i="2" s="1"/>
  <c r="AH13" i="2" s="1"/>
  <c r="AI13" i="2" s="1"/>
  <c r="AJ13" i="2" s="1"/>
  <c r="AK13" i="2" s="1"/>
  <c r="AL13" i="2" s="1"/>
  <c r="AM13" i="2" s="1"/>
  <c r="AN13" i="2" s="1"/>
  <c r="AO13" i="2" s="1"/>
  <c r="AP13" i="2" s="1"/>
  <c r="AQ13" i="2" s="1"/>
  <c r="AR13" i="2" s="1"/>
  <c r="AS13" i="2" s="1"/>
  <c r="AT13" i="2" s="1"/>
  <c r="AU13" i="2" s="1"/>
  <c r="AV13" i="2" s="1"/>
  <c r="AW13" i="2" s="1"/>
  <c r="AX13" i="2" s="1"/>
  <c r="AY13" i="2" s="1"/>
  <c r="AZ13" i="2" s="1"/>
  <c r="BA13" i="2" s="1"/>
  <c r="BB13" i="2" s="1"/>
  <c r="BC13" i="2" s="1"/>
  <c r="BD13" i="2" s="1"/>
  <c r="BE13" i="2" s="1"/>
  <c r="BF13" i="2" s="1"/>
  <c r="BG13" i="2" s="1"/>
  <c r="BH13" i="2" s="1"/>
  <c r="BI13" i="2" s="1"/>
  <c r="BJ13" i="2" s="1"/>
  <c r="BK13" i="2" s="1"/>
  <c r="BL13" i="2" s="1"/>
  <c r="BM13" i="2" s="1"/>
  <c r="BN13" i="2" s="1"/>
  <c r="BO13" i="2" s="1"/>
  <c r="BP13" i="2" s="1"/>
  <c r="BQ13" i="2" s="1"/>
  <c r="BR13" i="2" s="1"/>
  <c r="BS13" i="2" s="1"/>
  <c r="BT13" i="2" s="1"/>
  <c r="BU13" i="2" s="1"/>
  <c r="BV13" i="2" s="1"/>
  <c r="BW13" i="2" s="1"/>
  <c r="BX13" i="2" s="1"/>
  <c r="BY13" i="2" s="1"/>
  <c r="BZ13" i="2" s="1"/>
  <c r="CA13" i="2" s="1"/>
  <c r="CB13" i="2" s="1"/>
  <c r="CC13" i="2" s="1"/>
  <c r="CD13" i="2" s="1"/>
  <c r="CE13" i="2" s="1"/>
  <c r="CF13" i="2" s="1"/>
  <c r="CG13" i="2" s="1"/>
  <c r="CH13" i="2" s="1"/>
  <c r="CI13" i="2" s="1"/>
  <c r="CJ13" i="2" s="1"/>
  <c r="CK13" i="2" s="1"/>
  <c r="CL13" i="2" s="1"/>
  <c r="CM13" i="2" s="1"/>
  <c r="CN13" i="2" s="1"/>
  <c r="CO13" i="2" s="1"/>
  <c r="CP13" i="2" s="1"/>
  <c r="CQ13" i="2" s="1"/>
  <c r="CR13" i="2" s="1"/>
  <c r="CS13" i="2" s="1"/>
  <c r="CT13" i="2" s="1"/>
  <c r="CU13" i="2" s="1"/>
  <c r="CV13" i="2" s="1"/>
  <c r="CW13" i="2" s="1"/>
  <c r="CX13" i="2" s="1"/>
  <c r="CY13" i="2" s="1"/>
  <c r="CZ13" i="2" s="1"/>
  <c r="L42" i="2"/>
  <c r="L10" i="7" s="1"/>
  <c r="M9" i="2"/>
  <c r="P40" i="2"/>
  <c r="Q40" i="2" s="1"/>
  <c r="R40" i="2" s="1"/>
  <c r="S40" i="2" s="1"/>
  <c r="T40" i="2" s="1"/>
  <c r="U40" i="2" s="1"/>
  <c r="V40" i="2" s="1"/>
  <c r="W40" i="2" s="1"/>
  <c r="X40" i="2" s="1"/>
  <c r="Y40" i="2" s="1"/>
  <c r="Z40" i="2" s="1"/>
  <c r="AA40" i="2" s="1"/>
  <c r="AB40" i="2" s="1"/>
  <c r="AC40" i="2" s="1"/>
  <c r="AD40" i="2" s="1"/>
  <c r="AE40" i="2" s="1"/>
  <c r="AF40" i="2" s="1"/>
  <c r="AG40" i="2" s="1"/>
  <c r="AH40" i="2" s="1"/>
  <c r="AI40" i="2" s="1"/>
  <c r="AJ40" i="2" s="1"/>
  <c r="AK40" i="2" s="1"/>
  <c r="AL40" i="2" s="1"/>
  <c r="AM40" i="2" s="1"/>
  <c r="AN40" i="2" s="1"/>
  <c r="AO40" i="2" s="1"/>
  <c r="AP40" i="2" s="1"/>
  <c r="AQ40" i="2" s="1"/>
  <c r="AR40" i="2" s="1"/>
  <c r="AS40" i="2" s="1"/>
  <c r="AT40" i="2" s="1"/>
  <c r="AU40" i="2" s="1"/>
  <c r="AV40" i="2" s="1"/>
  <c r="AW40" i="2" s="1"/>
  <c r="AX40" i="2" s="1"/>
  <c r="AY40" i="2" s="1"/>
  <c r="AZ40" i="2" s="1"/>
  <c r="BA40" i="2" s="1"/>
  <c r="BB40" i="2" s="1"/>
  <c r="BC40" i="2" s="1"/>
  <c r="BD40" i="2" s="1"/>
  <c r="BE40" i="2" s="1"/>
  <c r="BF40" i="2" s="1"/>
  <c r="BG40" i="2" s="1"/>
  <c r="BH40" i="2" s="1"/>
  <c r="BI40" i="2" s="1"/>
  <c r="BJ40" i="2" s="1"/>
  <c r="BK40" i="2" s="1"/>
  <c r="BL40" i="2" s="1"/>
  <c r="BM40" i="2" s="1"/>
  <c r="BN40" i="2" s="1"/>
  <c r="BO40" i="2" s="1"/>
  <c r="BP40" i="2" s="1"/>
  <c r="BQ40" i="2" s="1"/>
  <c r="BR40" i="2" s="1"/>
  <c r="BS40" i="2" s="1"/>
  <c r="BT40" i="2" s="1"/>
  <c r="BU40" i="2" s="1"/>
  <c r="BV40" i="2" s="1"/>
  <c r="BW40" i="2" s="1"/>
  <c r="BX40" i="2" s="1"/>
  <c r="BY40" i="2" s="1"/>
  <c r="BZ40" i="2" s="1"/>
  <c r="CA40" i="2" s="1"/>
  <c r="CB40" i="2" s="1"/>
  <c r="CC40" i="2" s="1"/>
  <c r="CD40" i="2" s="1"/>
  <c r="CE40" i="2" s="1"/>
  <c r="CF40" i="2" s="1"/>
  <c r="CG40" i="2" s="1"/>
  <c r="CH40" i="2" s="1"/>
  <c r="CI40" i="2" s="1"/>
  <c r="CJ40" i="2" s="1"/>
  <c r="CK40" i="2" s="1"/>
  <c r="CL40" i="2" s="1"/>
  <c r="CM40" i="2" s="1"/>
  <c r="CN40" i="2" s="1"/>
  <c r="CO40" i="2" s="1"/>
  <c r="CP40" i="2" s="1"/>
  <c r="CQ40" i="2" s="1"/>
  <c r="CR40" i="2" s="1"/>
  <c r="CS40" i="2" s="1"/>
  <c r="CT40" i="2" s="1"/>
  <c r="CU40" i="2" s="1"/>
  <c r="CV40" i="2" s="1"/>
  <c r="CW40" i="2" s="1"/>
  <c r="CX40" i="2" s="1"/>
  <c r="CY40" i="2" s="1"/>
  <c r="CZ40" i="2" s="1"/>
  <c r="N16" i="2"/>
  <c r="P18" i="2"/>
  <c r="Q18" i="2" s="1"/>
  <c r="R18" i="2" s="1"/>
  <c r="S18" i="2" s="1"/>
  <c r="T18" i="2" s="1"/>
  <c r="U18" i="2" s="1"/>
  <c r="V18" i="2" s="1"/>
  <c r="W18" i="2" s="1"/>
  <c r="X18" i="2" s="1"/>
  <c r="Y18" i="2" s="1"/>
  <c r="Z18" i="2" s="1"/>
  <c r="AA18" i="2" s="1"/>
  <c r="AB18" i="2" s="1"/>
  <c r="AC18" i="2" s="1"/>
  <c r="AD18" i="2" s="1"/>
  <c r="AE18" i="2" s="1"/>
  <c r="AF18" i="2" s="1"/>
  <c r="AG18" i="2" s="1"/>
  <c r="AH18" i="2" s="1"/>
  <c r="AI18" i="2" s="1"/>
  <c r="AJ18" i="2" s="1"/>
  <c r="AK18" i="2" s="1"/>
  <c r="AL18" i="2" s="1"/>
  <c r="AM18" i="2" s="1"/>
  <c r="AN18" i="2" s="1"/>
  <c r="AO18" i="2" s="1"/>
  <c r="AP18" i="2" s="1"/>
  <c r="AQ18" i="2" s="1"/>
  <c r="AR18" i="2" s="1"/>
  <c r="AS18" i="2" s="1"/>
  <c r="AT18" i="2" s="1"/>
  <c r="AU18" i="2" s="1"/>
  <c r="AV18" i="2" s="1"/>
  <c r="AW18" i="2" s="1"/>
  <c r="AX18" i="2" s="1"/>
  <c r="AY18" i="2" s="1"/>
  <c r="AZ18" i="2" s="1"/>
  <c r="BA18" i="2" s="1"/>
  <c r="BB18" i="2" s="1"/>
  <c r="BC18" i="2" s="1"/>
  <c r="BD18" i="2" s="1"/>
  <c r="BE18" i="2" s="1"/>
  <c r="BF18" i="2" s="1"/>
  <c r="BG18" i="2" s="1"/>
  <c r="BH18" i="2" s="1"/>
  <c r="BI18" i="2" s="1"/>
  <c r="BJ18" i="2" s="1"/>
  <c r="BK18" i="2" s="1"/>
  <c r="BL18" i="2" s="1"/>
  <c r="BM18" i="2" s="1"/>
  <c r="BN18" i="2" s="1"/>
  <c r="BO18" i="2" s="1"/>
  <c r="BP18" i="2" s="1"/>
  <c r="BQ18" i="2" s="1"/>
  <c r="BR18" i="2" s="1"/>
  <c r="BS18" i="2" s="1"/>
  <c r="BT18" i="2" s="1"/>
  <c r="BU18" i="2" s="1"/>
  <c r="BV18" i="2" s="1"/>
  <c r="BW18" i="2" s="1"/>
  <c r="BX18" i="2" s="1"/>
  <c r="BY18" i="2" s="1"/>
  <c r="BZ18" i="2" s="1"/>
  <c r="CA18" i="2" s="1"/>
  <c r="CB18" i="2" s="1"/>
  <c r="CC18" i="2" s="1"/>
  <c r="CD18" i="2" s="1"/>
  <c r="CE18" i="2" s="1"/>
  <c r="CF18" i="2" s="1"/>
  <c r="CG18" i="2" s="1"/>
  <c r="CH18" i="2" s="1"/>
  <c r="CI18" i="2" s="1"/>
  <c r="CJ18" i="2" s="1"/>
  <c r="CK18" i="2" s="1"/>
  <c r="CL18" i="2" s="1"/>
  <c r="CM18" i="2" s="1"/>
  <c r="CN18" i="2" s="1"/>
  <c r="CO18" i="2" s="1"/>
  <c r="CP18" i="2" s="1"/>
  <c r="CQ18" i="2" s="1"/>
  <c r="CR18" i="2" s="1"/>
  <c r="CS18" i="2" s="1"/>
  <c r="CT18" i="2" s="1"/>
  <c r="CU18" i="2" s="1"/>
  <c r="CV18" i="2" s="1"/>
  <c r="CW18" i="2" s="1"/>
  <c r="CX18" i="2" s="1"/>
  <c r="CY18" i="2" s="1"/>
  <c r="CZ18" i="2" s="1"/>
  <c r="I104" i="7"/>
  <c r="J71" i="7"/>
  <c r="P25" i="2"/>
  <c r="Q25" i="2" s="1"/>
  <c r="R25" i="2" s="1"/>
  <c r="S25" i="2" s="1"/>
  <c r="T25" i="2" s="1"/>
  <c r="U25" i="2" s="1"/>
  <c r="V25" i="2" s="1"/>
  <c r="W25" i="2" s="1"/>
  <c r="X25" i="2" s="1"/>
  <c r="Y25" i="2" s="1"/>
  <c r="Z25" i="2" s="1"/>
  <c r="AA25" i="2" s="1"/>
  <c r="AB25" i="2" s="1"/>
  <c r="AC25" i="2" s="1"/>
  <c r="AD25" i="2" s="1"/>
  <c r="AE25" i="2" s="1"/>
  <c r="AF25" i="2" s="1"/>
  <c r="AG25" i="2" s="1"/>
  <c r="AH25" i="2" s="1"/>
  <c r="AI25" i="2" s="1"/>
  <c r="AJ25" i="2" s="1"/>
  <c r="AK25" i="2" s="1"/>
  <c r="AL25" i="2" s="1"/>
  <c r="AM25" i="2" s="1"/>
  <c r="AN25" i="2" s="1"/>
  <c r="AO25" i="2" s="1"/>
  <c r="AP25" i="2" s="1"/>
  <c r="AQ25" i="2" s="1"/>
  <c r="AR25" i="2" s="1"/>
  <c r="AS25" i="2" s="1"/>
  <c r="AT25" i="2" s="1"/>
  <c r="AU25" i="2" s="1"/>
  <c r="AV25" i="2" s="1"/>
  <c r="AW25" i="2" s="1"/>
  <c r="AX25" i="2" s="1"/>
  <c r="AY25" i="2" s="1"/>
  <c r="AZ25" i="2" s="1"/>
  <c r="BA25" i="2" s="1"/>
  <c r="BB25" i="2" s="1"/>
  <c r="BC25" i="2" s="1"/>
  <c r="BD25" i="2" s="1"/>
  <c r="BE25" i="2" s="1"/>
  <c r="BF25" i="2" s="1"/>
  <c r="BG25" i="2" s="1"/>
  <c r="BH25" i="2" s="1"/>
  <c r="BI25" i="2" s="1"/>
  <c r="BJ25" i="2" s="1"/>
  <c r="BK25" i="2" s="1"/>
  <c r="BL25" i="2" s="1"/>
  <c r="BM25" i="2" s="1"/>
  <c r="BN25" i="2" s="1"/>
  <c r="BO25" i="2" s="1"/>
  <c r="BP25" i="2" s="1"/>
  <c r="BQ25" i="2" s="1"/>
  <c r="BR25" i="2" s="1"/>
  <c r="BS25" i="2" s="1"/>
  <c r="BT25" i="2" s="1"/>
  <c r="BU25" i="2" s="1"/>
  <c r="BV25" i="2" s="1"/>
  <c r="BW25" i="2" s="1"/>
  <c r="BX25" i="2" s="1"/>
  <c r="BY25" i="2" s="1"/>
  <c r="BZ25" i="2" s="1"/>
  <c r="CA25" i="2" s="1"/>
  <c r="CB25" i="2" s="1"/>
  <c r="CC25" i="2" s="1"/>
  <c r="CD25" i="2" s="1"/>
  <c r="CE25" i="2" s="1"/>
  <c r="CF25" i="2" s="1"/>
  <c r="CG25" i="2" s="1"/>
  <c r="CH25" i="2" s="1"/>
  <c r="CI25" i="2" s="1"/>
  <c r="CJ25" i="2" s="1"/>
  <c r="CK25" i="2" s="1"/>
  <c r="CL25" i="2" s="1"/>
  <c r="CM25" i="2" s="1"/>
  <c r="CN25" i="2" s="1"/>
  <c r="CO25" i="2" s="1"/>
  <c r="CP25" i="2" s="1"/>
  <c r="CQ25" i="2" s="1"/>
  <c r="CR25" i="2" s="1"/>
  <c r="CS25" i="2" s="1"/>
  <c r="CT25" i="2" s="1"/>
  <c r="CU25" i="2" s="1"/>
  <c r="CV25" i="2" s="1"/>
  <c r="CW25" i="2" s="1"/>
  <c r="CX25" i="2" s="1"/>
  <c r="CY25" i="2" s="1"/>
  <c r="CZ25" i="2" s="1"/>
  <c r="M11" i="2"/>
  <c r="N11" i="2" s="1"/>
  <c r="O11" i="2" s="1"/>
  <c r="P11" i="2" s="1"/>
  <c r="Q11" i="2" s="1"/>
  <c r="R11" i="2" s="1"/>
  <c r="S11" i="2" s="1"/>
  <c r="T11" i="2" s="1"/>
  <c r="U11" i="2" s="1"/>
  <c r="V11" i="2" s="1"/>
  <c r="W11" i="2" s="1"/>
  <c r="X11" i="2" s="1"/>
  <c r="Y11" i="2" s="1"/>
  <c r="Z11" i="2" s="1"/>
  <c r="AA11" i="2" s="1"/>
  <c r="AB11" i="2" s="1"/>
  <c r="AC11" i="2" s="1"/>
  <c r="AD11" i="2" s="1"/>
  <c r="AE11" i="2" s="1"/>
  <c r="AF11" i="2" s="1"/>
  <c r="AG11" i="2" s="1"/>
  <c r="AH11" i="2" s="1"/>
  <c r="AI11" i="2" s="1"/>
  <c r="AJ11" i="2" s="1"/>
  <c r="AK11" i="2" s="1"/>
  <c r="AL11" i="2" s="1"/>
  <c r="AM11" i="2" s="1"/>
  <c r="AN11" i="2" s="1"/>
  <c r="AO11" i="2" s="1"/>
  <c r="AP11" i="2" s="1"/>
  <c r="AQ11" i="2" s="1"/>
  <c r="AR11" i="2" s="1"/>
  <c r="AS11" i="2" s="1"/>
  <c r="AT11" i="2" s="1"/>
  <c r="AU11" i="2" s="1"/>
  <c r="AV11" i="2" s="1"/>
  <c r="AW11" i="2" s="1"/>
  <c r="AX11" i="2" s="1"/>
  <c r="AY11" i="2" s="1"/>
  <c r="AZ11" i="2" s="1"/>
  <c r="BA11" i="2" s="1"/>
  <c r="BB11" i="2" s="1"/>
  <c r="BC11" i="2" s="1"/>
  <c r="BD11" i="2" s="1"/>
  <c r="BE11" i="2" s="1"/>
  <c r="BF11" i="2" s="1"/>
  <c r="BG11" i="2" s="1"/>
  <c r="BH11" i="2" s="1"/>
  <c r="BI11" i="2" s="1"/>
  <c r="BJ11" i="2" s="1"/>
  <c r="BK11" i="2" s="1"/>
  <c r="BL11" i="2" s="1"/>
  <c r="BM11" i="2" s="1"/>
  <c r="BN11" i="2" s="1"/>
  <c r="BO11" i="2" s="1"/>
  <c r="BP11" i="2" s="1"/>
  <c r="BQ11" i="2" s="1"/>
  <c r="BR11" i="2" s="1"/>
  <c r="BS11" i="2" s="1"/>
  <c r="BT11" i="2" s="1"/>
  <c r="BU11" i="2" s="1"/>
  <c r="BV11" i="2" s="1"/>
  <c r="BW11" i="2" s="1"/>
  <c r="BX11" i="2" s="1"/>
  <c r="BY11" i="2" s="1"/>
  <c r="BZ11" i="2" s="1"/>
  <c r="CA11" i="2" s="1"/>
  <c r="CB11" i="2" s="1"/>
  <c r="CC11" i="2" s="1"/>
  <c r="CD11" i="2" s="1"/>
  <c r="CE11" i="2" s="1"/>
  <c r="CF11" i="2" s="1"/>
  <c r="CG11" i="2" s="1"/>
  <c r="CH11" i="2" s="1"/>
  <c r="CI11" i="2" s="1"/>
  <c r="CJ11" i="2" s="1"/>
  <c r="CK11" i="2" s="1"/>
  <c r="CL11" i="2" s="1"/>
  <c r="CM11" i="2" s="1"/>
  <c r="CN11" i="2" s="1"/>
  <c r="CO11" i="2" s="1"/>
  <c r="CP11" i="2" s="1"/>
  <c r="CQ11" i="2" s="1"/>
  <c r="CR11" i="2" s="1"/>
  <c r="CS11" i="2" s="1"/>
  <c r="CT11" i="2" s="1"/>
  <c r="CU11" i="2" s="1"/>
  <c r="CV11" i="2" s="1"/>
  <c r="CW11" i="2" s="1"/>
  <c r="CX11" i="2" s="1"/>
  <c r="CY11" i="2" s="1"/>
  <c r="CZ11" i="2" s="1"/>
  <c r="M143" i="7"/>
  <c r="M153" i="7" s="1"/>
  <c r="N127" i="7" l="1"/>
  <c r="B16" i="6"/>
  <c r="I16" i="6"/>
  <c r="G17" i="6"/>
  <c r="N123" i="7"/>
  <c r="N110" i="7"/>
  <c r="N130" i="7"/>
  <c r="N136" i="7"/>
  <c r="N128" i="7"/>
  <c r="N133" i="7"/>
  <c r="N124" i="7"/>
  <c r="N140" i="7"/>
  <c r="N114" i="7"/>
  <c r="N121" i="7"/>
  <c r="N118" i="7"/>
  <c r="N146" i="7"/>
  <c r="N122" i="7"/>
  <c r="N134" i="7"/>
  <c r="N64" i="7"/>
  <c r="N147" i="7"/>
  <c r="N115" i="7"/>
  <c r="O63" i="7"/>
  <c r="O152" i="7" s="1"/>
  <c r="O61" i="7"/>
  <c r="O150" i="7" s="1"/>
  <c r="O59" i="7"/>
  <c r="O148" i="7" s="1"/>
  <c r="O62" i="7"/>
  <c r="O151" i="7" s="1"/>
  <c r="O60" i="7"/>
  <c r="O149" i="7" s="1"/>
  <c r="O58" i="7"/>
  <c r="O57" i="7"/>
  <c r="N131" i="7"/>
  <c r="N113" i="7"/>
  <c r="N5" i="7"/>
  <c r="N163" i="7" s="1"/>
  <c r="O8" i="2"/>
  <c r="N120" i="7"/>
  <c r="N126" i="7"/>
  <c r="N111" i="7"/>
  <c r="N112" i="7"/>
  <c r="N119" i="7"/>
  <c r="N138" i="7"/>
  <c r="N132" i="7"/>
  <c r="N135" i="7"/>
  <c r="N125" i="7"/>
  <c r="N139" i="7"/>
  <c r="N137" i="7"/>
  <c r="N116" i="7"/>
  <c r="N129" i="7"/>
  <c r="N117" i="7"/>
  <c r="N109" i="7"/>
  <c r="M65" i="7"/>
  <c r="T23" i="2"/>
  <c r="U23" i="2" s="1"/>
  <c r="V23" i="2" s="1"/>
  <c r="W23" i="2" s="1"/>
  <c r="X23" i="2" s="1"/>
  <c r="Y23" i="2" s="1"/>
  <c r="Z23" i="2" s="1"/>
  <c r="AA23" i="2" s="1"/>
  <c r="AB23" i="2" s="1"/>
  <c r="AC23" i="2" s="1"/>
  <c r="AD23" i="2" s="1"/>
  <c r="AE23" i="2" s="1"/>
  <c r="AF23" i="2" s="1"/>
  <c r="AG23" i="2" s="1"/>
  <c r="AH23" i="2" s="1"/>
  <c r="AI23" i="2" s="1"/>
  <c r="AJ23" i="2" s="1"/>
  <c r="AK23" i="2" s="1"/>
  <c r="AL23" i="2" s="1"/>
  <c r="AM23" i="2" s="1"/>
  <c r="AN23" i="2" s="1"/>
  <c r="AO23" i="2" s="1"/>
  <c r="AP23" i="2" s="1"/>
  <c r="AQ23" i="2" s="1"/>
  <c r="AR23" i="2" s="1"/>
  <c r="AS23" i="2" s="1"/>
  <c r="AT23" i="2" s="1"/>
  <c r="AU23" i="2" s="1"/>
  <c r="AV23" i="2" s="1"/>
  <c r="AW23" i="2" s="1"/>
  <c r="AX23" i="2" s="1"/>
  <c r="AY23" i="2" s="1"/>
  <c r="AZ23" i="2" s="1"/>
  <c r="BA23" i="2" s="1"/>
  <c r="BB23" i="2" s="1"/>
  <c r="BC23" i="2" s="1"/>
  <c r="BD23" i="2" s="1"/>
  <c r="BE23" i="2" s="1"/>
  <c r="BF23" i="2" s="1"/>
  <c r="BG23" i="2" s="1"/>
  <c r="BH23" i="2" s="1"/>
  <c r="BI23" i="2" s="1"/>
  <c r="BJ23" i="2" s="1"/>
  <c r="BK23" i="2" s="1"/>
  <c r="BL23" i="2" s="1"/>
  <c r="BM23" i="2" s="1"/>
  <c r="BN23" i="2" s="1"/>
  <c r="BO23" i="2" s="1"/>
  <c r="BP23" i="2" s="1"/>
  <c r="BQ23" i="2" s="1"/>
  <c r="BR23" i="2" s="1"/>
  <c r="BS23" i="2" s="1"/>
  <c r="BT23" i="2" s="1"/>
  <c r="BU23" i="2" s="1"/>
  <c r="BV23" i="2" s="1"/>
  <c r="BW23" i="2" s="1"/>
  <c r="BX23" i="2" s="1"/>
  <c r="BY23" i="2" s="1"/>
  <c r="BZ23" i="2" s="1"/>
  <c r="CA23" i="2" s="1"/>
  <c r="CB23" i="2" s="1"/>
  <c r="CC23" i="2" s="1"/>
  <c r="CD23" i="2" s="1"/>
  <c r="CE23" i="2" s="1"/>
  <c r="CF23" i="2" s="1"/>
  <c r="CG23" i="2" s="1"/>
  <c r="CH23" i="2" s="1"/>
  <c r="CI23" i="2" s="1"/>
  <c r="CJ23" i="2" s="1"/>
  <c r="CK23" i="2" s="1"/>
  <c r="CL23" i="2" s="1"/>
  <c r="CM23" i="2" s="1"/>
  <c r="CN23" i="2" s="1"/>
  <c r="CO23" i="2" s="1"/>
  <c r="CP23" i="2" s="1"/>
  <c r="CQ23" i="2" s="1"/>
  <c r="CR23" i="2" s="1"/>
  <c r="CS23" i="2" s="1"/>
  <c r="CT23" i="2" s="1"/>
  <c r="CU23" i="2" s="1"/>
  <c r="CV23" i="2" s="1"/>
  <c r="CW23" i="2" s="1"/>
  <c r="CX23" i="2" s="1"/>
  <c r="CY23" i="2" s="1"/>
  <c r="CZ23" i="2" s="1"/>
  <c r="AU35" i="2"/>
  <c r="AV35" i="2" s="1"/>
  <c r="AW35" i="2" s="1"/>
  <c r="AX35" i="2" s="1"/>
  <c r="AY35" i="2" s="1"/>
  <c r="AZ35" i="2" s="1"/>
  <c r="BA35" i="2" s="1"/>
  <c r="BB35" i="2" s="1"/>
  <c r="BC35" i="2" s="1"/>
  <c r="BD35" i="2" s="1"/>
  <c r="BE35" i="2" s="1"/>
  <c r="BF35" i="2" s="1"/>
  <c r="BG35" i="2" s="1"/>
  <c r="BH35" i="2" s="1"/>
  <c r="BI35" i="2" s="1"/>
  <c r="BJ35" i="2" s="1"/>
  <c r="BK35" i="2" s="1"/>
  <c r="BL35" i="2" s="1"/>
  <c r="BM35" i="2" s="1"/>
  <c r="BN35" i="2" s="1"/>
  <c r="BO35" i="2" s="1"/>
  <c r="BP35" i="2" s="1"/>
  <c r="BQ35" i="2" s="1"/>
  <c r="BR35" i="2" s="1"/>
  <c r="BS35" i="2" s="1"/>
  <c r="BT35" i="2" s="1"/>
  <c r="BU35" i="2" s="1"/>
  <c r="BV35" i="2" s="1"/>
  <c r="BW35" i="2" s="1"/>
  <c r="BX35" i="2" s="1"/>
  <c r="BY35" i="2" s="1"/>
  <c r="BZ35" i="2" s="1"/>
  <c r="CA35" i="2" s="1"/>
  <c r="CB35" i="2" s="1"/>
  <c r="CC35" i="2" s="1"/>
  <c r="CD35" i="2" s="1"/>
  <c r="CE35" i="2" s="1"/>
  <c r="CF35" i="2" s="1"/>
  <c r="CG35" i="2" s="1"/>
  <c r="CH35" i="2" s="1"/>
  <c r="CI35" i="2" s="1"/>
  <c r="CJ35" i="2" s="1"/>
  <c r="CK35" i="2" s="1"/>
  <c r="CL35" i="2" s="1"/>
  <c r="CM35" i="2" s="1"/>
  <c r="CN35" i="2" s="1"/>
  <c r="CO35" i="2" s="1"/>
  <c r="CP35" i="2" s="1"/>
  <c r="CQ35" i="2" s="1"/>
  <c r="CR35" i="2" s="1"/>
  <c r="CS35" i="2" s="1"/>
  <c r="CT35" i="2" s="1"/>
  <c r="CU35" i="2" s="1"/>
  <c r="CV35" i="2" s="1"/>
  <c r="CW35" i="2" s="1"/>
  <c r="CX35" i="2" s="1"/>
  <c r="CY35" i="2" s="1"/>
  <c r="CZ35" i="2" s="1"/>
  <c r="Q36" i="2"/>
  <c r="R36" i="2" s="1"/>
  <c r="S36" i="2" s="1"/>
  <c r="T36" i="2" s="1"/>
  <c r="U36" i="2" s="1"/>
  <c r="V36" i="2" s="1"/>
  <c r="W36" i="2" s="1"/>
  <c r="X36" i="2" s="1"/>
  <c r="Y36" i="2" s="1"/>
  <c r="Z36" i="2" s="1"/>
  <c r="AA36" i="2" s="1"/>
  <c r="AB36" i="2" s="1"/>
  <c r="AC36" i="2" s="1"/>
  <c r="AD36" i="2" s="1"/>
  <c r="AE36" i="2" s="1"/>
  <c r="AF36" i="2" s="1"/>
  <c r="AG36" i="2" s="1"/>
  <c r="AH36" i="2" s="1"/>
  <c r="AI36" i="2" s="1"/>
  <c r="AJ36" i="2" s="1"/>
  <c r="AK36" i="2" s="1"/>
  <c r="AL36" i="2" s="1"/>
  <c r="AM36" i="2" s="1"/>
  <c r="AN36" i="2" s="1"/>
  <c r="AO36" i="2" s="1"/>
  <c r="AP36" i="2" s="1"/>
  <c r="AQ36" i="2" s="1"/>
  <c r="AR36" i="2" s="1"/>
  <c r="AS36" i="2" s="1"/>
  <c r="AT36" i="2" s="1"/>
  <c r="AU36" i="2" s="1"/>
  <c r="AV36" i="2" s="1"/>
  <c r="AW36" i="2" s="1"/>
  <c r="AX36" i="2" s="1"/>
  <c r="AY36" i="2" s="1"/>
  <c r="AZ36" i="2" s="1"/>
  <c r="BA36" i="2" s="1"/>
  <c r="BB36" i="2" s="1"/>
  <c r="BC36" i="2" s="1"/>
  <c r="BD36" i="2" s="1"/>
  <c r="BE36" i="2" s="1"/>
  <c r="BF36" i="2" s="1"/>
  <c r="BG36" i="2" s="1"/>
  <c r="BH36" i="2" s="1"/>
  <c r="BI36" i="2" s="1"/>
  <c r="BJ36" i="2" s="1"/>
  <c r="BK36" i="2" s="1"/>
  <c r="BL36" i="2" s="1"/>
  <c r="BM36" i="2" s="1"/>
  <c r="BN36" i="2" s="1"/>
  <c r="BO36" i="2" s="1"/>
  <c r="BP36" i="2" s="1"/>
  <c r="BQ36" i="2" s="1"/>
  <c r="BR36" i="2" s="1"/>
  <c r="BS36" i="2" s="1"/>
  <c r="BT36" i="2" s="1"/>
  <c r="BU36" i="2" s="1"/>
  <c r="BV36" i="2" s="1"/>
  <c r="BW36" i="2" s="1"/>
  <c r="BX36" i="2" s="1"/>
  <c r="BY36" i="2" s="1"/>
  <c r="BZ36" i="2" s="1"/>
  <c r="CA36" i="2" s="1"/>
  <c r="CB36" i="2" s="1"/>
  <c r="CC36" i="2" s="1"/>
  <c r="CD36" i="2" s="1"/>
  <c r="CE36" i="2" s="1"/>
  <c r="CF36" i="2" s="1"/>
  <c r="CG36" i="2" s="1"/>
  <c r="CH36" i="2" s="1"/>
  <c r="CI36" i="2" s="1"/>
  <c r="CJ36" i="2" s="1"/>
  <c r="CK36" i="2" s="1"/>
  <c r="CL36" i="2" s="1"/>
  <c r="CM36" i="2" s="1"/>
  <c r="CN36" i="2" s="1"/>
  <c r="CO36" i="2" s="1"/>
  <c r="CP36" i="2" s="1"/>
  <c r="CQ36" i="2" s="1"/>
  <c r="CR36" i="2" s="1"/>
  <c r="CS36" i="2" s="1"/>
  <c r="CT36" i="2" s="1"/>
  <c r="CU36" i="2" s="1"/>
  <c r="CV36" i="2" s="1"/>
  <c r="CW36" i="2" s="1"/>
  <c r="CX36" i="2" s="1"/>
  <c r="CY36" i="2" s="1"/>
  <c r="CZ36" i="2" s="1"/>
  <c r="Q31" i="2"/>
  <c r="R31" i="2" s="1"/>
  <c r="S31" i="2" s="1"/>
  <c r="T31" i="2" s="1"/>
  <c r="U31" i="2" s="1"/>
  <c r="V31" i="2" s="1"/>
  <c r="W31" i="2" s="1"/>
  <c r="X31" i="2" s="1"/>
  <c r="Y31" i="2" s="1"/>
  <c r="Z31" i="2" s="1"/>
  <c r="AA31" i="2" s="1"/>
  <c r="AB31" i="2" s="1"/>
  <c r="AC31" i="2" s="1"/>
  <c r="AD31" i="2" s="1"/>
  <c r="AE31" i="2" s="1"/>
  <c r="AF31" i="2" s="1"/>
  <c r="AG31" i="2" s="1"/>
  <c r="AH31" i="2" s="1"/>
  <c r="AI31" i="2" s="1"/>
  <c r="AJ31" i="2" s="1"/>
  <c r="AK31" i="2" s="1"/>
  <c r="AL31" i="2" s="1"/>
  <c r="AM31" i="2" s="1"/>
  <c r="AN31" i="2" s="1"/>
  <c r="AO31" i="2" s="1"/>
  <c r="AP31" i="2" s="1"/>
  <c r="AQ31" i="2" s="1"/>
  <c r="AR31" i="2" s="1"/>
  <c r="AS31" i="2" s="1"/>
  <c r="AT31" i="2" s="1"/>
  <c r="AU31" i="2" s="1"/>
  <c r="AV31" i="2" s="1"/>
  <c r="AW31" i="2" s="1"/>
  <c r="AX31" i="2" s="1"/>
  <c r="AY31" i="2" s="1"/>
  <c r="AZ31" i="2" s="1"/>
  <c r="BA31" i="2" s="1"/>
  <c r="BB31" i="2" s="1"/>
  <c r="AD19" i="2"/>
  <c r="AE19" i="2" s="1"/>
  <c r="AF19" i="2" s="1"/>
  <c r="AG19" i="2" s="1"/>
  <c r="AH19" i="2" s="1"/>
  <c r="AI19" i="2" s="1"/>
  <c r="AJ19" i="2" s="1"/>
  <c r="AK19" i="2" s="1"/>
  <c r="AL19" i="2" s="1"/>
  <c r="AM19" i="2" s="1"/>
  <c r="AN19" i="2" s="1"/>
  <c r="AO19" i="2" s="1"/>
  <c r="AP19" i="2" s="1"/>
  <c r="AQ19" i="2" s="1"/>
  <c r="AR19" i="2" s="1"/>
  <c r="AS19" i="2" s="1"/>
  <c r="AT19" i="2" s="1"/>
  <c r="AU19" i="2" s="1"/>
  <c r="AV19" i="2" s="1"/>
  <c r="AW19" i="2" s="1"/>
  <c r="AX19" i="2" s="1"/>
  <c r="AY19" i="2" s="1"/>
  <c r="AZ19" i="2" s="1"/>
  <c r="BA19" i="2" s="1"/>
  <c r="BB19" i="2" s="1"/>
  <c r="BC19" i="2" s="1"/>
  <c r="BD19" i="2" s="1"/>
  <c r="BE19" i="2" s="1"/>
  <c r="BF19" i="2" s="1"/>
  <c r="BG19" i="2" s="1"/>
  <c r="BH19" i="2" s="1"/>
  <c r="BI19" i="2" s="1"/>
  <c r="BJ19" i="2" s="1"/>
  <c r="BK19" i="2" s="1"/>
  <c r="BL19" i="2" s="1"/>
  <c r="BM19" i="2" s="1"/>
  <c r="BN19" i="2" s="1"/>
  <c r="BO19" i="2" s="1"/>
  <c r="BP19" i="2" s="1"/>
  <c r="BQ19" i="2" s="1"/>
  <c r="BR19" i="2" s="1"/>
  <c r="BS19" i="2" s="1"/>
  <c r="BT19" i="2" s="1"/>
  <c r="BU19" i="2" s="1"/>
  <c r="BV19" i="2" s="1"/>
  <c r="BW19" i="2" s="1"/>
  <c r="BX19" i="2" s="1"/>
  <c r="BY19" i="2" s="1"/>
  <c r="BZ19" i="2" s="1"/>
  <c r="CA19" i="2" s="1"/>
  <c r="CB19" i="2" s="1"/>
  <c r="CC19" i="2" s="1"/>
  <c r="CD19" i="2" s="1"/>
  <c r="CE19" i="2" s="1"/>
  <c r="CF19" i="2" s="1"/>
  <c r="CG19" i="2" s="1"/>
  <c r="CH19" i="2" s="1"/>
  <c r="CI19" i="2" s="1"/>
  <c r="CJ19" i="2" s="1"/>
  <c r="CK19" i="2" s="1"/>
  <c r="CL19" i="2" s="1"/>
  <c r="CM19" i="2" s="1"/>
  <c r="CN19" i="2" s="1"/>
  <c r="CO19" i="2" s="1"/>
  <c r="CP19" i="2" s="1"/>
  <c r="CQ19" i="2" s="1"/>
  <c r="CR19" i="2" s="1"/>
  <c r="CS19" i="2" s="1"/>
  <c r="CT19" i="2" s="1"/>
  <c r="CU19" i="2" s="1"/>
  <c r="CV19" i="2" s="1"/>
  <c r="CW19" i="2" s="1"/>
  <c r="CX19" i="2" s="1"/>
  <c r="CY19" i="2" s="1"/>
  <c r="CZ19" i="2" s="1"/>
  <c r="T20" i="2"/>
  <c r="U20" i="2" s="1"/>
  <c r="V20" i="2" s="1"/>
  <c r="W20" i="2" s="1"/>
  <c r="X20" i="2" s="1"/>
  <c r="Y20" i="2" s="1"/>
  <c r="Z20" i="2" s="1"/>
  <c r="AA20" i="2" s="1"/>
  <c r="AB20" i="2" s="1"/>
  <c r="AC20" i="2" s="1"/>
  <c r="AD20" i="2" s="1"/>
  <c r="AE20" i="2" s="1"/>
  <c r="AF20" i="2" s="1"/>
  <c r="AG20" i="2" s="1"/>
  <c r="AH20" i="2" s="1"/>
  <c r="AI20" i="2" s="1"/>
  <c r="AJ20" i="2" s="1"/>
  <c r="AK20" i="2" s="1"/>
  <c r="AL20" i="2" s="1"/>
  <c r="AM20" i="2" s="1"/>
  <c r="AN20" i="2" s="1"/>
  <c r="AO20" i="2" s="1"/>
  <c r="AP20" i="2" s="1"/>
  <c r="AQ20" i="2" s="1"/>
  <c r="AR20" i="2" s="1"/>
  <c r="AS20" i="2" s="1"/>
  <c r="AT20" i="2" s="1"/>
  <c r="AU20" i="2" s="1"/>
  <c r="AV20" i="2" s="1"/>
  <c r="AW20" i="2" s="1"/>
  <c r="AX20" i="2" s="1"/>
  <c r="AY20" i="2" s="1"/>
  <c r="AZ20" i="2" s="1"/>
  <c r="BA20" i="2" s="1"/>
  <c r="BB20" i="2" s="1"/>
  <c r="BC20" i="2" s="1"/>
  <c r="BD20" i="2" s="1"/>
  <c r="BE20" i="2" s="1"/>
  <c r="BF20" i="2" s="1"/>
  <c r="BG20" i="2" s="1"/>
  <c r="BH20" i="2" s="1"/>
  <c r="BI20" i="2" s="1"/>
  <c r="BJ20" i="2" s="1"/>
  <c r="BK20" i="2" s="1"/>
  <c r="BL20" i="2" s="1"/>
  <c r="BM20" i="2" s="1"/>
  <c r="BN20" i="2" s="1"/>
  <c r="BO20" i="2" s="1"/>
  <c r="BP20" i="2" s="1"/>
  <c r="BQ20" i="2" s="1"/>
  <c r="BR20" i="2" s="1"/>
  <c r="BS20" i="2" s="1"/>
  <c r="BT20" i="2" s="1"/>
  <c r="BU20" i="2" s="1"/>
  <c r="BV20" i="2" s="1"/>
  <c r="BW20" i="2" s="1"/>
  <c r="BX20" i="2" s="1"/>
  <c r="BY20" i="2" s="1"/>
  <c r="BZ20" i="2" s="1"/>
  <c r="CA20" i="2" s="1"/>
  <c r="CB20" i="2" s="1"/>
  <c r="CC20" i="2" s="1"/>
  <c r="CD20" i="2" s="1"/>
  <c r="CE20" i="2" s="1"/>
  <c r="CF20" i="2" s="1"/>
  <c r="CG20" i="2" s="1"/>
  <c r="CH20" i="2" s="1"/>
  <c r="CI20" i="2" s="1"/>
  <c r="CJ20" i="2" s="1"/>
  <c r="CK20" i="2" s="1"/>
  <c r="CL20" i="2" s="1"/>
  <c r="CM20" i="2" s="1"/>
  <c r="CN20" i="2" s="1"/>
  <c r="CO20" i="2" s="1"/>
  <c r="CP20" i="2" s="1"/>
  <c r="CQ20" i="2" s="1"/>
  <c r="CR20" i="2" s="1"/>
  <c r="CS20" i="2" s="1"/>
  <c r="CT20" i="2" s="1"/>
  <c r="CU20" i="2" s="1"/>
  <c r="CV20" i="2" s="1"/>
  <c r="CW20" i="2" s="1"/>
  <c r="CX20" i="2" s="1"/>
  <c r="CY20" i="2" s="1"/>
  <c r="CZ20" i="2" s="1"/>
  <c r="AA27" i="2"/>
  <c r="AB27" i="2" s="1"/>
  <c r="AC27" i="2" s="1"/>
  <c r="AD27" i="2" s="1"/>
  <c r="AE27" i="2" s="1"/>
  <c r="AF27" i="2" s="1"/>
  <c r="AG27" i="2" s="1"/>
  <c r="AH27" i="2" s="1"/>
  <c r="AI27" i="2" s="1"/>
  <c r="AJ27" i="2" s="1"/>
  <c r="AK27" i="2" s="1"/>
  <c r="AL27" i="2" s="1"/>
  <c r="AM27" i="2" s="1"/>
  <c r="AG14" i="2"/>
  <c r="AH14" i="2" s="1"/>
  <c r="AI14" i="2" s="1"/>
  <c r="AJ14" i="2" s="1"/>
  <c r="AK14" i="2" s="1"/>
  <c r="AL14" i="2" s="1"/>
  <c r="AM14" i="2" s="1"/>
  <c r="AN14" i="2" s="1"/>
  <c r="AO14" i="2" s="1"/>
  <c r="AP14" i="2" s="1"/>
  <c r="AQ14" i="2" s="1"/>
  <c r="AR14" i="2" s="1"/>
  <c r="AS14" i="2" s="1"/>
  <c r="AT14" i="2" s="1"/>
  <c r="AU14" i="2" s="1"/>
  <c r="AV14" i="2" s="1"/>
  <c r="AW14" i="2" s="1"/>
  <c r="AX14" i="2" s="1"/>
  <c r="AY14" i="2" s="1"/>
  <c r="AZ14" i="2" s="1"/>
  <c r="BA14" i="2" s="1"/>
  <c r="BB14" i="2" s="1"/>
  <c r="BC14" i="2" s="1"/>
  <c r="BD14" i="2" s="1"/>
  <c r="BE14" i="2" s="1"/>
  <c r="BF14" i="2" s="1"/>
  <c r="BG14" i="2" s="1"/>
  <c r="BH14" i="2" s="1"/>
  <c r="BI14" i="2" s="1"/>
  <c r="BJ14" i="2" s="1"/>
  <c r="BK14" i="2" s="1"/>
  <c r="BL14" i="2" s="1"/>
  <c r="BM14" i="2" s="1"/>
  <c r="BN14" i="2" s="1"/>
  <c r="BO14" i="2" s="1"/>
  <c r="BP14" i="2" s="1"/>
  <c r="BQ14" i="2" s="1"/>
  <c r="BR14" i="2" s="1"/>
  <c r="BS14" i="2" s="1"/>
  <c r="BT14" i="2" s="1"/>
  <c r="BU14" i="2" s="1"/>
  <c r="BV14" i="2" s="1"/>
  <c r="BW14" i="2" s="1"/>
  <c r="BX14" i="2" s="1"/>
  <c r="BY14" i="2" s="1"/>
  <c r="BZ14" i="2" s="1"/>
  <c r="CA14" i="2" s="1"/>
  <c r="CB14" i="2" s="1"/>
  <c r="CC14" i="2" s="1"/>
  <c r="CD14" i="2" s="1"/>
  <c r="CE14" i="2" s="1"/>
  <c r="CF14" i="2" s="1"/>
  <c r="CG14" i="2" s="1"/>
  <c r="CH14" i="2" s="1"/>
  <c r="CI14" i="2" s="1"/>
  <c r="CJ14" i="2" s="1"/>
  <c r="CK14" i="2" s="1"/>
  <c r="CL14" i="2" s="1"/>
  <c r="CM14" i="2" s="1"/>
  <c r="CN14" i="2" s="1"/>
  <c r="CO14" i="2" s="1"/>
  <c r="CP14" i="2" s="1"/>
  <c r="CQ14" i="2" s="1"/>
  <c r="CR14" i="2" s="1"/>
  <c r="CS14" i="2" s="1"/>
  <c r="CT14" i="2" s="1"/>
  <c r="CU14" i="2" s="1"/>
  <c r="CV14" i="2" s="1"/>
  <c r="CW14" i="2" s="1"/>
  <c r="CX14" i="2" s="1"/>
  <c r="CY14" i="2" s="1"/>
  <c r="CZ14" i="2" s="1"/>
  <c r="K141" i="7"/>
  <c r="K154" i="7" s="1"/>
  <c r="L108" i="7"/>
  <c r="M42" i="2"/>
  <c r="M10" i="7" s="1"/>
  <c r="N9" i="2"/>
  <c r="N12" i="2"/>
  <c r="O12" i="2" s="1"/>
  <c r="P12" i="2" s="1"/>
  <c r="N51" i="7"/>
  <c r="N143" i="7"/>
  <c r="O16" i="2"/>
  <c r="P16" i="2" s="1"/>
  <c r="Q16" i="2" s="1"/>
  <c r="R16" i="2" s="1"/>
  <c r="S16" i="2" s="1"/>
  <c r="T16" i="2" s="1"/>
  <c r="U16" i="2" s="1"/>
  <c r="V16" i="2" s="1"/>
  <c r="W16" i="2" s="1"/>
  <c r="X16" i="2" s="1"/>
  <c r="Y16" i="2" s="1"/>
  <c r="Z16" i="2" s="1"/>
  <c r="AA16" i="2" s="1"/>
  <c r="AB16" i="2" s="1"/>
  <c r="AC16" i="2" s="1"/>
  <c r="AD16" i="2" s="1"/>
  <c r="AE16" i="2" s="1"/>
  <c r="AF16" i="2" s="1"/>
  <c r="AG16" i="2" s="1"/>
  <c r="AH16" i="2" s="1"/>
  <c r="AI16" i="2" s="1"/>
  <c r="AJ16" i="2" s="1"/>
  <c r="AK16" i="2" s="1"/>
  <c r="AL16" i="2" s="1"/>
  <c r="AM16" i="2" s="1"/>
  <c r="AN16" i="2" s="1"/>
  <c r="AO16" i="2" s="1"/>
  <c r="AP16" i="2" s="1"/>
  <c r="AQ16" i="2" s="1"/>
  <c r="AR16" i="2" s="1"/>
  <c r="AS16" i="2" s="1"/>
  <c r="AT16" i="2" s="1"/>
  <c r="AU16" i="2" s="1"/>
  <c r="AV16" i="2" s="1"/>
  <c r="AW16" i="2" s="1"/>
  <c r="AX16" i="2" s="1"/>
  <c r="AY16" i="2" s="1"/>
  <c r="AZ16" i="2" s="1"/>
  <c r="BA16" i="2" s="1"/>
  <c r="BB16" i="2" s="1"/>
  <c r="BC16" i="2" s="1"/>
  <c r="BD16" i="2" s="1"/>
  <c r="BE16" i="2" s="1"/>
  <c r="BF16" i="2" s="1"/>
  <c r="BG16" i="2" s="1"/>
  <c r="BH16" i="2" s="1"/>
  <c r="BI16" i="2" s="1"/>
  <c r="BJ16" i="2" s="1"/>
  <c r="BK16" i="2" s="1"/>
  <c r="BL16" i="2" s="1"/>
  <c r="BM16" i="2" s="1"/>
  <c r="BN16" i="2" s="1"/>
  <c r="BO16" i="2" s="1"/>
  <c r="BP16" i="2" s="1"/>
  <c r="BQ16" i="2" s="1"/>
  <c r="BR16" i="2" s="1"/>
  <c r="BS16" i="2" s="1"/>
  <c r="BT16" i="2" s="1"/>
  <c r="BU16" i="2" s="1"/>
  <c r="BV16" i="2" s="1"/>
  <c r="BW16" i="2" s="1"/>
  <c r="BX16" i="2" s="1"/>
  <c r="BY16" i="2" s="1"/>
  <c r="BZ16" i="2" s="1"/>
  <c r="CA16" i="2" s="1"/>
  <c r="CB16" i="2" s="1"/>
  <c r="CC16" i="2" s="1"/>
  <c r="CD16" i="2" s="1"/>
  <c r="CE16" i="2" s="1"/>
  <c r="CF16" i="2" s="1"/>
  <c r="CG16" i="2" s="1"/>
  <c r="CH16" i="2" s="1"/>
  <c r="CI16" i="2" s="1"/>
  <c r="CJ16" i="2" s="1"/>
  <c r="CK16" i="2" s="1"/>
  <c r="CL16" i="2" s="1"/>
  <c r="CM16" i="2" s="1"/>
  <c r="CN16" i="2" s="1"/>
  <c r="CO16" i="2" s="1"/>
  <c r="CP16" i="2" s="1"/>
  <c r="CQ16" i="2" s="1"/>
  <c r="CR16" i="2" s="1"/>
  <c r="CS16" i="2" s="1"/>
  <c r="CT16" i="2" s="1"/>
  <c r="CU16" i="2" s="1"/>
  <c r="CV16" i="2" s="1"/>
  <c r="CW16" i="2" s="1"/>
  <c r="CX16" i="2" s="1"/>
  <c r="CY16" i="2" s="1"/>
  <c r="CZ16" i="2" s="1"/>
  <c r="O55" i="7"/>
  <c r="O144" i="7" s="1"/>
  <c r="O56" i="7"/>
  <c r="O145" i="7" s="1"/>
  <c r="P17" i="7"/>
  <c r="P52" i="7" s="1" a="1"/>
  <c r="P52" i="7" s="1"/>
  <c r="O54" i="7"/>
  <c r="O35" i="7"/>
  <c r="O47" i="7"/>
  <c r="O43" i="7"/>
  <c r="O27" i="7"/>
  <c r="O18" i="7"/>
  <c r="O32" i="7"/>
  <c r="O44" i="7"/>
  <c r="O46" i="7"/>
  <c r="O20" i="7"/>
  <c r="O28" i="7"/>
  <c r="O26" i="7"/>
  <c r="O41" i="7"/>
  <c r="O22" i="7"/>
  <c r="O39" i="7"/>
  <c r="O36" i="7"/>
  <c r="O48" i="7"/>
  <c r="O38" i="7"/>
  <c r="O23" i="7"/>
  <c r="O42" i="7"/>
  <c r="O40" i="7"/>
  <c r="O29" i="7"/>
  <c r="O19" i="7"/>
  <c r="O21" i="7"/>
  <c r="O30" i="7"/>
  <c r="O37" i="7"/>
  <c r="O127" i="7" s="1"/>
  <c r="O31" i="7"/>
  <c r="O24" i="7"/>
  <c r="O34" i="7"/>
  <c r="O25" i="7"/>
  <c r="O49" i="7"/>
  <c r="O45" i="7"/>
  <c r="O50" i="7"/>
  <c r="O33" i="7"/>
  <c r="J104" i="7"/>
  <c r="K71" i="7"/>
  <c r="O146" i="7" l="1"/>
  <c r="B17" i="6"/>
  <c r="I17" i="6"/>
  <c r="G18" i="6"/>
  <c r="O136" i="7"/>
  <c r="O110" i="7"/>
  <c r="O130" i="7"/>
  <c r="O124" i="7"/>
  <c r="O123" i="7"/>
  <c r="O128" i="7"/>
  <c r="O133" i="7"/>
  <c r="O122" i="7"/>
  <c r="O114" i="7"/>
  <c r="O140" i="7"/>
  <c r="O121" i="7"/>
  <c r="O113" i="7"/>
  <c r="O118" i="7"/>
  <c r="O131" i="7"/>
  <c r="O138" i="7"/>
  <c r="O134" i="7"/>
  <c r="O64" i="7"/>
  <c r="O147" i="7"/>
  <c r="P63" i="7"/>
  <c r="P152" i="7" s="1"/>
  <c r="P61" i="7"/>
  <c r="P150" i="7" s="1"/>
  <c r="P59" i="7"/>
  <c r="P148" i="7" s="1"/>
  <c r="P62" i="7"/>
  <c r="P151" i="7" s="1"/>
  <c r="P60" i="7"/>
  <c r="P149" i="7" s="1"/>
  <c r="P58" i="7"/>
  <c r="P57" i="7"/>
  <c r="O115" i="7"/>
  <c r="O120" i="7"/>
  <c r="N153" i="7"/>
  <c r="O125" i="7"/>
  <c r="O126" i="7"/>
  <c r="O111" i="7"/>
  <c r="O119" i="7"/>
  <c r="O129" i="7"/>
  <c r="P8" i="2"/>
  <c r="O5" i="7"/>
  <c r="O163" i="7" s="1"/>
  <c r="O112" i="7"/>
  <c r="O135" i="7"/>
  <c r="O117" i="7"/>
  <c r="O132" i="7"/>
  <c r="O139" i="7"/>
  <c r="O109" i="7"/>
  <c r="O116" i="7"/>
  <c r="O137" i="7"/>
  <c r="BC31" i="2"/>
  <c r="BD31" i="2" s="1"/>
  <c r="BE31" i="2" s="1"/>
  <c r="BF31" i="2" s="1"/>
  <c r="BG31" i="2" s="1"/>
  <c r="BH31" i="2" s="1"/>
  <c r="BI31" i="2" s="1"/>
  <c r="BJ31" i="2" s="1"/>
  <c r="BK31" i="2" s="1"/>
  <c r="BL31" i="2" s="1"/>
  <c r="BM31" i="2" s="1"/>
  <c r="BN31" i="2" s="1"/>
  <c r="BO31" i="2" s="1"/>
  <c r="BP31" i="2" s="1"/>
  <c r="BQ31" i="2" s="1"/>
  <c r="BR31" i="2" s="1"/>
  <c r="BS31" i="2" s="1"/>
  <c r="BT31" i="2" s="1"/>
  <c r="BU31" i="2" s="1"/>
  <c r="BV31" i="2" s="1"/>
  <c r="BW31" i="2" s="1"/>
  <c r="BX31" i="2" s="1"/>
  <c r="BY31" i="2" s="1"/>
  <c r="BZ31" i="2" s="1"/>
  <c r="CA31" i="2" s="1"/>
  <c r="CB31" i="2" s="1"/>
  <c r="CC31" i="2" s="1"/>
  <c r="CD31" i="2" s="1"/>
  <c r="CE31" i="2" s="1"/>
  <c r="CF31" i="2" s="1"/>
  <c r="CG31" i="2" s="1"/>
  <c r="CH31" i="2" s="1"/>
  <c r="CI31" i="2" s="1"/>
  <c r="CJ31" i="2" s="1"/>
  <c r="CK31" i="2" s="1"/>
  <c r="CL31" i="2" s="1"/>
  <c r="CM31" i="2" s="1"/>
  <c r="CN31" i="2" s="1"/>
  <c r="CO31" i="2" s="1"/>
  <c r="CP31" i="2" s="1"/>
  <c r="CQ31" i="2" s="1"/>
  <c r="CR31" i="2" s="1"/>
  <c r="CS31" i="2" s="1"/>
  <c r="CT31" i="2" s="1"/>
  <c r="CU31" i="2" s="1"/>
  <c r="CV31" i="2" s="1"/>
  <c r="CW31" i="2" s="1"/>
  <c r="CX31" i="2" s="1"/>
  <c r="CY31" i="2" s="1"/>
  <c r="CZ31" i="2" s="1"/>
  <c r="Q12" i="2"/>
  <c r="R12" i="2" s="1"/>
  <c r="S12" i="2" s="1"/>
  <c r="T12" i="2" s="1"/>
  <c r="U12" i="2" s="1"/>
  <c r="V12" i="2" s="1"/>
  <c r="W12" i="2" s="1"/>
  <c r="X12" i="2" s="1"/>
  <c r="Y12" i="2" s="1"/>
  <c r="Z12" i="2" s="1"/>
  <c r="AA12" i="2" s="1"/>
  <c r="AB12" i="2" s="1"/>
  <c r="AC12" i="2" s="1"/>
  <c r="AD12" i="2" s="1"/>
  <c r="AE12" i="2" s="1"/>
  <c r="AF12" i="2" s="1"/>
  <c r="AG12" i="2" s="1"/>
  <c r="AH12" i="2" s="1"/>
  <c r="AI12" i="2" s="1"/>
  <c r="AJ12" i="2" s="1"/>
  <c r="AK12" i="2" s="1"/>
  <c r="AL12" i="2" s="1"/>
  <c r="AM12" i="2" s="1"/>
  <c r="AN12" i="2" s="1"/>
  <c r="AO12" i="2" s="1"/>
  <c r="AP12" i="2" s="1"/>
  <c r="AQ12" i="2" s="1"/>
  <c r="AR12" i="2" s="1"/>
  <c r="AS12" i="2" s="1"/>
  <c r="AT12" i="2" s="1"/>
  <c r="AU12" i="2" s="1"/>
  <c r="AV12" i="2" s="1"/>
  <c r="AW12" i="2" s="1"/>
  <c r="AX12" i="2" s="1"/>
  <c r="AY12" i="2" s="1"/>
  <c r="AZ12" i="2" s="1"/>
  <c r="BA12" i="2" s="1"/>
  <c r="BB12" i="2" s="1"/>
  <c r="BC12" i="2" s="1"/>
  <c r="BD12" i="2" s="1"/>
  <c r="BE12" i="2" s="1"/>
  <c r="BF12" i="2" s="1"/>
  <c r="BG12" i="2" s="1"/>
  <c r="BH12" i="2" s="1"/>
  <c r="BI12" i="2" s="1"/>
  <c r="BJ12" i="2" s="1"/>
  <c r="BK12" i="2" s="1"/>
  <c r="BL12" i="2" s="1"/>
  <c r="BM12" i="2" s="1"/>
  <c r="BN12" i="2" s="1"/>
  <c r="BO12" i="2" s="1"/>
  <c r="BP12" i="2" s="1"/>
  <c r="BQ12" i="2" s="1"/>
  <c r="BR12" i="2" s="1"/>
  <c r="BS12" i="2" s="1"/>
  <c r="BT12" i="2" s="1"/>
  <c r="BU12" i="2" s="1"/>
  <c r="BV12" i="2" s="1"/>
  <c r="BW12" i="2" s="1"/>
  <c r="BX12" i="2" s="1"/>
  <c r="BY12" i="2" s="1"/>
  <c r="BZ12" i="2" s="1"/>
  <c r="CA12" i="2" s="1"/>
  <c r="CB12" i="2" s="1"/>
  <c r="CC12" i="2" s="1"/>
  <c r="CD12" i="2" s="1"/>
  <c r="CE12" i="2" s="1"/>
  <c r="CF12" i="2" s="1"/>
  <c r="CG12" i="2" s="1"/>
  <c r="CH12" i="2" s="1"/>
  <c r="CI12" i="2" s="1"/>
  <c r="CJ12" i="2" s="1"/>
  <c r="CK12" i="2" s="1"/>
  <c r="CL12" i="2" s="1"/>
  <c r="CM12" i="2" s="1"/>
  <c r="CN12" i="2" s="1"/>
  <c r="CO12" i="2" s="1"/>
  <c r="CP12" i="2" s="1"/>
  <c r="CQ12" i="2" s="1"/>
  <c r="CR12" i="2" s="1"/>
  <c r="CS12" i="2" s="1"/>
  <c r="CT12" i="2" s="1"/>
  <c r="CU12" i="2" s="1"/>
  <c r="CV12" i="2" s="1"/>
  <c r="CW12" i="2" s="1"/>
  <c r="CX12" i="2" s="1"/>
  <c r="CY12" i="2" s="1"/>
  <c r="CZ12" i="2" s="1"/>
  <c r="AN27" i="2"/>
  <c r="AO27" i="2" s="1"/>
  <c r="AP27" i="2" s="1"/>
  <c r="AQ27" i="2" s="1"/>
  <c r="AR27" i="2" s="1"/>
  <c r="AS27" i="2" s="1"/>
  <c r="AT27" i="2" s="1"/>
  <c r="AU27" i="2" s="1"/>
  <c r="AV27" i="2" s="1"/>
  <c r="AW27" i="2" s="1"/>
  <c r="AX27" i="2" s="1"/>
  <c r="AY27" i="2" s="1"/>
  <c r="AZ27" i="2" s="1"/>
  <c r="BA27" i="2" s="1"/>
  <c r="BB27" i="2" s="1"/>
  <c r="BC27" i="2" s="1"/>
  <c r="BD27" i="2" s="1"/>
  <c r="BE27" i="2" s="1"/>
  <c r="BF27" i="2" s="1"/>
  <c r="BG27" i="2" s="1"/>
  <c r="BH27" i="2" s="1"/>
  <c r="BI27" i="2" s="1"/>
  <c r="BJ27" i="2" s="1"/>
  <c r="BK27" i="2" s="1"/>
  <c r="BL27" i="2" s="1"/>
  <c r="BM27" i="2" s="1"/>
  <c r="BN27" i="2" s="1"/>
  <c r="BO27" i="2" s="1"/>
  <c r="BP27" i="2" s="1"/>
  <c r="BQ27" i="2" s="1"/>
  <c r="BR27" i="2" s="1"/>
  <c r="BS27" i="2" s="1"/>
  <c r="BT27" i="2" s="1"/>
  <c r="BU27" i="2" s="1"/>
  <c r="BV27" i="2" s="1"/>
  <c r="BW27" i="2" s="1"/>
  <c r="BX27" i="2" s="1"/>
  <c r="BY27" i="2" s="1"/>
  <c r="BZ27" i="2" s="1"/>
  <c r="CA27" i="2" s="1"/>
  <c r="CB27" i="2" s="1"/>
  <c r="CC27" i="2" s="1"/>
  <c r="CD27" i="2" s="1"/>
  <c r="CE27" i="2" s="1"/>
  <c r="CF27" i="2" s="1"/>
  <c r="CG27" i="2" s="1"/>
  <c r="CH27" i="2" s="1"/>
  <c r="CI27" i="2" s="1"/>
  <c r="CJ27" i="2" s="1"/>
  <c r="CK27" i="2" s="1"/>
  <c r="CL27" i="2" s="1"/>
  <c r="CM27" i="2" s="1"/>
  <c r="CN27" i="2" s="1"/>
  <c r="CO27" i="2" s="1"/>
  <c r="CP27" i="2" s="1"/>
  <c r="CQ27" i="2" s="1"/>
  <c r="CR27" i="2" s="1"/>
  <c r="CS27" i="2" s="1"/>
  <c r="CT27" i="2" s="1"/>
  <c r="CU27" i="2" s="1"/>
  <c r="CV27" i="2" s="1"/>
  <c r="CW27" i="2" s="1"/>
  <c r="CX27" i="2" s="1"/>
  <c r="CY27" i="2" s="1"/>
  <c r="CZ27" i="2" s="1"/>
  <c r="Q17" i="7"/>
  <c r="Q52" i="7" s="1" a="1"/>
  <c r="Q52" i="7" s="1"/>
  <c r="P55" i="7"/>
  <c r="P144" i="7" s="1"/>
  <c r="P56" i="7"/>
  <c r="P145" i="7" s="1"/>
  <c r="P54" i="7"/>
  <c r="P35" i="7"/>
  <c r="P43" i="7"/>
  <c r="P47" i="7"/>
  <c r="P27" i="7"/>
  <c r="P18" i="7"/>
  <c r="P28" i="7"/>
  <c r="P29" i="7"/>
  <c r="P21" i="7"/>
  <c r="P30" i="7"/>
  <c r="P37" i="7"/>
  <c r="P127" i="7" s="1"/>
  <c r="P31" i="7"/>
  <c r="P44" i="7"/>
  <c r="P46" i="7"/>
  <c r="P20" i="7"/>
  <c r="P19" i="7"/>
  <c r="P26" i="7"/>
  <c r="P41" i="7"/>
  <c r="P22" i="7"/>
  <c r="P48" i="7"/>
  <c r="P33" i="7"/>
  <c r="P50" i="7"/>
  <c r="P45" i="7"/>
  <c r="P39" i="7"/>
  <c r="P32" i="7"/>
  <c r="P36" i="7"/>
  <c r="P40" i="7"/>
  <c r="P38" i="7"/>
  <c r="P23" i="7"/>
  <c r="P42" i="7"/>
  <c r="P49" i="7"/>
  <c r="P24" i="7"/>
  <c r="P25" i="7"/>
  <c r="P34" i="7"/>
  <c r="O143" i="7"/>
  <c r="O153" i="7" s="1"/>
  <c r="N42" i="2"/>
  <c r="N10" i="7" s="1"/>
  <c r="O9" i="2"/>
  <c r="N65" i="7"/>
  <c r="L71" i="7"/>
  <c r="K104" i="7"/>
  <c r="O51" i="7"/>
  <c r="L141" i="7"/>
  <c r="L154" i="7" s="1"/>
  <c r="M108" i="7"/>
  <c r="B18" i="6" l="1"/>
  <c r="I18" i="6"/>
  <c r="G19" i="6"/>
  <c r="P133" i="7"/>
  <c r="P136" i="7"/>
  <c r="P130" i="7"/>
  <c r="P124" i="7"/>
  <c r="P110" i="7"/>
  <c r="P128" i="7"/>
  <c r="P123" i="7"/>
  <c r="P118" i="7"/>
  <c r="P140" i="7"/>
  <c r="P114" i="7"/>
  <c r="P122" i="7"/>
  <c r="P113" i="7"/>
  <c r="P109" i="7"/>
  <c r="P121" i="7"/>
  <c r="P138" i="7"/>
  <c r="P134" i="7"/>
  <c r="P125" i="7"/>
  <c r="P131" i="7"/>
  <c r="P112" i="7"/>
  <c r="P147" i="7"/>
  <c r="P126" i="7"/>
  <c r="P64" i="7"/>
  <c r="P146" i="7"/>
  <c r="Q62" i="7"/>
  <c r="Q151" i="7" s="1"/>
  <c r="Q60" i="7"/>
  <c r="Q149" i="7" s="1"/>
  <c r="Q63" i="7"/>
  <c r="Q152" i="7" s="1"/>
  <c r="Q61" i="7"/>
  <c r="Q150" i="7" s="1"/>
  <c r="Q59" i="7"/>
  <c r="Q148" i="7" s="1"/>
  <c r="Q57" i="7"/>
  <c r="Q58" i="7"/>
  <c r="P120" i="7"/>
  <c r="P115" i="7"/>
  <c r="P129" i="7"/>
  <c r="P111" i="7"/>
  <c r="P119" i="7"/>
  <c r="Q8" i="2"/>
  <c r="P5" i="7"/>
  <c r="P163" i="7" s="1"/>
  <c r="P135" i="7"/>
  <c r="P117" i="7"/>
  <c r="P132" i="7"/>
  <c r="P139" i="7"/>
  <c r="P116" i="7"/>
  <c r="P137" i="7"/>
  <c r="M141" i="7"/>
  <c r="M154" i="7" s="1"/>
  <c r="N108" i="7"/>
  <c r="M71" i="7"/>
  <c r="L104" i="7"/>
  <c r="O42" i="2"/>
  <c r="O10" i="7" s="1"/>
  <c r="P9" i="2"/>
  <c r="O65" i="7"/>
  <c r="P51" i="7"/>
  <c r="Q56" i="7"/>
  <c r="Q145" i="7" s="1"/>
  <c r="Q55" i="7"/>
  <c r="Q144" i="7" s="1"/>
  <c r="R17" i="7"/>
  <c r="R52" i="7" s="1" a="1"/>
  <c r="R52" i="7" s="1"/>
  <c r="Q54" i="7"/>
  <c r="Q35" i="7"/>
  <c r="Q27" i="7"/>
  <c r="Q43" i="7"/>
  <c r="Q47" i="7"/>
  <c r="Q18" i="7"/>
  <c r="Q19" i="7"/>
  <c r="Q21" i="7"/>
  <c r="Q26" i="7"/>
  <c r="Q46" i="7"/>
  <c r="Q41" i="7"/>
  <c r="Q22" i="7"/>
  <c r="Q36" i="7"/>
  <c r="Q39" i="7"/>
  <c r="Q44" i="7"/>
  <c r="Q20" i="7"/>
  <c r="Q30" i="7"/>
  <c r="Q37" i="7"/>
  <c r="Q127" i="7" s="1"/>
  <c r="Q38" i="7"/>
  <c r="Q33" i="7"/>
  <c r="Q42" i="7"/>
  <c r="Q45" i="7"/>
  <c r="Q32" i="7"/>
  <c r="Q40" i="7"/>
  <c r="Q28" i="7"/>
  <c r="Q29" i="7"/>
  <c r="Q48" i="7"/>
  <c r="Q31" i="7"/>
  <c r="Q24" i="7"/>
  <c r="Q50" i="7"/>
  <c r="Q23" i="7"/>
  <c r="Q49" i="7"/>
  <c r="Q34" i="7"/>
  <c r="Q25" i="7"/>
  <c r="P143" i="7"/>
  <c r="B19" i="6" l="1"/>
  <c r="I19" i="6"/>
  <c r="G20" i="6"/>
  <c r="Q133" i="7"/>
  <c r="Q110" i="7"/>
  <c r="Q136" i="7"/>
  <c r="Q130" i="7"/>
  <c r="Q124" i="7"/>
  <c r="Q123" i="7"/>
  <c r="Q128" i="7"/>
  <c r="Q118" i="7"/>
  <c r="Q140" i="7"/>
  <c r="Q114" i="7"/>
  <c r="Q113" i="7"/>
  <c r="Q122" i="7"/>
  <c r="Q109" i="7"/>
  <c r="Q121" i="7"/>
  <c r="Q134" i="7"/>
  <c r="Q138" i="7"/>
  <c r="Q131" i="7"/>
  <c r="Q120" i="7"/>
  <c r="Q115" i="7"/>
  <c r="Q125" i="7"/>
  <c r="Q126" i="7"/>
  <c r="Q112" i="7"/>
  <c r="Q129" i="7"/>
  <c r="Q147" i="7"/>
  <c r="Q146" i="7"/>
  <c r="P153" i="7"/>
  <c r="R62" i="7"/>
  <c r="R151" i="7" s="1"/>
  <c r="R60" i="7"/>
  <c r="R149" i="7" s="1"/>
  <c r="R58" i="7"/>
  <c r="R63" i="7"/>
  <c r="R152" i="7" s="1"/>
  <c r="R61" i="7"/>
  <c r="R150" i="7" s="1"/>
  <c r="R59" i="7"/>
  <c r="R148" i="7" s="1"/>
  <c r="R57" i="7"/>
  <c r="Q111" i="7"/>
  <c r="Q64" i="7"/>
  <c r="Q135" i="7"/>
  <c r="Q119" i="7"/>
  <c r="R8" i="2"/>
  <c r="Q5" i="7"/>
  <c r="Q163" i="7" s="1"/>
  <c r="Q117" i="7"/>
  <c r="Q132" i="7"/>
  <c r="Q139" i="7"/>
  <c r="Q116" i="7"/>
  <c r="Q137" i="7"/>
  <c r="P65" i="7"/>
  <c r="M104" i="7"/>
  <c r="N71" i="7"/>
  <c r="R54" i="7"/>
  <c r="R55" i="7"/>
  <c r="R144" i="7" s="1"/>
  <c r="R56" i="7"/>
  <c r="R145" i="7" s="1"/>
  <c r="S17" i="7"/>
  <c r="S52" i="7" s="1" a="1"/>
  <c r="S52" i="7" s="1"/>
  <c r="R18" i="7"/>
  <c r="R35" i="7"/>
  <c r="R43" i="7"/>
  <c r="R47" i="7"/>
  <c r="R27" i="7"/>
  <c r="R39" i="7"/>
  <c r="R22" i="7"/>
  <c r="R20" i="7"/>
  <c r="R36" i="7"/>
  <c r="R19" i="7"/>
  <c r="R38" i="7"/>
  <c r="R29" i="7"/>
  <c r="R30" i="7"/>
  <c r="R32" i="7"/>
  <c r="R44" i="7"/>
  <c r="R46" i="7"/>
  <c r="R40" i="7"/>
  <c r="R28" i="7"/>
  <c r="R21" i="7"/>
  <c r="R37" i="7"/>
  <c r="R127" i="7" s="1"/>
  <c r="R24" i="7"/>
  <c r="R25" i="7"/>
  <c r="R49" i="7"/>
  <c r="R45" i="7"/>
  <c r="R41" i="7"/>
  <c r="R26" i="7"/>
  <c r="R48" i="7"/>
  <c r="R33" i="7"/>
  <c r="R23" i="7"/>
  <c r="R42" i="7"/>
  <c r="R31" i="7"/>
  <c r="R50" i="7"/>
  <c r="R34" i="7"/>
  <c r="P42" i="2"/>
  <c r="P10" i="7" s="1"/>
  <c r="Q9" i="2"/>
  <c r="O108" i="7"/>
  <c r="N141" i="7"/>
  <c r="N154" i="7" s="1"/>
  <c r="Q143" i="7"/>
  <c r="Q51" i="7"/>
  <c r="B20" i="6" l="1"/>
  <c r="I20" i="6"/>
  <c r="G21" i="6"/>
  <c r="R133" i="7"/>
  <c r="R110" i="7"/>
  <c r="R123" i="7"/>
  <c r="R136" i="7"/>
  <c r="R130" i="7"/>
  <c r="R124" i="7"/>
  <c r="R113" i="7"/>
  <c r="R128" i="7"/>
  <c r="R118" i="7"/>
  <c r="R140" i="7"/>
  <c r="R114" i="7"/>
  <c r="R122" i="7"/>
  <c r="R121" i="7"/>
  <c r="R109" i="7"/>
  <c r="R138" i="7"/>
  <c r="R115" i="7"/>
  <c r="R120" i="7"/>
  <c r="R134" i="7"/>
  <c r="R125" i="7"/>
  <c r="R131" i="7"/>
  <c r="R126" i="7"/>
  <c r="R147" i="7"/>
  <c r="R112" i="7"/>
  <c r="R129" i="7"/>
  <c r="Q153" i="7"/>
  <c r="R135" i="7"/>
  <c r="S62" i="7"/>
  <c r="S151" i="7" s="1"/>
  <c r="S60" i="7"/>
  <c r="S149" i="7" s="1"/>
  <c r="S58" i="7"/>
  <c r="S63" i="7"/>
  <c r="S152" i="7" s="1"/>
  <c r="S61" i="7"/>
  <c r="S150" i="7" s="1"/>
  <c r="S59" i="7"/>
  <c r="S148" i="7" s="1"/>
  <c r="S57" i="7"/>
  <c r="R64" i="7"/>
  <c r="R146" i="7"/>
  <c r="R111" i="7"/>
  <c r="R116" i="7"/>
  <c r="R119" i="7"/>
  <c r="S8" i="2"/>
  <c r="R5" i="7"/>
  <c r="R163" i="7" s="1"/>
  <c r="R117" i="7"/>
  <c r="R132" i="7"/>
  <c r="R139" i="7"/>
  <c r="R137" i="7"/>
  <c r="R143" i="7"/>
  <c r="R51" i="7"/>
  <c r="Q42" i="2"/>
  <c r="Q10" i="7" s="1"/>
  <c r="R9" i="2"/>
  <c r="Q65" i="7"/>
  <c r="O141" i="7"/>
  <c r="O154" i="7" s="1"/>
  <c r="P108" i="7"/>
  <c r="S54" i="7"/>
  <c r="S55" i="7"/>
  <c r="S144" i="7" s="1"/>
  <c r="T17" i="7"/>
  <c r="T52" i="7" s="1" a="1"/>
  <c r="T52" i="7" s="1"/>
  <c r="S56" i="7"/>
  <c r="S145" i="7" s="1"/>
  <c r="S27" i="7"/>
  <c r="S18" i="7"/>
  <c r="S35" i="7"/>
  <c r="S43" i="7"/>
  <c r="S47" i="7"/>
  <c r="S41" i="7"/>
  <c r="S19" i="7"/>
  <c r="S48" i="7"/>
  <c r="S33" i="7"/>
  <c r="S39" i="7"/>
  <c r="S46" i="7"/>
  <c r="S20" i="7"/>
  <c r="S36" i="7"/>
  <c r="S22" i="7"/>
  <c r="S29" i="7"/>
  <c r="S30" i="7"/>
  <c r="S31" i="7"/>
  <c r="S32" i="7"/>
  <c r="S44" i="7"/>
  <c r="S40" i="7"/>
  <c r="S28" i="7"/>
  <c r="S21" i="7"/>
  <c r="S26" i="7"/>
  <c r="S37" i="7"/>
  <c r="S127" i="7" s="1"/>
  <c r="S38" i="7"/>
  <c r="S24" i="7"/>
  <c r="S25" i="7"/>
  <c r="S49" i="7"/>
  <c r="S50" i="7"/>
  <c r="S42" i="7"/>
  <c r="S45" i="7"/>
  <c r="S23" i="7"/>
  <c r="S34" i="7"/>
  <c r="O71" i="7"/>
  <c r="N104" i="7"/>
  <c r="S147" i="7" l="1"/>
  <c r="B21" i="6"/>
  <c r="I21" i="6"/>
  <c r="G22" i="6"/>
  <c r="S133" i="7"/>
  <c r="S110" i="7"/>
  <c r="S123" i="7"/>
  <c r="S136" i="7"/>
  <c r="S130" i="7"/>
  <c r="S124" i="7"/>
  <c r="S113" i="7"/>
  <c r="S140" i="7"/>
  <c r="S128" i="7"/>
  <c r="S118" i="7"/>
  <c r="S121" i="7"/>
  <c r="S114" i="7"/>
  <c r="S109" i="7"/>
  <c r="S122" i="7"/>
  <c r="S115" i="7"/>
  <c r="S138" i="7"/>
  <c r="S120" i="7"/>
  <c r="S134" i="7"/>
  <c r="S125" i="7"/>
  <c r="S129" i="7"/>
  <c r="S131" i="7"/>
  <c r="S126" i="7"/>
  <c r="S112" i="7"/>
  <c r="S135" i="7"/>
  <c r="S146" i="7"/>
  <c r="T62" i="7"/>
  <c r="T151" i="7" s="1"/>
  <c r="T60" i="7"/>
  <c r="T149" i="7" s="1"/>
  <c r="T58" i="7"/>
  <c r="T63" i="7"/>
  <c r="T152" i="7" s="1"/>
  <c r="T61" i="7"/>
  <c r="T150" i="7" s="1"/>
  <c r="T59" i="7"/>
  <c r="T148" i="7" s="1"/>
  <c r="T57" i="7"/>
  <c r="S111" i="7"/>
  <c r="S64" i="7"/>
  <c r="R153" i="7"/>
  <c r="S116" i="7"/>
  <c r="S119" i="7"/>
  <c r="T8" i="2"/>
  <c r="S5" i="7"/>
  <c r="S163" i="7" s="1"/>
  <c r="S117" i="7"/>
  <c r="S132" i="7"/>
  <c r="S139" i="7"/>
  <c r="S137" i="7"/>
  <c r="R65" i="7"/>
  <c r="S51" i="7"/>
  <c r="P141" i="7"/>
  <c r="P154" i="7" s="1"/>
  <c r="Q108" i="7"/>
  <c r="R42" i="2"/>
  <c r="R10" i="7" s="1"/>
  <c r="S9" i="2"/>
  <c r="S143" i="7"/>
  <c r="T54" i="7"/>
  <c r="T55" i="7"/>
  <c r="T144" i="7" s="1"/>
  <c r="T56" i="7"/>
  <c r="T145" i="7" s="1"/>
  <c r="U17" i="7"/>
  <c r="U52" i="7" s="1" a="1"/>
  <c r="U52" i="7" s="1"/>
  <c r="T47" i="7"/>
  <c r="T35" i="7"/>
  <c r="T18" i="7"/>
  <c r="T43" i="7"/>
  <c r="T27" i="7"/>
  <c r="T39" i="7"/>
  <c r="T32" i="7"/>
  <c r="T44" i="7"/>
  <c r="T40" i="7"/>
  <c r="T28" i="7"/>
  <c r="T21" i="7"/>
  <c r="T37" i="7"/>
  <c r="T127" i="7" s="1"/>
  <c r="T41" i="7"/>
  <c r="T22" i="7"/>
  <c r="T19" i="7"/>
  <c r="T48" i="7"/>
  <c r="T38" i="7"/>
  <c r="T20" i="7"/>
  <c r="T36" i="7"/>
  <c r="T26" i="7"/>
  <c r="T30" i="7"/>
  <c r="T46" i="7"/>
  <c r="T29" i="7"/>
  <c r="T50" i="7"/>
  <c r="T34" i="7"/>
  <c r="T33" i="7"/>
  <c r="T23" i="7"/>
  <c r="T45" i="7"/>
  <c r="T24" i="7"/>
  <c r="T25" i="7"/>
  <c r="T49" i="7"/>
  <c r="T42" i="7"/>
  <c r="T31" i="7"/>
  <c r="O104" i="7"/>
  <c r="P71" i="7"/>
  <c r="T147" i="7" l="1"/>
  <c r="S153" i="7"/>
  <c r="T138" i="7"/>
  <c r="B22" i="6"/>
  <c r="I22" i="6"/>
  <c r="G23" i="6"/>
  <c r="T133" i="7"/>
  <c r="T110" i="7"/>
  <c r="T123" i="7"/>
  <c r="T136" i="7"/>
  <c r="T124" i="7"/>
  <c r="T130" i="7"/>
  <c r="T113" i="7"/>
  <c r="T128" i="7"/>
  <c r="T140" i="7"/>
  <c r="T121" i="7"/>
  <c r="T118" i="7"/>
  <c r="T114" i="7"/>
  <c r="T109" i="7"/>
  <c r="T115" i="7"/>
  <c r="T122" i="7"/>
  <c r="T120" i="7"/>
  <c r="T129" i="7"/>
  <c r="T134" i="7"/>
  <c r="T125" i="7"/>
  <c r="T131" i="7"/>
  <c r="T111" i="7"/>
  <c r="T126" i="7"/>
  <c r="T112" i="7"/>
  <c r="T135" i="7"/>
  <c r="U63" i="7"/>
  <c r="U152" i="7" s="1"/>
  <c r="U61" i="7"/>
  <c r="U150" i="7" s="1"/>
  <c r="U59" i="7"/>
  <c r="U148" i="7" s="1"/>
  <c r="U60" i="7"/>
  <c r="U149" i="7" s="1"/>
  <c r="U57" i="7"/>
  <c r="U58" i="7"/>
  <c r="U62" i="7"/>
  <c r="U151" i="7" s="1"/>
  <c r="T64" i="7"/>
  <c r="T146" i="7"/>
  <c r="T116" i="7"/>
  <c r="T119" i="7"/>
  <c r="U8" i="2"/>
  <c r="T5" i="7"/>
  <c r="T163" i="7" s="1"/>
  <c r="T117" i="7"/>
  <c r="T132" i="7"/>
  <c r="T139" i="7"/>
  <c r="T137" i="7"/>
  <c r="S65" i="7"/>
  <c r="U54" i="7"/>
  <c r="U55" i="7"/>
  <c r="U144" i="7" s="1"/>
  <c r="V17" i="7"/>
  <c r="V52" i="7" s="1" a="1"/>
  <c r="V52" i="7" s="1"/>
  <c r="U56" i="7"/>
  <c r="U145" i="7" s="1"/>
  <c r="U35" i="7"/>
  <c r="U43" i="7"/>
  <c r="U27" i="7"/>
  <c r="U47" i="7"/>
  <c r="U18" i="7"/>
  <c r="U29" i="7"/>
  <c r="U19" i="7"/>
  <c r="U26" i="7"/>
  <c r="U39" i="7"/>
  <c r="U32" i="7"/>
  <c r="U44" i="7"/>
  <c r="U22" i="7"/>
  <c r="U40" i="7"/>
  <c r="U28" i="7"/>
  <c r="U21" i="7"/>
  <c r="U37" i="7"/>
  <c r="U127" i="7" s="1"/>
  <c r="U38" i="7"/>
  <c r="U41" i="7"/>
  <c r="U30" i="7"/>
  <c r="U48" i="7"/>
  <c r="U33" i="7"/>
  <c r="U31" i="7"/>
  <c r="U23" i="7"/>
  <c r="U34" i="7"/>
  <c r="U42" i="7"/>
  <c r="U45" i="7"/>
  <c r="U46" i="7"/>
  <c r="U20" i="7"/>
  <c r="U36" i="7"/>
  <c r="U50" i="7"/>
  <c r="U24" i="7"/>
  <c r="U25" i="7"/>
  <c r="U49" i="7"/>
  <c r="Q141" i="7"/>
  <c r="Q154" i="7" s="1"/>
  <c r="R108" i="7"/>
  <c r="Q71" i="7"/>
  <c r="P104" i="7"/>
  <c r="T143" i="7"/>
  <c r="S42" i="2"/>
  <c r="S10" i="7" s="1"/>
  <c r="T9" i="2"/>
  <c r="T51" i="7"/>
  <c r="U147" i="7" l="1"/>
  <c r="U138" i="7"/>
  <c r="B23" i="6"/>
  <c r="I23" i="6"/>
  <c r="G24" i="6"/>
  <c r="U133" i="7"/>
  <c r="U110" i="7"/>
  <c r="U123" i="7"/>
  <c r="U128" i="7"/>
  <c r="U136" i="7"/>
  <c r="U130" i="7"/>
  <c r="U124" i="7"/>
  <c r="U113" i="7"/>
  <c r="U140" i="7"/>
  <c r="U109" i="7"/>
  <c r="U114" i="7"/>
  <c r="U121" i="7"/>
  <c r="U122" i="7"/>
  <c r="U118" i="7"/>
  <c r="U120" i="7"/>
  <c r="U115" i="7"/>
  <c r="U134" i="7"/>
  <c r="U129" i="7"/>
  <c r="U125" i="7"/>
  <c r="U135" i="7"/>
  <c r="U131" i="7"/>
  <c r="U111" i="7"/>
  <c r="U112" i="7"/>
  <c r="U126" i="7"/>
  <c r="U146" i="7"/>
  <c r="U64" i="7"/>
  <c r="T153" i="7"/>
  <c r="V63" i="7"/>
  <c r="V152" i="7" s="1"/>
  <c r="V61" i="7"/>
  <c r="V150" i="7" s="1"/>
  <c r="V59" i="7"/>
  <c r="V148" i="7" s="1"/>
  <c r="V62" i="7"/>
  <c r="V151" i="7" s="1"/>
  <c r="V60" i="7"/>
  <c r="V149" i="7" s="1"/>
  <c r="V58" i="7"/>
  <c r="V57" i="7"/>
  <c r="U116" i="7"/>
  <c r="U119" i="7"/>
  <c r="U5" i="7"/>
  <c r="U163" i="7" s="1"/>
  <c r="V8" i="2"/>
  <c r="U117" i="7"/>
  <c r="U132" i="7"/>
  <c r="U139" i="7"/>
  <c r="U137" i="7"/>
  <c r="R141" i="7"/>
  <c r="R154" i="7" s="1"/>
  <c r="S108" i="7"/>
  <c r="U143" i="7"/>
  <c r="R71" i="7"/>
  <c r="Q104" i="7"/>
  <c r="T65" i="7"/>
  <c r="U51" i="7"/>
  <c r="T42" i="2"/>
  <c r="T10" i="7" s="1"/>
  <c r="U9" i="2"/>
  <c r="V54" i="7"/>
  <c r="V55" i="7"/>
  <c r="V144" i="7" s="1"/>
  <c r="V56" i="7"/>
  <c r="V145" i="7" s="1"/>
  <c r="W17" i="7"/>
  <c r="W52" i="7" s="1" a="1"/>
  <c r="W52" i="7" s="1"/>
  <c r="V18" i="7"/>
  <c r="V35" i="7"/>
  <c r="V43" i="7"/>
  <c r="V27" i="7"/>
  <c r="V47" i="7"/>
  <c r="V46" i="7"/>
  <c r="V20" i="7"/>
  <c r="V36" i="7"/>
  <c r="V26" i="7"/>
  <c r="V29" i="7"/>
  <c r="V19" i="7"/>
  <c r="V39" i="7"/>
  <c r="V32" i="7"/>
  <c r="V44" i="7"/>
  <c r="V22" i="7"/>
  <c r="V40" i="7"/>
  <c r="V28" i="7"/>
  <c r="V21" i="7"/>
  <c r="V37" i="7"/>
  <c r="V127" i="7" s="1"/>
  <c r="V38" i="7"/>
  <c r="V31" i="7"/>
  <c r="V24" i="7"/>
  <c r="V25" i="7"/>
  <c r="V34" i="7"/>
  <c r="V49" i="7"/>
  <c r="V42" i="7"/>
  <c r="V45" i="7"/>
  <c r="V41" i="7"/>
  <c r="V30" i="7"/>
  <c r="V48" i="7"/>
  <c r="V33" i="7"/>
  <c r="V50" i="7"/>
  <c r="V23" i="7"/>
  <c r="V146" i="7" l="1"/>
  <c r="U153" i="7"/>
  <c r="V138" i="7"/>
  <c r="B24" i="6"/>
  <c r="I24" i="6"/>
  <c r="V133" i="7"/>
  <c r="V123" i="7"/>
  <c r="G25" i="6"/>
  <c r="V110" i="7"/>
  <c r="V128" i="7"/>
  <c r="V124" i="7"/>
  <c r="V113" i="7"/>
  <c r="V136" i="7"/>
  <c r="V109" i="7"/>
  <c r="V130" i="7"/>
  <c r="V140" i="7"/>
  <c r="V114" i="7"/>
  <c r="V118" i="7"/>
  <c r="V121" i="7"/>
  <c r="V122" i="7"/>
  <c r="V120" i="7"/>
  <c r="V115" i="7"/>
  <c r="V134" i="7"/>
  <c r="V129" i="7"/>
  <c r="V125" i="7"/>
  <c r="V135" i="7"/>
  <c r="V131" i="7"/>
  <c r="V111" i="7"/>
  <c r="V112" i="7"/>
  <c r="V126" i="7"/>
  <c r="W63" i="7"/>
  <c r="W152" i="7" s="1"/>
  <c r="W61" i="7"/>
  <c r="W150" i="7" s="1"/>
  <c r="W59" i="7"/>
  <c r="W148" i="7" s="1"/>
  <c r="W62" i="7"/>
  <c r="W151" i="7" s="1"/>
  <c r="W60" i="7"/>
  <c r="W149" i="7" s="1"/>
  <c r="W58" i="7"/>
  <c r="W57" i="7"/>
  <c r="W146" i="7" s="1"/>
  <c r="V64" i="7"/>
  <c r="V147" i="7"/>
  <c r="V116" i="7"/>
  <c r="V119" i="7"/>
  <c r="V132" i="7"/>
  <c r="V5" i="7"/>
  <c r="V163" i="7" s="1"/>
  <c r="W8" i="2"/>
  <c r="V117" i="7"/>
  <c r="V139" i="7"/>
  <c r="V137" i="7"/>
  <c r="U65" i="7"/>
  <c r="T108" i="7"/>
  <c r="S141" i="7"/>
  <c r="S154" i="7" s="1"/>
  <c r="W54" i="7"/>
  <c r="W55" i="7"/>
  <c r="W144" i="7" s="1"/>
  <c r="X17" i="7"/>
  <c r="X52" i="7" s="1" a="1"/>
  <c r="X52" i="7" s="1"/>
  <c r="W56" i="7"/>
  <c r="W145" i="7" s="1"/>
  <c r="W47" i="7"/>
  <c r="W35" i="7"/>
  <c r="W43" i="7"/>
  <c r="W27" i="7"/>
  <c r="W18" i="7"/>
  <c r="W41" i="7"/>
  <c r="W48" i="7"/>
  <c r="W33" i="7"/>
  <c r="W20" i="7"/>
  <c r="W36" i="7"/>
  <c r="W26" i="7"/>
  <c r="W30" i="7"/>
  <c r="W46" i="7"/>
  <c r="W29" i="7"/>
  <c r="W19" i="7"/>
  <c r="W38" i="7"/>
  <c r="W50" i="7"/>
  <c r="W39" i="7"/>
  <c r="W32" i="7"/>
  <c r="W44" i="7"/>
  <c r="W22" i="7"/>
  <c r="W40" i="7"/>
  <c r="W28" i="7"/>
  <c r="W21" i="7"/>
  <c r="W37" i="7"/>
  <c r="W127" i="7" s="1"/>
  <c r="W31" i="7"/>
  <c r="W24" i="7"/>
  <c r="W25" i="7"/>
  <c r="W34" i="7"/>
  <c r="W49" i="7"/>
  <c r="W42" i="7"/>
  <c r="W23" i="7"/>
  <c r="W45" i="7"/>
  <c r="U42" i="2"/>
  <c r="U10" i="7" s="1"/>
  <c r="V9" i="2"/>
  <c r="V143" i="7"/>
  <c r="V51" i="7"/>
  <c r="R104" i="7"/>
  <c r="S71" i="7"/>
  <c r="V153" i="7" l="1"/>
  <c r="W138" i="7"/>
  <c r="B25" i="6"/>
  <c r="I25" i="6"/>
  <c r="W133" i="7"/>
  <c r="W123" i="7"/>
  <c r="G26" i="6"/>
  <c r="W128" i="7"/>
  <c r="W130" i="7"/>
  <c r="W110" i="7"/>
  <c r="W113" i="7"/>
  <c r="W124" i="7"/>
  <c r="W109" i="7"/>
  <c r="W136" i="7"/>
  <c r="W115" i="7"/>
  <c r="W140" i="7"/>
  <c r="W121" i="7"/>
  <c r="W114" i="7"/>
  <c r="W118" i="7"/>
  <c r="W122" i="7"/>
  <c r="W120" i="7"/>
  <c r="W134" i="7"/>
  <c r="W129" i="7"/>
  <c r="W112" i="7"/>
  <c r="W135" i="7"/>
  <c r="W125" i="7"/>
  <c r="W131" i="7"/>
  <c r="W126" i="7"/>
  <c r="W111" i="7"/>
  <c r="W116" i="7"/>
  <c r="W147" i="7"/>
  <c r="X63" i="7"/>
  <c r="X152" i="7" s="1"/>
  <c r="X61" i="7"/>
  <c r="X150" i="7" s="1"/>
  <c r="X59" i="7"/>
  <c r="X148" i="7" s="1"/>
  <c r="X62" i="7"/>
  <c r="X151" i="7" s="1"/>
  <c r="X60" i="7"/>
  <c r="X149" i="7" s="1"/>
  <c r="X58" i="7"/>
  <c r="X57" i="7"/>
  <c r="W64" i="7"/>
  <c r="W117" i="7"/>
  <c r="W119" i="7"/>
  <c r="W132" i="7"/>
  <c r="W5" i="7"/>
  <c r="W163" i="7" s="1"/>
  <c r="X8" i="2"/>
  <c r="W139" i="7"/>
  <c r="W137" i="7"/>
  <c r="U108" i="7"/>
  <c r="T141" i="7"/>
  <c r="T154" i="7" s="1"/>
  <c r="T71" i="7"/>
  <c r="S104" i="7"/>
  <c r="V65" i="7"/>
  <c r="W51" i="7"/>
  <c r="W143" i="7"/>
  <c r="V42" i="2"/>
  <c r="V10" i="7" s="1"/>
  <c r="W9" i="2"/>
  <c r="X54" i="7"/>
  <c r="X55" i="7"/>
  <c r="X144" i="7" s="1"/>
  <c r="X56" i="7"/>
  <c r="X145" i="7" s="1"/>
  <c r="Y17" i="7"/>
  <c r="Y52" i="7" s="1" a="1"/>
  <c r="Y52" i="7" s="1"/>
  <c r="X35" i="7"/>
  <c r="X43" i="7"/>
  <c r="X47" i="7"/>
  <c r="X27" i="7"/>
  <c r="X18" i="7"/>
  <c r="X39" i="7"/>
  <c r="X32" i="7"/>
  <c r="X44" i="7"/>
  <c r="X40" i="7"/>
  <c r="X28" i="7"/>
  <c r="X21" i="7"/>
  <c r="X30" i="7"/>
  <c r="X37" i="7"/>
  <c r="X127" i="7" s="1"/>
  <c r="X31" i="7"/>
  <c r="X46" i="7"/>
  <c r="X41" i="7"/>
  <c r="X48" i="7"/>
  <c r="X20" i="7"/>
  <c r="X36" i="7"/>
  <c r="X22" i="7"/>
  <c r="X29" i="7"/>
  <c r="X19" i="7"/>
  <c r="X26" i="7"/>
  <c r="X38" i="7"/>
  <c r="X23" i="7"/>
  <c r="X25" i="7"/>
  <c r="X34" i="7"/>
  <c r="X49" i="7"/>
  <c r="X42" i="7"/>
  <c r="X33" i="7"/>
  <c r="X24" i="7"/>
  <c r="X50" i="7"/>
  <c r="X45" i="7"/>
  <c r="X147" i="7" l="1"/>
  <c r="X138" i="7"/>
  <c r="B26" i="6"/>
  <c r="I26" i="6"/>
  <c r="X130" i="7"/>
  <c r="X123" i="7"/>
  <c r="X133" i="7"/>
  <c r="X110" i="7"/>
  <c r="G27" i="6"/>
  <c r="X128" i="7"/>
  <c r="X109" i="7"/>
  <c r="X115" i="7"/>
  <c r="X113" i="7"/>
  <c r="X124" i="7"/>
  <c r="X136" i="7"/>
  <c r="X140" i="7"/>
  <c r="X114" i="7"/>
  <c r="X121" i="7"/>
  <c r="X118" i="7"/>
  <c r="X122" i="7"/>
  <c r="X120" i="7"/>
  <c r="X134" i="7"/>
  <c r="X129" i="7"/>
  <c r="X112" i="7"/>
  <c r="X125" i="7"/>
  <c r="X135" i="7"/>
  <c r="X131" i="7"/>
  <c r="X126" i="7"/>
  <c r="X111" i="7"/>
  <c r="X116" i="7"/>
  <c r="X117" i="7"/>
  <c r="W153" i="7"/>
  <c r="Y62" i="7"/>
  <c r="Y151" i="7" s="1"/>
  <c r="Y60" i="7"/>
  <c r="Y149" i="7" s="1"/>
  <c r="Y63" i="7"/>
  <c r="Y152" i="7" s="1"/>
  <c r="Y61" i="7"/>
  <c r="Y150" i="7" s="1"/>
  <c r="Y59" i="7"/>
  <c r="Y148" i="7" s="1"/>
  <c r="Y58" i="7"/>
  <c r="Y57" i="7"/>
  <c r="X64" i="7"/>
  <c r="X146" i="7"/>
  <c r="X119" i="7"/>
  <c r="X132" i="7"/>
  <c r="X5" i="7"/>
  <c r="X163" i="7" s="1"/>
  <c r="Y8" i="2"/>
  <c r="X139" i="7"/>
  <c r="X137" i="7"/>
  <c r="W65" i="7"/>
  <c r="W42" i="2"/>
  <c r="W10" i="7" s="1"/>
  <c r="X9" i="2"/>
  <c r="U141" i="7"/>
  <c r="U154" i="7" s="1"/>
  <c r="V108" i="7"/>
  <c r="Y54" i="7"/>
  <c r="Y55" i="7"/>
  <c r="Y144" i="7" s="1"/>
  <c r="Z17" i="7"/>
  <c r="Z52" i="7" s="1" a="1"/>
  <c r="Z52" i="7" s="1"/>
  <c r="Y56" i="7"/>
  <c r="Y145" i="7" s="1"/>
  <c r="Y35" i="7"/>
  <c r="Y27" i="7"/>
  <c r="Y18" i="7"/>
  <c r="Y43" i="7"/>
  <c r="Y47" i="7"/>
  <c r="Y22" i="7"/>
  <c r="Y29" i="7"/>
  <c r="Y39" i="7"/>
  <c r="Y32" i="7"/>
  <c r="Y44" i="7"/>
  <c r="Y40" i="7"/>
  <c r="Y28" i="7"/>
  <c r="Y19" i="7"/>
  <c r="Y21" i="7"/>
  <c r="Y37" i="7"/>
  <c r="Y127" i="7" s="1"/>
  <c r="Y38" i="7"/>
  <c r="Y46" i="7"/>
  <c r="Y41" i="7"/>
  <c r="Y26" i="7"/>
  <c r="Y48" i="7"/>
  <c r="Y33" i="7"/>
  <c r="Y45" i="7"/>
  <c r="Y20" i="7"/>
  <c r="Y36" i="7"/>
  <c r="Y30" i="7"/>
  <c r="Y50" i="7"/>
  <c r="Y23" i="7"/>
  <c r="Y24" i="7"/>
  <c r="Y34" i="7"/>
  <c r="Y49" i="7"/>
  <c r="Y42" i="7"/>
  <c r="Y31" i="7"/>
  <c r="Y25" i="7"/>
  <c r="X51" i="7"/>
  <c r="X143" i="7"/>
  <c r="T104" i="7"/>
  <c r="U71" i="7"/>
  <c r="Y147" i="7" l="1"/>
  <c r="Y138" i="7"/>
  <c r="Y130" i="7"/>
  <c r="Y128" i="7"/>
  <c r="B27" i="6"/>
  <c r="I27" i="6"/>
  <c r="Y110" i="7"/>
  <c r="Y123" i="7"/>
  <c r="Y133" i="7"/>
  <c r="G28" i="6"/>
  <c r="Y109" i="7"/>
  <c r="Y115" i="7"/>
  <c r="Y124" i="7"/>
  <c r="Y113" i="7"/>
  <c r="Y112" i="7"/>
  <c r="Y136" i="7"/>
  <c r="Y121" i="7"/>
  <c r="Y114" i="7"/>
  <c r="Y140" i="7"/>
  <c r="Y118" i="7"/>
  <c r="Y122" i="7"/>
  <c r="Y120" i="7"/>
  <c r="Y134" i="7"/>
  <c r="Y129" i="7"/>
  <c r="Y135" i="7"/>
  <c r="Y125" i="7"/>
  <c r="Y126" i="7"/>
  <c r="Y131" i="7"/>
  <c r="Y111" i="7"/>
  <c r="Y116" i="7"/>
  <c r="Y117" i="7"/>
  <c r="Y146" i="7"/>
  <c r="Y64" i="7"/>
  <c r="X153" i="7"/>
  <c r="Z62" i="7"/>
  <c r="Z151" i="7" s="1"/>
  <c r="Z60" i="7"/>
  <c r="Z149" i="7" s="1"/>
  <c r="Z58" i="7"/>
  <c r="Z63" i="7"/>
  <c r="Z152" i="7" s="1"/>
  <c r="Z61" i="7"/>
  <c r="Z150" i="7" s="1"/>
  <c r="Z59" i="7"/>
  <c r="Z148" i="7" s="1"/>
  <c r="Z57" i="7"/>
  <c r="Y119" i="7"/>
  <c r="Y132" i="7"/>
  <c r="Y137" i="7"/>
  <c r="Y5" i="7"/>
  <c r="Y163" i="7" s="1"/>
  <c r="Z8" i="2"/>
  <c r="Y139" i="7"/>
  <c r="X65" i="7"/>
  <c r="Y143" i="7"/>
  <c r="Z54" i="7"/>
  <c r="Z55" i="7"/>
  <c r="Z144" i="7" s="1"/>
  <c r="AA17" i="7"/>
  <c r="AA52" i="7" s="1" a="1"/>
  <c r="AA52" i="7" s="1"/>
  <c r="Z56" i="7"/>
  <c r="Z145" i="7" s="1"/>
  <c r="Z43" i="7"/>
  <c r="Z47" i="7"/>
  <c r="Z35" i="7"/>
  <c r="Z27" i="7"/>
  <c r="Z18" i="7"/>
  <c r="Z39" i="7"/>
  <c r="Z22" i="7"/>
  <c r="Z20" i="7"/>
  <c r="Z26" i="7"/>
  <c r="Z36" i="7"/>
  <c r="Z29" i="7"/>
  <c r="Z30" i="7"/>
  <c r="Z32" i="7"/>
  <c r="Z46" i="7"/>
  <c r="Z40" i="7"/>
  <c r="Z28" i="7"/>
  <c r="Z19" i="7"/>
  <c r="Z21" i="7"/>
  <c r="Z24" i="7"/>
  <c r="Z25" i="7"/>
  <c r="Z34" i="7"/>
  <c r="Z42" i="7"/>
  <c r="Z44" i="7"/>
  <c r="Z41" i="7"/>
  <c r="Z37" i="7"/>
  <c r="Z127" i="7" s="1"/>
  <c r="Z48" i="7"/>
  <c r="Z38" i="7"/>
  <c r="Z33" i="7"/>
  <c r="Z31" i="7"/>
  <c r="Z49" i="7"/>
  <c r="Z50" i="7"/>
  <c r="Z23" i="7"/>
  <c r="Z45" i="7"/>
  <c r="V141" i="7"/>
  <c r="V154" i="7" s="1"/>
  <c r="W108" i="7"/>
  <c r="V71" i="7"/>
  <c r="U104" i="7"/>
  <c r="Y51" i="7"/>
  <c r="X42" i="2"/>
  <c r="X10" i="7" s="1"/>
  <c r="Y9" i="2"/>
  <c r="Z147" i="7" l="1"/>
  <c r="Z130" i="7"/>
  <c r="Z138" i="7"/>
  <c r="Z128" i="7"/>
  <c r="Z110" i="7"/>
  <c r="B28" i="6"/>
  <c r="I28" i="6"/>
  <c r="Z123" i="7"/>
  <c r="Z133" i="7"/>
  <c r="G29" i="6"/>
  <c r="Z109" i="7"/>
  <c r="Z136" i="7"/>
  <c r="Z115" i="7"/>
  <c r="Z112" i="7"/>
  <c r="Z113" i="7"/>
  <c r="Z121" i="7"/>
  <c r="Z124" i="7"/>
  <c r="Z118" i="7"/>
  <c r="Z140" i="7"/>
  <c r="Z114" i="7"/>
  <c r="Z122" i="7"/>
  <c r="Z120" i="7"/>
  <c r="Z134" i="7"/>
  <c r="Z129" i="7"/>
  <c r="Z135" i="7"/>
  <c r="Z125" i="7"/>
  <c r="Z126" i="7"/>
  <c r="Z117" i="7"/>
  <c r="Z111" i="7"/>
  <c r="Z131" i="7"/>
  <c r="Z116" i="7"/>
  <c r="Y153" i="7"/>
  <c r="Z64" i="7"/>
  <c r="Z146" i="7"/>
  <c r="AA62" i="7"/>
  <c r="AA151" i="7" s="1"/>
  <c r="AA60" i="7"/>
  <c r="AA149" i="7" s="1"/>
  <c r="AA58" i="7"/>
  <c r="AA147" i="7" s="1"/>
  <c r="AA63" i="7"/>
  <c r="AA152" i="7" s="1"/>
  <c r="AA61" i="7"/>
  <c r="AA150" i="7" s="1"/>
  <c r="AA59" i="7"/>
  <c r="AA148" i="7" s="1"/>
  <c r="AA57" i="7"/>
  <c r="Z119" i="7"/>
  <c r="Z132" i="7"/>
  <c r="Z137" i="7"/>
  <c r="AA8" i="2"/>
  <c r="Z5" i="7"/>
  <c r="Z163" i="7" s="1"/>
  <c r="Z139" i="7"/>
  <c r="Y65" i="7"/>
  <c r="V104" i="7"/>
  <c r="W71" i="7"/>
  <c r="AA54" i="7"/>
  <c r="AA55" i="7"/>
  <c r="AA144" i="7" s="1"/>
  <c r="AA56" i="7"/>
  <c r="AA145" i="7" s="1"/>
  <c r="AB17" i="7"/>
  <c r="AB52" i="7" s="1" a="1"/>
  <c r="AB52" i="7" s="1"/>
  <c r="AA18" i="7"/>
  <c r="AA47" i="7"/>
  <c r="AA27" i="7"/>
  <c r="AA35" i="7"/>
  <c r="AA43" i="7"/>
  <c r="AA36" i="7"/>
  <c r="AA40" i="7"/>
  <c r="AA48" i="7"/>
  <c r="AA32" i="7"/>
  <c r="AA41" i="7"/>
  <c r="AA22" i="7"/>
  <c r="AA20" i="7"/>
  <c r="AA28" i="7"/>
  <c r="AA29" i="7"/>
  <c r="AA21" i="7"/>
  <c r="AA37" i="7"/>
  <c r="AA127" i="7" s="1"/>
  <c r="AA39" i="7"/>
  <c r="AA44" i="7"/>
  <c r="AA19" i="7"/>
  <c r="AA38" i="7"/>
  <c r="AA50" i="7"/>
  <c r="AA23" i="7"/>
  <c r="AA34" i="7"/>
  <c r="AA49" i="7"/>
  <c r="AA46" i="7"/>
  <c r="AA26" i="7"/>
  <c r="AA30" i="7"/>
  <c r="AA33" i="7"/>
  <c r="AA31" i="7"/>
  <c r="AA42" i="7"/>
  <c r="AA45" i="7"/>
  <c r="AA24" i="7"/>
  <c r="AA25" i="7"/>
  <c r="Z51" i="7"/>
  <c r="Y42" i="2"/>
  <c r="Y10" i="7" s="1"/>
  <c r="Z9" i="2"/>
  <c r="X108" i="7"/>
  <c r="W141" i="7"/>
  <c r="W154" i="7" s="1"/>
  <c r="Z143" i="7"/>
  <c r="AA110" i="7" l="1"/>
  <c r="AA130" i="7"/>
  <c r="AA138" i="7"/>
  <c r="AA128" i="7"/>
  <c r="AA109" i="7"/>
  <c r="B29" i="6"/>
  <c r="I29" i="6"/>
  <c r="AA123" i="7"/>
  <c r="AA133" i="7"/>
  <c r="G30" i="6"/>
  <c r="AA112" i="7"/>
  <c r="AA136" i="7"/>
  <c r="AA121" i="7"/>
  <c r="AA115" i="7"/>
  <c r="AA124" i="7"/>
  <c r="AA140" i="7"/>
  <c r="AA113" i="7"/>
  <c r="AA118" i="7"/>
  <c r="AA114" i="7"/>
  <c r="AA122" i="7"/>
  <c r="AA120" i="7"/>
  <c r="AA134" i="7"/>
  <c r="AA129" i="7"/>
  <c r="AA111" i="7"/>
  <c r="AA117" i="7"/>
  <c r="AA135" i="7"/>
  <c r="AA125" i="7"/>
  <c r="AA126" i="7"/>
  <c r="AA131" i="7"/>
  <c r="AA116" i="7"/>
  <c r="Z153" i="7"/>
  <c r="AA146" i="7"/>
  <c r="AA139" i="7"/>
  <c r="AA64" i="7"/>
  <c r="AB62" i="7"/>
  <c r="AB151" i="7" s="1"/>
  <c r="AB60" i="7"/>
  <c r="AB149" i="7" s="1"/>
  <c r="AB58" i="7"/>
  <c r="AB147" i="7" s="1"/>
  <c r="AB63" i="7"/>
  <c r="AB152" i="7" s="1"/>
  <c r="AB61" i="7"/>
  <c r="AB150" i="7" s="1"/>
  <c r="AB59" i="7"/>
  <c r="AB148" i="7" s="1"/>
  <c r="AB57" i="7"/>
  <c r="AA119" i="7"/>
  <c r="AA132" i="7"/>
  <c r="AA137" i="7"/>
  <c r="AB8" i="2"/>
  <c r="AA5" i="7"/>
  <c r="AA163" i="7" s="1"/>
  <c r="Z65" i="7"/>
  <c r="AA143" i="7"/>
  <c r="AA153" i="7" s="1"/>
  <c r="Y108" i="7"/>
  <c r="X141" i="7"/>
  <c r="X154" i="7" s="1"/>
  <c r="Z42" i="2"/>
  <c r="Z10" i="7" s="1"/>
  <c r="AA9" i="2"/>
  <c r="AA51" i="7"/>
  <c r="AC17" i="7"/>
  <c r="AC52" i="7" s="1" a="1"/>
  <c r="AC52" i="7" s="1"/>
  <c r="AB54" i="7"/>
  <c r="AB55" i="7"/>
  <c r="AB144" i="7" s="1"/>
  <c r="AB56" i="7"/>
  <c r="AB145" i="7" s="1"/>
  <c r="AB35" i="7"/>
  <c r="AB43" i="7"/>
  <c r="AB47" i="7"/>
  <c r="AB27" i="7"/>
  <c r="AB18" i="7"/>
  <c r="AB38" i="7"/>
  <c r="AB33" i="7"/>
  <c r="AB31" i="7"/>
  <c r="AB36" i="7"/>
  <c r="AB40" i="7"/>
  <c r="AB26" i="7"/>
  <c r="AB30" i="7"/>
  <c r="AB48" i="7"/>
  <c r="AB32" i="7"/>
  <c r="AB46" i="7"/>
  <c r="AB41" i="7"/>
  <c r="AB22" i="7"/>
  <c r="AB20" i="7"/>
  <c r="AB28" i="7"/>
  <c r="AB29" i="7"/>
  <c r="AB21" i="7"/>
  <c r="AB37" i="7"/>
  <c r="AB127" i="7" s="1"/>
  <c r="AB24" i="7"/>
  <c r="AB25" i="7"/>
  <c r="AB39" i="7"/>
  <c r="AB44" i="7"/>
  <c r="AB19" i="7"/>
  <c r="AB23" i="7"/>
  <c r="AB34" i="7"/>
  <c r="AB49" i="7"/>
  <c r="AB50" i="7"/>
  <c r="AB42" i="7"/>
  <c r="AB45" i="7"/>
  <c r="X71" i="7"/>
  <c r="W104" i="7"/>
  <c r="AB128" i="7" l="1"/>
  <c r="AB109" i="7"/>
  <c r="AB110" i="7"/>
  <c r="AB130" i="7"/>
  <c r="AB138" i="7"/>
  <c r="B30" i="6"/>
  <c r="I30" i="6"/>
  <c r="AB123" i="7"/>
  <c r="AB133" i="7"/>
  <c r="AB121" i="7"/>
  <c r="G31" i="6"/>
  <c r="AB140" i="7"/>
  <c r="AB115" i="7"/>
  <c r="AB112" i="7"/>
  <c r="AB136" i="7"/>
  <c r="AB113" i="7"/>
  <c r="AB124" i="7"/>
  <c r="AB118" i="7"/>
  <c r="AB114" i="7"/>
  <c r="AB120" i="7"/>
  <c r="AB122" i="7"/>
  <c r="AB134" i="7"/>
  <c r="AB129" i="7"/>
  <c r="AB111" i="7"/>
  <c r="AB117" i="7"/>
  <c r="AB135" i="7"/>
  <c r="AB125" i="7"/>
  <c r="AB126" i="7"/>
  <c r="AB131" i="7"/>
  <c r="AB116" i="7"/>
  <c r="AB139" i="7"/>
  <c r="AC63" i="7"/>
  <c r="AC152" i="7" s="1"/>
  <c r="AC61" i="7"/>
  <c r="AC150" i="7" s="1"/>
  <c r="AC59" i="7"/>
  <c r="AC148" i="7" s="1"/>
  <c r="AC57" i="7"/>
  <c r="AC62" i="7"/>
  <c r="AC151" i="7" s="1"/>
  <c r="AC58" i="7"/>
  <c r="AC147" i="7" s="1"/>
  <c r="AC60" i="7"/>
  <c r="AC149" i="7" s="1"/>
  <c r="AB64" i="7"/>
  <c r="AB146" i="7"/>
  <c r="AB119" i="7"/>
  <c r="AB132" i="7"/>
  <c r="AB137" i="7"/>
  <c r="AC8" i="2"/>
  <c r="AB5" i="7"/>
  <c r="AB163" i="7" s="1"/>
  <c r="X104" i="7"/>
  <c r="Y71" i="7"/>
  <c r="AA42" i="2"/>
  <c r="AA10" i="7" s="1"/>
  <c r="AB9" i="2"/>
  <c r="AB51" i="7"/>
  <c r="AA65" i="7"/>
  <c r="Z108" i="7"/>
  <c r="Y141" i="7"/>
  <c r="Y154" i="7" s="1"/>
  <c r="AC55" i="7"/>
  <c r="AC144" i="7" s="1"/>
  <c r="AC56" i="7"/>
  <c r="AC145" i="7" s="1"/>
  <c r="AD17" i="7"/>
  <c r="AD52" i="7" s="1" a="1"/>
  <c r="AD52" i="7" s="1"/>
  <c r="AC54" i="7"/>
  <c r="AC43" i="7"/>
  <c r="AC18" i="7"/>
  <c r="AC35" i="7"/>
  <c r="AC47" i="7"/>
  <c r="AC27" i="7"/>
  <c r="AC32" i="7"/>
  <c r="AC46" i="7"/>
  <c r="AC41" i="7"/>
  <c r="AC20" i="7"/>
  <c r="AC29" i="7"/>
  <c r="AC19" i="7"/>
  <c r="AC30" i="7"/>
  <c r="AC37" i="7"/>
  <c r="AC127" i="7" s="1"/>
  <c r="AC38" i="7"/>
  <c r="AC39" i="7"/>
  <c r="AC44" i="7"/>
  <c r="AC28" i="7"/>
  <c r="AC26" i="7"/>
  <c r="AC40" i="7"/>
  <c r="AC33" i="7"/>
  <c r="AC31" i="7"/>
  <c r="AC24" i="7"/>
  <c r="AC50" i="7"/>
  <c r="AC23" i="7"/>
  <c r="AC22" i="7"/>
  <c r="AC36" i="7"/>
  <c r="AC21" i="7"/>
  <c r="AC48" i="7"/>
  <c r="AC25" i="7"/>
  <c r="AC49" i="7"/>
  <c r="AC45" i="7"/>
  <c r="AC34" i="7"/>
  <c r="AC42" i="7"/>
  <c r="AB143" i="7"/>
  <c r="AC128" i="7" l="1"/>
  <c r="AC109" i="7"/>
  <c r="AC110" i="7"/>
  <c r="AB153" i="7"/>
  <c r="AC130" i="7"/>
  <c r="AC138" i="7"/>
  <c r="AC123" i="7"/>
  <c r="B31" i="6"/>
  <c r="I31" i="6"/>
  <c r="AC133" i="7"/>
  <c r="AC115" i="7"/>
  <c r="AC121" i="7"/>
  <c r="AC140" i="7"/>
  <c r="G32" i="6"/>
  <c r="AC112" i="7"/>
  <c r="AC136" i="7"/>
  <c r="AC113" i="7"/>
  <c r="AC124" i="7"/>
  <c r="AC118" i="7"/>
  <c r="AC120" i="7"/>
  <c r="AC114" i="7"/>
  <c r="AC122" i="7"/>
  <c r="AC134" i="7"/>
  <c r="AC129" i="7"/>
  <c r="AC135" i="7"/>
  <c r="AC117" i="7"/>
  <c r="AC111" i="7"/>
  <c r="AC126" i="7"/>
  <c r="AC125" i="7"/>
  <c r="AC131" i="7"/>
  <c r="AC139" i="7"/>
  <c r="AC116" i="7"/>
  <c r="AC119" i="7"/>
  <c r="AC146" i="7"/>
  <c r="AC64" i="7"/>
  <c r="AD63" i="7"/>
  <c r="AD152" i="7" s="1"/>
  <c r="AD61" i="7"/>
  <c r="AD150" i="7" s="1"/>
  <c r="AD59" i="7"/>
  <c r="AD148" i="7" s="1"/>
  <c r="AD57" i="7"/>
  <c r="AD62" i="7"/>
  <c r="AD151" i="7" s="1"/>
  <c r="AD60" i="7"/>
  <c r="AD149" i="7" s="1"/>
  <c r="AD58" i="7"/>
  <c r="AC132" i="7"/>
  <c r="AC137" i="7"/>
  <c r="AD8" i="2"/>
  <c r="AC5" i="7"/>
  <c r="AC163" i="7" s="1"/>
  <c r="AB65" i="7"/>
  <c r="AD56" i="7"/>
  <c r="AD145" i="7" s="1"/>
  <c r="AE17" i="7"/>
  <c r="AE52" i="7" s="1" a="1"/>
  <c r="AE52" i="7" s="1"/>
  <c r="AD54" i="7"/>
  <c r="AD55" i="7"/>
  <c r="AD144" i="7" s="1"/>
  <c r="AD35" i="7"/>
  <c r="AD47" i="7"/>
  <c r="AD27" i="7"/>
  <c r="AD18" i="7"/>
  <c r="AD43" i="7"/>
  <c r="AD32" i="7"/>
  <c r="AD41" i="7"/>
  <c r="AD22" i="7"/>
  <c r="AD36" i="7"/>
  <c r="AD40" i="7"/>
  <c r="AD46" i="7"/>
  <c r="AD20" i="7"/>
  <c r="AD110" i="7" s="1"/>
  <c r="AD19" i="7"/>
  <c r="AD30" i="7"/>
  <c r="AD38" i="7"/>
  <c r="AD39" i="7"/>
  <c r="AD28" i="7"/>
  <c r="AD21" i="7"/>
  <c r="AD26" i="7"/>
  <c r="AD48" i="7"/>
  <c r="AD45" i="7"/>
  <c r="AD44" i="7"/>
  <c r="AD29" i="7"/>
  <c r="AD37" i="7"/>
  <c r="AD127" i="7" s="1"/>
  <c r="AD31" i="7"/>
  <c r="AD25" i="7"/>
  <c r="AD50" i="7"/>
  <c r="AD23" i="7"/>
  <c r="AD33" i="7"/>
  <c r="AD42" i="7"/>
  <c r="AD49" i="7"/>
  <c r="AD24" i="7"/>
  <c r="AD34" i="7"/>
  <c r="AB42" i="2"/>
  <c r="AB10" i="7" s="1"/>
  <c r="AC9" i="2"/>
  <c r="Z141" i="7"/>
  <c r="Z154" i="7" s="1"/>
  <c r="AA108" i="7"/>
  <c r="Z71" i="7"/>
  <c r="Y104" i="7"/>
  <c r="AC143" i="7"/>
  <c r="AC153" i="7" s="1"/>
  <c r="AC51" i="7"/>
  <c r="AD128" i="7" l="1"/>
  <c r="AD109" i="7"/>
  <c r="AD146" i="7"/>
  <c r="AD130" i="7"/>
  <c r="AD138" i="7"/>
  <c r="AD136" i="7"/>
  <c r="AD123" i="7"/>
  <c r="AD133" i="7"/>
  <c r="AD140" i="7"/>
  <c r="B32" i="6"/>
  <c r="I32" i="6"/>
  <c r="AD121" i="7"/>
  <c r="AD115" i="7"/>
  <c r="G33" i="6"/>
  <c r="AD112" i="7"/>
  <c r="AD113" i="7"/>
  <c r="AD124" i="7"/>
  <c r="AD118" i="7"/>
  <c r="AD120" i="7"/>
  <c r="AD114" i="7"/>
  <c r="AD122" i="7"/>
  <c r="AD134" i="7"/>
  <c r="AD129" i="7"/>
  <c r="AD135" i="7"/>
  <c r="AD117" i="7"/>
  <c r="AD111" i="7"/>
  <c r="AD126" i="7"/>
  <c r="AD125" i="7"/>
  <c r="AD131" i="7"/>
  <c r="AD139" i="7"/>
  <c r="AD116" i="7"/>
  <c r="AD119" i="7"/>
  <c r="AD132" i="7"/>
  <c r="AC65" i="7"/>
  <c r="AD64" i="7"/>
  <c r="AD147" i="7"/>
  <c r="AE63" i="7"/>
  <c r="AE152" i="7" s="1"/>
  <c r="AE61" i="7"/>
  <c r="AE150" i="7" s="1"/>
  <c r="AE59" i="7"/>
  <c r="AE148" i="7" s="1"/>
  <c r="AE57" i="7"/>
  <c r="AE62" i="7"/>
  <c r="AE151" i="7" s="1"/>
  <c r="AE60" i="7"/>
  <c r="AE149" i="7" s="1"/>
  <c r="AE58" i="7"/>
  <c r="AD137" i="7"/>
  <c r="AE8" i="2"/>
  <c r="AD5" i="7"/>
  <c r="AD163" i="7" s="1"/>
  <c r="AA71" i="7"/>
  <c r="Z104" i="7"/>
  <c r="AE56" i="7"/>
  <c r="AE145" i="7" s="1"/>
  <c r="AF17" i="7"/>
  <c r="AF52" i="7" s="1" a="1"/>
  <c r="AF52" i="7" s="1"/>
  <c r="AE54" i="7"/>
  <c r="AE55" i="7"/>
  <c r="AE144" i="7" s="1"/>
  <c r="AE35" i="7"/>
  <c r="AE47" i="7"/>
  <c r="AE27" i="7"/>
  <c r="AE43" i="7"/>
  <c r="AE18" i="7"/>
  <c r="AE41" i="7"/>
  <c r="AE40" i="7"/>
  <c r="AE48" i="7"/>
  <c r="AE31" i="7"/>
  <c r="AE32" i="7"/>
  <c r="AE22" i="7"/>
  <c r="AE44" i="7"/>
  <c r="AE46" i="7"/>
  <c r="AE28" i="7"/>
  <c r="AE19" i="7"/>
  <c r="AE30" i="7"/>
  <c r="AE38" i="7"/>
  <c r="AE34" i="7"/>
  <c r="AE49" i="7"/>
  <c r="AE42" i="7"/>
  <c r="AE45" i="7"/>
  <c r="AE39" i="7"/>
  <c r="AE20" i="7"/>
  <c r="AE110" i="7" s="1"/>
  <c r="AE36" i="7"/>
  <c r="AE29" i="7"/>
  <c r="AE21" i="7"/>
  <c r="AE26" i="7"/>
  <c r="AE37" i="7"/>
  <c r="AE127" i="7" s="1"/>
  <c r="AE33" i="7"/>
  <c r="AE25" i="7"/>
  <c r="AE50" i="7"/>
  <c r="AE24" i="7"/>
  <c r="AE23" i="7"/>
  <c r="AC42" i="2"/>
  <c r="AC10" i="7" s="1"/>
  <c r="AD9" i="2"/>
  <c r="AD143" i="7"/>
  <c r="AB108" i="7"/>
  <c r="AA141" i="7"/>
  <c r="AA154" i="7" s="1"/>
  <c r="AD51" i="7"/>
  <c r="AE130" i="7" l="1"/>
  <c r="AE128" i="7"/>
  <c r="AE138" i="7"/>
  <c r="AE109" i="7"/>
  <c r="AE146" i="7"/>
  <c r="AE140" i="7"/>
  <c r="AE123" i="7"/>
  <c r="AE136" i="7"/>
  <c r="AE121" i="7"/>
  <c r="AE133" i="7"/>
  <c r="B33" i="6"/>
  <c r="I33" i="6"/>
  <c r="AE115" i="7"/>
  <c r="G34" i="6"/>
  <c r="AE112" i="7"/>
  <c r="AE113" i="7"/>
  <c r="AE124" i="7"/>
  <c r="AE122" i="7"/>
  <c r="AE118" i="7"/>
  <c r="AE120" i="7"/>
  <c r="AE135" i="7"/>
  <c r="AE114" i="7"/>
  <c r="AE134" i="7"/>
  <c r="AE129" i="7"/>
  <c r="AE117" i="7"/>
  <c r="AE111" i="7"/>
  <c r="AE126" i="7"/>
  <c r="AE125" i="7"/>
  <c r="AE131" i="7"/>
  <c r="AE116" i="7"/>
  <c r="AE132" i="7"/>
  <c r="AE139" i="7"/>
  <c r="AE119" i="7"/>
  <c r="AE64" i="7"/>
  <c r="AE147" i="7"/>
  <c r="AF63" i="7"/>
  <c r="AF152" i="7" s="1"/>
  <c r="AF61" i="7"/>
  <c r="AF150" i="7" s="1"/>
  <c r="AF59" i="7"/>
  <c r="AF148" i="7" s="1"/>
  <c r="AF57" i="7"/>
  <c r="AF62" i="7"/>
  <c r="AF151" i="7" s="1"/>
  <c r="AF60" i="7"/>
  <c r="AF149" i="7" s="1"/>
  <c r="AF58" i="7"/>
  <c r="AD153" i="7"/>
  <c r="AE137" i="7"/>
  <c r="AF8" i="2"/>
  <c r="AE5" i="7"/>
  <c r="AE163" i="7" s="1"/>
  <c r="AC108" i="7"/>
  <c r="AB141" i="7"/>
  <c r="AB154" i="7" s="1"/>
  <c r="AD42" i="2"/>
  <c r="AD10" i="7" s="1"/>
  <c r="AE9" i="2"/>
  <c r="AF56" i="7"/>
  <c r="AF145" i="7" s="1"/>
  <c r="AG17" i="7"/>
  <c r="AG52" i="7" s="1" a="1"/>
  <c r="AG52" i="7" s="1"/>
  <c r="AF54" i="7"/>
  <c r="AF55" i="7"/>
  <c r="AF144" i="7" s="1"/>
  <c r="AF35" i="7"/>
  <c r="AF47" i="7"/>
  <c r="AF27" i="7"/>
  <c r="AF43" i="7"/>
  <c r="AF18" i="7"/>
  <c r="AF39" i="7"/>
  <c r="AF44" i="7"/>
  <c r="AF26" i="7"/>
  <c r="AF32" i="7"/>
  <c r="AF41" i="7"/>
  <c r="AF36" i="7"/>
  <c r="AF40" i="7"/>
  <c r="AF130" i="7" s="1"/>
  <c r="AF21" i="7"/>
  <c r="AF22" i="7"/>
  <c r="AF20" i="7"/>
  <c r="AF110" i="7" s="1"/>
  <c r="AF29" i="7"/>
  <c r="AF33" i="7"/>
  <c r="AF46" i="7"/>
  <c r="AF28" i="7"/>
  <c r="AF19" i="7"/>
  <c r="AF30" i="7"/>
  <c r="AF37" i="7"/>
  <c r="AF127" i="7" s="1"/>
  <c r="AF48" i="7"/>
  <c r="AF38" i="7"/>
  <c r="AF34" i="7"/>
  <c r="AF42" i="7"/>
  <c r="AF24" i="7"/>
  <c r="AF25" i="7"/>
  <c r="AF23" i="7"/>
  <c r="AF50" i="7"/>
  <c r="AF31" i="7"/>
  <c r="AF49" i="7"/>
  <c r="AF45" i="7"/>
  <c r="AD65" i="7"/>
  <c r="AE143" i="7"/>
  <c r="AE153" i="7" s="1"/>
  <c r="AE51" i="7"/>
  <c r="AB71" i="7"/>
  <c r="AA104" i="7"/>
  <c r="AF128" i="7" l="1"/>
  <c r="AF138" i="7"/>
  <c r="AF109" i="7"/>
  <c r="AF140" i="7"/>
  <c r="AF123" i="7"/>
  <c r="AF133" i="7"/>
  <c r="AF136" i="7"/>
  <c r="AF121" i="7"/>
  <c r="AF115" i="7"/>
  <c r="B34" i="6"/>
  <c r="I34" i="6"/>
  <c r="G35" i="6"/>
  <c r="AF112" i="7"/>
  <c r="AF113" i="7"/>
  <c r="AF124" i="7"/>
  <c r="AF122" i="7"/>
  <c r="AF114" i="7"/>
  <c r="AF118" i="7"/>
  <c r="AF135" i="7"/>
  <c r="AF120" i="7"/>
  <c r="AF134" i="7"/>
  <c r="AF129" i="7"/>
  <c r="AF117" i="7"/>
  <c r="AF111" i="7"/>
  <c r="AF125" i="7"/>
  <c r="AF131" i="7"/>
  <c r="AF126" i="7"/>
  <c r="AF116" i="7"/>
  <c r="AF139" i="7"/>
  <c r="AF132" i="7"/>
  <c r="AF119" i="7"/>
  <c r="AF147" i="7"/>
  <c r="AG62" i="7"/>
  <c r="AG151" i="7" s="1"/>
  <c r="AG60" i="7"/>
  <c r="AG149" i="7" s="1"/>
  <c r="AG61" i="7"/>
  <c r="AG150" i="7" s="1"/>
  <c r="AG57" i="7"/>
  <c r="AG58" i="7"/>
  <c r="AG59" i="7"/>
  <c r="AG148" i="7" s="1"/>
  <c r="AG63" i="7"/>
  <c r="AG152" i="7" s="1"/>
  <c r="AF64" i="7"/>
  <c r="AF146" i="7"/>
  <c r="AF137" i="7"/>
  <c r="AG8" i="2"/>
  <c r="AF5" i="7"/>
  <c r="AF163" i="7" s="1"/>
  <c r="AF51" i="7"/>
  <c r="AC71" i="7"/>
  <c r="AB104" i="7"/>
  <c r="AF143" i="7"/>
  <c r="AE65" i="7"/>
  <c r="AD108" i="7"/>
  <c r="AC141" i="7"/>
  <c r="AC154" i="7" s="1"/>
  <c r="AG56" i="7"/>
  <c r="AG145" i="7" s="1"/>
  <c r="AH17" i="7"/>
  <c r="AH52" i="7" s="1" a="1"/>
  <c r="AH52" i="7" s="1"/>
  <c r="AG54" i="7"/>
  <c r="AG55" i="7"/>
  <c r="AG144" i="7" s="1"/>
  <c r="AG43" i="7"/>
  <c r="AG18" i="7"/>
  <c r="AG35" i="7"/>
  <c r="AG47" i="7"/>
  <c r="AG27" i="7"/>
  <c r="AG46" i="7"/>
  <c r="AG41" i="7"/>
  <c r="AG20" i="7"/>
  <c r="AG110" i="7" s="1"/>
  <c r="AG36" i="7"/>
  <c r="AG29" i="7"/>
  <c r="AG19" i="7"/>
  <c r="AG21" i="7"/>
  <c r="AG30" i="7"/>
  <c r="AG37" i="7"/>
  <c r="AG127" i="7" s="1"/>
  <c r="AG38" i="7"/>
  <c r="AG128" i="7" s="1"/>
  <c r="AG39" i="7"/>
  <c r="AG40" i="7"/>
  <c r="AG130" i="7" s="1"/>
  <c r="AG26" i="7"/>
  <c r="AG48" i="7"/>
  <c r="AG138" i="7" s="1"/>
  <c r="AG32" i="7"/>
  <c r="AG33" i="7"/>
  <c r="AG31" i="7"/>
  <c r="AG24" i="7"/>
  <c r="AG50" i="7"/>
  <c r="AG23" i="7"/>
  <c r="AG44" i="7"/>
  <c r="AG22" i="7"/>
  <c r="AG28" i="7"/>
  <c r="AG25" i="7"/>
  <c r="AG34" i="7"/>
  <c r="AG49" i="7"/>
  <c r="AG42" i="7"/>
  <c r="AG45" i="7"/>
  <c r="AE42" i="2"/>
  <c r="AE10" i="7" s="1"/>
  <c r="AF9" i="2"/>
  <c r="AG109" i="7" l="1"/>
  <c r="AG123" i="7"/>
  <c r="AG140" i="7"/>
  <c r="AG115" i="7"/>
  <c r="AG136" i="7"/>
  <c r="AG133" i="7"/>
  <c r="AG121" i="7"/>
  <c r="B35" i="6"/>
  <c r="I35" i="6"/>
  <c r="AG112" i="7"/>
  <c r="G36" i="6"/>
  <c r="AG113" i="7"/>
  <c r="AG122" i="7"/>
  <c r="AG135" i="7"/>
  <c r="AG114" i="7"/>
  <c r="AG124" i="7"/>
  <c r="AG118" i="7"/>
  <c r="AG120" i="7"/>
  <c r="AG134" i="7"/>
  <c r="AG129" i="7"/>
  <c r="AG117" i="7"/>
  <c r="AG111" i="7"/>
  <c r="AG131" i="7"/>
  <c r="AG125" i="7"/>
  <c r="AG126" i="7"/>
  <c r="AG116" i="7"/>
  <c r="AG139" i="7"/>
  <c r="AG132" i="7"/>
  <c r="AG119" i="7"/>
  <c r="AG147" i="7"/>
  <c r="AG146" i="7"/>
  <c r="AG64" i="7"/>
  <c r="AH62" i="7"/>
  <c r="AH151" i="7" s="1"/>
  <c r="AH60" i="7"/>
  <c r="AH149" i="7" s="1"/>
  <c r="AH58" i="7"/>
  <c r="AH63" i="7"/>
  <c r="AH152" i="7" s="1"/>
  <c r="AH61" i="7"/>
  <c r="AH150" i="7" s="1"/>
  <c r="AH59" i="7"/>
  <c r="AH148" i="7" s="1"/>
  <c r="AH57" i="7"/>
  <c r="AF153" i="7"/>
  <c r="AG137" i="7"/>
  <c r="AH8" i="2"/>
  <c r="AG5" i="7"/>
  <c r="AG163" i="7" s="1"/>
  <c r="AF65" i="7"/>
  <c r="AG143" i="7"/>
  <c r="AF42" i="2"/>
  <c r="AF10" i="7" s="1"/>
  <c r="AG9" i="2"/>
  <c r="AE108" i="7"/>
  <c r="AD141" i="7"/>
  <c r="AD154" i="7" s="1"/>
  <c r="AG51" i="7"/>
  <c r="AH56" i="7"/>
  <c r="AH145" i="7" s="1"/>
  <c r="AI17" i="7"/>
  <c r="AI52" i="7" s="1" a="1"/>
  <c r="AI52" i="7" s="1"/>
  <c r="AH54" i="7"/>
  <c r="AH55" i="7"/>
  <c r="AH144" i="7" s="1"/>
  <c r="AH35" i="7"/>
  <c r="AH47" i="7"/>
  <c r="AH27" i="7"/>
  <c r="AH18" i="7"/>
  <c r="AH43" i="7"/>
  <c r="AH22" i="7"/>
  <c r="AH28" i="7"/>
  <c r="AH21" i="7"/>
  <c r="AH48" i="7"/>
  <c r="AH138" i="7" s="1"/>
  <c r="AH44" i="7"/>
  <c r="AH46" i="7"/>
  <c r="AH19" i="7"/>
  <c r="AH30" i="7"/>
  <c r="AH38" i="7"/>
  <c r="AH128" i="7" s="1"/>
  <c r="AH39" i="7"/>
  <c r="AH32" i="7"/>
  <c r="AH41" i="7"/>
  <c r="AH36" i="7"/>
  <c r="AH40" i="7"/>
  <c r="AH130" i="7" s="1"/>
  <c r="AH26" i="7"/>
  <c r="AH37" i="7"/>
  <c r="AH127" i="7" s="1"/>
  <c r="AH24" i="7"/>
  <c r="AH49" i="7"/>
  <c r="AH20" i="7"/>
  <c r="AH110" i="7" s="1"/>
  <c r="AH29" i="7"/>
  <c r="AH33" i="7"/>
  <c r="AH31" i="7"/>
  <c r="AH50" i="7"/>
  <c r="AH140" i="7" s="1"/>
  <c r="AH23" i="7"/>
  <c r="AH45" i="7"/>
  <c r="AH25" i="7"/>
  <c r="AH34" i="7"/>
  <c r="AH42" i="7"/>
  <c r="AD71" i="7"/>
  <c r="AC104" i="7"/>
  <c r="AH109" i="7" l="1"/>
  <c r="AH123" i="7"/>
  <c r="AH115" i="7"/>
  <c r="AH133" i="7"/>
  <c r="AH136" i="7"/>
  <c r="AH121" i="7"/>
  <c r="B36" i="6"/>
  <c r="I36" i="6"/>
  <c r="AH112" i="7"/>
  <c r="G37" i="6"/>
  <c r="AH113" i="7"/>
  <c r="AH118" i="7"/>
  <c r="AH124" i="7"/>
  <c r="AH122" i="7"/>
  <c r="AH135" i="7"/>
  <c r="AH114" i="7"/>
  <c r="AH120" i="7"/>
  <c r="AH134" i="7"/>
  <c r="AH129" i="7"/>
  <c r="AH117" i="7"/>
  <c r="AH131" i="7"/>
  <c r="AH125" i="7"/>
  <c r="AH126" i="7"/>
  <c r="AH111" i="7"/>
  <c r="AH116" i="7"/>
  <c r="AH132" i="7"/>
  <c r="AH139" i="7"/>
  <c r="AH119" i="7"/>
  <c r="AH147" i="7"/>
  <c r="AG153" i="7"/>
  <c r="AH64" i="7"/>
  <c r="AI62" i="7"/>
  <c r="AI151" i="7" s="1"/>
  <c r="AI60" i="7"/>
  <c r="AI149" i="7" s="1"/>
  <c r="AI58" i="7"/>
  <c r="AI63" i="7"/>
  <c r="AI152" i="7" s="1"/>
  <c r="AI61" i="7"/>
  <c r="AI150" i="7" s="1"/>
  <c r="AI59" i="7"/>
  <c r="AI148" i="7" s="1"/>
  <c r="AI57" i="7"/>
  <c r="AH146" i="7"/>
  <c r="AH137" i="7"/>
  <c r="AH5" i="7"/>
  <c r="AH163" i="7" s="1"/>
  <c r="AI8" i="2"/>
  <c r="AG65" i="7"/>
  <c r="AI56" i="7"/>
  <c r="AI145" i="7" s="1"/>
  <c r="AJ17" i="7"/>
  <c r="AJ52" i="7" s="1" a="1"/>
  <c r="AJ52" i="7" s="1"/>
  <c r="AI54" i="7"/>
  <c r="AI55" i="7"/>
  <c r="AI144" i="7" s="1"/>
  <c r="AI35" i="7"/>
  <c r="AI47" i="7"/>
  <c r="AI27" i="7"/>
  <c r="AI43" i="7"/>
  <c r="AI18" i="7"/>
  <c r="AI44" i="7"/>
  <c r="AI41" i="7"/>
  <c r="AI28" i="7"/>
  <c r="AI31" i="7"/>
  <c r="AI22" i="7"/>
  <c r="AI20" i="7"/>
  <c r="AI110" i="7" s="1"/>
  <c r="AI36" i="7"/>
  <c r="AI29" i="7"/>
  <c r="AI21" i="7"/>
  <c r="AI37" i="7"/>
  <c r="AI127" i="7" s="1"/>
  <c r="AI46" i="7"/>
  <c r="AI40" i="7"/>
  <c r="AI130" i="7" s="1"/>
  <c r="AI19" i="7"/>
  <c r="AI30" i="7"/>
  <c r="AI48" i="7"/>
  <c r="AI138" i="7" s="1"/>
  <c r="AI38" i="7"/>
  <c r="AI128" i="7" s="1"/>
  <c r="AI25" i="7"/>
  <c r="AI34" i="7"/>
  <c r="AI42" i="7"/>
  <c r="AI39" i="7"/>
  <c r="AI32" i="7"/>
  <c r="AI26" i="7"/>
  <c r="AI24" i="7"/>
  <c r="AI49" i="7"/>
  <c r="AI33" i="7"/>
  <c r="AI23" i="7"/>
  <c r="AI50" i="7"/>
  <c r="AI140" i="7" s="1"/>
  <c r="AI45" i="7"/>
  <c r="AG42" i="2"/>
  <c r="AG10" i="7" s="1"/>
  <c r="AH9" i="2"/>
  <c r="AE141" i="7"/>
  <c r="AE154" i="7" s="1"/>
  <c r="AF108" i="7"/>
  <c r="AE71" i="7"/>
  <c r="AD104" i="7"/>
  <c r="AH51" i="7"/>
  <c r="AH143" i="7"/>
  <c r="AI109" i="7" l="1"/>
  <c r="AI136" i="7"/>
  <c r="AI123" i="7"/>
  <c r="AI133" i="7"/>
  <c r="AI115" i="7"/>
  <c r="AI121" i="7"/>
  <c r="AI112" i="7"/>
  <c r="B37" i="6"/>
  <c r="I37" i="6"/>
  <c r="G38" i="6"/>
  <c r="AI113" i="7"/>
  <c r="AI118" i="7"/>
  <c r="AI135" i="7"/>
  <c r="AI122" i="7"/>
  <c r="AI124" i="7"/>
  <c r="AI114" i="7"/>
  <c r="AI134" i="7"/>
  <c r="AI120" i="7"/>
  <c r="AI117" i="7"/>
  <c r="AI129" i="7"/>
  <c r="AI131" i="7"/>
  <c r="AI126" i="7"/>
  <c r="AI125" i="7"/>
  <c r="AI111" i="7"/>
  <c r="AI116" i="7"/>
  <c r="AI139" i="7"/>
  <c r="AI132" i="7"/>
  <c r="AI119" i="7"/>
  <c r="AI147" i="7"/>
  <c r="AI146" i="7"/>
  <c r="AI64" i="7"/>
  <c r="AH153" i="7"/>
  <c r="AJ62" i="7"/>
  <c r="AJ151" i="7" s="1"/>
  <c r="AJ60" i="7"/>
  <c r="AJ149" i="7" s="1"/>
  <c r="AJ58" i="7"/>
  <c r="AJ63" i="7"/>
  <c r="AJ152" i="7" s="1"/>
  <c r="AJ61" i="7"/>
  <c r="AJ150" i="7" s="1"/>
  <c r="AJ59" i="7"/>
  <c r="AJ148" i="7" s="1"/>
  <c r="AJ57" i="7"/>
  <c r="AH65" i="7"/>
  <c r="AI137" i="7"/>
  <c r="AJ8" i="2"/>
  <c r="AI5" i="7"/>
  <c r="AI163" i="7" s="1"/>
  <c r="AI143" i="7"/>
  <c r="AG108" i="7"/>
  <c r="AF141" i="7"/>
  <c r="AF154" i="7" s="1"/>
  <c r="AJ56" i="7"/>
  <c r="AJ145" i="7" s="1"/>
  <c r="AK17" i="7"/>
  <c r="AK52" i="7" s="1" a="1"/>
  <c r="AK52" i="7" s="1"/>
  <c r="AJ54" i="7"/>
  <c r="AJ55" i="7"/>
  <c r="AJ144" i="7" s="1"/>
  <c r="AJ35" i="7"/>
  <c r="AJ47" i="7"/>
  <c r="AJ27" i="7"/>
  <c r="AJ43" i="7"/>
  <c r="AJ133" i="7" s="1"/>
  <c r="AJ18" i="7"/>
  <c r="AJ39" i="7"/>
  <c r="AJ20" i="7"/>
  <c r="AJ110" i="7" s="1"/>
  <c r="AJ21" i="7"/>
  <c r="AJ26" i="7"/>
  <c r="AJ37" i="7"/>
  <c r="AJ127" i="7" s="1"/>
  <c r="AJ33" i="7"/>
  <c r="AJ28" i="7"/>
  <c r="AJ29" i="7"/>
  <c r="AJ48" i="7"/>
  <c r="AJ138" i="7" s="1"/>
  <c r="AJ44" i="7"/>
  <c r="AJ22" i="7"/>
  <c r="AJ25" i="7"/>
  <c r="AJ32" i="7"/>
  <c r="AJ46" i="7"/>
  <c r="AJ41" i="7"/>
  <c r="AJ36" i="7"/>
  <c r="AJ40" i="7"/>
  <c r="AJ130" i="7" s="1"/>
  <c r="AJ19" i="7"/>
  <c r="AJ109" i="7" s="1"/>
  <c r="AJ30" i="7"/>
  <c r="AJ38" i="7"/>
  <c r="AJ128" i="7" s="1"/>
  <c r="AJ24" i="7"/>
  <c r="AJ34" i="7"/>
  <c r="AJ49" i="7"/>
  <c r="AJ42" i="7"/>
  <c r="AJ45" i="7"/>
  <c r="AJ23" i="7"/>
  <c r="AJ31" i="7"/>
  <c r="AJ50" i="7"/>
  <c r="AJ140" i="7" s="1"/>
  <c r="AE104" i="7"/>
  <c r="AF71" i="7"/>
  <c r="AI51" i="7"/>
  <c r="AH42" i="2"/>
  <c r="AH10" i="7" s="1"/>
  <c r="AI9" i="2"/>
  <c r="AJ136" i="7" l="1"/>
  <c r="AJ123" i="7"/>
  <c r="AJ147" i="7"/>
  <c r="AJ115" i="7"/>
  <c r="AJ121" i="7"/>
  <c r="AJ113" i="7"/>
  <c r="AJ112" i="7"/>
  <c r="B38" i="6"/>
  <c r="I38" i="6"/>
  <c r="AJ118" i="7"/>
  <c r="AJ135" i="7"/>
  <c r="G39" i="6"/>
  <c r="AJ122" i="7"/>
  <c r="AJ124" i="7"/>
  <c r="AJ114" i="7"/>
  <c r="AJ125" i="7"/>
  <c r="AJ120" i="7"/>
  <c r="AJ134" i="7"/>
  <c r="AJ129" i="7"/>
  <c r="AJ117" i="7"/>
  <c r="AJ131" i="7"/>
  <c r="AJ126" i="7"/>
  <c r="AJ111" i="7"/>
  <c r="AJ116" i="7"/>
  <c r="AJ132" i="7"/>
  <c r="AJ139" i="7"/>
  <c r="AJ137" i="7"/>
  <c r="AJ119" i="7"/>
  <c r="AI153" i="7"/>
  <c r="AJ64" i="7"/>
  <c r="AK63" i="7"/>
  <c r="AK152" i="7" s="1"/>
  <c r="AK61" i="7"/>
  <c r="AK150" i="7" s="1"/>
  <c r="AK59" i="7"/>
  <c r="AK148" i="7" s="1"/>
  <c r="AK58" i="7"/>
  <c r="AK62" i="7"/>
  <c r="AK151" i="7" s="1"/>
  <c r="AK60" i="7"/>
  <c r="AK149" i="7" s="1"/>
  <c r="AK57" i="7"/>
  <c r="AJ146" i="7"/>
  <c r="AI65" i="7"/>
  <c r="AK8" i="2"/>
  <c r="AJ5" i="7"/>
  <c r="AJ163" i="7" s="1"/>
  <c r="AI42" i="2"/>
  <c r="AI10" i="7" s="1"/>
  <c r="AJ9" i="2"/>
  <c r="AK56" i="7"/>
  <c r="AK145" i="7" s="1"/>
  <c r="AL17" i="7"/>
  <c r="AL52" i="7" s="1" a="1"/>
  <c r="AL52" i="7" s="1"/>
  <c r="AK54" i="7"/>
  <c r="AK55" i="7"/>
  <c r="AK144" i="7" s="1"/>
  <c r="AK43" i="7"/>
  <c r="AK133" i="7" s="1"/>
  <c r="AK18" i="7"/>
  <c r="AK35" i="7"/>
  <c r="AK47" i="7"/>
  <c r="AK27" i="7"/>
  <c r="AK32" i="7"/>
  <c r="AK46" i="7"/>
  <c r="AK19" i="7"/>
  <c r="AK109" i="7" s="1"/>
  <c r="AK30" i="7"/>
  <c r="AK38" i="7"/>
  <c r="AK128" i="7" s="1"/>
  <c r="AK39" i="7"/>
  <c r="AK44" i="7"/>
  <c r="AK28" i="7"/>
  <c r="AK26" i="7"/>
  <c r="AK41" i="7"/>
  <c r="AK20" i="7"/>
  <c r="AK110" i="7" s="1"/>
  <c r="AK36" i="7"/>
  <c r="AK29" i="7"/>
  <c r="AK21" i="7"/>
  <c r="AK37" i="7"/>
  <c r="AK127" i="7" s="1"/>
  <c r="AK31" i="7"/>
  <c r="AK50" i="7"/>
  <c r="AK140" i="7" s="1"/>
  <c r="AK23" i="7"/>
  <c r="AK22" i="7"/>
  <c r="AK40" i="7"/>
  <c r="AK130" i="7" s="1"/>
  <c r="AK48" i="7"/>
  <c r="AK138" i="7" s="1"/>
  <c r="AK25" i="7"/>
  <c r="AK49" i="7"/>
  <c r="AK45" i="7"/>
  <c r="AK33" i="7"/>
  <c r="AK34" i="7"/>
  <c r="AK24" i="7"/>
  <c r="AK42" i="7"/>
  <c r="AH108" i="7"/>
  <c r="AG141" i="7"/>
  <c r="AG154" i="7" s="1"/>
  <c r="AG71" i="7"/>
  <c r="AF104" i="7"/>
  <c r="AJ51" i="7"/>
  <c r="AJ143" i="7"/>
  <c r="AK123" i="7" l="1"/>
  <c r="AK136" i="7"/>
  <c r="AK121" i="7"/>
  <c r="AK147" i="7"/>
  <c r="AJ153" i="7"/>
  <c r="AK115" i="7"/>
  <c r="AK113" i="7"/>
  <c r="AK135" i="7"/>
  <c r="B39" i="6"/>
  <c r="I39" i="6"/>
  <c r="AK112" i="7"/>
  <c r="AK118" i="7"/>
  <c r="AK124" i="7"/>
  <c r="G40" i="6"/>
  <c r="AK122" i="7"/>
  <c r="AK114" i="7"/>
  <c r="AK134" i="7"/>
  <c r="AK129" i="7"/>
  <c r="AK125" i="7"/>
  <c r="AK120" i="7"/>
  <c r="AK126" i="7"/>
  <c r="AK117" i="7"/>
  <c r="AK131" i="7"/>
  <c r="AK111" i="7"/>
  <c r="AK116" i="7"/>
  <c r="AK139" i="7"/>
  <c r="AK132" i="7"/>
  <c r="AK137" i="7"/>
  <c r="AK119" i="7"/>
  <c r="AK64" i="7"/>
  <c r="AL63" i="7"/>
  <c r="AL152" i="7" s="1"/>
  <c r="AL61" i="7"/>
  <c r="AL150" i="7" s="1"/>
  <c r="AL59" i="7"/>
  <c r="AL148" i="7" s="1"/>
  <c r="AL57" i="7"/>
  <c r="AL62" i="7"/>
  <c r="AL151" i="7" s="1"/>
  <c r="AL60" i="7"/>
  <c r="AL149" i="7" s="1"/>
  <c r="AL58" i="7"/>
  <c r="AK146" i="7"/>
  <c r="AL8" i="2"/>
  <c r="AK5" i="7"/>
  <c r="AK163" i="7" s="1"/>
  <c r="AH141" i="7"/>
  <c r="AH154" i="7" s="1"/>
  <c r="AI108" i="7"/>
  <c r="AK51" i="7"/>
  <c r="AL56" i="7"/>
  <c r="AL145" i="7" s="1"/>
  <c r="AM17" i="7"/>
  <c r="AM52" i="7" s="1" a="1"/>
  <c r="AM52" i="7" s="1"/>
  <c r="AL54" i="7"/>
  <c r="AL55" i="7"/>
  <c r="AL144" i="7" s="1"/>
  <c r="AL35" i="7"/>
  <c r="AL47" i="7"/>
  <c r="AL27" i="7"/>
  <c r="AL18" i="7"/>
  <c r="AL43" i="7"/>
  <c r="AL133" i="7" s="1"/>
  <c r="AL32" i="7"/>
  <c r="AL41" i="7"/>
  <c r="AL22" i="7"/>
  <c r="AL36" i="7"/>
  <c r="AL40" i="7"/>
  <c r="AL130" i="7" s="1"/>
  <c r="AL29" i="7"/>
  <c r="AL37" i="7"/>
  <c r="AL127" i="7" s="1"/>
  <c r="AL46" i="7"/>
  <c r="AL136" i="7" s="1"/>
  <c r="AL20" i="7"/>
  <c r="AL110" i="7" s="1"/>
  <c r="AL19" i="7"/>
  <c r="AL109" i="7" s="1"/>
  <c r="AL30" i="7"/>
  <c r="AL38" i="7"/>
  <c r="AL128" i="7" s="1"/>
  <c r="AL39" i="7"/>
  <c r="AL28" i="7"/>
  <c r="AL26" i="7"/>
  <c r="AL48" i="7"/>
  <c r="AL138" i="7" s="1"/>
  <c r="AL44" i="7"/>
  <c r="AL21" i="7"/>
  <c r="AL31" i="7"/>
  <c r="AL25" i="7"/>
  <c r="AL50" i="7"/>
  <c r="AL140" i="7" s="1"/>
  <c r="AL23" i="7"/>
  <c r="AL42" i="7"/>
  <c r="AL45" i="7"/>
  <c r="AL33" i="7"/>
  <c r="AL123" i="7" s="1"/>
  <c r="AL24" i="7"/>
  <c r="AL34" i="7"/>
  <c r="AL49" i="7"/>
  <c r="AJ42" i="2"/>
  <c r="AJ10" i="7" s="1"/>
  <c r="AK9" i="2"/>
  <c r="AJ65" i="7"/>
  <c r="AK143" i="7"/>
  <c r="AG104" i="7"/>
  <c r="AH71" i="7"/>
  <c r="AL121" i="7" l="1"/>
  <c r="AK153" i="7"/>
  <c r="AL115" i="7"/>
  <c r="AL112" i="7"/>
  <c r="AL135" i="7"/>
  <c r="AL113" i="7"/>
  <c r="AL122" i="7"/>
  <c r="B40" i="6"/>
  <c r="I40" i="6"/>
  <c r="AL118" i="7"/>
  <c r="AL124" i="7"/>
  <c r="G41" i="6"/>
  <c r="AL125" i="7"/>
  <c r="AL114" i="7"/>
  <c r="AL134" i="7"/>
  <c r="AL120" i="7"/>
  <c r="AL126" i="7"/>
  <c r="AL129" i="7"/>
  <c r="AL117" i="7"/>
  <c r="AL131" i="7"/>
  <c r="AL111" i="7"/>
  <c r="AL116" i="7"/>
  <c r="AL139" i="7"/>
  <c r="AL132" i="7"/>
  <c r="AL137" i="7"/>
  <c r="AL119" i="7"/>
  <c r="AL146" i="7"/>
  <c r="AM63" i="7"/>
  <c r="AM152" i="7" s="1"/>
  <c r="AM61" i="7"/>
  <c r="AM150" i="7" s="1"/>
  <c r="AM59" i="7"/>
  <c r="AM148" i="7" s="1"/>
  <c r="AM57" i="7"/>
  <c r="AM62" i="7"/>
  <c r="AM151" i="7" s="1"/>
  <c r="AM60" i="7"/>
  <c r="AM149" i="7" s="1"/>
  <c r="AM58" i="7"/>
  <c r="AL64" i="7"/>
  <c r="AL147" i="7"/>
  <c r="AK65" i="7"/>
  <c r="AM8" i="2"/>
  <c r="AL5" i="7"/>
  <c r="AL163" i="7" s="1"/>
  <c r="AK42" i="2"/>
  <c r="AK10" i="7" s="1"/>
  <c r="AL9" i="2"/>
  <c r="AL51" i="7"/>
  <c r="AH104" i="7"/>
  <c r="AI71" i="7"/>
  <c r="AJ108" i="7"/>
  <c r="AI141" i="7"/>
  <c r="AI154" i="7" s="1"/>
  <c r="AL143" i="7"/>
  <c r="AM56" i="7"/>
  <c r="AM145" i="7" s="1"/>
  <c r="AN17" i="7"/>
  <c r="AN52" i="7" s="1" a="1"/>
  <c r="AN52" i="7" s="1"/>
  <c r="AM54" i="7"/>
  <c r="AM55" i="7"/>
  <c r="AM144" i="7" s="1"/>
  <c r="AM35" i="7"/>
  <c r="AM47" i="7"/>
  <c r="AM27" i="7"/>
  <c r="AM43" i="7"/>
  <c r="AM133" i="7" s="1"/>
  <c r="AM18" i="7"/>
  <c r="AM40" i="7"/>
  <c r="AM130" i="7" s="1"/>
  <c r="AM48" i="7"/>
  <c r="AM138" i="7" s="1"/>
  <c r="AM33" i="7"/>
  <c r="AM123" i="7" s="1"/>
  <c r="AM31" i="7"/>
  <c r="AM32" i="7"/>
  <c r="AM41" i="7"/>
  <c r="AM22" i="7"/>
  <c r="AM44" i="7"/>
  <c r="AM46" i="7"/>
  <c r="AM136" i="7" s="1"/>
  <c r="AM28" i="7"/>
  <c r="AM19" i="7"/>
  <c r="AM109" i="7" s="1"/>
  <c r="AM30" i="7"/>
  <c r="AM38" i="7"/>
  <c r="AM128" i="7" s="1"/>
  <c r="AM34" i="7"/>
  <c r="AM42" i="7"/>
  <c r="AM45" i="7"/>
  <c r="AM39" i="7"/>
  <c r="AM20" i="7"/>
  <c r="AM110" i="7" s="1"/>
  <c r="AM36" i="7"/>
  <c r="AM29" i="7"/>
  <c r="AM21" i="7"/>
  <c r="AM26" i="7"/>
  <c r="AM37" i="7"/>
  <c r="AM127" i="7" s="1"/>
  <c r="AM49" i="7"/>
  <c r="AM24" i="7"/>
  <c r="AM50" i="7"/>
  <c r="AM140" i="7" s="1"/>
  <c r="AM25" i="7"/>
  <c r="AM23" i="7"/>
  <c r="AM121" i="7" l="1"/>
  <c r="AM112" i="7"/>
  <c r="AM115" i="7"/>
  <c r="AM118" i="7"/>
  <c r="AM113" i="7"/>
  <c r="AM135" i="7"/>
  <c r="AM122" i="7"/>
  <c r="B41" i="6"/>
  <c r="I41" i="6"/>
  <c r="AM124" i="7"/>
  <c r="G42" i="6"/>
  <c r="AM125" i="7"/>
  <c r="AM114" i="7"/>
  <c r="AM126" i="7"/>
  <c r="AM120" i="7"/>
  <c r="AM134" i="7"/>
  <c r="AM117" i="7"/>
  <c r="AM129" i="7"/>
  <c r="AM116" i="7"/>
  <c r="AM111" i="7"/>
  <c r="AM131" i="7"/>
  <c r="AM139" i="7"/>
  <c r="AM132" i="7"/>
  <c r="AM119" i="7"/>
  <c r="AM137" i="7"/>
  <c r="AM147" i="7"/>
  <c r="AM146" i="7"/>
  <c r="AN63" i="7"/>
  <c r="AN152" i="7" s="1"/>
  <c r="AN61" i="7"/>
  <c r="AN150" i="7" s="1"/>
  <c r="AN59" i="7"/>
  <c r="AN148" i="7" s="1"/>
  <c r="AN57" i="7"/>
  <c r="AN62" i="7"/>
  <c r="AN151" i="7" s="1"/>
  <c r="AN60" i="7"/>
  <c r="AN149" i="7" s="1"/>
  <c r="AN58" i="7"/>
  <c r="AM64" i="7"/>
  <c r="AL153" i="7"/>
  <c r="AN8" i="2"/>
  <c r="AM5" i="7"/>
  <c r="AM163" i="7" s="1"/>
  <c r="AL65" i="7"/>
  <c r="AM143" i="7"/>
  <c r="AI104" i="7"/>
  <c r="AJ71" i="7"/>
  <c r="AL42" i="2"/>
  <c r="AL10" i="7" s="1"/>
  <c r="AM9" i="2"/>
  <c r="AJ141" i="7"/>
  <c r="AJ154" i="7" s="1"/>
  <c r="AK108" i="7"/>
  <c r="AN56" i="7"/>
  <c r="AN145" i="7" s="1"/>
  <c r="AO17" i="7"/>
  <c r="AO52" i="7" s="1" a="1"/>
  <c r="AO52" i="7" s="1"/>
  <c r="AN54" i="7"/>
  <c r="AN55" i="7"/>
  <c r="AN144" i="7" s="1"/>
  <c r="AN35" i="7"/>
  <c r="AN47" i="7"/>
  <c r="AN27" i="7"/>
  <c r="AN43" i="7"/>
  <c r="AN133" i="7" s="1"/>
  <c r="AN18" i="7"/>
  <c r="AN39" i="7"/>
  <c r="AN44" i="7"/>
  <c r="AN26" i="7"/>
  <c r="AN37" i="7"/>
  <c r="AN127" i="7" s="1"/>
  <c r="AN32" i="7"/>
  <c r="AN41" i="7"/>
  <c r="AN36" i="7"/>
  <c r="AN40" i="7"/>
  <c r="AN130" i="7" s="1"/>
  <c r="AN22" i="7"/>
  <c r="AN20" i="7"/>
  <c r="AN110" i="7" s="1"/>
  <c r="AN21" i="7"/>
  <c r="AN33" i="7"/>
  <c r="AN123" i="7" s="1"/>
  <c r="AN45" i="7"/>
  <c r="AN46" i="7"/>
  <c r="AN136" i="7" s="1"/>
  <c r="AN28" i="7"/>
  <c r="AN29" i="7"/>
  <c r="AN19" i="7"/>
  <c r="AN109" i="7" s="1"/>
  <c r="AN30" i="7"/>
  <c r="AN48" i="7"/>
  <c r="AN138" i="7" s="1"/>
  <c r="AN38" i="7"/>
  <c r="AN128" i="7" s="1"/>
  <c r="AN34" i="7"/>
  <c r="AN42" i="7"/>
  <c r="AN31" i="7"/>
  <c r="AN23" i="7"/>
  <c r="AN49" i="7"/>
  <c r="AN50" i="7"/>
  <c r="AN140" i="7" s="1"/>
  <c r="AN24" i="7"/>
  <c r="AN25" i="7"/>
  <c r="AM51" i="7"/>
  <c r="AN121" i="7" l="1"/>
  <c r="AN115" i="7"/>
  <c r="AN147" i="7"/>
  <c r="AN112" i="7"/>
  <c r="AN118" i="7"/>
  <c r="AN113" i="7"/>
  <c r="AN124" i="7"/>
  <c r="AN135" i="7"/>
  <c r="AN122" i="7"/>
  <c r="B42" i="6"/>
  <c r="I42" i="6"/>
  <c r="G43" i="6"/>
  <c r="AN125" i="7"/>
  <c r="AN114" i="7"/>
  <c r="AN120" i="7"/>
  <c r="AN126" i="7"/>
  <c r="AN134" i="7"/>
  <c r="AN132" i="7"/>
  <c r="AN117" i="7"/>
  <c r="AN129" i="7"/>
  <c r="AN116" i="7"/>
  <c r="AN111" i="7"/>
  <c r="AN131" i="7"/>
  <c r="AN139" i="7"/>
  <c r="AN119" i="7"/>
  <c r="AN137" i="7"/>
  <c r="AN146" i="7"/>
  <c r="AM153" i="7"/>
  <c r="AO62" i="7"/>
  <c r="AO151" i="7" s="1"/>
  <c r="AO60" i="7"/>
  <c r="AO149" i="7" s="1"/>
  <c r="AO61" i="7"/>
  <c r="AO150" i="7" s="1"/>
  <c r="AO58" i="7"/>
  <c r="AO59" i="7"/>
  <c r="AO148" i="7" s="1"/>
  <c r="AO63" i="7"/>
  <c r="AO152" i="7" s="1"/>
  <c r="AO57" i="7"/>
  <c r="AO146" i="7" s="1"/>
  <c r="AN64" i="7"/>
  <c r="AO8" i="2"/>
  <c r="AN5" i="7"/>
  <c r="AN163" i="7" s="1"/>
  <c r="AM65" i="7"/>
  <c r="AM42" i="2"/>
  <c r="AM10" i="7" s="1"/>
  <c r="AN9" i="2"/>
  <c r="AO56" i="7"/>
  <c r="AO145" i="7" s="1"/>
  <c r="AP17" i="7"/>
  <c r="AP52" i="7" s="1" a="1"/>
  <c r="AP52" i="7" s="1"/>
  <c r="AO54" i="7"/>
  <c r="AO55" i="7"/>
  <c r="AO144" i="7" s="1"/>
  <c r="AO43" i="7"/>
  <c r="AO133" i="7" s="1"/>
  <c r="AO18" i="7"/>
  <c r="AO35" i="7"/>
  <c r="AO47" i="7"/>
  <c r="AO27" i="7"/>
  <c r="AO46" i="7"/>
  <c r="AO136" i="7" s="1"/>
  <c r="AO20" i="7"/>
  <c r="AO110" i="7" s="1"/>
  <c r="AO36" i="7"/>
  <c r="AO29" i="7"/>
  <c r="AO19" i="7"/>
  <c r="AO109" i="7" s="1"/>
  <c r="AO21" i="7"/>
  <c r="AO30" i="7"/>
  <c r="AO37" i="7"/>
  <c r="AO127" i="7" s="1"/>
  <c r="AO38" i="7"/>
  <c r="AO128" i="7" s="1"/>
  <c r="AO39" i="7"/>
  <c r="AO40" i="7"/>
  <c r="AO130" i="7" s="1"/>
  <c r="AO26" i="7"/>
  <c r="AO48" i="7"/>
  <c r="AO138" i="7" s="1"/>
  <c r="AO32" i="7"/>
  <c r="AO41" i="7"/>
  <c r="AO31" i="7"/>
  <c r="AO24" i="7"/>
  <c r="AO50" i="7"/>
  <c r="AO140" i="7" s="1"/>
  <c r="AO23" i="7"/>
  <c r="AO44" i="7"/>
  <c r="AO22" i="7"/>
  <c r="AO28" i="7"/>
  <c r="AO33" i="7"/>
  <c r="AO123" i="7" s="1"/>
  <c r="AO34" i="7"/>
  <c r="AO42" i="7"/>
  <c r="AO45" i="7"/>
  <c r="AO25" i="7"/>
  <c r="AO115" i="7" s="1"/>
  <c r="AO49" i="7"/>
  <c r="AN51" i="7"/>
  <c r="AJ104" i="7"/>
  <c r="AK71" i="7"/>
  <c r="AN143" i="7"/>
  <c r="AN153" i="7" s="1"/>
  <c r="AL108" i="7"/>
  <c r="AK141" i="7"/>
  <c r="AK154" i="7" s="1"/>
  <c r="AO121" i="7" l="1"/>
  <c r="AO122" i="7"/>
  <c r="AO113" i="7"/>
  <c r="AO124" i="7"/>
  <c r="AO112" i="7"/>
  <c r="AO147" i="7"/>
  <c r="AO118" i="7"/>
  <c r="AO135" i="7"/>
  <c r="B43" i="6"/>
  <c r="I43" i="6"/>
  <c r="G44" i="6"/>
  <c r="AO114" i="7"/>
  <c r="AO125" i="7"/>
  <c r="AO132" i="7"/>
  <c r="AO134" i="7"/>
  <c r="AO126" i="7"/>
  <c r="AO120" i="7"/>
  <c r="AO129" i="7"/>
  <c r="AO117" i="7"/>
  <c r="AO116" i="7"/>
  <c r="AO111" i="7"/>
  <c r="AO131" i="7"/>
  <c r="AO139" i="7"/>
  <c r="AO119" i="7"/>
  <c r="AO137" i="7"/>
  <c r="AO64" i="7"/>
  <c r="AP62" i="7"/>
  <c r="AP151" i="7" s="1"/>
  <c r="AP60" i="7"/>
  <c r="AP149" i="7" s="1"/>
  <c r="AP58" i="7"/>
  <c r="AP63" i="7"/>
  <c r="AP152" i="7" s="1"/>
  <c r="AP61" i="7"/>
  <c r="AP150" i="7" s="1"/>
  <c r="AP59" i="7"/>
  <c r="AP148" i="7" s="1"/>
  <c r="AP57" i="7"/>
  <c r="AP8" i="2"/>
  <c r="AO5" i="7"/>
  <c r="AO163" i="7" s="1"/>
  <c r="AO143" i="7"/>
  <c r="AN65" i="7"/>
  <c r="AK104" i="7"/>
  <c r="AL71" i="7"/>
  <c r="AM108" i="7"/>
  <c r="AL141" i="7"/>
  <c r="AL154" i="7" s="1"/>
  <c r="AO51" i="7"/>
  <c r="AP56" i="7"/>
  <c r="AP145" i="7" s="1"/>
  <c r="AQ17" i="7"/>
  <c r="AQ52" i="7" s="1" a="1"/>
  <c r="AQ52" i="7" s="1"/>
  <c r="AP54" i="7"/>
  <c r="AP55" i="7"/>
  <c r="AP144" i="7" s="1"/>
  <c r="AP35" i="7"/>
  <c r="AP47" i="7"/>
  <c r="AP27" i="7"/>
  <c r="AP18" i="7"/>
  <c r="AP43" i="7"/>
  <c r="AP133" i="7" s="1"/>
  <c r="AP22" i="7"/>
  <c r="AP28" i="7"/>
  <c r="AP29" i="7"/>
  <c r="AP21" i="7"/>
  <c r="AP48" i="7"/>
  <c r="AP138" i="7" s="1"/>
  <c r="AP44" i="7"/>
  <c r="AP46" i="7"/>
  <c r="AP136" i="7" s="1"/>
  <c r="AP19" i="7"/>
  <c r="AP109" i="7" s="1"/>
  <c r="AP30" i="7"/>
  <c r="AP38" i="7"/>
  <c r="AP128" i="7" s="1"/>
  <c r="AP39" i="7"/>
  <c r="AP32" i="7"/>
  <c r="AP41" i="7"/>
  <c r="AP36" i="7"/>
  <c r="AP40" i="7"/>
  <c r="AP130" i="7" s="1"/>
  <c r="AP26" i="7"/>
  <c r="AP33" i="7"/>
  <c r="AP123" i="7" s="1"/>
  <c r="AP24" i="7"/>
  <c r="AP49" i="7"/>
  <c r="AP45" i="7"/>
  <c r="AP20" i="7"/>
  <c r="AP110" i="7" s="1"/>
  <c r="AP37" i="7"/>
  <c r="AP127" i="7" s="1"/>
  <c r="AP31" i="7"/>
  <c r="AP25" i="7"/>
  <c r="AP115" i="7" s="1"/>
  <c r="AP50" i="7"/>
  <c r="AP140" i="7" s="1"/>
  <c r="AP23" i="7"/>
  <c r="AP113" i="7" s="1"/>
  <c r="AP34" i="7"/>
  <c r="AP42" i="7"/>
  <c r="AN42" i="2"/>
  <c r="AN10" i="7" s="1"/>
  <c r="AO9" i="2"/>
  <c r="AP121" i="7" l="1"/>
  <c r="AP122" i="7"/>
  <c r="AP135" i="7"/>
  <c r="AP112" i="7"/>
  <c r="AP124" i="7"/>
  <c r="AP147" i="7"/>
  <c r="AO153" i="7"/>
  <c r="AP118" i="7"/>
  <c r="B44" i="6"/>
  <c r="I44" i="6"/>
  <c r="AP132" i="7"/>
  <c r="G45" i="6"/>
  <c r="AP126" i="7"/>
  <c r="AP134" i="7"/>
  <c r="AP125" i="7"/>
  <c r="AP114" i="7"/>
  <c r="AP120" i="7"/>
  <c r="AP116" i="7"/>
  <c r="AP129" i="7"/>
  <c r="AP117" i="7"/>
  <c r="AP111" i="7"/>
  <c r="AP131" i="7"/>
  <c r="AP139" i="7"/>
  <c r="AP119" i="7"/>
  <c r="AP137" i="7"/>
  <c r="AP64" i="7"/>
  <c r="AP146" i="7"/>
  <c r="AQ62" i="7"/>
  <c r="AQ151" i="7" s="1"/>
  <c r="AQ60" i="7"/>
  <c r="AQ149" i="7" s="1"/>
  <c r="AQ58" i="7"/>
  <c r="AQ147" i="7" s="1"/>
  <c r="AQ63" i="7"/>
  <c r="AQ152" i="7" s="1"/>
  <c r="AQ61" i="7"/>
  <c r="AQ150" i="7" s="1"/>
  <c r="AQ59" i="7"/>
  <c r="AQ148" i="7" s="1"/>
  <c r="AQ57" i="7"/>
  <c r="AQ8" i="2"/>
  <c r="AP5" i="7"/>
  <c r="AP163" i="7" s="1"/>
  <c r="AO65" i="7"/>
  <c r="AO42" i="2"/>
  <c r="AO10" i="7" s="1"/>
  <c r="AP9" i="2"/>
  <c r="AM141" i="7"/>
  <c r="AM154" i="7" s="1"/>
  <c r="AN108" i="7"/>
  <c r="AP143" i="7"/>
  <c r="AQ56" i="7"/>
  <c r="AQ145" i="7" s="1"/>
  <c r="AR17" i="7"/>
  <c r="AR52" i="7" s="1" a="1"/>
  <c r="AR52" i="7" s="1"/>
  <c r="AQ54" i="7"/>
  <c r="AQ55" i="7"/>
  <c r="AQ144" i="7" s="1"/>
  <c r="AQ35" i="7"/>
  <c r="AQ47" i="7"/>
  <c r="AQ27" i="7"/>
  <c r="AQ43" i="7"/>
  <c r="AQ133" i="7" s="1"/>
  <c r="AQ18" i="7"/>
  <c r="AQ44" i="7"/>
  <c r="AQ28" i="7"/>
  <c r="AQ29" i="7"/>
  <c r="AQ31" i="7"/>
  <c r="AQ22" i="7"/>
  <c r="AQ112" i="7" s="1"/>
  <c r="AQ20" i="7"/>
  <c r="AQ110" i="7" s="1"/>
  <c r="AQ36" i="7"/>
  <c r="AQ37" i="7"/>
  <c r="AQ127" i="7" s="1"/>
  <c r="AQ46" i="7"/>
  <c r="AQ136" i="7" s="1"/>
  <c r="AQ40" i="7"/>
  <c r="AQ130" i="7" s="1"/>
  <c r="AQ19" i="7"/>
  <c r="AQ109" i="7" s="1"/>
  <c r="AQ30" i="7"/>
  <c r="AQ48" i="7"/>
  <c r="AQ138" i="7" s="1"/>
  <c r="AQ38" i="7"/>
  <c r="AQ128" i="7" s="1"/>
  <c r="AQ34" i="7"/>
  <c r="AQ42" i="7"/>
  <c r="AQ39" i="7"/>
  <c r="AQ32" i="7"/>
  <c r="AQ41" i="7"/>
  <c r="AQ21" i="7"/>
  <c r="AQ26" i="7"/>
  <c r="AQ24" i="7"/>
  <c r="AQ45" i="7"/>
  <c r="AQ23" i="7"/>
  <c r="AQ113" i="7" s="1"/>
  <c r="AQ25" i="7"/>
  <c r="AQ115" i="7" s="1"/>
  <c r="AQ50" i="7"/>
  <c r="AQ140" i="7" s="1"/>
  <c r="AQ33" i="7"/>
  <c r="AQ123" i="7" s="1"/>
  <c r="AQ49" i="7"/>
  <c r="AP51" i="7"/>
  <c r="AM71" i="7"/>
  <c r="AL104" i="7"/>
  <c r="AQ121" i="7" l="1"/>
  <c r="AQ135" i="7"/>
  <c r="AQ122" i="7"/>
  <c r="AQ124" i="7"/>
  <c r="AQ118" i="7"/>
  <c r="B45" i="6"/>
  <c r="I45" i="6"/>
  <c r="AQ134" i="7"/>
  <c r="AQ132" i="7"/>
  <c r="AQ126" i="7"/>
  <c r="G46" i="6"/>
  <c r="AQ117" i="7"/>
  <c r="AQ114" i="7"/>
  <c r="AQ125" i="7"/>
  <c r="AQ120" i="7"/>
  <c r="AQ116" i="7"/>
  <c r="AQ129" i="7"/>
  <c r="AQ111" i="7"/>
  <c r="AQ131" i="7"/>
  <c r="AQ139" i="7"/>
  <c r="AQ119" i="7"/>
  <c r="AQ137" i="7"/>
  <c r="AQ146" i="7"/>
  <c r="AP153" i="7"/>
  <c r="AR62" i="7"/>
  <c r="AR151" i="7" s="1"/>
  <c r="AR60" i="7"/>
  <c r="AR149" i="7" s="1"/>
  <c r="AR58" i="7"/>
  <c r="AR147" i="7" s="1"/>
  <c r="AR63" i="7"/>
  <c r="AR152" i="7" s="1"/>
  <c r="AR61" i="7"/>
  <c r="AR150" i="7" s="1"/>
  <c r="AR59" i="7"/>
  <c r="AR148" i="7" s="1"/>
  <c r="AR57" i="7"/>
  <c r="AQ64" i="7"/>
  <c r="AR8" i="2"/>
  <c r="AQ5" i="7"/>
  <c r="AQ163" i="7" s="1"/>
  <c r="AQ51" i="7"/>
  <c r="AO108" i="7"/>
  <c r="AN141" i="7"/>
  <c r="AN154" i="7" s="1"/>
  <c r="AP42" i="2"/>
  <c r="AP10" i="7" s="1"/>
  <c r="AQ9" i="2"/>
  <c r="AP65" i="7"/>
  <c r="AM104" i="7"/>
  <c r="AN71" i="7"/>
  <c r="AQ143" i="7"/>
  <c r="AR56" i="7"/>
  <c r="AR145" i="7" s="1"/>
  <c r="AS17" i="7"/>
  <c r="AS52" i="7" s="1" a="1"/>
  <c r="AS52" i="7" s="1"/>
  <c r="AR54" i="7"/>
  <c r="AR55" i="7"/>
  <c r="AR144" i="7" s="1"/>
  <c r="AR35" i="7"/>
  <c r="AR47" i="7"/>
  <c r="AR27" i="7"/>
  <c r="AR43" i="7"/>
  <c r="AR133" i="7" s="1"/>
  <c r="AR18" i="7"/>
  <c r="AR39" i="7"/>
  <c r="AR20" i="7"/>
  <c r="AR110" i="7" s="1"/>
  <c r="AR26" i="7"/>
  <c r="AR33" i="7"/>
  <c r="AR123" i="7" s="1"/>
  <c r="AR41" i="7"/>
  <c r="AR28" i="7"/>
  <c r="AR21" i="7"/>
  <c r="AR48" i="7"/>
  <c r="AR138" i="7" s="1"/>
  <c r="AR44" i="7"/>
  <c r="AR22" i="7"/>
  <c r="AR112" i="7" s="1"/>
  <c r="AR29" i="7"/>
  <c r="AR37" i="7"/>
  <c r="AR127" i="7" s="1"/>
  <c r="AR25" i="7"/>
  <c r="AR115" i="7" s="1"/>
  <c r="AR49" i="7"/>
  <c r="AR32" i="7"/>
  <c r="AR122" i="7" s="1"/>
  <c r="AR46" i="7"/>
  <c r="AR136" i="7" s="1"/>
  <c r="AR36" i="7"/>
  <c r="AR40" i="7"/>
  <c r="AR130" i="7" s="1"/>
  <c r="AR19" i="7"/>
  <c r="AR109" i="7" s="1"/>
  <c r="AR30" i="7"/>
  <c r="AR38" i="7"/>
  <c r="AR128" i="7" s="1"/>
  <c r="AR24" i="7"/>
  <c r="AR34" i="7"/>
  <c r="AR42" i="7"/>
  <c r="AR45" i="7"/>
  <c r="AR31" i="7"/>
  <c r="AR23" i="7"/>
  <c r="AR113" i="7" s="1"/>
  <c r="AR50" i="7"/>
  <c r="AR140" i="7" s="1"/>
  <c r="AR124" i="7" l="1"/>
  <c r="AR121" i="7"/>
  <c r="AR135" i="7"/>
  <c r="AR118" i="7"/>
  <c r="AR132" i="7"/>
  <c r="AR134" i="7"/>
  <c r="AR117" i="7"/>
  <c r="B46" i="6"/>
  <c r="I46" i="6"/>
  <c r="AR126" i="7"/>
  <c r="AR114" i="7"/>
  <c r="G47" i="6"/>
  <c r="AR125" i="7"/>
  <c r="AR116" i="7"/>
  <c r="AR120" i="7"/>
  <c r="AR129" i="7"/>
  <c r="AR111" i="7"/>
  <c r="AR131" i="7"/>
  <c r="AR139" i="7"/>
  <c r="AR119" i="7"/>
  <c r="AR137" i="7"/>
  <c r="AQ153" i="7"/>
  <c r="AR64" i="7"/>
  <c r="AS63" i="7"/>
  <c r="AS152" i="7" s="1"/>
  <c r="AS61" i="7"/>
  <c r="AS150" i="7" s="1"/>
  <c r="AS59" i="7"/>
  <c r="AS148" i="7" s="1"/>
  <c r="AS60" i="7"/>
  <c r="AS149" i="7" s="1"/>
  <c r="AS62" i="7"/>
  <c r="AS151" i="7" s="1"/>
  <c r="AS57" i="7"/>
  <c r="AS58" i="7"/>
  <c r="AS147" i="7" s="1"/>
  <c r="AR146" i="7"/>
  <c r="AR5" i="7"/>
  <c r="AR163" i="7" s="1"/>
  <c r="AS8" i="2"/>
  <c r="AQ65" i="7"/>
  <c r="AS56" i="7"/>
  <c r="AS145" i="7" s="1"/>
  <c r="AS54" i="7"/>
  <c r="AS55" i="7"/>
  <c r="AS144" i="7" s="1"/>
  <c r="AT17" i="7"/>
  <c r="AT52" i="7" s="1" a="1"/>
  <c r="AT52" i="7" s="1"/>
  <c r="AS43" i="7"/>
  <c r="AS133" i="7" s="1"/>
  <c r="AS18" i="7"/>
  <c r="AS35" i="7"/>
  <c r="AS47" i="7"/>
  <c r="AS27" i="7"/>
  <c r="AS32" i="7"/>
  <c r="AS122" i="7" s="1"/>
  <c r="AS46" i="7"/>
  <c r="AS136" i="7" s="1"/>
  <c r="AS19" i="7"/>
  <c r="AS109" i="7" s="1"/>
  <c r="AS30" i="7"/>
  <c r="AS38" i="7"/>
  <c r="AS128" i="7" s="1"/>
  <c r="AS39" i="7"/>
  <c r="AS44" i="7"/>
  <c r="AS28" i="7"/>
  <c r="AS29" i="7"/>
  <c r="AS21" i="7"/>
  <c r="AS26" i="7"/>
  <c r="AS37" i="7"/>
  <c r="AS127" i="7" s="1"/>
  <c r="AS20" i="7"/>
  <c r="AS110" i="7" s="1"/>
  <c r="AS36" i="7"/>
  <c r="AS31" i="7"/>
  <c r="AS121" i="7" s="1"/>
  <c r="AS50" i="7"/>
  <c r="AS140" i="7" s="1"/>
  <c r="AS23" i="7"/>
  <c r="AS113" i="7" s="1"/>
  <c r="AS41" i="7"/>
  <c r="AS22" i="7"/>
  <c r="AS112" i="7" s="1"/>
  <c r="AS40" i="7"/>
  <c r="AS130" i="7" s="1"/>
  <c r="AS48" i="7"/>
  <c r="AS138" i="7" s="1"/>
  <c r="AS33" i="7"/>
  <c r="AS123" i="7" s="1"/>
  <c r="AS45" i="7"/>
  <c r="AS24" i="7"/>
  <c r="AS34" i="7"/>
  <c r="AS124" i="7" s="1"/>
  <c r="AS25" i="7"/>
  <c r="AS115" i="7" s="1"/>
  <c r="AS49" i="7"/>
  <c r="AS42" i="7"/>
  <c r="AR143" i="7"/>
  <c r="AR153" i="7" s="1"/>
  <c r="AN104" i="7"/>
  <c r="AO71" i="7"/>
  <c r="AO141" i="7"/>
  <c r="AO154" i="7" s="1"/>
  <c r="AP108" i="7"/>
  <c r="AR51" i="7"/>
  <c r="AQ42" i="2"/>
  <c r="AQ10" i="7" s="1"/>
  <c r="AR9" i="2"/>
  <c r="AS135" i="7" l="1"/>
  <c r="AS118" i="7"/>
  <c r="AS134" i="7"/>
  <c r="AS132" i="7"/>
  <c r="AS117" i="7"/>
  <c r="B47" i="6"/>
  <c r="I47" i="6"/>
  <c r="AS114" i="7"/>
  <c r="AS126" i="7"/>
  <c r="G48" i="6"/>
  <c r="AS125" i="7"/>
  <c r="AS120" i="7"/>
  <c r="AS116" i="7"/>
  <c r="AS129" i="7"/>
  <c r="AS111" i="7"/>
  <c r="AS131" i="7"/>
  <c r="AS139" i="7"/>
  <c r="AS119" i="7"/>
  <c r="AS137" i="7"/>
  <c r="AS64" i="7"/>
  <c r="AS146" i="7"/>
  <c r="AT63" i="7"/>
  <c r="AT152" i="7" s="1"/>
  <c r="AT61" i="7"/>
  <c r="AT150" i="7" s="1"/>
  <c r="AT59" i="7"/>
  <c r="AT148" i="7" s="1"/>
  <c r="AT57" i="7"/>
  <c r="AT62" i="7"/>
  <c r="AT151" i="7" s="1"/>
  <c r="AT60" i="7"/>
  <c r="AT149" i="7" s="1"/>
  <c r="AT58" i="7"/>
  <c r="AT8" i="2"/>
  <c r="AS5" i="7"/>
  <c r="AS163" i="7" s="1"/>
  <c r="AS143" i="7"/>
  <c r="AT55" i="7"/>
  <c r="AT144" i="7" s="1"/>
  <c r="AT54" i="7"/>
  <c r="AT56" i="7"/>
  <c r="AT145" i="7" s="1"/>
  <c r="AU17" i="7"/>
  <c r="AU52" i="7" s="1" a="1"/>
  <c r="AU52" i="7" s="1"/>
  <c r="AT47" i="7"/>
  <c r="AT18" i="7"/>
  <c r="AT27" i="7"/>
  <c r="AT35" i="7"/>
  <c r="AT43" i="7"/>
  <c r="AT133" i="7" s="1"/>
  <c r="AT46" i="7"/>
  <c r="AT136" i="7" s="1"/>
  <c r="AT22" i="7"/>
  <c r="AT112" i="7" s="1"/>
  <c r="AT36" i="7"/>
  <c r="AT26" i="7"/>
  <c r="AT30" i="7"/>
  <c r="AT31" i="7"/>
  <c r="AT121" i="7" s="1"/>
  <c r="AT29" i="7"/>
  <c r="AT19" i="7"/>
  <c r="AT109" i="7" s="1"/>
  <c r="AT21" i="7"/>
  <c r="AT37" i="7"/>
  <c r="AT127" i="7" s="1"/>
  <c r="AT48" i="7"/>
  <c r="AT138" i="7" s="1"/>
  <c r="AT38" i="7"/>
  <c r="AT128" i="7" s="1"/>
  <c r="AT39" i="7"/>
  <c r="AT41" i="7"/>
  <c r="AT20" i="7"/>
  <c r="AT110" i="7" s="1"/>
  <c r="AT28" i="7"/>
  <c r="AT24" i="7"/>
  <c r="AT49" i="7"/>
  <c r="AT42" i="7"/>
  <c r="AT32" i="7"/>
  <c r="AT122" i="7" s="1"/>
  <c r="AT44" i="7"/>
  <c r="AT40" i="7"/>
  <c r="AT130" i="7" s="1"/>
  <c r="AT33" i="7"/>
  <c r="AT123" i="7" s="1"/>
  <c r="AT50" i="7"/>
  <c r="AT140" i="7" s="1"/>
  <c r="AT34" i="7"/>
  <c r="AT124" i="7" s="1"/>
  <c r="AT45" i="7"/>
  <c r="AT25" i="7"/>
  <c r="AT115" i="7" s="1"/>
  <c r="AT23" i="7"/>
  <c r="AT113" i="7" s="1"/>
  <c r="AO104" i="7"/>
  <c r="AP71" i="7"/>
  <c r="AS51" i="7"/>
  <c r="AR42" i="2"/>
  <c r="AR10" i="7" s="1"/>
  <c r="AS9" i="2"/>
  <c r="AP141" i="7"/>
  <c r="AP154" i="7" s="1"/>
  <c r="AQ108" i="7"/>
  <c r="AR65" i="7"/>
  <c r="AT135" i="7" l="1"/>
  <c r="AT117" i="7"/>
  <c r="AT118" i="7"/>
  <c r="AT132" i="7"/>
  <c r="AT134" i="7"/>
  <c r="AT114" i="7"/>
  <c r="B48" i="6"/>
  <c r="I48" i="6"/>
  <c r="AT126" i="7"/>
  <c r="G49" i="6"/>
  <c r="AT125" i="7"/>
  <c r="AT120" i="7"/>
  <c r="AT116" i="7"/>
  <c r="AT129" i="7"/>
  <c r="AT111" i="7"/>
  <c r="AT131" i="7"/>
  <c r="AT139" i="7"/>
  <c r="AT119" i="7"/>
  <c r="AT137" i="7"/>
  <c r="AT146" i="7"/>
  <c r="AS153" i="7"/>
  <c r="AT64" i="7"/>
  <c r="AT147" i="7"/>
  <c r="AU63" i="7"/>
  <c r="AU152" i="7" s="1"/>
  <c r="AU61" i="7"/>
  <c r="AU150" i="7" s="1"/>
  <c r="AU59" i="7"/>
  <c r="AU148" i="7" s="1"/>
  <c r="AU57" i="7"/>
  <c r="AU62" i="7"/>
  <c r="AU151" i="7" s="1"/>
  <c r="AU60" i="7"/>
  <c r="AU149" i="7" s="1"/>
  <c r="AU58" i="7"/>
  <c r="AU8" i="2"/>
  <c r="AT5" i="7"/>
  <c r="AT163" i="7" s="1"/>
  <c r="AQ141" i="7"/>
  <c r="AQ154" i="7" s="1"/>
  <c r="AR108" i="7"/>
  <c r="AS65" i="7"/>
  <c r="AU55" i="7"/>
  <c r="AU144" i="7" s="1"/>
  <c r="AV17" i="7"/>
  <c r="AV52" i="7" s="1" a="1"/>
  <c r="AV52" i="7" s="1"/>
  <c r="AU54" i="7"/>
  <c r="AU56" i="7"/>
  <c r="AU145" i="7" s="1"/>
  <c r="AU18" i="7"/>
  <c r="AU47" i="7"/>
  <c r="AU27" i="7"/>
  <c r="AU117" i="7" s="1"/>
  <c r="AU35" i="7"/>
  <c r="AU43" i="7"/>
  <c r="AU133" i="7" s="1"/>
  <c r="AU44" i="7"/>
  <c r="AU48" i="7"/>
  <c r="AU138" i="7" s="1"/>
  <c r="AU33" i="7"/>
  <c r="AU123" i="7" s="1"/>
  <c r="AU32" i="7"/>
  <c r="AU122" i="7" s="1"/>
  <c r="AU46" i="7"/>
  <c r="AU136" i="7" s="1"/>
  <c r="AU36" i="7"/>
  <c r="AU29" i="7"/>
  <c r="AU19" i="7"/>
  <c r="AU109" i="7" s="1"/>
  <c r="AU21" i="7"/>
  <c r="AU26" i="7"/>
  <c r="AU37" i="7"/>
  <c r="AU127" i="7" s="1"/>
  <c r="AU38" i="7"/>
  <c r="AU128" i="7" s="1"/>
  <c r="AU25" i="7"/>
  <c r="AU115" i="7" s="1"/>
  <c r="AU39" i="7"/>
  <c r="AU41" i="7"/>
  <c r="AU22" i="7"/>
  <c r="AU112" i="7" s="1"/>
  <c r="AU20" i="7"/>
  <c r="AU110" i="7" s="1"/>
  <c r="AU40" i="7"/>
  <c r="AU130" i="7" s="1"/>
  <c r="AU28" i="7"/>
  <c r="AU30" i="7"/>
  <c r="AU49" i="7"/>
  <c r="AU23" i="7"/>
  <c r="AU113" i="7" s="1"/>
  <c r="AU45" i="7"/>
  <c r="AU34" i="7"/>
  <c r="AU124" i="7" s="1"/>
  <c r="AU31" i="7"/>
  <c r="AU121" i="7" s="1"/>
  <c r="AU24" i="7"/>
  <c r="AU50" i="7"/>
  <c r="AU140" i="7" s="1"/>
  <c r="AU42" i="7"/>
  <c r="AT143" i="7"/>
  <c r="AS42" i="2"/>
  <c r="AS10" i="7" s="1"/>
  <c r="AT9" i="2"/>
  <c r="AQ71" i="7"/>
  <c r="AP104" i="7"/>
  <c r="AT51" i="7"/>
  <c r="AU135" i="7" l="1"/>
  <c r="AU132" i="7"/>
  <c r="AU118" i="7"/>
  <c r="AT153" i="7"/>
  <c r="AU134" i="7"/>
  <c r="AU146" i="7"/>
  <c r="AU114" i="7"/>
  <c r="B49" i="6"/>
  <c r="I49" i="6"/>
  <c r="AU126" i="7"/>
  <c r="AU125" i="7"/>
  <c r="G50" i="6"/>
  <c r="AU116" i="7"/>
  <c r="AU120" i="7"/>
  <c r="AU129" i="7"/>
  <c r="AU111" i="7"/>
  <c r="AU131" i="7"/>
  <c r="AU139" i="7"/>
  <c r="AU119" i="7"/>
  <c r="AU137" i="7"/>
  <c r="AU147" i="7"/>
  <c r="AU64" i="7"/>
  <c r="AV63" i="7"/>
  <c r="AV152" i="7" s="1"/>
  <c r="AV61" i="7"/>
  <c r="AV150" i="7" s="1"/>
  <c r="AV59" i="7"/>
  <c r="AV148" i="7" s="1"/>
  <c r="AV57" i="7"/>
  <c r="AV62" i="7"/>
  <c r="AV151" i="7" s="1"/>
  <c r="AV60" i="7"/>
  <c r="AV149" i="7" s="1"/>
  <c r="AV58" i="7"/>
  <c r="AV8" i="2"/>
  <c r="AU5" i="7"/>
  <c r="AU163" i="7" s="1"/>
  <c r="AT42" i="2"/>
  <c r="AT10" i="7" s="1"/>
  <c r="AU9" i="2"/>
  <c r="AU143" i="7"/>
  <c r="AQ104" i="7"/>
  <c r="AR71" i="7"/>
  <c r="AU51" i="7"/>
  <c r="AV54" i="7"/>
  <c r="AV55" i="7"/>
  <c r="AV144" i="7" s="1"/>
  <c r="AW17" i="7"/>
  <c r="AW52" i="7" s="1" a="1"/>
  <c r="AW52" i="7" s="1"/>
  <c r="AV56" i="7"/>
  <c r="AV145" i="7" s="1"/>
  <c r="AV47" i="7"/>
  <c r="AV27" i="7"/>
  <c r="AV117" i="7" s="1"/>
  <c r="AV35" i="7"/>
  <c r="AV43" i="7"/>
  <c r="AV133" i="7" s="1"/>
  <c r="AV18" i="7"/>
  <c r="AV44" i="7"/>
  <c r="AV40" i="7"/>
  <c r="AV130" i="7" s="1"/>
  <c r="AV26" i="7"/>
  <c r="AV39" i="7"/>
  <c r="AV22" i="7"/>
  <c r="AV112" i="7" s="1"/>
  <c r="AV36" i="7"/>
  <c r="AV48" i="7"/>
  <c r="AV138" i="7" s="1"/>
  <c r="AV38" i="7"/>
  <c r="AV128" i="7" s="1"/>
  <c r="AV32" i="7"/>
  <c r="AV122" i="7" s="1"/>
  <c r="AV29" i="7"/>
  <c r="AV30" i="7"/>
  <c r="AV37" i="7"/>
  <c r="AV127" i="7" s="1"/>
  <c r="AV31" i="7"/>
  <c r="AV121" i="7" s="1"/>
  <c r="AV23" i="7"/>
  <c r="AV113" i="7" s="1"/>
  <c r="AV42" i="7"/>
  <c r="AV45" i="7"/>
  <c r="AV46" i="7"/>
  <c r="AV136" i="7" s="1"/>
  <c r="AV41" i="7"/>
  <c r="AV20" i="7"/>
  <c r="AV110" i="7" s="1"/>
  <c r="AV28" i="7"/>
  <c r="AV19" i="7"/>
  <c r="AV109" i="7" s="1"/>
  <c r="AV21" i="7"/>
  <c r="AV24" i="7"/>
  <c r="AV25" i="7"/>
  <c r="AV115" i="7" s="1"/>
  <c r="AV34" i="7"/>
  <c r="AV124" i="7" s="1"/>
  <c r="AV49" i="7"/>
  <c r="AV33" i="7"/>
  <c r="AV123" i="7" s="1"/>
  <c r="AV50" i="7"/>
  <c r="AV140" i="7" s="1"/>
  <c r="AT65" i="7"/>
  <c r="AR141" i="7"/>
  <c r="AR154" i="7" s="1"/>
  <c r="AS108" i="7"/>
  <c r="AV135" i="7" l="1"/>
  <c r="AV118" i="7"/>
  <c r="AV132" i="7"/>
  <c r="AV134" i="7"/>
  <c r="AV114" i="7"/>
  <c r="AV125" i="7"/>
  <c r="AV137" i="7"/>
  <c r="B50" i="6"/>
  <c r="I50" i="6"/>
  <c r="AV126" i="7"/>
  <c r="G51" i="6"/>
  <c r="AV116" i="7"/>
  <c r="AV120" i="7"/>
  <c r="AV129" i="7"/>
  <c r="AV111" i="7"/>
  <c r="AV131" i="7"/>
  <c r="AV139" i="7"/>
  <c r="AV119" i="7"/>
  <c r="AV147" i="7"/>
  <c r="AW62" i="7"/>
  <c r="AW151" i="7" s="1"/>
  <c r="AW60" i="7"/>
  <c r="AW149" i="7" s="1"/>
  <c r="AW58" i="7"/>
  <c r="AW59" i="7"/>
  <c r="AW148" i="7" s="1"/>
  <c r="AW57" i="7"/>
  <c r="AW63" i="7"/>
  <c r="AW152" i="7" s="1"/>
  <c r="AW61" i="7"/>
  <c r="AW150" i="7" s="1"/>
  <c r="AU153" i="7"/>
  <c r="AV64" i="7"/>
  <c r="AV146" i="7"/>
  <c r="AW8" i="2"/>
  <c r="AV5" i="7"/>
  <c r="AV163" i="7" s="1"/>
  <c r="AT108" i="7"/>
  <c r="AS141" i="7"/>
  <c r="AS154" i="7" s="1"/>
  <c r="AV51" i="7"/>
  <c r="AU42" i="2"/>
  <c r="AU10" i="7" s="1"/>
  <c r="AV9" i="2"/>
  <c r="AV143" i="7"/>
  <c r="AW54" i="7"/>
  <c r="AW55" i="7"/>
  <c r="AW144" i="7" s="1"/>
  <c r="AW56" i="7"/>
  <c r="AW145" i="7" s="1"/>
  <c r="AX17" i="7"/>
  <c r="AX52" i="7" s="1" a="1"/>
  <c r="AX52" i="7" s="1"/>
  <c r="AW43" i="7"/>
  <c r="AW133" i="7" s="1"/>
  <c r="AW47" i="7"/>
  <c r="AW27" i="7"/>
  <c r="AW117" i="7" s="1"/>
  <c r="AW18" i="7"/>
  <c r="AW35" i="7"/>
  <c r="AW46" i="7"/>
  <c r="AW136" i="7" s="1"/>
  <c r="AW41" i="7"/>
  <c r="AW20" i="7"/>
  <c r="AW110" i="7" s="1"/>
  <c r="AW28" i="7"/>
  <c r="AW118" i="7" s="1"/>
  <c r="AW21" i="7"/>
  <c r="AW30" i="7"/>
  <c r="AW44" i="7"/>
  <c r="AW40" i="7"/>
  <c r="AW130" i="7" s="1"/>
  <c r="AW26" i="7"/>
  <c r="AW39" i="7"/>
  <c r="AW22" i="7"/>
  <c r="AW112" i="7" s="1"/>
  <c r="AW36" i="7"/>
  <c r="AW19" i="7"/>
  <c r="AW109" i="7" s="1"/>
  <c r="AW48" i="7"/>
  <c r="AW138" i="7" s="1"/>
  <c r="AW38" i="7"/>
  <c r="AW128" i="7" s="1"/>
  <c r="AW33" i="7"/>
  <c r="AW123" i="7" s="1"/>
  <c r="AW32" i="7"/>
  <c r="AW122" i="7" s="1"/>
  <c r="AW29" i="7"/>
  <c r="AW37" i="7"/>
  <c r="AW127" i="7" s="1"/>
  <c r="AW31" i="7"/>
  <c r="AW121" i="7" s="1"/>
  <c r="AW24" i="7"/>
  <c r="AW34" i="7"/>
  <c r="AW124" i="7" s="1"/>
  <c r="AW25" i="7"/>
  <c r="AW115" i="7" s="1"/>
  <c r="AW49" i="7"/>
  <c r="AW42" i="7"/>
  <c r="AW50" i="7"/>
  <c r="AW140" i="7" s="1"/>
  <c r="AW23" i="7"/>
  <c r="AW113" i="7" s="1"/>
  <c r="AW45" i="7"/>
  <c r="AS71" i="7"/>
  <c r="AR104" i="7"/>
  <c r="AU65" i="7"/>
  <c r="AW135" i="7" l="1"/>
  <c r="AW132" i="7"/>
  <c r="AW134" i="7"/>
  <c r="AW114" i="7"/>
  <c r="AW125" i="7"/>
  <c r="AW137" i="7"/>
  <c r="B51" i="6"/>
  <c r="I51" i="6"/>
  <c r="AW126" i="7"/>
  <c r="G52" i="6"/>
  <c r="AW116" i="7"/>
  <c r="AW120" i="7"/>
  <c r="AW129" i="7"/>
  <c r="AW111" i="7"/>
  <c r="AW131" i="7"/>
  <c r="AW139" i="7"/>
  <c r="AW119" i="7"/>
  <c r="AW146" i="7"/>
  <c r="AX62" i="7"/>
  <c r="AX151" i="7" s="1"/>
  <c r="AX60" i="7"/>
  <c r="AX149" i="7" s="1"/>
  <c r="AX58" i="7"/>
  <c r="AX63" i="7"/>
  <c r="AX152" i="7" s="1"/>
  <c r="AX61" i="7"/>
  <c r="AX150" i="7" s="1"/>
  <c r="AX59" i="7"/>
  <c r="AX148" i="7" s="1"/>
  <c r="AX57" i="7"/>
  <c r="AW147" i="7"/>
  <c r="AW64" i="7"/>
  <c r="AV153" i="7"/>
  <c r="AX8" i="2"/>
  <c r="AW5" i="7"/>
  <c r="AW163" i="7" s="1"/>
  <c r="AV65" i="7"/>
  <c r="AT71" i="7"/>
  <c r="AS104" i="7"/>
  <c r="AV42" i="2"/>
  <c r="AV10" i="7" s="1"/>
  <c r="AW9" i="2"/>
  <c r="AW51" i="7"/>
  <c r="AW143" i="7"/>
  <c r="AU108" i="7"/>
  <c r="AT141" i="7"/>
  <c r="AT154" i="7" s="1"/>
  <c r="AX54" i="7"/>
  <c r="AX55" i="7"/>
  <c r="AX144" i="7" s="1"/>
  <c r="AX56" i="7"/>
  <c r="AX145" i="7" s="1"/>
  <c r="AY17" i="7"/>
  <c r="AY52" i="7" s="1" a="1"/>
  <c r="AY52" i="7" s="1"/>
  <c r="AX35" i="7"/>
  <c r="AX43" i="7"/>
  <c r="AX133" i="7" s="1"/>
  <c r="AX47" i="7"/>
  <c r="AX27" i="7"/>
  <c r="AX117" i="7" s="1"/>
  <c r="AX18" i="7"/>
  <c r="AX32" i="7"/>
  <c r="AX122" i="7" s="1"/>
  <c r="AX22" i="7"/>
  <c r="AX112" i="7" s="1"/>
  <c r="AX29" i="7"/>
  <c r="AX37" i="7"/>
  <c r="AX127" i="7" s="1"/>
  <c r="AX31" i="7"/>
  <c r="AX121" i="7" s="1"/>
  <c r="AX41" i="7"/>
  <c r="AX20" i="7"/>
  <c r="AX110" i="7" s="1"/>
  <c r="AX28" i="7"/>
  <c r="AX118" i="7" s="1"/>
  <c r="AX21" i="7"/>
  <c r="AX44" i="7"/>
  <c r="AX40" i="7"/>
  <c r="AX130" i="7" s="1"/>
  <c r="AX26" i="7"/>
  <c r="AX39" i="7"/>
  <c r="AX46" i="7"/>
  <c r="AX136" i="7" s="1"/>
  <c r="AX36" i="7"/>
  <c r="AX19" i="7"/>
  <c r="AX109" i="7" s="1"/>
  <c r="AX30" i="7"/>
  <c r="AX48" i="7"/>
  <c r="AX138" i="7" s="1"/>
  <c r="AX38" i="7"/>
  <c r="AX128" i="7" s="1"/>
  <c r="AX33" i="7"/>
  <c r="AX123" i="7" s="1"/>
  <c r="AX42" i="7"/>
  <c r="AX25" i="7"/>
  <c r="AX115" i="7" s="1"/>
  <c r="AX23" i="7"/>
  <c r="AX113" i="7" s="1"/>
  <c r="AX49" i="7"/>
  <c r="AX24" i="7"/>
  <c r="AX50" i="7"/>
  <c r="AX140" i="7" s="1"/>
  <c r="AX34" i="7"/>
  <c r="AX124" i="7" s="1"/>
  <c r="AX45" i="7"/>
  <c r="AX135" i="7" l="1"/>
  <c r="AX125" i="7"/>
  <c r="AX134" i="7"/>
  <c r="AX132" i="7"/>
  <c r="AX114" i="7"/>
  <c r="AX137" i="7"/>
  <c r="AX126" i="7"/>
  <c r="B52" i="6"/>
  <c r="I52" i="6"/>
  <c r="G53" i="6"/>
  <c r="AX120" i="7"/>
  <c r="AX116" i="7"/>
  <c r="AX129" i="7"/>
  <c r="AX111" i="7"/>
  <c r="AX131" i="7"/>
  <c r="AX139" i="7"/>
  <c r="AX119" i="7"/>
  <c r="AX147" i="7"/>
  <c r="AX64" i="7"/>
  <c r="AY62" i="7"/>
  <c r="AY151" i="7" s="1"/>
  <c r="AY60" i="7"/>
  <c r="AY149" i="7" s="1"/>
  <c r="AY58" i="7"/>
  <c r="AY63" i="7"/>
  <c r="AY152" i="7" s="1"/>
  <c r="AY61" i="7"/>
  <c r="AY150" i="7" s="1"/>
  <c r="AY59" i="7"/>
  <c r="AY148" i="7" s="1"/>
  <c r="AY57" i="7"/>
  <c r="AX146" i="7"/>
  <c r="AW153" i="7"/>
  <c r="AY8" i="2"/>
  <c r="AX5" i="7"/>
  <c r="AX163" i="7" s="1"/>
  <c r="AX143" i="7"/>
  <c r="AW42" i="2"/>
  <c r="AW10" i="7" s="1"/>
  <c r="AX9" i="2"/>
  <c r="AY54" i="7"/>
  <c r="AY55" i="7"/>
  <c r="AY144" i="7" s="1"/>
  <c r="AY56" i="7"/>
  <c r="AY145" i="7" s="1"/>
  <c r="AZ17" i="7"/>
  <c r="AZ52" i="7" s="1" a="1"/>
  <c r="AZ52" i="7" s="1"/>
  <c r="AY35" i="7"/>
  <c r="AY43" i="7"/>
  <c r="AY133" i="7" s="1"/>
  <c r="AY47" i="7"/>
  <c r="AY27" i="7"/>
  <c r="AY117" i="7" s="1"/>
  <c r="AY18" i="7"/>
  <c r="AY39" i="7"/>
  <c r="AY36" i="7"/>
  <c r="AY19" i="7"/>
  <c r="AY109" i="7" s="1"/>
  <c r="AY48" i="7"/>
  <c r="AY138" i="7" s="1"/>
  <c r="AY38" i="7"/>
  <c r="AY128" i="7" s="1"/>
  <c r="AY33" i="7"/>
  <c r="AY123" i="7" s="1"/>
  <c r="AY32" i="7"/>
  <c r="AY122" i="7" s="1"/>
  <c r="AY46" i="7"/>
  <c r="AY136" i="7" s="1"/>
  <c r="AY22" i="7"/>
  <c r="AY112" i="7" s="1"/>
  <c r="AY29" i="7"/>
  <c r="AY37" i="7"/>
  <c r="AY127" i="7" s="1"/>
  <c r="AY41" i="7"/>
  <c r="AY20" i="7"/>
  <c r="AY110" i="7" s="1"/>
  <c r="AY28" i="7"/>
  <c r="AY118" i="7" s="1"/>
  <c r="AY21" i="7"/>
  <c r="AY30" i="7"/>
  <c r="AY25" i="7"/>
  <c r="AY115" i="7" s="1"/>
  <c r="AY50" i="7"/>
  <c r="AY140" i="7" s="1"/>
  <c r="AY23" i="7"/>
  <c r="AY113" i="7" s="1"/>
  <c r="AY49" i="7"/>
  <c r="AY42" i="7"/>
  <c r="AY44" i="7"/>
  <c r="AY40" i="7"/>
  <c r="AY130" i="7" s="1"/>
  <c r="AY26" i="7"/>
  <c r="AY24" i="7"/>
  <c r="AY34" i="7"/>
  <c r="AY124" i="7" s="1"/>
  <c r="AY45" i="7"/>
  <c r="AY135" i="7" s="1"/>
  <c r="AY31" i="7"/>
  <c r="AY121" i="7" s="1"/>
  <c r="AU141" i="7"/>
  <c r="AU154" i="7" s="1"/>
  <c r="AV108" i="7"/>
  <c r="AW65" i="7"/>
  <c r="AT104" i="7"/>
  <c r="AU71" i="7"/>
  <c r="AX51" i="7"/>
  <c r="AY137" i="7" l="1"/>
  <c r="AY125" i="7"/>
  <c r="AY134" i="7"/>
  <c r="AY132" i="7"/>
  <c r="AY146" i="7"/>
  <c r="AY114" i="7"/>
  <c r="AY126" i="7"/>
  <c r="B53" i="6"/>
  <c r="I53" i="6"/>
  <c r="G54" i="6"/>
  <c r="AY120" i="7"/>
  <c r="AY116" i="7"/>
  <c r="AY129" i="7"/>
  <c r="AY111" i="7"/>
  <c r="AY139" i="7"/>
  <c r="AY131" i="7"/>
  <c r="AY119" i="7"/>
  <c r="AY147" i="7"/>
  <c r="AX153" i="7"/>
  <c r="AZ62" i="7"/>
  <c r="AZ151" i="7" s="1"/>
  <c r="AZ60" i="7"/>
  <c r="AZ149" i="7" s="1"/>
  <c r="AZ58" i="7"/>
  <c r="AZ63" i="7"/>
  <c r="AZ152" i="7" s="1"/>
  <c r="AZ61" i="7"/>
  <c r="AZ150" i="7" s="1"/>
  <c r="AZ59" i="7"/>
  <c r="AZ148" i="7" s="1"/>
  <c r="AZ57" i="7"/>
  <c r="AY64" i="7"/>
  <c r="AY5" i="7"/>
  <c r="AY163" i="7" s="1"/>
  <c r="AZ8" i="2"/>
  <c r="AY51" i="7"/>
  <c r="AU104" i="7"/>
  <c r="AV71" i="7"/>
  <c r="AY143" i="7"/>
  <c r="AY153" i="7" s="1"/>
  <c r="AW108" i="7"/>
  <c r="AV141" i="7"/>
  <c r="AV154" i="7" s="1"/>
  <c r="AZ54" i="7"/>
  <c r="AZ55" i="7"/>
  <c r="AZ144" i="7" s="1"/>
  <c r="AZ56" i="7"/>
  <c r="AZ145" i="7" s="1"/>
  <c r="BA17" i="7"/>
  <c r="BA52" i="7" s="1" a="1"/>
  <c r="BA52" i="7" s="1"/>
  <c r="AZ47" i="7"/>
  <c r="AZ137" i="7" s="1"/>
  <c r="AZ27" i="7"/>
  <c r="AZ117" i="7" s="1"/>
  <c r="AZ18" i="7"/>
  <c r="AZ35" i="7"/>
  <c r="AZ43" i="7"/>
  <c r="AZ133" i="7" s="1"/>
  <c r="AZ44" i="7"/>
  <c r="AZ40" i="7"/>
  <c r="AZ130" i="7" s="1"/>
  <c r="AZ26" i="7"/>
  <c r="AZ39" i="7"/>
  <c r="AZ46" i="7"/>
  <c r="AZ136" i="7" s="1"/>
  <c r="AZ36" i="7"/>
  <c r="AZ19" i="7"/>
  <c r="AZ109" i="7" s="1"/>
  <c r="AZ30" i="7"/>
  <c r="AZ48" i="7"/>
  <c r="AZ138" i="7" s="1"/>
  <c r="AZ38" i="7"/>
  <c r="AZ128" i="7" s="1"/>
  <c r="AZ32" i="7"/>
  <c r="AZ122" i="7" s="1"/>
  <c r="AZ22" i="7"/>
  <c r="AZ112" i="7" s="1"/>
  <c r="AZ29" i="7"/>
  <c r="AZ37" i="7"/>
  <c r="AZ127" i="7" s="1"/>
  <c r="AZ31" i="7"/>
  <c r="AZ121" i="7" s="1"/>
  <c r="AZ24" i="7"/>
  <c r="AZ34" i="7"/>
  <c r="AZ124" i="7" s="1"/>
  <c r="AZ45" i="7"/>
  <c r="AZ135" i="7" s="1"/>
  <c r="AZ41" i="7"/>
  <c r="AZ20" i="7"/>
  <c r="AZ110" i="7" s="1"/>
  <c r="AZ28" i="7"/>
  <c r="AZ118" i="7" s="1"/>
  <c r="AZ21" i="7"/>
  <c r="AZ25" i="7"/>
  <c r="AZ115" i="7" s="1"/>
  <c r="AZ50" i="7"/>
  <c r="AZ140" i="7" s="1"/>
  <c r="AZ23" i="7"/>
  <c r="AZ113" i="7" s="1"/>
  <c r="AZ49" i="7"/>
  <c r="AZ42" i="7"/>
  <c r="AZ33" i="7"/>
  <c r="AZ123" i="7" s="1"/>
  <c r="AX42" i="2"/>
  <c r="AX10" i="7" s="1"/>
  <c r="AY9" i="2"/>
  <c r="AX65" i="7"/>
  <c r="AZ125" i="7" l="1"/>
  <c r="AZ134" i="7"/>
  <c r="AZ132" i="7"/>
  <c r="AZ147" i="7"/>
  <c r="AZ114" i="7"/>
  <c r="AZ126" i="7"/>
  <c r="B54" i="6"/>
  <c r="I54" i="6"/>
  <c r="G55" i="6"/>
  <c r="AZ120" i="7"/>
  <c r="AZ116" i="7"/>
  <c r="AZ119" i="7"/>
  <c r="AZ129" i="7"/>
  <c r="AZ111" i="7"/>
  <c r="AZ131" i="7"/>
  <c r="AZ139" i="7"/>
  <c r="BA63" i="7"/>
  <c r="BA152" i="7" s="1"/>
  <c r="BA61" i="7"/>
  <c r="BA150" i="7" s="1"/>
  <c r="BA59" i="7"/>
  <c r="BA148" i="7" s="1"/>
  <c r="BA57" i="7"/>
  <c r="BA62" i="7"/>
  <c r="BA151" i="7" s="1"/>
  <c r="BA60" i="7"/>
  <c r="BA149" i="7" s="1"/>
  <c r="BA58" i="7"/>
  <c r="BA147" i="7" s="1"/>
  <c r="AZ64" i="7"/>
  <c r="AZ146" i="7"/>
  <c r="AZ5" i="7"/>
  <c r="AZ163" i="7" s="1"/>
  <c r="BA8" i="2"/>
  <c r="AY65" i="7"/>
  <c r="AX108" i="7"/>
  <c r="AW141" i="7"/>
  <c r="AW154" i="7" s="1"/>
  <c r="AY42" i="2"/>
  <c r="AY10" i="7" s="1"/>
  <c r="AZ9" i="2"/>
  <c r="AZ51" i="7"/>
  <c r="BA54" i="7"/>
  <c r="BA55" i="7"/>
  <c r="BA144" i="7" s="1"/>
  <c r="BA56" i="7"/>
  <c r="BA145" i="7" s="1"/>
  <c r="BB17" i="7"/>
  <c r="BB52" i="7" s="1" a="1"/>
  <c r="BB52" i="7" s="1"/>
  <c r="BA43" i="7"/>
  <c r="BA133" i="7" s="1"/>
  <c r="BA18" i="7"/>
  <c r="BA47" i="7"/>
  <c r="BA137" i="7" s="1"/>
  <c r="BA27" i="7"/>
  <c r="BA117" i="7" s="1"/>
  <c r="BA35" i="7"/>
  <c r="BA125" i="7" s="1"/>
  <c r="BA41" i="7"/>
  <c r="BA20" i="7"/>
  <c r="BA110" i="7" s="1"/>
  <c r="BA28" i="7"/>
  <c r="BA118" i="7" s="1"/>
  <c r="BA21" i="7"/>
  <c r="BA30" i="7"/>
  <c r="BA44" i="7"/>
  <c r="BA134" i="7" s="1"/>
  <c r="BA46" i="7"/>
  <c r="BA136" i="7" s="1"/>
  <c r="BA40" i="7"/>
  <c r="BA130" i="7" s="1"/>
  <c r="BA26" i="7"/>
  <c r="BA39" i="7"/>
  <c r="BA36" i="7"/>
  <c r="BA19" i="7"/>
  <c r="BA109" i="7" s="1"/>
  <c r="BA48" i="7"/>
  <c r="BA138" i="7" s="1"/>
  <c r="BA38" i="7"/>
  <c r="BA128" i="7" s="1"/>
  <c r="BA33" i="7"/>
  <c r="BA123" i="7" s="1"/>
  <c r="BA32" i="7"/>
  <c r="BA122" i="7" s="1"/>
  <c r="BA22" i="7"/>
  <c r="BA112" i="7" s="1"/>
  <c r="BA29" i="7"/>
  <c r="BA37" i="7"/>
  <c r="BA127" i="7" s="1"/>
  <c r="BA31" i="7"/>
  <c r="BA121" i="7" s="1"/>
  <c r="BA24" i="7"/>
  <c r="BA34" i="7"/>
  <c r="BA124" i="7" s="1"/>
  <c r="BA50" i="7"/>
  <c r="BA140" i="7" s="1"/>
  <c r="BA42" i="7"/>
  <c r="BA132" i="7" s="1"/>
  <c r="BA45" i="7"/>
  <c r="BA135" i="7" s="1"/>
  <c r="BA25" i="7"/>
  <c r="BA115" i="7" s="1"/>
  <c r="BA23" i="7"/>
  <c r="BA113" i="7" s="1"/>
  <c r="BA49" i="7"/>
  <c r="AV104" i="7"/>
  <c r="AW71" i="7"/>
  <c r="AZ143" i="7"/>
  <c r="BA126" i="7" l="1"/>
  <c r="BA114" i="7"/>
  <c r="AZ153" i="7"/>
  <c r="B55" i="6"/>
  <c r="I55" i="6"/>
  <c r="G56" i="6"/>
  <c r="BA120" i="7"/>
  <c r="BA116" i="7"/>
  <c r="BA119" i="7"/>
  <c r="BA129" i="7"/>
  <c r="BA111" i="7"/>
  <c r="BA139" i="7"/>
  <c r="BA131" i="7"/>
  <c r="BA146" i="7"/>
  <c r="BB63" i="7"/>
  <c r="BB152" i="7" s="1"/>
  <c r="BB61" i="7"/>
  <c r="BB150" i="7" s="1"/>
  <c r="BB59" i="7"/>
  <c r="BB148" i="7" s="1"/>
  <c r="BB57" i="7"/>
  <c r="BB62" i="7"/>
  <c r="BB151" i="7" s="1"/>
  <c r="BB60" i="7"/>
  <c r="BB149" i="7" s="1"/>
  <c r="BB58" i="7"/>
  <c r="BA64" i="7"/>
  <c r="AZ65" i="7"/>
  <c r="BB8" i="2"/>
  <c r="BA5" i="7"/>
  <c r="BA163" i="7" s="1"/>
  <c r="BA143" i="7"/>
  <c r="BA51" i="7"/>
  <c r="AY108" i="7"/>
  <c r="AX141" i="7"/>
  <c r="AX154" i="7" s="1"/>
  <c r="AW104" i="7"/>
  <c r="AX71" i="7"/>
  <c r="BB54" i="7"/>
  <c r="BB55" i="7"/>
  <c r="BB144" i="7" s="1"/>
  <c r="BB56" i="7"/>
  <c r="BB145" i="7" s="1"/>
  <c r="BC17" i="7"/>
  <c r="BC52" i="7" s="1" a="1"/>
  <c r="BC52" i="7" s="1"/>
  <c r="BB35" i="7"/>
  <c r="BB125" i="7" s="1"/>
  <c r="BB43" i="7"/>
  <c r="BB133" i="7" s="1"/>
  <c r="BB47" i="7"/>
  <c r="BB137" i="7" s="1"/>
  <c r="BB27" i="7"/>
  <c r="BB117" i="7" s="1"/>
  <c r="BB18" i="7"/>
  <c r="BB32" i="7"/>
  <c r="BB122" i="7" s="1"/>
  <c r="BB46" i="7"/>
  <c r="BB136" i="7" s="1"/>
  <c r="BB22" i="7"/>
  <c r="BB112" i="7" s="1"/>
  <c r="BB29" i="7"/>
  <c r="BB30" i="7"/>
  <c r="BB37" i="7"/>
  <c r="BB127" i="7" s="1"/>
  <c r="BB31" i="7"/>
  <c r="BB121" i="7" s="1"/>
  <c r="BB41" i="7"/>
  <c r="BB20" i="7"/>
  <c r="BB110" i="7" s="1"/>
  <c r="BB28" i="7"/>
  <c r="BB118" i="7" s="1"/>
  <c r="BB21" i="7"/>
  <c r="BB44" i="7"/>
  <c r="BB134" i="7" s="1"/>
  <c r="BB40" i="7"/>
  <c r="BB130" i="7" s="1"/>
  <c r="BB26" i="7"/>
  <c r="BB39" i="7"/>
  <c r="BB36" i="7"/>
  <c r="BB19" i="7"/>
  <c r="BB109" i="7" s="1"/>
  <c r="BB48" i="7"/>
  <c r="BB138" i="7" s="1"/>
  <c r="BB38" i="7"/>
  <c r="BB128" i="7" s="1"/>
  <c r="BB33" i="7"/>
  <c r="BB123" i="7" s="1"/>
  <c r="BB23" i="7"/>
  <c r="BB113" i="7" s="1"/>
  <c r="BB49" i="7"/>
  <c r="BB24" i="7"/>
  <c r="BB50" i="7"/>
  <c r="BB140" i="7" s="1"/>
  <c r="BB34" i="7"/>
  <c r="BB124" i="7" s="1"/>
  <c r="BB42" i="7"/>
  <c r="BB132" i="7" s="1"/>
  <c r="BB45" i="7"/>
  <c r="BB135" i="7" s="1"/>
  <c r="BB25" i="7"/>
  <c r="BB115" i="7" s="1"/>
  <c r="AZ42" i="2"/>
  <c r="AZ10" i="7" s="1"/>
  <c r="BA9" i="2"/>
  <c r="BB126" i="7" l="1"/>
  <c r="BB114" i="7"/>
  <c r="BB116" i="7"/>
  <c r="BB120" i="7"/>
  <c r="B56" i="6"/>
  <c r="I56" i="6"/>
  <c r="G57" i="6"/>
  <c r="BB129" i="7"/>
  <c r="BB119" i="7"/>
  <c r="BB131" i="7"/>
  <c r="BB139" i="7"/>
  <c r="BB111" i="7"/>
  <c r="BB146" i="7"/>
  <c r="BC63" i="7"/>
  <c r="BC152" i="7" s="1"/>
  <c r="BC61" i="7"/>
  <c r="BC59" i="7"/>
  <c r="BC148" i="7" s="1"/>
  <c r="BC57" i="7"/>
  <c r="BC146" i="7" s="1"/>
  <c r="BC62" i="7"/>
  <c r="BC151" i="7" s="1"/>
  <c r="BC60" i="7"/>
  <c r="BC149" i="7" s="1"/>
  <c r="BC58" i="7"/>
  <c r="BB64" i="7"/>
  <c r="BA65" i="7"/>
  <c r="BC150" i="7"/>
  <c r="BB147" i="7"/>
  <c r="BA153" i="7"/>
  <c r="BC8" i="2"/>
  <c r="BB5" i="7"/>
  <c r="BB163" i="7" s="1"/>
  <c r="AX104" i="7"/>
  <c r="AY71" i="7"/>
  <c r="AZ108" i="7"/>
  <c r="AY141" i="7"/>
  <c r="AY154" i="7" s="1"/>
  <c r="BB51" i="7"/>
  <c r="BA42" i="2"/>
  <c r="BA10" i="7" s="1"/>
  <c r="BB9" i="2"/>
  <c r="BC54" i="7"/>
  <c r="BC55" i="7"/>
  <c r="BC144" i="7" s="1"/>
  <c r="BC56" i="7"/>
  <c r="BC145" i="7" s="1"/>
  <c r="BD17" i="7"/>
  <c r="BD52" i="7" s="1" a="1"/>
  <c r="BD52" i="7" s="1"/>
  <c r="BC35" i="7"/>
  <c r="BC125" i="7" s="1"/>
  <c r="BC43" i="7"/>
  <c r="BC133" i="7" s="1"/>
  <c r="BC47" i="7"/>
  <c r="BC137" i="7" s="1"/>
  <c r="BC27" i="7"/>
  <c r="BC117" i="7" s="1"/>
  <c r="BC18" i="7"/>
  <c r="BC39" i="7"/>
  <c r="BC36" i="7"/>
  <c r="BC19" i="7"/>
  <c r="BC109" i="7" s="1"/>
  <c r="BC48" i="7"/>
  <c r="BC138" i="7" s="1"/>
  <c r="BC38" i="7"/>
  <c r="BC128" i="7" s="1"/>
  <c r="BC33" i="7"/>
  <c r="BC123" i="7" s="1"/>
  <c r="BC32" i="7"/>
  <c r="BC122" i="7" s="1"/>
  <c r="BC22" i="7"/>
  <c r="BC112" i="7" s="1"/>
  <c r="BC29" i="7"/>
  <c r="BC37" i="7"/>
  <c r="BC127" i="7" s="1"/>
  <c r="BC46" i="7"/>
  <c r="BC136" i="7" s="1"/>
  <c r="BC41" i="7"/>
  <c r="BC20" i="7"/>
  <c r="BC110" i="7" s="1"/>
  <c r="BC28" i="7"/>
  <c r="BC118" i="7" s="1"/>
  <c r="BC21" i="7"/>
  <c r="BC25" i="7"/>
  <c r="BC115" i="7" s="1"/>
  <c r="BC50" i="7"/>
  <c r="BC140" i="7" s="1"/>
  <c r="BC23" i="7"/>
  <c r="BC113" i="7" s="1"/>
  <c r="BC49" i="7"/>
  <c r="BC42" i="7"/>
  <c r="BC132" i="7" s="1"/>
  <c r="BC44" i="7"/>
  <c r="BC134" i="7" s="1"/>
  <c r="BC40" i="7"/>
  <c r="BC130" i="7" s="1"/>
  <c r="BC26" i="7"/>
  <c r="BC30" i="7"/>
  <c r="BC31" i="7"/>
  <c r="BC121" i="7" s="1"/>
  <c r="BC45" i="7"/>
  <c r="BC135" i="7" s="1"/>
  <c r="BC24" i="7"/>
  <c r="BC34" i="7"/>
  <c r="BC124" i="7" s="1"/>
  <c r="BB143" i="7"/>
  <c r="BB153" i="7" s="1"/>
  <c r="BC126" i="7" l="1"/>
  <c r="BC114" i="7"/>
  <c r="BC120" i="7"/>
  <c r="BC116" i="7"/>
  <c r="B57" i="6"/>
  <c r="I57" i="6"/>
  <c r="G58" i="6"/>
  <c r="BC119" i="7"/>
  <c r="BC129" i="7"/>
  <c r="BC131" i="7"/>
  <c r="BC139" i="7"/>
  <c r="BC111" i="7"/>
  <c r="BC147" i="7"/>
  <c r="BC64" i="7"/>
  <c r="BD63" i="7"/>
  <c r="BD152" i="7" s="1"/>
  <c r="BD61" i="7"/>
  <c r="BD150" i="7" s="1"/>
  <c r="BD59" i="7"/>
  <c r="BD148" i="7" s="1"/>
  <c r="BD57" i="7"/>
  <c r="BD62" i="7"/>
  <c r="BD151" i="7" s="1"/>
  <c r="BD60" i="7"/>
  <c r="BD149" i="7" s="1"/>
  <c r="BD58" i="7"/>
  <c r="BD147" i="7" s="1"/>
  <c r="BD8" i="2"/>
  <c r="BC5" i="7"/>
  <c r="BC163" i="7" s="1"/>
  <c r="BB65" i="7"/>
  <c r="BD54" i="7"/>
  <c r="BD55" i="7"/>
  <c r="BD144" i="7" s="1"/>
  <c r="BD56" i="7"/>
  <c r="BD145" i="7" s="1"/>
  <c r="BE17" i="7"/>
  <c r="BE52" i="7" s="1" a="1"/>
  <c r="BE52" i="7" s="1"/>
  <c r="BD47" i="7"/>
  <c r="BD137" i="7" s="1"/>
  <c r="BD27" i="7"/>
  <c r="BD117" i="7" s="1"/>
  <c r="BD18" i="7"/>
  <c r="BD35" i="7"/>
  <c r="BD125" i="7" s="1"/>
  <c r="BD43" i="7"/>
  <c r="BD133" i="7" s="1"/>
  <c r="BD44" i="7"/>
  <c r="BD134" i="7" s="1"/>
  <c r="BD40" i="7"/>
  <c r="BD130" i="7" s="1"/>
  <c r="BD26" i="7"/>
  <c r="BD116" i="7" s="1"/>
  <c r="BD39" i="7"/>
  <c r="BD36" i="7"/>
  <c r="BD19" i="7"/>
  <c r="BD109" i="7" s="1"/>
  <c r="BD48" i="7"/>
  <c r="BD138" i="7" s="1"/>
  <c r="BD38" i="7"/>
  <c r="BD128" i="7" s="1"/>
  <c r="BD32" i="7"/>
  <c r="BD122" i="7" s="1"/>
  <c r="BD46" i="7"/>
  <c r="BD136" i="7" s="1"/>
  <c r="BD22" i="7"/>
  <c r="BD112" i="7" s="1"/>
  <c r="BD29" i="7"/>
  <c r="BD30" i="7"/>
  <c r="BD120" i="7" s="1"/>
  <c r="BD37" i="7"/>
  <c r="BD127" i="7" s="1"/>
  <c r="BD31" i="7"/>
  <c r="BD121" i="7" s="1"/>
  <c r="BD24" i="7"/>
  <c r="BD34" i="7"/>
  <c r="BD124" i="7" s="1"/>
  <c r="BD45" i="7"/>
  <c r="BD135" i="7" s="1"/>
  <c r="BD41" i="7"/>
  <c r="BD20" i="7"/>
  <c r="BD110" i="7" s="1"/>
  <c r="BD28" i="7"/>
  <c r="BD118" i="7" s="1"/>
  <c r="BD21" i="7"/>
  <c r="BD25" i="7"/>
  <c r="BD115" i="7" s="1"/>
  <c r="BD50" i="7"/>
  <c r="BD140" i="7" s="1"/>
  <c r="BD23" i="7"/>
  <c r="BD113" i="7" s="1"/>
  <c r="BD49" i="7"/>
  <c r="BD42" i="7"/>
  <c r="BD132" i="7" s="1"/>
  <c r="BD33" i="7"/>
  <c r="BD123" i="7" s="1"/>
  <c r="BA108" i="7"/>
  <c r="AZ141" i="7"/>
  <c r="AZ154" i="7" s="1"/>
  <c r="BC143" i="7"/>
  <c r="BC51" i="7"/>
  <c r="BB42" i="2"/>
  <c r="BB10" i="7" s="1"/>
  <c r="BC9" i="2"/>
  <c r="AY104" i="7"/>
  <c r="AZ71" i="7"/>
  <c r="BD126" i="7" l="1"/>
  <c r="BD114" i="7"/>
  <c r="BC153" i="7"/>
  <c r="B58" i="6"/>
  <c r="I58" i="6"/>
  <c r="G59" i="6"/>
  <c r="BD129" i="7"/>
  <c r="BD119" i="7"/>
  <c r="BD131" i="7"/>
  <c r="BD111" i="7"/>
  <c r="BD139" i="7"/>
  <c r="BE62" i="7"/>
  <c r="BE151" i="7" s="1"/>
  <c r="BE60" i="7"/>
  <c r="BE149" i="7" s="1"/>
  <c r="BE58" i="7"/>
  <c r="BE147" i="7" s="1"/>
  <c r="BE59" i="7"/>
  <c r="BE148" i="7" s="1"/>
  <c r="BE57" i="7"/>
  <c r="BE63" i="7"/>
  <c r="BE152" i="7" s="1"/>
  <c r="BE61" i="7"/>
  <c r="BE150" i="7" s="1"/>
  <c r="BD64" i="7"/>
  <c r="BD146" i="7"/>
  <c r="BE8" i="2"/>
  <c r="BD5" i="7"/>
  <c r="BD163" i="7" s="1"/>
  <c r="BC65" i="7"/>
  <c r="BA141" i="7"/>
  <c r="BA154" i="7" s="1"/>
  <c r="BB108" i="7"/>
  <c r="BC42" i="2"/>
  <c r="BC10" i="7" s="1"/>
  <c r="BD9" i="2"/>
  <c r="BD51" i="7"/>
  <c r="BE54" i="7"/>
  <c r="BE55" i="7"/>
  <c r="BE144" i="7" s="1"/>
  <c r="BE56" i="7"/>
  <c r="BE145" i="7" s="1"/>
  <c r="BF17" i="7"/>
  <c r="BF52" i="7" s="1" a="1"/>
  <c r="BF52" i="7" s="1"/>
  <c r="BE43" i="7"/>
  <c r="BE133" i="7" s="1"/>
  <c r="BE18" i="7"/>
  <c r="BE47" i="7"/>
  <c r="BE137" i="7" s="1"/>
  <c r="BE27" i="7"/>
  <c r="BE117" i="7" s="1"/>
  <c r="BE35" i="7"/>
  <c r="BE125" i="7" s="1"/>
  <c r="BE41" i="7"/>
  <c r="BE20" i="7"/>
  <c r="BE110" i="7" s="1"/>
  <c r="BE28" i="7"/>
  <c r="BE118" i="7" s="1"/>
  <c r="BE21" i="7"/>
  <c r="BE44" i="7"/>
  <c r="BE134" i="7" s="1"/>
  <c r="BE40" i="7"/>
  <c r="BE130" i="7" s="1"/>
  <c r="BE26" i="7"/>
  <c r="BE116" i="7" s="1"/>
  <c r="BE30" i="7"/>
  <c r="BE120" i="7" s="1"/>
  <c r="BE39" i="7"/>
  <c r="BE46" i="7"/>
  <c r="BE136" i="7" s="1"/>
  <c r="BE36" i="7"/>
  <c r="BE126" i="7" s="1"/>
  <c r="BE19" i="7"/>
  <c r="BE109" i="7" s="1"/>
  <c r="BE48" i="7"/>
  <c r="BE138" i="7" s="1"/>
  <c r="BE38" i="7"/>
  <c r="BE128" i="7" s="1"/>
  <c r="BE33" i="7"/>
  <c r="BE123" i="7" s="1"/>
  <c r="BE32" i="7"/>
  <c r="BE122" i="7" s="1"/>
  <c r="BE22" i="7"/>
  <c r="BE112" i="7" s="1"/>
  <c r="BE29" i="7"/>
  <c r="BE37" i="7"/>
  <c r="BE127" i="7" s="1"/>
  <c r="BE31" i="7"/>
  <c r="BE121" i="7" s="1"/>
  <c r="BE24" i="7"/>
  <c r="BE114" i="7" s="1"/>
  <c r="BE34" i="7"/>
  <c r="BE124" i="7" s="1"/>
  <c r="BE25" i="7"/>
  <c r="BE115" i="7" s="1"/>
  <c r="BE45" i="7"/>
  <c r="BE135" i="7" s="1"/>
  <c r="BE49" i="7"/>
  <c r="BE23" i="7"/>
  <c r="BE113" i="7" s="1"/>
  <c r="BE50" i="7"/>
  <c r="BE140" i="7" s="1"/>
  <c r="BE42" i="7"/>
  <c r="BE132" i="7" s="1"/>
  <c r="BA71" i="7"/>
  <c r="AZ104" i="7"/>
  <c r="BD143" i="7"/>
  <c r="B59" i="6" l="1"/>
  <c r="I59" i="6"/>
  <c r="BE119" i="7"/>
  <c r="G60" i="6"/>
  <c r="BE129" i="7"/>
  <c r="BE131" i="7"/>
  <c r="BE139" i="7"/>
  <c r="BE111" i="7"/>
  <c r="BE146" i="7"/>
  <c r="BF62" i="7"/>
  <c r="BF151" i="7" s="1"/>
  <c r="BF60" i="7"/>
  <c r="BF149" i="7" s="1"/>
  <c r="BF58" i="7"/>
  <c r="BF147" i="7" s="1"/>
  <c r="BF63" i="7"/>
  <c r="BF152" i="7" s="1"/>
  <c r="BF61" i="7"/>
  <c r="BF150" i="7" s="1"/>
  <c r="BF59" i="7"/>
  <c r="BF148" i="7" s="1"/>
  <c r="BF57" i="7"/>
  <c r="BD153" i="7"/>
  <c r="BE64" i="7"/>
  <c r="BF8" i="2"/>
  <c r="BE5" i="7"/>
  <c r="BE163" i="7" s="1"/>
  <c r="BE143" i="7"/>
  <c r="BE51" i="7"/>
  <c r="BB71" i="7"/>
  <c r="BA104" i="7"/>
  <c r="BF54" i="7"/>
  <c r="BF55" i="7"/>
  <c r="BF144" i="7" s="1"/>
  <c r="BF56" i="7"/>
  <c r="BF145" i="7" s="1"/>
  <c r="BG17" i="7"/>
  <c r="BG52" i="7" s="1" a="1"/>
  <c r="BG52" i="7" s="1"/>
  <c r="BF35" i="7"/>
  <c r="BF125" i="7" s="1"/>
  <c r="BF43" i="7"/>
  <c r="BF133" i="7" s="1"/>
  <c r="BF47" i="7"/>
  <c r="BF137" i="7" s="1"/>
  <c r="BF27" i="7"/>
  <c r="BF117" i="7" s="1"/>
  <c r="BF18" i="7"/>
  <c r="BF32" i="7"/>
  <c r="BF122" i="7" s="1"/>
  <c r="BF22" i="7"/>
  <c r="BF112" i="7" s="1"/>
  <c r="BF29" i="7"/>
  <c r="BF37" i="7"/>
  <c r="BF127" i="7" s="1"/>
  <c r="BF31" i="7"/>
  <c r="BF121" i="7" s="1"/>
  <c r="BF46" i="7"/>
  <c r="BF136" i="7" s="1"/>
  <c r="BF41" i="7"/>
  <c r="BF20" i="7"/>
  <c r="BF110" i="7" s="1"/>
  <c r="BF28" i="7"/>
  <c r="BF118" i="7" s="1"/>
  <c r="BF21" i="7"/>
  <c r="BF30" i="7"/>
  <c r="BF120" i="7" s="1"/>
  <c r="BF44" i="7"/>
  <c r="BF134" i="7" s="1"/>
  <c r="BF40" i="7"/>
  <c r="BF130" i="7" s="1"/>
  <c r="BF26" i="7"/>
  <c r="BF116" i="7" s="1"/>
  <c r="BF39" i="7"/>
  <c r="BF36" i="7"/>
  <c r="BF126" i="7" s="1"/>
  <c r="BF19" i="7"/>
  <c r="BF109" i="7" s="1"/>
  <c r="BF48" i="7"/>
  <c r="BF138" i="7" s="1"/>
  <c r="BF38" i="7"/>
  <c r="BF128" i="7" s="1"/>
  <c r="BF33" i="7"/>
  <c r="BF123" i="7" s="1"/>
  <c r="BF42" i="7"/>
  <c r="BF132" i="7" s="1"/>
  <c r="BF45" i="7"/>
  <c r="BF135" i="7" s="1"/>
  <c r="BF25" i="7"/>
  <c r="BF115" i="7" s="1"/>
  <c r="BF23" i="7"/>
  <c r="BF113" i="7" s="1"/>
  <c r="BF49" i="7"/>
  <c r="BF24" i="7"/>
  <c r="BF114" i="7" s="1"/>
  <c r="BF50" i="7"/>
  <c r="BF140" i="7" s="1"/>
  <c r="BF34" i="7"/>
  <c r="BF124" i="7" s="1"/>
  <c r="BD42" i="2"/>
  <c r="BD10" i="7" s="1"/>
  <c r="BE9" i="2"/>
  <c r="BD65" i="7"/>
  <c r="BB141" i="7"/>
  <c r="BB154" i="7" s="1"/>
  <c r="BC108" i="7"/>
  <c r="B60" i="6" l="1"/>
  <c r="I60" i="6"/>
  <c r="BF129" i="7"/>
  <c r="BF119" i="7"/>
  <c r="G61" i="6"/>
  <c r="BF131" i="7"/>
  <c r="BF111" i="7"/>
  <c r="BF139" i="7"/>
  <c r="BE153" i="7"/>
  <c r="BG62" i="7"/>
  <c r="BG151" i="7" s="1"/>
  <c r="BG60" i="7"/>
  <c r="BG149" i="7" s="1"/>
  <c r="BG58" i="7"/>
  <c r="BG147" i="7" s="1"/>
  <c r="BG63" i="7"/>
  <c r="BG152" i="7" s="1"/>
  <c r="BG61" i="7"/>
  <c r="BG150" i="7" s="1"/>
  <c r="BG59" i="7"/>
  <c r="BG148" i="7" s="1"/>
  <c r="BG57" i="7"/>
  <c r="BF64" i="7"/>
  <c r="BF146" i="7"/>
  <c r="BG8" i="2"/>
  <c r="BF5" i="7"/>
  <c r="BF163" i="7" s="1"/>
  <c r="BD108" i="7"/>
  <c r="BC141" i="7"/>
  <c r="BC154" i="7" s="1"/>
  <c r="BF51" i="7"/>
  <c r="BF143" i="7"/>
  <c r="BF153" i="7" s="1"/>
  <c r="BE65" i="7"/>
  <c r="BC71" i="7"/>
  <c r="BB104" i="7"/>
  <c r="BE42" i="2"/>
  <c r="BE10" i="7" s="1"/>
  <c r="BF9" i="2"/>
  <c r="BG54" i="7"/>
  <c r="BG55" i="7"/>
  <c r="BG144" i="7" s="1"/>
  <c r="BG56" i="7"/>
  <c r="BG145" i="7" s="1"/>
  <c r="BH17" i="7"/>
  <c r="BH52" i="7" s="1" a="1"/>
  <c r="BH52" i="7" s="1"/>
  <c r="BG35" i="7"/>
  <c r="BG125" i="7" s="1"/>
  <c r="BG43" i="7"/>
  <c r="BG133" i="7" s="1"/>
  <c r="BG47" i="7"/>
  <c r="BG137" i="7" s="1"/>
  <c r="BG27" i="7"/>
  <c r="BG117" i="7" s="1"/>
  <c r="BG18" i="7"/>
  <c r="BG39" i="7"/>
  <c r="BG36" i="7"/>
  <c r="BG126" i="7" s="1"/>
  <c r="BG19" i="7"/>
  <c r="BG109" i="7" s="1"/>
  <c r="BG30" i="7"/>
  <c r="BG120" i="7" s="1"/>
  <c r="BG48" i="7"/>
  <c r="BG138" i="7" s="1"/>
  <c r="BG38" i="7"/>
  <c r="BG128" i="7" s="1"/>
  <c r="BG33" i="7"/>
  <c r="BG123" i="7" s="1"/>
  <c r="BG32" i="7"/>
  <c r="BG122" i="7" s="1"/>
  <c r="BG22" i="7"/>
  <c r="BG112" i="7" s="1"/>
  <c r="BG29" i="7"/>
  <c r="BG37" i="7"/>
  <c r="BG127" i="7" s="1"/>
  <c r="BG41" i="7"/>
  <c r="BG20" i="7"/>
  <c r="BG110" i="7" s="1"/>
  <c r="BG28" i="7"/>
  <c r="BG118" i="7" s="1"/>
  <c r="BG21" i="7"/>
  <c r="BG25" i="7"/>
  <c r="BG115" i="7" s="1"/>
  <c r="BG50" i="7"/>
  <c r="BG140" i="7" s="1"/>
  <c r="BG23" i="7"/>
  <c r="BG113" i="7" s="1"/>
  <c r="BG49" i="7"/>
  <c r="BG42" i="7"/>
  <c r="BG132" i="7" s="1"/>
  <c r="BG44" i="7"/>
  <c r="BG134" i="7" s="1"/>
  <c r="BG46" i="7"/>
  <c r="BG136" i="7" s="1"/>
  <c r="BG40" i="7"/>
  <c r="BG130" i="7" s="1"/>
  <c r="BG26" i="7"/>
  <c r="BG116" i="7" s="1"/>
  <c r="BG24" i="7"/>
  <c r="BG114" i="7" s="1"/>
  <c r="BG34" i="7"/>
  <c r="BG124" i="7" s="1"/>
  <c r="BG31" i="7"/>
  <c r="BG121" i="7" s="1"/>
  <c r="BG45" i="7"/>
  <c r="BG135" i="7" s="1"/>
  <c r="BG119" i="7" l="1"/>
  <c r="B61" i="6"/>
  <c r="I61" i="6"/>
  <c r="BG129" i="7"/>
  <c r="BG131" i="7"/>
  <c r="G62" i="6"/>
  <c r="BG111" i="7"/>
  <c r="BG139" i="7"/>
  <c r="BG146" i="7"/>
  <c r="BG64" i="7"/>
  <c r="BH62" i="7"/>
  <c r="BH151" i="7" s="1"/>
  <c r="BH60" i="7"/>
  <c r="BH149" i="7" s="1"/>
  <c r="BH58" i="7"/>
  <c r="BH147" i="7" s="1"/>
  <c r="BH63" i="7"/>
  <c r="BH152" i="7" s="1"/>
  <c r="BH61" i="7"/>
  <c r="BH150" i="7" s="1"/>
  <c r="BH59" i="7"/>
  <c r="BH148" i="7" s="1"/>
  <c r="BH57" i="7"/>
  <c r="BG5" i="7"/>
  <c r="BG163" i="7" s="1"/>
  <c r="BH8" i="2"/>
  <c r="BF65" i="7"/>
  <c r="BG51" i="7"/>
  <c r="BD71" i="7"/>
  <c r="BC104" i="7"/>
  <c r="BD141" i="7"/>
  <c r="BD154" i="7" s="1"/>
  <c r="BE108" i="7"/>
  <c r="BH54" i="7"/>
  <c r="BH55" i="7"/>
  <c r="BH144" i="7" s="1"/>
  <c r="BH56" i="7"/>
  <c r="BH145" i="7" s="1"/>
  <c r="BI17" i="7"/>
  <c r="BI52" i="7" s="1" a="1"/>
  <c r="BI52" i="7" s="1"/>
  <c r="BH47" i="7"/>
  <c r="BH137" i="7" s="1"/>
  <c r="BH27" i="7"/>
  <c r="BH117" i="7" s="1"/>
  <c r="BH18" i="7"/>
  <c r="BH35" i="7"/>
  <c r="BH125" i="7" s="1"/>
  <c r="BH43" i="7"/>
  <c r="BH133" i="7" s="1"/>
  <c r="BH44" i="7"/>
  <c r="BH134" i="7" s="1"/>
  <c r="BH40" i="7"/>
  <c r="BH130" i="7" s="1"/>
  <c r="BH26" i="7"/>
  <c r="BH116" i="7" s="1"/>
  <c r="BH39" i="7"/>
  <c r="BH36" i="7"/>
  <c r="BH126" i="7" s="1"/>
  <c r="BH19" i="7"/>
  <c r="BH109" i="7" s="1"/>
  <c r="BH48" i="7"/>
  <c r="BH138" i="7" s="1"/>
  <c r="BH38" i="7"/>
  <c r="BH128" i="7" s="1"/>
  <c r="BH32" i="7"/>
  <c r="BH122" i="7" s="1"/>
  <c r="BH22" i="7"/>
  <c r="BH112" i="7" s="1"/>
  <c r="BH29" i="7"/>
  <c r="BH37" i="7"/>
  <c r="BH127" i="7" s="1"/>
  <c r="BH31" i="7"/>
  <c r="BH121" i="7" s="1"/>
  <c r="BH24" i="7"/>
  <c r="BH114" i="7" s="1"/>
  <c r="BH34" i="7"/>
  <c r="BH124" i="7" s="1"/>
  <c r="BH45" i="7"/>
  <c r="BH135" i="7" s="1"/>
  <c r="BH46" i="7"/>
  <c r="BH136" i="7" s="1"/>
  <c r="BH41" i="7"/>
  <c r="BH20" i="7"/>
  <c r="BH110" i="7" s="1"/>
  <c r="BH28" i="7"/>
  <c r="BH118" i="7" s="1"/>
  <c r="BH21" i="7"/>
  <c r="BH30" i="7"/>
  <c r="BH120" i="7" s="1"/>
  <c r="BH25" i="7"/>
  <c r="BH115" i="7" s="1"/>
  <c r="BH50" i="7"/>
  <c r="BH140" i="7" s="1"/>
  <c r="BH23" i="7"/>
  <c r="BH113" i="7" s="1"/>
  <c r="BH49" i="7"/>
  <c r="BH42" i="7"/>
  <c r="BH132" i="7" s="1"/>
  <c r="BH33" i="7"/>
  <c r="BH123" i="7" s="1"/>
  <c r="BF42" i="2"/>
  <c r="BF10" i="7" s="1"/>
  <c r="BG9" i="2"/>
  <c r="BG143" i="7"/>
  <c r="BG153" i="7" s="1"/>
  <c r="BH119" i="7" l="1"/>
  <c r="B62" i="6"/>
  <c r="I62" i="6"/>
  <c r="BH131" i="7"/>
  <c r="BH129" i="7"/>
  <c r="G63" i="6"/>
  <c r="BH111" i="7"/>
  <c r="BH139" i="7"/>
  <c r="BH64" i="7"/>
  <c r="BI63" i="7"/>
  <c r="BI152" i="7" s="1"/>
  <c r="BI61" i="7"/>
  <c r="BI150" i="7" s="1"/>
  <c r="BI59" i="7"/>
  <c r="BI148" i="7" s="1"/>
  <c r="BI62" i="7"/>
  <c r="BI151" i="7" s="1"/>
  <c r="BI58" i="7"/>
  <c r="BI147" i="7" s="1"/>
  <c r="BI60" i="7"/>
  <c r="BI149" i="7" s="1"/>
  <c r="BI57" i="7"/>
  <c r="BH146" i="7"/>
  <c r="BI8" i="2"/>
  <c r="BH5" i="7"/>
  <c r="BH163" i="7" s="1"/>
  <c r="BH143" i="7"/>
  <c r="BG42" i="2"/>
  <c r="BG10" i="7" s="1"/>
  <c r="BH9" i="2"/>
  <c r="BH51" i="7"/>
  <c r="BH65" i="7" s="1"/>
  <c r="BI54" i="7"/>
  <c r="BI55" i="7"/>
  <c r="BI56" i="7"/>
  <c r="BI145" i="7" s="1"/>
  <c r="BJ17" i="7"/>
  <c r="BJ52" i="7" s="1" a="1"/>
  <c r="BJ52" i="7" s="1"/>
  <c r="BI43" i="7"/>
  <c r="BI133" i="7" s="1"/>
  <c r="BI18" i="7"/>
  <c r="BI47" i="7"/>
  <c r="BI137" i="7" s="1"/>
  <c r="BI27" i="7"/>
  <c r="BI117" i="7" s="1"/>
  <c r="BI35" i="7"/>
  <c r="BI125" i="7" s="1"/>
  <c r="BI41" i="7"/>
  <c r="BI20" i="7"/>
  <c r="BI110" i="7" s="1"/>
  <c r="BI28" i="7"/>
  <c r="BI118" i="7" s="1"/>
  <c r="BI21" i="7"/>
  <c r="BI44" i="7"/>
  <c r="BI134" i="7" s="1"/>
  <c r="BI40" i="7"/>
  <c r="BI130" i="7" s="1"/>
  <c r="BI26" i="7"/>
  <c r="BI116" i="7" s="1"/>
  <c r="BI39" i="7"/>
  <c r="BI36" i="7"/>
  <c r="BI126" i="7" s="1"/>
  <c r="BI19" i="7"/>
  <c r="BI109" i="7" s="1"/>
  <c r="BI30" i="7"/>
  <c r="BI120" i="7" s="1"/>
  <c r="BI48" i="7"/>
  <c r="BI138" i="7" s="1"/>
  <c r="BI38" i="7"/>
  <c r="BI128" i="7" s="1"/>
  <c r="BI33" i="7"/>
  <c r="BI123" i="7" s="1"/>
  <c r="BI32" i="7"/>
  <c r="BI122" i="7" s="1"/>
  <c r="BI46" i="7"/>
  <c r="BI136" i="7" s="1"/>
  <c r="BI22" i="7"/>
  <c r="BI112" i="7" s="1"/>
  <c r="BI29" i="7"/>
  <c r="BI37" i="7"/>
  <c r="BI127" i="7" s="1"/>
  <c r="BI31" i="7"/>
  <c r="BI121" i="7" s="1"/>
  <c r="BI24" i="7"/>
  <c r="BI114" i="7" s="1"/>
  <c r="BI34" i="7"/>
  <c r="BI124" i="7" s="1"/>
  <c r="BI50" i="7"/>
  <c r="BI140" i="7" s="1"/>
  <c r="BI42" i="7"/>
  <c r="BI132" i="7" s="1"/>
  <c r="BI45" i="7"/>
  <c r="BI135" i="7" s="1"/>
  <c r="BI25" i="7"/>
  <c r="BI115" i="7" s="1"/>
  <c r="BI23" i="7"/>
  <c r="BI113" i="7" s="1"/>
  <c r="BI49" i="7"/>
  <c r="BD104" i="7"/>
  <c r="BE71" i="7"/>
  <c r="BI144" i="7"/>
  <c r="BF108" i="7"/>
  <c r="BE141" i="7"/>
  <c r="BE154" i="7" s="1"/>
  <c r="BG65" i="7"/>
  <c r="BI119" i="7" l="1"/>
  <c r="BI131" i="7"/>
  <c r="B63" i="6"/>
  <c r="I63" i="6"/>
  <c r="BI129" i="7"/>
  <c r="G64" i="6"/>
  <c r="BI111" i="7"/>
  <c r="BI139" i="7"/>
  <c r="BI146" i="7"/>
  <c r="BH153" i="7"/>
  <c r="BI64" i="7"/>
  <c r="BJ63" i="7"/>
  <c r="BJ152" i="7" s="1"/>
  <c r="BJ61" i="7"/>
  <c r="BJ150" i="7" s="1"/>
  <c r="BJ59" i="7"/>
  <c r="BJ148" i="7" s="1"/>
  <c r="BJ57" i="7"/>
  <c r="BJ146" i="7" s="1"/>
  <c r="BJ62" i="7"/>
  <c r="BJ151" i="7" s="1"/>
  <c r="BJ60" i="7"/>
  <c r="BJ149" i="7" s="1"/>
  <c r="BJ58" i="7"/>
  <c r="BI5" i="7"/>
  <c r="BI163" i="7" s="1"/>
  <c r="BJ8" i="2"/>
  <c r="BG108" i="7"/>
  <c r="BF141" i="7"/>
  <c r="BF154" i="7" s="1"/>
  <c r="BI51" i="7"/>
  <c r="BI143" i="7"/>
  <c r="BI153" i="7" s="1"/>
  <c r="BE104" i="7"/>
  <c r="BF71" i="7"/>
  <c r="BJ54" i="7"/>
  <c r="BJ55" i="7"/>
  <c r="BJ144" i="7" s="1"/>
  <c r="BJ56" i="7"/>
  <c r="BJ145" i="7" s="1"/>
  <c r="BK17" i="7"/>
  <c r="BK52" i="7" s="1" a="1"/>
  <c r="BK52" i="7" s="1"/>
  <c r="BJ35" i="7"/>
  <c r="BJ125" i="7" s="1"/>
  <c r="BJ43" i="7"/>
  <c r="BJ133" i="7" s="1"/>
  <c r="BJ47" i="7"/>
  <c r="BJ137" i="7" s="1"/>
  <c r="BJ27" i="7"/>
  <c r="BJ117" i="7" s="1"/>
  <c r="BJ18" i="7"/>
  <c r="BJ32" i="7"/>
  <c r="BJ122" i="7" s="1"/>
  <c r="BJ22" i="7"/>
  <c r="BJ112" i="7" s="1"/>
  <c r="BJ29" i="7"/>
  <c r="BJ37" i="7"/>
  <c r="BJ127" i="7" s="1"/>
  <c r="BJ31" i="7"/>
  <c r="BJ121" i="7" s="1"/>
  <c r="BJ41" i="7"/>
  <c r="BJ20" i="7"/>
  <c r="BJ110" i="7" s="1"/>
  <c r="BJ28" i="7"/>
  <c r="BJ118" i="7" s="1"/>
  <c r="BJ21" i="7"/>
  <c r="BJ44" i="7"/>
  <c r="BJ134" i="7" s="1"/>
  <c r="BJ46" i="7"/>
  <c r="BJ136" i="7" s="1"/>
  <c r="BJ40" i="7"/>
  <c r="BJ130" i="7" s="1"/>
  <c r="BJ26" i="7"/>
  <c r="BJ116" i="7" s="1"/>
  <c r="BJ30" i="7"/>
  <c r="BJ120" i="7" s="1"/>
  <c r="BJ39" i="7"/>
  <c r="BJ36" i="7"/>
  <c r="BJ126" i="7" s="1"/>
  <c r="BJ19" i="7"/>
  <c r="BJ109" i="7" s="1"/>
  <c r="BJ48" i="7"/>
  <c r="BJ138" i="7" s="1"/>
  <c r="BJ38" i="7"/>
  <c r="BJ128" i="7" s="1"/>
  <c r="BJ33" i="7"/>
  <c r="BJ123" i="7" s="1"/>
  <c r="BJ23" i="7"/>
  <c r="BJ113" i="7" s="1"/>
  <c r="BJ49" i="7"/>
  <c r="BJ45" i="7"/>
  <c r="BJ135" i="7" s="1"/>
  <c r="BJ24" i="7"/>
  <c r="BJ114" i="7" s="1"/>
  <c r="BJ50" i="7"/>
  <c r="BJ140" i="7" s="1"/>
  <c r="BJ34" i="7"/>
  <c r="BJ124" i="7" s="1"/>
  <c r="BJ42" i="7"/>
  <c r="BJ132" i="7" s="1"/>
  <c r="BJ25" i="7"/>
  <c r="BJ115" i="7" s="1"/>
  <c r="BH42" i="2"/>
  <c r="BH10" i="7" s="1"/>
  <c r="BI9" i="2"/>
  <c r="BJ131" i="7" l="1"/>
  <c r="BJ119" i="7"/>
  <c r="BJ129" i="7"/>
  <c r="B64" i="6"/>
  <c r="I64" i="6"/>
  <c r="G65" i="6"/>
  <c r="BJ111" i="7"/>
  <c r="BJ139" i="7"/>
  <c r="BJ64" i="7"/>
  <c r="BK63" i="7"/>
  <c r="BK152" i="7" s="1"/>
  <c r="BK61" i="7"/>
  <c r="BK150" i="7" s="1"/>
  <c r="BK59" i="7"/>
  <c r="BK148" i="7" s="1"/>
  <c r="BK57" i="7"/>
  <c r="BK146" i="7" s="1"/>
  <c r="BK62" i="7"/>
  <c r="BK151" i="7" s="1"/>
  <c r="BK60" i="7"/>
  <c r="BK149" i="7" s="1"/>
  <c r="BK58" i="7"/>
  <c r="BJ147" i="7"/>
  <c r="BK8" i="2"/>
  <c r="BJ5" i="7"/>
  <c r="BJ163" i="7" s="1"/>
  <c r="BF104" i="7"/>
  <c r="BG71" i="7"/>
  <c r="BI42" i="2"/>
  <c r="BI10" i="7" s="1"/>
  <c r="BJ9" i="2"/>
  <c r="BK54" i="7"/>
  <c r="BK55" i="7"/>
  <c r="BK144" i="7" s="1"/>
  <c r="BK56" i="7"/>
  <c r="BK145" i="7" s="1"/>
  <c r="BL17" i="7"/>
  <c r="BL52" i="7" s="1" a="1"/>
  <c r="BL52" i="7" s="1"/>
  <c r="BK35" i="7"/>
  <c r="BK125" i="7" s="1"/>
  <c r="BK43" i="7"/>
  <c r="BK133" i="7" s="1"/>
  <c r="BK47" i="7"/>
  <c r="BK137" i="7" s="1"/>
  <c r="BK27" i="7"/>
  <c r="BK117" i="7" s="1"/>
  <c r="BK18" i="7"/>
  <c r="BK39" i="7"/>
  <c r="BK46" i="7"/>
  <c r="BK136" i="7" s="1"/>
  <c r="BK36" i="7"/>
  <c r="BK126" i="7" s="1"/>
  <c r="BK19" i="7"/>
  <c r="BK109" i="7" s="1"/>
  <c r="BK48" i="7"/>
  <c r="BK138" i="7" s="1"/>
  <c r="BK38" i="7"/>
  <c r="BK128" i="7" s="1"/>
  <c r="BK33" i="7"/>
  <c r="BK123" i="7" s="1"/>
  <c r="BK32" i="7"/>
  <c r="BK122" i="7" s="1"/>
  <c r="BK22" i="7"/>
  <c r="BK112" i="7" s="1"/>
  <c r="BK29" i="7"/>
  <c r="BK30" i="7"/>
  <c r="BK120" i="7" s="1"/>
  <c r="BK37" i="7"/>
  <c r="BK127" i="7" s="1"/>
  <c r="BK41" i="7"/>
  <c r="BK131" i="7" s="1"/>
  <c r="BK20" i="7"/>
  <c r="BK110" i="7" s="1"/>
  <c r="BK28" i="7"/>
  <c r="BK118" i="7" s="1"/>
  <c r="BK21" i="7"/>
  <c r="BK25" i="7"/>
  <c r="BK115" i="7" s="1"/>
  <c r="BK50" i="7"/>
  <c r="BK140" i="7" s="1"/>
  <c r="BK23" i="7"/>
  <c r="BK113" i="7" s="1"/>
  <c r="BK49" i="7"/>
  <c r="BK42" i="7"/>
  <c r="BK132" i="7" s="1"/>
  <c r="BK44" i="7"/>
  <c r="BK134" i="7" s="1"/>
  <c r="BK40" i="7"/>
  <c r="BK130" i="7" s="1"/>
  <c r="BK26" i="7"/>
  <c r="BK116" i="7" s="1"/>
  <c r="BK45" i="7"/>
  <c r="BK135" i="7" s="1"/>
  <c r="BK31" i="7"/>
  <c r="BK121" i="7" s="1"/>
  <c r="BK24" i="7"/>
  <c r="BK114" i="7" s="1"/>
  <c r="BK34" i="7"/>
  <c r="BK124" i="7" s="1"/>
  <c r="BJ143" i="7"/>
  <c r="BH108" i="7"/>
  <c r="BG141" i="7"/>
  <c r="BG154" i="7" s="1"/>
  <c r="BI65" i="7"/>
  <c r="BJ51" i="7"/>
  <c r="BJ153" i="7" l="1"/>
  <c r="BJ65" i="7"/>
  <c r="BK119" i="7"/>
  <c r="BK129" i="7"/>
  <c r="B65" i="6"/>
  <c r="I65" i="6"/>
  <c r="BK111" i="7"/>
  <c r="G66" i="6"/>
  <c r="BK139" i="7"/>
  <c r="BK147" i="7"/>
  <c r="BL63" i="7"/>
  <c r="BL152" i="7" s="1"/>
  <c r="BL61" i="7"/>
  <c r="BL150" i="7" s="1"/>
  <c r="BL59" i="7"/>
  <c r="BL148" i="7" s="1"/>
  <c r="BL57" i="7"/>
  <c r="BL146" i="7" s="1"/>
  <c r="BL62" i="7"/>
  <c r="BL151" i="7" s="1"/>
  <c r="BL60" i="7"/>
  <c r="BL149" i="7" s="1"/>
  <c r="BL58" i="7"/>
  <c r="BK64" i="7"/>
  <c r="BL8" i="2"/>
  <c r="BK5" i="7"/>
  <c r="BK163" i="7" s="1"/>
  <c r="BK143" i="7"/>
  <c r="BL54" i="7"/>
  <c r="BL55" i="7"/>
  <c r="BL144" i="7" s="1"/>
  <c r="BL56" i="7"/>
  <c r="BL145" i="7" s="1"/>
  <c r="BM17" i="7"/>
  <c r="BM52" i="7" s="1" a="1"/>
  <c r="BM52" i="7" s="1"/>
  <c r="BL47" i="7"/>
  <c r="BL137" i="7" s="1"/>
  <c r="BL27" i="7"/>
  <c r="BL117" i="7" s="1"/>
  <c r="BL18" i="7"/>
  <c r="BL35" i="7"/>
  <c r="BL125" i="7" s="1"/>
  <c r="BL43" i="7"/>
  <c r="BL133" i="7" s="1"/>
  <c r="BL44" i="7"/>
  <c r="BL134" i="7" s="1"/>
  <c r="BL46" i="7"/>
  <c r="BL136" i="7" s="1"/>
  <c r="BL40" i="7"/>
  <c r="BL130" i="7" s="1"/>
  <c r="BL26" i="7"/>
  <c r="BL116" i="7" s="1"/>
  <c r="BL30" i="7"/>
  <c r="BL120" i="7" s="1"/>
  <c r="BL39" i="7"/>
  <c r="BL36" i="7"/>
  <c r="BL126" i="7" s="1"/>
  <c r="BL19" i="7"/>
  <c r="BL109" i="7" s="1"/>
  <c r="BL48" i="7"/>
  <c r="BL138" i="7" s="1"/>
  <c r="BL38" i="7"/>
  <c r="BL128" i="7" s="1"/>
  <c r="BL32" i="7"/>
  <c r="BL122" i="7" s="1"/>
  <c r="BL22" i="7"/>
  <c r="BL112" i="7" s="1"/>
  <c r="BL29" i="7"/>
  <c r="BL37" i="7"/>
  <c r="BL127" i="7" s="1"/>
  <c r="BL31" i="7"/>
  <c r="BL121" i="7" s="1"/>
  <c r="BL24" i="7"/>
  <c r="BL114" i="7" s="1"/>
  <c r="BL34" i="7"/>
  <c r="BL124" i="7" s="1"/>
  <c r="BL45" i="7"/>
  <c r="BL135" i="7" s="1"/>
  <c r="BL42" i="7"/>
  <c r="BL132" i="7" s="1"/>
  <c r="BL41" i="7"/>
  <c r="BL131" i="7" s="1"/>
  <c r="BL20" i="7"/>
  <c r="BL110" i="7" s="1"/>
  <c r="BL28" i="7"/>
  <c r="BL118" i="7" s="1"/>
  <c r="BL21" i="7"/>
  <c r="BL25" i="7"/>
  <c r="BL115" i="7" s="1"/>
  <c r="BL50" i="7"/>
  <c r="BL140" i="7" s="1"/>
  <c r="BL23" i="7"/>
  <c r="BL113" i="7" s="1"/>
  <c r="BL49" i="7"/>
  <c r="BL33" i="7"/>
  <c r="BL123" i="7" s="1"/>
  <c r="BH71" i="7"/>
  <c r="BG104" i="7"/>
  <c r="BK51" i="7"/>
  <c r="BI108" i="7"/>
  <c r="BH141" i="7"/>
  <c r="BH154" i="7" s="1"/>
  <c r="BJ42" i="2"/>
  <c r="BJ10" i="7" s="1"/>
  <c r="BK9" i="2"/>
  <c r="BL119" i="7" l="1"/>
  <c r="BL111" i="7"/>
  <c r="BL129" i="7"/>
  <c r="B66" i="6"/>
  <c r="I66" i="6"/>
  <c r="G67" i="6"/>
  <c r="BL139" i="7"/>
  <c r="BM62" i="7"/>
  <c r="BM151" i="7" s="1"/>
  <c r="BM60" i="7"/>
  <c r="BM149" i="7" s="1"/>
  <c r="BM58" i="7"/>
  <c r="BM61" i="7"/>
  <c r="BM150" i="7" s="1"/>
  <c r="BM63" i="7"/>
  <c r="BM152" i="7" s="1"/>
  <c r="BM57" i="7"/>
  <c r="BM146" i="7" s="1"/>
  <c r="BM59" i="7"/>
  <c r="BM148" i="7" s="1"/>
  <c r="BL147" i="7"/>
  <c r="BL64" i="7"/>
  <c r="BK153" i="7"/>
  <c r="BL5" i="7"/>
  <c r="BL163" i="7" s="1"/>
  <c r="BM8" i="2"/>
  <c r="BK65" i="7"/>
  <c r="BK42" i="2"/>
  <c r="BK10" i="7" s="1"/>
  <c r="BL9" i="2"/>
  <c r="BJ108" i="7"/>
  <c r="BI141" i="7"/>
  <c r="BI154" i="7" s="1"/>
  <c r="BL143" i="7"/>
  <c r="BL51" i="7"/>
  <c r="BM54" i="7"/>
  <c r="BM55" i="7"/>
  <c r="BM144" i="7" s="1"/>
  <c r="BM56" i="7"/>
  <c r="BM145" i="7" s="1"/>
  <c r="BN17" i="7"/>
  <c r="BN52" i="7" s="1" a="1"/>
  <c r="BN52" i="7" s="1"/>
  <c r="BM43" i="7"/>
  <c r="BM133" i="7" s="1"/>
  <c r="BM18" i="7"/>
  <c r="BM47" i="7"/>
  <c r="BM137" i="7" s="1"/>
  <c r="BM27" i="7"/>
  <c r="BM117" i="7" s="1"/>
  <c r="BM35" i="7"/>
  <c r="BM125" i="7" s="1"/>
  <c r="BM46" i="7"/>
  <c r="BM136" i="7" s="1"/>
  <c r="BM41" i="7"/>
  <c r="BM131" i="7" s="1"/>
  <c r="BM20" i="7"/>
  <c r="BM110" i="7" s="1"/>
  <c r="BM28" i="7"/>
  <c r="BM118" i="7" s="1"/>
  <c r="BM21" i="7"/>
  <c r="BM44" i="7"/>
  <c r="BM134" i="7" s="1"/>
  <c r="BM40" i="7"/>
  <c r="BM130" i="7" s="1"/>
  <c r="BM26" i="7"/>
  <c r="BM116" i="7" s="1"/>
  <c r="BM39" i="7"/>
  <c r="BM36" i="7"/>
  <c r="BM126" i="7" s="1"/>
  <c r="BM19" i="7"/>
  <c r="BM109" i="7" s="1"/>
  <c r="BM48" i="7"/>
  <c r="BM138" i="7" s="1"/>
  <c r="BM38" i="7"/>
  <c r="BM128" i="7" s="1"/>
  <c r="BM33" i="7"/>
  <c r="BM123" i="7" s="1"/>
  <c r="BM32" i="7"/>
  <c r="BM122" i="7" s="1"/>
  <c r="BM22" i="7"/>
  <c r="BM112" i="7" s="1"/>
  <c r="BM29" i="7"/>
  <c r="BM30" i="7"/>
  <c r="BM120" i="7" s="1"/>
  <c r="BM37" i="7"/>
  <c r="BM127" i="7" s="1"/>
  <c r="BM31" i="7"/>
  <c r="BM121" i="7" s="1"/>
  <c r="BM24" i="7"/>
  <c r="BM114" i="7" s="1"/>
  <c r="BM34" i="7"/>
  <c r="BM124" i="7" s="1"/>
  <c r="BM25" i="7"/>
  <c r="BM115" i="7" s="1"/>
  <c r="BM49" i="7"/>
  <c r="BM42" i="7"/>
  <c r="BM132" i="7" s="1"/>
  <c r="BM23" i="7"/>
  <c r="BM113" i="7" s="1"/>
  <c r="BM50" i="7"/>
  <c r="BM140" i="7" s="1"/>
  <c r="BM45" i="7"/>
  <c r="BM135" i="7" s="1"/>
  <c r="BI71" i="7"/>
  <c r="BH104" i="7"/>
  <c r="BM119" i="7" l="1"/>
  <c r="BM111" i="7"/>
  <c r="BM129" i="7"/>
  <c r="B67" i="6"/>
  <c r="I67" i="6"/>
  <c r="G68" i="6"/>
  <c r="BM139" i="7"/>
  <c r="BL153" i="7"/>
  <c r="BM64" i="7"/>
  <c r="BM147" i="7"/>
  <c r="BN62" i="7"/>
  <c r="BN151" i="7" s="1"/>
  <c r="BN60" i="7"/>
  <c r="BN149" i="7" s="1"/>
  <c r="BN58" i="7"/>
  <c r="BN63" i="7"/>
  <c r="BN152" i="7" s="1"/>
  <c r="BN61" i="7"/>
  <c r="BN150" i="7" s="1"/>
  <c r="BN59" i="7"/>
  <c r="BN148" i="7" s="1"/>
  <c r="BN57" i="7"/>
  <c r="BN8" i="2"/>
  <c r="BM5" i="7"/>
  <c r="BM163" i="7" s="1"/>
  <c r="BL65" i="7"/>
  <c r="BI104" i="7"/>
  <c r="BJ71" i="7"/>
  <c r="BN54" i="7"/>
  <c r="BN55" i="7"/>
  <c r="BN144" i="7" s="1"/>
  <c r="BN56" i="7"/>
  <c r="BN145" i="7" s="1"/>
  <c r="BO17" i="7"/>
  <c r="BO52" i="7" s="1" a="1"/>
  <c r="BO52" i="7" s="1"/>
  <c r="BN35" i="7"/>
  <c r="BN125" i="7" s="1"/>
  <c r="BN43" i="7"/>
  <c r="BN133" i="7" s="1"/>
  <c r="BN47" i="7"/>
  <c r="BN137" i="7" s="1"/>
  <c r="BN27" i="7"/>
  <c r="BN117" i="7" s="1"/>
  <c r="BN18" i="7"/>
  <c r="BN32" i="7"/>
  <c r="BN122" i="7" s="1"/>
  <c r="BN22" i="7"/>
  <c r="BN112" i="7" s="1"/>
  <c r="BN29" i="7"/>
  <c r="BN37" i="7"/>
  <c r="BN127" i="7" s="1"/>
  <c r="BN31" i="7"/>
  <c r="BN121" i="7" s="1"/>
  <c r="BN41" i="7"/>
  <c r="BN131" i="7" s="1"/>
  <c r="BN20" i="7"/>
  <c r="BN110" i="7" s="1"/>
  <c r="BN28" i="7"/>
  <c r="BN118" i="7" s="1"/>
  <c r="BN21" i="7"/>
  <c r="BN44" i="7"/>
  <c r="BN134" i="7" s="1"/>
  <c r="BN40" i="7"/>
  <c r="BN130" i="7" s="1"/>
  <c r="BN26" i="7"/>
  <c r="BN116" i="7" s="1"/>
  <c r="BN39" i="7"/>
  <c r="BN46" i="7"/>
  <c r="BN136" i="7" s="1"/>
  <c r="BN36" i="7"/>
  <c r="BN126" i="7" s="1"/>
  <c r="BN19" i="7"/>
  <c r="BN109" i="7" s="1"/>
  <c r="BN30" i="7"/>
  <c r="BN120" i="7" s="1"/>
  <c r="BN48" i="7"/>
  <c r="BN138" i="7" s="1"/>
  <c r="BN38" i="7"/>
  <c r="BN128" i="7" s="1"/>
  <c r="BN33" i="7"/>
  <c r="BN123" i="7" s="1"/>
  <c r="BN42" i="7"/>
  <c r="BN132" i="7" s="1"/>
  <c r="BN45" i="7"/>
  <c r="BN135" i="7" s="1"/>
  <c r="BN25" i="7"/>
  <c r="BN115" i="7" s="1"/>
  <c r="BN23" i="7"/>
  <c r="BN113" i="7" s="1"/>
  <c r="BN49" i="7"/>
  <c r="BN24" i="7"/>
  <c r="BN114" i="7" s="1"/>
  <c r="BN50" i="7"/>
  <c r="BN140" i="7" s="1"/>
  <c r="BN34" i="7"/>
  <c r="BN124" i="7" s="1"/>
  <c r="BJ141" i="7"/>
  <c r="BJ154" i="7" s="1"/>
  <c r="BK108" i="7"/>
  <c r="BM51" i="7"/>
  <c r="BM143" i="7"/>
  <c r="BM153" i="7" s="1"/>
  <c r="BL42" i="2"/>
  <c r="BL10" i="7" s="1"/>
  <c r="BM9" i="2"/>
  <c r="BN129" i="7" l="1"/>
  <c r="BN111" i="7"/>
  <c r="BN119" i="7"/>
  <c r="B68" i="6"/>
  <c r="I68" i="6"/>
  <c r="G69" i="6"/>
  <c r="BN139" i="7"/>
  <c r="BN147" i="7"/>
  <c r="BN64" i="7"/>
  <c r="BO62" i="7"/>
  <c r="BO151" i="7" s="1"/>
  <c r="BO60" i="7"/>
  <c r="BO149" i="7" s="1"/>
  <c r="BO58" i="7"/>
  <c r="BO63" i="7"/>
  <c r="BO152" i="7" s="1"/>
  <c r="BO61" i="7"/>
  <c r="BO150" i="7" s="1"/>
  <c r="BO59" i="7"/>
  <c r="BO148" i="7" s="1"/>
  <c r="BO57" i="7"/>
  <c r="BN146" i="7"/>
  <c r="BN5" i="7"/>
  <c r="BN163" i="7" s="1"/>
  <c r="BO8" i="2"/>
  <c r="BK141" i="7"/>
  <c r="BK154" i="7" s="1"/>
  <c r="BL108" i="7"/>
  <c r="BM42" i="2"/>
  <c r="BM10" i="7" s="1"/>
  <c r="BN9" i="2"/>
  <c r="BN143" i="7"/>
  <c r="BN153" i="7" s="1"/>
  <c r="BO54" i="7"/>
  <c r="BO55" i="7"/>
  <c r="BO144" i="7" s="1"/>
  <c r="BO56" i="7"/>
  <c r="BO145" i="7" s="1"/>
  <c r="BP17" i="7"/>
  <c r="BP52" i="7" s="1" a="1"/>
  <c r="BP52" i="7" s="1"/>
  <c r="BO35" i="7"/>
  <c r="BO125" i="7" s="1"/>
  <c r="BO43" i="7"/>
  <c r="BO133" i="7" s="1"/>
  <c r="BO47" i="7"/>
  <c r="BO137" i="7" s="1"/>
  <c r="BO27" i="7"/>
  <c r="BO117" i="7" s="1"/>
  <c r="BO18" i="7"/>
  <c r="BO39" i="7"/>
  <c r="BO36" i="7"/>
  <c r="BO126" i="7" s="1"/>
  <c r="BO19" i="7"/>
  <c r="BO109" i="7" s="1"/>
  <c r="BO48" i="7"/>
  <c r="BO138" i="7" s="1"/>
  <c r="BO38" i="7"/>
  <c r="BO128" i="7" s="1"/>
  <c r="BO33" i="7"/>
  <c r="BO123" i="7" s="1"/>
  <c r="BO32" i="7"/>
  <c r="BO122" i="7" s="1"/>
  <c r="BO46" i="7"/>
  <c r="BO136" i="7" s="1"/>
  <c r="BO22" i="7"/>
  <c r="BO112" i="7" s="1"/>
  <c r="BO29" i="7"/>
  <c r="BO37" i="7"/>
  <c r="BO127" i="7" s="1"/>
  <c r="BO41" i="7"/>
  <c r="BO131" i="7" s="1"/>
  <c r="BO20" i="7"/>
  <c r="BO110" i="7" s="1"/>
  <c r="BO28" i="7"/>
  <c r="BO118" i="7" s="1"/>
  <c r="BO21" i="7"/>
  <c r="BO30" i="7"/>
  <c r="BO120" i="7" s="1"/>
  <c r="BO25" i="7"/>
  <c r="BO115" i="7" s="1"/>
  <c r="BO50" i="7"/>
  <c r="BO140" i="7" s="1"/>
  <c r="BO23" i="7"/>
  <c r="BO113" i="7" s="1"/>
  <c r="BO49" i="7"/>
  <c r="BO42" i="7"/>
  <c r="BO132" i="7" s="1"/>
  <c r="BO44" i="7"/>
  <c r="BO134" i="7" s="1"/>
  <c r="BO40" i="7"/>
  <c r="BO130" i="7" s="1"/>
  <c r="BO26" i="7"/>
  <c r="BO116" i="7" s="1"/>
  <c r="BO24" i="7"/>
  <c r="BO114" i="7" s="1"/>
  <c r="BO34" i="7"/>
  <c r="BO124" i="7" s="1"/>
  <c r="BO45" i="7"/>
  <c r="BO135" i="7" s="1"/>
  <c r="BO31" i="7"/>
  <c r="BO121" i="7" s="1"/>
  <c r="BM65" i="7"/>
  <c r="BN51" i="7"/>
  <c r="BK71" i="7"/>
  <c r="BJ104" i="7"/>
  <c r="BO147" i="7" l="1"/>
  <c r="BO129" i="7"/>
  <c r="BO119" i="7"/>
  <c r="BO111" i="7"/>
  <c r="B69" i="6"/>
  <c r="I69" i="6"/>
  <c r="G70" i="6"/>
  <c r="BO139" i="7"/>
  <c r="BO146" i="7"/>
  <c r="BP62" i="7"/>
  <c r="BP151" i="7" s="1"/>
  <c r="BP60" i="7"/>
  <c r="BP149" i="7" s="1"/>
  <c r="BP58" i="7"/>
  <c r="BP63" i="7"/>
  <c r="BP152" i="7" s="1"/>
  <c r="BP61" i="7"/>
  <c r="BP150" i="7" s="1"/>
  <c r="BP59" i="7"/>
  <c r="BP148" i="7" s="1"/>
  <c r="BP57" i="7"/>
  <c r="BP146" i="7" s="1"/>
  <c r="BO64" i="7"/>
  <c r="BP8" i="2"/>
  <c r="BO5" i="7"/>
  <c r="BO163" i="7" s="1"/>
  <c r="BO51" i="7"/>
  <c r="BN65" i="7"/>
  <c r="BN42" i="2"/>
  <c r="BN10" i="7" s="1"/>
  <c r="BO9" i="2"/>
  <c r="BM108" i="7"/>
  <c r="BL141" i="7"/>
  <c r="BL154" i="7" s="1"/>
  <c r="BO143" i="7"/>
  <c r="BL71" i="7"/>
  <c r="BK104" i="7"/>
  <c r="BP54" i="7"/>
  <c r="BP55" i="7"/>
  <c r="BP144" i="7" s="1"/>
  <c r="BP56" i="7"/>
  <c r="BP145" i="7" s="1"/>
  <c r="BQ17" i="7"/>
  <c r="BQ52" i="7" s="1" a="1"/>
  <c r="BQ52" i="7" s="1"/>
  <c r="BP47" i="7"/>
  <c r="BP137" i="7" s="1"/>
  <c r="BP27" i="7"/>
  <c r="BP117" i="7" s="1"/>
  <c r="BP18" i="7"/>
  <c r="BP35" i="7"/>
  <c r="BP125" i="7" s="1"/>
  <c r="BP43" i="7"/>
  <c r="BP133" i="7" s="1"/>
  <c r="BP44" i="7"/>
  <c r="BP134" i="7" s="1"/>
  <c r="BP46" i="7"/>
  <c r="BP136" i="7" s="1"/>
  <c r="BP40" i="7"/>
  <c r="BP130" i="7" s="1"/>
  <c r="BP39" i="7"/>
  <c r="BP41" i="7"/>
  <c r="BP131" i="7" s="1"/>
  <c r="BP36" i="7"/>
  <c r="BP126" i="7" s="1"/>
  <c r="BP19" i="7"/>
  <c r="BP109" i="7" s="1"/>
  <c r="BP26" i="7"/>
  <c r="BP116" i="7" s="1"/>
  <c r="BP48" i="7"/>
  <c r="BP138" i="7" s="1"/>
  <c r="BP38" i="7"/>
  <c r="BP128" i="7" s="1"/>
  <c r="BP32" i="7"/>
  <c r="BP122" i="7" s="1"/>
  <c r="BP22" i="7"/>
  <c r="BP112" i="7" s="1"/>
  <c r="BP33" i="7"/>
  <c r="BP123" i="7" s="1"/>
  <c r="BP31" i="7"/>
  <c r="BP121" i="7" s="1"/>
  <c r="BP24" i="7"/>
  <c r="BP114" i="7" s="1"/>
  <c r="BP45" i="7"/>
  <c r="BP135" i="7" s="1"/>
  <c r="BP20" i="7"/>
  <c r="BP110" i="7" s="1"/>
  <c r="BP28" i="7"/>
  <c r="BP118" i="7" s="1"/>
  <c r="BP29" i="7"/>
  <c r="BP21" i="7"/>
  <c r="BP30" i="7"/>
  <c r="BP120" i="7" s="1"/>
  <c r="BP37" i="7"/>
  <c r="BP127" i="7" s="1"/>
  <c r="BP23" i="7"/>
  <c r="BP113" i="7" s="1"/>
  <c r="BP49" i="7"/>
  <c r="BP50" i="7"/>
  <c r="BP140" i="7" s="1"/>
  <c r="BP34" i="7"/>
  <c r="BP124" i="7" s="1"/>
  <c r="BP42" i="7"/>
  <c r="BP132" i="7" s="1"/>
  <c r="BP25" i="7"/>
  <c r="BP115" i="7" s="1"/>
  <c r="BP129" i="7" l="1"/>
  <c r="BP147" i="7"/>
  <c r="BP111" i="7"/>
  <c r="BO153" i="7"/>
  <c r="BP119" i="7"/>
  <c r="B70" i="6"/>
  <c r="I70" i="6"/>
  <c r="G71" i="6"/>
  <c r="BP139" i="7"/>
  <c r="BP64" i="7"/>
  <c r="BQ63" i="7"/>
  <c r="BQ152" i="7" s="1"/>
  <c r="BQ61" i="7"/>
  <c r="BQ150" i="7" s="1"/>
  <c r="BQ59" i="7"/>
  <c r="BQ148" i="7" s="1"/>
  <c r="BQ62" i="7"/>
  <c r="BQ151" i="7" s="1"/>
  <c r="BQ60" i="7"/>
  <c r="BQ149" i="7" s="1"/>
  <c r="BQ57" i="7"/>
  <c r="BQ146" i="7" s="1"/>
  <c r="BQ58" i="7"/>
  <c r="BQ147" i="7" s="1"/>
  <c r="BP5" i="7"/>
  <c r="BP163" i="7" s="1"/>
  <c r="BQ8" i="2"/>
  <c r="BO65" i="7"/>
  <c r="BP51" i="7"/>
  <c r="BQ54" i="7"/>
  <c r="BQ55" i="7"/>
  <c r="BQ144" i="7" s="1"/>
  <c r="BQ56" i="7"/>
  <c r="BQ145" i="7" s="1"/>
  <c r="BR17" i="7"/>
  <c r="BR52" i="7" s="1" a="1"/>
  <c r="BR52" i="7" s="1"/>
  <c r="BQ43" i="7"/>
  <c r="BQ133" i="7" s="1"/>
  <c r="BQ47" i="7"/>
  <c r="BQ137" i="7" s="1"/>
  <c r="BQ27" i="7"/>
  <c r="BQ117" i="7" s="1"/>
  <c r="BQ18" i="7"/>
  <c r="BQ35" i="7"/>
  <c r="BQ125" i="7" s="1"/>
  <c r="BQ20" i="7"/>
  <c r="BQ110" i="7" s="1"/>
  <c r="BQ28" i="7"/>
  <c r="BQ118" i="7" s="1"/>
  <c r="BQ29" i="7"/>
  <c r="BQ21" i="7"/>
  <c r="BQ30" i="7"/>
  <c r="BQ120" i="7" s="1"/>
  <c r="BQ37" i="7"/>
  <c r="BQ127" i="7" s="1"/>
  <c r="BQ44" i="7"/>
  <c r="BQ134" i="7" s="1"/>
  <c r="BQ46" i="7"/>
  <c r="BQ136" i="7" s="1"/>
  <c r="BQ40" i="7"/>
  <c r="BQ130" i="7" s="1"/>
  <c r="BQ39" i="7"/>
  <c r="BQ41" i="7"/>
  <c r="BQ131" i="7" s="1"/>
  <c r="BQ36" i="7"/>
  <c r="BQ126" i="7" s="1"/>
  <c r="BQ19" i="7"/>
  <c r="BQ109" i="7" s="1"/>
  <c r="BQ48" i="7"/>
  <c r="BQ138" i="7" s="1"/>
  <c r="BQ38" i="7"/>
  <c r="BQ128" i="7" s="1"/>
  <c r="BQ25" i="7"/>
  <c r="BQ115" i="7" s="1"/>
  <c r="BQ50" i="7"/>
  <c r="BQ140" i="7" s="1"/>
  <c r="BQ49" i="7"/>
  <c r="BQ32" i="7"/>
  <c r="BQ122" i="7" s="1"/>
  <c r="BQ22" i="7"/>
  <c r="BQ112" i="7" s="1"/>
  <c r="BQ26" i="7"/>
  <c r="BQ116" i="7" s="1"/>
  <c r="BQ33" i="7"/>
  <c r="BQ123" i="7" s="1"/>
  <c r="BQ31" i="7"/>
  <c r="BQ121" i="7" s="1"/>
  <c r="BQ24" i="7"/>
  <c r="BQ114" i="7" s="1"/>
  <c r="BQ42" i="7"/>
  <c r="BQ132" i="7" s="1"/>
  <c r="BQ45" i="7"/>
  <c r="BQ135" i="7" s="1"/>
  <c r="BQ34" i="7"/>
  <c r="BQ124" i="7" s="1"/>
  <c r="BQ23" i="7"/>
  <c r="BQ113" i="7" s="1"/>
  <c r="BM71" i="7"/>
  <c r="BL104" i="7"/>
  <c r="BP143" i="7"/>
  <c r="BP153" i="7" s="1"/>
  <c r="BO42" i="2"/>
  <c r="BO10" i="7" s="1"/>
  <c r="BP9" i="2"/>
  <c r="BN108" i="7"/>
  <c r="BM141" i="7"/>
  <c r="BM154" i="7" s="1"/>
  <c r="BQ129" i="7" l="1"/>
  <c r="BQ111" i="7"/>
  <c r="BQ119" i="7"/>
  <c r="B71" i="6"/>
  <c r="I71" i="6"/>
  <c r="G72" i="6"/>
  <c r="BQ139" i="7"/>
  <c r="BR63" i="7"/>
  <c r="BR152" i="7" s="1"/>
  <c r="BR61" i="7"/>
  <c r="BR150" i="7" s="1"/>
  <c r="BR59" i="7"/>
  <c r="BR148" i="7" s="1"/>
  <c r="BR57" i="7"/>
  <c r="BR146" i="7" s="1"/>
  <c r="BR62" i="7"/>
  <c r="BR151" i="7" s="1"/>
  <c r="BR60" i="7"/>
  <c r="BR149" i="7" s="1"/>
  <c r="BR58" i="7"/>
  <c r="BR147" i="7" s="1"/>
  <c r="BQ64" i="7"/>
  <c r="BQ5" i="7"/>
  <c r="BQ163" i="7" s="1"/>
  <c r="BR8" i="2"/>
  <c r="BP42" i="2"/>
  <c r="BP10" i="7" s="1"/>
  <c r="BQ9" i="2"/>
  <c r="BN71" i="7"/>
  <c r="BM104" i="7"/>
  <c r="BP65" i="7"/>
  <c r="BQ51" i="7"/>
  <c r="BR54" i="7"/>
  <c r="BR55" i="7"/>
  <c r="BR144" i="7" s="1"/>
  <c r="BR56" i="7"/>
  <c r="BR145" i="7" s="1"/>
  <c r="BS17" i="7"/>
  <c r="BS52" i="7" s="1" a="1"/>
  <c r="BS52" i="7" s="1"/>
  <c r="BR35" i="7"/>
  <c r="BR125" i="7" s="1"/>
  <c r="BR18" i="7"/>
  <c r="BR43" i="7"/>
  <c r="BR133" i="7" s="1"/>
  <c r="BR47" i="7"/>
  <c r="BR137" i="7" s="1"/>
  <c r="BR27" i="7"/>
  <c r="BR117" i="7" s="1"/>
  <c r="BR32" i="7"/>
  <c r="BR122" i="7" s="1"/>
  <c r="BR22" i="7"/>
  <c r="BR112" i="7" s="1"/>
  <c r="BR33" i="7"/>
  <c r="BR123" i="7" s="1"/>
  <c r="BR31" i="7"/>
  <c r="BR121" i="7" s="1"/>
  <c r="BR20" i="7"/>
  <c r="BR110" i="7" s="1"/>
  <c r="BR28" i="7"/>
  <c r="BR118" i="7" s="1"/>
  <c r="BR29" i="7"/>
  <c r="BR21" i="7"/>
  <c r="BR30" i="7"/>
  <c r="BR120" i="7" s="1"/>
  <c r="BR37" i="7"/>
  <c r="BR127" i="7" s="1"/>
  <c r="BR44" i="7"/>
  <c r="BR134" i="7" s="1"/>
  <c r="BR46" i="7"/>
  <c r="BR136" i="7" s="1"/>
  <c r="BR40" i="7"/>
  <c r="BR130" i="7" s="1"/>
  <c r="BR26" i="7"/>
  <c r="BR116" i="7" s="1"/>
  <c r="BR50" i="7"/>
  <c r="BR140" i="7" s="1"/>
  <c r="BR42" i="7"/>
  <c r="BR132" i="7" s="1"/>
  <c r="BR39" i="7"/>
  <c r="BR129" i="7" s="1"/>
  <c r="BR41" i="7"/>
  <c r="BR131" i="7" s="1"/>
  <c r="BR36" i="7"/>
  <c r="BR126" i="7" s="1"/>
  <c r="BR19" i="7"/>
  <c r="BR109" i="7" s="1"/>
  <c r="BR48" i="7"/>
  <c r="BR138" i="7" s="1"/>
  <c r="BR38" i="7"/>
  <c r="BR128" i="7" s="1"/>
  <c r="BR25" i="7"/>
  <c r="BR115" i="7" s="1"/>
  <c r="BR49" i="7"/>
  <c r="BR23" i="7"/>
  <c r="BR113" i="7" s="1"/>
  <c r="BR24" i="7"/>
  <c r="BR114" i="7" s="1"/>
  <c r="BR34" i="7"/>
  <c r="BR124" i="7" s="1"/>
  <c r="BR45" i="7"/>
  <c r="BR135" i="7" s="1"/>
  <c r="BO108" i="7"/>
  <c r="BN141" i="7"/>
  <c r="BN154" i="7" s="1"/>
  <c r="BQ143" i="7"/>
  <c r="BQ153" i="7" s="1"/>
  <c r="BR111" i="7" l="1"/>
  <c r="BR119" i="7"/>
  <c r="B72" i="6"/>
  <c r="I72" i="6"/>
  <c r="BR139" i="7"/>
  <c r="G73" i="6"/>
  <c r="BR64" i="7"/>
  <c r="BS63" i="7"/>
  <c r="BS152" i="7" s="1"/>
  <c r="BS61" i="7"/>
  <c r="BS150" i="7" s="1"/>
  <c r="BS59" i="7"/>
  <c r="BS148" i="7" s="1"/>
  <c r="BS57" i="7"/>
  <c r="BS146" i="7" s="1"/>
  <c r="BS62" i="7"/>
  <c r="BS151" i="7" s="1"/>
  <c r="BS60" i="7"/>
  <c r="BS149" i="7" s="1"/>
  <c r="BS58" i="7"/>
  <c r="BS147" i="7" s="1"/>
  <c r="BQ65" i="7"/>
  <c r="BR5" i="7"/>
  <c r="BR163" i="7" s="1"/>
  <c r="BS8" i="2"/>
  <c r="BR51" i="7"/>
  <c r="BS54" i="7"/>
  <c r="BS55" i="7"/>
  <c r="BS144" i="7" s="1"/>
  <c r="BT17" i="7"/>
  <c r="BT52" i="7" s="1" a="1"/>
  <c r="BT52" i="7" s="1"/>
  <c r="BS56" i="7"/>
  <c r="BS145" i="7" s="1"/>
  <c r="BS35" i="7"/>
  <c r="BS125" i="7" s="1"/>
  <c r="BS43" i="7"/>
  <c r="BS133" i="7" s="1"/>
  <c r="BS47" i="7"/>
  <c r="BS137" i="7" s="1"/>
  <c r="BS27" i="7"/>
  <c r="BS117" i="7" s="1"/>
  <c r="BS18" i="7"/>
  <c r="BS39" i="7"/>
  <c r="BS129" i="7" s="1"/>
  <c r="BS41" i="7"/>
  <c r="BS131" i="7" s="1"/>
  <c r="BS36" i="7"/>
  <c r="BS126" i="7" s="1"/>
  <c r="BS19" i="7"/>
  <c r="BS109" i="7" s="1"/>
  <c r="BS26" i="7"/>
  <c r="BS116" i="7" s="1"/>
  <c r="BS48" i="7"/>
  <c r="BS138" i="7" s="1"/>
  <c r="BS38" i="7"/>
  <c r="BS128" i="7" s="1"/>
  <c r="BS32" i="7"/>
  <c r="BS122" i="7" s="1"/>
  <c r="BS22" i="7"/>
  <c r="BS112" i="7" s="1"/>
  <c r="BS20" i="7"/>
  <c r="BS110" i="7" s="1"/>
  <c r="BS28" i="7"/>
  <c r="BS118" i="7" s="1"/>
  <c r="BS29" i="7"/>
  <c r="BS119" i="7" s="1"/>
  <c r="BS21" i="7"/>
  <c r="BS30" i="7"/>
  <c r="BS120" i="7" s="1"/>
  <c r="BS37" i="7"/>
  <c r="BS127" i="7" s="1"/>
  <c r="BS23" i="7"/>
  <c r="BS113" i="7" s="1"/>
  <c r="BS44" i="7"/>
  <c r="BS134" i="7" s="1"/>
  <c r="BS46" i="7"/>
  <c r="BS136" i="7" s="1"/>
  <c r="BS40" i="7"/>
  <c r="BS130" i="7" s="1"/>
  <c r="BS50" i="7"/>
  <c r="BS140" i="7" s="1"/>
  <c r="BS31" i="7"/>
  <c r="BS121" i="7" s="1"/>
  <c r="BS25" i="7"/>
  <c r="BS115" i="7" s="1"/>
  <c r="BS49" i="7"/>
  <c r="BS42" i="7"/>
  <c r="BS132" i="7" s="1"/>
  <c r="BS33" i="7"/>
  <c r="BS123" i="7" s="1"/>
  <c r="BS24" i="7"/>
  <c r="BS114" i="7" s="1"/>
  <c r="BS34" i="7"/>
  <c r="BS124" i="7" s="1"/>
  <c r="BS45" i="7"/>
  <c r="BS135" i="7" s="1"/>
  <c r="BP108" i="7"/>
  <c r="BO141" i="7"/>
  <c r="BO154" i="7" s="1"/>
  <c r="BR143" i="7"/>
  <c r="BR153" i="7" s="1"/>
  <c r="BO71" i="7"/>
  <c r="BN104" i="7"/>
  <c r="BQ42" i="2"/>
  <c r="BQ10" i="7" s="1"/>
  <c r="BR9" i="2"/>
  <c r="BS111" i="7" l="1"/>
  <c r="B73" i="6"/>
  <c r="I73" i="6"/>
  <c r="BS139" i="7"/>
  <c r="G74" i="6"/>
  <c r="BS64" i="7"/>
  <c r="BT63" i="7"/>
  <c r="BT152" i="7" s="1"/>
  <c r="BT61" i="7"/>
  <c r="BT150" i="7" s="1"/>
  <c r="BT59" i="7"/>
  <c r="BT148" i="7" s="1"/>
  <c r="BT57" i="7"/>
  <c r="BT62" i="7"/>
  <c r="BT151" i="7" s="1"/>
  <c r="BT60" i="7"/>
  <c r="BT149" i="7" s="1"/>
  <c r="BT58" i="7"/>
  <c r="BT147" i="7" s="1"/>
  <c r="BR65" i="7"/>
  <c r="BT8" i="2"/>
  <c r="BS5" i="7"/>
  <c r="BS163" i="7" s="1"/>
  <c r="BT54" i="7"/>
  <c r="BT55" i="7"/>
  <c r="BT144" i="7" s="1"/>
  <c r="BU17" i="7"/>
  <c r="BU52" i="7" s="1" a="1"/>
  <c r="BU52" i="7" s="1"/>
  <c r="BT56" i="7"/>
  <c r="BT145" i="7" s="1"/>
  <c r="BT47" i="7"/>
  <c r="BT137" i="7" s="1"/>
  <c r="BT27" i="7"/>
  <c r="BT117" i="7" s="1"/>
  <c r="BT18" i="7"/>
  <c r="BT35" i="7"/>
  <c r="BT125" i="7" s="1"/>
  <c r="BT43" i="7"/>
  <c r="BT133" i="7" s="1"/>
  <c r="BT32" i="7"/>
  <c r="BT122" i="7" s="1"/>
  <c r="BT20" i="7"/>
  <c r="BT110" i="7" s="1"/>
  <c r="BT40" i="7"/>
  <c r="BT130" i="7" s="1"/>
  <c r="BT28" i="7"/>
  <c r="BT118" i="7" s="1"/>
  <c r="BT44" i="7"/>
  <c r="BT134" i="7" s="1"/>
  <c r="BT46" i="7"/>
  <c r="BT136" i="7" s="1"/>
  <c r="BT41" i="7"/>
  <c r="BT131" i="7" s="1"/>
  <c r="BT29" i="7"/>
  <c r="BT119" i="7" s="1"/>
  <c r="BT19" i="7"/>
  <c r="BT109" i="7" s="1"/>
  <c r="BT26" i="7"/>
  <c r="BT116" i="7" s="1"/>
  <c r="BT30" i="7"/>
  <c r="BT120" i="7" s="1"/>
  <c r="BT37" i="7"/>
  <c r="BT127" i="7" s="1"/>
  <c r="BT39" i="7"/>
  <c r="BT129" i="7" s="1"/>
  <c r="BT22" i="7"/>
  <c r="BT112" i="7" s="1"/>
  <c r="BT36" i="7"/>
  <c r="BT126" i="7" s="1"/>
  <c r="BT48" i="7"/>
  <c r="BT138" i="7" s="1"/>
  <c r="BT33" i="7"/>
  <c r="BT123" i="7" s="1"/>
  <c r="BT34" i="7"/>
  <c r="BT124" i="7" s="1"/>
  <c r="BT42" i="7"/>
  <c r="BT132" i="7" s="1"/>
  <c r="BT21" i="7"/>
  <c r="BT38" i="7"/>
  <c r="BT128" i="7" s="1"/>
  <c r="BT31" i="7"/>
  <c r="BT121" i="7" s="1"/>
  <c r="BT23" i="7"/>
  <c r="BT113" i="7" s="1"/>
  <c r="BT45" i="7"/>
  <c r="BT135" i="7" s="1"/>
  <c r="BT25" i="7"/>
  <c r="BT115" i="7" s="1"/>
  <c r="BT50" i="7"/>
  <c r="BT140" i="7" s="1"/>
  <c r="BT49" i="7"/>
  <c r="BT24" i="7"/>
  <c r="BT114" i="7" s="1"/>
  <c r="BR42" i="2"/>
  <c r="BR10" i="7" s="1"/>
  <c r="BS9" i="2"/>
  <c r="BS51" i="7"/>
  <c r="BO104" i="7"/>
  <c r="BP71" i="7"/>
  <c r="BP141" i="7"/>
  <c r="BP154" i="7" s="1"/>
  <c r="BQ108" i="7"/>
  <c r="BS143" i="7"/>
  <c r="BS153" i="7" s="1"/>
  <c r="BT111" i="7" l="1"/>
  <c r="BT139" i="7"/>
  <c r="B74" i="6"/>
  <c r="I74" i="6"/>
  <c r="G75" i="6"/>
  <c r="BS65" i="7"/>
  <c r="BU62" i="7"/>
  <c r="BU151" i="7" s="1"/>
  <c r="BU60" i="7"/>
  <c r="BU149" i="7" s="1"/>
  <c r="BU58" i="7"/>
  <c r="BU147" i="7" s="1"/>
  <c r="BU63" i="7"/>
  <c r="BU152" i="7" s="1"/>
  <c r="BU57" i="7"/>
  <c r="BU61" i="7"/>
  <c r="BU150" i="7" s="1"/>
  <c r="BU59" i="7"/>
  <c r="BU148" i="7" s="1"/>
  <c r="BT64" i="7"/>
  <c r="BT146" i="7"/>
  <c r="BU8" i="2"/>
  <c r="BT5" i="7"/>
  <c r="BT163" i="7" s="1"/>
  <c r="BT143" i="7"/>
  <c r="BR108" i="7"/>
  <c r="BQ141" i="7"/>
  <c r="BQ154" i="7" s="1"/>
  <c r="BT51" i="7"/>
  <c r="BQ71" i="7"/>
  <c r="BP104" i="7"/>
  <c r="BS42" i="2"/>
  <c r="BS10" i="7" s="1"/>
  <c r="BT9" i="2"/>
  <c r="BU54" i="7"/>
  <c r="BU55" i="7"/>
  <c r="BU144" i="7" s="1"/>
  <c r="BV17" i="7"/>
  <c r="BV52" i="7" s="1" a="1"/>
  <c r="BV52" i="7" s="1"/>
  <c r="BU56" i="7"/>
  <c r="BU145" i="7" s="1"/>
  <c r="BU43" i="7"/>
  <c r="BU133" i="7" s="1"/>
  <c r="BU18" i="7"/>
  <c r="BU47" i="7"/>
  <c r="BU137" i="7" s="1"/>
  <c r="BU27" i="7"/>
  <c r="BU117" i="7" s="1"/>
  <c r="BU35" i="7"/>
  <c r="BU125" i="7" s="1"/>
  <c r="BU21" i="7"/>
  <c r="BU111" i="7" s="1"/>
  <c r="BU38" i="7"/>
  <c r="BU128" i="7" s="1"/>
  <c r="BU31" i="7"/>
  <c r="BU121" i="7" s="1"/>
  <c r="BU32" i="7"/>
  <c r="BU122" i="7" s="1"/>
  <c r="BU20" i="7"/>
  <c r="BU110" i="7" s="1"/>
  <c r="BU40" i="7"/>
  <c r="BU130" i="7" s="1"/>
  <c r="BU28" i="7"/>
  <c r="BU118" i="7" s="1"/>
  <c r="BU44" i="7"/>
  <c r="BU134" i="7" s="1"/>
  <c r="BU46" i="7"/>
  <c r="BU136" i="7" s="1"/>
  <c r="BU41" i="7"/>
  <c r="BU131" i="7" s="1"/>
  <c r="BU29" i="7"/>
  <c r="BU119" i="7" s="1"/>
  <c r="BU19" i="7"/>
  <c r="BU109" i="7" s="1"/>
  <c r="BU26" i="7"/>
  <c r="BU116" i="7" s="1"/>
  <c r="BU30" i="7"/>
  <c r="BU120" i="7" s="1"/>
  <c r="BU37" i="7"/>
  <c r="BU127" i="7" s="1"/>
  <c r="BU25" i="7"/>
  <c r="BU115" i="7" s="1"/>
  <c r="BU49" i="7"/>
  <c r="BU39" i="7"/>
  <c r="BU129" i="7" s="1"/>
  <c r="BU22" i="7"/>
  <c r="BU112" i="7" s="1"/>
  <c r="BU36" i="7"/>
  <c r="BU126" i="7" s="1"/>
  <c r="BU48" i="7"/>
  <c r="BU138" i="7" s="1"/>
  <c r="BU33" i="7"/>
  <c r="BU123" i="7" s="1"/>
  <c r="BU34" i="7"/>
  <c r="BU124" i="7" s="1"/>
  <c r="BU24" i="7"/>
  <c r="BU114" i="7" s="1"/>
  <c r="BU45" i="7"/>
  <c r="BU135" i="7" s="1"/>
  <c r="BU23" i="7"/>
  <c r="BU113" i="7" s="1"/>
  <c r="BU50" i="7"/>
  <c r="BU140" i="7" s="1"/>
  <c r="BU42" i="7"/>
  <c r="BU132" i="7" s="1"/>
  <c r="BU139" i="7" l="1"/>
  <c r="B75" i="6"/>
  <c r="I75" i="6"/>
  <c r="G76" i="6"/>
  <c r="BU146" i="7"/>
  <c r="BU64" i="7"/>
  <c r="BT65" i="7"/>
  <c r="BV62" i="7"/>
  <c r="BV151" i="7" s="1"/>
  <c r="BV60" i="7"/>
  <c r="BV149" i="7" s="1"/>
  <c r="BV58" i="7"/>
  <c r="BV147" i="7" s="1"/>
  <c r="BV63" i="7"/>
  <c r="BV152" i="7" s="1"/>
  <c r="BV61" i="7"/>
  <c r="BV150" i="7" s="1"/>
  <c r="BV59" i="7"/>
  <c r="BV148" i="7" s="1"/>
  <c r="BV57" i="7"/>
  <c r="BT153" i="7"/>
  <c r="BU5" i="7"/>
  <c r="BU163" i="7" s="1"/>
  <c r="BV8" i="2"/>
  <c r="BU51" i="7"/>
  <c r="BV54" i="7"/>
  <c r="BV55" i="7"/>
  <c r="BV144" i="7" s="1"/>
  <c r="BW17" i="7"/>
  <c r="BW52" i="7" s="1" a="1"/>
  <c r="BW52" i="7" s="1"/>
  <c r="BV56" i="7"/>
  <c r="BV145" i="7" s="1"/>
  <c r="BV35" i="7"/>
  <c r="BV125" i="7" s="1"/>
  <c r="BV43" i="7"/>
  <c r="BV133" i="7" s="1"/>
  <c r="BV47" i="7"/>
  <c r="BV137" i="7" s="1"/>
  <c r="BV27" i="7"/>
  <c r="BV117" i="7" s="1"/>
  <c r="BV18" i="7"/>
  <c r="BV39" i="7"/>
  <c r="BV129" i="7" s="1"/>
  <c r="BV22" i="7"/>
  <c r="BV112" i="7" s="1"/>
  <c r="BV36" i="7"/>
  <c r="BV126" i="7" s="1"/>
  <c r="BV48" i="7"/>
  <c r="BV138" i="7" s="1"/>
  <c r="BV33" i="7"/>
  <c r="BV123" i="7" s="1"/>
  <c r="BV21" i="7"/>
  <c r="BV111" i="7" s="1"/>
  <c r="BV38" i="7"/>
  <c r="BV128" i="7" s="1"/>
  <c r="BV32" i="7"/>
  <c r="BV122" i="7" s="1"/>
  <c r="BV20" i="7"/>
  <c r="BV110" i="7" s="1"/>
  <c r="BV40" i="7"/>
  <c r="BV130" i="7" s="1"/>
  <c r="BV28" i="7"/>
  <c r="BV118" i="7" s="1"/>
  <c r="BV24" i="7"/>
  <c r="BV114" i="7" s="1"/>
  <c r="BV50" i="7"/>
  <c r="BV140" i="7" s="1"/>
  <c r="BV44" i="7"/>
  <c r="BV134" i="7" s="1"/>
  <c r="BV46" i="7"/>
  <c r="BV136" i="7" s="1"/>
  <c r="BV41" i="7"/>
  <c r="BV131" i="7" s="1"/>
  <c r="BV29" i="7"/>
  <c r="BV119" i="7" s="1"/>
  <c r="BV19" i="7"/>
  <c r="BV109" i="7" s="1"/>
  <c r="BV26" i="7"/>
  <c r="BV116" i="7" s="1"/>
  <c r="BV30" i="7"/>
  <c r="BV120" i="7" s="1"/>
  <c r="BV37" i="7"/>
  <c r="BV127" i="7" s="1"/>
  <c r="BV25" i="7"/>
  <c r="BV115" i="7" s="1"/>
  <c r="BV49" i="7"/>
  <c r="BV42" i="7"/>
  <c r="BV132" i="7" s="1"/>
  <c r="BV31" i="7"/>
  <c r="BV121" i="7" s="1"/>
  <c r="BV23" i="7"/>
  <c r="BV113" i="7" s="1"/>
  <c r="BV45" i="7"/>
  <c r="BV135" i="7" s="1"/>
  <c r="BV34" i="7"/>
  <c r="BV124" i="7" s="1"/>
  <c r="BU143" i="7"/>
  <c r="BU153" i="7" s="1"/>
  <c r="BT42" i="2"/>
  <c r="BT10" i="7" s="1"/>
  <c r="BU9" i="2"/>
  <c r="BS108" i="7"/>
  <c r="BR141" i="7"/>
  <c r="BR154" i="7" s="1"/>
  <c r="BR71" i="7"/>
  <c r="BQ104" i="7"/>
  <c r="BV139" i="7" l="1"/>
  <c r="B76" i="6"/>
  <c r="I76" i="6"/>
  <c r="G77" i="6"/>
  <c r="BV64" i="7"/>
  <c r="BW62" i="7"/>
  <c r="BW151" i="7" s="1"/>
  <c r="BW60" i="7"/>
  <c r="BW149" i="7" s="1"/>
  <c r="BW58" i="7"/>
  <c r="BW147" i="7" s="1"/>
  <c r="BW63" i="7"/>
  <c r="BW152" i="7" s="1"/>
  <c r="BW61" i="7"/>
  <c r="BW150" i="7" s="1"/>
  <c r="BW59" i="7"/>
  <c r="BW148" i="7" s="1"/>
  <c r="BW57" i="7"/>
  <c r="BV146" i="7"/>
  <c r="BV5" i="7"/>
  <c r="BV163" i="7" s="1"/>
  <c r="BW8" i="2"/>
  <c r="BU65" i="7"/>
  <c r="BW54" i="7"/>
  <c r="BW55" i="7"/>
  <c r="BW144" i="7" s="1"/>
  <c r="BX17" i="7"/>
  <c r="BX52" i="7" s="1" a="1"/>
  <c r="BX52" i="7" s="1"/>
  <c r="BW56" i="7"/>
  <c r="BW145" i="7" s="1"/>
  <c r="BW35" i="7"/>
  <c r="BW125" i="7" s="1"/>
  <c r="BW43" i="7"/>
  <c r="BW133" i="7" s="1"/>
  <c r="BW47" i="7"/>
  <c r="BW137" i="7" s="1"/>
  <c r="BW27" i="7"/>
  <c r="BW117" i="7" s="1"/>
  <c r="BW18" i="7"/>
  <c r="BW44" i="7"/>
  <c r="BW134" i="7" s="1"/>
  <c r="BW46" i="7"/>
  <c r="BW136" i="7" s="1"/>
  <c r="BW41" i="7"/>
  <c r="BW131" i="7" s="1"/>
  <c r="BW29" i="7"/>
  <c r="BW119" i="7" s="1"/>
  <c r="BW19" i="7"/>
  <c r="BW109" i="7" s="1"/>
  <c r="BW26" i="7"/>
  <c r="BW116" i="7" s="1"/>
  <c r="BW30" i="7"/>
  <c r="BW120" i="7" s="1"/>
  <c r="BW37" i="7"/>
  <c r="BW127" i="7" s="1"/>
  <c r="BW39" i="7"/>
  <c r="BW129" i="7" s="1"/>
  <c r="BW22" i="7"/>
  <c r="BW112" i="7" s="1"/>
  <c r="BW36" i="7"/>
  <c r="BW126" i="7" s="1"/>
  <c r="BW48" i="7"/>
  <c r="BW138" i="7" s="1"/>
  <c r="BW21" i="7"/>
  <c r="BW111" i="7" s="1"/>
  <c r="BW38" i="7"/>
  <c r="BW128" i="7" s="1"/>
  <c r="BW31" i="7"/>
  <c r="BW121" i="7" s="1"/>
  <c r="BW23" i="7"/>
  <c r="BW113" i="7" s="1"/>
  <c r="BW42" i="7"/>
  <c r="BW132" i="7" s="1"/>
  <c r="BW45" i="7"/>
  <c r="BW135" i="7" s="1"/>
  <c r="BW32" i="7"/>
  <c r="BW122" i="7" s="1"/>
  <c r="BW20" i="7"/>
  <c r="BW110" i="7" s="1"/>
  <c r="BW40" i="7"/>
  <c r="BW130" i="7" s="1"/>
  <c r="BW28" i="7"/>
  <c r="BW118" i="7" s="1"/>
  <c r="BW24" i="7"/>
  <c r="BW114" i="7" s="1"/>
  <c r="BW50" i="7"/>
  <c r="BW140" i="7" s="1"/>
  <c r="BW34" i="7"/>
  <c r="BW124" i="7" s="1"/>
  <c r="BW25" i="7"/>
  <c r="BW115" i="7" s="1"/>
  <c r="BW33" i="7"/>
  <c r="BW123" i="7" s="1"/>
  <c r="BW49" i="7"/>
  <c r="BT108" i="7"/>
  <c r="BS141" i="7"/>
  <c r="BS154" i="7" s="1"/>
  <c r="BV51" i="7"/>
  <c r="BU42" i="2"/>
  <c r="BU10" i="7" s="1"/>
  <c r="BV9" i="2"/>
  <c r="BV143" i="7"/>
  <c r="BV153" i="7" s="1"/>
  <c r="BS71" i="7"/>
  <c r="BR104" i="7"/>
  <c r="BW139" i="7" l="1"/>
  <c r="B77" i="6"/>
  <c r="I77" i="6"/>
  <c r="G78" i="6"/>
  <c r="BW146" i="7"/>
  <c r="BX62" i="7"/>
  <c r="BX151" i="7" s="1"/>
  <c r="BX60" i="7"/>
  <c r="BX149" i="7" s="1"/>
  <c r="BX58" i="7"/>
  <c r="BX147" i="7" s="1"/>
  <c r="BX63" i="7"/>
  <c r="BX152" i="7" s="1"/>
  <c r="BX61" i="7"/>
  <c r="BX150" i="7" s="1"/>
  <c r="BX59" i="7"/>
  <c r="BX148" i="7" s="1"/>
  <c r="BX57" i="7"/>
  <c r="BW64" i="7"/>
  <c r="BX8" i="2"/>
  <c r="BW5" i="7"/>
  <c r="BW163" i="7" s="1"/>
  <c r="BV65" i="7"/>
  <c r="BS104" i="7"/>
  <c r="BT71" i="7"/>
  <c r="BV42" i="2"/>
  <c r="BV10" i="7" s="1"/>
  <c r="BW9" i="2"/>
  <c r="BU108" i="7"/>
  <c r="BT141" i="7"/>
  <c r="BT154" i="7" s="1"/>
  <c r="BX54" i="7"/>
  <c r="BX55" i="7"/>
  <c r="BX144" i="7" s="1"/>
  <c r="BY17" i="7"/>
  <c r="BY52" i="7" s="1" a="1"/>
  <c r="BY52" i="7" s="1"/>
  <c r="BX56" i="7"/>
  <c r="BX145" i="7" s="1"/>
  <c r="BX47" i="7"/>
  <c r="BX137" i="7" s="1"/>
  <c r="BX27" i="7"/>
  <c r="BX117" i="7" s="1"/>
  <c r="BX18" i="7"/>
  <c r="BX35" i="7"/>
  <c r="BX125" i="7" s="1"/>
  <c r="BX43" i="7"/>
  <c r="BX133" i="7" s="1"/>
  <c r="BX32" i="7"/>
  <c r="BX122" i="7" s="1"/>
  <c r="BX20" i="7"/>
  <c r="BX110" i="7" s="1"/>
  <c r="BX40" i="7"/>
  <c r="BX130" i="7" s="1"/>
  <c r="BX28" i="7"/>
  <c r="BX118" i="7" s="1"/>
  <c r="BX44" i="7"/>
  <c r="BX134" i="7" s="1"/>
  <c r="BX46" i="7"/>
  <c r="BX136" i="7" s="1"/>
  <c r="BX41" i="7"/>
  <c r="BX131" i="7" s="1"/>
  <c r="BX29" i="7"/>
  <c r="BX119" i="7" s="1"/>
  <c r="BX19" i="7"/>
  <c r="BX109" i="7" s="1"/>
  <c r="BX26" i="7"/>
  <c r="BX116" i="7" s="1"/>
  <c r="BX30" i="7"/>
  <c r="BX120" i="7" s="1"/>
  <c r="BX37" i="7"/>
  <c r="BX127" i="7" s="1"/>
  <c r="BX39" i="7"/>
  <c r="BX129" i="7" s="1"/>
  <c r="BX22" i="7"/>
  <c r="BX112" i="7" s="1"/>
  <c r="BX36" i="7"/>
  <c r="BX126" i="7" s="1"/>
  <c r="BX48" i="7"/>
  <c r="BX138" i="7" s="1"/>
  <c r="BX33" i="7"/>
  <c r="BX123" i="7" s="1"/>
  <c r="BX34" i="7"/>
  <c r="BX124" i="7" s="1"/>
  <c r="BX21" i="7"/>
  <c r="BX111" i="7" s="1"/>
  <c r="BX38" i="7"/>
  <c r="BX128" i="7" s="1"/>
  <c r="BX31" i="7"/>
  <c r="BX121" i="7" s="1"/>
  <c r="BX23" i="7"/>
  <c r="BX113" i="7" s="1"/>
  <c r="BX42" i="7"/>
  <c r="BX132" i="7" s="1"/>
  <c r="BX50" i="7"/>
  <c r="BX140" i="7" s="1"/>
  <c r="BX49" i="7"/>
  <c r="BX139" i="7" s="1"/>
  <c r="BX45" i="7"/>
  <c r="BX135" i="7" s="1"/>
  <c r="BX24" i="7"/>
  <c r="BX114" i="7" s="1"/>
  <c r="BX25" i="7"/>
  <c r="BX115" i="7" s="1"/>
  <c r="BW143" i="7"/>
  <c r="BW51" i="7"/>
  <c r="B78" i="6" l="1"/>
  <c r="I78" i="6"/>
  <c r="G79" i="6"/>
  <c r="BW153" i="7"/>
  <c r="BX64" i="7"/>
  <c r="BY63" i="7"/>
  <c r="BY152" i="7" s="1"/>
  <c r="BY61" i="7"/>
  <c r="BY150" i="7" s="1"/>
  <c r="BY59" i="7"/>
  <c r="BY148" i="7" s="1"/>
  <c r="BY57" i="7"/>
  <c r="BY60" i="7"/>
  <c r="BY149" i="7" s="1"/>
  <c r="BY58" i="7"/>
  <c r="BY147" i="7" s="1"/>
  <c r="BY62" i="7"/>
  <c r="BY151" i="7" s="1"/>
  <c r="BX146" i="7"/>
  <c r="BX5" i="7"/>
  <c r="BX163" i="7" s="1"/>
  <c r="BY8" i="2"/>
  <c r="BW65" i="7"/>
  <c r="BU71" i="7"/>
  <c r="BT104" i="7"/>
  <c r="BY54" i="7"/>
  <c r="BY55" i="7"/>
  <c r="BY144" i="7" s="1"/>
  <c r="BZ17" i="7"/>
  <c r="BZ52" i="7" s="1" a="1"/>
  <c r="BZ52" i="7" s="1"/>
  <c r="BY56" i="7"/>
  <c r="BY145" i="7" s="1"/>
  <c r="BY43" i="7"/>
  <c r="BY133" i="7" s="1"/>
  <c r="BY18" i="7"/>
  <c r="BY47" i="7"/>
  <c r="BY137" i="7" s="1"/>
  <c r="BY27" i="7"/>
  <c r="BY117" i="7" s="1"/>
  <c r="BY35" i="7"/>
  <c r="BY125" i="7" s="1"/>
  <c r="BY21" i="7"/>
  <c r="BY111" i="7" s="1"/>
  <c r="BY38" i="7"/>
  <c r="BY128" i="7" s="1"/>
  <c r="BY31" i="7"/>
  <c r="BY121" i="7" s="1"/>
  <c r="BY32" i="7"/>
  <c r="BY122" i="7" s="1"/>
  <c r="BY20" i="7"/>
  <c r="BY110" i="7" s="1"/>
  <c r="BY40" i="7"/>
  <c r="BY130" i="7" s="1"/>
  <c r="BY28" i="7"/>
  <c r="BY118" i="7" s="1"/>
  <c r="BY44" i="7"/>
  <c r="BY134" i="7" s="1"/>
  <c r="BY46" i="7"/>
  <c r="BY136" i="7" s="1"/>
  <c r="BY41" i="7"/>
  <c r="BY131" i="7" s="1"/>
  <c r="BY29" i="7"/>
  <c r="BY119" i="7" s="1"/>
  <c r="BY19" i="7"/>
  <c r="BY109" i="7" s="1"/>
  <c r="BY26" i="7"/>
  <c r="BY116" i="7" s="1"/>
  <c r="BY30" i="7"/>
  <c r="BY120" i="7" s="1"/>
  <c r="BY37" i="7"/>
  <c r="BY127" i="7" s="1"/>
  <c r="BY25" i="7"/>
  <c r="BY115" i="7" s="1"/>
  <c r="BY49" i="7"/>
  <c r="BY139" i="7" s="1"/>
  <c r="BY39" i="7"/>
  <c r="BY129" i="7" s="1"/>
  <c r="BY22" i="7"/>
  <c r="BY112" i="7" s="1"/>
  <c r="BY36" i="7"/>
  <c r="BY126" i="7" s="1"/>
  <c r="BY48" i="7"/>
  <c r="BY138" i="7" s="1"/>
  <c r="BY33" i="7"/>
  <c r="BY123" i="7" s="1"/>
  <c r="BY34" i="7"/>
  <c r="BY124" i="7" s="1"/>
  <c r="BY45" i="7"/>
  <c r="BY135" i="7" s="1"/>
  <c r="BY42" i="7"/>
  <c r="BY132" i="7" s="1"/>
  <c r="BY50" i="7"/>
  <c r="BY140" i="7" s="1"/>
  <c r="BY24" i="7"/>
  <c r="BY114" i="7" s="1"/>
  <c r="BY23" i="7"/>
  <c r="BY113" i="7" s="1"/>
  <c r="BV108" i="7"/>
  <c r="BU141" i="7"/>
  <c r="BU154" i="7" s="1"/>
  <c r="BX51" i="7"/>
  <c r="BX143" i="7"/>
  <c r="BW42" i="2"/>
  <c r="BW10" i="7" s="1"/>
  <c r="BX9" i="2"/>
  <c r="BX153" i="7" l="1"/>
  <c r="B79" i="6"/>
  <c r="I79" i="6"/>
  <c r="G80" i="6"/>
  <c r="BY146" i="7"/>
  <c r="BZ63" i="7"/>
  <c r="BZ152" i="7" s="1"/>
  <c r="BZ61" i="7"/>
  <c r="BZ150" i="7" s="1"/>
  <c r="BZ59" i="7"/>
  <c r="BZ148" i="7" s="1"/>
  <c r="BZ57" i="7"/>
  <c r="BZ62" i="7"/>
  <c r="BZ151" i="7" s="1"/>
  <c r="BZ60" i="7"/>
  <c r="BZ149" i="7" s="1"/>
  <c r="BZ58" i="7"/>
  <c r="BY64" i="7"/>
  <c r="BZ8" i="2"/>
  <c r="BY5" i="7"/>
  <c r="BY163" i="7" s="1"/>
  <c r="BX65" i="7"/>
  <c r="BY143" i="7"/>
  <c r="BX42" i="2"/>
  <c r="BX10" i="7" s="1"/>
  <c r="BY9" i="2"/>
  <c r="BV141" i="7"/>
  <c r="BV154" i="7" s="1"/>
  <c r="BW108" i="7"/>
  <c r="BY51" i="7"/>
  <c r="BZ54" i="7"/>
  <c r="BZ55" i="7"/>
  <c r="BZ144" i="7" s="1"/>
  <c r="CA17" i="7"/>
  <c r="CA52" i="7" s="1" a="1"/>
  <c r="CA52" i="7" s="1"/>
  <c r="BZ56" i="7"/>
  <c r="BZ145" i="7" s="1"/>
  <c r="BZ35" i="7"/>
  <c r="BZ125" i="7" s="1"/>
  <c r="BZ43" i="7"/>
  <c r="BZ133" i="7" s="1"/>
  <c r="BZ47" i="7"/>
  <c r="BZ137" i="7" s="1"/>
  <c r="BZ27" i="7"/>
  <c r="BZ117" i="7" s="1"/>
  <c r="BZ18" i="7"/>
  <c r="BZ39" i="7"/>
  <c r="BZ129" i="7" s="1"/>
  <c r="BZ22" i="7"/>
  <c r="BZ112" i="7" s="1"/>
  <c r="BZ36" i="7"/>
  <c r="BZ126" i="7" s="1"/>
  <c r="BZ48" i="7"/>
  <c r="BZ138" i="7" s="1"/>
  <c r="BZ33" i="7"/>
  <c r="BZ123" i="7" s="1"/>
  <c r="BZ21" i="7"/>
  <c r="BZ111" i="7" s="1"/>
  <c r="BZ38" i="7"/>
  <c r="BZ128" i="7" s="1"/>
  <c r="BZ32" i="7"/>
  <c r="BZ122" i="7" s="1"/>
  <c r="BZ20" i="7"/>
  <c r="BZ110" i="7" s="1"/>
  <c r="BZ40" i="7"/>
  <c r="BZ130" i="7" s="1"/>
  <c r="BZ28" i="7"/>
  <c r="BZ118" i="7" s="1"/>
  <c r="BZ24" i="7"/>
  <c r="BZ114" i="7" s="1"/>
  <c r="BZ50" i="7"/>
  <c r="BZ140" i="7" s="1"/>
  <c r="BZ44" i="7"/>
  <c r="BZ134" i="7" s="1"/>
  <c r="BZ46" i="7"/>
  <c r="BZ136" i="7" s="1"/>
  <c r="BZ41" i="7"/>
  <c r="BZ131" i="7" s="1"/>
  <c r="BZ29" i="7"/>
  <c r="BZ119" i="7" s="1"/>
  <c r="BZ19" i="7"/>
  <c r="BZ109" i="7" s="1"/>
  <c r="BZ26" i="7"/>
  <c r="BZ116" i="7" s="1"/>
  <c r="BZ30" i="7"/>
  <c r="BZ120" i="7" s="1"/>
  <c r="BZ37" i="7"/>
  <c r="BZ127" i="7" s="1"/>
  <c r="BZ25" i="7"/>
  <c r="BZ115" i="7" s="1"/>
  <c r="BZ49" i="7"/>
  <c r="BZ139" i="7" s="1"/>
  <c r="BZ23" i="7"/>
  <c r="BZ113" i="7" s="1"/>
  <c r="BZ45" i="7"/>
  <c r="BZ135" i="7" s="1"/>
  <c r="BZ34" i="7"/>
  <c r="BZ124" i="7" s="1"/>
  <c r="BZ31" i="7"/>
  <c r="BZ121" i="7" s="1"/>
  <c r="BZ42" i="7"/>
  <c r="BZ132" i="7" s="1"/>
  <c r="BV71" i="7"/>
  <c r="BU104" i="7"/>
  <c r="B80" i="6" l="1"/>
  <c r="I80" i="6"/>
  <c r="G81" i="6"/>
  <c r="BY153" i="7"/>
  <c r="BZ146" i="7"/>
  <c r="BZ64" i="7"/>
  <c r="CA63" i="7"/>
  <c r="CA152" i="7" s="1"/>
  <c r="CA61" i="7"/>
  <c r="CA150" i="7" s="1"/>
  <c r="CA59" i="7"/>
  <c r="CA148" i="7" s="1"/>
  <c r="CA57" i="7"/>
  <c r="CA146" i="7" s="1"/>
  <c r="CA62" i="7"/>
  <c r="CA151" i="7" s="1"/>
  <c r="CA60" i="7"/>
  <c r="CA149" i="7" s="1"/>
  <c r="CA58" i="7"/>
  <c r="BZ147" i="7"/>
  <c r="BY65" i="7"/>
  <c r="CA8" i="2"/>
  <c r="BZ5" i="7"/>
  <c r="BZ163" i="7" s="1"/>
  <c r="CA54" i="7"/>
  <c r="CA55" i="7"/>
  <c r="CA144" i="7" s="1"/>
  <c r="CB17" i="7"/>
  <c r="CB52" i="7" s="1" a="1"/>
  <c r="CB52" i="7" s="1"/>
  <c r="CA56" i="7"/>
  <c r="CA145" i="7" s="1"/>
  <c r="CA35" i="7"/>
  <c r="CA125" i="7" s="1"/>
  <c r="CA43" i="7"/>
  <c r="CA133" i="7" s="1"/>
  <c r="CA47" i="7"/>
  <c r="CA137" i="7" s="1"/>
  <c r="CA27" i="7"/>
  <c r="CA117" i="7" s="1"/>
  <c r="CA18" i="7"/>
  <c r="CA44" i="7"/>
  <c r="CA134" i="7" s="1"/>
  <c r="CA46" i="7"/>
  <c r="CA136" i="7" s="1"/>
  <c r="CA41" i="7"/>
  <c r="CA131" i="7" s="1"/>
  <c r="CA29" i="7"/>
  <c r="CA119" i="7" s="1"/>
  <c r="CA19" i="7"/>
  <c r="CA109" i="7" s="1"/>
  <c r="CA26" i="7"/>
  <c r="CA116" i="7" s="1"/>
  <c r="CA30" i="7"/>
  <c r="CA120" i="7" s="1"/>
  <c r="CA37" i="7"/>
  <c r="CA127" i="7" s="1"/>
  <c r="CA39" i="7"/>
  <c r="CA129" i="7" s="1"/>
  <c r="CA22" i="7"/>
  <c r="CA112" i="7" s="1"/>
  <c r="CA36" i="7"/>
  <c r="CA126" i="7" s="1"/>
  <c r="CA48" i="7"/>
  <c r="CA138" i="7" s="1"/>
  <c r="CA21" i="7"/>
  <c r="CA111" i="7" s="1"/>
  <c r="CA38" i="7"/>
  <c r="CA128" i="7" s="1"/>
  <c r="CA31" i="7"/>
  <c r="CA121" i="7" s="1"/>
  <c r="CA23" i="7"/>
  <c r="CA113" i="7" s="1"/>
  <c r="CA42" i="7"/>
  <c r="CA132" i="7" s="1"/>
  <c r="CA45" i="7"/>
  <c r="CA135" i="7" s="1"/>
  <c r="CA32" i="7"/>
  <c r="CA122" i="7" s="1"/>
  <c r="CA20" i="7"/>
  <c r="CA110" i="7" s="1"/>
  <c r="CA40" i="7"/>
  <c r="CA130" i="7" s="1"/>
  <c r="CA28" i="7"/>
  <c r="CA118" i="7" s="1"/>
  <c r="CA24" i="7"/>
  <c r="CA114" i="7" s="1"/>
  <c r="CA50" i="7"/>
  <c r="CA140" i="7" s="1"/>
  <c r="CA33" i="7"/>
  <c r="CA123" i="7" s="1"/>
  <c r="CA25" i="7"/>
  <c r="CA115" i="7" s="1"/>
  <c r="CA49" i="7"/>
  <c r="CA139" i="7" s="1"/>
  <c r="CA34" i="7"/>
  <c r="CA124" i="7" s="1"/>
  <c r="BY42" i="2"/>
  <c r="BY10" i="7" s="1"/>
  <c r="BZ9" i="2"/>
  <c r="BX108" i="7"/>
  <c r="BW141" i="7"/>
  <c r="BW154" i="7" s="1"/>
  <c r="BZ51" i="7"/>
  <c r="BV104" i="7"/>
  <c r="BW71" i="7"/>
  <c r="BZ143" i="7"/>
  <c r="BZ153" i="7" s="1"/>
  <c r="B81" i="6" l="1"/>
  <c r="I81" i="6"/>
  <c r="G82" i="6"/>
  <c r="C6" i="6"/>
  <c r="D6" i="6" s="1"/>
  <c r="C174" i="6"/>
  <c r="D174" i="6" s="1"/>
  <c r="E174" i="6" s="1"/>
  <c r="CA147" i="7"/>
  <c r="CB63" i="7"/>
  <c r="CB152" i="7" s="1"/>
  <c r="CB61" i="7"/>
  <c r="CB150" i="7" s="1"/>
  <c r="CB59" i="7"/>
  <c r="CB148" i="7" s="1"/>
  <c r="CB57" i="7"/>
  <c r="CB62" i="7"/>
  <c r="CB151" i="7" s="1"/>
  <c r="CB60" i="7"/>
  <c r="CB149" i="7" s="1"/>
  <c r="CB58" i="7"/>
  <c r="CA64" i="7"/>
  <c r="CB8" i="2"/>
  <c r="CA5" i="7"/>
  <c r="CA163" i="7" s="1"/>
  <c r="CA143" i="7"/>
  <c r="BY108" i="7"/>
  <c r="BX141" i="7"/>
  <c r="BX154" i="7" s="1"/>
  <c r="BZ42" i="2"/>
  <c r="BZ10" i="7" s="1"/>
  <c r="CA9" i="2"/>
  <c r="BZ65" i="7"/>
  <c r="BW104" i="7"/>
  <c r="BX71" i="7"/>
  <c r="CA51" i="7"/>
  <c r="CB54" i="7"/>
  <c r="CB55" i="7"/>
  <c r="CB144" i="7" s="1"/>
  <c r="CC17" i="7"/>
  <c r="CC52" i="7" s="1" a="1"/>
  <c r="CC52" i="7" s="1"/>
  <c r="CB56" i="7"/>
  <c r="CB145" i="7" s="1"/>
  <c r="CB47" i="7"/>
  <c r="CB137" i="7" s="1"/>
  <c r="CB27" i="7"/>
  <c r="CB117" i="7" s="1"/>
  <c r="CB18" i="7"/>
  <c r="CB35" i="7"/>
  <c r="CB125" i="7" s="1"/>
  <c r="CB43" i="7"/>
  <c r="CB133" i="7" s="1"/>
  <c r="CB32" i="7"/>
  <c r="CB122" i="7" s="1"/>
  <c r="CB20" i="7"/>
  <c r="CB110" i="7" s="1"/>
  <c r="CB40" i="7"/>
  <c r="CB130" i="7" s="1"/>
  <c r="CB28" i="7"/>
  <c r="CB118" i="7" s="1"/>
  <c r="CB44" i="7"/>
  <c r="CB134" i="7" s="1"/>
  <c r="CB46" i="7"/>
  <c r="CB136" i="7" s="1"/>
  <c r="CB41" i="7"/>
  <c r="CB131" i="7" s="1"/>
  <c r="CB29" i="7"/>
  <c r="CB119" i="7" s="1"/>
  <c r="CB19" i="7"/>
  <c r="CB109" i="7" s="1"/>
  <c r="CB26" i="7"/>
  <c r="CB116" i="7" s="1"/>
  <c r="CB30" i="7"/>
  <c r="CB120" i="7" s="1"/>
  <c r="CB37" i="7"/>
  <c r="CB127" i="7" s="1"/>
  <c r="CB39" i="7"/>
  <c r="CB129" i="7" s="1"/>
  <c r="CB22" i="7"/>
  <c r="CB112" i="7" s="1"/>
  <c r="CB36" i="7"/>
  <c r="CB126" i="7" s="1"/>
  <c r="CB48" i="7"/>
  <c r="CB138" i="7" s="1"/>
  <c r="CB33" i="7"/>
  <c r="CB123" i="7" s="1"/>
  <c r="CB34" i="7"/>
  <c r="CB124" i="7" s="1"/>
  <c r="CB42" i="7"/>
  <c r="CB132" i="7" s="1"/>
  <c r="CB21" i="7"/>
  <c r="CB111" i="7" s="1"/>
  <c r="CB38" i="7"/>
  <c r="CB128" i="7" s="1"/>
  <c r="CB31" i="7"/>
  <c r="CB121" i="7" s="1"/>
  <c r="CB23" i="7"/>
  <c r="CB113" i="7" s="1"/>
  <c r="CB25" i="7"/>
  <c r="CB115" i="7" s="1"/>
  <c r="CB50" i="7"/>
  <c r="CB140" i="7" s="1"/>
  <c r="CB49" i="7"/>
  <c r="CB139" i="7" s="1"/>
  <c r="CB45" i="7"/>
  <c r="CB135" i="7" s="1"/>
  <c r="CB24" i="7"/>
  <c r="CB114" i="7" s="1"/>
  <c r="CB147" i="7" l="1"/>
  <c r="CA153" i="7"/>
  <c r="B82" i="6"/>
  <c r="I82" i="6"/>
  <c r="G83" i="6"/>
  <c r="CB64" i="7"/>
  <c r="CB146" i="7"/>
  <c r="CC62" i="7"/>
  <c r="CC151" i="7" s="1"/>
  <c r="CC60" i="7"/>
  <c r="CC149" i="7" s="1"/>
  <c r="CC58" i="7"/>
  <c r="CC63" i="7"/>
  <c r="CC152" i="7" s="1"/>
  <c r="CC61" i="7"/>
  <c r="CC150" i="7" s="1"/>
  <c r="CC59" i="7"/>
  <c r="CC148" i="7" s="1"/>
  <c r="CC57" i="7"/>
  <c r="CB5" i="7"/>
  <c r="CB163" i="7" s="1"/>
  <c r="CC8" i="2"/>
  <c r="CA65" i="7"/>
  <c r="CA42" i="2"/>
  <c r="CA10" i="7" s="1"/>
  <c r="CB9" i="2"/>
  <c r="CB51" i="7"/>
  <c r="BZ108" i="7"/>
  <c r="BY141" i="7"/>
  <c r="BY154" i="7" s="1"/>
  <c r="CC54" i="7"/>
  <c r="CC55" i="7"/>
  <c r="CC144" i="7" s="1"/>
  <c r="CD17" i="7"/>
  <c r="CD52" i="7" s="1" a="1"/>
  <c r="CD52" i="7" s="1"/>
  <c r="CC56" i="7"/>
  <c r="CC145" i="7" s="1"/>
  <c r="CC43" i="7"/>
  <c r="CC133" i="7" s="1"/>
  <c r="CC18" i="7"/>
  <c r="CC47" i="7"/>
  <c r="CC137" i="7" s="1"/>
  <c r="CC27" i="7"/>
  <c r="CC117" i="7" s="1"/>
  <c r="CC35" i="7"/>
  <c r="CC125" i="7" s="1"/>
  <c r="CC21" i="7"/>
  <c r="CC111" i="7" s="1"/>
  <c r="CC38" i="7"/>
  <c r="CC128" i="7" s="1"/>
  <c r="CC31" i="7"/>
  <c r="CC121" i="7" s="1"/>
  <c r="CC32" i="7"/>
  <c r="CC122" i="7" s="1"/>
  <c r="CC20" i="7"/>
  <c r="CC110" i="7" s="1"/>
  <c r="CC40" i="7"/>
  <c r="CC130" i="7" s="1"/>
  <c r="CC28" i="7"/>
  <c r="CC118" i="7" s="1"/>
  <c r="CC44" i="7"/>
  <c r="CC134" i="7" s="1"/>
  <c r="CC46" i="7"/>
  <c r="CC136" i="7" s="1"/>
  <c r="CC41" i="7"/>
  <c r="CC131" i="7" s="1"/>
  <c r="CC29" i="7"/>
  <c r="CC119" i="7" s="1"/>
  <c r="CC19" i="7"/>
  <c r="CC109" i="7" s="1"/>
  <c r="CC26" i="7"/>
  <c r="CC116" i="7" s="1"/>
  <c r="CC30" i="7"/>
  <c r="CC120" i="7" s="1"/>
  <c r="CC37" i="7"/>
  <c r="CC127" i="7" s="1"/>
  <c r="CC25" i="7"/>
  <c r="CC115" i="7" s="1"/>
  <c r="CC49" i="7"/>
  <c r="CC139" i="7" s="1"/>
  <c r="CC39" i="7"/>
  <c r="CC129" i="7" s="1"/>
  <c r="CC22" i="7"/>
  <c r="CC112" i="7" s="1"/>
  <c r="CC36" i="7"/>
  <c r="CC126" i="7" s="1"/>
  <c r="CC48" i="7"/>
  <c r="CC138" i="7" s="1"/>
  <c r="CC33" i="7"/>
  <c r="CC123" i="7" s="1"/>
  <c r="CC34" i="7"/>
  <c r="CC124" i="7" s="1"/>
  <c r="CC24" i="7"/>
  <c r="CC114" i="7" s="1"/>
  <c r="CC42" i="7"/>
  <c r="CC132" i="7" s="1"/>
  <c r="CC23" i="7"/>
  <c r="CC113" i="7" s="1"/>
  <c r="CC50" i="7"/>
  <c r="CC140" i="7" s="1"/>
  <c r="CC45" i="7"/>
  <c r="CC135" i="7" s="1"/>
  <c r="CB143" i="7"/>
  <c r="BX104" i="7"/>
  <c r="BY71" i="7"/>
  <c r="CC147" i="7" l="1"/>
  <c r="B83" i="6"/>
  <c r="I83" i="6"/>
  <c r="G84" i="6"/>
  <c r="CC146" i="7"/>
  <c r="CB153" i="7"/>
  <c r="CC64" i="7"/>
  <c r="CD62" i="7"/>
  <c r="CD151" i="7" s="1"/>
  <c r="CD60" i="7"/>
  <c r="CD149" i="7" s="1"/>
  <c r="CD58" i="7"/>
  <c r="CD63" i="7"/>
  <c r="CD152" i="7" s="1"/>
  <c r="CD61" i="7"/>
  <c r="CD150" i="7" s="1"/>
  <c r="CD59" i="7"/>
  <c r="CD148" i="7" s="1"/>
  <c r="CD57" i="7"/>
  <c r="CB65" i="7"/>
  <c r="CD8" i="2"/>
  <c r="CC5" i="7"/>
  <c r="CC163" i="7" s="1"/>
  <c r="CB42" i="2"/>
  <c r="CB10" i="7" s="1"/>
  <c r="CC9" i="2"/>
  <c r="CC51" i="7"/>
  <c r="CD54" i="7"/>
  <c r="CD55" i="7"/>
  <c r="CD144" i="7" s="1"/>
  <c r="CE17" i="7"/>
  <c r="CE52" i="7" s="1" a="1"/>
  <c r="CE52" i="7" s="1"/>
  <c r="CD56" i="7"/>
  <c r="CD145" i="7" s="1"/>
  <c r="CD35" i="7"/>
  <c r="CD125" i="7" s="1"/>
  <c r="CD43" i="7"/>
  <c r="CD133" i="7" s="1"/>
  <c r="CD47" i="7"/>
  <c r="CD137" i="7" s="1"/>
  <c r="CD27" i="7"/>
  <c r="CD117" i="7" s="1"/>
  <c r="CD18" i="7"/>
  <c r="CD39" i="7"/>
  <c r="CD129" i="7" s="1"/>
  <c r="CD22" i="7"/>
  <c r="CD112" i="7" s="1"/>
  <c r="CD36" i="7"/>
  <c r="CD126" i="7" s="1"/>
  <c r="CD48" i="7"/>
  <c r="CD138" i="7" s="1"/>
  <c r="CD33" i="7"/>
  <c r="CD123" i="7" s="1"/>
  <c r="CD21" i="7"/>
  <c r="CD111" i="7" s="1"/>
  <c r="CD38" i="7"/>
  <c r="CD128" i="7" s="1"/>
  <c r="CD32" i="7"/>
  <c r="CD122" i="7" s="1"/>
  <c r="CD20" i="7"/>
  <c r="CD110" i="7" s="1"/>
  <c r="CD40" i="7"/>
  <c r="CD130" i="7" s="1"/>
  <c r="CD28" i="7"/>
  <c r="CD118" i="7" s="1"/>
  <c r="CD24" i="7"/>
  <c r="CD114" i="7" s="1"/>
  <c r="CD50" i="7"/>
  <c r="CD140" i="7" s="1"/>
  <c r="CD44" i="7"/>
  <c r="CD134" i="7" s="1"/>
  <c r="CD46" i="7"/>
  <c r="CD136" i="7" s="1"/>
  <c r="CD41" i="7"/>
  <c r="CD131" i="7" s="1"/>
  <c r="CD29" i="7"/>
  <c r="CD119" i="7" s="1"/>
  <c r="CD19" i="7"/>
  <c r="CD109" i="7" s="1"/>
  <c r="CD26" i="7"/>
  <c r="CD116" i="7" s="1"/>
  <c r="CD30" i="7"/>
  <c r="CD120" i="7" s="1"/>
  <c r="CD37" i="7"/>
  <c r="CD127" i="7" s="1"/>
  <c r="CD25" i="7"/>
  <c r="CD115" i="7" s="1"/>
  <c r="CD49" i="7"/>
  <c r="CD139" i="7" s="1"/>
  <c r="CD42" i="7"/>
  <c r="CD132" i="7" s="1"/>
  <c r="CD45" i="7"/>
  <c r="CD135" i="7" s="1"/>
  <c r="CD23" i="7"/>
  <c r="CD113" i="7" s="1"/>
  <c r="CD31" i="7"/>
  <c r="CD121" i="7" s="1"/>
  <c r="CD34" i="7"/>
  <c r="CD124" i="7" s="1"/>
  <c r="BY104" i="7"/>
  <c r="BZ71" i="7"/>
  <c r="CC143" i="7"/>
  <c r="CC153" i="7" s="1"/>
  <c r="CA108" i="7"/>
  <c r="BZ141" i="7"/>
  <c r="BZ154" i="7" s="1"/>
  <c r="CD147" i="7" l="1"/>
  <c r="B84" i="6"/>
  <c r="I84" i="6"/>
  <c r="G85" i="6"/>
  <c r="CD64" i="7"/>
  <c r="CD146" i="7"/>
  <c r="CE62" i="7"/>
  <c r="CE151" i="7" s="1"/>
  <c r="CE60" i="7"/>
  <c r="CE149" i="7" s="1"/>
  <c r="CE58" i="7"/>
  <c r="CE147" i="7" s="1"/>
  <c r="CE63" i="7"/>
  <c r="CE152" i="7" s="1"/>
  <c r="CE61" i="7"/>
  <c r="CE150" i="7" s="1"/>
  <c r="CE59" i="7"/>
  <c r="CE148" i="7" s="1"/>
  <c r="CE57" i="7"/>
  <c r="CC65" i="7"/>
  <c r="CD5" i="7"/>
  <c r="CD163" i="7" s="1"/>
  <c r="CE8" i="2"/>
  <c r="CB108" i="7"/>
  <c r="CA141" i="7"/>
  <c r="CA154" i="7" s="1"/>
  <c r="CD51" i="7"/>
  <c r="CD143" i="7"/>
  <c r="CE54" i="7"/>
  <c r="CE55" i="7"/>
  <c r="CE144" i="7" s="1"/>
  <c r="CF17" i="7"/>
  <c r="CF52" i="7" s="1" a="1"/>
  <c r="CF52" i="7" s="1"/>
  <c r="CE56" i="7"/>
  <c r="CE145" i="7" s="1"/>
  <c r="CE35" i="7"/>
  <c r="CE125" i="7" s="1"/>
  <c r="CE43" i="7"/>
  <c r="CE133" i="7" s="1"/>
  <c r="CE47" i="7"/>
  <c r="CE137" i="7" s="1"/>
  <c r="CE27" i="7"/>
  <c r="CE117" i="7" s="1"/>
  <c r="CE18" i="7"/>
  <c r="CE44" i="7"/>
  <c r="CE134" i="7" s="1"/>
  <c r="CE46" i="7"/>
  <c r="CE136" i="7" s="1"/>
  <c r="CE41" i="7"/>
  <c r="CE131" i="7" s="1"/>
  <c r="CE29" i="7"/>
  <c r="CE119" i="7" s="1"/>
  <c r="CE19" i="7"/>
  <c r="CE109" i="7" s="1"/>
  <c r="CE26" i="7"/>
  <c r="CE116" i="7" s="1"/>
  <c r="CE30" i="7"/>
  <c r="CE120" i="7" s="1"/>
  <c r="CE37" i="7"/>
  <c r="CE127" i="7" s="1"/>
  <c r="CE39" i="7"/>
  <c r="CE129" i="7" s="1"/>
  <c r="CE22" i="7"/>
  <c r="CE112" i="7" s="1"/>
  <c r="CE36" i="7"/>
  <c r="CE126" i="7" s="1"/>
  <c r="CE48" i="7"/>
  <c r="CE138" i="7" s="1"/>
  <c r="CE21" i="7"/>
  <c r="CE111" i="7" s="1"/>
  <c r="CE38" i="7"/>
  <c r="CE128" i="7" s="1"/>
  <c r="CE31" i="7"/>
  <c r="CE121" i="7" s="1"/>
  <c r="CE23" i="7"/>
  <c r="CE113" i="7" s="1"/>
  <c r="CE42" i="7"/>
  <c r="CE132" i="7" s="1"/>
  <c r="CE45" i="7"/>
  <c r="CE135" i="7" s="1"/>
  <c r="CE32" i="7"/>
  <c r="CE122" i="7" s="1"/>
  <c r="CE20" i="7"/>
  <c r="CE110" i="7" s="1"/>
  <c r="CE40" i="7"/>
  <c r="CE130" i="7" s="1"/>
  <c r="CE28" i="7"/>
  <c r="CE118" i="7" s="1"/>
  <c r="CE24" i="7"/>
  <c r="CE114" i="7" s="1"/>
  <c r="CE50" i="7"/>
  <c r="CE140" i="7" s="1"/>
  <c r="CE34" i="7"/>
  <c r="CE124" i="7" s="1"/>
  <c r="CE33" i="7"/>
  <c r="CE123" i="7" s="1"/>
  <c r="CE25" i="7"/>
  <c r="CE115" i="7" s="1"/>
  <c r="CE49" i="7"/>
  <c r="CE139" i="7" s="1"/>
  <c r="CC42" i="2"/>
  <c r="CC10" i="7" s="1"/>
  <c r="CD9" i="2"/>
  <c r="BZ104" i="7"/>
  <c r="CA71" i="7"/>
  <c r="CD153" i="7" l="1"/>
  <c r="B85" i="6"/>
  <c r="I85" i="6"/>
  <c r="G86" i="6"/>
  <c r="CE146" i="7"/>
  <c r="CF62" i="7"/>
  <c r="CF151" i="7" s="1"/>
  <c r="CF60" i="7"/>
  <c r="CF149" i="7" s="1"/>
  <c r="CF58" i="7"/>
  <c r="CF147" i="7" s="1"/>
  <c r="CF63" i="7"/>
  <c r="CF152" i="7" s="1"/>
  <c r="CF61" i="7"/>
  <c r="CF150" i="7" s="1"/>
  <c r="CF59" i="7"/>
  <c r="CF148" i="7" s="1"/>
  <c r="CF57" i="7"/>
  <c r="CE64" i="7"/>
  <c r="CF8" i="2"/>
  <c r="CE5" i="7"/>
  <c r="CE163" i="7" s="1"/>
  <c r="CD65" i="7"/>
  <c r="CE143" i="7"/>
  <c r="CE51" i="7"/>
  <c r="CB71" i="7"/>
  <c r="CA104" i="7"/>
  <c r="CD42" i="2"/>
  <c r="CD10" i="7" s="1"/>
  <c r="CE9" i="2"/>
  <c r="CF54" i="7"/>
  <c r="CF55" i="7"/>
  <c r="CF144" i="7" s="1"/>
  <c r="CG17" i="7"/>
  <c r="CG52" i="7" s="1" a="1"/>
  <c r="CG52" i="7" s="1"/>
  <c r="CF56" i="7"/>
  <c r="CF145" i="7" s="1"/>
  <c r="CF47" i="7"/>
  <c r="CF137" i="7" s="1"/>
  <c r="CF27" i="7"/>
  <c r="CF117" i="7" s="1"/>
  <c r="CF18" i="7"/>
  <c r="CF35" i="7"/>
  <c r="CF125" i="7" s="1"/>
  <c r="CF43" i="7"/>
  <c r="CF133" i="7" s="1"/>
  <c r="CF32" i="7"/>
  <c r="CF122" i="7" s="1"/>
  <c r="CF20" i="7"/>
  <c r="CF110" i="7" s="1"/>
  <c r="CF40" i="7"/>
  <c r="CF130" i="7" s="1"/>
  <c r="CF28" i="7"/>
  <c r="CF118" i="7" s="1"/>
  <c r="CF44" i="7"/>
  <c r="CF134" i="7" s="1"/>
  <c r="CF46" i="7"/>
  <c r="CF136" i="7" s="1"/>
  <c r="CF41" i="7"/>
  <c r="CF131" i="7" s="1"/>
  <c r="CF29" i="7"/>
  <c r="CF119" i="7" s="1"/>
  <c r="CF19" i="7"/>
  <c r="CF109" i="7" s="1"/>
  <c r="CF26" i="7"/>
  <c r="CF116" i="7" s="1"/>
  <c r="CF30" i="7"/>
  <c r="CF120" i="7" s="1"/>
  <c r="CF37" i="7"/>
  <c r="CF127" i="7" s="1"/>
  <c r="CF39" i="7"/>
  <c r="CF129" i="7" s="1"/>
  <c r="CF22" i="7"/>
  <c r="CF112" i="7" s="1"/>
  <c r="CF36" i="7"/>
  <c r="CF126" i="7" s="1"/>
  <c r="CF48" i="7"/>
  <c r="CF138" i="7" s="1"/>
  <c r="CF33" i="7"/>
  <c r="CF123" i="7" s="1"/>
  <c r="CF34" i="7"/>
  <c r="CF124" i="7" s="1"/>
  <c r="CF21" i="7"/>
  <c r="CF111" i="7" s="1"/>
  <c r="CF38" i="7"/>
  <c r="CF128" i="7" s="1"/>
  <c r="CF31" i="7"/>
  <c r="CF121" i="7" s="1"/>
  <c r="CF23" i="7"/>
  <c r="CF113" i="7" s="1"/>
  <c r="CF42" i="7"/>
  <c r="CF132" i="7" s="1"/>
  <c r="CF50" i="7"/>
  <c r="CF140" i="7" s="1"/>
  <c r="CF49" i="7"/>
  <c r="CF139" i="7" s="1"/>
  <c r="CF45" i="7"/>
  <c r="CF135" i="7" s="1"/>
  <c r="CF24" i="7"/>
  <c r="CF114" i="7" s="1"/>
  <c r="CF25" i="7"/>
  <c r="CF115" i="7" s="1"/>
  <c r="CC108" i="7"/>
  <c r="CB141" i="7"/>
  <c r="CB154" i="7" s="1"/>
  <c r="B86" i="6" l="1"/>
  <c r="I86" i="6"/>
  <c r="G87" i="6"/>
  <c r="CE153" i="7"/>
  <c r="CG63" i="7"/>
  <c r="CG152" i="7" s="1"/>
  <c r="CG61" i="7"/>
  <c r="CG150" i="7" s="1"/>
  <c r="CG59" i="7"/>
  <c r="CG148" i="7" s="1"/>
  <c r="CG60" i="7"/>
  <c r="CG149" i="7" s="1"/>
  <c r="CG58" i="7"/>
  <c r="CG147" i="7" s="1"/>
  <c r="CG62" i="7"/>
  <c r="CG151" i="7" s="1"/>
  <c r="CG57" i="7"/>
  <c r="CF64" i="7"/>
  <c r="CF146" i="7"/>
  <c r="CF5" i="7"/>
  <c r="CF163" i="7" s="1"/>
  <c r="CG8" i="2"/>
  <c r="CC71" i="7"/>
  <c r="CB104" i="7"/>
  <c r="CE42" i="2"/>
  <c r="CE10" i="7" s="1"/>
  <c r="CF9" i="2"/>
  <c r="CE65" i="7"/>
  <c r="CG54" i="7"/>
  <c r="CG55" i="7"/>
  <c r="CG144" i="7" s="1"/>
  <c r="CH17" i="7"/>
  <c r="CH52" i="7" s="1" a="1"/>
  <c r="CH52" i="7" s="1"/>
  <c r="CG56" i="7"/>
  <c r="CG145" i="7" s="1"/>
  <c r="CG43" i="7"/>
  <c r="CG133" i="7" s="1"/>
  <c r="CG18" i="7"/>
  <c r="CG47" i="7"/>
  <c r="CG137" i="7" s="1"/>
  <c r="CG27" i="7"/>
  <c r="CG117" i="7" s="1"/>
  <c r="CG35" i="7"/>
  <c r="CG125" i="7" s="1"/>
  <c r="CG21" i="7"/>
  <c r="CG111" i="7" s="1"/>
  <c r="CG38" i="7"/>
  <c r="CG128" i="7" s="1"/>
  <c r="CG31" i="7"/>
  <c r="CG121" i="7" s="1"/>
  <c r="CG32" i="7"/>
  <c r="CG122" i="7" s="1"/>
  <c r="CG20" i="7"/>
  <c r="CG110" i="7" s="1"/>
  <c r="CG40" i="7"/>
  <c r="CG130" i="7" s="1"/>
  <c r="CG28" i="7"/>
  <c r="CG118" i="7" s="1"/>
  <c r="CG44" i="7"/>
  <c r="CG134" i="7" s="1"/>
  <c r="CG46" i="7"/>
  <c r="CG136" i="7" s="1"/>
  <c r="CG41" i="7"/>
  <c r="CG131" i="7" s="1"/>
  <c r="CG29" i="7"/>
  <c r="CG119" i="7" s="1"/>
  <c r="CG19" i="7"/>
  <c r="CG109" i="7" s="1"/>
  <c r="CG26" i="7"/>
  <c r="CG116" i="7" s="1"/>
  <c r="CG30" i="7"/>
  <c r="CG120" i="7" s="1"/>
  <c r="CG37" i="7"/>
  <c r="CG127" i="7" s="1"/>
  <c r="CG25" i="7"/>
  <c r="CG115" i="7" s="1"/>
  <c r="CG49" i="7"/>
  <c r="CG139" i="7" s="1"/>
  <c r="CG39" i="7"/>
  <c r="CG129" i="7" s="1"/>
  <c r="CG22" i="7"/>
  <c r="CG112" i="7" s="1"/>
  <c r="CG36" i="7"/>
  <c r="CG126" i="7" s="1"/>
  <c r="CG48" i="7"/>
  <c r="CG138" i="7" s="1"/>
  <c r="CG33" i="7"/>
  <c r="CG123" i="7" s="1"/>
  <c r="CG34" i="7"/>
  <c r="CG124" i="7" s="1"/>
  <c r="CG42" i="7"/>
  <c r="CG132" i="7" s="1"/>
  <c r="CG50" i="7"/>
  <c r="CG140" i="7" s="1"/>
  <c r="CG24" i="7"/>
  <c r="CG114" i="7" s="1"/>
  <c r="CG45" i="7"/>
  <c r="CG135" i="7" s="1"/>
  <c r="CG23" i="7"/>
  <c r="CG113" i="7" s="1"/>
  <c r="CF143" i="7"/>
  <c r="CF153" i="7" s="1"/>
  <c r="CD108" i="7"/>
  <c r="CC141" i="7"/>
  <c r="CC154" i="7" s="1"/>
  <c r="CF51" i="7"/>
  <c r="B87" i="6" l="1"/>
  <c r="I87" i="6"/>
  <c r="G88" i="6"/>
  <c r="I88" i="6" s="1"/>
  <c r="CG146" i="7"/>
  <c r="CH63" i="7"/>
  <c r="CH152" i="7" s="1"/>
  <c r="CH61" i="7"/>
  <c r="CH150" i="7" s="1"/>
  <c r="CH59" i="7"/>
  <c r="CH148" i="7" s="1"/>
  <c r="CH57" i="7"/>
  <c r="CH146" i="7" s="1"/>
  <c r="CH62" i="7"/>
  <c r="CH151" i="7" s="1"/>
  <c r="CH60" i="7"/>
  <c r="CH149" i="7" s="1"/>
  <c r="CH58" i="7"/>
  <c r="CG64" i="7"/>
  <c r="CG5" i="7"/>
  <c r="CG163" i="7" s="1"/>
  <c r="CH8" i="2"/>
  <c r="CG143" i="7"/>
  <c r="CG153" i="7" s="1"/>
  <c r="CE108" i="7"/>
  <c r="CD141" i="7"/>
  <c r="CD154" i="7" s="1"/>
  <c r="CG51" i="7"/>
  <c r="CH54" i="7"/>
  <c r="CH55" i="7"/>
  <c r="CH144" i="7" s="1"/>
  <c r="CI17" i="7"/>
  <c r="CI52" i="7" s="1" a="1"/>
  <c r="CI52" i="7" s="1"/>
  <c r="CH56" i="7"/>
  <c r="CH145" i="7" s="1"/>
  <c r="CH35" i="7"/>
  <c r="CH125" i="7" s="1"/>
  <c r="CH43" i="7"/>
  <c r="CH133" i="7" s="1"/>
  <c r="CH47" i="7"/>
  <c r="CH137" i="7" s="1"/>
  <c r="CH27" i="7"/>
  <c r="CH117" i="7" s="1"/>
  <c r="CH18" i="7"/>
  <c r="CH39" i="7"/>
  <c r="CH129" i="7" s="1"/>
  <c r="CH22" i="7"/>
  <c r="CH112" i="7" s="1"/>
  <c r="CH36" i="7"/>
  <c r="CH126" i="7" s="1"/>
  <c r="CH48" i="7"/>
  <c r="CH138" i="7" s="1"/>
  <c r="CH33" i="7"/>
  <c r="CH123" i="7" s="1"/>
  <c r="CH21" i="7"/>
  <c r="CH111" i="7" s="1"/>
  <c r="CH38" i="7"/>
  <c r="CH128" i="7" s="1"/>
  <c r="CH32" i="7"/>
  <c r="CH122" i="7" s="1"/>
  <c r="CH20" i="7"/>
  <c r="CH110" i="7" s="1"/>
  <c r="CH40" i="7"/>
  <c r="CH130" i="7" s="1"/>
  <c r="CH28" i="7"/>
  <c r="CH118" i="7" s="1"/>
  <c r="CH24" i="7"/>
  <c r="CH114" i="7" s="1"/>
  <c r="CH50" i="7"/>
  <c r="CH140" i="7" s="1"/>
  <c r="CH44" i="7"/>
  <c r="CH134" i="7" s="1"/>
  <c r="CH46" i="7"/>
  <c r="CH136" i="7" s="1"/>
  <c r="CH41" i="7"/>
  <c r="CH131" i="7" s="1"/>
  <c r="CH29" i="7"/>
  <c r="CH119" i="7" s="1"/>
  <c r="CH19" i="7"/>
  <c r="CH109" i="7" s="1"/>
  <c r="CH26" i="7"/>
  <c r="CH116" i="7" s="1"/>
  <c r="CH30" i="7"/>
  <c r="CH120" i="7" s="1"/>
  <c r="CH37" i="7"/>
  <c r="CH127" i="7" s="1"/>
  <c r="CH25" i="7"/>
  <c r="CH115" i="7" s="1"/>
  <c r="CH49" i="7"/>
  <c r="CH139" i="7" s="1"/>
  <c r="CH31" i="7"/>
  <c r="CH121" i="7" s="1"/>
  <c r="CH23" i="7"/>
  <c r="CH113" i="7" s="1"/>
  <c r="CH34" i="7"/>
  <c r="CH124" i="7" s="1"/>
  <c r="CH42" i="7"/>
  <c r="CH132" i="7" s="1"/>
  <c r="CH45" i="7"/>
  <c r="CH135" i="7" s="1"/>
  <c r="CC104" i="7"/>
  <c r="CD71" i="7"/>
  <c r="CF65" i="7"/>
  <c r="CF42" i="2"/>
  <c r="CF10" i="7" s="1"/>
  <c r="CG9" i="2"/>
  <c r="G89" i="6" l="1"/>
  <c r="I89" i="6" s="1"/>
  <c r="CH64" i="7"/>
  <c r="CH147" i="7"/>
  <c r="CI63" i="7"/>
  <c r="CI152" i="7" s="1"/>
  <c r="CI61" i="7"/>
  <c r="CI150" i="7" s="1"/>
  <c r="CI59" i="7"/>
  <c r="CI148" i="7" s="1"/>
  <c r="CI57" i="7"/>
  <c r="CI146" i="7" s="1"/>
  <c r="CI62" i="7"/>
  <c r="CI151" i="7" s="1"/>
  <c r="CI60" i="7"/>
  <c r="CI149" i="7" s="1"/>
  <c r="CI58" i="7"/>
  <c r="CH5" i="7"/>
  <c r="CH163" i="7" s="1"/>
  <c r="CI8" i="2"/>
  <c r="CG65" i="7"/>
  <c r="CF108" i="7"/>
  <c r="CE141" i="7"/>
  <c r="CE154" i="7" s="1"/>
  <c r="CG42" i="2"/>
  <c r="CG10" i="7" s="1"/>
  <c r="CH9" i="2"/>
  <c r="CI54" i="7"/>
  <c r="CI55" i="7"/>
  <c r="CI144" i="7" s="1"/>
  <c r="CJ17" i="7"/>
  <c r="CJ52" i="7" s="1" a="1"/>
  <c r="CJ52" i="7" s="1"/>
  <c r="CI56" i="7"/>
  <c r="CI145" i="7" s="1"/>
  <c r="CI35" i="7"/>
  <c r="CI125" i="7" s="1"/>
  <c r="CI43" i="7"/>
  <c r="CI133" i="7" s="1"/>
  <c r="CI47" i="7"/>
  <c r="CI137" i="7" s="1"/>
  <c r="CI27" i="7"/>
  <c r="CI117" i="7" s="1"/>
  <c r="CI18" i="7"/>
  <c r="CI44" i="7"/>
  <c r="CI134" i="7" s="1"/>
  <c r="CI46" i="7"/>
  <c r="CI136" i="7" s="1"/>
  <c r="CI41" i="7"/>
  <c r="CI131" i="7" s="1"/>
  <c r="CI29" i="7"/>
  <c r="CI119" i="7" s="1"/>
  <c r="CI19" i="7"/>
  <c r="CI109" i="7" s="1"/>
  <c r="CI26" i="7"/>
  <c r="CI116" i="7" s="1"/>
  <c r="CI30" i="7"/>
  <c r="CI120" i="7" s="1"/>
  <c r="CI37" i="7"/>
  <c r="CI127" i="7" s="1"/>
  <c r="CI39" i="7"/>
  <c r="CI129" i="7" s="1"/>
  <c r="CI22" i="7"/>
  <c r="CI112" i="7" s="1"/>
  <c r="CI36" i="7"/>
  <c r="CI126" i="7" s="1"/>
  <c r="CI48" i="7"/>
  <c r="CI138" i="7" s="1"/>
  <c r="CI21" i="7"/>
  <c r="CI111" i="7" s="1"/>
  <c r="CI38" i="7"/>
  <c r="CI128" i="7" s="1"/>
  <c r="CI31" i="7"/>
  <c r="CI121" i="7" s="1"/>
  <c r="CI23" i="7"/>
  <c r="CI113" i="7" s="1"/>
  <c r="CI42" i="7"/>
  <c r="CI132" i="7" s="1"/>
  <c r="CI45" i="7"/>
  <c r="CI135" i="7" s="1"/>
  <c r="CI32" i="7"/>
  <c r="CI122" i="7" s="1"/>
  <c r="CI20" i="7"/>
  <c r="CI110" i="7" s="1"/>
  <c r="CI40" i="7"/>
  <c r="CI130" i="7" s="1"/>
  <c r="CI28" i="7"/>
  <c r="CI118" i="7" s="1"/>
  <c r="CI24" i="7"/>
  <c r="CI114" i="7" s="1"/>
  <c r="CI50" i="7"/>
  <c r="CI140" i="7" s="1"/>
  <c r="CI25" i="7"/>
  <c r="CI115" i="7" s="1"/>
  <c r="CI49" i="7"/>
  <c r="CI139" i="7" s="1"/>
  <c r="CI33" i="7"/>
  <c r="CI123" i="7" s="1"/>
  <c r="CI34" i="7"/>
  <c r="CI124" i="7" s="1"/>
  <c r="CE71" i="7"/>
  <c r="CD104" i="7"/>
  <c r="CH51" i="7"/>
  <c r="CH143" i="7"/>
  <c r="G90" i="6" l="1"/>
  <c r="I90" i="6" s="1"/>
  <c r="CI147" i="7"/>
  <c r="CJ63" i="7"/>
  <c r="CJ61" i="7"/>
  <c r="CJ150" i="7" s="1"/>
  <c r="CJ59" i="7"/>
  <c r="CJ148" i="7" s="1"/>
  <c r="CJ57" i="7"/>
  <c r="CJ146" i="7" s="1"/>
  <c r="CJ62" i="7"/>
  <c r="CJ151" i="7" s="1"/>
  <c r="CJ60" i="7"/>
  <c r="CJ149" i="7" s="1"/>
  <c r="CJ58" i="7"/>
  <c r="CH153" i="7"/>
  <c r="CI64" i="7"/>
  <c r="CJ152" i="7"/>
  <c r="CI5" i="7"/>
  <c r="CI163" i="7" s="1"/>
  <c r="CJ8" i="2"/>
  <c r="CI143" i="7"/>
  <c r="CJ54" i="7"/>
  <c r="CJ55" i="7"/>
  <c r="CJ144" i="7" s="1"/>
  <c r="CK17" i="7"/>
  <c r="CK52" i="7" s="1" a="1"/>
  <c r="CK52" i="7" s="1"/>
  <c r="CJ56" i="7"/>
  <c r="CJ145" i="7" s="1"/>
  <c r="CJ47" i="7"/>
  <c r="CJ137" i="7" s="1"/>
  <c r="CJ27" i="7"/>
  <c r="CJ117" i="7" s="1"/>
  <c r="CJ18" i="7"/>
  <c r="CJ35" i="7"/>
  <c r="CJ125" i="7" s="1"/>
  <c r="CJ43" i="7"/>
  <c r="CJ133" i="7" s="1"/>
  <c r="CJ32" i="7"/>
  <c r="CJ122" i="7" s="1"/>
  <c r="CJ20" i="7"/>
  <c r="CJ110" i="7" s="1"/>
  <c r="CJ40" i="7"/>
  <c r="CJ130" i="7" s="1"/>
  <c r="CJ28" i="7"/>
  <c r="CJ118" i="7" s="1"/>
  <c r="CJ44" i="7"/>
  <c r="CJ134" i="7" s="1"/>
  <c r="CJ46" i="7"/>
  <c r="CJ136" i="7" s="1"/>
  <c r="CJ41" i="7"/>
  <c r="CJ131" i="7" s="1"/>
  <c r="CJ29" i="7"/>
  <c r="CJ119" i="7" s="1"/>
  <c r="CJ19" i="7"/>
  <c r="CJ109" i="7" s="1"/>
  <c r="CJ26" i="7"/>
  <c r="CJ116" i="7" s="1"/>
  <c r="CJ30" i="7"/>
  <c r="CJ120" i="7" s="1"/>
  <c r="CJ37" i="7"/>
  <c r="CJ127" i="7" s="1"/>
  <c r="CJ39" i="7"/>
  <c r="CJ129" i="7" s="1"/>
  <c r="CJ22" i="7"/>
  <c r="CJ112" i="7" s="1"/>
  <c r="CJ36" i="7"/>
  <c r="CJ126" i="7" s="1"/>
  <c r="CJ48" i="7"/>
  <c r="CJ138" i="7" s="1"/>
  <c r="CJ33" i="7"/>
  <c r="CJ123" i="7" s="1"/>
  <c r="CJ34" i="7"/>
  <c r="CJ124" i="7" s="1"/>
  <c r="CJ42" i="7"/>
  <c r="CJ132" i="7" s="1"/>
  <c r="CJ21" i="7"/>
  <c r="CJ111" i="7" s="1"/>
  <c r="CJ38" i="7"/>
  <c r="CJ128" i="7" s="1"/>
  <c r="CJ31" i="7"/>
  <c r="CJ121" i="7" s="1"/>
  <c r="CJ23" i="7"/>
  <c r="CJ113" i="7" s="1"/>
  <c r="CJ45" i="7"/>
  <c r="CJ135" i="7" s="1"/>
  <c r="CJ25" i="7"/>
  <c r="CJ115" i="7" s="1"/>
  <c r="CJ50" i="7"/>
  <c r="CJ140" i="7" s="1"/>
  <c r="CJ49" i="7"/>
  <c r="CJ139" i="7" s="1"/>
  <c r="CJ24" i="7"/>
  <c r="CJ114" i="7" s="1"/>
  <c r="CH42" i="2"/>
  <c r="CH10" i="7" s="1"/>
  <c r="CI9" i="2"/>
  <c r="CF71" i="7"/>
  <c r="CE104" i="7"/>
  <c r="CI51" i="7"/>
  <c r="CG108" i="7"/>
  <c r="CF141" i="7"/>
  <c r="CF154" i="7" s="1"/>
  <c r="CH65" i="7"/>
  <c r="G91" i="6" l="1"/>
  <c r="I91" i="6" s="1"/>
  <c r="CI153" i="7"/>
  <c r="CJ147" i="7"/>
  <c r="CK62" i="7"/>
  <c r="CK151" i="7" s="1"/>
  <c r="CK60" i="7"/>
  <c r="CK149" i="7" s="1"/>
  <c r="CK58" i="7"/>
  <c r="CK147" i="7" s="1"/>
  <c r="CK63" i="7"/>
  <c r="CK152" i="7" s="1"/>
  <c r="CK61" i="7"/>
  <c r="CK150" i="7" s="1"/>
  <c r="CK59" i="7"/>
  <c r="CK148" i="7" s="1"/>
  <c r="CK57" i="7"/>
  <c r="CK146" i="7" s="1"/>
  <c r="CJ64" i="7"/>
  <c r="CJ5" i="7"/>
  <c r="CJ163" i="7" s="1"/>
  <c r="CK8" i="2"/>
  <c r="CI65" i="7"/>
  <c r="CJ143" i="7"/>
  <c r="CJ153" i="7" s="1"/>
  <c r="CH108" i="7"/>
  <c r="CG141" i="7"/>
  <c r="CG154" i="7" s="1"/>
  <c r="CG71" i="7"/>
  <c r="CF104" i="7"/>
  <c r="CI42" i="2"/>
  <c r="CI10" i="7" s="1"/>
  <c r="CJ9" i="2"/>
  <c r="CJ51" i="7"/>
  <c r="CK54" i="7"/>
  <c r="CK55" i="7"/>
  <c r="CK144" i="7" s="1"/>
  <c r="CL17" i="7"/>
  <c r="CL52" i="7" s="1" a="1"/>
  <c r="CL52" i="7" s="1"/>
  <c r="CK56" i="7"/>
  <c r="CK145" i="7" s="1"/>
  <c r="CK43" i="7"/>
  <c r="CK133" i="7" s="1"/>
  <c r="CK18" i="7"/>
  <c r="CK47" i="7"/>
  <c r="CK137" i="7" s="1"/>
  <c r="CK27" i="7"/>
  <c r="CK117" i="7" s="1"/>
  <c r="CK35" i="7"/>
  <c r="CK125" i="7" s="1"/>
  <c r="CK21" i="7"/>
  <c r="CK111" i="7" s="1"/>
  <c r="CK38" i="7"/>
  <c r="CK128" i="7" s="1"/>
  <c r="CK31" i="7"/>
  <c r="CK121" i="7" s="1"/>
  <c r="CK32" i="7"/>
  <c r="CK122" i="7" s="1"/>
  <c r="CK20" i="7"/>
  <c r="CK110" i="7" s="1"/>
  <c r="CK40" i="7"/>
  <c r="CK130" i="7" s="1"/>
  <c r="CK28" i="7"/>
  <c r="CK118" i="7" s="1"/>
  <c r="CK44" i="7"/>
  <c r="CK134" i="7" s="1"/>
  <c r="CK46" i="7"/>
  <c r="CK136" i="7" s="1"/>
  <c r="CK41" i="7"/>
  <c r="CK131" i="7" s="1"/>
  <c r="CK29" i="7"/>
  <c r="CK119" i="7" s="1"/>
  <c r="CK19" i="7"/>
  <c r="CK109" i="7" s="1"/>
  <c r="CK26" i="7"/>
  <c r="CK116" i="7" s="1"/>
  <c r="CK30" i="7"/>
  <c r="CK120" i="7" s="1"/>
  <c r="CK37" i="7"/>
  <c r="CK127" i="7" s="1"/>
  <c r="CK25" i="7"/>
  <c r="CK115" i="7" s="1"/>
  <c r="CK49" i="7"/>
  <c r="CK139" i="7" s="1"/>
  <c r="CK39" i="7"/>
  <c r="CK129" i="7" s="1"/>
  <c r="CK22" i="7"/>
  <c r="CK112" i="7" s="1"/>
  <c r="CK36" i="7"/>
  <c r="CK126" i="7" s="1"/>
  <c r="CK48" i="7"/>
  <c r="CK138" i="7" s="1"/>
  <c r="CK33" i="7"/>
  <c r="CK123" i="7" s="1"/>
  <c r="CK34" i="7"/>
  <c r="CK124" i="7" s="1"/>
  <c r="CK24" i="7"/>
  <c r="CK114" i="7" s="1"/>
  <c r="CK45" i="7"/>
  <c r="CK135" i="7" s="1"/>
  <c r="CK23" i="7"/>
  <c r="CK113" i="7" s="1"/>
  <c r="CK50" i="7"/>
  <c r="CK140" i="7" s="1"/>
  <c r="CK42" i="7"/>
  <c r="CK132" i="7" s="1"/>
  <c r="G92" i="6" l="1"/>
  <c r="I92" i="6" s="1"/>
  <c r="CK64" i="7"/>
  <c r="CL62" i="7"/>
  <c r="CL151" i="7" s="1"/>
  <c r="CL60" i="7"/>
  <c r="CL149" i="7" s="1"/>
  <c r="CL58" i="7"/>
  <c r="CL147" i="7" s="1"/>
  <c r="CL63" i="7"/>
  <c r="CL152" i="7" s="1"/>
  <c r="CL61" i="7"/>
  <c r="CL150" i="7" s="1"/>
  <c r="CL59" i="7"/>
  <c r="CL148" i="7" s="1"/>
  <c r="CL57" i="7"/>
  <c r="CL8" i="2"/>
  <c r="CK5" i="7"/>
  <c r="CK163" i="7" s="1"/>
  <c r="CH71" i="7"/>
  <c r="CG104" i="7"/>
  <c r="CK143" i="7"/>
  <c r="CK153" i="7" s="1"/>
  <c r="CJ42" i="2"/>
  <c r="CJ10" i="7" s="1"/>
  <c r="CK9" i="2"/>
  <c r="CJ65" i="7"/>
  <c r="CH141" i="7"/>
  <c r="CH154" i="7" s="1"/>
  <c r="CI108" i="7"/>
  <c r="CK51" i="7"/>
  <c r="CL54" i="7"/>
  <c r="CL55" i="7"/>
  <c r="CL144" i="7" s="1"/>
  <c r="CM17" i="7"/>
  <c r="CM52" i="7" s="1" a="1"/>
  <c r="CM52" i="7" s="1"/>
  <c r="CL56" i="7"/>
  <c r="CL145" i="7" s="1"/>
  <c r="CL35" i="7"/>
  <c r="CL125" i="7" s="1"/>
  <c r="CL43" i="7"/>
  <c r="CL133" i="7" s="1"/>
  <c r="CL47" i="7"/>
  <c r="CL137" i="7" s="1"/>
  <c r="CL27" i="7"/>
  <c r="CL117" i="7" s="1"/>
  <c r="CL18" i="7"/>
  <c r="CL39" i="7"/>
  <c r="CL129" i="7" s="1"/>
  <c r="CL22" i="7"/>
  <c r="CL112" i="7" s="1"/>
  <c r="CL36" i="7"/>
  <c r="CL126" i="7" s="1"/>
  <c r="CL48" i="7"/>
  <c r="CL138" i="7" s="1"/>
  <c r="CL33" i="7"/>
  <c r="CL123" i="7" s="1"/>
  <c r="CL21" i="7"/>
  <c r="CL111" i="7" s="1"/>
  <c r="CL38" i="7"/>
  <c r="CL128" i="7" s="1"/>
  <c r="CL32" i="7"/>
  <c r="CL122" i="7" s="1"/>
  <c r="CL20" i="7"/>
  <c r="CL110" i="7" s="1"/>
  <c r="CL40" i="7"/>
  <c r="CL130" i="7" s="1"/>
  <c r="CL28" i="7"/>
  <c r="CL118" i="7" s="1"/>
  <c r="CL24" i="7"/>
  <c r="CL114" i="7" s="1"/>
  <c r="CL50" i="7"/>
  <c r="CL140" i="7" s="1"/>
  <c r="CL44" i="7"/>
  <c r="CL134" i="7" s="1"/>
  <c r="CL46" i="7"/>
  <c r="CL136" i="7" s="1"/>
  <c r="CL41" i="7"/>
  <c r="CL131" i="7" s="1"/>
  <c r="CL29" i="7"/>
  <c r="CL119" i="7" s="1"/>
  <c r="CL19" i="7"/>
  <c r="CL109" i="7" s="1"/>
  <c r="CL26" i="7"/>
  <c r="CL116" i="7" s="1"/>
  <c r="CL30" i="7"/>
  <c r="CL120" i="7" s="1"/>
  <c r="CL37" i="7"/>
  <c r="CL127" i="7" s="1"/>
  <c r="CL25" i="7"/>
  <c r="CL115" i="7" s="1"/>
  <c r="CL49" i="7"/>
  <c r="CL139" i="7" s="1"/>
  <c r="CL42" i="7"/>
  <c r="CL132" i="7" s="1"/>
  <c r="CL31" i="7"/>
  <c r="CL121" i="7" s="1"/>
  <c r="CL23" i="7"/>
  <c r="CL113" i="7" s="1"/>
  <c r="CL45" i="7"/>
  <c r="CL135" i="7" s="1"/>
  <c r="CL34" i="7"/>
  <c r="CL124" i="7" s="1"/>
  <c r="G93" i="6" l="1"/>
  <c r="CM62" i="7"/>
  <c r="CM151" i="7" s="1"/>
  <c r="CM60" i="7"/>
  <c r="CM149" i="7" s="1"/>
  <c r="CM58" i="7"/>
  <c r="CM147" i="7" s="1"/>
  <c r="CM63" i="7"/>
  <c r="CM152" i="7" s="1"/>
  <c r="CM61" i="7"/>
  <c r="CM150" i="7" s="1"/>
  <c r="CM59" i="7"/>
  <c r="CM148" i="7" s="1"/>
  <c r="CM57" i="7"/>
  <c r="CL64" i="7"/>
  <c r="CL146" i="7"/>
  <c r="CL5" i="7"/>
  <c r="CL163" i="7" s="1"/>
  <c r="CM8" i="2"/>
  <c r="CM54" i="7"/>
  <c r="CM55" i="7"/>
  <c r="CM144" i="7" s="1"/>
  <c r="CN17" i="7"/>
  <c r="CN52" i="7" s="1" a="1"/>
  <c r="CN52" i="7" s="1"/>
  <c r="CM56" i="7"/>
  <c r="CM145" i="7" s="1"/>
  <c r="CM35" i="7"/>
  <c r="CM125" i="7" s="1"/>
  <c r="CM43" i="7"/>
  <c r="CM133" i="7" s="1"/>
  <c r="CM47" i="7"/>
  <c r="CM137" i="7" s="1"/>
  <c r="CM27" i="7"/>
  <c r="CM117" i="7" s="1"/>
  <c r="CM18" i="7"/>
  <c r="CM44" i="7"/>
  <c r="CM134" i="7" s="1"/>
  <c r="CM46" i="7"/>
  <c r="CM136" i="7" s="1"/>
  <c r="CM41" i="7"/>
  <c r="CM131" i="7" s="1"/>
  <c r="CM29" i="7"/>
  <c r="CM119" i="7" s="1"/>
  <c r="CM19" i="7"/>
  <c r="CM109" i="7" s="1"/>
  <c r="CM26" i="7"/>
  <c r="CM116" i="7" s="1"/>
  <c r="CM30" i="7"/>
  <c r="CM120" i="7" s="1"/>
  <c r="CM37" i="7"/>
  <c r="CM127" i="7" s="1"/>
  <c r="CM39" i="7"/>
  <c r="CM129" i="7" s="1"/>
  <c r="CM22" i="7"/>
  <c r="CM112" i="7" s="1"/>
  <c r="CM36" i="7"/>
  <c r="CM126" i="7" s="1"/>
  <c r="CM48" i="7"/>
  <c r="CM138" i="7" s="1"/>
  <c r="CM21" i="7"/>
  <c r="CM111" i="7" s="1"/>
  <c r="CM38" i="7"/>
  <c r="CM128" i="7" s="1"/>
  <c r="CM31" i="7"/>
  <c r="CM121" i="7" s="1"/>
  <c r="CM23" i="7"/>
  <c r="CM113" i="7" s="1"/>
  <c r="CM42" i="7"/>
  <c r="CM132" i="7" s="1"/>
  <c r="CM45" i="7"/>
  <c r="CM135" i="7" s="1"/>
  <c r="CM32" i="7"/>
  <c r="CM122" i="7" s="1"/>
  <c r="CM20" i="7"/>
  <c r="CM110" i="7" s="1"/>
  <c r="CM40" i="7"/>
  <c r="CM130" i="7" s="1"/>
  <c r="CM28" i="7"/>
  <c r="CM118" i="7" s="1"/>
  <c r="CM24" i="7"/>
  <c r="CM114" i="7" s="1"/>
  <c r="CM50" i="7"/>
  <c r="CM140" i="7" s="1"/>
  <c r="CM34" i="7"/>
  <c r="CM124" i="7" s="1"/>
  <c r="CM25" i="7"/>
  <c r="CM115" i="7" s="1"/>
  <c r="CM33" i="7"/>
  <c r="CM123" i="7" s="1"/>
  <c r="CM49" i="7"/>
  <c r="CM139" i="7" s="1"/>
  <c r="CK65" i="7"/>
  <c r="CL51" i="7"/>
  <c r="CJ108" i="7"/>
  <c r="CI141" i="7"/>
  <c r="CI154" i="7" s="1"/>
  <c r="CL143" i="7"/>
  <c r="CL153" i="7" s="1"/>
  <c r="CI71" i="7"/>
  <c r="CH104" i="7"/>
  <c r="CK42" i="2"/>
  <c r="CK10" i="7" s="1"/>
  <c r="CL9" i="2"/>
  <c r="I93" i="6" l="1"/>
  <c r="B93" i="6"/>
  <c r="G94" i="6"/>
  <c r="CM146" i="7"/>
  <c r="CN62" i="7"/>
  <c r="CN151" i="7" s="1"/>
  <c r="CN60" i="7"/>
  <c r="CN149" i="7" s="1"/>
  <c r="CN58" i="7"/>
  <c r="CN147" i="7" s="1"/>
  <c r="CN63" i="7"/>
  <c r="CN152" i="7" s="1"/>
  <c r="CN61" i="7"/>
  <c r="CN150" i="7" s="1"/>
  <c r="CN59" i="7"/>
  <c r="CN148" i="7" s="1"/>
  <c r="CN57" i="7"/>
  <c r="CM64" i="7"/>
  <c r="CN8" i="2"/>
  <c r="CM5" i="7"/>
  <c r="CM163" i="7" s="1"/>
  <c r="CL42" i="2"/>
  <c r="CL10" i="7" s="1"/>
  <c r="CM9" i="2"/>
  <c r="CL65" i="7"/>
  <c r="CM143" i="7"/>
  <c r="CK108" i="7"/>
  <c r="CJ141" i="7"/>
  <c r="CJ154" i="7" s="1"/>
  <c r="CN54" i="7"/>
  <c r="CN55" i="7"/>
  <c r="CN144" i="7" s="1"/>
  <c r="CO17" i="7"/>
  <c r="CO52" i="7" s="1" a="1"/>
  <c r="CO52" i="7" s="1"/>
  <c r="CN56" i="7"/>
  <c r="CN145" i="7" s="1"/>
  <c r="CN47" i="7"/>
  <c r="CN137" i="7" s="1"/>
  <c r="CN27" i="7"/>
  <c r="CN117" i="7" s="1"/>
  <c r="CN18" i="7"/>
  <c r="CN35" i="7"/>
  <c r="CN125" i="7" s="1"/>
  <c r="CN43" i="7"/>
  <c r="CN133" i="7" s="1"/>
  <c r="CN32" i="7"/>
  <c r="CN122" i="7" s="1"/>
  <c r="CN20" i="7"/>
  <c r="CN110" i="7" s="1"/>
  <c r="CN40" i="7"/>
  <c r="CN130" i="7" s="1"/>
  <c r="CN28" i="7"/>
  <c r="CN118" i="7" s="1"/>
  <c r="CN44" i="7"/>
  <c r="CN134" i="7" s="1"/>
  <c r="CN46" i="7"/>
  <c r="CN136" i="7" s="1"/>
  <c r="CN41" i="7"/>
  <c r="CN131" i="7" s="1"/>
  <c r="CN29" i="7"/>
  <c r="CN119" i="7" s="1"/>
  <c r="CN19" i="7"/>
  <c r="CN109" i="7" s="1"/>
  <c r="CN26" i="7"/>
  <c r="CN116" i="7" s="1"/>
  <c r="CN30" i="7"/>
  <c r="CN120" i="7" s="1"/>
  <c r="CN37" i="7"/>
  <c r="CN127" i="7" s="1"/>
  <c r="CN39" i="7"/>
  <c r="CN129" i="7" s="1"/>
  <c r="CN22" i="7"/>
  <c r="CN112" i="7" s="1"/>
  <c r="CN36" i="7"/>
  <c r="CN126" i="7" s="1"/>
  <c r="CN48" i="7"/>
  <c r="CN138" i="7" s="1"/>
  <c r="CN33" i="7"/>
  <c r="CN123" i="7" s="1"/>
  <c r="CN34" i="7"/>
  <c r="CN124" i="7" s="1"/>
  <c r="CN42" i="7"/>
  <c r="CN132" i="7" s="1"/>
  <c r="CN21" i="7"/>
  <c r="CN111" i="7" s="1"/>
  <c r="CN38" i="7"/>
  <c r="CN128" i="7" s="1"/>
  <c r="CN31" i="7"/>
  <c r="CN121" i="7" s="1"/>
  <c r="CN23" i="7"/>
  <c r="CN113" i="7" s="1"/>
  <c r="CN50" i="7"/>
  <c r="CN140" i="7" s="1"/>
  <c r="CN49" i="7"/>
  <c r="CN139" i="7" s="1"/>
  <c r="CN45" i="7"/>
  <c r="CN135" i="7" s="1"/>
  <c r="CN24" i="7"/>
  <c r="CN114" i="7" s="1"/>
  <c r="CN25" i="7"/>
  <c r="CN115" i="7" s="1"/>
  <c r="CM51" i="7"/>
  <c r="CJ71" i="7"/>
  <c r="CI104" i="7"/>
  <c r="I94" i="6" l="1"/>
  <c r="B94" i="6"/>
  <c r="G95" i="6"/>
  <c r="CM153" i="7"/>
  <c r="CN64" i="7"/>
  <c r="CO63" i="7"/>
  <c r="CO152" i="7" s="1"/>
  <c r="CO61" i="7"/>
  <c r="CO150" i="7" s="1"/>
  <c r="CO59" i="7"/>
  <c r="CO148" i="7" s="1"/>
  <c r="CO58" i="7"/>
  <c r="CO147" i="7" s="1"/>
  <c r="CO57" i="7"/>
  <c r="CO62" i="7"/>
  <c r="CO151" i="7" s="1"/>
  <c r="CO60" i="7"/>
  <c r="CO149" i="7" s="1"/>
  <c r="CN146" i="7"/>
  <c r="CN5" i="7"/>
  <c r="CN163" i="7" s="1"/>
  <c r="CO8" i="2"/>
  <c r="CN51" i="7"/>
  <c r="CM65" i="7"/>
  <c r="CO54" i="7"/>
  <c r="CO55" i="7"/>
  <c r="CO144" i="7" s="1"/>
  <c r="CP17" i="7"/>
  <c r="CP52" i="7" s="1" a="1"/>
  <c r="CP52" i="7" s="1"/>
  <c r="CO56" i="7"/>
  <c r="CO145" i="7" s="1"/>
  <c r="CO43" i="7"/>
  <c r="CO133" i="7" s="1"/>
  <c r="CO18" i="7"/>
  <c r="CO47" i="7"/>
  <c r="CO137" i="7" s="1"/>
  <c r="CO27" i="7"/>
  <c r="CO117" i="7" s="1"/>
  <c r="CO35" i="7"/>
  <c r="CO125" i="7" s="1"/>
  <c r="CO21" i="7"/>
  <c r="CO111" i="7" s="1"/>
  <c r="CO38" i="7"/>
  <c r="CO128" i="7" s="1"/>
  <c r="CO32" i="7"/>
  <c r="CO122" i="7" s="1"/>
  <c r="CO20" i="7"/>
  <c r="CO110" i="7" s="1"/>
  <c r="CO40" i="7"/>
  <c r="CO130" i="7" s="1"/>
  <c r="CO28" i="7"/>
  <c r="CO118" i="7" s="1"/>
  <c r="CO26" i="7"/>
  <c r="CO116" i="7" s="1"/>
  <c r="CO44" i="7"/>
  <c r="CO134" i="7" s="1"/>
  <c r="CO46" i="7"/>
  <c r="CO136" i="7" s="1"/>
  <c r="CO41" i="7"/>
  <c r="CO131" i="7" s="1"/>
  <c r="CO29" i="7"/>
  <c r="CO119" i="7" s="1"/>
  <c r="CO19" i="7"/>
  <c r="CO109" i="7" s="1"/>
  <c r="CO30" i="7"/>
  <c r="CO120" i="7" s="1"/>
  <c r="CO37" i="7"/>
  <c r="CO127" i="7" s="1"/>
  <c r="CO25" i="7"/>
  <c r="CO115" i="7" s="1"/>
  <c r="CO34" i="7"/>
  <c r="CO124" i="7" s="1"/>
  <c r="CO49" i="7"/>
  <c r="CO139" i="7" s="1"/>
  <c r="CO39" i="7"/>
  <c r="CO129" i="7" s="1"/>
  <c r="CO22" i="7"/>
  <c r="CO112" i="7" s="1"/>
  <c r="CO36" i="7"/>
  <c r="CO126" i="7" s="1"/>
  <c r="CO48" i="7"/>
  <c r="CO138" i="7" s="1"/>
  <c r="CO33" i="7"/>
  <c r="CO123" i="7" s="1"/>
  <c r="CO50" i="7"/>
  <c r="CO140" i="7" s="1"/>
  <c r="CO45" i="7"/>
  <c r="CO135" i="7" s="1"/>
  <c r="CO42" i="7"/>
  <c r="CO132" i="7" s="1"/>
  <c r="CO31" i="7"/>
  <c r="CO121" i="7" s="1"/>
  <c r="CO24" i="7"/>
  <c r="CO114" i="7" s="1"/>
  <c r="CO23" i="7"/>
  <c r="CO113" i="7" s="1"/>
  <c r="CM42" i="2"/>
  <c r="CM10" i="7" s="1"/>
  <c r="CN9" i="2"/>
  <c r="CJ104" i="7"/>
  <c r="CK71" i="7"/>
  <c r="CL108" i="7"/>
  <c r="CK141" i="7"/>
  <c r="CK154" i="7" s="1"/>
  <c r="CN143" i="7"/>
  <c r="CN153" i="7" s="1"/>
  <c r="I95" i="6" l="1"/>
  <c r="B95" i="6"/>
  <c r="G96" i="6"/>
  <c r="CO146" i="7"/>
  <c r="CP63" i="7"/>
  <c r="CP152" i="7" s="1"/>
  <c r="CP61" i="7"/>
  <c r="CP150" i="7" s="1"/>
  <c r="CP59" i="7"/>
  <c r="CP148" i="7" s="1"/>
  <c r="CP57" i="7"/>
  <c r="CP146" i="7" s="1"/>
  <c r="CP62" i="7"/>
  <c r="CP151" i="7" s="1"/>
  <c r="CP60" i="7"/>
  <c r="CP149" i="7" s="1"/>
  <c r="CP58" i="7"/>
  <c r="CO64" i="7"/>
  <c r="CN65" i="7"/>
  <c r="CO5" i="7"/>
  <c r="CO163" i="7" s="1"/>
  <c r="CP8" i="2"/>
  <c r="CO143" i="7"/>
  <c r="CO153" i="7" s="1"/>
  <c r="CO51" i="7"/>
  <c r="CP54" i="7"/>
  <c r="CP55" i="7"/>
  <c r="CP144" i="7" s="1"/>
  <c r="CQ17" i="7"/>
  <c r="CQ52" i="7" s="1" a="1"/>
  <c r="CQ52" i="7" s="1"/>
  <c r="CP56" i="7"/>
  <c r="CP145" i="7" s="1"/>
  <c r="CP35" i="7"/>
  <c r="CP125" i="7" s="1"/>
  <c r="CP18" i="7"/>
  <c r="CP43" i="7"/>
  <c r="CP133" i="7" s="1"/>
  <c r="CP47" i="7"/>
  <c r="CP137" i="7" s="1"/>
  <c r="CP27" i="7"/>
  <c r="CP117" i="7" s="1"/>
  <c r="CP39" i="7"/>
  <c r="CP129" i="7" s="1"/>
  <c r="CP22" i="7"/>
  <c r="CP112" i="7" s="1"/>
  <c r="CP36" i="7"/>
  <c r="CP126" i="7" s="1"/>
  <c r="CP48" i="7"/>
  <c r="CP138" i="7" s="1"/>
  <c r="CP33" i="7"/>
  <c r="CP123" i="7" s="1"/>
  <c r="CP21" i="7"/>
  <c r="CP111" i="7" s="1"/>
  <c r="CP38" i="7"/>
  <c r="CP128" i="7" s="1"/>
  <c r="CP32" i="7"/>
  <c r="CP122" i="7" s="1"/>
  <c r="CP20" i="7"/>
  <c r="CP110" i="7" s="1"/>
  <c r="CP40" i="7"/>
  <c r="CP130" i="7" s="1"/>
  <c r="CP28" i="7"/>
  <c r="CP118" i="7" s="1"/>
  <c r="CP26" i="7"/>
  <c r="CP116" i="7" s="1"/>
  <c r="CP24" i="7"/>
  <c r="CP114" i="7" s="1"/>
  <c r="CP34" i="7"/>
  <c r="CP124" i="7" s="1"/>
  <c r="CP44" i="7"/>
  <c r="CP134" i="7" s="1"/>
  <c r="CP46" i="7"/>
  <c r="CP136" i="7" s="1"/>
  <c r="CP41" i="7"/>
  <c r="CP131" i="7" s="1"/>
  <c r="CP29" i="7"/>
  <c r="CP119" i="7" s="1"/>
  <c r="CP19" i="7"/>
  <c r="CP109" i="7" s="1"/>
  <c r="CP30" i="7"/>
  <c r="CP120" i="7" s="1"/>
  <c r="CP37" i="7"/>
  <c r="CP127" i="7" s="1"/>
  <c r="CP25" i="7"/>
  <c r="CP115" i="7" s="1"/>
  <c r="CP49" i="7"/>
  <c r="CP139" i="7" s="1"/>
  <c r="CP42" i="7"/>
  <c r="CP132" i="7" s="1"/>
  <c r="CP23" i="7"/>
  <c r="CP113" i="7" s="1"/>
  <c r="CP45" i="7"/>
  <c r="CP135" i="7" s="1"/>
  <c r="CP50" i="7"/>
  <c r="CP140" i="7" s="1"/>
  <c r="CP31" i="7"/>
  <c r="CP121" i="7" s="1"/>
  <c r="CN42" i="2"/>
  <c r="CN10" i="7" s="1"/>
  <c r="CO9" i="2"/>
  <c r="CM108" i="7"/>
  <c r="CL141" i="7"/>
  <c r="CL154" i="7" s="1"/>
  <c r="CL71" i="7"/>
  <c r="CK104" i="7"/>
  <c r="I96" i="6" l="1"/>
  <c r="B96" i="6"/>
  <c r="G97" i="6"/>
  <c r="CQ63" i="7"/>
  <c r="CQ152" i="7" s="1"/>
  <c r="CQ61" i="7"/>
  <c r="CQ150" i="7" s="1"/>
  <c r="CQ59" i="7"/>
  <c r="CQ148" i="7" s="1"/>
  <c r="CQ57" i="7"/>
  <c r="CQ146" i="7" s="1"/>
  <c r="CQ62" i="7"/>
  <c r="CQ151" i="7" s="1"/>
  <c r="CQ60" i="7"/>
  <c r="CQ149" i="7" s="1"/>
  <c r="CQ58" i="7"/>
  <c r="CP64" i="7"/>
  <c r="CP147" i="7"/>
  <c r="CP5" i="7"/>
  <c r="CP163" i="7" s="1"/>
  <c r="CQ8" i="2"/>
  <c r="CO65" i="7"/>
  <c r="CO42" i="2"/>
  <c r="CO10" i="7" s="1"/>
  <c r="CP9" i="2"/>
  <c r="CN108" i="7"/>
  <c r="CM141" i="7"/>
  <c r="CM154" i="7" s="1"/>
  <c r="CL104" i="7"/>
  <c r="CM71" i="7"/>
  <c r="CP51" i="7"/>
  <c r="CQ54" i="7"/>
  <c r="CQ55" i="7"/>
  <c r="CQ144" i="7" s="1"/>
  <c r="CR17" i="7"/>
  <c r="CR52" i="7" s="1" a="1"/>
  <c r="CR52" i="7" s="1"/>
  <c r="CQ56" i="7"/>
  <c r="CQ145" i="7" s="1"/>
  <c r="CQ18" i="7"/>
  <c r="CQ35" i="7"/>
  <c r="CQ125" i="7" s="1"/>
  <c r="CQ43" i="7"/>
  <c r="CQ133" i="7" s="1"/>
  <c r="CQ47" i="7"/>
  <c r="CQ137" i="7" s="1"/>
  <c r="CQ27" i="7"/>
  <c r="CQ117" i="7" s="1"/>
  <c r="CQ44" i="7"/>
  <c r="CQ134" i="7" s="1"/>
  <c r="CQ46" i="7"/>
  <c r="CQ136" i="7" s="1"/>
  <c r="CQ41" i="7"/>
  <c r="CQ131" i="7" s="1"/>
  <c r="CQ29" i="7"/>
  <c r="CQ119" i="7" s="1"/>
  <c r="CQ19" i="7"/>
  <c r="CQ109" i="7" s="1"/>
  <c r="CQ30" i="7"/>
  <c r="CQ120" i="7" s="1"/>
  <c r="CQ37" i="7"/>
  <c r="CQ127" i="7" s="1"/>
  <c r="CQ39" i="7"/>
  <c r="CQ129" i="7" s="1"/>
  <c r="CQ22" i="7"/>
  <c r="CQ112" i="7" s="1"/>
  <c r="CQ36" i="7"/>
  <c r="CQ126" i="7" s="1"/>
  <c r="CQ48" i="7"/>
  <c r="CQ138" i="7" s="1"/>
  <c r="CQ21" i="7"/>
  <c r="CQ111" i="7" s="1"/>
  <c r="CQ26" i="7"/>
  <c r="CQ116" i="7" s="1"/>
  <c r="CQ38" i="7"/>
  <c r="CQ128" i="7" s="1"/>
  <c r="CQ31" i="7"/>
  <c r="CQ121" i="7" s="1"/>
  <c r="CQ23" i="7"/>
  <c r="CQ113" i="7" s="1"/>
  <c r="CQ45" i="7"/>
  <c r="CQ135" i="7" s="1"/>
  <c r="CQ32" i="7"/>
  <c r="CQ122" i="7" s="1"/>
  <c r="CQ20" i="7"/>
  <c r="CQ110" i="7" s="1"/>
  <c r="CQ40" i="7"/>
  <c r="CQ130" i="7" s="1"/>
  <c r="CQ28" i="7"/>
  <c r="CQ118" i="7" s="1"/>
  <c r="CQ24" i="7"/>
  <c r="CQ114" i="7" s="1"/>
  <c r="CQ34" i="7"/>
  <c r="CQ124" i="7" s="1"/>
  <c r="CQ33" i="7"/>
  <c r="CQ123" i="7" s="1"/>
  <c r="CQ25" i="7"/>
  <c r="CQ115" i="7" s="1"/>
  <c r="CQ49" i="7"/>
  <c r="CQ139" i="7" s="1"/>
  <c r="CQ50" i="7"/>
  <c r="CQ140" i="7" s="1"/>
  <c r="CQ42" i="7"/>
  <c r="CQ132" i="7" s="1"/>
  <c r="CP143" i="7"/>
  <c r="CP153" i="7" s="1"/>
  <c r="I97" i="6" l="1"/>
  <c r="B97" i="6"/>
  <c r="G98" i="6"/>
  <c r="I98" i="6" s="1"/>
  <c r="CQ147" i="7"/>
  <c r="CR63" i="7"/>
  <c r="CR152" i="7" s="1"/>
  <c r="CR61" i="7"/>
  <c r="CR150" i="7" s="1"/>
  <c r="CR59" i="7"/>
  <c r="CR148" i="7" s="1"/>
  <c r="CR57" i="7"/>
  <c r="CR62" i="7"/>
  <c r="CR151" i="7" s="1"/>
  <c r="CR60" i="7"/>
  <c r="CR149" i="7" s="1"/>
  <c r="CR58" i="7"/>
  <c r="CR147" i="7" s="1"/>
  <c r="CQ64" i="7"/>
  <c r="CQ5" i="7"/>
  <c r="CQ163" i="7" s="1"/>
  <c r="CR8" i="2"/>
  <c r="CQ143" i="7"/>
  <c r="CQ153" i="7" s="1"/>
  <c r="CO108" i="7"/>
  <c r="CN141" i="7"/>
  <c r="CN154" i="7" s="1"/>
  <c r="CP42" i="2"/>
  <c r="CP10" i="7" s="1"/>
  <c r="CQ9" i="2"/>
  <c r="CP65" i="7"/>
  <c r="CR54" i="7"/>
  <c r="CR55" i="7"/>
  <c r="CR144" i="7" s="1"/>
  <c r="CS17" i="7"/>
  <c r="CS52" i="7" s="1" a="1"/>
  <c r="CS52" i="7" s="1"/>
  <c r="CR56" i="7"/>
  <c r="CR145" i="7" s="1"/>
  <c r="CR47" i="7"/>
  <c r="CR137" i="7" s="1"/>
  <c r="CR27" i="7"/>
  <c r="CR117" i="7" s="1"/>
  <c r="CR18" i="7"/>
  <c r="CR35" i="7"/>
  <c r="CR125" i="7" s="1"/>
  <c r="CR43" i="7"/>
  <c r="CR133" i="7" s="1"/>
  <c r="CR32" i="7"/>
  <c r="CR122" i="7" s="1"/>
  <c r="CR20" i="7"/>
  <c r="CR110" i="7" s="1"/>
  <c r="CR40" i="7"/>
  <c r="CR130" i="7" s="1"/>
  <c r="CR28" i="7"/>
  <c r="CR118" i="7" s="1"/>
  <c r="CR44" i="7"/>
  <c r="CR134" i="7" s="1"/>
  <c r="CR46" i="7"/>
  <c r="CR136" i="7" s="1"/>
  <c r="CR41" i="7"/>
  <c r="CR131" i="7" s="1"/>
  <c r="CR29" i="7"/>
  <c r="CR119" i="7" s="1"/>
  <c r="CR19" i="7"/>
  <c r="CR109" i="7" s="1"/>
  <c r="CR30" i="7"/>
  <c r="CR120" i="7" s="1"/>
  <c r="CR37" i="7"/>
  <c r="CR127" i="7" s="1"/>
  <c r="CR39" i="7"/>
  <c r="CR129" i="7" s="1"/>
  <c r="CR22" i="7"/>
  <c r="CR112" i="7" s="1"/>
  <c r="CR36" i="7"/>
  <c r="CR126" i="7" s="1"/>
  <c r="CR48" i="7"/>
  <c r="CR138" i="7" s="1"/>
  <c r="CR33" i="7"/>
  <c r="CR123" i="7" s="1"/>
  <c r="CR21" i="7"/>
  <c r="CR111" i="7" s="1"/>
  <c r="CR26" i="7"/>
  <c r="CR116" i="7" s="1"/>
  <c r="CR38" i="7"/>
  <c r="CR128" i="7" s="1"/>
  <c r="CR31" i="7"/>
  <c r="CR121" i="7" s="1"/>
  <c r="CR23" i="7"/>
  <c r="CR113" i="7" s="1"/>
  <c r="CR34" i="7"/>
  <c r="CR124" i="7" s="1"/>
  <c r="CR42" i="7"/>
  <c r="CR132" i="7" s="1"/>
  <c r="CR25" i="7"/>
  <c r="CR115" i="7" s="1"/>
  <c r="CR49" i="7"/>
  <c r="CR139" i="7" s="1"/>
  <c r="CR45" i="7"/>
  <c r="CR135" i="7" s="1"/>
  <c r="CR24" i="7"/>
  <c r="CR114" i="7" s="1"/>
  <c r="CR50" i="7"/>
  <c r="CR140" i="7" s="1"/>
  <c r="CM104" i="7"/>
  <c r="CN71" i="7"/>
  <c r="CQ51" i="7"/>
  <c r="G99" i="6" l="1"/>
  <c r="I99" i="6" s="1"/>
  <c r="CS62" i="7"/>
  <c r="CS151" i="7" s="1"/>
  <c r="CS60" i="7"/>
  <c r="CS149" i="7" s="1"/>
  <c r="CS58" i="7"/>
  <c r="CS147" i="7" s="1"/>
  <c r="CS61" i="7"/>
  <c r="CS150" i="7" s="1"/>
  <c r="CS59" i="7"/>
  <c r="CS148" i="7" s="1"/>
  <c r="CS57" i="7"/>
  <c r="CS63" i="7"/>
  <c r="CS152" i="7" s="1"/>
  <c r="CR64" i="7"/>
  <c r="CR146" i="7"/>
  <c r="CR5" i="7"/>
  <c r="CR163" i="7" s="1"/>
  <c r="CS8" i="2"/>
  <c r="CQ65" i="7"/>
  <c r="CN104" i="7"/>
  <c r="CO71" i="7"/>
  <c r="CR51" i="7"/>
  <c r="CR143" i="7"/>
  <c r="CS54" i="7"/>
  <c r="CS55" i="7"/>
  <c r="CS144" i="7" s="1"/>
  <c r="CT17" i="7"/>
  <c r="CT52" i="7" s="1" a="1"/>
  <c r="CT52" i="7" s="1"/>
  <c r="CS56" i="7"/>
  <c r="CS145" i="7" s="1"/>
  <c r="CS43" i="7"/>
  <c r="CS133" i="7" s="1"/>
  <c r="CS47" i="7"/>
  <c r="CS137" i="7" s="1"/>
  <c r="CS27" i="7"/>
  <c r="CS117" i="7" s="1"/>
  <c r="CS18" i="7"/>
  <c r="CS35" i="7"/>
  <c r="CS125" i="7" s="1"/>
  <c r="CS21" i="7"/>
  <c r="CS111" i="7" s="1"/>
  <c r="CS38" i="7"/>
  <c r="CS128" i="7" s="1"/>
  <c r="CS32" i="7"/>
  <c r="CS122" i="7" s="1"/>
  <c r="CS20" i="7"/>
  <c r="CS110" i="7" s="1"/>
  <c r="CS40" i="7"/>
  <c r="CS130" i="7" s="1"/>
  <c r="CS28" i="7"/>
  <c r="CS118" i="7" s="1"/>
  <c r="CS44" i="7"/>
  <c r="CS134" i="7" s="1"/>
  <c r="CS46" i="7"/>
  <c r="CS136" i="7" s="1"/>
  <c r="CS41" i="7"/>
  <c r="CS131" i="7" s="1"/>
  <c r="CS29" i="7"/>
  <c r="CS119" i="7" s="1"/>
  <c r="CS19" i="7"/>
  <c r="CS109" i="7" s="1"/>
  <c r="CS30" i="7"/>
  <c r="CS120" i="7" s="1"/>
  <c r="CS37" i="7"/>
  <c r="CS127" i="7" s="1"/>
  <c r="CS25" i="7"/>
  <c r="CS115" i="7" s="1"/>
  <c r="CS49" i="7"/>
  <c r="CS139" i="7" s="1"/>
  <c r="CS42" i="7"/>
  <c r="CS132" i="7" s="1"/>
  <c r="CS39" i="7"/>
  <c r="CS129" i="7" s="1"/>
  <c r="CS22" i="7"/>
  <c r="CS112" i="7" s="1"/>
  <c r="CS36" i="7"/>
  <c r="CS126" i="7" s="1"/>
  <c r="CS26" i="7"/>
  <c r="CS116" i="7" s="1"/>
  <c r="CS48" i="7"/>
  <c r="CS138" i="7" s="1"/>
  <c r="CS33" i="7"/>
  <c r="CS123" i="7" s="1"/>
  <c r="CS31" i="7"/>
  <c r="CS121" i="7" s="1"/>
  <c r="CS24" i="7"/>
  <c r="CS114" i="7" s="1"/>
  <c r="CS23" i="7"/>
  <c r="CS113" i="7" s="1"/>
  <c r="CS50" i="7"/>
  <c r="CS140" i="7" s="1"/>
  <c r="CS34" i="7"/>
  <c r="CS124" i="7" s="1"/>
  <c r="CS45" i="7"/>
  <c r="CS135" i="7" s="1"/>
  <c r="CP108" i="7"/>
  <c r="CO141" i="7"/>
  <c r="CO154" i="7" s="1"/>
  <c r="CQ42" i="2"/>
  <c r="CQ10" i="7" s="1"/>
  <c r="CR9" i="2"/>
  <c r="G100" i="6" l="1"/>
  <c r="I100" i="6" s="1"/>
  <c r="CS146" i="7"/>
  <c r="CR153" i="7"/>
  <c r="CT62" i="7"/>
  <c r="CT151" i="7" s="1"/>
  <c r="CT60" i="7"/>
  <c r="CT149" i="7" s="1"/>
  <c r="CT58" i="7"/>
  <c r="CT147" i="7" s="1"/>
  <c r="CT63" i="7"/>
  <c r="CT152" i="7" s="1"/>
  <c r="CT61" i="7"/>
  <c r="CT150" i="7" s="1"/>
  <c r="CT59" i="7"/>
  <c r="CT148" i="7" s="1"/>
  <c r="CT57" i="7"/>
  <c r="CT146" i="7" s="1"/>
  <c r="CS64" i="7"/>
  <c r="CT8" i="2"/>
  <c r="CS5" i="7"/>
  <c r="CS163" i="7" s="1"/>
  <c r="CR42" i="2"/>
  <c r="CR10" i="7" s="1"/>
  <c r="CS9" i="2"/>
  <c r="CP71" i="7"/>
  <c r="CO104" i="7"/>
  <c r="CQ108" i="7"/>
  <c r="CP141" i="7"/>
  <c r="CP154" i="7" s="1"/>
  <c r="CT54" i="7"/>
  <c r="CT55" i="7"/>
  <c r="CT144" i="7" s="1"/>
  <c r="CU17" i="7"/>
  <c r="CU52" i="7" s="1" a="1"/>
  <c r="CU52" i="7" s="1"/>
  <c r="CT56" i="7"/>
  <c r="CT145" i="7" s="1"/>
  <c r="CT35" i="7"/>
  <c r="CT125" i="7" s="1"/>
  <c r="CT43" i="7"/>
  <c r="CT133" i="7" s="1"/>
  <c r="CT47" i="7"/>
  <c r="CT137" i="7" s="1"/>
  <c r="CT27" i="7"/>
  <c r="CT117" i="7" s="1"/>
  <c r="CT18" i="7"/>
  <c r="CT39" i="7"/>
  <c r="CT129" i="7" s="1"/>
  <c r="CT22" i="7"/>
  <c r="CT112" i="7" s="1"/>
  <c r="CT36" i="7"/>
  <c r="CT126" i="7" s="1"/>
  <c r="CT26" i="7"/>
  <c r="CT116" i="7" s="1"/>
  <c r="CT48" i="7"/>
  <c r="CT138" i="7" s="1"/>
  <c r="CT33" i="7"/>
  <c r="CT123" i="7" s="1"/>
  <c r="CT21" i="7"/>
  <c r="CT111" i="7" s="1"/>
  <c r="CT38" i="7"/>
  <c r="CT128" i="7" s="1"/>
  <c r="CT32" i="7"/>
  <c r="CT122" i="7" s="1"/>
  <c r="CT20" i="7"/>
  <c r="CT110" i="7" s="1"/>
  <c r="CT40" i="7"/>
  <c r="CT130" i="7" s="1"/>
  <c r="CT28" i="7"/>
  <c r="CT118" i="7" s="1"/>
  <c r="CT24" i="7"/>
  <c r="CT114" i="7" s="1"/>
  <c r="CT50" i="7"/>
  <c r="CT140" i="7" s="1"/>
  <c r="CT44" i="7"/>
  <c r="CT134" i="7" s="1"/>
  <c r="CT46" i="7"/>
  <c r="CT136" i="7" s="1"/>
  <c r="CT41" i="7"/>
  <c r="CT131" i="7" s="1"/>
  <c r="CT29" i="7"/>
  <c r="CT119" i="7" s="1"/>
  <c r="CT19" i="7"/>
  <c r="CT109" i="7" s="1"/>
  <c r="CT30" i="7"/>
  <c r="CT120" i="7" s="1"/>
  <c r="CT37" i="7"/>
  <c r="CT127" i="7" s="1"/>
  <c r="CT25" i="7"/>
  <c r="CT115" i="7" s="1"/>
  <c r="CT49" i="7"/>
  <c r="CT139" i="7" s="1"/>
  <c r="CT45" i="7"/>
  <c r="CT135" i="7" s="1"/>
  <c r="CT31" i="7"/>
  <c r="CT121" i="7" s="1"/>
  <c r="CT23" i="7"/>
  <c r="CT113" i="7" s="1"/>
  <c r="CT42" i="7"/>
  <c r="CT132" i="7" s="1"/>
  <c r="CT34" i="7"/>
  <c r="CT124" i="7" s="1"/>
  <c r="CS143" i="7"/>
  <c r="CS153" i="7" s="1"/>
  <c r="CR65" i="7"/>
  <c r="CS51" i="7"/>
  <c r="G101" i="6" l="1"/>
  <c r="I101" i="6" s="1"/>
  <c r="CU62" i="7"/>
  <c r="CU151" i="7" s="1"/>
  <c r="CU60" i="7"/>
  <c r="CU149" i="7" s="1"/>
  <c r="CU58" i="7"/>
  <c r="CU147" i="7" s="1"/>
  <c r="CU63" i="7"/>
  <c r="CU152" i="7" s="1"/>
  <c r="CU61" i="7"/>
  <c r="CU150" i="7" s="1"/>
  <c r="CU59" i="7"/>
  <c r="CU148" i="7" s="1"/>
  <c r="CU57" i="7"/>
  <c r="CU146" i="7" s="1"/>
  <c r="CT64" i="7"/>
  <c r="CT5" i="7"/>
  <c r="CT163" i="7" s="1"/>
  <c r="CU8" i="2"/>
  <c r="CU54" i="7"/>
  <c r="CU55" i="7"/>
  <c r="CU144" i="7" s="1"/>
  <c r="CV17" i="7"/>
  <c r="CV52" i="7" s="1" a="1"/>
  <c r="CV52" i="7" s="1"/>
  <c r="CU56" i="7"/>
  <c r="CU145" i="7" s="1"/>
  <c r="CU35" i="7"/>
  <c r="CU125" i="7" s="1"/>
  <c r="CU43" i="7"/>
  <c r="CU133" i="7" s="1"/>
  <c r="CU47" i="7"/>
  <c r="CU137" i="7" s="1"/>
  <c r="CU27" i="7"/>
  <c r="CU117" i="7" s="1"/>
  <c r="CU18" i="7"/>
  <c r="CU44" i="7"/>
  <c r="CU134" i="7" s="1"/>
  <c r="CU46" i="7"/>
  <c r="CU136" i="7" s="1"/>
  <c r="CU41" i="7"/>
  <c r="CU131" i="7" s="1"/>
  <c r="CU29" i="7"/>
  <c r="CU119" i="7" s="1"/>
  <c r="CU19" i="7"/>
  <c r="CU109" i="7" s="1"/>
  <c r="CU26" i="7"/>
  <c r="CU116" i="7" s="1"/>
  <c r="CU30" i="7"/>
  <c r="CU120" i="7" s="1"/>
  <c r="CU37" i="7"/>
  <c r="CU127" i="7" s="1"/>
  <c r="CU39" i="7"/>
  <c r="CU129" i="7" s="1"/>
  <c r="CU22" i="7"/>
  <c r="CU112" i="7" s="1"/>
  <c r="CU36" i="7"/>
  <c r="CU126" i="7" s="1"/>
  <c r="CU48" i="7"/>
  <c r="CU138" i="7" s="1"/>
  <c r="CU21" i="7"/>
  <c r="CU111" i="7" s="1"/>
  <c r="CU38" i="7"/>
  <c r="CU128" i="7" s="1"/>
  <c r="CU31" i="7"/>
  <c r="CU121" i="7" s="1"/>
  <c r="CU50" i="7"/>
  <c r="CU140" i="7" s="1"/>
  <c r="CU23" i="7"/>
  <c r="CU113" i="7" s="1"/>
  <c r="CU45" i="7"/>
  <c r="CU135" i="7" s="1"/>
  <c r="CU32" i="7"/>
  <c r="CU122" i="7" s="1"/>
  <c r="CU20" i="7"/>
  <c r="CU110" i="7" s="1"/>
  <c r="CU40" i="7"/>
  <c r="CU130" i="7" s="1"/>
  <c r="CU28" i="7"/>
  <c r="CU118" i="7" s="1"/>
  <c r="CU24" i="7"/>
  <c r="CU114" i="7" s="1"/>
  <c r="CU42" i="7"/>
  <c r="CU132" i="7" s="1"/>
  <c r="CU34" i="7"/>
  <c r="CU124" i="7" s="1"/>
  <c r="CU49" i="7"/>
  <c r="CU139" i="7" s="1"/>
  <c r="CU33" i="7"/>
  <c r="CU123" i="7" s="1"/>
  <c r="CU25" i="7"/>
  <c r="CU115" i="7" s="1"/>
  <c r="CS65" i="7"/>
  <c r="CT51" i="7"/>
  <c r="CS42" i="2"/>
  <c r="CS10" i="7" s="1"/>
  <c r="CT9" i="2"/>
  <c r="CT143" i="7"/>
  <c r="CT153" i="7" s="1"/>
  <c r="CR108" i="7"/>
  <c r="CQ141" i="7"/>
  <c r="CQ154" i="7" s="1"/>
  <c r="CP104" i="7"/>
  <c r="CQ71" i="7"/>
  <c r="G102" i="6" l="1"/>
  <c r="I102" i="6" s="1"/>
  <c r="CV62" i="7"/>
  <c r="CV151" i="7" s="1"/>
  <c r="CV60" i="7"/>
  <c r="CV149" i="7" s="1"/>
  <c r="CV58" i="7"/>
  <c r="CV147" i="7" s="1"/>
  <c r="CV63" i="7"/>
  <c r="CV152" i="7" s="1"/>
  <c r="CV61" i="7"/>
  <c r="CV150" i="7" s="1"/>
  <c r="CV59" i="7"/>
  <c r="CV148" i="7" s="1"/>
  <c r="CV57" i="7"/>
  <c r="CU64" i="7"/>
  <c r="CU5" i="7"/>
  <c r="CU163" i="7" s="1"/>
  <c r="CV8" i="2"/>
  <c r="CT65" i="7"/>
  <c r="CQ104" i="7"/>
  <c r="CR71" i="7"/>
  <c r="CU143" i="7"/>
  <c r="CU153" i="7" s="1"/>
  <c r="CT42" i="2"/>
  <c r="CT10" i="7" s="1"/>
  <c r="CU9" i="2"/>
  <c r="CV54" i="7"/>
  <c r="CV55" i="7"/>
  <c r="CV144" i="7" s="1"/>
  <c r="CV56" i="7"/>
  <c r="CV145" i="7" s="1"/>
  <c r="CW17" i="7"/>
  <c r="CW52" i="7" s="1" a="1"/>
  <c r="CW52" i="7" s="1"/>
  <c r="CV47" i="7"/>
  <c r="CV137" i="7" s="1"/>
  <c r="CV27" i="7"/>
  <c r="CV117" i="7" s="1"/>
  <c r="CV35" i="7"/>
  <c r="CV125" i="7" s="1"/>
  <c r="CV43" i="7"/>
  <c r="CV133" i="7" s="1"/>
  <c r="CV18" i="7"/>
  <c r="CV32" i="7"/>
  <c r="CV122" i="7" s="1"/>
  <c r="CV46" i="7"/>
  <c r="CV136" i="7" s="1"/>
  <c r="CV20" i="7"/>
  <c r="CV110" i="7" s="1"/>
  <c r="CV40" i="7"/>
  <c r="CV130" i="7" s="1"/>
  <c r="CV28" i="7"/>
  <c r="CV118" i="7" s="1"/>
  <c r="CV44" i="7"/>
  <c r="CV134" i="7" s="1"/>
  <c r="CV41" i="7"/>
  <c r="CV131" i="7" s="1"/>
  <c r="CV29" i="7"/>
  <c r="CV119" i="7" s="1"/>
  <c r="CV19" i="7"/>
  <c r="CV109" i="7" s="1"/>
  <c r="CV26" i="7"/>
  <c r="CV116" i="7" s="1"/>
  <c r="CV30" i="7"/>
  <c r="CV120" i="7" s="1"/>
  <c r="CV37" i="7"/>
  <c r="CV127" i="7" s="1"/>
  <c r="CV39" i="7"/>
  <c r="CV129" i="7" s="1"/>
  <c r="CV22" i="7"/>
  <c r="CV112" i="7" s="1"/>
  <c r="CV36" i="7"/>
  <c r="CV126" i="7" s="1"/>
  <c r="CV48" i="7"/>
  <c r="CV138" i="7" s="1"/>
  <c r="CV33" i="7"/>
  <c r="CV123" i="7" s="1"/>
  <c r="CV42" i="7"/>
  <c r="CV132" i="7" s="1"/>
  <c r="CV21" i="7"/>
  <c r="CV111" i="7" s="1"/>
  <c r="CV38" i="7"/>
  <c r="CV128" i="7" s="1"/>
  <c r="CV31" i="7"/>
  <c r="CV121" i="7" s="1"/>
  <c r="CV50" i="7"/>
  <c r="CV140" i="7" s="1"/>
  <c r="CV23" i="7"/>
  <c r="CV113" i="7" s="1"/>
  <c r="CV34" i="7"/>
  <c r="CV124" i="7" s="1"/>
  <c r="CV49" i="7"/>
  <c r="CV139" i="7" s="1"/>
  <c r="CV45" i="7"/>
  <c r="CV135" i="7" s="1"/>
  <c r="CV24" i="7"/>
  <c r="CV114" i="7" s="1"/>
  <c r="CV25" i="7"/>
  <c r="CV115" i="7" s="1"/>
  <c r="CS108" i="7"/>
  <c r="CR141" i="7"/>
  <c r="CR154" i="7" s="1"/>
  <c r="CU51" i="7"/>
  <c r="G103" i="6" l="1"/>
  <c r="I103" i="6" s="1"/>
  <c r="CV64" i="7"/>
  <c r="CW63" i="7"/>
  <c r="CW152" i="7" s="1"/>
  <c r="CW61" i="7"/>
  <c r="CW150" i="7" s="1"/>
  <c r="CW59" i="7"/>
  <c r="CW148" i="7" s="1"/>
  <c r="CW58" i="7"/>
  <c r="CW147" i="7" s="1"/>
  <c r="CW57" i="7"/>
  <c r="CW62" i="7"/>
  <c r="CW151" i="7" s="1"/>
  <c r="CW60" i="7"/>
  <c r="CW149" i="7" s="1"/>
  <c r="CV146" i="7"/>
  <c r="CV5" i="7"/>
  <c r="CV163" i="7" s="1"/>
  <c r="CW8" i="2"/>
  <c r="CU65" i="7"/>
  <c r="CV51" i="7"/>
  <c r="CV143" i="7"/>
  <c r="CS141" i="7"/>
  <c r="CS154" i="7" s="1"/>
  <c r="CT108" i="7"/>
  <c r="CU42" i="2"/>
  <c r="CU10" i="7" s="1"/>
  <c r="CV9" i="2"/>
  <c r="CW54" i="7"/>
  <c r="CW55" i="7"/>
  <c r="CW144" i="7" s="1"/>
  <c r="CW56" i="7"/>
  <c r="CW145" i="7" s="1"/>
  <c r="CX17" i="7"/>
  <c r="CX52" i="7" s="1" a="1"/>
  <c r="CX52" i="7" s="1"/>
  <c r="CW43" i="7"/>
  <c r="CW133" i="7" s="1"/>
  <c r="CW18" i="7"/>
  <c r="CW47" i="7"/>
  <c r="CW137" i="7" s="1"/>
  <c r="CW27" i="7"/>
  <c r="CW117" i="7" s="1"/>
  <c r="CW35" i="7"/>
  <c r="CW125" i="7" s="1"/>
  <c r="CW21" i="7"/>
  <c r="CW111" i="7" s="1"/>
  <c r="CW30" i="7"/>
  <c r="CW120" i="7" s="1"/>
  <c r="CW38" i="7"/>
  <c r="CW128" i="7" s="1"/>
  <c r="CW32" i="7"/>
  <c r="CW122" i="7" s="1"/>
  <c r="CW46" i="7"/>
  <c r="CW136" i="7" s="1"/>
  <c r="CW20" i="7"/>
  <c r="CW110" i="7" s="1"/>
  <c r="CW40" i="7"/>
  <c r="CW130" i="7" s="1"/>
  <c r="CW28" i="7"/>
  <c r="CW118" i="7" s="1"/>
  <c r="CW44" i="7"/>
  <c r="CW134" i="7" s="1"/>
  <c r="CW41" i="7"/>
  <c r="CW131" i="7" s="1"/>
  <c r="CW29" i="7"/>
  <c r="CW119" i="7" s="1"/>
  <c r="CW19" i="7"/>
  <c r="CW109" i="7" s="1"/>
  <c r="CW26" i="7"/>
  <c r="CW116" i="7" s="1"/>
  <c r="CW37" i="7"/>
  <c r="CW127" i="7" s="1"/>
  <c r="CW25" i="7"/>
  <c r="CW115" i="7" s="1"/>
  <c r="CW34" i="7"/>
  <c r="CW124" i="7" s="1"/>
  <c r="CW49" i="7"/>
  <c r="CW139" i="7" s="1"/>
  <c r="CW42" i="7"/>
  <c r="CW132" i="7" s="1"/>
  <c r="CW39" i="7"/>
  <c r="CW129" i="7" s="1"/>
  <c r="CW22" i="7"/>
  <c r="CW112" i="7" s="1"/>
  <c r="CW36" i="7"/>
  <c r="CW126" i="7" s="1"/>
  <c r="CW48" i="7"/>
  <c r="CW138" i="7" s="1"/>
  <c r="CW33" i="7"/>
  <c r="CW123" i="7" s="1"/>
  <c r="CW50" i="7"/>
  <c r="CW140" i="7" s="1"/>
  <c r="CW31" i="7"/>
  <c r="CW121" i="7" s="1"/>
  <c r="CW24" i="7"/>
  <c r="CW114" i="7" s="1"/>
  <c r="CW45" i="7"/>
  <c r="CW135" i="7" s="1"/>
  <c r="CW23" i="7"/>
  <c r="CW113" i="7" s="1"/>
  <c r="CR104" i="7"/>
  <c r="CS71" i="7"/>
  <c r="G104" i="6" l="1"/>
  <c r="I104" i="6" s="1"/>
  <c r="CW146" i="7"/>
  <c r="CX63" i="7"/>
  <c r="CX152" i="7" s="1"/>
  <c r="CX61" i="7"/>
  <c r="CX150" i="7" s="1"/>
  <c r="CX59" i="7"/>
  <c r="CX57" i="7"/>
  <c r="CX146" i="7" s="1"/>
  <c r="CX62" i="7"/>
  <c r="CX151" i="7" s="1"/>
  <c r="CX60" i="7"/>
  <c r="CX149" i="7" s="1"/>
  <c r="CX58" i="7"/>
  <c r="CX147" i="7" s="1"/>
  <c r="CW64" i="7"/>
  <c r="CV153" i="7"/>
  <c r="CX148" i="7"/>
  <c r="CW5" i="7"/>
  <c r="CW163" i="7" s="1"/>
  <c r="CX8" i="2"/>
  <c r="CV65" i="7"/>
  <c r="CU108" i="7"/>
  <c r="CT141" i="7"/>
  <c r="CT154" i="7" s="1"/>
  <c r="CW51" i="7"/>
  <c r="CX54" i="7"/>
  <c r="CX55" i="7"/>
  <c r="CX144" i="7" s="1"/>
  <c r="CX56" i="7"/>
  <c r="CX145" i="7" s="1"/>
  <c r="CY17" i="7"/>
  <c r="CY52" i="7" s="1" a="1"/>
  <c r="CY52" i="7" s="1"/>
  <c r="CX35" i="7"/>
  <c r="CX125" i="7" s="1"/>
  <c r="CX18" i="7"/>
  <c r="CX43" i="7"/>
  <c r="CX133" i="7" s="1"/>
  <c r="CX47" i="7"/>
  <c r="CX137" i="7" s="1"/>
  <c r="CX27" i="7"/>
  <c r="CX117" i="7" s="1"/>
  <c r="CX39" i="7"/>
  <c r="CX129" i="7" s="1"/>
  <c r="CX22" i="7"/>
  <c r="CX112" i="7" s="1"/>
  <c r="CX36" i="7"/>
  <c r="CX126" i="7" s="1"/>
  <c r="CX48" i="7"/>
  <c r="CX138" i="7" s="1"/>
  <c r="CX33" i="7"/>
  <c r="CX123" i="7" s="1"/>
  <c r="CX21" i="7"/>
  <c r="CX111" i="7" s="1"/>
  <c r="CX30" i="7"/>
  <c r="CX120" i="7" s="1"/>
  <c r="CX38" i="7"/>
  <c r="CX128" i="7" s="1"/>
  <c r="CX32" i="7"/>
  <c r="CX122" i="7" s="1"/>
  <c r="CX46" i="7"/>
  <c r="CX136" i="7" s="1"/>
  <c r="CX20" i="7"/>
  <c r="CX110" i="7" s="1"/>
  <c r="CX40" i="7"/>
  <c r="CX130" i="7" s="1"/>
  <c r="CX28" i="7"/>
  <c r="CX118" i="7" s="1"/>
  <c r="CX24" i="7"/>
  <c r="CX114" i="7" s="1"/>
  <c r="CX44" i="7"/>
  <c r="CX134" i="7" s="1"/>
  <c r="CX41" i="7"/>
  <c r="CX131" i="7" s="1"/>
  <c r="CX29" i="7"/>
  <c r="CX119" i="7" s="1"/>
  <c r="CX19" i="7"/>
  <c r="CX109" i="7" s="1"/>
  <c r="CX26" i="7"/>
  <c r="CX116" i="7" s="1"/>
  <c r="CX37" i="7"/>
  <c r="CX127" i="7" s="1"/>
  <c r="CX25" i="7"/>
  <c r="CX115" i="7" s="1"/>
  <c r="CX34" i="7"/>
  <c r="CX124" i="7" s="1"/>
  <c r="CX49" i="7"/>
  <c r="CX139" i="7" s="1"/>
  <c r="CX23" i="7"/>
  <c r="CX113" i="7" s="1"/>
  <c r="CX42" i="7"/>
  <c r="CX132" i="7" s="1"/>
  <c r="CX50" i="7"/>
  <c r="CX140" i="7" s="1"/>
  <c r="CX31" i="7"/>
  <c r="CX121" i="7" s="1"/>
  <c r="CX45" i="7"/>
  <c r="CX135" i="7" s="1"/>
  <c r="CT71" i="7"/>
  <c r="CS104" i="7"/>
  <c r="CV42" i="2"/>
  <c r="CV10" i="7" s="1"/>
  <c r="CW9" i="2"/>
  <c r="CW143" i="7"/>
  <c r="CW153" i="7" s="1"/>
  <c r="G105" i="6" l="1"/>
  <c r="I105" i="6" s="1"/>
  <c r="CY63" i="7"/>
  <c r="CY152" i="7" s="1"/>
  <c r="CY61" i="7"/>
  <c r="CY150" i="7" s="1"/>
  <c r="CY59" i="7"/>
  <c r="CY148" i="7" s="1"/>
  <c r="CY57" i="7"/>
  <c r="CY146" i="7" s="1"/>
  <c r="CY62" i="7"/>
  <c r="CY151" i="7" s="1"/>
  <c r="CY60" i="7"/>
  <c r="CY149" i="7" s="1"/>
  <c r="CY58" i="7"/>
  <c r="CY147" i="7" s="1"/>
  <c r="CX64" i="7"/>
  <c r="CY8" i="2"/>
  <c r="CX5" i="7"/>
  <c r="CX163" i="7" s="1"/>
  <c r="CW65" i="7"/>
  <c r="CX143" i="7"/>
  <c r="CX153" i="7" s="1"/>
  <c r="CW42" i="2"/>
  <c r="CW10" i="7" s="1"/>
  <c r="CX9" i="2"/>
  <c r="CU71" i="7"/>
  <c r="CT104" i="7"/>
  <c r="CY54" i="7"/>
  <c r="CY55" i="7"/>
  <c r="CY144" i="7" s="1"/>
  <c r="CY56" i="7"/>
  <c r="CY145" i="7" s="1"/>
  <c r="CZ17" i="7"/>
  <c r="CZ52" i="7" s="1" a="1"/>
  <c r="CZ52" i="7" s="1"/>
  <c r="CY35" i="7"/>
  <c r="CY125" i="7" s="1"/>
  <c r="CY43" i="7"/>
  <c r="CY133" i="7" s="1"/>
  <c r="CY18" i="7"/>
  <c r="CY47" i="7"/>
  <c r="CY137" i="7" s="1"/>
  <c r="CY27" i="7"/>
  <c r="CY117" i="7" s="1"/>
  <c r="CY44" i="7"/>
  <c r="CY134" i="7" s="1"/>
  <c r="CY41" i="7"/>
  <c r="CY131" i="7" s="1"/>
  <c r="CY29" i="7"/>
  <c r="CY119" i="7" s="1"/>
  <c r="CY19" i="7"/>
  <c r="CY109" i="7" s="1"/>
  <c r="CY26" i="7"/>
  <c r="CY116" i="7" s="1"/>
  <c r="CY37" i="7"/>
  <c r="CY127" i="7" s="1"/>
  <c r="CY39" i="7"/>
  <c r="CY129" i="7" s="1"/>
  <c r="CY22" i="7"/>
  <c r="CY112" i="7" s="1"/>
  <c r="CY36" i="7"/>
  <c r="CY126" i="7" s="1"/>
  <c r="CY48" i="7"/>
  <c r="CY138" i="7" s="1"/>
  <c r="CY21" i="7"/>
  <c r="CY111" i="7" s="1"/>
  <c r="CY30" i="7"/>
  <c r="CY120" i="7" s="1"/>
  <c r="CY38" i="7"/>
  <c r="CY128" i="7" s="1"/>
  <c r="CY31" i="7"/>
  <c r="CY121" i="7" s="1"/>
  <c r="CY50" i="7"/>
  <c r="CY140" i="7" s="1"/>
  <c r="CY23" i="7"/>
  <c r="CY113" i="7" s="1"/>
  <c r="CY45" i="7"/>
  <c r="CY135" i="7" s="1"/>
  <c r="CY32" i="7"/>
  <c r="CY122" i="7" s="1"/>
  <c r="CY46" i="7"/>
  <c r="CY136" i="7" s="1"/>
  <c r="CY20" i="7"/>
  <c r="CY110" i="7" s="1"/>
  <c r="CY40" i="7"/>
  <c r="CY130" i="7" s="1"/>
  <c r="CY28" i="7"/>
  <c r="CY118" i="7" s="1"/>
  <c r="CY24" i="7"/>
  <c r="CY114" i="7" s="1"/>
  <c r="CY25" i="7"/>
  <c r="CY115" i="7" s="1"/>
  <c r="CY42" i="7"/>
  <c r="CY132" i="7" s="1"/>
  <c r="CY49" i="7"/>
  <c r="CY139" i="7" s="1"/>
  <c r="CY34" i="7"/>
  <c r="CY124" i="7" s="1"/>
  <c r="CY33" i="7"/>
  <c r="CY123" i="7" s="1"/>
  <c r="CV108" i="7"/>
  <c r="CU141" i="7"/>
  <c r="CU154" i="7" s="1"/>
  <c r="CX51" i="7"/>
  <c r="G106" i="6" l="1"/>
  <c r="I106" i="6" s="1"/>
  <c r="CZ63" i="7"/>
  <c r="CZ152" i="7" s="1"/>
  <c r="CZ61" i="7"/>
  <c r="CZ150" i="7" s="1"/>
  <c r="CZ59" i="7"/>
  <c r="CZ148" i="7" s="1"/>
  <c r="CZ57" i="7"/>
  <c r="CZ62" i="7"/>
  <c r="CZ151" i="7" s="1"/>
  <c r="CZ60" i="7"/>
  <c r="CZ149" i="7" s="1"/>
  <c r="CZ58" i="7"/>
  <c r="CZ147" i="7" s="1"/>
  <c r="CY64" i="7"/>
  <c r="CX65" i="7"/>
  <c r="CY5" i="7"/>
  <c r="CY163" i="7" s="1"/>
  <c r="CZ8" i="2"/>
  <c r="CZ5" i="7" s="1"/>
  <c r="CZ163" i="7" s="1"/>
  <c r="CY143" i="7"/>
  <c r="CY153" i="7" s="1"/>
  <c r="CV141" i="7"/>
  <c r="CV154" i="7" s="1"/>
  <c r="CW108" i="7"/>
  <c r="CY51" i="7"/>
  <c r="CZ54" i="7"/>
  <c r="CZ55" i="7"/>
  <c r="CZ144" i="7" s="1"/>
  <c r="CZ56" i="7"/>
  <c r="CZ145" i="7" s="1"/>
  <c r="CZ47" i="7"/>
  <c r="CZ137" i="7" s="1"/>
  <c r="CZ27" i="7"/>
  <c r="CZ117" i="7" s="1"/>
  <c r="CZ35" i="7"/>
  <c r="CZ125" i="7" s="1"/>
  <c r="CZ43" i="7"/>
  <c r="CZ133" i="7" s="1"/>
  <c r="CZ18" i="7"/>
  <c r="CZ32" i="7"/>
  <c r="CZ122" i="7" s="1"/>
  <c r="CZ46" i="7"/>
  <c r="CZ136" i="7" s="1"/>
  <c r="CZ20" i="7"/>
  <c r="CZ110" i="7" s="1"/>
  <c r="CZ40" i="7"/>
  <c r="CZ130" i="7" s="1"/>
  <c r="CZ28" i="7"/>
  <c r="CZ118" i="7" s="1"/>
  <c r="CZ44" i="7"/>
  <c r="CZ134" i="7" s="1"/>
  <c r="CZ41" i="7"/>
  <c r="CZ131" i="7" s="1"/>
  <c r="CZ29" i="7"/>
  <c r="CZ119" i="7" s="1"/>
  <c r="CZ19" i="7"/>
  <c r="CZ109" i="7" s="1"/>
  <c r="CZ26" i="7"/>
  <c r="CZ116" i="7" s="1"/>
  <c r="CZ37" i="7"/>
  <c r="CZ127" i="7" s="1"/>
  <c r="CZ39" i="7"/>
  <c r="CZ129" i="7" s="1"/>
  <c r="CZ22" i="7"/>
  <c r="CZ112" i="7" s="1"/>
  <c r="CZ36" i="7"/>
  <c r="CZ126" i="7" s="1"/>
  <c r="CZ48" i="7"/>
  <c r="CZ138" i="7" s="1"/>
  <c r="CZ33" i="7"/>
  <c r="CZ123" i="7" s="1"/>
  <c r="CZ42" i="7"/>
  <c r="CZ132" i="7" s="1"/>
  <c r="CZ21" i="7"/>
  <c r="CZ111" i="7" s="1"/>
  <c r="CZ30" i="7"/>
  <c r="CZ120" i="7" s="1"/>
  <c r="CZ38" i="7"/>
  <c r="CZ128" i="7" s="1"/>
  <c r="CZ31" i="7"/>
  <c r="CZ121" i="7" s="1"/>
  <c r="CZ50" i="7"/>
  <c r="CZ140" i="7" s="1"/>
  <c r="CZ23" i="7"/>
  <c r="CZ113" i="7" s="1"/>
  <c r="CZ45" i="7"/>
  <c r="CZ135" i="7" s="1"/>
  <c r="CZ25" i="7"/>
  <c r="CZ115" i="7" s="1"/>
  <c r="CZ34" i="7"/>
  <c r="CZ124" i="7" s="1"/>
  <c r="CZ49" i="7"/>
  <c r="CZ139" i="7" s="1"/>
  <c r="CZ24" i="7"/>
  <c r="CZ114" i="7" s="1"/>
  <c r="CU104" i="7"/>
  <c r="CV71" i="7"/>
  <c r="CX42" i="2"/>
  <c r="CX10" i="7" s="1"/>
  <c r="CY9" i="2"/>
  <c r="G107" i="6" l="1"/>
  <c r="I107" i="6" s="1"/>
  <c r="CZ64" i="7"/>
  <c r="CZ146" i="7"/>
  <c r="CY65" i="7"/>
  <c r="CZ51" i="7"/>
  <c r="CX108" i="7"/>
  <c r="CW141" i="7"/>
  <c r="CW154" i="7" s="1"/>
  <c r="CY42" i="2"/>
  <c r="CY10" i="7" s="1"/>
  <c r="CZ9" i="2"/>
  <c r="CZ42" i="2" s="1"/>
  <c r="CZ10" i="7" s="1"/>
  <c r="CW71" i="7"/>
  <c r="CV104" i="7"/>
  <c r="CZ143" i="7"/>
  <c r="G108" i="6" l="1"/>
  <c r="CZ153" i="7"/>
  <c r="CZ65" i="7"/>
  <c r="CW104" i="7"/>
  <c r="CX71" i="7"/>
  <c r="CX141" i="7"/>
  <c r="CX154" i="7" s="1"/>
  <c r="CY108" i="7"/>
  <c r="I108" i="6" l="1"/>
  <c r="B98" i="6"/>
  <c r="G109" i="6"/>
  <c r="CZ108" i="7"/>
  <c r="CZ141" i="7" s="1"/>
  <c r="CZ154" i="7" s="1"/>
  <c r="CY141" i="7"/>
  <c r="CY154" i="7" s="1"/>
  <c r="CX104" i="7"/>
  <c r="CY71" i="7"/>
  <c r="I109" i="6" l="1"/>
  <c r="B99" i="6"/>
  <c r="G110" i="6"/>
  <c r="B100" i="6" s="1"/>
  <c r="CY104" i="7"/>
  <c r="CZ71" i="7"/>
  <c r="CZ104" i="7" s="1"/>
  <c r="B88" i="6" l="1"/>
  <c r="I110" i="6"/>
  <c r="G111" i="6"/>
  <c r="B101" i="6" s="1"/>
  <c r="B89" i="6" l="1"/>
  <c r="I111" i="6"/>
  <c r="G112" i="6"/>
  <c r="B102" i="6" s="1"/>
  <c r="B90" i="6" l="1"/>
  <c r="I112" i="6"/>
  <c r="G113" i="6"/>
  <c r="B103" i="6" s="1"/>
  <c r="B91" i="6" l="1"/>
  <c r="I113" i="6"/>
  <c r="G114" i="6"/>
  <c r="B104" i="6" s="1"/>
  <c r="B92" i="6" l="1"/>
  <c r="I114" i="6"/>
  <c r="C89" i="6"/>
  <c r="D89" i="6" s="1"/>
  <c r="G115" i="6"/>
  <c r="I115" i="6" l="1"/>
  <c r="B105" i="6"/>
  <c r="C91" i="6"/>
  <c r="D91" i="6" s="1"/>
  <c r="C90" i="6"/>
  <c r="D90" i="6" s="1"/>
  <c r="C88" i="6"/>
  <c r="D88" i="6" s="1"/>
  <c r="C87" i="6"/>
  <c r="D87" i="6" s="1"/>
  <c r="G116" i="6"/>
  <c r="I116" i="6" s="1"/>
  <c r="C94" i="6" l="1"/>
  <c r="D94" i="6" s="1"/>
  <c r="G117" i="6"/>
  <c r="I117" i="6" s="1"/>
  <c r="C92" i="6" l="1"/>
  <c r="D92" i="6" s="1"/>
  <c r="C95" i="6"/>
  <c r="D95" i="6" s="1"/>
  <c r="G118" i="6"/>
  <c r="I118" i="6" s="1"/>
  <c r="C96" i="6" l="1"/>
  <c r="D96" i="6" s="1"/>
  <c r="G119" i="6"/>
  <c r="I119" i="6" s="1"/>
  <c r="G120" i="6" l="1"/>
  <c r="I120" i="6" s="1"/>
  <c r="C97" i="6" l="1"/>
  <c r="D97" i="6" s="1"/>
  <c r="G121" i="6"/>
  <c r="I121" i="6" s="1"/>
  <c r="C99" i="6" l="1"/>
  <c r="D99" i="6" s="1"/>
  <c r="C98" i="6"/>
  <c r="D98" i="6" s="1"/>
  <c r="G122" i="6"/>
  <c r="I122" i="6" s="1"/>
  <c r="G123" i="6" l="1"/>
  <c r="I123" i="6" s="1"/>
  <c r="G124" i="6" l="1"/>
  <c r="I124" i="6" s="1"/>
  <c r="C100" i="6" l="1"/>
  <c r="D100" i="6" s="1"/>
  <c r="G125" i="6"/>
  <c r="I125" i="6" s="1"/>
  <c r="C101" i="6" l="1"/>
  <c r="D101" i="6" s="1"/>
  <c r="G126" i="6"/>
  <c r="I126" i="6" s="1"/>
  <c r="C102" i="6" l="1"/>
  <c r="D102" i="6" s="1"/>
  <c r="G127" i="6"/>
  <c r="I127" i="6" s="1"/>
  <c r="C103" i="6" l="1"/>
  <c r="D103" i="6" s="1"/>
  <c r="G128" i="6"/>
  <c r="I128" i="6" s="1"/>
  <c r="C104" i="6" l="1"/>
  <c r="D104" i="6" s="1"/>
  <c r="G129" i="6"/>
  <c r="I129" i="6" s="1"/>
  <c r="C105" i="6" l="1"/>
  <c r="D105" i="6" s="1"/>
  <c r="G130" i="6"/>
  <c r="I130" i="6" s="1"/>
  <c r="C106" i="6" l="1"/>
  <c r="D106" i="6" s="1"/>
  <c r="G131" i="6"/>
  <c r="I131" i="6" s="1"/>
  <c r="C107" i="6" l="1"/>
  <c r="D107" i="6" s="1"/>
  <c r="G132" i="6"/>
  <c r="I132" i="6" s="1"/>
  <c r="C108" i="6" l="1"/>
  <c r="D108" i="6" s="1"/>
  <c r="G133" i="6"/>
  <c r="I133" i="6" s="1"/>
  <c r="C109" i="6" l="1"/>
  <c r="D109" i="6" s="1"/>
  <c r="G134" i="6"/>
  <c r="I134" i="6" s="1"/>
  <c r="C110" i="6" l="1"/>
  <c r="D110" i="6" s="1"/>
  <c r="G135" i="6"/>
  <c r="I135" i="6" s="1"/>
  <c r="C111" i="6" l="1"/>
  <c r="D111" i="6" s="1"/>
  <c r="G136" i="6"/>
  <c r="I136" i="6" s="1"/>
  <c r="C136" i="6"/>
  <c r="D136" i="6" s="1"/>
  <c r="C134" i="6"/>
  <c r="D134" i="6" s="1"/>
  <c r="C133" i="6"/>
  <c r="D133" i="6" s="1"/>
  <c r="C131" i="6"/>
  <c r="D131" i="6" s="1"/>
  <c r="C138" i="6"/>
  <c r="C137" i="6"/>
  <c r="D137" i="6" s="1"/>
  <c r="C135" i="6"/>
  <c r="D135" i="6" s="1"/>
  <c r="C132" i="6"/>
  <c r="D132" i="6" s="1"/>
  <c r="C124" i="6"/>
  <c r="D124" i="6" s="1"/>
  <c r="C127" i="6"/>
  <c r="D127" i="6" s="1"/>
  <c r="C130" i="6"/>
  <c r="D130" i="6" s="1"/>
  <c r="C121" i="6"/>
  <c r="D121" i="6" s="1"/>
  <c r="C117" i="6"/>
  <c r="D117" i="6" s="1"/>
  <c r="C118" i="6"/>
  <c r="D118" i="6" s="1"/>
  <c r="C123" i="6"/>
  <c r="D123" i="6" s="1"/>
  <c r="C128" i="6"/>
  <c r="D128" i="6" s="1"/>
  <c r="C120" i="6"/>
  <c r="D120" i="6" s="1"/>
  <c r="C119" i="6"/>
  <c r="D119" i="6" s="1"/>
  <c r="C129" i="6"/>
  <c r="D129" i="6" s="1"/>
  <c r="C122" i="6"/>
  <c r="D122" i="6" s="1"/>
  <c r="C126" i="6"/>
  <c r="D126" i="6" s="1"/>
  <c r="C125" i="6"/>
  <c r="D125" i="6" s="1"/>
  <c r="C112" i="6" l="1"/>
  <c r="D112" i="6" s="1"/>
  <c r="G138" i="6"/>
  <c r="G137" i="6"/>
  <c r="I137" i="6" s="1"/>
  <c r="D138" i="6"/>
  <c r="B151" i="6" l="1"/>
  <c r="C151" i="6" s="1"/>
  <c r="B142" i="6"/>
  <c r="C142" i="6" s="1"/>
  <c r="B145" i="6"/>
  <c r="C145" i="6" s="1"/>
  <c r="B154" i="6"/>
  <c r="B144" i="6"/>
  <c r="C144" i="6" s="1"/>
  <c r="B150" i="6"/>
  <c r="C150" i="6" s="1"/>
  <c r="B152" i="6"/>
  <c r="C152" i="6" s="1"/>
  <c r="B143" i="6"/>
  <c r="C143" i="6" s="1"/>
  <c r="B148" i="6"/>
  <c r="B153" i="6"/>
  <c r="C153" i="6" s="1"/>
  <c r="B146" i="6"/>
  <c r="C146" i="6" s="1"/>
  <c r="B149" i="6"/>
  <c r="C149" i="6" s="1"/>
  <c r="B147" i="6"/>
  <c r="C147" i="6" s="1"/>
  <c r="B155" i="6"/>
  <c r="I138" i="6"/>
  <c r="C115" i="6"/>
  <c r="D115" i="6" s="1"/>
  <c r="C116" i="6"/>
  <c r="D116" i="6" s="1"/>
  <c r="C113" i="6"/>
  <c r="D113" i="6" s="1"/>
  <c r="C114" i="6"/>
  <c r="D114" i="6" s="1"/>
  <c r="C93" i="6"/>
  <c r="D93" i="6" s="1"/>
  <c r="C154" i="6" l="1"/>
  <c r="D154" i="6" s="1"/>
  <c r="C155" i="6"/>
  <c r="D155" i="6" s="1"/>
  <c r="C148" i="6"/>
  <c r="D148" i="6" s="1"/>
  <c r="D145" i="6"/>
  <c r="D164" i="6"/>
  <c r="D157" i="6"/>
  <c r="D159" i="6"/>
  <c r="D158" i="6"/>
  <c r="D163" i="6"/>
  <c r="D160" i="6"/>
  <c r="D156" i="6"/>
  <c r="D162" i="6"/>
  <c r="D161" i="6"/>
  <c r="D150" i="6"/>
  <c r="D152" i="6"/>
  <c r="D147" i="6"/>
  <c r="D146" i="6"/>
  <c r="D149" i="6"/>
  <c r="D153" i="6"/>
  <c r="D144" i="6"/>
  <c r="D143" i="6"/>
  <c r="D151" i="6"/>
  <c r="D142" i="6"/>
  <c r="C78" i="6"/>
  <c r="D78" i="6" s="1"/>
  <c r="C64" i="6"/>
  <c r="D64" i="6" s="1"/>
  <c r="C44" i="6"/>
  <c r="D44" i="6" s="1"/>
  <c r="C75" i="6"/>
  <c r="D75" i="6" s="1"/>
  <c r="C82" i="6"/>
  <c r="D82" i="6" s="1"/>
  <c r="C33" i="6"/>
  <c r="D33" i="6" s="1"/>
  <c r="C81" i="6"/>
  <c r="D81" i="6" s="1"/>
  <c r="C60" i="6"/>
  <c r="D60" i="6" s="1"/>
  <c r="C14" i="6"/>
  <c r="D14" i="6" s="1"/>
  <c r="C21" i="6"/>
  <c r="D21" i="6" s="1"/>
  <c r="C11" i="6"/>
  <c r="D11" i="6" s="1"/>
  <c r="C32" i="6"/>
  <c r="D32" i="6" s="1"/>
  <c r="C16" i="6"/>
  <c r="D16" i="6" s="1"/>
  <c r="C77" i="6"/>
  <c r="D77" i="6" s="1"/>
  <c r="C65" i="6"/>
  <c r="D65" i="6" s="1"/>
  <c r="C27" i="6"/>
  <c r="D27" i="6" s="1"/>
  <c r="C17" i="6"/>
  <c r="D17" i="6" s="1"/>
  <c r="C37" i="6"/>
  <c r="D37" i="6" s="1"/>
  <c r="C56" i="6"/>
  <c r="D56" i="6" s="1"/>
  <c r="C20" i="6"/>
  <c r="D20" i="6" s="1"/>
  <c r="C76" i="6"/>
  <c r="D76" i="6" s="1"/>
  <c r="C38" i="6"/>
  <c r="D38" i="6" s="1"/>
  <c r="C57" i="6"/>
  <c r="D57" i="6" s="1"/>
  <c r="C12" i="6"/>
  <c r="D12" i="6" s="1"/>
  <c r="C25" i="6"/>
  <c r="D25" i="6" s="1"/>
  <c r="C24" i="6"/>
  <c r="D24" i="6" s="1"/>
  <c r="C46" i="6"/>
  <c r="D46" i="6" s="1"/>
  <c r="C31" i="6"/>
  <c r="D31" i="6" s="1"/>
  <c r="C53" i="6"/>
  <c r="D53" i="6" s="1"/>
  <c r="C48" i="6"/>
  <c r="D48" i="6" s="1"/>
  <c r="C61" i="6"/>
  <c r="D61" i="6" s="1"/>
  <c r="C35" i="6"/>
  <c r="D35" i="6" s="1"/>
  <c r="C74" i="6"/>
  <c r="D74" i="6" s="1"/>
  <c r="C43" i="6"/>
  <c r="D43" i="6" s="1"/>
  <c r="C34" i="6"/>
  <c r="D34" i="6" s="1"/>
  <c r="C62" i="6"/>
  <c r="D62" i="6" s="1"/>
  <c r="C10" i="6"/>
  <c r="D10" i="6" s="1"/>
  <c r="C55" i="6"/>
  <c r="D55" i="6" s="1"/>
  <c r="C45" i="6"/>
  <c r="D45" i="6" s="1"/>
  <c r="C72" i="6"/>
  <c r="D72" i="6" s="1"/>
  <c r="C54" i="6"/>
  <c r="D54" i="6" s="1"/>
  <c r="C50" i="6"/>
  <c r="D50" i="6" s="1"/>
  <c r="C42" i="6"/>
  <c r="D42" i="6" s="1"/>
  <c r="C29" i="6"/>
  <c r="D29" i="6" s="1"/>
  <c r="C59" i="6"/>
  <c r="D59" i="6" s="1"/>
  <c r="C8" i="6"/>
  <c r="C79" i="6"/>
  <c r="D79" i="6" s="1"/>
  <c r="C51" i="6"/>
  <c r="D51" i="6" s="1"/>
  <c r="C71" i="6"/>
  <c r="D71" i="6" s="1"/>
  <c r="C49" i="6"/>
  <c r="D49" i="6" s="1"/>
  <c r="C26" i="6"/>
  <c r="D26" i="6" s="1"/>
  <c r="C80" i="6"/>
  <c r="D80" i="6" s="1"/>
  <c r="C68" i="6"/>
  <c r="D68" i="6" s="1"/>
  <c r="C28" i="6"/>
  <c r="D28" i="6" s="1"/>
  <c r="C22" i="6"/>
  <c r="D22" i="6" s="1"/>
  <c r="C69" i="6"/>
  <c r="D69" i="6" s="1"/>
  <c r="C52" i="6"/>
  <c r="D52" i="6" s="1"/>
  <c r="C40" i="6"/>
  <c r="D40" i="6" s="1"/>
  <c r="C73" i="6"/>
  <c r="D73" i="6" s="1"/>
  <c r="C23" i="6"/>
  <c r="D23" i="6" s="1"/>
  <c r="C13" i="6"/>
  <c r="D13" i="6" s="1"/>
  <c r="C41" i="6"/>
  <c r="D41" i="6" s="1"/>
  <c r="C39" i="6"/>
  <c r="D39" i="6" s="1"/>
  <c r="C19" i="6"/>
  <c r="D19" i="6" s="1"/>
  <c r="C47" i="6"/>
  <c r="D47" i="6" s="1"/>
  <c r="C15" i="6"/>
  <c r="D15" i="6" s="1"/>
  <c r="C63" i="6"/>
  <c r="D63" i="6" s="1"/>
  <c r="C66" i="6"/>
  <c r="D66" i="6" s="1"/>
  <c r="C30" i="6"/>
  <c r="D30" i="6" s="1"/>
  <c r="C70" i="6"/>
  <c r="D70" i="6" s="1"/>
  <c r="C36" i="6"/>
  <c r="D36" i="6" s="1"/>
  <c r="C18" i="6"/>
  <c r="D18" i="6" s="1"/>
  <c r="C84" i="6"/>
  <c r="D84" i="6" s="1"/>
  <c r="C9" i="6"/>
  <c r="D9" i="6" s="1"/>
  <c r="C67" i="6"/>
  <c r="D67" i="6" s="1"/>
  <c r="C58" i="6"/>
  <c r="D58" i="6" s="1"/>
  <c r="C83" i="6"/>
  <c r="D83" i="6" s="1"/>
  <c r="C85" i="6"/>
  <c r="D85" i="6" s="1"/>
  <c r="C86" i="6"/>
  <c r="D86" i="6" s="1"/>
  <c r="C165" i="6" l="1"/>
  <c r="BV7" i="7" s="1"/>
  <c r="D165" i="6"/>
  <c r="D172" i="6" s="1"/>
  <c r="D8" i="6"/>
  <c r="C3" i="6"/>
  <c r="C171" i="6"/>
  <c r="C139" i="6"/>
  <c r="D9" i="4" l="1"/>
  <c r="E9" i="4" s="1"/>
  <c r="D4" i="6"/>
  <c r="AO7" i="7"/>
  <c r="AV7" i="7"/>
  <c r="BW7" i="7"/>
  <c r="AH7" i="7"/>
  <c r="BY7" i="7"/>
  <c r="CX7" i="7"/>
  <c r="CJ7" i="7"/>
  <c r="CS7" i="7"/>
  <c r="X7" i="7"/>
  <c r="BT7" i="7"/>
  <c r="BM7" i="7"/>
  <c r="N7" i="7"/>
  <c r="M7" i="7"/>
  <c r="BO7" i="7"/>
  <c r="CB7" i="7"/>
  <c r="F7" i="7"/>
  <c r="AK7" i="7"/>
  <c r="BU7" i="7"/>
  <c r="H7" i="7"/>
  <c r="CG7" i="7"/>
  <c r="AZ7" i="7"/>
  <c r="CR7" i="7"/>
  <c r="S7" i="7"/>
  <c r="CF7" i="7"/>
  <c r="CL7" i="7"/>
  <c r="BC7" i="7"/>
  <c r="CM7" i="7"/>
  <c r="CE7" i="7"/>
  <c r="AC7" i="7"/>
  <c r="BL7" i="7"/>
  <c r="AR7" i="7"/>
  <c r="CP7" i="7"/>
  <c r="CV7" i="7"/>
  <c r="BJ7" i="7"/>
  <c r="AD7" i="7"/>
  <c r="CI7" i="7"/>
  <c r="BF7" i="7"/>
  <c r="CC7" i="7"/>
  <c r="AJ7" i="7"/>
  <c r="AS7" i="7"/>
  <c r="P7" i="7"/>
  <c r="C9" i="4"/>
  <c r="AY7" i="7"/>
  <c r="L7" i="7"/>
  <c r="V7" i="7"/>
  <c r="CO7" i="7"/>
  <c r="CA7" i="7"/>
  <c r="O7" i="7"/>
  <c r="BD7" i="7"/>
  <c r="AM7" i="7"/>
  <c r="AF7" i="7"/>
  <c r="BA7" i="7"/>
  <c r="AU7" i="7"/>
  <c r="BR7" i="7"/>
  <c r="AG7" i="7"/>
  <c r="BQ7" i="7"/>
  <c r="BG7" i="7"/>
  <c r="CW7" i="7"/>
  <c r="G7" i="7"/>
  <c r="AB7" i="7"/>
  <c r="CN7" i="7"/>
  <c r="CU7" i="7"/>
  <c r="AX7" i="7"/>
  <c r="BE7" i="7"/>
  <c r="K7" i="7"/>
  <c r="Q7" i="7"/>
  <c r="BK7" i="7"/>
  <c r="C172" i="6"/>
  <c r="C173" i="6" s="1"/>
  <c r="C175" i="6" s="1"/>
  <c r="CQ7" i="7"/>
  <c r="Y7" i="7"/>
  <c r="I7" i="7"/>
  <c r="C4" i="6"/>
  <c r="C5" i="6" s="1"/>
  <c r="C7" i="6" s="1"/>
  <c r="E7" i="7"/>
  <c r="BH7" i="7"/>
  <c r="AE7" i="7"/>
  <c r="AA7" i="7"/>
  <c r="AL7" i="7"/>
  <c r="R7" i="7"/>
  <c r="CZ7" i="7"/>
  <c r="BZ7" i="7"/>
  <c r="BB7" i="7"/>
  <c r="AN7" i="7"/>
  <c r="AQ7" i="7"/>
  <c r="Z7" i="7"/>
  <c r="BI7" i="7"/>
  <c r="CY7" i="7"/>
  <c r="AW7" i="7"/>
  <c r="BN7" i="7"/>
  <c r="W7" i="7"/>
  <c r="AI7" i="7"/>
  <c r="U7" i="7"/>
  <c r="CK7" i="7"/>
  <c r="T7" i="7"/>
  <c r="BX7" i="7"/>
  <c r="CH7" i="7"/>
  <c r="BS7" i="7"/>
  <c r="AP7" i="7"/>
  <c r="CD7" i="7"/>
  <c r="AT7" i="7"/>
  <c r="BP7" i="7"/>
  <c r="J7" i="7"/>
  <c r="CT7" i="7"/>
  <c r="F14" i="7"/>
  <c r="V8" i="7"/>
  <c r="S8" i="7"/>
  <c r="CR8" i="7"/>
  <c r="AH8" i="7"/>
  <c r="CO8" i="7"/>
  <c r="L8" i="7"/>
  <c r="I8" i="7"/>
  <c r="CP8" i="7"/>
  <c r="F8" i="7"/>
  <c r="CX8" i="7"/>
  <c r="AL8" i="7"/>
  <c r="AT8" i="7"/>
  <c r="BK8" i="7"/>
  <c r="BG8" i="7"/>
  <c r="AI8" i="7"/>
  <c r="AQ8" i="7"/>
  <c r="CY8" i="7"/>
  <c r="AZ8" i="7"/>
  <c r="P8" i="7"/>
  <c r="BZ8" i="7"/>
  <c r="AY8" i="7"/>
  <c r="BV8" i="7"/>
  <c r="BV9" i="7" s="1"/>
  <c r="BV11" i="7" s="1"/>
  <c r="CZ8" i="7"/>
  <c r="N8" i="7"/>
  <c r="CJ8" i="7"/>
  <c r="U8" i="7"/>
  <c r="CQ8" i="7"/>
  <c r="AE8" i="7"/>
  <c r="R8" i="7"/>
  <c r="AK8" i="7"/>
  <c r="G8" i="7"/>
  <c r="CS8" i="7"/>
  <c r="H8" i="7"/>
  <c r="CN8" i="7"/>
  <c r="AN8" i="7"/>
  <c r="BF8" i="7"/>
  <c r="BI8" i="7"/>
  <c r="BE8" i="7"/>
  <c r="CI8" i="7"/>
  <c r="AS8" i="7"/>
  <c r="O8" i="7"/>
  <c r="AO8" i="7"/>
  <c r="CE8" i="7"/>
  <c r="AD8" i="7"/>
  <c r="CC8" i="7"/>
  <c r="BH8" i="7"/>
  <c r="AX8" i="7"/>
  <c r="BU8" i="7"/>
  <c r="J8" i="7"/>
  <c r="AC8" i="7"/>
  <c r="AJ8" i="7"/>
  <c r="BO8" i="7"/>
  <c r="BP8" i="7"/>
  <c r="K8" i="7"/>
  <c r="AM8" i="7"/>
  <c r="BY8" i="7"/>
  <c r="CF8" i="7"/>
  <c r="BL8" i="7"/>
  <c r="T8" i="7"/>
  <c r="CA8" i="7"/>
  <c r="BX8" i="7"/>
  <c r="CD8" i="7"/>
  <c r="M8" i="7"/>
  <c r="E8" i="7"/>
  <c r="CT8" i="7"/>
  <c r="CB8" i="7"/>
  <c r="BD8" i="7"/>
  <c r="CU8" i="7"/>
  <c r="AV8" i="7"/>
  <c r="X8" i="7"/>
  <c r="BS8" i="7"/>
  <c r="BM8" i="7"/>
  <c r="AU8" i="7"/>
  <c r="AA8" i="7"/>
  <c r="CW8" i="7"/>
  <c r="Y8" i="7"/>
  <c r="BW8" i="7"/>
  <c r="AP8" i="7"/>
  <c r="CV8" i="7"/>
  <c r="BR8" i="7"/>
  <c r="CL8" i="7"/>
  <c r="CG8" i="7"/>
  <c r="AW8" i="7"/>
  <c r="AB8" i="7"/>
  <c r="Q8" i="7"/>
  <c r="Z8" i="7"/>
  <c r="BJ8" i="7"/>
  <c r="AR8" i="7"/>
  <c r="BC8" i="7"/>
  <c r="W8" i="7"/>
  <c r="BT8" i="7"/>
  <c r="AF8" i="7"/>
  <c r="BN8" i="7"/>
  <c r="BQ8" i="7"/>
  <c r="BA8" i="7"/>
  <c r="AG8" i="7"/>
  <c r="BB8" i="7"/>
  <c r="CH8" i="7"/>
  <c r="CK8" i="7"/>
  <c r="CM8" i="7"/>
  <c r="C10" i="4"/>
  <c r="D139" i="6"/>
  <c r="D10" i="4" s="1"/>
  <c r="D3" i="6"/>
  <c r="D171" i="6"/>
  <c r="BU9" i="7" l="1"/>
  <c r="BU11" i="7" s="1"/>
  <c r="CD9" i="7"/>
  <c r="CD11" i="7" s="1"/>
  <c r="BH9" i="7"/>
  <c r="BH11" i="7" s="1"/>
  <c r="BY9" i="7"/>
  <c r="BY11" i="7" s="1"/>
  <c r="D5" i="6"/>
  <c r="D7" i="6" s="1"/>
  <c r="AS9" i="7"/>
  <c r="AS11" i="7" s="1"/>
  <c r="CP9" i="7"/>
  <c r="CP11" i="7" s="1"/>
  <c r="L14" i="7"/>
  <c r="CS9" i="7"/>
  <c r="CS11" i="7" s="1"/>
  <c r="N9" i="7"/>
  <c r="N11" i="7" s="1"/>
  <c r="M9" i="7"/>
  <c r="M11" i="7" s="1"/>
  <c r="AC9" i="7"/>
  <c r="AC11" i="7" s="1"/>
  <c r="AU9" i="7"/>
  <c r="AU11" i="7" s="1"/>
  <c r="BF9" i="7"/>
  <c r="BF11" i="7" s="1"/>
  <c r="BZ9" i="7"/>
  <c r="BZ11" i="7" s="1"/>
  <c r="AW9" i="7"/>
  <c r="AW11" i="7" s="1"/>
  <c r="AZ9" i="7"/>
  <c r="AZ11" i="7" s="1"/>
  <c r="CF9" i="7"/>
  <c r="CF11" i="7" s="1"/>
  <c r="J9" i="7"/>
  <c r="J11" i="7" s="1"/>
  <c r="F9" i="7"/>
  <c r="F11" i="7" s="1"/>
  <c r="V9" i="7"/>
  <c r="V11" i="7" s="1"/>
  <c r="CC9" i="7"/>
  <c r="CC11" i="7" s="1"/>
  <c r="E172" i="6"/>
  <c r="BO9" i="7"/>
  <c r="BO11" i="7" s="1"/>
  <c r="CX9" i="7"/>
  <c r="CX11" i="7" s="1"/>
  <c r="CT9" i="7"/>
  <c r="CT11" i="7" s="1"/>
  <c r="CY9" i="7"/>
  <c r="CY11" i="7" s="1"/>
  <c r="CH9" i="7"/>
  <c r="CH11" i="7" s="1"/>
  <c r="CB9" i="7"/>
  <c r="CB11" i="7" s="1"/>
  <c r="S9" i="7"/>
  <c r="S11" i="7" s="1"/>
  <c r="K14" i="7"/>
  <c r="CJ9" i="7"/>
  <c r="CJ11" i="7" s="1"/>
  <c r="H14" i="7"/>
  <c r="AG9" i="7"/>
  <c r="AG11" i="7" s="1"/>
  <c r="J14" i="7"/>
  <c r="AX9" i="7"/>
  <c r="AX11" i="7" s="1"/>
  <c r="I9" i="7"/>
  <c r="I11" i="7" s="1"/>
  <c r="O14" i="7"/>
  <c r="E14" i="7"/>
  <c r="P14" i="7"/>
  <c r="BW9" i="7"/>
  <c r="BW11" i="7" s="1"/>
  <c r="N14" i="7"/>
  <c r="G14" i="7"/>
  <c r="CZ9" i="7"/>
  <c r="CZ11" i="7" s="1"/>
  <c r="I14" i="7"/>
  <c r="CA9" i="7"/>
  <c r="CA11" i="7" s="1"/>
  <c r="M14" i="7"/>
  <c r="CG9" i="7"/>
  <c r="CG11" i="7" s="1"/>
  <c r="Z9" i="7"/>
  <c r="Z11" i="7" s="1"/>
  <c r="BA9" i="7"/>
  <c r="BA11" i="7" s="1"/>
  <c r="AB9" i="7"/>
  <c r="AB11" i="7" s="1"/>
  <c r="AH9" i="7"/>
  <c r="AH11" i="7" s="1"/>
  <c r="CR9" i="7"/>
  <c r="CR11" i="7" s="1"/>
  <c r="CK9" i="7"/>
  <c r="CK11" i="7" s="1"/>
  <c r="AA9" i="7"/>
  <c r="AA11" i="7" s="1"/>
  <c r="C11" i="4"/>
  <c r="Q9" i="7"/>
  <c r="Q11" i="7" s="1"/>
  <c r="AV9" i="7"/>
  <c r="AV11" i="7" s="1"/>
  <c r="BI9" i="7"/>
  <c r="BI11" i="7" s="1"/>
  <c r="BT9" i="7"/>
  <c r="BT11" i="7" s="1"/>
  <c r="AO9" i="7"/>
  <c r="AO11" i="7" s="1"/>
  <c r="H9" i="7"/>
  <c r="H11" i="7" s="1"/>
  <c r="BM9" i="7"/>
  <c r="BM11" i="7" s="1"/>
  <c r="X9" i="7"/>
  <c r="X11" i="7" s="1"/>
  <c r="AK9" i="7"/>
  <c r="AK11" i="7" s="1"/>
  <c r="L9" i="7"/>
  <c r="L11" i="7" s="1"/>
  <c r="BP9" i="7"/>
  <c r="BP11" i="7" s="1"/>
  <c r="E9" i="7"/>
  <c r="E11" i="7" s="1"/>
  <c r="E105" i="7" s="1"/>
  <c r="E106" i="7" s="1"/>
  <c r="CV9" i="7"/>
  <c r="CV11" i="7" s="1"/>
  <c r="BS9" i="7"/>
  <c r="BS11" i="7" s="1"/>
  <c r="BQ9" i="7"/>
  <c r="BQ11" i="7" s="1"/>
  <c r="AP9" i="7"/>
  <c r="AP11" i="7" s="1"/>
  <c r="K9" i="7"/>
  <c r="K11" i="7" s="1"/>
  <c r="BE9" i="7"/>
  <c r="BE11" i="7" s="1"/>
  <c r="BG9" i="7"/>
  <c r="BG11" i="7" s="1"/>
  <c r="BN9" i="7"/>
  <c r="BN11" i="7" s="1"/>
  <c r="BB9" i="7"/>
  <c r="BB11" i="7" s="1"/>
  <c r="BC9" i="7"/>
  <c r="BC11" i="7" s="1"/>
  <c r="CL9" i="7"/>
  <c r="CL11" i="7" s="1"/>
  <c r="O9" i="7"/>
  <c r="O11" i="7" s="1"/>
  <c r="BX9" i="7"/>
  <c r="BX11" i="7" s="1"/>
  <c r="R9" i="7"/>
  <c r="R11" i="7" s="1"/>
  <c r="BK9" i="7"/>
  <c r="BK11" i="7" s="1"/>
  <c r="AF9" i="7"/>
  <c r="AF11" i="7" s="1"/>
  <c r="Y9" i="7"/>
  <c r="Y11" i="7" s="1"/>
  <c r="AE9" i="7"/>
  <c r="AE11" i="7" s="1"/>
  <c r="AT9" i="7"/>
  <c r="AT11" i="7" s="1"/>
  <c r="CW9" i="7"/>
  <c r="CW11" i="7" s="1"/>
  <c r="BD9" i="7"/>
  <c r="BD11" i="7" s="1"/>
  <c r="T9" i="7"/>
  <c r="T11" i="7" s="1"/>
  <c r="AJ9" i="7"/>
  <c r="AJ11" i="7" s="1"/>
  <c r="CE9" i="7"/>
  <c r="CE11" i="7" s="1"/>
  <c r="AN9" i="7"/>
  <c r="AN11" i="7" s="1"/>
  <c r="CQ9" i="7"/>
  <c r="CQ11" i="7" s="1"/>
  <c r="P9" i="7"/>
  <c r="P11" i="7" s="1"/>
  <c r="AL9" i="7"/>
  <c r="AL11" i="7" s="1"/>
  <c r="AY9" i="7"/>
  <c r="AY11" i="7" s="1"/>
  <c r="CO9" i="7"/>
  <c r="CO11" i="7" s="1"/>
  <c r="CM9" i="7"/>
  <c r="CM11" i="7" s="1"/>
  <c r="CU9" i="7"/>
  <c r="CU11" i="7" s="1"/>
  <c r="AD9" i="7"/>
  <c r="AD11" i="7" s="1"/>
  <c r="W9" i="7"/>
  <c r="W11" i="7" s="1"/>
  <c r="BL9" i="7"/>
  <c r="BL11" i="7" s="1"/>
  <c r="CN9" i="7"/>
  <c r="CN11" i="7" s="1"/>
  <c r="U9" i="7"/>
  <c r="U11" i="7" s="1"/>
  <c r="AR9" i="7"/>
  <c r="AR11" i="7" s="1"/>
  <c r="BR9" i="7"/>
  <c r="BR11" i="7" s="1"/>
  <c r="AQ9" i="7"/>
  <c r="AQ11" i="7" s="1"/>
  <c r="BJ9" i="7"/>
  <c r="BJ11" i="7" s="1"/>
  <c r="AM9" i="7"/>
  <c r="AM11" i="7" s="1"/>
  <c r="CI9" i="7"/>
  <c r="CI11" i="7" s="1"/>
  <c r="G9" i="7"/>
  <c r="G11" i="7" s="1"/>
  <c r="AI9" i="7"/>
  <c r="AI11" i="7" s="1"/>
  <c r="F9" i="4"/>
  <c r="Q14" i="7"/>
  <c r="R14" i="7"/>
  <c r="S14" i="7"/>
  <c r="T14" i="7"/>
  <c r="U14" i="7"/>
  <c r="V14" i="7"/>
  <c r="W14" i="7"/>
  <c r="X14" i="7"/>
  <c r="Y14" i="7"/>
  <c r="Z14" i="7"/>
  <c r="AA14" i="7"/>
  <c r="AB14" i="7"/>
  <c r="H15" i="7"/>
  <c r="L15" i="7"/>
  <c r="L16" i="7" s="1"/>
  <c r="L66" i="7" s="1"/>
  <c r="L165" i="7" s="1"/>
  <c r="L166" i="7" s="1"/>
  <c r="D11" i="4"/>
  <c r="P15" i="7"/>
  <c r="K15" i="7"/>
  <c r="M15" i="7"/>
  <c r="E15" i="7"/>
  <c r="F15" i="7"/>
  <c r="F16" i="7" s="1"/>
  <c r="F66" i="7" s="1"/>
  <c r="F165" i="7" s="1"/>
  <c r="F166" i="7" s="1"/>
  <c r="G15" i="7"/>
  <c r="N15" i="7"/>
  <c r="I15" i="7"/>
  <c r="J15" i="7"/>
  <c r="E10" i="4"/>
  <c r="O15" i="7"/>
  <c r="D173" i="6"/>
  <c r="E171" i="6"/>
  <c r="P16" i="7" l="1"/>
  <c r="P66" i="7" s="1"/>
  <c r="P165" i="7" s="1"/>
  <c r="P166" i="7" s="1"/>
  <c r="J16" i="7"/>
  <c r="J66" i="7" s="1"/>
  <c r="J165" i="7" s="1"/>
  <c r="J166" i="7" s="1"/>
  <c r="O16" i="7"/>
  <c r="O66" i="7" s="1"/>
  <c r="O165" i="7" s="1"/>
  <c r="O166" i="7" s="1"/>
  <c r="H16" i="7"/>
  <c r="H66" i="7" s="1"/>
  <c r="H165" i="7" s="1"/>
  <c r="H166" i="7" s="1"/>
  <c r="G16" i="7"/>
  <c r="G66" i="7" s="1"/>
  <c r="G165" i="7" s="1"/>
  <c r="G166" i="7" s="1"/>
  <c r="I16" i="7"/>
  <c r="I66" i="7" s="1"/>
  <c r="I165" i="7" s="1"/>
  <c r="I166" i="7" s="1"/>
  <c r="N16" i="7"/>
  <c r="N66" i="7" s="1"/>
  <c r="N165" i="7" s="1"/>
  <c r="N166" i="7" s="1"/>
  <c r="E16" i="7"/>
  <c r="E66" i="7" s="1"/>
  <c r="E165" i="7" s="1"/>
  <c r="M16" i="7"/>
  <c r="M66" i="7" s="1"/>
  <c r="M165" i="7" s="1"/>
  <c r="M166" i="7" s="1"/>
  <c r="K16" i="7"/>
  <c r="K66" i="7" s="1"/>
  <c r="K165" i="7" s="1"/>
  <c r="K166" i="7" s="1"/>
  <c r="F105" i="7"/>
  <c r="G105" i="7" s="1"/>
  <c r="AC14" i="7"/>
  <c r="AD14" i="7"/>
  <c r="AE14" i="7"/>
  <c r="AF14" i="7"/>
  <c r="AG14" i="7"/>
  <c r="AH14" i="7"/>
  <c r="AI14" i="7"/>
  <c r="AJ14" i="7"/>
  <c r="AK14" i="7"/>
  <c r="AL14" i="7"/>
  <c r="AM14" i="7"/>
  <c r="AN14" i="7"/>
  <c r="AO14" i="7"/>
  <c r="AP14" i="7"/>
  <c r="AQ14" i="7"/>
  <c r="AR14" i="7"/>
  <c r="AS14" i="7"/>
  <c r="AT14" i="7"/>
  <c r="AU14" i="7"/>
  <c r="AV14" i="7"/>
  <c r="AW14" i="7"/>
  <c r="AX14" i="7"/>
  <c r="AY14" i="7"/>
  <c r="AZ14" i="7"/>
  <c r="BA14" i="7"/>
  <c r="BB14" i="7"/>
  <c r="BC14" i="7"/>
  <c r="BD14" i="7"/>
  <c r="BE14" i="7"/>
  <c r="BF14" i="7"/>
  <c r="BG14" i="7"/>
  <c r="BH14" i="7"/>
  <c r="BI14" i="7"/>
  <c r="BJ14" i="7"/>
  <c r="BK14" i="7"/>
  <c r="BL14" i="7"/>
  <c r="BM14" i="7"/>
  <c r="BN14" i="7"/>
  <c r="BO14" i="7"/>
  <c r="BP14" i="7"/>
  <c r="BQ14" i="7"/>
  <c r="BR14" i="7"/>
  <c r="BS14" i="7"/>
  <c r="BT14" i="7"/>
  <c r="BU14" i="7"/>
  <c r="BV14" i="7"/>
  <c r="BW14" i="7"/>
  <c r="BX14" i="7"/>
  <c r="BY14" i="7"/>
  <c r="BZ14" i="7"/>
  <c r="CA14" i="7"/>
  <c r="CB14" i="7"/>
  <c r="CC14" i="7"/>
  <c r="CD14" i="7"/>
  <c r="CE14" i="7"/>
  <c r="CF14" i="7"/>
  <c r="CG14" i="7"/>
  <c r="CH14" i="7"/>
  <c r="CI14" i="7"/>
  <c r="CJ14" i="7"/>
  <c r="CK14" i="7"/>
  <c r="CL14" i="7"/>
  <c r="CM14" i="7"/>
  <c r="CN14" i="7"/>
  <c r="CO14" i="7"/>
  <c r="CP14" i="7"/>
  <c r="CQ14" i="7"/>
  <c r="CR14" i="7"/>
  <c r="CS14" i="7"/>
  <c r="CT14" i="7"/>
  <c r="CU14" i="7"/>
  <c r="CV14" i="7"/>
  <c r="CW14" i="7"/>
  <c r="CX14" i="7"/>
  <c r="CY14" i="7"/>
  <c r="CZ14" i="7"/>
  <c r="AA15" i="7"/>
  <c r="AA16" i="7" s="1"/>
  <c r="AA66" i="7" s="1"/>
  <c r="AA165" i="7" s="1"/>
  <c r="AA166" i="7" s="1"/>
  <c r="V15" i="7"/>
  <c r="V16" i="7" s="1"/>
  <c r="V66" i="7" s="1"/>
  <c r="V165" i="7" s="1"/>
  <c r="V166" i="7" s="1"/>
  <c r="U15" i="7"/>
  <c r="U16" i="7" s="1"/>
  <c r="U66" i="7" s="1"/>
  <c r="U165" i="7" s="1"/>
  <c r="U166" i="7" s="1"/>
  <c r="Z15" i="7"/>
  <c r="Z16" i="7" s="1"/>
  <c r="Z66" i="7" s="1"/>
  <c r="Z165" i="7" s="1"/>
  <c r="Z166" i="7" s="1"/>
  <c r="AB15" i="7"/>
  <c r="AB16" i="7" s="1"/>
  <c r="AB66" i="7" s="1"/>
  <c r="AB165" i="7" s="1"/>
  <c r="AB166" i="7" s="1"/>
  <c r="X15" i="7"/>
  <c r="X16" i="7" s="1"/>
  <c r="X66" i="7" s="1"/>
  <c r="X165" i="7" s="1"/>
  <c r="X166" i="7" s="1"/>
  <c r="Y15" i="7"/>
  <c r="Y16" i="7" s="1"/>
  <c r="Y66" i="7" s="1"/>
  <c r="Y165" i="7" s="1"/>
  <c r="Y166" i="7" s="1"/>
  <c r="Q15" i="7"/>
  <c r="Q16" i="7" s="1"/>
  <c r="Q66" i="7" s="1"/>
  <c r="Q165" i="7" s="1"/>
  <c r="Q166" i="7" s="1"/>
  <c r="W15" i="7"/>
  <c r="W16" i="7" s="1"/>
  <c r="W66" i="7" s="1"/>
  <c r="W165" i="7" s="1"/>
  <c r="W166" i="7" s="1"/>
  <c r="S15" i="7"/>
  <c r="S16" i="7" s="1"/>
  <c r="S66" i="7" s="1"/>
  <c r="S165" i="7" s="1"/>
  <c r="S166" i="7" s="1"/>
  <c r="F10" i="4"/>
  <c r="T15" i="7"/>
  <c r="T16" i="7" s="1"/>
  <c r="T66" i="7" s="1"/>
  <c r="T165" i="7" s="1"/>
  <c r="T166" i="7" s="1"/>
  <c r="R15" i="7"/>
  <c r="R16" i="7" s="1"/>
  <c r="R66" i="7" s="1"/>
  <c r="R165" i="7" s="1"/>
  <c r="R166" i="7" s="1"/>
  <c r="E11" i="4"/>
  <c r="D175" i="6"/>
  <c r="E175" i="6" s="1"/>
  <c r="E173" i="6"/>
  <c r="E159" i="7" l="1"/>
  <c r="F159" i="7" s="1"/>
  <c r="G159" i="7" s="1"/>
  <c r="H159" i="7" s="1"/>
  <c r="I159" i="7" s="1"/>
  <c r="J159" i="7" s="1"/>
  <c r="K159" i="7" s="1"/>
  <c r="L159" i="7" s="1"/>
  <c r="M159" i="7" s="1"/>
  <c r="N159" i="7" s="1"/>
  <c r="O159" i="7" s="1"/>
  <c r="P159" i="7" s="1"/>
  <c r="Q159" i="7" s="1"/>
  <c r="R159" i="7" s="1"/>
  <c r="S159" i="7" s="1"/>
  <c r="T159" i="7" s="1"/>
  <c r="U159" i="7" s="1"/>
  <c r="V159" i="7" s="1"/>
  <c r="W159" i="7" s="1"/>
  <c r="X159" i="7" s="1"/>
  <c r="Y159" i="7" s="1"/>
  <c r="Z159" i="7" s="1"/>
  <c r="AA159" i="7" s="1"/>
  <c r="AB159" i="7" s="1"/>
  <c r="E164" i="7"/>
  <c r="F164" i="7" s="1"/>
  <c r="G164" i="7" s="1"/>
  <c r="H164" i="7" s="1"/>
  <c r="I164" i="7" s="1"/>
  <c r="J164" i="7" s="1"/>
  <c r="K164" i="7" s="1"/>
  <c r="L164" i="7" s="1"/>
  <c r="M164" i="7" s="1"/>
  <c r="N164" i="7" s="1"/>
  <c r="O164" i="7" s="1"/>
  <c r="P164" i="7" s="1"/>
  <c r="Q164" i="7" s="1"/>
  <c r="R164" i="7" s="1"/>
  <c r="S164" i="7" s="1"/>
  <c r="T164" i="7" s="1"/>
  <c r="U164" i="7" s="1"/>
  <c r="V164" i="7" s="1"/>
  <c r="W164" i="7" s="1"/>
  <c r="X164" i="7" s="1"/>
  <c r="Y164" i="7" s="1"/>
  <c r="Z164" i="7" s="1"/>
  <c r="AA164" i="7" s="1"/>
  <c r="AB164" i="7" s="1"/>
  <c r="F106" i="7"/>
  <c r="BJ15" i="7"/>
  <c r="BJ16" i="7" s="1"/>
  <c r="BJ66" i="7" s="1"/>
  <c r="BJ165" i="7" s="1"/>
  <c r="BJ166" i="7" s="1"/>
  <c r="BI15" i="7"/>
  <c r="BI16" i="7" s="1"/>
  <c r="BI66" i="7" s="1"/>
  <c r="BI165" i="7" s="1"/>
  <c r="BI166" i="7" s="1"/>
  <c r="BS15" i="7"/>
  <c r="BS16" i="7" s="1"/>
  <c r="BS66" i="7" s="1"/>
  <c r="BS165" i="7" s="1"/>
  <c r="BS166" i="7" s="1"/>
  <c r="AQ15" i="7"/>
  <c r="AQ16" i="7" s="1"/>
  <c r="AQ66" i="7" s="1"/>
  <c r="AQ165" i="7" s="1"/>
  <c r="AQ166" i="7" s="1"/>
  <c r="AK15" i="7"/>
  <c r="AK16" i="7" s="1"/>
  <c r="AK66" i="7" s="1"/>
  <c r="AK165" i="7" s="1"/>
  <c r="AK166" i="7" s="1"/>
  <c r="AP15" i="7"/>
  <c r="AP16" i="7" s="1"/>
  <c r="AP66" i="7" s="1"/>
  <c r="AP165" i="7" s="1"/>
  <c r="AP166" i="7" s="1"/>
  <c r="BC15" i="7"/>
  <c r="BC16" i="7" s="1"/>
  <c r="BC66" i="7" s="1"/>
  <c r="BC165" i="7" s="1"/>
  <c r="BC166" i="7" s="1"/>
  <c r="CM15" i="7"/>
  <c r="CM16" i="7" s="1"/>
  <c r="CM66" i="7" s="1"/>
  <c r="CM165" i="7" s="1"/>
  <c r="CM166" i="7" s="1"/>
  <c r="CU15" i="7"/>
  <c r="CU16" i="7" s="1"/>
  <c r="CU66" i="7" s="1"/>
  <c r="CU165" i="7" s="1"/>
  <c r="CU166" i="7" s="1"/>
  <c r="CG15" i="7"/>
  <c r="CG16" i="7" s="1"/>
  <c r="CG66" i="7" s="1"/>
  <c r="CG165" i="7" s="1"/>
  <c r="CG166" i="7" s="1"/>
  <c r="CD15" i="7"/>
  <c r="CD16" i="7" s="1"/>
  <c r="CD66" i="7" s="1"/>
  <c r="CD165" i="7" s="1"/>
  <c r="CD166" i="7" s="1"/>
  <c r="CN15" i="7"/>
  <c r="CN16" i="7" s="1"/>
  <c r="CN66" i="7" s="1"/>
  <c r="CN165" i="7" s="1"/>
  <c r="CN166" i="7" s="1"/>
  <c r="AJ15" i="7"/>
  <c r="AJ16" i="7" s="1"/>
  <c r="AJ66" i="7" s="1"/>
  <c r="AJ165" i="7" s="1"/>
  <c r="AJ166" i="7" s="1"/>
  <c r="BU15" i="7"/>
  <c r="BU16" i="7" s="1"/>
  <c r="BU66" i="7" s="1"/>
  <c r="BU165" i="7" s="1"/>
  <c r="BU166" i="7" s="1"/>
  <c r="AT15" i="7"/>
  <c r="AT16" i="7" s="1"/>
  <c r="AT66" i="7" s="1"/>
  <c r="AT165" i="7" s="1"/>
  <c r="AT166" i="7" s="1"/>
  <c r="CB15" i="7"/>
  <c r="CB16" i="7" s="1"/>
  <c r="CB66" i="7" s="1"/>
  <c r="CB165" i="7" s="1"/>
  <c r="CB166" i="7" s="1"/>
  <c r="AU15" i="7"/>
  <c r="AU16" i="7" s="1"/>
  <c r="AU66" i="7" s="1"/>
  <c r="AU165" i="7" s="1"/>
  <c r="AU166" i="7" s="1"/>
  <c r="AH15" i="7"/>
  <c r="AH16" i="7" s="1"/>
  <c r="AH66" i="7" s="1"/>
  <c r="AH165" i="7" s="1"/>
  <c r="AH166" i="7" s="1"/>
  <c r="AE15" i="7"/>
  <c r="AE16" i="7" s="1"/>
  <c r="AE66" i="7" s="1"/>
  <c r="AE165" i="7" s="1"/>
  <c r="AE166" i="7" s="1"/>
  <c r="AD15" i="7"/>
  <c r="AD16" i="7" s="1"/>
  <c r="AD66" i="7" s="1"/>
  <c r="AD165" i="7" s="1"/>
  <c r="AD166" i="7" s="1"/>
  <c r="CV15" i="7"/>
  <c r="CV16" i="7" s="1"/>
  <c r="CV66" i="7" s="1"/>
  <c r="CV165" i="7" s="1"/>
  <c r="CV166" i="7" s="1"/>
  <c r="BK15" i="7"/>
  <c r="BK16" i="7" s="1"/>
  <c r="BK66" i="7" s="1"/>
  <c r="BK165" i="7" s="1"/>
  <c r="BK166" i="7" s="1"/>
  <c r="AL15" i="7"/>
  <c r="AL16" i="7" s="1"/>
  <c r="AL66" i="7" s="1"/>
  <c r="AL165" i="7" s="1"/>
  <c r="AL166" i="7" s="1"/>
  <c r="AR15" i="7"/>
  <c r="AR16" i="7" s="1"/>
  <c r="AR66" i="7" s="1"/>
  <c r="AR165" i="7" s="1"/>
  <c r="AR166" i="7" s="1"/>
  <c r="BD15" i="7"/>
  <c r="BD16" i="7" s="1"/>
  <c r="BD66" i="7" s="1"/>
  <c r="BD165" i="7" s="1"/>
  <c r="BD166" i="7" s="1"/>
  <c r="BM15" i="7"/>
  <c r="BM16" i="7" s="1"/>
  <c r="BM66" i="7" s="1"/>
  <c r="BM165" i="7" s="1"/>
  <c r="BM166" i="7" s="1"/>
  <c r="AX15" i="7"/>
  <c r="AX16" i="7" s="1"/>
  <c r="AX66" i="7" s="1"/>
  <c r="AX165" i="7" s="1"/>
  <c r="AX166" i="7" s="1"/>
  <c r="AV15" i="7"/>
  <c r="AV16" i="7" s="1"/>
  <c r="AV66" i="7" s="1"/>
  <c r="AV165" i="7" s="1"/>
  <c r="AV166" i="7" s="1"/>
  <c r="BY15" i="7"/>
  <c r="BY16" i="7" s="1"/>
  <c r="BY66" i="7" s="1"/>
  <c r="BY165" i="7" s="1"/>
  <c r="BY166" i="7" s="1"/>
  <c r="BH15" i="7"/>
  <c r="BH16" i="7" s="1"/>
  <c r="BH66" i="7" s="1"/>
  <c r="BH165" i="7" s="1"/>
  <c r="BH166" i="7" s="1"/>
  <c r="BR15" i="7"/>
  <c r="BR16" i="7" s="1"/>
  <c r="BR66" i="7" s="1"/>
  <c r="BR165" i="7" s="1"/>
  <c r="BR166" i="7" s="1"/>
  <c r="AY15" i="7"/>
  <c r="AY16" i="7" s="1"/>
  <c r="AY66" i="7" s="1"/>
  <c r="AY165" i="7" s="1"/>
  <c r="AY166" i="7" s="1"/>
  <c r="CO15" i="7"/>
  <c r="CO16" i="7" s="1"/>
  <c r="CO66" i="7" s="1"/>
  <c r="CO165" i="7" s="1"/>
  <c r="CO166" i="7" s="1"/>
  <c r="CW15" i="7"/>
  <c r="CW16" i="7" s="1"/>
  <c r="CW66" i="7" s="1"/>
  <c r="CW165" i="7" s="1"/>
  <c r="CW166" i="7" s="1"/>
  <c r="CJ15" i="7"/>
  <c r="CJ16" i="7" s="1"/>
  <c r="CJ66" i="7" s="1"/>
  <c r="CJ165" i="7" s="1"/>
  <c r="CJ166" i="7" s="1"/>
  <c r="BQ15" i="7"/>
  <c r="BQ16" i="7" s="1"/>
  <c r="BQ66" i="7" s="1"/>
  <c r="BQ165" i="7" s="1"/>
  <c r="BQ166" i="7" s="1"/>
  <c r="CK15" i="7"/>
  <c r="CK16" i="7" s="1"/>
  <c r="CK66" i="7" s="1"/>
  <c r="CK165" i="7" s="1"/>
  <c r="CK166" i="7" s="1"/>
  <c r="AN15" i="7"/>
  <c r="AN16" i="7" s="1"/>
  <c r="AN66" i="7" s="1"/>
  <c r="AN165" i="7" s="1"/>
  <c r="AN166" i="7" s="1"/>
  <c r="AZ15" i="7"/>
  <c r="AZ16" i="7" s="1"/>
  <c r="AZ66" i="7" s="1"/>
  <c r="AZ165" i="7" s="1"/>
  <c r="AZ166" i="7" s="1"/>
  <c r="CT15" i="7"/>
  <c r="CT16" i="7" s="1"/>
  <c r="CT66" i="7" s="1"/>
  <c r="CT165" i="7" s="1"/>
  <c r="CT166" i="7" s="1"/>
  <c r="BF15" i="7"/>
  <c r="BF16" i="7" s="1"/>
  <c r="BF66" i="7" s="1"/>
  <c r="BF165" i="7" s="1"/>
  <c r="BF166" i="7" s="1"/>
  <c r="CE15" i="7"/>
  <c r="CE16" i="7" s="1"/>
  <c r="CE66" i="7" s="1"/>
  <c r="CE165" i="7" s="1"/>
  <c r="CE166" i="7" s="1"/>
  <c r="BB15" i="7"/>
  <c r="BB16" i="7" s="1"/>
  <c r="BB66" i="7" s="1"/>
  <c r="BB165" i="7" s="1"/>
  <c r="BB166" i="7" s="1"/>
  <c r="AC15" i="7"/>
  <c r="AC16" i="7" s="1"/>
  <c r="AC66" i="7" s="1"/>
  <c r="AC165" i="7" s="1"/>
  <c r="AC166" i="7" s="1"/>
  <c r="BT15" i="7"/>
  <c r="BT16" i="7" s="1"/>
  <c r="BT66" i="7" s="1"/>
  <c r="BT165" i="7" s="1"/>
  <c r="BT166" i="7" s="1"/>
  <c r="AI15" i="7"/>
  <c r="AI16" i="7" s="1"/>
  <c r="AI66" i="7" s="1"/>
  <c r="AI165" i="7" s="1"/>
  <c r="AI166" i="7" s="1"/>
  <c r="BL15" i="7"/>
  <c r="BL16" i="7" s="1"/>
  <c r="BL66" i="7" s="1"/>
  <c r="BL165" i="7" s="1"/>
  <c r="BL166" i="7" s="1"/>
  <c r="CH15" i="7"/>
  <c r="CH16" i="7" s="1"/>
  <c r="CH66" i="7" s="1"/>
  <c r="CH165" i="7" s="1"/>
  <c r="CH166" i="7" s="1"/>
  <c r="CP15" i="7"/>
  <c r="CP16" i="7" s="1"/>
  <c r="CP66" i="7" s="1"/>
  <c r="CP165" i="7" s="1"/>
  <c r="CP166" i="7" s="1"/>
  <c r="CX15" i="7"/>
  <c r="CX16" i="7" s="1"/>
  <c r="CX66" i="7" s="1"/>
  <c r="CX165" i="7" s="1"/>
  <c r="CX166" i="7" s="1"/>
  <c r="BA15" i="7"/>
  <c r="BA16" i="7" s="1"/>
  <c r="BA66" i="7" s="1"/>
  <c r="BA165" i="7" s="1"/>
  <c r="BA166" i="7" s="1"/>
  <c r="F11" i="4"/>
  <c r="CS15" i="7"/>
  <c r="CS16" i="7" s="1"/>
  <c r="CS66" i="7" s="1"/>
  <c r="CS165" i="7" s="1"/>
  <c r="CS166" i="7" s="1"/>
  <c r="AS15" i="7"/>
  <c r="AS16" i="7" s="1"/>
  <c r="AS66" i="7" s="1"/>
  <c r="AS165" i="7" s="1"/>
  <c r="AS166" i="7" s="1"/>
  <c r="CL15" i="7"/>
  <c r="CL16" i="7" s="1"/>
  <c r="CL66" i="7" s="1"/>
  <c r="CL165" i="7" s="1"/>
  <c r="CL166" i="7" s="1"/>
  <c r="AO15" i="7"/>
  <c r="AO16" i="7" s="1"/>
  <c r="AO66" i="7" s="1"/>
  <c r="AO165" i="7" s="1"/>
  <c r="AO166" i="7" s="1"/>
  <c r="BW15" i="7"/>
  <c r="BW16" i="7" s="1"/>
  <c r="BW66" i="7" s="1"/>
  <c r="BW165" i="7" s="1"/>
  <c r="BW166" i="7" s="1"/>
  <c r="AM15" i="7"/>
  <c r="AM16" i="7" s="1"/>
  <c r="AM66" i="7" s="1"/>
  <c r="AM165" i="7" s="1"/>
  <c r="AM166" i="7" s="1"/>
  <c r="BX15" i="7"/>
  <c r="BX16" i="7" s="1"/>
  <c r="BX66" i="7" s="1"/>
  <c r="BX165" i="7" s="1"/>
  <c r="BX166" i="7" s="1"/>
  <c r="BP15" i="7"/>
  <c r="BP16" i="7" s="1"/>
  <c r="BP66" i="7" s="1"/>
  <c r="BP165" i="7" s="1"/>
  <c r="BP166" i="7" s="1"/>
  <c r="AF15" i="7"/>
  <c r="AF16" i="7" s="1"/>
  <c r="AF66" i="7" s="1"/>
  <c r="AF165" i="7" s="1"/>
  <c r="AF166" i="7" s="1"/>
  <c r="AG15" i="7"/>
  <c r="AG16" i="7" s="1"/>
  <c r="AG66" i="7" s="1"/>
  <c r="AG165" i="7" s="1"/>
  <c r="AG166" i="7" s="1"/>
  <c r="CI15" i="7"/>
  <c r="CI16" i="7" s="1"/>
  <c r="CI66" i="7" s="1"/>
  <c r="CI165" i="7" s="1"/>
  <c r="CI166" i="7" s="1"/>
  <c r="CQ15" i="7"/>
  <c r="CQ16" i="7" s="1"/>
  <c r="CQ66" i="7" s="1"/>
  <c r="CQ165" i="7" s="1"/>
  <c r="CQ166" i="7" s="1"/>
  <c r="CY15" i="7"/>
  <c r="CY16" i="7" s="1"/>
  <c r="CY66" i="7" s="1"/>
  <c r="CY165" i="7" s="1"/>
  <c r="CY166" i="7" s="1"/>
  <c r="CA15" i="7"/>
  <c r="CA16" i="7" s="1"/>
  <c r="CA66" i="7" s="1"/>
  <c r="CA165" i="7" s="1"/>
  <c r="CA166" i="7" s="1"/>
  <c r="BG15" i="7"/>
  <c r="BG16" i="7" s="1"/>
  <c r="BG66" i="7" s="1"/>
  <c r="BG165" i="7" s="1"/>
  <c r="BG166" i="7" s="1"/>
  <c r="CR15" i="7"/>
  <c r="CR16" i="7" s="1"/>
  <c r="CR66" i="7" s="1"/>
  <c r="CR165" i="7" s="1"/>
  <c r="CR166" i="7" s="1"/>
  <c r="AW15" i="7"/>
  <c r="AW16" i="7" s="1"/>
  <c r="AW66" i="7" s="1"/>
  <c r="AW165" i="7" s="1"/>
  <c r="AW166" i="7" s="1"/>
  <c r="CC15" i="7"/>
  <c r="CC16" i="7" s="1"/>
  <c r="CC66" i="7" s="1"/>
  <c r="CC165" i="7" s="1"/>
  <c r="CC166" i="7" s="1"/>
  <c r="BE15" i="7"/>
  <c r="BE16" i="7" s="1"/>
  <c r="BE66" i="7" s="1"/>
  <c r="BE165" i="7" s="1"/>
  <c r="BE166" i="7" s="1"/>
  <c r="BN15" i="7"/>
  <c r="BN16" i="7" s="1"/>
  <c r="BN66" i="7" s="1"/>
  <c r="BN165" i="7" s="1"/>
  <c r="BN166" i="7" s="1"/>
  <c r="BO15" i="7"/>
  <c r="BO16" i="7" s="1"/>
  <c r="BO66" i="7" s="1"/>
  <c r="BO165" i="7" s="1"/>
  <c r="BO166" i="7" s="1"/>
  <c r="CF15" i="7"/>
  <c r="CF16" i="7" s="1"/>
  <c r="CF66" i="7" s="1"/>
  <c r="CF165" i="7" s="1"/>
  <c r="CF166" i="7" s="1"/>
  <c r="CZ15" i="7"/>
  <c r="CZ16" i="7" s="1"/>
  <c r="CZ66" i="7" s="1"/>
  <c r="BV15" i="7"/>
  <c r="BV16" i="7" s="1"/>
  <c r="BV66" i="7" s="1"/>
  <c r="BV165" i="7" s="1"/>
  <c r="BV166" i="7" s="1"/>
  <c r="BZ15" i="7"/>
  <c r="BZ16" i="7" s="1"/>
  <c r="BZ66" i="7" s="1"/>
  <c r="BZ165" i="7" s="1"/>
  <c r="BZ166" i="7" s="1"/>
  <c r="E166" i="7"/>
  <c r="E155" i="7"/>
  <c r="G106" i="7"/>
  <c r="H105" i="7"/>
  <c r="AC159" i="7" l="1"/>
  <c r="AD159" i="7" s="1"/>
  <c r="AE159" i="7" s="1"/>
  <c r="AF159" i="7" s="1"/>
  <c r="AG159" i="7" s="1"/>
  <c r="AH159" i="7" s="1"/>
  <c r="AI159" i="7" s="1"/>
  <c r="AJ159" i="7" s="1"/>
  <c r="AK159" i="7" s="1"/>
  <c r="AL159" i="7" s="1"/>
  <c r="AM159" i="7" s="1"/>
  <c r="AN159" i="7" s="1"/>
  <c r="AO159" i="7" s="1"/>
  <c r="AP159" i="7" s="1"/>
  <c r="AQ159" i="7" s="1"/>
  <c r="AR159" i="7" s="1"/>
  <c r="AS159" i="7" s="1"/>
  <c r="AT159" i="7" s="1"/>
  <c r="AU159" i="7" s="1"/>
  <c r="AV159" i="7" s="1"/>
  <c r="AW159" i="7" s="1"/>
  <c r="AX159" i="7" s="1"/>
  <c r="AY159" i="7" s="1"/>
  <c r="AZ159" i="7" s="1"/>
  <c r="BA159" i="7" s="1"/>
  <c r="BB159" i="7" s="1"/>
  <c r="BC159" i="7" s="1"/>
  <c r="BD159" i="7" s="1"/>
  <c r="BE159" i="7" s="1"/>
  <c r="BF159" i="7" s="1"/>
  <c r="BG159" i="7" s="1"/>
  <c r="BH159" i="7" s="1"/>
  <c r="BI159" i="7" s="1"/>
  <c r="BJ159" i="7" s="1"/>
  <c r="BK159" i="7" s="1"/>
  <c r="BL159" i="7" s="1"/>
  <c r="BM159" i="7" s="1"/>
  <c r="BN159" i="7" s="1"/>
  <c r="BO159" i="7" s="1"/>
  <c r="BP159" i="7" s="1"/>
  <c r="BQ159" i="7" s="1"/>
  <c r="BR159" i="7" s="1"/>
  <c r="BS159" i="7" s="1"/>
  <c r="BT159" i="7" s="1"/>
  <c r="BU159" i="7" s="1"/>
  <c r="BV159" i="7" s="1"/>
  <c r="BW159" i="7" s="1"/>
  <c r="BX159" i="7" s="1"/>
  <c r="BY159" i="7" s="1"/>
  <c r="BZ159" i="7" s="1"/>
  <c r="CA159" i="7" s="1"/>
  <c r="CB159" i="7" s="1"/>
  <c r="CC159" i="7" s="1"/>
  <c r="CD159" i="7" s="1"/>
  <c r="CE159" i="7" s="1"/>
  <c r="CF159" i="7" s="1"/>
  <c r="CG159" i="7" s="1"/>
  <c r="CH159" i="7" s="1"/>
  <c r="CI159" i="7" s="1"/>
  <c r="CJ159" i="7" s="1"/>
  <c r="CK159" i="7" s="1"/>
  <c r="CL159" i="7" s="1"/>
  <c r="CM159" i="7" s="1"/>
  <c r="CN159" i="7" s="1"/>
  <c r="CO159" i="7" s="1"/>
  <c r="CP159" i="7" s="1"/>
  <c r="CQ159" i="7" s="1"/>
  <c r="CR159" i="7" s="1"/>
  <c r="CS159" i="7" s="1"/>
  <c r="CT159" i="7" s="1"/>
  <c r="CU159" i="7" s="1"/>
  <c r="CV159" i="7" s="1"/>
  <c r="CW159" i="7" s="1"/>
  <c r="CX159" i="7" s="1"/>
  <c r="CY159" i="7" s="1"/>
  <c r="CZ159" i="7" s="1"/>
  <c r="I7" i="9" s="1"/>
  <c r="AC164" i="7"/>
  <c r="AD164" i="7" s="1"/>
  <c r="AE164" i="7" s="1"/>
  <c r="AF164" i="7" s="1"/>
  <c r="AG164" i="7" s="1"/>
  <c r="AH164" i="7" s="1"/>
  <c r="AI164" i="7" s="1"/>
  <c r="AJ164" i="7" s="1"/>
  <c r="AK164" i="7" s="1"/>
  <c r="AL164" i="7" s="1"/>
  <c r="AM164" i="7" s="1"/>
  <c r="AN164" i="7" s="1"/>
  <c r="AO164" i="7" s="1"/>
  <c r="AP164" i="7" s="1"/>
  <c r="AQ164" i="7" s="1"/>
  <c r="AR164" i="7" s="1"/>
  <c r="AS164" i="7" s="1"/>
  <c r="AT164" i="7" s="1"/>
  <c r="AU164" i="7" s="1"/>
  <c r="AV164" i="7" s="1"/>
  <c r="AW164" i="7" s="1"/>
  <c r="AX164" i="7" s="1"/>
  <c r="AY164" i="7" s="1"/>
  <c r="AZ164" i="7" s="1"/>
  <c r="BA164" i="7" s="1"/>
  <c r="BB164" i="7" s="1"/>
  <c r="BC164" i="7" s="1"/>
  <c r="BD164" i="7" s="1"/>
  <c r="BE164" i="7" s="1"/>
  <c r="BF164" i="7" s="1"/>
  <c r="BG164" i="7" s="1"/>
  <c r="BH164" i="7" s="1"/>
  <c r="BI164" i="7" s="1"/>
  <c r="BJ164" i="7" s="1"/>
  <c r="BK164" i="7" s="1"/>
  <c r="BL164" i="7" s="1"/>
  <c r="BM164" i="7" s="1"/>
  <c r="BN164" i="7" s="1"/>
  <c r="BO164" i="7" s="1"/>
  <c r="BP164" i="7" s="1"/>
  <c r="BQ164" i="7" s="1"/>
  <c r="BR164" i="7" s="1"/>
  <c r="BS164" i="7" s="1"/>
  <c r="BT164" i="7" s="1"/>
  <c r="BU164" i="7" s="1"/>
  <c r="BV164" i="7" s="1"/>
  <c r="BW164" i="7" s="1"/>
  <c r="BX164" i="7" s="1"/>
  <c r="BY164" i="7" s="1"/>
  <c r="BZ164" i="7" s="1"/>
  <c r="CA164" i="7" s="1"/>
  <c r="CB164" i="7" s="1"/>
  <c r="CC164" i="7" s="1"/>
  <c r="CD164" i="7" s="1"/>
  <c r="CE164" i="7" s="1"/>
  <c r="CF164" i="7" s="1"/>
  <c r="CG164" i="7" s="1"/>
  <c r="CH164" i="7" s="1"/>
  <c r="CI164" i="7" s="1"/>
  <c r="CJ164" i="7" s="1"/>
  <c r="CK164" i="7" s="1"/>
  <c r="CL164" i="7" s="1"/>
  <c r="CM164" i="7" s="1"/>
  <c r="CN164" i="7" s="1"/>
  <c r="CO164" i="7" s="1"/>
  <c r="CP164" i="7" s="1"/>
  <c r="CQ164" i="7" s="1"/>
  <c r="CR164" i="7" s="1"/>
  <c r="CS164" i="7" s="1"/>
  <c r="CT164" i="7" s="1"/>
  <c r="CU164" i="7" s="1"/>
  <c r="CV164" i="7" s="1"/>
  <c r="CW164" i="7" s="1"/>
  <c r="CX164" i="7" s="1"/>
  <c r="CY164" i="7" s="1"/>
  <c r="CZ164" i="7" s="1"/>
  <c r="CZ165" i="7" s="1"/>
  <c r="CZ166" i="7" s="1"/>
  <c r="E156" i="7"/>
  <c r="E157" i="7"/>
  <c r="H106" i="7"/>
  <c r="I105" i="7"/>
  <c r="J105" i="7" l="1"/>
  <c r="I106" i="7"/>
  <c r="F155" i="7"/>
  <c r="F157" i="7" s="1"/>
  <c r="E160" i="7"/>
  <c r="F156" i="7" l="1"/>
  <c r="G155" i="7" s="1"/>
  <c r="G157" i="7" s="1"/>
  <c r="J106" i="7"/>
  <c r="K105" i="7"/>
  <c r="F160" i="7" l="1"/>
  <c r="G156" i="7"/>
  <c r="H155" i="7" s="1"/>
  <c r="H156" i="7" s="1"/>
  <c r="I155" i="7" s="1"/>
  <c r="I156" i="7" s="1"/>
  <c r="J155" i="7" s="1"/>
  <c r="J156" i="7" s="1"/>
  <c r="K106" i="7"/>
  <c r="L105" i="7"/>
  <c r="G160" i="7" l="1"/>
  <c r="H160" i="7" s="1"/>
  <c r="I160" i="7" s="1"/>
  <c r="J160" i="7" s="1"/>
  <c r="J157" i="7"/>
  <c r="H157" i="7"/>
  <c r="I157" i="7"/>
  <c r="K155" i="7"/>
  <c r="K157" i="7" s="1"/>
  <c r="L106" i="7"/>
  <c r="M105" i="7"/>
  <c r="K156" i="7" l="1"/>
  <c r="L155" i="7" s="1"/>
  <c r="L157" i="7" s="1"/>
  <c r="N105" i="7"/>
  <c r="M106" i="7"/>
  <c r="L156" i="7" l="1"/>
  <c r="M155" i="7" s="1"/>
  <c r="M157" i="7" s="1"/>
  <c r="K160" i="7"/>
  <c r="O105" i="7"/>
  <c r="N106" i="7"/>
  <c r="L160" i="7" l="1"/>
  <c r="M156" i="7"/>
  <c r="P105" i="7"/>
  <c r="O106" i="7"/>
  <c r="M160" i="7" l="1"/>
  <c r="N155" i="7"/>
  <c r="N157" i="7" s="1"/>
  <c r="P106" i="7"/>
  <c r="Q105" i="7"/>
  <c r="N156" i="7" l="1"/>
  <c r="O155" i="7" s="1"/>
  <c r="R105" i="7"/>
  <c r="Q106" i="7"/>
  <c r="N160" i="7" l="1"/>
  <c r="S105" i="7"/>
  <c r="R106" i="7"/>
  <c r="O156" i="7"/>
  <c r="O157" i="7"/>
  <c r="T105" i="7" l="1"/>
  <c r="S106" i="7"/>
  <c r="P156" i="7"/>
  <c r="P155" i="7"/>
  <c r="P157" i="7" s="1"/>
  <c r="O160" i="7"/>
  <c r="U105" i="7" l="1"/>
  <c r="T106" i="7"/>
  <c r="P160" i="7"/>
  <c r="Q156" i="7"/>
  <c r="Q155" i="7"/>
  <c r="Q157" i="7" s="1"/>
  <c r="U106" i="7" l="1"/>
  <c r="V105" i="7"/>
  <c r="R156" i="7"/>
  <c r="R155" i="7"/>
  <c r="R157" i="7" s="1"/>
  <c r="Q160" i="7"/>
  <c r="W105" i="7" l="1"/>
  <c r="V106" i="7"/>
  <c r="R160" i="7"/>
  <c r="S156" i="7"/>
  <c r="S155" i="7"/>
  <c r="S157" i="7" s="1"/>
  <c r="W106" i="7" l="1"/>
  <c r="X105" i="7"/>
  <c r="T156" i="7"/>
  <c r="T155" i="7"/>
  <c r="T157" i="7" s="1"/>
  <c r="S160" i="7"/>
  <c r="T160" i="7" l="1"/>
  <c r="Y105" i="7"/>
  <c r="X106" i="7"/>
  <c r="U156" i="7"/>
  <c r="U155" i="7"/>
  <c r="U157" i="7" s="1"/>
  <c r="U160" i="7" l="1"/>
  <c r="Y106" i="7"/>
  <c r="Z105" i="7"/>
  <c r="V156" i="7"/>
  <c r="V155" i="7"/>
  <c r="V157" i="7" s="1"/>
  <c r="AA105" i="7" l="1"/>
  <c r="Z106" i="7"/>
  <c r="W156" i="7"/>
  <c r="W155" i="7"/>
  <c r="W157" i="7" s="1"/>
  <c r="V160" i="7"/>
  <c r="AB105" i="7" l="1"/>
  <c r="AA106" i="7"/>
  <c r="W160" i="7"/>
  <c r="X156" i="7"/>
  <c r="X155" i="7"/>
  <c r="X157" i="7" s="1"/>
  <c r="X160" i="7" l="1"/>
  <c r="AB106" i="7"/>
  <c r="AC105" i="7"/>
  <c r="Y156" i="7"/>
  <c r="Y155" i="7"/>
  <c r="Y157" i="7" s="1"/>
  <c r="AC106" i="7" l="1"/>
  <c r="AD105" i="7"/>
  <c r="Z156" i="7"/>
  <c r="Z155" i="7"/>
  <c r="Z157" i="7" s="1"/>
  <c r="Y160" i="7"/>
  <c r="AE105" i="7" l="1"/>
  <c r="AD106" i="7"/>
  <c r="Z160" i="7"/>
  <c r="AA156" i="7"/>
  <c r="AA155" i="7"/>
  <c r="AA157" i="7" s="1"/>
  <c r="AE106" i="7" l="1"/>
  <c r="AF105" i="7"/>
  <c r="AB156" i="7"/>
  <c r="AB155" i="7"/>
  <c r="AB157" i="7" s="1"/>
  <c r="AA160" i="7"/>
  <c r="AB160" i="7" l="1"/>
  <c r="AF106" i="7"/>
  <c r="AG105" i="7"/>
  <c r="AC156" i="7"/>
  <c r="AC155" i="7"/>
  <c r="AC157" i="7" s="1"/>
  <c r="AH105" i="7" l="1"/>
  <c r="AG106" i="7"/>
  <c r="AD156" i="7"/>
  <c r="AD155" i="7"/>
  <c r="AD157" i="7" s="1"/>
  <c r="AC160" i="7"/>
  <c r="AH106" i="7" l="1"/>
  <c r="AI105" i="7"/>
  <c r="AD160" i="7"/>
  <c r="AE156" i="7"/>
  <c r="AE155" i="7"/>
  <c r="AE157" i="7" s="1"/>
  <c r="AJ105" i="7" l="1"/>
  <c r="AI106" i="7"/>
  <c r="AF156" i="7"/>
  <c r="AF155" i="7"/>
  <c r="AF157" i="7" s="1"/>
  <c r="AE160" i="7"/>
  <c r="AF160" i="7" l="1"/>
  <c r="AJ106" i="7"/>
  <c r="AK105" i="7"/>
  <c r="AG156" i="7"/>
  <c r="AG155" i="7"/>
  <c r="AG157" i="7" s="1"/>
  <c r="AG160" i="7" l="1"/>
  <c r="AL105" i="7"/>
  <c r="AK106" i="7"/>
  <c r="AH156" i="7"/>
  <c r="AH155" i="7"/>
  <c r="AH157" i="7" s="1"/>
  <c r="AH160" i="7" l="1"/>
  <c r="AL106" i="7"/>
  <c r="AM105" i="7"/>
  <c r="AI156" i="7"/>
  <c r="AI155" i="7"/>
  <c r="AI157" i="7" s="1"/>
  <c r="AM106" i="7" l="1"/>
  <c r="AN105" i="7"/>
  <c r="AJ156" i="7"/>
  <c r="AJ155" i="7"/>
  <c r="AJ157" i="7" s="1"/>
  <c r="AI160" i="7"/>
  <c r="AJ160" i="7" l="1"/>
  <c r="AO105" i="7"/>
  <c r="AN106" i="7"/>
  <c r="AK156" i="7"/>
  <c r="AK155" i="7"/>
  <c r="AK157" i="7" s="1"/>
  <c r="AO106" i="7" l="1"/>
  <c r="AP105" i="7"/>
  <c r="AL156" i="7"/>
  <c r="AL155" i="7"/>
  <c r="AL157" i="7" s="1"/>
  <c r="AK160" i="7"/>
  <c r="AL160" i="7" l="1"/>
  <c r="AQ105" i="7"/>
  <c r="AP106" i="7"/>
  <c r="AM156" i="7"/>
  <c r="AM155" i="7"/>
  <c r="AM157" i="7" s="1"/>
  <c r="AQ106" i="7" l="1"/>
  <c r="AR105" i="7"/>
  <c r="AN156" i="7"/>
  <c r="AN155" i="7"/>
  <c r="AN157" i="7" s="1"/>
  <c r="AM160" i="7"/>
  <c r="AN160" i="7" l="1"/>
  <c r="AS105" i="7"/>
  <c r="AR106" i="7"/>
  <c r="AO156" i="7"/>
  <c r="AO155" i="7"/>
  <c r="AO157" i="7" s="1"/>
  <c r="AT105" i="7" l="1"/>
  <c r="AS106" i="7"/>
  <c r="AP156" i="7"/>
  <c r="AP155" i="7"/>
  <c r="AP157" i="7" s="1"/>
  <c r="AO160" i="7"/>
  <c r="AP160" i="7" l="1"/>
  <c r="AT106" i="7"/>
  <c r="AU105" i="7"/>
  <c r="AQ156" i="7"/>
  <c r="AQ155" i="7"/>
  <c r="AQ157" i="7" s="1"/>
  <c r="AQ160" i="7" l="1"/>
  <c r="AU106" i="7"/>
  <c r="AV105" i="7"/>
  <c r="AR156" i="7"/>
  <c r="AR155" i="7"/>
  <c r="AR157" i="7" s="1"/>
  <c r="AW105" i="7" l="1"/>
  <c r="AV106" i="7"/>
  <c r="AS156" i="7"/>
  <c r="AS155" i="7"/>
  <c r="AS157" i="7" s="1"/>
  <c r="AR160" i="7"/>
  <c r="AW106" i="7" l="1"/>
  <c r="AX105" i="7"/>
  <c r="AS160" i="7"/>
  <c r="AT156" i="7"/>
  <c r="AT155" i="7"/>
  <c r="AT157" i="7" s="1"/>
  <c r="AX106" i="7" l="1"/>
  <c r="AY105" i="7"/>
  <c r="AU156" i="7"/>
  <c r="AU155" i="7"/>
  <c r="AU157" i="7" s="1"/>
  <c r="AT160" i="7"/>
  <c r="AZ105" i="7" l="1"/>
  <c r="AY106" i="7"/>
  <c r="AU160" i="7"/>
  <c r="AV156" i="7"/>
  <c r="AV155" i="7"/>
  <c r="AV157" i="7" s="1"/>
  <c r="BA105" i="7" l="1"/>
  <c r="AZ106" i="7"/>
  <c r="AW156" i="7"/>
  <c r="AW155" i="7"/>
  <c r="AW157" i="7" s="1"/>
  <c r="AV160" i="7"/>
  <c r="BB105" i="7" l="1"/>
  <c r="BA106" i="7"/>
  <c r="AW160" i="7"/>
  <c r="AX156" i="7"/>
  <c r="AX155" i="7"/>
  <c r="AX157" i="7" s="1"/>
  <c r="BC105" i="7" l="1"/>
  <c r="BB106" i="7"/>
  <c r="AX160" i="7"/>
  <c r="AY156" i="7"/>
  <c r="AY155" i="7"/>
  <c r="AY157" i="7" s="1"/>
  <c r="BD105" i="7" l="1"/>
  <c r="BC106" i="7"/>
  <c r="AZ156" i="7"/>
  <c r="AZ155" i="7"/>
  <c r="AZ157" i="7" s="1"/>
  <c r="AY160" i="7"/>
  <c r="BE105" i="7" l="1"/>
  <c r="BD106" i="7"/>
  <c r="AZ160" i="7"/>
  <c r="BA156" i="7"/>
  <c r="BA155" i="7"/>
  <c r="BA157" i="7" s="1"/>
  <c r="BE106" i="7" l="1"/>
  <c r="BF105" i="7"/>
  <c r="BB156" i="7"/>
  <c r="BB155" i="7"/>
  <c r="BB157" i="7" s="1"/>
  <c r="BA160" i="7"/>
  <c r="BB160" i="7" l="1"/>
  <c r="BF106" i="7"/>
  <c r="BG105" i="7"/>
  <c r="BC155" i="7"/>
  <c r="BC157" i="7" s="1"/>
  <c r="BC156" i="7"/>
  <c r="BG106" i="7" l="1"/>
  <c r="BH105" i="7"/>
  <c r="BD155" i="7"/>
  <c r="BD157" i="7" s="1"/>
  <c r="BD156" i="7"/>
  <c r="BC160" i="7"/>
  <c r="BI105" i="7" l="1"/>
  <c r="BH106" i="7"/>
  <c r="BD160" i="7"/>
  <c r="BE156" i="7"/>
  <c r="BE155" i="7"/>
  <c r="BE157" i="7" s="1"/>
  <c r="BI106" i="7" l="1"/>
  <c r="BJ105" i="7"/>
  <c r="BF156" i="7"/>
  <c r="BF155" i="7"/>
  <c r="BF157" i="7" s="1"/>
  <c r="BE160" i="7"/>
  <c r="BF160" i="7" l="1"/>
  <c r="BJ106" i="7"/>
  <c r="BK105" i="7"/>
  <c r="BG156" i="7"/>
  <c r="BG155" i="7"/>
  <c r="BG157" i="7" s="1"/>
  <c r="BL105" i="7" l="1"/>
  <c r="BK106" i="7"/>
  <c r="BH156" i="7"/>
  <c r="BH155" i="7"/>
  <c r="BH157" i="7" s="1"/>
  <c r="BG160" i="7"/>
  <c r="BL106" i="7" l="1"/>
  <c r="BM105" i="7"/>
  <c r="BH160" i="7"/>
  <c r="BI155" i="7"/>
  <c r="BI157" i="7" s="1"/>
  <c r="BI156" i="7"/>
  <c r="BM106" i="7" l="1"/>
  <c r="BN105" i="7"/>
  <c r="BJ156" i="7"/>
  <c r="BJ155" i="7"/>
  <c r="BJ157" i="7" s="1"/>
  <c r="BI160" i="7"/>
  <c r="BJ160" i="7" l="1"/>
  <c r="BO105" i="7"/>
  <c r="BN106" i="7"/>
  <c r="BK156" i="7"/>
  <c r="BK155" i="7"/>
  <c r="BK157" i="7" s="1"/>
  <c r="BO106" i="7" l="1"/>
  <c r="BP105" i="7"/>
  <c r="BL156" i="7"/>
  <c r="BL155" i="7"/>
  <c r="BL157" i="7" s="1"/>
  <c r="BK160" i="7"/>
  <c r="BL160" i="7" l="1"/>
  <c r="BP106" i="7"/>
  <c r="BQ105" i="7"/>
  <c r="BM156" i="7"/>
  <c r="BM155" i="7"/>
  <c r="BM157" i="7" s="1"/>
  <c r="BQ106" i="7" l="1"/>
  <c r="BR105" i="7"/>
  <c r="BN156" i="7"/>
  <c r="BN155" i="7"/>
  <c r="BN157" i="7" s="1"/>
  <c r="BM160" i="7"/>
  <c r="BN160" i="7" l="1"/>
  <c r="BR106" i="7"/>
  <c r="BS105" i="7"/>
  <c r="BO155" i="7"/>
  <c r="BO157" i="7" s="1"/>
  <c r="BO156" i="7"/>
  <c r="BS106" i="7" l="1"/>
  <c r="BT105" i="7"/>
  <c r="BP155" i="7"/>
  <c r="BP157" i="7" s="1"/>
  <c r="BP156" i="7"/>
  <c r="BO160" i="7"/>
  <c r="BU105" i="7" l="1"/>
  <c r="BT106" i="7"/>
  <c r="BP160" i="7"/>
  <c r="BQ156" i="7"/>
  <c r="BQ155" i="7"/>
  <c r="BQ157" i="7" s="1"/>
  <c r="BV105" i="7" l="1"/>
  <c r="BU106" i="7"/>
  <c r="BR155" i="7"/>
  <c r="BR157" i="7" s="1"/>
  <c r="BR156" i="7"/>
  <c r="BQ160" i="7"/>
  <c r="BV106" i="7" l="1"/>
  <c r="BW105" i="7"/>
  <c r="BR160" i="7"/>
  <c r="BS156" i="7"/>
  <c r="BS155" i="7"/>
  <c r="BS157" i="7" s="1"/>
  <c r="BW106" i="7" l="1"/>
  <c r="BX105" i="7"/>
  <c r="BT156" i="7"/>
  <c r="BT155" i="7"/>
  <c r="BT157" i="7" s="1"/>
  <c r="BS160" i="7"/>
  <c r="BX106" i="7" l="1"/>
  <c r="BY105" i="7"/>
  <c r="BT160" i="7"/>
  <c r="BU156" i="7"/>
  <c r="BU155" i="7"/>
  <c r="BU157" i="7" s="1"/>
  <c r="BY106" i="7" l="1"/>
  <c r="BZ105" i="7"/>
  <c r="BV156" i="7"/>
  <c r="BV155" i="7"/>
  <c r="BV157" i="7" s="1"/>
  <c r="BU160" i="7"/>
  <c r="BV160" i="7" l="1"/>
  <c r="BZ106" i="7"/>
  <c r="CA105" i="7"/>
  <c r="BW156" i="7"/>
  <c r="BW155" i="7"/>
  <c r="BW157" i="7" s="1"/>
  <c r="CB105" i="7" l="1"/>
  <c r="CA106" i="7"/>
  <c r="BX155" i="7"/>
  <c r="BX157" i="7" s="1"/>
  <c r="BX156" i="7"/>
  <c r="BW160" i="7"/>
  <c r="CB106" i="7" l="1"/>
  <c r="CC105" i="7"/>
  <c r="BX160" i="7"/>
  <c r="BY156" i="7"/>
  <c r="BY155" i="7"/>
  <c r="BY157" i="7" s="1"/>
  <c r="CD105" i="7" l="1"/>
  <c r="CC106" i="7"/>
  <c r="BZ156" i="7"/>
  <c r="BZ155" i="7"/>
  <c r="BZ157" i="7" s="1"/>
  <c r="BY160" i="7"/>
  <c r="CD106" i="7" l="1"/>
  <c r="CE105" i="7"/>
  <c r="BZ160" i="7"/>
  <c r="CA156" i="7"/>
  <c r="CA155" i="7"/>
  <c r="CA157" i="7" s="1"/>
  <c r="CA160" i="7" l="1"/>
  <c r="CF105" i="7"/>
  <c r="CE106" i="7"/>
  <c r="CB156" i="7"/>
  <c r="CB155" i="7"/>
  <c r="CB157" i="7" s="1"/>
  <c r="CB160" i="7" l="1"/>
  <c r="CF106" i="7"/>
  <c r="CG105" i="7"/>
  <c r="CC156" i="7"/>
  <c r="CC155" i="7"/>
  <c r="CC157" i="7" s="1"/>
  <c r="CC160" i="7" l="1"/>
  <c r="CG106" i="7"/>
  <c r="CH105" i="7"/>
  <c r="CD156" i="7"/>
  <c r="CD155" i="7"/>
  <c r="CD157" i="7" s="1"/>
  <c r="CD160" i="7" l="1"/>
  <c r="CI105" i="7"/>
  <c r="CH106" i="7"/>
  <c r="CE155" i="7"/>
  <c r="CE157" i="7" s="1"/>
  <c r="CE156" i="7"/>
  <c r="CJ105" i="7" l="1"/>
  <c r="CI106" i="7"/>
  <c r="CF155" i="7"/>
  <c r="CF157" i="7" s="1"/>
  <c r="CF156" i="7"/>
  <c r="CE160" i="7"/>
  <c r="CJ106" i="7" l="1"/>
  <c r="CK105" i="7"/>
  <c r="CF160" i="7"/>
  <c r="CG155" i="7"/>
  <c r="CG157" i="7" s="1"/>
  <c r="CG156" i="7"/>
  <c r="CK106" i="7" l="1"/>
  <c r="CL105" i="7"/>
  <c r="CH156" i="7"/>
  <c r="CH155" i="7"/>
  <c r="CH157" i="7" s="1"/>
  <c r="CG160" i="7"/>
  <c r="CH160" i="7" l="1"/>
  <c r="CL106" i="7"/>
  <c r="CM105" i="7"/>
  <c r="CI155" i="7"/>
  <c r="CI157" i="7" s="1"/>
  <c r="CI156" i="7"/>
  <c r="CN105" i="7" l="1"/>
  <c r="CM106" i="7"/>
  <c r="CJ155" i="7"/>
  <c r="CJ157" i="7" s="1"/>
  <c r="CJ156" i="7"/>
  <c r="CI160" i="7"/>
  <c r="CO105" i="7" l="1"/>
  <c r="CN106" i="7"/>
  <c r="CJ160" i="7"/>
  <c r="CK156" i="7"/>
  <c r="CK155" i="7"/>
  <c r="CK157" i="7" s="1"/>
  <c r="CO106" i="7" l="1"/>
  <c r="CP105" i="7"/>
  <c r="CL156" i="7"/>
  <c r="CL155" i="7"/>
  <c r="CL157" i="7" s="1"/>
  <c r="CK160" i="7"/>
  <c r="CL160" i="7" l="1"/>
  <c r="CP106" i="7"/>
  <c r="CQ105" i="7"/>
  <c r="CM156" i="7"/>
  <c r="CM155" i="7"/>
  <c r="CM157" i="7" s="1"/>
  <c r="CR105" i="7" l="1"/>
  <c r="CQ106" i="7"/>
  <c r="CN156" i="7"/>
  <c r="CN155" i="7"/>
  <c r="CN157" i="7" s="1"/>
  <c r="CM160" i="7"/>
  <c r="CR106" i="7" l="1"/>
  <c r="CS105" i="7"/>
  <c r="CN160" i="7"/>
  <c r="CO155" i="7"/>
  <c r="CO157" i="7" s="1"/>
  <c r="CO156" i="7"/>
  <c r="CS106" i="7" l="1"/>
  <c r="CT105" i="7"/>
  <c r="CP156" i="7"/>
  <c r="CP155" i="7"/>
  <c r="CP157" i="7" s="1"/>
  <c r="CO160" i="7"/>
  <c r="CU105" i="7" l="1"/>
  <c r="CT106" i="7"/>
  <c r="CP160" i="7"/>
  <c r="CQ155" i="7"/>
  <c r="CQ157" i="7" s="1"/>
  <c r="CQ156" i="7"/>
  <c r="CV105" i="7" l="1"/>
  <c r="CU106" i="7"/>
  <c r="CR156" i="7"/>
  <c r="CR155" i="7"/>
  <c r="CR157" i="7" s="1"/>
  <c r="CQ160" i="7"/>
  <c r="CR160" i="7" l="1"/>
  <c r="CW105" i="7"/>
  <c r="CV106" i="7"/>
  <c r="CS155" i="7"/>
  <c r="CS157" i="7" s="1"/>
  <c r="CS156" i="7"/>
  <c r="CW106" i="7" l="1"/>
  <c r="CX105" i="7"/>
  <c r="CT156" i="7"/>
  <c r="CT155" i="7"/>
  <c r="CT157" i="7" s="1"/>
  <c r="CS160" i="7"/>
  <c r="CX106" i="7" l="1"/>
  <c r="CY105" i="7"/>
  <c r="CT160" i="7"/>
  <c r="CU156" i="7"/>
  <c r="CU155" i="7"/>
  <c r="CU157" i="7" s="1"/>
  <c r="CZ105" i="7" l="1"/>
  <c r="CZ106" i="7" s="1"/>
  <c r="CY106" i="7"/>
  <c r="CV156" i="7"/>
  <c r="CV155" i="7"/>
  <c r="CV157" i="7" s="1"/>
  <c r="CU160" i="7"/>
  <c r="CV160" i="7" l="1"/>
  <c r="CW155" i="7"/>
  <c r="CW157" i="7" s="1"/>
  <c r="CW156" i="7"/>
  <c r="CX156" i="7" l="1"/>
  <c r="CX155" i="7"/>
  <c r="CX157" i="7" s="1"/>
  <c r="CW160" i="7"/>
  <c r="CX160" i="7" l="1"/>
  <c r="CY156" i="7"/>
  <c r="CY155" i="7"/>
  <c r="CY157" i="7" s="1"/>
  <c r="CY160" i="7" l="1"/>
  <c r="CZ156" i="7"/>
  <c r="C6" i="9" s="1"/>
  <c r="CZ155" i="7"/>
  <c r="CZ157" i="7" s="1"/>
  <c r="C5" i="9" s="1"/>
  <c r="D5" i="9" s="1"/>
  <c r="CZ160" i="7" l="1"/>
  <c r="D6" i="9"/>
  <c r="C7" i="9"/>
  <c r="D7" i="9" l="1"/>
  <c r="I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Ksenia</author>
    <author>Eli Hila</author>
  </authors>
  <commentList>
    <comment ref="H45" authorId="0" shapeId="0" xr:uid="{00000000-0006-0000-0600-000001000000}">
      <text>
        <r>
          <rPr>
            <b/>
            <u/>
            <sz val="9"/>
            <color indexed="81"/>
            <rFont val="Tahoma"/>
            <family val="2"/>
          </rPr>
          <t>האפשרויות הן:</t>
        </r>
        <r>
          <rPr>
            <sz val="9"/>
            <color indexed="81"/>
            <rFont val="Tahoma"/>
            <family val="2"/>
          </rPr>
          <t xml:space="preserve">
ללא שינוי
פרעון
הקפאה
פריסה מחדש
ויתור חלקי
ויתור מלא</t>
        </r>
      </text>
    </comment>
    <comment ref="I45" authorId="1" shapeId="0" xr:uid="{00000000-0006-0000-0600-000002000000}">
      <text>
        <r>
          <rPr>
            <b/>
            <sz val="9"/>
            <color indexed="81"/>
            <rFont val="Tahoma"/>
            <family val="2"/>
          </rPr>
          <t xml:space="preserve">הסבר:
</t>
        </r>
        <r>
          <rPr>
            <sz val="9"/>
            <color indexed="81"/>
            <rFont val="Tahoma"/>
            <family val="2"/>
          </rPr>
          <t xml:space="preserve">לעיתים, העלות של פרעון הלוואה נמוכה (או גבוהה) מהיתרה. לכן יש למלא את סכום הפרעון בפועל בתא המתאים.
</t>
        </r>
      </text>
    </comment>
    <comment ref="H83" authorId="1" shapeId="0" xr:uid="{00000000-0006-0000-0600-000003000000}">
      <text>
        <r>
          <rPr>
            <b/>
            <sz val="9"/>
            <color indexed="81"/>
            <rFont val="Tahoma"/>
            <family val="2"/>
          </rPr>
          <t xml:space="preserve">הסבר:
</t>
        </r>
        <r>
          <rPr>
            <sz val="9"/>
            <color indexed="81"/>
            <rFont val="Tahoma"/>
            <family val="2"/>
          </rPr>
          <t>לעיתים, העלות של פרעון הלוואה נמוכה (או גבוהה) מהיתרה. לכן יש למלא את סכום הפרעון בפועל בתא המתאים.
במקרה של ויתור חלקי לרשום כפרעון מלא של היתרה</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<sst xmlns="http://schemas.openxmlformats.org/spreadsheetml/2006/main" count="263" uniqueCount="211">
  <si>
    <t xml:space="preserve">גרסא: </t>
  </si>
  <si>
    <t>1.5</t>
  </si>
  <si>
    <t>סימולטור לתוכנית הבראה</t>
  </si>
  <si>
    <t>שלבי העבודה</t>
  </si>
  <si>
    <t>לשאלות, הערות והארות:</t>
  </si>
  <si>
    <t>ronistaier@paamonim.org</t>
  </si>
  <si>
    <t xml:space="preserve">יבוא נתונים מהתוכנה לקובץ זה: </t>
  </si>
  <si>
    <r>
      <rPr>
        <b/>
        <sz val="12"/>
        <color indexed="8"/>
        <rFont val="Calibri"/>
        <family val="2"/>
      </rPr>
      <t>א</t>
    </r>
    <r>
      <rPr>
        <sz val="12"/>
        <color indexed="8"/>
        <rFont val="Calibri"/>
        <family val="2"/>
      </rPr>
      <t>. יבוא תקציב וביצוע לפי ההוראות בגליון "תקציב וביצוע"</t>
    </r>
  </si>
  <si>
    <r>
      <rPr>
        <b/>
        <sz val="12"/>
        <color indexed="8"/>
        <rFont val="Calibri"/>
        <family val="2"/>
      </rPr>
      <t>ב</t>
    </r>
    <r>
      <rPr>
        <sz val="12"/>
        <color indexed="8"/>
        <rFont val="Calibri"/>
        <family val="2"/>
      </rPr>
      <t>. יבוא חובות לפי ההוראות בגליון "חובות"</t>
    </r>
  </si>
  <si>
    <t>כעת הקובץ מוכן לתכנון וסימולציה של תכנית ההבראה. שמרו אותו בשם משמעותי (לדוגמא: "תכנית הבראה למשפחת כהן-חלופה1.XLS")</t>
  </si>
  <si>
    <t>תכנון תקציב/י הבראה בגליון "תקציב להבראה"</t>
  </si>
  <si>
    <r>
      <rPr>
        <b/>
        <sz val="12"/>
        <color indexed="8"/>
        <rFont val="Calibri"/>
        <family val="2"/>
      </rPr>
      <t>א</t>
    </r>
    <r>
      <rPr>
        <sz val="12"/>
        <color indexed="8"/>
        <rFont val="Calibri"/>
        <family val="2"/>
      </rPr>
      <t>. ברירת המחדל עבור התקציב המוצע הינו התקציב הקיים, אולם ניתן לדרוס את הנוסחא ולרשום כל סכום אחר.</t>
    </r>
  </si>
  <si>
    <r>
      <t xml:space="preserve">ב. </t>
    </r>
    <r>
      <rPr>
        <sz val="12"/>
        <color indexed="8"/>
        <rFont val="Calibri"/>
        <family val="2"/>
      </rPr>
      <t>מומלץ להוסיף הערה במקרה שמשנים את התקציב המוצע.</t>
    </r>
  </si>
  <si>
    <r>
      <rPr>
        <b/>
        <sz val="12"/>
        <color indexed="8"/>
        <rFont val="Calibri"/>
        <family val="2"/>
      </rPr>
      <t>ג.</t>
    </r>
    <r>
      <rPr>
        <sz val="12"/>
        <color indexed="8"/>
        <rFont val="Calibri"/>
        <family val="2"/>
      </rPr>
      <t xml:space="preserve"> בתחתית הגיליון מופיע סיכום של התקציב. כדאי לשים לב לשורה המציגה את ההפרש כולל החזר חובות.</t>
    </r>
  </si>
  <si>
    <t>תכנון ההבראה ע"ב המשאבים הקיימים (חסכונות, קרנות וכו') ומשאבים שניתן להשיג (הלוואות, סיוע מהורים, מענקים וכו') בגליון "תכנון הבראה".</t>
  </si>
  <si>
    <t>הגיליון מחולק למספר שלבים, אפשר ורצוי לחזור מדי פעם על השלבים על מנת לראות שהתכנית הכוללת סבירה והגיונית.</t>
  </si>
  <si>
    <t>שלב 1: תכנון תקציב</t>
  </si>
  <si>
    <r>
      <t xml:space="preserve">בשלב זה עליכם להעריך את התקציב הצפוי בעתיד הנראה לעין. ניתן להוסיף עוד שני תקציבים כאשר יש לשים לרישום תקין של מספר החודש שממנו ואילך התקציב נכנס לתוקף.
לדוג' אם אתם מעריכים שבעוד שנה מהיום התקציב ישתנה עליכם לרשום תחת "תקציב מוצע 2" את ההכנסות וההוצאות הצפויות ומתחת לשורת ההפרש לרשום </t>
    </r>
    <r>
      <rPr>
        <sz val="12"/>
        <color rgb="FF0000FF"/>
        <rFont val="Arial"/>
        <family val="2"/>
        <scheme val="minor"/>
      </rPr>
      <t>13</t>
    </r>
    <r>
      <rPr>
        <sz val="12"/>
        <color theme="1"/>
        <rFont val="Arial"/>
        <family val="2"/>
        <scheme val="minor"/>
      </rPr>
      <t xml:space="preserve"> (כיוון שהחל מהחודש ה-13 התקציב משתנה)</t>
    </r>
  </si>
  <si>
    <t>שלב 2: כספים זמינים (חסכונות, פדיון פיצויים, מענקי הבראה וכו')</t>
  </si>
  <si>
    <t>בשלב זה עליכם לפרט את כספי החסכון הזמינים למשפחה. ניתן לערוך את הכותרות בהתאם. אם חסרים לכם שורות ניתן לאחד מספר חסכונות תחת שורה אחת.
תחת הכותרת "סכום" עליכם לרשום את סה"כ הסכום הקיים, ותחת הכותרת "סכום למשיכה" עליכם לרשום את הסכום שיימשך לצורך מימוש תכנית ההבראה.</t>
  </si>
  <si>
    <t>שלב 3: הלוואות זמינות</t>
  </si>
  <si>
    <t>בשלב זה עליכם לפרט את ההלוואות החדשות שאתם ממליצים למשפחה לקחת לצורך מימוש תכנית ההבראה. אפשר ורצוי לערוך את הכותרות.
יש לרשום את סך ההלוואה, את הריבית ואת מספר חודשי ההחזר. בהתאם תקבלו את סך ההחזר החודשי.</t>
  </si>
  <si>
    <t>כעת כדאי לשים לב לבדיקת הביניים לפני שממשיכים.</t>
  </si>
  <si>
    <t>שלב 4: טיפול בחובות שבהסדר</t>
  </si>
  <si>
    <t>הנתונים המופיעים בטבלה זו נמשכים מגיליון "חובות - פלט מהמערכת". מטרת הטבלה היא לעזור לכם לקבל החלטות לגבי צורת ודחיפות הטיפול בחובות השונים.
הפעולות העומדים לרשותכם הינם להלן:</t>
  </si>
  <si>
    <t>א. "ללא שינוי"</t>
  </si>
  <si>
    <r>
      <rPr>
        <b/>
        <sz val="12"/>
        <color theme="1"/>
        <rFont val="Arial"/>
        <family val="2"/>
        <scheme val="minor"/>
      </rPr>
      <t>ב. "פרעון מלא"</t>
    </r>
    <r>
      <rPr>
        <sz val="12"/>
        <color theme="1"/>
        <rFont val="Arial"/>
        <family val="2"/>
        <scheme val="minor"/>
      </rPr>
      <t xml:space="preserve"> - החוב יימחק במלואו במיידי. יש לרשום את סכום הפרעון המלא וזאת כיוון שאנו מניחים שעלות הפרעון בפועל שונה מהיתרה המופיעה בדוח.</t>
    </r>
  </si>
  <si>
    <r>
      <rPr>
        <b/>
        <sz val="12"/>
        <color theme="1"/>
        <rFont val="Arial"/>
        <family val="2"/>
        <scheme val="minor"/>
      </rPr>
      <t>ג. "הקפאה"</t>
    </r>
    <r>
      <rPr>
        <sz val="12"/>
        <color theme="1"/>
        <rFont val="Arial"/>
        <family val="2"/>
        <scheme val="minor"/>
      </rPr>
      <t xml:space="preserve"> - יש לרשום את מספר חודשי ההקפאה. יש לשים לב שאחרי שמסתיימת ההקפאה ההחזר החודשים ממשיך כפי שהוא היום.</t>
    </r>
  </si>
  <si>
    <r>
      <rPr>
        <b/>
        <sz val="12"/>
        <color theme="1"/>
        <rFont val="Arial"/>
        <family val="2"/>
        <scheme val="minor"/>
      </rPr>
      <t>ד. "פריסה מחדש"</t>
    </r>
    <r>
      <rPr>
        <sz val="12"/>
        <color theme="1"/>
        <rFont val="Arial"/>
        <family val="2"/>
        <scheme val="minor"/>
      </rPr>
      <t xml:space="preserve"> - יש לרשום תחת "תקופה" את מספר חודשי ההחזר החדש. הכלי יחשב עבורכם את ההחזר החודשי החדש על סמך הריבית המקורית מהדוח. אם הריבית בפועל שונה ניתן לשנות זאת ע"י שינוי הנתון בדוח.</t>
    </r>
  </si>
  <si>
    <r>
      <rPr>
        <b/>
        <sz val="12"/>
        <color theme="1"/>
        <rFont val="Arial"/>
        <family val="2"/>
        <scheme val="minor"/>
      </rPr>
      <t>ה. "ויתור חלקי"</t>
    </r>
    <r>
      <rPr>
        <sz val="12"/>
        <color theme="1"/>
        <rFont val="Arial"/>
        <family val="2"/>
        <scheme val="minor"/>
      </rPr>
      <t xml:space="preserve"> - יש לרשום את את סך הויתור. הכלי יחשב את ההחזר החודשי החדש באופן יחסי להחזר הקיים והיתרה החדשה.</t>
    </r>
  </si>
  <si>
    <r>
      <rPr>
        <b/>
        <sz val="12"/>
        <color theme="1"/>
        <rFont val="Arial"/>
        <family val="2"/>
        <scheme val="minor"/>
      </rPr>
      <t>ו. "ויתור מלא"</t>
    </r>
    <r>
      <rPr>
        <sz val="12"/>
        <color theme="1"/>
        <rFont val="Arial"/>
        <family val="2"/>
        <scheme val="minor"/>
      </rPr>
      <t xml:space="preserve"> - החוב יימחק במלואו.</t>
    </r>
  </si>
  <si>
    <t>שלב 5: טיפול בחובות שלא בהסדר</t>
  </si>
  <si>
    <r>
      <t xml:space="preserve">הנתונים המופיעים בטבלא זו נמשכים מגיליון "חובות - פלט מהמערכת". מטרת הטבלא היא לעזור לכם לקבל החלטות לגבי צורת הטיפול בחובות שנכון להיום אינם בטיפול. 
</t>
    </r>
    <r>
      <rPr>
        <b/>
        <sz val="12"/>
        <color theme="1"/>
        <rFont val="Arial"/>
        <family val="2"/>
        <scheme val="minor"/>
      </rPr>
      <t>שימו לב שברירת המחדל הינה שהחובות לא יטופלו כלל ולכן חשוב לבחור פעולה מתאימה.</t>
    </r>
  </si>
  <si>
    <r>
      <rPr>
        <b/>
        <sz val="12"/>
        <color theme="1"/>
        <rFont val="Arial"/>
        <family val="2"/>
        <scheme val="minor"/>
      </rPr>
      <t>ג. "פריסה מחדש"</t>
    </r>
    <r>
      <rPr>
        <sz val="12"/>
        <color theme="1"/>
        <rFont val="Arial"/>
        <family val="2"/>
        <scheme val="minor"/>
      </rPr>
      <t xml:space="preserve"> - יש לרשום את מספר חודשי ההחזר וכן את הריבית. הכלי יחשב עבורכם את ההחזר החודשי החדש.</t>
    </r>
  </si>
  <si>
    <t>בחינת תכנית ההבראה על ציר הזמן בגליון "סיכום ויזואלי" במידת הצורך יש לחזור לשלבים 2-3 לבחינת שינויים נוספים.</t>
  </si>
  <si>
    <t>בחינת התנועה הכספית הצפויה בשנים הקרובות בגיליון "סיכום תוצאות". ניתן להציג פירוט רב יותר ע"י לחיצה על ה "+" שבצד.</t>
  </si>
  <si>
    <t>בגיליון מוצג התזרים כיום, התזרים הצפוי וכן את התפתחות יתרת החובות לאורך זמן.</t>
  </si>
  <si>
    <t>רשימת תיקונים בין גרסאות</t>
  </si>
  <si>
    <t>גיליון "סיכום ויזואלי", גרף התפתחות יתרת חובות המשפחה, שונה יתרת חובות שלא בהסדר ליתרת חובות שלא בהסדר לאחר תכנית ההבראה</t>
  </si>
  <si>
    <t>תיקון באג הלוואות</t>
  </si>
  <si>
    <t>צביעה בכתום כאשר תקציב מוצע שונה מתקציב קיים</t>
  </si>
  <si>
    <t>הוספת תקופת גרייס להלוואה חדשה</t>
  </si>
  <si>
    <t>הוספת גרף מימון מסכום ראשוני</t>
  </si>
  <si>
    <t>הוספת מועד פרעון חסכון עתידי</t>
  </si>
  <si>
    <t>הוספת גרף התפתחות יתרת חובות</t>
  </si>
  <si>
    <t>הוצאת גרייס וסידור גרפים</t>
  </si>
  <si>
    <t>תיקון טבלת סטטיסטיקות. הוספת זמן להחזר חובות לא בהסדר</t>
  </si>
  <si>
    <t>אם זמן הפרעון של כל החובות גדול מ 100 חודשים אז מופיע בסטסטיקה בטאב "סיכום ויזואלי" - "יותר מ 10 שנים"</t>
  </si>
  <si>
    <t>ב D137 עד 140 תיקון סכום ההלאה שנלקחה. אם הייתה הלוואה בגרייס אז לא הייתה מותווספת להלוואות</t>
  </si>
  <si>
    <t>כאשר נוסף מזומן אז יתרת מזומנים לאחר החזר חובות הולך לקיזוז חובות שלא הסדר.</t>
  </si>
  <si>
    <t>הגדלת כמות ההלוואות מ-4 ל-10</t>
  </si>
  <si>
    <t>שינוי תקציב הבראה בהתאם לשינויים בסעיפים בתוכנה ובאפליקציה בספטמבר 2022</t>
  </si>
  <si>
    <t>תיקון עם השינוי במבנה מסך תקציב מול ביצוע - אוגוסט 2023</t>
  </si>
  <si>
    <t>הוספת דחיית תשלום לחוב שלא בהסדר - אוקטובר 2023</t>
  </si>
  <si>
    <t>תיקון מקרה של הרבה סעיפים פרטיים</t>
  </si>
  <si>
    <t>גיליון עזר לנוסחאות השונות בחוברת</t>
  </si>
  <si>
    <t>נוסחאות עזר לחלוקת החובות בין כאלה שבהסדר לשאינם</t>
  </si>
  <si>
    <t>מספר החובות</t>
  </si>
  <si>
    <t>מתוכן בהסדר</t>
  </si>
  <si>
    <t>מתוכן לא בהסדר</t>
  </si>
  <si>
    <t>קידוד החוב</t>
  </si>
  <si>
    <t>טבלת פריסת חובות</t>
  </si>
  <si>
    <t>חובות שבהסדר בלבד</t>
  </si>
  <si>
    <t>משפחת</t>
  </si>
  <si>
    <t/>
  </si>
  <si>
    <t>מצב 0</t>
  </si>
  <si>
    <t>תשלום ראשון הבא</t>
  </si>
  <si>
    <t>יתרה</t>
  </si>
  <si>
    <t>ריבית</t>
  </si>
  <si>
    <t>סה"כ:</t>
  </si>
  <si>
    <t>תקציב הבראה למשפחת</t>
  </si>
  <si>
    <t>תקציב</t>
  </si>
  <si>
    <t>נוכחי</t>
  </si>
  <si>
    <t>מוצע</t>
  </si>
  <si>
    <t>הערות</t>
  </si>
  <si>
    <t>הוצאות</t>
  </si>
  <si>
    <t>שורה שבה נמצאת המילה "הכנסות"</t>
  </si>
  <si>
    <t>הכנסות</t>
  </si>
  <si>
    <t>שורה שבה מופיעה המילה התחייבויות לראשונה</t>
  </si>
  <si>
    <t>הפרש</t>
  </si>
  <si>
    <t>מרווח בין התחייבויות לנכסים</t>
  </si>
  <si>
    <t>החזרי חובות</t>
  </si>
  <si>
    <t>שורה שבה נמצאת המילה "סה"כ" פעם שניה</t>
  </si>
  <si>
    <t>הפרש כולל החזרי חובות</t>
  </si>
  <si>
    <t>מזון ופארמה</t>
  </si>
  <si>
    <t>פנאי, בילוי ותחביבים</t>
  </si>
  <si>
    <t>ביגוד והנעלה</t>
  </si>
  <si>
    <t>תכולת בית</t>
  </si>
  <si>
    <t>אחזקת בית</t>
  </si>
  <si>
    <t>טיפוח</t>
  </si>
  <si>
    <t>חינוך</t>
  </si>
  <si>
    <t>אירועים, תרומות, צרכי דת</t>
  </si>
  <si>
    <t>בריאות</t>
  </si>
  <si>
    <t>תחבורה</t>
  </si>
  <si>
    <t>משפחה</t>
  </si>
  <si>
    <t>תקשורת</t>
  </si>
  <si>
    <t>דיור</t>
  </si>
  <si>
    <t>התחייבויות</t>
  </si>
  <si>
    <t>נכסים</t>
  </si>
  <si>
    <t>פיננסים</t>
  </si>
  <si>
    <t>שכר</t>
  </si>
  <si>
    <t>קצבאות</t>
  </si>
  <si>
    <t>הכנסות שונות</t>
  </si>
  <si>
    <t>חובות</t>
  </si>
  <si>
    <t>סיכום</t>
  </si>
  <si>
    <t>סה"כ הוצאות</t>
  </si>
  <si>
    <t>סה"כ הכנסות</t>
  </si>
  <si>
    <t>הפרש כולל החזר חובות</t>
  </si>
  <si>
    <t>יש למלא רק את השדות עם הטקסט הכחול</t>
  </si>
  <si>
    <t>חודש</t>
  </si>
  <si>
    <t>שנה</t>
  </si>
  <si>
    <t>תפריט חובות בהסדר</t>
  </si>
  <si>
    <t>תפריט חובות שלא בהסדר</t>
  </si>
  <si>
    <t>תחילת תכנית הבראה</t>
  </si>
  <si>
    <t>פעולה</t>
  </si>
  <si>
    <t>קוד</t>
  </si>
  <si>
    <t>ללא שינוי</t>
  </si>
  <si>
    <t>פרעון מלא</t>
  </si>
  <si>
    <t>תקציב נוכחי</t>
  </si>
  <si>
    <t>תקציב מוצע</t>
  </si>
  <si>
    <t>תקציב מוצע 2</t>
  </si>
  <si>
    <t>תקציב מוצע 3</t>
  </si>
  <si>
    <t>הקפאה</t>
  </si>
  <si>
    <t>פריסה מחדש</t>
  </si>
  <si>
    <t>ויתור חלקי</t>
  </si>
  <si>
    <t>ויתור מלא</t>
  </si>
  <si>
    <t>מחודש</t>
  </si>
  <si>
    <t>עד חודש</t>
  </si>
  <si>
    <t>סכום</t>
  </si>
  <si>
    <t>סכום למשיכה</t>
  </si>
  <si>
    <t>מועד משיכה</t>
  </si>
  <si>
    <t>קרן השתלמות</t>
  </si>
  <si>
    <t>סה"כ</t>
  </si>
  <si>
    <t>סה"כ זמין מיידי</t>
  </si>
  <si>
    <t>הלוואה חדשה</t>
  </si>
  <si>
    <t>חודשי גרייס</t>
  </si>
  <si>
    <t>מס' חודשים</t>
  </si>
  <si>
    <t>החזר חודשי</t>
  </si>
  <si>
    <t>תשלום בתקופת הגרייס</t>
  </si>
  <si>
    <t>הלוואה 1</t>
  </si>
  <si>
    <t>הלוואה 2</t>
  </si>
  <si>
    <t>הלוואה 3</t>
  </si>
  <si>
    <t>הלוואה 4</t>
  </si>
  <si>
    <t>הלוואה 5</t>
  </si>
  <si>
    <t>הלוואה 6</t>
  </si>
  <si>
    <t>הלוואה 7</t>
  </si>
  <si>
    <t>הלוואה 8</t>
  </si>
  <si>
    <t>הלוואה 9</t>
  </si>
  <si>
    <t>הלוואה 10</t>
  </si>
  <si>
    <t>בדיקת ביניים - מבצעים תוך כדי ההחלטה אודות פרעונות בשלב 4 ו-5</t>
  </si>
  <si>
    <t>סכום זמין לפרעונות</t>
  </si>
  <si>
    <t>בודקים אם יש מספיק כסף זמין מחסכונות והלוואות כדי לפרוע את המתוכנן</t>
  </si>
  <si>
    <t>מתוכנן לפרעון</t>
  </si>
  <si>
    <t>עודף \ חוסר</t>
  </si>
  <si>
    <t>טיפול בהלוואות קיימות</t>
  </si>
  <si>
    <t>יחס החזר ליתרה</t>
  </si>
  <si>
    <t>עדיפות לטיפול</t>
  </si>
  <si>
    <t>סכום פרעון מלא</t>
  </si>
  <si>
    <t>תקופה
בחודשים</t>
  </si>
  <si>
    <t>חודשי הקפאה</t>
  </si>
  <si>
    <t>תשלום</t>
  </si>
  <si>
    <t>סכום וויתור</t>
  </si>
  <si>
    <t>חובות שלא בהסדר</t>
  </si>
  <si>
    <t>סכום לטיפול</t>
  </si>
  <si>
    <t>תאריך טיפול</t>
  </si>
  <si>
    <t>דחיית התחלה בחודשים</t>
  </si>
  <si>
    <t>סטטיסטיקות ותרשימים</t>
  </si>
  <si>
    <t>חודשים</t>
  </si>
  <si>
    <t>שנים</t>
  </si>
  <si>
    <t>סכום זמין לפרעון חובות מיידית (מגיע מחסכונות והלוואות חדשות)</t>
  </si>
  <si>
    <t>זמן עד לסיום חובות שבהסדר כולל שימוש בעודפים</t>
  </si>
  <si>
    <t>סך החובות שייפרעו מיידית</t>
  </si>
  <si>
    <t>זמן עד לסיום חובות שלא בהסדר כולל שימוש בעודפים</t>
  </si>
  <si>
    <t>עודפי חסכונות והלוואות על פרעונות בחודש הראשון</t>
  </si>
  <si>
    <t>זמן עד לסיום מלוא החובות כולל שימוש בעודפים</t>
  </si>
  <si>
    <t>חוסר תזרימי מצטבר בתחילת ההבראה (הלוואה אפשרית מפעמונים)</t>
  </si>
  <si>
    <t>עודפי מצטבר בתחילת הבראה (יכולת החזר חודשי גבוהה יותר)</t>
  </si>
  <si>
    <t>חובות שלא בהסדר בחודש הראשון</t>
  </si>
  <si>
    <t>ניתוח התזרים החודשי</t>
  </si>
  <si>
    <t>מצב נוכחי</t>
  </si>
  <si>
    <t>סכום פנוי להחזר חובות</t>
  </si>
  <si>
    <t>החזר</t>
  </si>
  <si>
    <t>הכנסות פחות הוצאות והחזר חובות לפני הבראה</t>
  </si>
  <si>
    <t>מצב חדש</t>
  </si>
  <si>
    <t>הלוואות בהסדר אחרי הטמעת תכנית ההבראה</t>
  </si>
  <si>
    <t>החזר חודשי הנובע מהלוואות מקוריות בהסדר</t>
  </si>
  <si>
    <t>החזר חודשי הנובע מטיפול בחובות שלא היו בהסדר</t>
  </si>
  <si>
    <t>החזר הלוואות חדשות</t>
  </si>
  <si>
    <t>החזר חודשי הנובע מהלוואות חדשות</t>
  </si>
  <si>
    <t>סה"כ החזר חודשי</t>
  </si>
  <si>
    <t>הכנסות פחות הוצאות והחזר חובות אחרי הבראה</t>
  </si>
  <si>
    <t>ניתוח החובות</t>
  </si>
  <si>
    <t>לתקן את התזרימים שיתייחסו לכל הפעולות</t>
  </si>
  <si>
    <t>יתרה בהתחלה</t>
  </si>
  <si>
    <t>יתרת הלוואות בהסדר לפני תכנית הבראה</t>
  </si>
  <si>
    <t>סה"כ יתרות חובות בהסדר</t>
  </si>
  <si>
    <t>סה"כ יתרות חובות שלא בהסדר</t>
  </si>
  <si>
    <t>יתרת חובות לפני הבראה</t>
  </si>
  <si>
    <t>יתרת הלוואות בהסדר אחרי תכנית הבראה</t>
  </si>
  <si>
    <t>יתרות חובות מקוריות שבהסדר</t>
  </si>
  <si>
    <t>הלוואות חדשות</t>
  </si>
  <si>
    <t>יתרות הלוואות חדשות</t>
  </si>
  <si>
    <t>עודף שישמש לסילוק חובות שלא בהסדר</t>
  </si>
  <si>
    <t>יתרת חובות בהסדר ללא החזר מכוסה</t>
  </si>
  <si>
    <t>`</t>
  </si>
  <si>
    <t>צבירת חוסרים מהתזרים החודשי (לבחינת השלמה באמצעות הלוואה מפעמונים)</t>
  </si>
  <si>
    <t>צבירת עודפים מהתזרים החודשי (לבחינת פרעונות מוקדמים בעתיד)</t>
  </si>
  <si>
    <t>עודפי כספים ביום הראשון ובהמשך המכסים החזרי חובות</t>
  </si>
  <si>
    <t>שחרור חסכון</t>
  </si>
  <si>
    <t>החזר מכוסה</t>
  </si>
  <si>
    <t>החזר שנותר לממן מהתקציב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</si>
</sst>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3" formatCode="_ * #,##0.00_ ;_ * \-#,##0.00_ ;_ * &quot;-&quot;??_ ;_ @_ "/>
    <numFmt numFmtId="164" formatCode="0.0%"/>
    <numFmt numFmtId="165" formatCode="#,##0;\(#,##0\);&quot;-&quot;"/>
    <numFmt numFmtId="166" formatCode="mm/yyyy"/>
    <numFmt numFmtId="167" formatCode="#,##0\ ;\(#,##0\);&quot;&quot;"/>
    <numFmt numFmtId="168" formatCode="#,##0;\(#,##0\);&quot;&quot;"/>
    <numFmt numFmtId="169" formatCode="0.0%;;&quot;&quot;"/>
    <numFmt numFmtId="170" formatCode="#,##0;;&quot;&quot;"/>
    <numFmt numFmtId="171" formatCode="General;;&quot;&quot;"/>
    <numFmt numFmtId="172" formatCode="#,##0;\(#,##0\);&quot;ללא משיכה&quot;"/>
    <numFmt numFmtId="173" formatCode="dd/mm/yyyy;;&quot;מיידי&quot;"/>
    <numFmt numFmtId="174" formatCode="#,##0;;&quot;מיידי&quot;"/>
    <numFmt numFmtId="175" formatCode="_ [$₪-40D]\ * #,##0_ ;_ [$₪-40D]\ * \-#,##0_ ;_ [$₪-40D]\ * &quot;-&quot;_ ;_ @_ "/>
    <numFmt numFmtId="176" formatCode="[$₪-40D]\ #,##0"/>
    <numFmt numFmtId="177" formatCode="[$₪-40D]\ #,##0.00"/>
    <numFmt numFmtId="178" formatCode="_ [$₪-40D]\ * #,##0_ ;_ [$₪-40D]\ * \-#,##0_ ;* &quot;&quot;_ ;_ @_ "/>
    <numFmt numFmtId="179" formatCode="_ [$₪-40D]#,##0\ ;_ [$₪-40D]\(#,##0\);&quot;&quot;"/>
  </numFmts>
  <fonts count="117">
    <font>
      <sz val="10"/>
      <name val="Arial"/>
      <charset val="177"/>
    </font>
    <font>
      <sz val="11"/>
      <color theme="1"/>
      <name val="Arial"/>
      <family val="2"/>
      <scheme val="minor"/>
    </font>
    <font>
      <sz val="11"/>
      <color theme="1"/>
      <name val="Arial"/>
      <family val="2"/>
      <charset val="177"/>
      <scheme val="minor"/>
    </font>
    <font>
      <sz val="11"/>
      <color indexed="8"/>
      <name val="Calibri"/>
      <family val="2"/>
      <charset val="177"/>
    </font>
    <font>
      <sz val="11"/>
      <color indexed="8"/>
      <name val="Calibri"/>
      <family val="2"/>
      <charset val="177"/>
    </font>
    <font>
      <sz val="11"/>
      <color indexed="8"/>
      <name val="Calibri"/>
      <family val="2"/>
      <charset val="177"/>
    </font>
    <font>
      <sz val="11"/>
      <color indexed="8"/>
      <name val="Calibri"/>
      <family val="2"/>
      <charset val="177"/>
    </font>
    <font>
      <sz val="11"/>
      <color indexed="8"/>
      <name val="Calibri"/>
      <family val="2"/>
      <charset val="177"/>
    </font>
    <font>
      <b/>
      <sz val="14"/>
      <name val="Arial"/>
      <family val="2"/>
    </font>
    <font>
      <b/>
      <sz val="10"/>
      <name val="Arial"/>
      <family val="2"/>
    </font>
    <font>
      <b/>
      <sz val="10"/>
      <color indexed="10"/>
      <name val="Arial"/>
      <family val="2"/>
    </font>
    <font>
      <sz val="10"/>
      <color indexed="23"/>
      <name val="Arial"/>
      <family val="2"/>
    </font>
    <font>
      <b/>
      <sz val="10"/>
      <color indexed="20"/>
      <name val="Arial"/>
      <family val="2"/>
    </font>
    <font>
      <sz val="10"/>
      <color indexed="20"/>
      <name val="Arial"/>
      <family val="2"/>
    </font>
    <font>
      <b/>
      <sz val="10"/>
      <color indexed="12"/>
      <name val="Arial"/>
      <family val="2"/>
    </font>
    <font>
      <sz val="10"/>
      <name val="Arial"/>
      <family val="2"/>
    </font>
    <font>
      <sz val="10"/>
      <name val="Arial"/>
      <family val="2"/>
    </font>
    <font>
      <b/>
      <sz val="10"/>
      <color indexed="60"/>
      <name val="Arial"/>
      <family val="2"/>
    </font>
    <font>
      <sz val="10"/>
      <color indexed="60"/>
      <name val="Arial"/>
      <family val="2"/>
    </font>
    <font>
      <sz val="10"/>
      <name val="Arial"/>
      <family val="2"/>
    </font>
    <font>
      <i/>
      <sz val="10"/>
      <name val="Arial"/>
      <family val="2"/>
    </font>
    <font>
      <sz val="10"/>
      <color indexed="11"/>
      <name val="Arial"/>
      <family val="2"/>
    </font>
    <font>
      <b/>
      <sz val="10"/>
      <color indexed="8"/>
      <name val="Arial"/>
      <family val="2"/>
    </font>
    <font>
      <b/>
      <i/>
      <sz val="10"/>
      <color indexed="11"/>
      <name val="Arial"/>
      <family val="2"/>
    </font>
    <font>
      <i/>
      <sz val="10"/>
      <color indexed="11"/>
      <name val="Arial"/>
      <family val="2"/>
    </font>
    <font>
      <b/>
      <sz val="10"/>
      <color indexed="11"/>
      <name val="Arial"/>
      <family val="2"/>
    </font>
    <font>
      <b/>
      <u/>
      <sz val="10"/>
      <name val="Arial"/>
      <family val="2"/>
    </font>
    <font>
      <b/>
      <sz val="18"/>
      <name val="Arial"/>
      <family val="2"/>
    </font>
    <font>
      <b/>
      <i/>
      <sz val="10"/>
      <color indexed="60"/>
      <name val="Arial"/>
      <family val="2"/>
    </font>
    <font>
      <i/>
      <sz val="10"/>
      <color indexed="10"/>
      <name val="Arial"/>
      <family val="2"/>
    </font>
    <font>
      <sz val="8"/>
      <name val="Arial"/>
      <family val="2"/>
    </font>
    <font>
      <b/>
      <sz val="12"/>
      <color indexed="19"/>
      <name val="Arial Unicode MS"/>
      <family val="2"/>
    </font>
    <font>
      <b/>
      <sz val="12"/>
      <color indexed="19"/>
      <name val="Arial"/>
      <family val="2"/>
    </font>
    <font>
      <sz val="10"/>
      <name val="Arial Unicode MS"/>
      <family val="2"/>
    </font>
    <font>
      <b/>
      <sz val="12"/>
      <name val="Arial Unicode MS"/>
      <family val="2"/>
    </font>
    <font>
      <b/>
      <sz val="12"/>
      <name val="Arial"/>
      <family val="2"/>
    </font>
    <font>
      <b/>
      <sz val="16"/>
      <name val="Arial"/>
      <family val="2"/>
    </font>
    <font>
      <b/>
      <u/>
      <sz val="12"/>
      <name val="Arial"/>
      <family val="2"/>
    </font>
    <font>
      <sz val="10"/>
      <color indexed="44"/>
      <name val="Arial"/>
      <family val="2"/>
    </font>
    <font>
      <b/>
      <u/>
      <sz val="20"/>
      <name val="Arial"/>
      <family val="2"/>
    </font>
    <font>
      <b/>
      <u/>
      <sz val="16"/>
      <name val="Arial"/>
      <family val="2"/>
    </font>
    <font>
      <sz val="9"/>
      <color indexed="81"/>
      <name val="Tahoma"/>
      <family val="2"/>
    </font>
    <font>
      <b/>
      <u/>
      <sz val="9"/>
      <color indexed="81"/>
      <name val="Tahoma"/>
      <family val="2"/>
    </font>
    <font>
      <sz val="10"/>
      <color indexed="8"/>
      <name val="Calibri"/>
      <family val="2"/>
    </font>
    <font>
      <b/>
      <sz val="12"/>
      <color indexed="8"/>
      <name val="Calibri"/>
      <family val="2"/>
    </font>
    <font>
      <b/>
      <sz val="12"/>
      <color indexed="8"/>
      <name val="Calibri"/>
      <family val="2"/>
      <charset val="177"/>
    </font>
    <font>
      <sz val="10"/>
      <color indexed="10"/>
      <name val="Arial"/>
      <family val="2"/>
    </font>
    <font>
      <sz val="10"/>
      <color indexed="12"/>
      <name val="Arial"/>
      <family val="2"/>
    </font>
    <font>
      <sz val="10"/>
      <name val="Arial"/>
      <family val="2"/>
    </font>
    <font>
      <sz val="10"/>
      <color indexed="9"/>
      <name val="Arial"/>
      <family val="2"/>
    </font>
    <font>
      <b/>
      <sz val="10"/>
      <color indexed="9"/>
      <name val="Arial"/>
      <family val="2"/>
    </font>
    <font>
      <b/>
      <sz val="9"/>
      <color indexed="81"/>
      <name val="Tahoma"/>
      <family val="2"/>
    </font>
    <font>
      <b/>
      <sz val="14"/>
      <color indexed="12"/>
      <name val="Arial"/>
      <family val="2"/>
    </font>
    <font>
      <i/>
      <sz val="10"/>
      <color indexed="12"/>
      <name val="Arial"/>
      <family val="2"/>
    </font>
    <font>
      <sz val="8"/>
      <name val="Arial"/>
      <family val="2"/>
    </font>
    <font>
      <sz val="11"/>
      <color theme="1"/>
      <name val="Arial"/>
      <family val="2"/>
      <charset val="177"/>
      <scheme val="minor"/>
    </font>
    <font>
      <sz val="11"/>
      <color theme="0"/>
      <name val="Arial"/>
      <family val="2"/>
      <charset val="177"/>
      <scheme val="minor"/>
    </font>
    <font>
      <sz val="11"/>
      <color rgb="FF9C0006"/>
      <name val="Arial"/>
      <family val="2"/>
      <charset val="177"/>
      <scheme val="minor"/>
    </font>
    <font>
      <b/>
      <sz val="11"/>
      <color rgb="FFFA7D00"/>
      <name val="Arial"/>
      <family val="2"/>
      <charset val="177"/>
      <scheme val="minor"/>
    </font>
    <font>
      <b/>
      <sz val="11"/>
      <color theme="0"/>
      <name val="Arial"/>
      <family val="2"/>
      <charset val="177"/>
      <scheme val="minor"/>
    </font>
    <font>
      <i/>
      <sz val="11"/>
      <color rgb="FF7F7F7F"/>
      <name val="Arial"/>
      <family val="2"/>
      <charset val="177"/>
      <scheme val="minor"/>
    </font>
    <font>
      <sz val="11"/>
      <color rgb="FF006100"/>
      <name val="Arial"/>
      <family val="2"/>
      <charset val="177"/>
      <scheme val="min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3F3F76"/>
      <name val="Arial"/>
      <family val="2"/>
      <charset val="177"/>
      <scheme val="minor"/>
    </font>
    <font>
      <sz val="11"/>
      <color rgb="FFFA7D00"/>
      <name val="Arial"/>
      <family val="2"/>
      <charset val="177"/>
      <scheme val="minor"/>
    </font>
    <font>
      <sz val="11"/>
      <color rgb="FF9C6500"/>
      <name val="Arial"/>
      <family val="2"/>
      <charset val="177"/>
      <scheme val="minor"/>
    </font>
    <font>
      <b/>
      <sz val="11"/>
      <color rgb="FF3F3F3F"/>
      <name val="Arial"/>
      <family val="2"/>
      <charset val="177"/>
      <scheme val="minor"/>
    </font>
    <font>
      <b/>
      <sz val="18"/>
      <color theme="3"/>
      <name val="Times New Roman"/>
      <family val="2"/>
      <charset val="177"/>
      <scheme val="major"/>
    </font>
    <font>
      <sz val="18"/>
      <color theme="3"/>
      <name val="Times New Roman"/>
      <family val="2"/>
      <charset val="177"/>
      <scheme val="major"/>
    </font>
    <font>
      <b/>
      <sz val="11"/>
      <color theme="1"/>
      <name val="Arial"/>
      <family val="2"/>
      <charset val="177"/>
      <scheme val="minor"/>
    </font>
    <font>
      <sz val="11"/>
      <color rgb="FFFF0000"/>
      <name val="Arial"/>
      <family val="2"/>
      <charset val="177"/>
      <scheme val="minor"/>
    </font>
    <font>
      <b/>
      <sz val="10"/>
      <color indexed="8"/>
      <name val="Calibri"/>
      <family val="2"/>
    </font>
    <font>
      <b/>
      <sz val="10"/>
      <color rgb="FF0000FF"/>
      <name val="Arial"/>
      <family val="2"/>
    </font>
    <font>
      <sz val="10"/>
      <color theme="1"/>
      <name val="Arial"/>
      <family val="2"/>
      <scheme val="minor"/>
    </font>
    <font>
      <b/>
      <sz val="12"/>
      <color theme="1"/>
      <name val="Arial"/>
      <family val="2"/>
      <scheme val="minor"/>
    </font>
    <font>
      <b/>
      <sz val="11"/>
      <color theme="0"/>
      <name val="Arial"/>
      <family val="2"/>
      <scheme val="minor"/>
    </font>
    <font>
      <b/>
      <sz val="20"/>
      <color theme="0"/>
      <name val="David"/>
      <family val="2"/>
      <charset val="177"/>
    </font>
    <font>
      <sz val="11"/>
      <color rgb="FF7030A0"/>
      <name val="Arial"/>
      <family val="2"/>
      <charset val="177"/>
      <scheme val="minor"/>
    </font>
    <font>
      <b/>
      <u/>
      <sz val="12"/>
      <color theme="1"/>
      <name val="Arial"/>
      <family val="2"/>
      <scheme val="minor"/>
    </font>
    <font>
      <sz val="12"/>
      <color theme="1"/>
      <name val="Arial"/>
      <family val="2"/>
      <scheme val="minor"/>
    </font>
    <font>
      <sz val="12"/>
      <color indexed="8"/>
      <name val="Calibri"/>
      <family val="2"/>
    </font>
    <font>
      <sz val="12"/>
      <color rgb="FF0000FF"/>
      <name val="Arial"/>
      <family val="2"/>
      <scheme val="minor"/>
    </font>
    <font>
      <i/>
      <sz val="12"/>
      <color theme="1"/>
      <name val="Arial"/>
      <family val="2"/>
      <scheme val="minor"/>
    </font>
    <font>
      <sz val="11"/>
      <name val="Arial"/>
      <family val="1"/>
    </font>
    <font>
      <u/>
      <sz val="10"/>
      <color theme="10"/>
      <name val="Arial"/>
      <family val="2"/>
    </font>
    <font>
      <sz val="10"/>
      <color rgb="FF0000FF"/>
      <name val="Arial"/>
      <family val="2"/>
    </font>
    <font>
      <b/>
      <sz val="14"/>
      <color rgb="FFFF8000"/>
      <name val="Arial"/>
      <family val="1"/>
    </font>
    <font>
      <b/>
      <sz val="12"/>
      <color rgb="FFFFFFFF"/>
      <name val="Arial"/>
      <family val="1"/>
    </font>
    <font>
      <b/>
      <sz val="12"/>
      <color rgb="FF000000"/>
      <name val="Arial"/>
      <family val="1"/>
    </font>
    <font>
      <b/>
      <sz val="10"/>
      <color indexed="19"/>
      <name val="Arial Unicode MS"/>
      <family val="2"/>
    </font>
    <font>
      <b/>
      <sz val="10"/>
      <color theme="4" tint="-0.499984740745262"/>
      <name val="Arial Unicode MS"/>
      <family val="2"/>
    </font>
    <font>
      <b/>
      <sz val="10"/>
      <color indexed="19"/>
      <name val="Arial"/>
      <family val="2"/>
    </font>
    <font>
      <b/>
      <sz val="12"/>
      <color rgb="FF0000FF"/>
      <name val="Arial Unicode MS"/>
      <family val="2"/>
    </font>
    <font>
      <sz val="10"/>
      <color rgb="FF0000FF"/>
      <name val="Calibri"/>
      <family val="2"/>
    </font>
    <font>
      <b/>
      <sz val="10"/>
      <color rgb="FF0000FF"/>
      <name val="Calibri"/>
      <family val="2"/>
    </font>
    <font>
      <b/>
      <sz val="16"/>
      <color theme="1" tint="0.249977111117893"/>
      <name val="Arial"/>
      <family val="2"/>
    </font>
    <font>
      <b/>
      <u/>
      <sz val="12"/>
      <color theme="1" tint="0.249977111117893"/>
      <name val="Arial"/>
      <family val="2"/>
    </font>
    <font>
      <b/>
      <sz val="10"/>
      <color theme="1" tint="4.9989318521683403E-2"/>
      <name val="Arial Unicode MS"/>
      <family val="2"/>
    </font>
    <font>
      <sz val="11"/>
      <color rgb="FF9C5700"/>
      <name val="Arial"/>
      <family val="2"/>
      <charset val="177"/>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rgb="FF9C5700"/>
      <name val="Arial"/>
      <family val="2"/>
      <scheme val="minor"/>
    </font>
  </fonts>
  <fills count="54">
    <fill>
      <patternFill patternType="none"/>
    </fill>
    <fill>
      <patternFill patternType="gray125"/>
    </fill>
    <fill>
      <patternFill patternType="solid">
        <fgColor indexed="55"/>
        <bgColor indexed="64"/>
      </patternFill>
    </fill>
    <fill>
      <patternFill patternType="solid">
        <fgColor indexed="26"/>
        <bgColor indexed="64"/>
      </patternFill>
    </fill>
    <fill>
      <patternFill patternType="solid">
        <fgColor indexed="22"/>
        <bgColor indexed="64"/>
      </patternFill>
    </fill>
    <fill>
      <patternFill patternType="solid">
        <fgColor indexed="25"/>
        <bgColor indexed="64"/>
      </patternFill>
    </fill>
    <fill>
      <patternFill patternType="solid">
        <fgColor indexed="9"/>
        <bgColor indexed="64"/>
      </patternFill>
    </fill>
    <fill>
      <patternFill patternType="solid">
        <fgColor indexed="44"/>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CCFFFF"/>
        <bgColor indexed="64"/>
      </patternFill>
    </fill>
    <fill>
      <patternFill patternType="solid">
        <fgColor rgb="FFFFFF99"/>
        <bgColor indexed="64"/>
      </patternFill>
    </fill>
    <fill>
      <patternFill patternType="solid">
        <fgColor rgb="FFFFEB9C"/>
      </patternFill>
    </fill>
    <fill>
      <patternFill patternType="solid">
        <fgColor rgb="FFFFFFCC"/>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0000"/>
        <bgColor indexed="64"/>
      </patternFill>
    </fill>
    <fill>
      <patternFill patternType="solid">
        <fgColor rgb="FF7030A0"/>
        <bgColor indexed="64"/>
      </patternFill>
    </fill>
    <fill>
      <patternFill patternType="solid">
        <fgColor theme="7" tint="0.59999389629810485"/>
        <bgColor indexed="64"/>
      </patternFill>
    </fill>
    <fill>
      <patternFill patternType="solid">
        <fgColor rgb="FF004586"/>
      </patternFill>
    </fill>
    <fill>
      <patternFill patternType="solid">
        <fgColor rgb="FFD3D3D3"/>
      </patternFill>
    </fill>
    <fill>
      <patternFill patternType="solid">
        <fgColor theme="2"/>
        <bgColor indexed="64"/>
      </patternFill>
    </fill>
    <fill>
      <patternFill patternType="solid">
        <fgColor theme="0" tint="-4.9989318521683403E-2"/>
        <bgColor indexed="64"/>
      </patternFill>
    </fill>
  </fills>
  <borders count="10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style="hair">
        <color indexed="64"/>
      </top>
      <bottom/>
      <diagonal/>
    </border>
    <border>
      <left/>
      <right/>
      <top/>
      <bottom style="medium">
        <color indexed="64"/>
      </bottom>
      <diagonal/>
    </border>
    <border>
      <left style="double">
        <color indexed="64"/>
      </left>
      <right style="hair">
        <color indexed="64"/>
      </right>
      <top/>
      <bottom style="hair">
        <color indexed="64"/>
      </bottom>
      <diagonal/>
    </border>
    <border>
      <left style="hair">
        <color indexed="64"/>
      </left>
      <right style="hair">
        <color indexed="64"/>
      </right>
      <top/>
      <bottom style="hair">
        <color indexed="64"/>
      </bottom>
      <diagonal/>
    </border>
    <border>
      <left style="double">
        <color indexed="64"/>
      </left>
      <right style="hair">
        <color indexed="64"/>
      </right>
      <top style="double">
        <color indexed="64"/>
      </top>
      <bottom style="medium">
        <color indexed="64"/>
      </bottom>
      <diagonal/>
    </border>
    <border>
      <left style="hair">
        <color indexed="64"/>
      </left>
      <right style="hair">
        <color indexed="64"/>
      </right>
      <top style="double">
        <color indexed="64"/>
      </top>
      <bottom style="medium">
        <color indexed="64"/>
      </bottom>
      <diagonal/>
    </border>
    <border>
      <left style="hair">
        <color indexed="64"/>
      </left>
      <right style="double">
        <color indexed="64"/>
      </right>
      <top style="double">
        <color indexed="64"/>
      </top>
      <bottom style="medium">
        <color indexed="64"/>
      </bottom>
      <diagonal/>
    </border>
    <border>
      <left style="double">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right style="double">
        <color indexed="64"/>
      </right>
      <top/>
      <bottom/>
      <diagonal/>
    </border>
    <border>
      <left/>
      <right style="double">
        <color indexed="64"/>
      </right>
      <top/>
      <bottom style="medium">
        <color indexed="64"/>
      </bottom>
      <diagonal/>
    </border>
    <border>
      <left style="hair">
        <color indexed="64"/>
      </left>
      <right style="double">
        <color indexed="64"/>
      </right>
      <top/>
      <bottom style="hair">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diagonal/>
    </border>
    <border>
      <left style="hair">
        <color indexed="64"/>
      </left>
      <right style="double">
        <color indexed="64"/>
      </right>
      <top style="medium">
        <color indexed="64"/>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style="hair">
        <color indexed="64"/>
      </right>
      <top style="double">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hair">
        <color indexed="64"/>
      </right>
      <top style="double">
        <color indexed="64"/>
      </top>
      <bottom style="medium">
        <color indexed="64"/>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double">
        <color indexed="64"/>
      </right>
      <top style="medium">
        <color indexed="64"/>
      </top>
      <bottom style="medium">
        <color indexed="64"/>
      </bottom>
      <diagonal/>
    </border>
    <border>
      <left style="double">
        <color indexed="64"/>
      </left>
      <right style="hair">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indexed="64"/>
      </right>
      <top style="hair">
        <color indexed="64"/>
      </top>
      <bottom/>
      <diagonal/>
    </border>
    <border>
      <left style="hair">
        <color indexed="64"/>
      </left>
      <right style="medium">
        <color indexed="64"/>
      </right>
      <top style="double">
        <color indexed="64"/>
      </top>
      <bottom style="medium">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diagonal/>
    </border>
    <border>
      <left/>
      <right/>
      <top style="medium">
        <color indexed="64"/>
      </top>
      <bottom style="medium">
        <color indexed="64"/>
      </bottom>
      <diagonal/>
    </border>
    <border>
      <left style="hair">
        <color indexed="64"/>
      </left>
      <right/>
      <top style="double">
        <color indexed="64"/>
      </top>
      <bottom style="medium">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hair">
        <color indexed="64"/>
      </left>
      <right/>
      <top/>
      <bottom/>
      <diagonal/>
    </border>
    <border>
      <left style="medium">
        <color indexed="64"/>
      </left>
      <right/>
      <top/>
      <bottom style="hair">
        <color indexed="64"/>
      </bottom>
      <diagonal/>
    </border>
    <border>
      <left style="medium">
        <color indexed="64"/>
      </left>
      <right/>
      <top style="hair">
        <color indexed="64"/>
      </top>
      <bottom style="hair">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style="double">
        <color indexed="64"/>
      </left>
      <right style="hair">
        <color indexed="64"/>
      </right>
      <top style="hair">
        <color indexed="64"/>
      </top>
      <bottom style="double">
        <color indexed="64"/>
      </bottom>
      <diagonal/>
    </border>
    <border>
      <left style="hair">
        <color indexed="64"/>
      </left>
      <right style="double">
        <color indexed="64"/>
      </right>
      <top style="hair">
        <color indexed="64"/>
      </top>
      <bottom style="double">
        <color indexed="64"/>
      </bottom>
      <diagonal/>
    </border>
    <border>
      <left style="hair">
        <color indexed="64"/>
      </left>
      <right/>
      <top style="medium">
        <color indexed="64"/>
      </top>
      <bottom/>
      <diagonal/>
    </border>
    <border>
      <left style="hair">
        <color indexed="64"/>
      </left>
      <right/>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ck">
        <color auto="1"/>
      </top>
      <bottom style="thick">
        <color auto="1"/>
      </bottom>
      <diagonal/>
    </border>
    <border>
      <left/>
      <right/>
      <top style="thick">
        <color auto="1"/>
      </top>
      <bottom style="hair">
        <color auto="1"/>
      </bottom>
      <diagonal/>
    </border>
    <border>
      <left/>
      <right/>
      <top style="hair">
        <color auto="1"/>
      </top>
      <bottom style="hair">
        <color auto="1"/>
      </bottom>
      <diagonal/>
    </border>
    <border>
      <left/>
      <right/>
      <top style="hair">
        <color auto="1"/>
      </top>
      <bottom style="thick">
        <color auto="1"/>
      </bottom>
      <diagonal/>
    </border>
    <border>
      <left/>
      <right/>
      <top/>
      <bottom style="thick">
        <color auto="1"/>
      </bottom>
      <diagonal/>
    </border>
    <border>
      <left/>
      <right/>
      <top style="hair">
        <color auto="1"/>
      </top>
      <bottom/>
      <diagonal/>
    </border>
    <border>
      <left/>
      <right/>
      <top style="thin">
        <color indexed="64"/>
      </top>
      <bottom style="double">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bottom/>
      <diagonal/>
    </border>
    <border>
      <left/>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right style="medium">
        <color indexed="64"/>
      </right>
      <top style="thin">
        <color indexed="64"/>
      </top>
      <bottom/>
      <diagonal/>
    </border>
    <border>
      <left style="thin">
        <color indexed="64"/>
      </left>
      <right style="medium">
        <color indexed="64"/>
      </right>
      <top/>
      <bottom/>
      <diagonal/>
    </border>
    <border>
      <left/>
      <right/>
      <top style="thick">
        <color auto="1"/>
      </top>
      <bottom style="dotted">
        <color auto="1"/>
      </bottom>
      <diagonal/>
    </border>
    <border>
      <left/>
      <right/>
      <top/>
      <bottom style="hair">
        <color auto="1"/>
      </bottom>
      <diagonal/>
    </border>
    <border>
      <left/>
      <right/>
      <top style="dotted">
        <color auto="1"/>
      </top>
      <bottom style="dotted">
        <color auto="1"/>
      </bottom>
      <diagonal/>
    </border>
  </borders>
  <cellStyleXfs count="285">
    <xf numFmtId="0" fontId="0" fillId="0" borderId="0"/>
    <xf numFmtId="0" fontId="55" fillId="8" borderId="0" applyNumberFormat="0" applyBorder="0" applyAlignment="0" applyProtection="0"/>
    <xf numFmtId="0" fontId="55" fillId="8" borderId="0" applyNumberFormat="0" applyBorder="0" applyAlignment="0" applyProtection="0"/>
    <xf numFmtId="0" fontId="55" fillId="8" borderId="0" applyNumberFormat="0" applyBorder="0" applyAlignment="0" applyProtection="0"/>
    <xf numFmtId="0" fontId="55" fillId="8" borderId="0" applyNumberFormat="0" applyBorder="0" applyAlignment="0" applyProtection="0"/>
    <xf numFmtId="0" fontId="55" fillId="8" borderId="0" applyNumberFormat="0" applyBorder="0" applyAlignment="0" applyProtection="0"/>
    <xf numFmtId="0" fontId="55" fillId="9" borderId="0" applyNumberFormat="0" applyBorder="0" applyAlignment="0" applyProtection="0"/>
    <xf numFmtId="0" fontId="55" fillId="9" borderId="0" applyNumberFormat="0" applyBorder="0" applyAlignment="0" applyProtection="0"/>
    <xf numFmtId="0" fontId="55" fillId="9" borderId="0" applyNumberFormat="0" applyBorder="0" applyAlignment="0" applyProtection="0"/>
    <xf numFmtId="0" fontId="55" fillId="9"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2" borderId="0" applyNumberFormat="0" applyBorder="0" applyAlignment="0" applyProtection="0"/>
    <xf numFmtId="0" fontId="55" fillId="12" borderId="0" applyNumberFormat="0" applyBorder="0" applyAlignment="0" applyProtection="0"/>
    <xf numFmtId="0" fontId="55" fillId="12" borderId="0" applyNumberFormat="0" applyBorder="0" applyAlignment="0" applyProtection="0"/>
    <xf numFmtId="0" fontId="55" fillId="12" borderId="0" applyNumberFormat="0" applyBorder="0" applyAlignment="0" applyProtection="0"/>
    <xf numFmtId="0" fontId="55" fillId="12" borderId="0" applyNumberFormat="0" applyBorder="0" applyAlignment="0" applyProtection="0"/>
    <xf numFmtId="0" fontId="55" fillId="13" borderId="0" applyNumberFormat="0" applyBorder="0" applyAlignment="0" applyProtection="0"/>
    <xf numFmtId="0" fontId="55" fillId="13" borderId="0" applyNumberFormat="0" applyBorder="0" applyAlignment="0" applyProtection="0"/>
    <xf numFmtId="0" fontId="55" fillId="13" borderId="0" applyNumberFormat="0" applyBorder="0" applyAlignment="0" applyProtection="0"/>
    <xf numFmtId="0" fontId="55" fillId="13" borderId="0" applyNumberFormat="0" applyBorder="0" applyAlignment="0" applyProtection="0"/>
    <xf numFmtId="0" fontId="55" fillId="13"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6" borderId="0" applyNumberFormat="0" applyBorder="0" applyAlignment="0" applyProtection="0"/>
    <xf numFmtId="0" fontId="55" fillId="16" borderId="0" applyNumberFormat="0" applyBorder="0" applyAlignment="0" applyProtection="0"/>
    <xf numFmtId="0" fontId="55" fillId="16" borderId="0" applyNumberFormat="0" applyBorder="0" applyAlignment="0" applyProtection="0"/>
    <xf numFmtId="0" fontId="55" fillId="16" borderId="0" applyNumberFormat="0" applyBorder="0" applyAlignment="0" applyProtection="0"/>
    <xf numFmtId="0" fontId="55" fillId="16" borderId="0" applyNumberFormat="0" applyBorder="0" applyAlignment="0" applyProtection="0"/>
    <xf numFmtId="0" fontId="55" fillId="17" borderId="0" applyNumberFormat="0" applyBorder="0" applyAlignment="0" applyProtection="0"/>
    <xf numFmtId="0" fontId="55" fillId="17" borderId="0" applyNumberFormat="0" applyBorder="0" applyAlignment="0" applyProtection="0"/>
    <xf numFmtId="0" fontId="55" fillId="17" borderId="0" applyNumberFormat="0" applyBorder="0" applyAlignment="0" applyProtection="0"/>
    <xf numFmtId="0" fontId="55" fillId="17" borderId="0" applyNumberFormat="0" applyBorder="0" applyAlignment="0" applyProtection="0"/>
    <xf numFmtId="0" fontId="55" fillId="17"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20" borderId="0" applyNumberFormat="0" applyBorder="0" applyAlignment="0" applyProtection="0"/>
    <xf numFmtId="0" fontId="56" fillId="21" borderId="0" applyNumberFormat="0" applyBorder="0" applyAlignment="0" applyProtection="0"/>
    <xf numFmtId="0" fontId="56" fillId="22" borderId="0" applyNumberFormat="0" applyBorder="0" applyAlignment="0" applyProtection="0"/>
    <xf numFmtId="0" fontId="56" fillId="23" borderId="0" applyNumberFormat="0" applyBorder="0" applyAlignment="0" applyProtection="0"/>
    <xf numFmtId="0" fontId="56" fillId="24" borderId="0" applyNumberFormat="0" applyBorder="0" applyAlignment="0" applyProtection="0"/>
    <xf numFmtId="0" fontId="56" fillId="25" borderId="0" applyNumberFormat="0" applyBorder="0" applyAlignment="0" applyProtection="0"/>
    <xf numFmtId="0" fontId="56" fillId="26" borderId="0" applyNumberFormat="0" applyBorder="0" applyAlignment="0" applyProtection="0"/>
    <xf numFmtId="0" fontId="56" fillId="27" borderId="0" applyNumberFormat="0" applyBorder="0" applyAlignment="0" applyProtection="0"/>
    <xf numFmtId="0" fontId="56" fillId="28" borderId="0" applyNumberFormat="0" applyBorder="0" applyAlignment="0" applyProtection="0"/>
    <xf numFmtId="0" fontId="56" fillId="29" borderId="0" applyNumberFormat="0" applyBorder="0" applyAlignment="0" applyProtection="0"/>
    <xf numFmtId="0" fontId="56" fillId="30" borderId="0" applyNumberFormat="0" applyBorder="0" applyAlignment="0" applyProtection="0"/>
    <xf numFmtId="0" fontId="56" fillId="31" borderId="0" applyNumberFormat="0" applyBorder="0" applyAlignment="0" applyProtection="0"/>
    <xf numFmtId="0" fontId="57" fillId="32" borderId="0" applyNumberFormat="0" applyBorder="0" applyAlignment="0" applyProtection="0"/>
    <xf numFmtId="14" fontId="9" fillId="0" borderId="1" applyFill="0" applyProtection="0">
      <alignment horizontal="center" vertical="top" wrapText="1" readingOrder="1"/>
    </xf>
    <xf numFmtId="0" fontId="9" fillId="0" borderId="1" applyNumberFormat="0" applyFill="0" applyProtection="0">
      <alignment horizontal="center" vertical="top" wrapText="1" readingOrder="2"/>
    </xf>
    <xf numFmtId="0" fontId="58" fillId="33" borderId="65" applyNumberFormat="0" applyAlignment="0" applyProtection="0"/>
    <xf numFmtId="0" fontId="59" fillId="34" borderId="66" applyNumberFormat="0" applyAlignment="0" applyProtection="0"/>
    <xf numFmtId="43" fontId="19" fillId="0" borderId="0" applyFont="0" applyFill="0" applyBorder="0" applyAlignment="0" applyProtection="0"/>
    <xf numFmtId="0" fontId="60" fillId="0" borderId="0" applyNumberFormat="0" applyFill="0" applyBorder="0" applyAlignment="0" applyProtection="0"/>
    <xf numFmtId="0" fontId="61" fillId="35" borderId="0" applyNumberFormat="0" applyBorder="0" applyAlignment="0" applyProtection="0"/>
    <xf numFmtId="0" fontId="11" fillId="0" borderId="1" applyNumberFormat="0" applyFill="0" applyProtection="0">
      <alignment horizontal="center" vertical="top" wrapText="1" readingOrder="1"/>
    </xf>
    <xf numFmtId="0" fontId="8" fillId="0" borderId="0" applyNumberFormat="0" applyFill="0" applyBorder="0" applyProtection="0">
      <alignment horizontal="center" readingOrder="2"/>
    </xf>
    <xf numFmtId="0" fontId="62" fillId="0" borderId="67" applyNumberFormat="0" applyFill="0" applyAlignment="0" applyProtection="0"/>
    <xf numFmtId="0" fontId="63" fillId="0" borderId="68" applyNumberFormat="0" applyFill="0" applyAlignment="0" applyProtection="0"/>
    <xf numFmtId="0" fontId="64" fillId="0" borderId="69" applyNumberFormat="0" applyFill="0" applyAlignment="0" applyProtection="0"/>
    <xf numFmtId="0" fontId="64" fillId="0" borderId="0" applyNumberFormat="0" applyFill="0" applyBorder="0" applyAlignment="0" applyProtection="0"/>
    <xf numFmtId="0" fontId="65" fillId="36" borderId="65" applyNumberFormat="0" applyAlignment="0" applyProtection="0"/>
    <xf numFmtId="0" fontId="66" fillId="0" borderId="70" applyNumberFormat="0" applyFill="0" applyAlignment="0" applyProtection="0"/>
    <xf numFmtId="0" fontId="9" fillId="37" borderId="1" applyNumberFormat="0" applyProtection="0">
      <alignment horizontal="center" vertical="top" wrapText="1" readingOrder="2"/>
    </xf>
    <xf numFmtId="0" fontId="9" fillId="37" borderId="1" applyNumberFormat="0" applyProtection="0">
      <alignment horizontal="center" vertical="top" wrapText="1" readingOrder="2"/>
    </xf>
    <xf numFmtId="0" fontId="9" fillId="37" borderId="1" applyNumberFormat="0" applyProtection="0">
      <alignment horizontal="center" vertical="top" wrapText="1" readingOrder="2"/>
    </xf>
    <xf numFmtId="0" fontId="9" fillId="37" borderId="1" applyNumberFormat="0" applyProtection="0">
      <alignment horizontal="center" vertical="top" wrapText="1" readingOrder="2"/>
    </xf>
    <xf numFmtId="0" fontId="9" fillId="37" borderId="1" applyNumberFormat="0" applyProtection="0">
      <alignment horizontal="center" vertical="top" wrapText="1" readingOrder="2"/>
    </xf>
    <xf numFmtId="0" fontId="9" fillId="38" borderId="1" applyNumberFormat="0" applyProtection="0">
      <alignment horizontal="center" vertical="top" wrapText="1" readingOrder="2"/>
    </xf>
    <xf numFmtId="0" fontId="67" fillId="39" borderId="0" applyNumberFormat="0" applyBorder="0" applyAlignment="0" applyProtection="0"/>
    <xf numFmtId="0" fontId="15" fillId="0" borderId="0"/>
    <xf numFmtId="0" fontId="7" fillId="40" borderId="71" applyNumberFormat="0" applyFont="0" applyAlignment="0" applyProtection="0"/>
    <xf numFmtId="0" fontId="6" fillId="40" borderId="71" applyNumberFormat="0" applyFont="0" applyAlignment="0" applyProtection="0"/>
    <xf numFmtId="0" fontId="5" fillId="40" borderId="71" applyNumberFormat="0" applyFont="0" applyAlignment="0" applyProtection="0"/>
    <xf numFmtId="0" fontId="4" fillId="40" borderId="71" applyNumberFormat="0" applyFont="0" applyAlignment="0" applyProtection="0"/>
    <xf numFmtId="0" fontId="3" fillId="40" borderId="71" applyNumberFormat="0" applyFont="0" applyAlignment="0" applyProtection="0"/>
    <xf numFmtId="0" fontId="16" fillId="0" borderId="1" applyNumberFormat="0" applyFont="0" applyFill="0" applyProtection="0">
      <alignment horizontal="center" vertical="top" wrapText="1" readingOrder="1"/>
    </xf>
    <xf numFmtId="0" fontId="19" fillId="0" borderId="1" applyNumberFormat="0" applyFont="0" applyFill="0" applyProtection="0">
      <alignment horizontal="center" vertical="top" wrapText="1" readingOrder="1"/>
    </xf>
    <xf numFmtId="0" fontId="15" fillId="0" borderId="1" applyNumberFormat="0" applyFont="0" applyFill="0" applyProtection="0">
      <alignment horizontal="center" vertical="top" wrapText="1" readingOrder="1"/>
    </xf>
    <xf numFmtId="0" fontId="15" fillId="0" borderId="1" applyNumberFormat="0" applyFont="0" applyFill="0" applyProtection="0">
      <alignment horizontal="center" vertical="top" wrapText="1" readingOrder="1"/>
    </xf>
    <xf numFmtId="0" fontId="15" fillId="0" borderId="1" applyNumberFormat="0" applyFont="0" applyFill="0" applyProtection="0">
      <alignment horizontal="center" vertical="top" wrapText="1" readingOrder="1"/>
    </xf>
    <xf numFmtId="0" fontId="68" fillId="33" borderId="72" applyNumberFormat="0" applyAlignment="0" applyProtection="0"/>
    <xf numFmtId="9" fontId="48" fillId="0" borderId="0" applyFont="0" applyFill="0" applyBorder="0" applyAlignment="0" applyProtection="0"/>
    <xf numFmtId="0" fontId="10" fillId="0" borderId="1" applyNumberFormat="0" applyFill="0" applyProtection="0">
      <alignment horizontal="center" vertical="top" wrapText="1" readingOrder="1"/>
    </xf>
    <xf numFmtId="0" fontId="16" fillId="0" borderId="1" applyFont="0" applyFill="0" applyProtection="0">
      <alignment horizontal="right" vertical="top" wrapText="1" readingOrder="2"/>
    </xf>
    <xf numFmtId="0" fontId="19" fillId="0" borderId="1" applyFont="0" applyFill="0" applyProtection="0">
      <alignment horizontal="right" vertical="top" wrapText="1" readingOrder="2"/>
    </xf>
    <xf numFmtId="0" fontId="15" fillId="0" borderId="1" applyFont="0" applyFill="0" applyProtection="0">
      <alignment horizontal="right" vertical="top" wrapText="1" readingOrder="2"/>
    </xf>
    <xf numFmtId="0" fontId="15" fillId="0" borderId="1" applyFont="0" applyFill="0" applyProtection="0">
      <alignment horizontal="right" vertical="top" wrapText="1" readingOrder="2"/>
    </xf>
    <xf numFmtId="0" fontId="15" fillId="0" borderId="1" applyFont="0" applyFill="0" applyProtection="0">
      <alignment horizontal="right" vertical="top" wrapText="1" readingOrder="2"/>
    </xf>
    <xf numFmtId="0" fontId="69" fillId="0" borderId="0" applyNumberFormat="0" applyFill="0" applyBorder="0" applyAlignment="0" applyProtection="0"/>
    <xf numFmtId="0" fontId="70" fillId="0" borderId="0" applyNumberFormat="0" applyFill="0" applyBorder="0" applyAlignment="0" applyProtection="0"/>
    <xf numFmtId="0" fontId="71" fillId="0" borderId="73" applyNumberFormat="0" applyFill="0" applyAlignment="0" applyProtection="0"/>
    <xf numFmtId="0" fontId="13" fillId="0" borderId="0" applyNumberFormat="0" applyFill="0" applyBorder="0" applyProtection="0">
      <alignment horizontal="right" readingOrder="2"/>
    </xf>
    <xf numFmtId="0" fontId="12" fillId="0" borderId="0" applyNumberFormat="0" applyFill="0" applyBorder="0" applyProtection="0">
      <alignment horizontal="right" readingOrder="2"/>
    </xf>
    <xf numFmtId="14" fontId="13" fillId="0" borderId="0" applyFill="0" applyBorder="0" applyProtection="0">
      <alignment horizontal="right" readingOrder="2"/>
    </xf>
    <xf numFmtId="0" fontId="72" fillId="0" borderId="0" applyNumberFormat="0" applyFill="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43" fontId="15" fillId="0" borderId="0" applyFont="0" applyFill="0" applyBorder="0" applyAlignment="0" applyProtection="0"/>
    <xf numFmtId="0" fontId="3" fillId="40" borderId="71" applyNumberFormat="0" applyFont="0" applyAlignment="0" applyProtection="0"/>
    <xf numFmtId="0" fontId="3" fillId="40" borderId="71" applyNumberFormat="0" applyFont="0" applyAlignment="0" applyProtection="0"/>
    <xf numFmtId="0" fontId="15" fillId="0" borderId="1" applyNumberFormat="0" applyFont="0" applyFill="0" applyProtection="0">
      <alignment horizontal="center" vertical="top" wrapText="1" readingOrder="1"/>
    </xf>
    <xf numFmtId="0" fontId="15" fillId="0" borderId="1" applyFont="0" applyFill="0" applyProtection="0">
      <alignment horizontal="right" vertical="top" wrapText="1" readingOrder="2"/>
    </xf>
    <xf numFmtId="0" fontId="2" fillId="40" borderId="71" applyNumberFormat="0" applyFont="0" applyAlignment="0" applyProtection="0"/>
    <xf numFmtId="0" fontId="2" fillId="8" borderId="0" applyNumberFormat="0" applyBorder="0" applyAlignment="0" applyProtection="0"/>
    <xf numFmtId="0" fontId="2" fillId="14" borderId="0" applyNumberFormat="0" applyBorder="0" applyAlignment="0" applyProtection="0"/>
    <xf numFmtId="0" fontId="2" fillId="9" borderId="0" applyNumberFormat="0" applyBorder="0" applyAlignment="0" applyProtection="0"/>
    <xf numFmtId="0" fontId="2" fillId="15" borderId="0" applyNumberFormat="0" applyBorder="0" applyAlignment="0" applyProtection="0"/>
    <xf numFmtId="0" fontId="2" fillId="10" borderId="0" applyNumberFormat="0" applyBorder="0" applyAlignment="0" applyProtection="0"/>
    <xf numFmtId="0" fontId="2" fillId="16" borderId="0" applyNumberFormat="0" applyBorder="0" applyAlignment="0" applyProtection="0"/>
    <xf numFmtId="0" fontId="2" fillId="11" borderId="0" applyNumberFormat="0" applyBorder="0" applyAlignment="0" applyProtection="0"/>
    <xf numFmtId="0" fontId="2" fillId="17" borderId="0" applyNumberFormat="0" applyBorder="0" applyAlignment="0" applyProtection="0"/>
    <xf numFmtId="0" fontId="2" fillId="12"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9" borderId="0" applyNumberFormat="0" applyBorder="0" applyAlignment="0" applyProtection="0"/>
    <xf numFmtId="9" fontId="15" fillId="0" borderId="0" applyFont="0" applyFill="0" applyBorder="0" applyAlignment="0" applyProtection="0"/>
    <xf numFmtId="0" fontId="2" fillId="40" borderId="71" applyNumberFormat="0" applyFont="0" applyAlignment="0" applyProtection="0"/>
    <xf numFmtId="0" fontId="2" fillId="8" borderId="0" applyNumberFormat="0" applyBorder="0" applyAlignment="0" applyProtection="0"/>
    <xf numFmtId="0" fontId="2" fillId="14" borderId="0" applyNumberFormat="0" applyBorder="0" applyAlignment="0" applyProtection="0"/>
    <xf numFmtId="0" fontId="2" fillId="9" borderId="0" applyNumberFormat="0" applyBorder="0" applyAlignment="0" applyProtection="0"/>
    <xf numFmtId="0" fontId="2" fillId="15" borderId="0" applyNumberFormat="0" applyBorder="0" applyAlignment="0" applyProtection="0"/>
    <xf numFmtId="0" fontId="2" fillId="10" borderId="0" applyNumberFormat="0" applyBorder="0" applyAlignment="0" applyProtection="0"/>
    <xf numFmtId="0" fontId="2" fillId="16" borderId="0" applyNumberFormat="0" applyBorder="0" applyAlignment="0" applyProtection="0"/>
    <xf numFmtId="0" fontId="2" fillId="11" borderId="0" applyNumberFormat="0" applyBorder="0" applyAlignment="0" applyProtection="0"/>
    <xf numFmtId="0" fontId="2" fillId="17" borderId="0" applyNumberFormat="0" applyBorder="0" applyAlignment="0" applyProtection="0"/>
    <xf numFmtId="0" fontId="2" fillId="12"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9" borderId="0" applyNumberFormat="0" applyBorder="0" applyAlignment="0" applyProtection="0"/>
    <xf numFmtId="0" fontId="2" fillId="40" borderId="71" applyNumberFormat="0" applyFont="0" applyAlignment="0" applyProtection="0"/>
    <xf numFmtId="0" fontId="2" fillId="8" borderId="0" applyNumberFormat="0" applyBorder="0" applyAlignment="0" applyProtection="0"/>
    <xf numFmtId="0" fontId="2" fillId="14" borderId="0" applyNumberFormat="0" applyBorder="0" applyAlignment="0" applyProtection="0"/>
    <xf numFmtId="0" fontId="2" fillId="9" borderId="0" applyNumberFormat="0" applyBorder="0" applyAlignment="0" applyProtection="0"/>
    <xf numFmtId="0" fontId="2" fillId="15" borderId="0" applyNumberFormat="0" applyBorder="0" applyAlignment="0" applyProtection="0"/>
    <xf numFmtId="0" fontId="2" fillId="10" borderId="0" applyNumberFormat="0" applyBorder="0" applyAlignment="0" applyProtection="0"/>
    <xf numFmtId="0" fontId="2" fillId="16" borderId="0" applyNumberFormat="0" applyBorder="0" applyAlignment="0" applyProtection="0"/>
    <xf numFmtId="0" fontId="2" fillId="11" borderId="0" applyNumberFormat="0" applyBorder="0" applyAlignment="0" applyProtection="0"/>
    <xf numFmtId="0" fontId="2" fillId="17" borderId="0" applyNumberFormat="0" applyBorder="0" applyAlignment="0" applyProtection="0"/>
    <xf numFmtId="0" fontId="2" fillId="12"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9" borderId="0" applyNumberFormat="0" applyBorder="0" applyAlignment="0" applyProtection="0"/>
    <xf numFmtId="0" fontId="2" fillId="40" borderId="71" applyNumberFormat="0" applyFont="0" applyAlignment="0" applyProtection="0"/>
    <xf numFmtId="0" fontId="2" fillId="8" borderId="0" applyNumberFormat="0" applyBorder="0" applyAlignment="0" applyProtection="0"/>
    <xf numFmtId="0" fontId="2" fillId="14" borderId="0" applyNumberFormat="0" applyBorder="0" applyAlignment="0" applyProtection="0"/>
    <xf numFmtId="0" fontId="2" fillId="9" borderId="0" applyNumberFormat="0" applyBorder="0" applyAlignment="0" applyProtection="0"/>
    <xf numFmtId="0" fontId="2" fillId="15" borderId="0" applyNumberFormat="0" applyBorder="0" applyAlignment="0" applyProtection="0"/>
    <xf numFmtId="0" fontId="2" fillId="10" borderId="0" applyNumberFormat="0" applyBorder="0" applyAlignment="0" applyProtection="0"/>
    <xf numFmtId="0" fontId="2" fillId="16" borderId="0" applyNumberFormat="0" applyBorder="0" applyAlignment="0" applyProtection="0"/>
    <xf numFmtId="0" fontId="2" fillId="11" borderId="0" applyNumberFormat="0" applyBorder="0" applyAlignment="0" applyProtection="0"/>
    <xf numFmtId="0" fontId="2" fillId="17" borderId="0" applyNumberFormat="0" applyBorder="0" applyAlignment="0" applyProtection="0"/>
    <xf numFmtId="0" fontId="2" fillId="12"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9" borderId="0" applyNumberFormat="0" applyBorder="0" applyAlignment="0" applyProtection="0"/>
    <xf numFmtId="0" fontId="15" fillId="0" borderId="1" applyNumberFormat="0" applyFont="0" applyFill="0" applyProtection="0">
      <alignment horizontal="center" vertical="top" wrapText="1" readingOrder="1"/>
    </xf>
    <xf numFmtId="0" fontId="15" fillId="0" borderId="1" applyFont="0" applyFill="0" applyProtection="0">
      <alignment horizontal="right" vertical="top" wrapText="1" readingOrder="2"/>
    </xf>
    <xf numFmtId="0" fontId="9" fillId="37" borderId="1" applyNumberFormat="0" applyProtection="0">
      <alignment horizontal="center" vertical="top" wrapText="1" readingOrder="2"/>
    </xf>
    <xf numFmtId="0" fontId="15" fillId="0" borderId="1" applyNumberFormat="0" applyFont="0" applyFill="0" applyProtection="0">
      <alignment horizontal="center" vertical="top" wrapText="1" readingOrder="1"/>
    </xf>
    <xf numFmtId="0" fontId="15" fillId="0" borderId="1" applyFont="0" applyFill="0" applyProtection="0">
      <alignment horizontal="right" vertical="top" wrapText="1" readingOrder="2"/>
    </xf>
    <xf numFmtId="0" fontId="9" fillId="37" borderId="1" applyNumberFormat="0" applyProtection="0">
      <alignment horizontal="center" vertical="top" wrapText="1" readingOrder="2"/>
    </xf>
    <xf numFmtId="0" fontId="85" fillId="0" borderId="0"/>
    <xf numFmtId="0" fontId="86" fillId="0" borderId="0" applyNumberFormat="0" applyFill="0" applyBorder="0" applyAlignment="0" applyProtection="0"/>
    <xf numFmtId="0" fontId="3" fillId="40" borderId="71" applyNumberFormat="0" applyFont="0" applyAlignment="0" applyProtection="0"/>
    <xf numFmtId="0" fontId="3" fillId="40" borderId="71" applyNumberFormat="0" applyFont="0" applyAlignment="0" applyProtection="0"/>
    <xf numFmtId="0" fontId="2" fillId="0" borderId="0"/>
    <xf numFmtId="0" fontId="70" fillId="0" borderId="0" applyNumberFormat="0" applyFill="0" applyBorder="0" applyAlignment="0" applyProtection="0"/>
    <xf numFmtId="0" fontId="100" fillId="39" borderId="0" applyNumberFormat="0" applyBorder="0" applyAlignment="0" applyProtection="0"/>
    <xf numFmtId="0" fontId="2" fillId="40" borderId="71" applyNumberFormat="0" applyFont="0" applyAlignment="0" applyProtection="0"/>
    <xf numFmtId="0" fontId="2" fillId="8" borderId="0" applyNumberFormat="0" applyBorder="0" applyAlignment="0" applyProtection="0"/>
    <xf numFmtId="0" fontId="2" fillId="14" borderId="0" applyNumberFormat="0" applyBorder="0" applyAlignment="0" applyProtection="0"/>
    <xf numFmtId="0" fontId="2" fillId="20" borderId="0" applyNumberFormat="0" applyBorder="0" applyAlignment="0" applyProtection="0"/>
    <xf numFmtId="0" fontId="2" fillId="9" borderId="0" applyNumberFormat="0" applyBorder="0" applyAlignment="0" applyProtection="0"/>
    <xf numFmtId="0" fontId="2" fillId="15" borderId="0" applyNumberFormat="0" applyBorder="0" applyAlignment="0" applyProtection="0"/>
    <xf numFmtId="0" fontId="2" fillId="21" borderId="0" applyNumberFormat="0" applyBorder="0" applyAlignment="0" applyProtection="0"/>
    <xf numFmtId="0" fontId="2" fillId="10" borderId="0" applyNumberFormat="0" applyBorder="0" applyAlignment="0" applyProtection="0"/>
    <xf numFmtId="0" fontId="2" fillId="16" borderId="0" applyNumberFormat="0" applyBorder="0" applyAlignment="0" applyProtection="0"/>
    <xf numFmtId="0" fontId="2" fillId="22" borderId="0" applyNumberFormat="0" applyBorder="0" applyAlignment="0" applyProtection="0"/>
    <xf numFmtId="0" fontId="2" fillId="11" borderId="0" applyNumberFormat="0" applyBorder="0" applyAlignment="0" applyProtection="0"/>
    <xf numFmtId="0" fontId="2" fillId="17" borderId="0" applyNumberFormat="0" applyBorder="0" applyAlignment="0" applyProtection="0"/>
    <xf numFmtId="0" fontId="2" fillId="23" borderId="0" applyNumberFormat="0" applyBorder="0" applyAlignment="0" applyProtection="0"/>
    <xf numFmtId="0" fontId="2" fillId="12" borderId="0" applyNumberFormat="0" applyBorder="0" applyAlignment="0" applyProtection="0"/>
    <xf numFmtId="0" fontId="2" fillId="18" borderId="0" applyNumberFormat="0" applyBorder="0" applyAlignment="0" applyProtection="0"/>
    <xf numFmtId="0" fontId="2" fillId="24" borderId="0" applyNumberFormat="0" applyBorder="0" applyAlignment="0" applyProtection="0"/>
    <xf numFmtId="0" fontId="2" fillId="13" borderId="0" applyNumberFormat="0" applyBorder="0" applyAlignment="0" applyProtection="0"/>
    <xf numFmtId="0" fontId="2" fillId="19" borderId="0" applyNumberFormat="0" applyBorder="0" applyAlignment="0" applyProtection="0"/>
    <xf numFmtId="0" fontId="2" fillId="25" borderId="0" applyNumberFormat="0" applyBorder="0" applyAlignment="0" applyProtection="0"/>
    <xf numFmtId="0" fontId="1" fillId="0" borderId="0"/>
    <xf numFmtId="0" fontId="101" fillId="0" borderId="0" applyNumberFormat="0" applyFill="0" applyBorder="0" applyAlignment="0" applyProtection="0"/>
    <xf numFmtId="0" fontId="102" fillId="0" borderId="67" applyNumberFormat="0" applyFill="0" applyAlignment="0" applyProtection="0"/>
    <xf numFmtId="0" fontId="103" fillId="0" borderId="68" applyNumberFormat="0" applyFill="0" applyAlignment="0" applyProtection="0"/>
    <xf numFmtId="0" fontId="104" fillId="0" borderId="69" applyNumberFormat="0" applyFill="0" applyAlignment="0" applyProtection="0"/>
    <xf numFmtId="0" fontId="104" fillId="0" borderId="0" applyNumberFormat="0" applyFill="0" applyBorder="0" applyAlignment="0" applyProtection="0"/>
    <xf numFmtId="0" fontId="105" fillId="35" borderId="0" applyNumberFormat="0" applyBorder="0" applyAlignment="0" applyProtection="0"/>
    <xf numFmtId="0" fontId="106" fillId="32" borderId="0" applyNumberFormat="0" applyBorder="0" applyAlignment="0" applyProtection="0"/>
    <xf numFmtId="0" fontId="107" fillId="39" borderId="0" applyNumberFormat="0" applyBorder="0" applyAlignment="0" applyProtection="0"/>
    <xf numFmtId="0" fontId="108" fillId="36" borderId="65" applyNumberFormat="0" applyAlignment="0" applyProtection="0"/>
    <xf numFmtId="0" fontId="109" fillId="33" borderId="72" applyNumberFormat="0" applyAlignment="0" applyProtection="0"/>
    <xf numFmtId="0" fontId="110" fillId="33" borderId="65" applyNumberFormat="0" applyAlignment="0" applyProtection="0"/>
    <xf numFmtId="0" fontId="111" fillId="0" borderId="70" applyNumberFormat="0" applyFill="0" applyAlignment="0" applyProtection="0"/>
    <xf numFmtId="0" fontId="77" fillId="34" borderId="66" applyNumberFormat="0" applyAlignment="0" applyProtection="0"/>
    <xf numFmtId="0" fontId="112" fillId="0" borderId="0" applyNumberFormat="0" applyFill="0" applyBorder="0" applyAlignment="0" applyProtection="0"/>
    <xf numFmtId="0" fontId="1" fillId="40" borderId="71" applyNumberFormat="0" applyFont="0" applyAlignment="0" applyProtection="0"/>
    <xf numFmtId="0" fontId="113" fillId="0" borderId="0" applyNumberFormat="0" applyFill="0" applyBorder="0" applyAlignment="0" applyProtection="0"/>
    <xf numFmtId="0" fontId="114" fillId="0" borderId="73" applyNumberFormat="0" applyFill="0" applyAlignment="0" applyProtection="0"/>
    <xf numFmtId="0" fontId="115" fillId="2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15" fillId="20" borderId="0" applyNumberFormat="0" applyBorder="0" applyAlignment="0" applyProtection="0"/>
    <xf numFmtId="0" fontId="115" fillId="27" borderId="0" applyNumberFormat="0" applyBorder="0" applyAlignment="0" applyProtection="0"/>
    <xf numFmtId="0" fontId="1" fillId="9" borderId="0" applyNumberFormat="0" applyBorder="0" applyAlignment="0" applyProtection="0"/>
    <xf numFmtId="0" fontId="1" fillId="15" borderId="0" applyNumberFormat="0" applyBorder="0" applyAlignment="0" applyProtection="0"/>
    <xf numFmtId="0" fontId="115" fillId="21" borderId="0" applyNumberFormat="0" applyBorder="0" applyAlignment="0" applyProtection="0"/>
    <xf numFmtId="0" fontId="115" fillId="28" borderId="0" applyNumberFormat="0" applyBorder="0" applyAlignment="0" applyProtection="0"/>
    <xf numFmtId="0" fontId="1" fillId="10" borderId="0" applyNumberFormat="0" applyBorder="0" applyAlignment="0" applyProtection="0"/>
    <xf numFmtId="0" fontId="1" fillId="16" borderId="0" applyNumberFormat="0" applyBorder="0" applyAlignment="0" applyProtection="0"/>
    <xf numFmtId="0" fontId="115" fillId="22" borderId="0" applyNumberFormat="0" applyBorder="0" applyAlignment="0" applyProtection="0"/>
    <xf numFmtId="0" fontId="115" fillId="29" borderId="0" applyNumberFormat="0" applyBorder="0" applyAlignment="0" applyProtection="0"/>
    <xf numFmtId="0" fontId="1" fillId="11" borderId="0" applyNumberFormat="0" applyBorder="0" applyAlignment="0" applyProtection="0"/>
    <xf numFmtId="0" fontId="1" fillId="17" borderId="0" applyNumberFormat="0" applyBorder="0" applyAlignment="0" applyProtection="0"/>
    <xf numFmtId="0" fontId="115" fillId="23" borderId="0" applyNumberFormat="0" applyBorder="0" applyAlignment="0" applyProtection="0"/>
    <xf numFmtId="0" fontId="115" fillId="30" borderId="0" applyNumberFormat="0" applyBorder="0" applyAlignment="0" applyProtection="0"/>
    <xf numFmtId="0" fontId="1" fillId="12" borderId="0" applyNumberFormat="0" applyBorder="0" applyAlignment="0" applyProtection="0"/>
    <xf numFmtId="0" fontId="1" fillId="18" borderId="0" applyNumberFormat="0" applyBorder="0" applyAlignment="0" applyProtection="0"/>
    <xf numFmtId="0" fontId="115" fillId="24" borderId="0" applyNumberFormat="0" applyBorder="0" applyAlignment="0" applyProtection="0"/>
    <xf numFmtId="0" fontId="115" fillId="31" borderId="0" applyNumberFormat="0" applyBorder="0" applyAlignment="0" applyProtection="0"/>
    <xf numFmtId="0" fontId="1" fillId="13" borderId="0" applyNumberFormat="0" applyBorder="0" applyAlignment="0" applyProtection="0"/>
    <xf numFmtId="0" fontId="1" fillId="19" borderId="0" applyNumberFormat="0" applyBorder="0" applyAlignment="0" applyProtection="0"/>
    <xf numFmtId="0" fontId="115" fillId="25" borderId="0" applyNumberFormat="0" applyBorder="0" applyAlignment="0" applyProtection="0"/>
    <xf numFmtId="0" fontId="116" fillId="3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cellStyleXfs>
  <cellXfs count="390">
    <xf numFmtId="0" fontId="0" fillId="0" borderId="0" xfId="0"/>
    <xf numFmtId="14" fontId="13" fillId="0" borderId="0" xfId="120">
      <alignment horizontal="right" readingOrder="2"/>
    </xf>
    <xf numFmtId="0" fontId="13" fillId="0" borderId="0" xfId="118">
      <alignment horizontal="right" readingOrder="2"/>
    </xf>
    <xf numFmtId="14" fontId="9" fillId="0" borderId="1" xfId="74">
      <alignment horizontal="center" vertical="top" wrapText="1" readingOrder="1"/>
    </xf>
    <xf numFmtId="0" fontId="15" fillId="0" borderId="0" xfId="0" applyFont="1"/>
    <xf numFmtId="3" fontId="0" fillId="0" borderId="0" xfId="0" applyNumberFormat="1"/>
    <xf numFmtId="0" fontId="0" fillId="0" borderId="0" xfId="0" applyAlignment="1">
      <alignment horizontal="right"/>
    </xf>
    <xf numFmtId="0" fontId="9" fillId="0" borderId="0" xfId="0" applyFont="1"/>
    <xf numFmtId="0" fontId="17" fillId="0" borderId="0" xfId="0" applyFont="1"/>
    <xf numFmtId="0" fontId="18" fillId="0" borderId="0" xfId="0" applyFont="1"/>
    <xf numFmtId="0" fontId="9" fillId="0" borderId="2" xfId="75" applyBorder="1" applyAlignment="1">
      <alignment vertical="top" wrapText="1" readingOrder="2"/>
    </xf>
    <xf numFmtId="0" fontId="12" fillId="0" borderId="0" xfId="119" applyAlignment="1">
      <alignment horizontal="right"/>
    </xf>
    <xf numFmtId="0" fontId="9" fillId="0" borderId="3" xfId="75" applyBorder="1" applyAlignment="1">
      <alignment horizontal="right" vertical="top" wrapText="1"/>
    </xf>
    <xf numFmtId="14" fontId="0" fillId="0" borderId="3" xfId="0" applyNumberFormat="1" applyBorder="1" applyAlignment="1">
      <alignment horizontal="right" vertical="top" wrapText="1"/>
    </xf>
    <xf numFmtId="0" fontId="20" fillId="0" borderId="0" xfId="0" applyFont="1"/>
    <xf numFmtId="0" fontId="23" fillId="0" borderId="0" xfId="0" applyFont="1"/>
    <xf numFmtId="0" fontId="24" fillId="0" borderId="0" xfId="0" applyFont="1"/>
    <xf numFmtId="9" fontId="0" fillId="0" borderId="4" xfId="0" applyNumberFormat="1" applyBorder="1"/>
    <xf numFmtId="9" fontId="0" fillId="0" borderId="5" xfId="0" applyNumberFormat="1" applyBorder="1"/>
    <xf numFmtId="0" fontId="14" fillId="0" borderId="6" xfId="0" applyFont="1" applyBorder="1" applyProtection="1">
      <protection locked="0"/>
    </xf>
    <xf numFmtId="0" fontId="14" fillId="0" borderId="7" xfId="0" applyFont="1" applyBorder="1" applyProtection="1">
      <protection locked="0"/>
    </xf>
    <xf numFmtId="164" fontId="14" fillId="2" borderId="0" xfId="0" applyNumberFormat="1" applyFont="1" applyFill="1" applyAlignment="1" applyProtection="1">
      <alignment horizontal="center" vertical="center"/>
      <protection locked="0"/>
    </xf>
    <xf numFmtId="164" fontId="14" fillId="2" borderId="8" xfId="0" applyNumberFormat="1" applyFont="1" applyFill="1" applyBorder="1" applyAlignment="1" applyProtection="1">
      <alignment horizontal="center" vertical="center"/>
      <protection locked="0"/>
    </xf>
    <xf numFmtId="14" fontId="0" fillId="0" borderId="9" xfId="0" applyNumberFormat="1" applyBorder="1"/>
    <xf numFmtId="9" fontId="0" fillId="0" borderId="10" xfId="0" applyNumberFormat="1" applyBorder="1"/>
    <xf numFmtId="0" fontId="26" fillId="0" borderId="11" xfId="0" applyFont="1" applyBorder="1" applyAlignment="1">
      <alignment horizontal="center" vertical="center" wrapText="1"/>
    </xf>
    <xf numFmtId="0" fontId="26" fillId="0" borderId="12" xfId="0" applyFont="1" applyBorder="1" applyAlignment="1">
      <alignment horizontal="center" vertical="center" wrapText="1"/>
    </xf>
    <xf numFmtId="0" fontId="26" fillId="0" borderId="13" xfId="0" applyFont="1" applyBorder="1" applyAlignment="1">
      <alignment horizontal="center" vertical="center" wrapText="1"/>
    </xf>
    <xf numFmtId="14" fontId="9" fillId="0" borderId="14" xfId="0" applyNumberFormat="1" applyFont="1" applyBorder="1" applyAlignment="1">
      <alignment horizontal="right" vertical="center"/>
    </xf>
    <xf numFmtId="3" fontId="9" fillId="0" borderId="15" xfId="0" applyNumberFormat="1" applyFont="1" applyBorder="1" applyAlignment="1">
      <alignment horizontal="right" vertical="center"/>
    </xf>
    <xf numFmtId="9" fontId="9" fillId="0" borderId="15" xfId="0" applyNumberFormat="1" applyFont="1" applyBorder="1" applyAlignment="1">
      <alignment horizontal="right" vertical="center"/>
    </xf>
    <xf numFmtId="0" fontId="0" fillId="0" borderId="18" xfId="0" applyBorder="1"/>
    <xf numFmtId="0" fontId="0" fillId="0" borderId="19" xfId="0" applyBorder="1"/>
    <xf numFmtId="0" fontId="0" fillId="0" borderId="20" xfId="0" applyBorder="1"/>
    <xf numFmtId="0" fontId="9" fillId="0" borderId="21" xfId="0" applyFont="1" applyBorder="1" applyAlignment="1">
      <alignment horizontal="right" vertical="center"/>
    </xf>
    <xf numFmtId="0" fontId="8" fillId="0" borderId="0" xfId="82" applyAlignment="1">
      <alignment readingOrder="2"/>
    </xf>
    <xf numFmtId="0" fontId="27" fillId="0" borderId="0" xfId="0" applyFont="1"/>
    <xf numFmtId="0" fontId="0" fillId="0" borderId="25" xfId="0" applyBorder="1"/>
    <xf numFmtId="0" fontId="0" fillId="0" borderId="26" xfId="0" applyBorder="1"/>
    <xf numFmtId="0" fontId="23" fillId="0" borderId="26" xfId="0" applyFont="1" applyBorder="1"/>
    <xf numFmtId="0" fontId="0" fillId="0" borderId="27" xfId="0" applyBorder="1"/>
    <xf numFmtId="0" fontId="9" fillId="0" borderId="28" xfId="0" applyFont="1" applyBorder="1"/>
    <xf numFmtId="3" fontId="9" fillId="0" borderId="0" xfId="0" applyNumberFormat="1" applyFont="1"/>
    <xf numFmtId="0" fontId="0" fillId="0" borderId="29" xfId="0" applyBorder="1"/>
    <xf numFmtId="0" fontId="9" fillId="0" borderId="25" xfId="0" applyFont="1" applyBorder="1"/>
    <xf numFmtId="0" fontId="17" fillId="0" borderId="26" xfId="0" applyFont="1" applyBorder="1"/>
    <xf numFmtId="0" fontId="0" fillId="0" borderId="30" xfId="0" applyBorder="1"/>
    <xf numFmtId="0" fontId="0" fillId="0" borderId="28" xfId="0" applyBorder="1"/>
    <xf numFmtId="0" fontId="0" fillId="0" borderId="8" xfId="0" applyBorder="1"/>
    <xf numFmtId="0" fontId="0" fillId="0" borderId="31" xfId="0" applyBorder="1"/>
    <xf numFmtId="0" fontId="15" fillId="0" borderId="26" xfId="0" applyFont="1" applyBorder="1"/>
    <xf numFmtId="0" fontId="15" fillId="0" borderId="29" xfId="0" applyFont="1" applyBorder="1"/>
    <xf numFmtId="165" fontId="0" fillId="0" borderId="8" xfId="0" applyNumberFormat="1" applyBorder="1"/>
    <xf numFmtId="165" fontId="9" fillId="0" borderId="0" xfId="0" applyNumberFormat="1" applyFont="1"/>
    <xf numFmtId="0" fontId="14" fillId="0" borderId="0" xfId="0" applyFont="1"/>
    <xf numFmtId="9" fontId="14" fillId="0" borderId="0" xfId="0" applyNumberFormat="1" applyFont="1"/>
    <xf numFmtId="3" fontId="14" fillId="0" borderId="8" xfId="0" applyNumberFormat="1" applyFont="1" applyBorder="1"/>
    <xf numFmtId="9" fontId="14" fillId="0" borderId="8" xfId="0" applyNumberFormat="1" applyFont="1" applyBorder="1"/>
    <xf numFmtId="0" fontId="14" fillId="0" borderId="8" xfId="0" applyFont="1" applyBorder="1"/>
    <xf numFmtId="3" fontId="9" fillId="0" borderId="8" xfId="0" applyNumberFormat="1" applyFont="1" applyBorder="1"/>
    <xf numFmtId="0" fontId="15" fillId="0" borderId="8" xfId="0" applyFont="1" applyBorder="1"/>
    <xf numFmtId="0" fontId="26" fillId="0" borderId="32" xfId="0" applyFont="1" applyBorder="1" applyAlignment="1">
      <alignment horizontal="center" vertical="center" wrapText="1"/>
    </xf>
    <xf numFmtId="14" fontId="0" fillId="0" borderId="33" xfId="0" applyNumberFormat="1" applyBorder="1"/>
    <xf numFmtId="14" fontId="0" fillId="0" borderId="34" xfId="0" applyNumberFormat="1" applyBorder="1"/>
    <xf numFmtId="0" fontId="25" fillId="0" borderId="0" xfId="0" applyFont="1"/>
    <xf numFmtId="14" fontId="0" fillId="0" borderId="35" xfId="0" applyNumberFormat="1" applyBorder="1"/>
    <xf numFmtId="14" fontId="9" fillId="0" borderId="36" xfId="0" applyNumberFormat="1" applyFont="1" applyBorder="1" applyAlignment="1">
      <alignment horizontal="right" vertical="center"/>
    </xf>
    <xf numFmtId="9" fontId="9" fillId="0" borderId="37" xfId="0" applyNumberFormat="1" applyFont="1" applyBorder="1" applyAlignment="1">
      <alignment horizontal="right" vertical="center"/>
    </xf>
    <xf numFmtId="0" fontId="9" fillId="0" borderId="38" xfId="0" applyFont="1" applyBorder="1" applyAlignment="1">
      <alignment horizontal="right" vertical="center"/>
    </xf>
    <xf numFmtId="0" fontId="9" fillId="2" borderId="39" xfId="0" applyFont="1" applyFill="1" applyBorder="1" applyAlignment="1">
      <alignment horizontal="right" vertical="center"/>
    </xf>
    <xf numFmtId="0" fontId="9" fillId="2" borderId="37" xfId="0" applyFont="1" applyFill="1" applyBorder="1" applyAlignment="1">
      <alignment horizontal="right" vertical="center"/>
    </xf>
    <xf numFmtId="3" fontId="9" fillId="2" borderId="37" xfId="0" applyNumberFormat="1" applyFont="1" applyFill="1" applyBorder="1" applyAlignment="1">
      <alignment horizontal="right" vertical="center"/>
    </xf>
    <xf numFmtId="3" fontId="9" fillId="2" borderId="38" xfId="0" applyNumberFormat="1" applyFont="1" applyFill="1" applyBorder="1" applyAlignment="1">
      <alignment horizontal="right" vertical="center"/>
    </xf>
    <xf numFmtId="165" fontId="28" fillId="0" borderId="0" xfId="0" applyNumberFormat="1" applyFont="1"/>
    <xf numFmtId="0" fontId="15" fillId="0" borderId="40" xfId="0" applyFont="1" applyBorder="1"/>
    <xf numFmtId="0" fontId="26" fillId="0" borderId="24" xfId="0" applyFont="1" applyBorder="1" applyAlignment="1">
      <alignment horizontal="center" vertical="center" wrapText="1"/>
    </xf>
    <xf numFmtId="0" fontId="14" fillId="2" borderId="0" xfId="0" applyFont="1" applyFill="1" applyProtection="1">
      <protection locked="0"/>
    </xf>
    <xf numFmtId="0" fontId="14" fillId="2" borderId="8" xfId="0" applyFont="1" applyFill="1" applyBorder="1" applyProtection="1">
      <protection locked="0"/>
    </xf>
    <xf numFmtId="167" fontId="21" fillId="0" borderId="1" xfId="78" applyNumberFormat="1" applyFont="1" applyBorder="1" applyAlignment="1">
      <alignment horizontal="left" vertical="center" wrapText="1" readingOrder="1"/>
    </xf>
    <xf numFmtId="167" fontId="0" fillId="0" borderId="1" xfId="78" applyNumberFormat="1" applyFont="1" applyBorder="1" applyAlignment="1">
      <alignment horizontal="left" vertical="center" wrapText="1" readingOrder="1"/>
    </xf>
    <xf numFmtId="167" fontId="10" fillId="0" borderId="1" xfId="78" applyNumberFormat="1" applyFont="1" applyBorder="1" applyAlignment="1">
      <alignment horizontal="left" vertical="center" wrapText="1" readingOrder="1"/>
    </xf>
    <xf numFmtId="167" fontId="9" fillId="0" borderId="37" xfId="0" applyNumberFormat="1" applyFont="1" applyBorder="1" applyAlignment="1">
      <alignment horizontal="right" vertical="center"/>
    </xf>
    <xf numFmtId="0" fontId="28" fillId="0" borderId="0" xfId="0" applyFont="1"/>
    <xf numFmtId="0" fontId="0" fillId="0" borderId="0" xfId="0" applyAlignment="1">
      <alignment wrapText="1"/>
    </xf>
    <xf numFmtId="0" fontId="29" fillId="0" borderId="0" xfId="0" applyFont="1"/>
    <xf numFmtId="0" fontId="26" fillId="0" borderId="26" xfId="0" applyFont="1" applyBorder="1"/>
    <xf numFmtId="0" fontId="32" fillId="3" borderId="0" xfId="0" applyFont="1" applyFill="1"/>
    <xf numFmtId="0" fontId="35" fillId="4" borderId="0" xfId="0" applyFont="1" applyFill="1"/>
    <xf numFmtId="0" fontId="38" fillId="0" borderId="8" xfId="0" applyFont="1" applyBorder="1"/>
    <xf numFmtId="0" fontId="9" fillId="0" borderId="29" xfId="0" applyFont="1" applyBorder="1"/>
    <xf numFmtId="0" fontId="22" fillId="0" borderId="8" xfId="0" applyFont="1" applyBorder="1"/>
    <xf numFmtId="0" fontId="23" fillId="0" borderId="8" xfId="0" applyFont="1" applyBorder="1"/>
    <xf numFmtId="0" fontId="45" fillId="4" borderId="0" xfId="0" applyFont="1" applyFill="1"/>
    <xf numFmtId="0" fontId="46" fillId="0" borderId="0" xfId="0" applyFont="1"/>
    <xf numFmtId="0" fontId="49" fillId="0" borderId="0" xfId="0" applyFont="1"/>
    <xf numFmtId="169" fontId="21" fillId="0" borderId="1" xfId="108" applyNumberFormat="1" applyFont="1" applyBorder="1" applyAlignment="1">
      <alignment horizontal="left" vertical="center" wrapText="1" readingOrder="1"/>
    </xf>
    <xf numFmtId="170" fontId="9" fillId="2" borderId="0" xfId="0" applyNumberFormat="1" applyFont="1" applyFill="1"/>
    <xf numFmtId="0" fontId="9" fillId="7" borderId="9" xfId="0" applyFont="1" applyFill="1" applyBorder="1"/>
    <xf numFmtId="0" fontId="9" fillId="7" borderId="18" xfId="0" applyFont="1" applyFill="1" applyBorder="1"/>
    <xf numFmtId="0" fontId="52" fillId="6" borderId="0" xfId="0" applyFont="1" applyFill="1"/>
    <xf numFmtId="0" fontId="0" fillId="6" borderId="0" xfId="0" applyFill="1"/>
    <xf numFmtId="0" fontId="46" fillId="6" borderId="0" xfId="0" applyFont="1" applyFill="1"/>
    <xf numFmtId="0" fontId="24" fillId="6" borderId="0" xfId="0" applyFont="1" applyFill="1"/>
    <xf numFmtId="0" fontId="15" fillId="6" borderId="0" xfId="0" applyFont="1" applyFill="1"/>
    <xf numFmtId="0" fontId="15" fillId="6" borderId="55" xfId="0" applyFont="1" applyFill="1" applyBorder="1"/>
    <xf numFmtId="0" fontId="0" fillId="6" borderId="56" xfId="0" applyFill="1" applyBorder="1"/>
    <xf numFmtId="0" fontId="15" fillId="6" borderId="57" xfId="0" applyFont="1" applyFill="1" applyBorder="1"/>
    <xf numFmtId="0" fontId="0" fillId="6" borderId="58" xfId="0" applyFill="1" applyBorder="1"/>
    <xf numFmtId="0" fontId="15" fillId="6" borderId="59" xfId="0" applyFont="1" applyFill="1" applyBorder="1"/>
    <xf numFmtId="0" fontId="0" fillId="6" borderId="60" xfId="0" applyFill="1" applyBorder="1"/>
    <xf numFmtId="0" fontId="9" fillId="6" borderId="6" xfId="0" applyFont="1" applyFill="1" applyBorder="1"/>
    <xf numFmtId="0" fontId="15" fillId="6" borderId="19" xfId="0" applyFont="1" applyFill="1" applyBorder="1"/>
    <xf numFmtId="0" fontId="9" fillId="6" borderId="61" xfId="0" applyFont="1" applyFill="1" applyBorder="1"/>
    <xf numFmtId="0" fontId="15" fillId="6" borderId="62" xfId="0" applyFont="1" applyFill="1" applyBorder="1"/>
    <xf numFmtId="0" fontId="0" fillId="6" borderId="28" xfId="0" applyFill="1" applyBorder="1"/>
    <xf numFmtId="171" fontId="0" fillId="6" borderId="30" xfId="0" applyNumberFormat="1" applyFill="1" applyBorder="1"/>
    <xf numFmtId="0" fontId="53" fillId="6" borderId="0" xfId="0" applyFont="1" applyFill="1"/>
    <xf numFmtId="3" fontId="32" fillId="3" borderId="0" xfId="0" applyNumberFormat="1" applyFont="1" applyFill="1"/>
    <xf numFmtId="0" fontId="36" fillId="44" borderId="0" xfId="0" applyFont="1" applyFill="1" applyAlignment="1">
      <alignment horizontal="right"/>
    </xf>
    <xf numFmtId="0" fontId="36" fillId="44" borderId="0" xfId="0" applyFont="1" applyFill="1"/>
    <xf numFmtId="0" fontId="0" fillId="44" borderId="0" xfId="0" applyFill="1" applyAlignment="1">
      <alignment horizontal="right"/>
    </xf>
    <xf numFmtId="0" fontId="37" fillId="44" borderId="0" xfId="0" applyFont="1" applyFill="1"/>
    <xf numFmtId="0" fontId="0" fillId="44" borderId="0" xfId="0" applyFill="1"/>
    <xf numFmtId="3" fontId="0" fillId="44" borderId="0" xfId="0" applyNumberFormat="1" applyFill="1"/>
    <xf numFmtId="0" fontId="44" fillId="4" borderId="78" xfId="0" applyFont="1" applyFill="1" applyBorder="1" applyAlignment="1">
      <alignment wrapText="1"/>
    </xf>
    <xf numFmtId="0" fontId="45" fillId="4" borderId="78" xfId="0" applyFont="1" applyFill="1" applyBorder="1"/>
    <xf numFmtId="3" fontId="43" fillId="0" borderId="76" xfId="0" applyNumberFormat="1" applyFont="1" applyBorder="1" applyAlignment="1">
      <alignment wrapText="1"/>
    </xf>
    <xf numFmtId="0" fontId="0" fillId="0" borderId="76" xfId="0" applyBorder="1"/>
    <xf numFmtId="3" fontId="43" fillId="0" borderId="79" xfId="0" applyNumberFormat="1" applyFont="1" applyBorder="1" applyAlignment="1">
      <alignment wrapText="1"/>
    </xf>
    <xf numFmtId="0" fontId="0" fillId="0" borderId="79" xfId="0" applyBorder="1"/>
    <xf numFmtId="0" fontId="0" fillId="0" borderId="74" xfId="0" applyBorder="1"/>
    <xf numFmtId="3" fontId="73" fillId="0" borderId="74" xfId="0" applyNumberFormat="1" applyFont="1" applyBorder="1" applyAlignment="1">
      <alignment wrapText="1"/>
    </xf>
    <xf numFmtId="168" fontId="9" fillId="2" borderId="16" xfId="0" applyNumberFormat="1" applyFont="1" applyFill="1" applyBorder="1" applyAlignment="1">
      <alignment horizontal="center" vertical="center"/>
    </xf>
    <xf numFmtId="0" fontId="15" fillId="44" borderId="0" xfId="0" applyFont="1" applyFill="1" applyAlignment="1">
      <alignment horizontal="right"/>
    </xf>
    <xf numFmtId="165" fontId="0" fillId="44" borderId="0" xfId="0" applyNumberFormat="1" applyFill="1"/>
    <xf numFmtId="0" fontId="40" fillId="44" borderId="0" xfId="0" applyFont="1" applyFill="1" applyAlignment="1">
      <alignment horizontal="right"/>
    </xf>
    <xf numFmtId="0" fontId="15" fillId="44" borderId="0" xfId="0" applyFont="1" applyFill="1"/>
    <xf numFmtId="2" fontId="0" fillId="44" borderId="0" xfId="0" applyNumberFormat="1" applyFill="1"/>
    <xf numFmtId="2" fontId="9" fillId="44" borderId="0" xfId="0" applyNumberFormat="1" applyFont="1" applyFill="1"/>
    <xf numFmtId="0" fontId="39" fillId="44" borderId="0" xfId="0" applyFont="1" applyFill="1" applyAlignment="1">
      <alignment horizontal="right"/>
    </xf>
    <xf numFmtId="0" fontId="17" fillId="44" borderId="0" xfId="0" applyFont="1" applyFill="1"/>
    <xf numFmtId="0" fontId="0" fillId="44" borderId="26" xfId="0" applyFill="1" applyBorder="1"/>
    <xf numFmtId="0" fontId="0" fillId="44" borderId="27" xfId="0" applyFill="1" applyBorder="1"/>
    <xf numFmtId="0" fontId="0" fillId="44" borderId="30" xfId="0" applyFill="1" applyBorder="1"/>
    <xf numFmtId="166" fontId="15" fillId="44" borderId="0" xfId="0" applyNumberFormat="1" applyFont="1" applyFill="1"/>
    <xf numFmtId="166" fontId="20" fillId="44" borderId="0" xfId="0" applyNumberFormat="1" applyFont="1" applyFill="1"/>
    <xf numFmtId="166" fontId="20" fillId="44" borderId="30" xfId="0" applyNumberFormat="1" applyFont="1" applyFill="1" applyBorder="1"/>
    <xf numFmtId="165" fontId="0" fillId="44" borderId="30" xfId="0" applyNumberFormat="1" applyFill="1" applyBorder="1"/>
    <xf numFmtId="0" fontId="9" fillId="44" borderId="47" xfId="0" applyFont="1" applyFill="1" applyBorder="1"/>
    <xf numFmtId="165" fontId="9" fillId="44" borderId="47" xfId="0" applyNumberFormat="1" applyFont="1" applyFill="1" applyBorder="1"/>
    <xf numFmtId="165" fontId="9" fillId="44" borderId="41" xfId="0" applyNumberFormat="1" applyFont="1" applyFill="1" applyBorder="1"/>
    <xf numFmtId="165" fontId="0" fillId="44" borderId="5" xfId="0" applyNumberFormat="1" applyFill="1" applyBorder="1"/>
    <xf numFmtId="0" fontId="0" fillId="44" borderId="48" xfId="0" applyFill="1" applyBorder="1"/>
    <xf numFmtId="0" fontId="0" fillId="44" borderId="24" xfId="0" applyFill="1" applyBorder="1"/>
    <xf numFmtId="0" fontId="0" fillId="44" borderId="12" xfId="0" applyFill="1" applyBorder="1"/>
    <xf numFmtId="0" fontId="26" fillId="44" borderId="12" xfId="102" applyFont="1" applyFill="1" applyBorder="1">
      <alignment horizontal="center" vertical="top" wrapText="1" readingOrder="1"/>
    </xf>
    <xf numFmtId="0" fontId="26" fillId="44" borderId="43" xfId="102" applyFont="1" applyFill="1" applyBorder="1">
      <alignment horizontal="center" vertical="top" wrapText="1" readingOrder="1"/>
    </xf>
    <xf numFmtId="171" fontId="0" fillId="44" borderId="53" xfId="0" applyNumberFormat="1" applyFill="1" applyBorder="1" applyAlignment="1">
      <alignment horizontal="right" wrapText="1" readingOrder="2"/>
    </xf>
    <xf numFmtId="0" fontId="50" fillId="44" borderId="10" xfId="0" applyFont="1" applyFill="1" applyBorder="1" applyAlignment="1">
      <alignment horizontal="center" vertical="center"/>
    </xf>
    <xf numFmtId="165" fontId="0" fillId="44" borderId="10" xfId="0" applyNumberFormat="1" applyFill="1" applyBorder="1"/>
    <xf numFmtId="165" fontId="0" fillId="44" borderId="44" xfId="0" applyNumberFormat="1" applyFill="1" applyBorder="1"/>
    <xf numFmtId="171" fontId="0" fillId="44" borderId="54" xfId="0" applyNumberFormat="1" applyFill="1" applyBorder="1" applyAlignment="1">
      <alignment horizontal="right" wrapText="1" readingOrder="2"/>
    </xf>
    <xf numFmtId="165" fontId="0" fillId="44" borderId="4" xfId="0" applyNumberFormat="1" applyFill="1" applyBorder="1"/>
    <xf numFmtId="165" fontId="0" fillId="44" borderId="45" xfId="0" applyNumberFormat="1" applyFill="1" applyBorder="1"/>
    <xf numFmtId="165" fontId="0" fillId="44" borderId="46" xfId="0" applyNumberFormat="1" applyFill="1" applyBorder="1"/>
    <xf numFmtId="0" fontId="15" fillId="44" borderId="26" xfId="0" applyFont="1" applyFill="1" applyBorder="1"/>
    <xf numFmtId="165" fontId="0" fillId="44" borderId="26" xfId="0" applyNumberFormat="1" applyFill="1" applyBorder="1"/>
    <xf numFmtId="165" fontId="0" fillId="44" borderId="27" xfId="0" applyNumberFormat="1" applyFill="1" applyBorder="1"/>
    <xf numFmtId="0" fontId="0" fillId="44" borderId="49" xfId="0" applyFill="1" applyBorder="1" applyAlignment="1">
      <alignment horizontal="right" wrapText="1"/>
    </xf>
    <xf numFmtId="0" fontId="0" fillId="44" borderId="23" xfId="0" applyFill="1" applyBorder="1"/>
    <xf numFmtId="0" fontId="0" fillId="44" borderId="50" xfId="0" applyFill="1" applyBorder="1" applyAlignment="1">
      <alignment horizontal="right" wrapText="1"/>
    </xf>
    <xf numFmtId="0" fontId="0" fillId="44" borderId="22" xfId="0" applyFill="1" applyBorder="1"/>
    <xf numFmtId="0" fontId="0" fillId="44" borderId="51" xfId="0" applyFill="1" applyBorder="1" applyAlignment="1">
      <alignment horizontal="right" wrapText="1"/>
    </xf>
    <xf numFmtId="0" fontId="0" fillId="44" borderId="42" xfId="0" applyFill="1" applyBorder="1"/>
    <xf numFmtId="0" fontId="0" fillId="44" borderId="8" xfId="0" applyFill="1" applyBorder="1"/>
    <xf numFmtId="165" fontId="0" fillId="44" borderId="8" xfId="0" applyNumberFormat="1" applyFill="1" applyBorder="1"/>
    <xf numFmtId="165" fontId="0" fillId="44" borderId="31" xfId="0" applyNumberFormat="1" applyFill="1" applyBorder="1"/>
    <xf numFmtId="0" fontId="15" fillId="45" borderId="0" xfId="0" applyFont="1" applyFill="1" applyAlignment="1">
      <alignment horizontal="right"/>
    </xf>
    <xf numFmtId="0" fontId="0" fillId="45" borderId="0" xfId="0" applyFill="1"/>
    <xf numFmtId="165" fontId="0" fillId="45" borderId="0" xfId="0" applyNumberFormat="1" applyFill="1"/>
    <xf numFmtId="0" fontId="0" fillId="45" borderId="0" xfId="0" applyFill="1" applyAlignment="1">
      <alignment horizontal="right"/>
    </xf>
    <xf numFmtId="0" fontId="15" fillId="45" borderId="0" xfId="0" applyFont="1" applyFill="1"/>
    <xf numFmtId="0" fontId="9" fillId="0" borderId="26" xfId="0" applyFont="1" applyBorder="1"/>
    <xf numFmtId="0" fontId="0" fillId="46" borderId="0" xfId="0" applyFill="1"/>
    <xf numFmtId="0" fontId="9" fillId="0" borderId="80" xfId="0" applyFont="1" applyBorder="1"/>
    <xf numFmtId="0" fontId="40" fillId="44" borderId="25" xfId="0" applyFont="1" applyFill="1" applyBorder="1" applyAlignment="1">
      <alignment horizontal="right"/>
    </xf>
    <xf numFmtId="0" fontId="0" fillId="44" borderId="28" xfId="0" applyFill="1" applyBorder="1" applyAlignment="1">
      <alignment horizontal="right"/>
    </xf>
    <xf numFmtId="0" fontId="9" fillId="44" borderId="28" xfId="0" applyFont="1" applyFill="1" applyBorder="1" applyAlignment="1">
      <alignment horizontal="right"/>
    </xf>
    <xf numFmtId="0" fontId="0" fillId="44" borderId="28" xfId="0" applyFill="1" applyBorder="1" applyAlignment="1">
      <alignment horizontal="right" wrapText="1" readingOrder="2"/>
    </xf>
    <xf numFmtId="0" fontId="15" fillId="44" borderId="28" xfId="0" applyFont="1" applyFill="1" applyBorder="1" applyAlignment="1">
      <alignment horizontal="right"/>
    </xf>
    <xf numFmtId="0" fontId="9" fillId="44" borderId="40" xfId="0" applyFont="1" applyFill="1" applyBorder="1" applyAlignment="1">
      <alignment horizontal="right"/>
    </xf>
    <xf numFmtId="0" fontId="9" fillId="44" borderId="32" xfId="0" applyFont="1" applyFill="1" applyBorder="1" applyAlignment="1">
      <alignment horizontal="right"/>
    </xf>
    <xf numFmtId="0" fontId="0" fillId="44" borderId="33" xfId="0" applyFill="1" applyBorder="1" applyAlignment="1">
      <alignment horizontal="right" wrapText="1" readingOrder="2"/>
    </xf>
    <xf numFmtId="0" fontId="0" fillId="44" borderId="34" xfId="0" applyFill="1" applyBorder="1" applyAlignment="1">
      <alignment horizontal="right" wrapText="1" readingOrder="2"/>
    </xf>
    <xf numFmtId="0" fontId="0" fillId="44" borderId="35" xfId="0" applyFill="1" applyBorder="1" applyAlignment="1">
      <alignment horizontal="right" wrapText="1" readingOrder="2"/>
    </xf>
    <xf numFmtId="0" fontId="15" fillId="44" borderId="29" xfId="0" applyFont="1" applyFill="1" applyBorder="1" applyAlignment="1">
      <alignment horizontal="right"/>
    </xf>
    <xf numFmtId="0" fontId="0" fillId="44" borderId="25" xfId="0" applyFill="1" applyBorder="1"/>
    <xf numFmtId="0" fontId="0" fillId="44" borderId="81" xfId="0" applyFill="1" applyBorder="1"/>
    <xf numFmtId="0" fontId="0" fillId="44" borderId="82" xfId="0" applyFill="1" applyBorder="1"/>
    <xf numFmtId="0" fontId="9" fillId="44" borderId="29" xfId="0" applyFont="1" applyFill="1" applyBorder="1" applyAlignment="1">
      <alignment horizontal="right"/>
    </xf>
    <xf numFmtId="0" fontId="9" fillId="44" borderId="8" xfId="0" applyFont="1" applyFill="1" applyBorder="1"/>
    <xf numFmtId="166" fontId="0" fillId="0" borderId="0" xfId="0" applyNumberFormat="1"/>
    <xf numFmtId="0" fontId="0" fillId="44" borderId="40" xfId="0" applyFill="1" applyBorder="1" applyAlignment="1" applyProtection="1">
      <alignment horizontal="left"/>
      <protection hidden="1"/>
    </xf>
    <xf numFmtId="49" fontId="77" fillId="47" borderId="41" xfId="0" applyNumberFormat="1" applyFont="1" applyFill="1" applyBorder="1" applyAlignment="1" applyProtection="1">
      <alignment horizontal="center"/>
      <protection hidden="1"/>
    </xf>
    <xf numFmtId="0" fontId="78" fillId="44" borderId="0" xfId="0" applyFont="1" applyFill="1" applyAlignment="1">
      <alignment horizontal="center" vertical="center" readingOrder="2"/>
    </xf>
    <xf numFmtId="0" fontId="79" fillId="44" borderId="0" xfId="0" applyFont="1" applyFill="1" applyAlignment="1">
      <alignment vertical="center" readingOrder="2"/>
    </xf>
    <xf numFmtId="0" fontId="80" fillId="44" borderId="0" xfId="0" applyFont="1" applyFill="1"/>
    <xf numFmtId="0" fontId="81" fillId="44" borderId="0" xfId="0" applyFont="1" applyFill="1"/>
    <xf numFmtId="0" fontId="81" fillId="44" borderId="0" xfId="0" applyFont="1" applyFill="1" applyAlignment="1">
      <alignment horizontal="right" readingOrder="2"/>
    </xf>
    <xf numFmtId="0" fontId="0" fillId="44" borderId="0" xfId="0" applyFill="1" applyAlignment="1">
      <alignment readingOrder="2"/>
    </xf>
    <xf numFmtId="0" fontId="82" fillId="44" borderId="0" xfId="0" applyFont="1" applyFill="1" applyAlignment="1">
      <alignment horizontal="right" readingOrder="2"/>
    </xf>
    <xf numFmtId="0" fontId="82" fillId="44" borderId="0" xfId="0" applyFont="1" applyFill="1" applyAlignment="1">
      <alignment horizontal="right"/>
    </xf>
    <xf numFmtId="0" fontId="44" fillId="44" borderId="0" xfId="0" applyFont="1" applyFill="1" applyAlignment="1">
      <alignment horizontal="right"/>
    </xf>
    <xf numFmtId="0" fontId="35" fillId="44" borderId="0" xfId="0" applyFont="1" applyFill="1"/>
    <xf numFmtId="0" fontId="84" fillId="44" borderId="0" xfId="0" applyFont="1" applyFill="1" applyAlignment="1">
      <alignment horizontal="right" readingOrder="2"/>
    </xf>
    <xf numFmtId="0" fontId="37" fillId="0" borderId="0" xfId="0" applyFont="1"/>
    <xf numFmtId="0" fontId="26" fillId="0" borderId="0" xfId="0" applyFont="1"/>
    <xf numFmtId="0" fontId="86" fillId="44" borderId="0" xfId="211" applyFill="1"/>
    <xf numFmtId="165" fontId="14" fillId="0" borderId="0" xfId="0" applyNumberFormat="1" applyFont="1" applyProtection="1">
      <protection locked="0"/>
    </xf>
    <xf numFmtId="166" fontId="0" fillId="0" borderId="0" xfId="0" applyNumberFormat="1" applyProtection="1">
      <protection locked="0"/>
    </xf>
    <xf numFmtId="0" fontId="87" fillId="44" borderId="75" xfId="0" applyFont="1" applyFill="1" applyBorder="1" applyProtection="1">
      <protection locked="0"/>
    </xf>
    <xf numFmtId="0" fontId="87" fillId="44" borderId="76" xfId="0" applyFont="1" applyFill="1" applyBorder="1" applyProtection="1">
      <protection locked="0"/>
    </xf>
    <xf numFmtId="0" fontId="87" fillId="44" borderId="77" xfId="0" applyFont="1" applyFill="1" applyBorder="1" applyProtection="1">
      <protection locked="0"/>
    </xf>
    <xf numFmtId="0" fontId="47" fillId="0" borderId="28" xfId="0" applyFont="1" applyBorder="1" applyProtection="1">
      <protection locked="0"/>
    </xf>
    <xf numFmtId="170" fontId="74" fillId="2" borderId="0" xfId="0" applyNumberFormat="1" applyFont="1" applyFill="1" applyAlignment="1" applyProtection="1">
      <alignment horizontal="right" readingOrder="2"/>
      <protection locked="0"/>
    </xf>
    <xf numFmtId="0" fontId="75" fillId="0" borderId="0" xfId="0" applyFont="1" applyAlignment="1">
      <alignment wrapText="1"/>
    </xf>
    <xf numFmtId="0" fontId="0" fillId="49" borderId="40" xfId="0" applyFill="1" applyBorder="1"/>
    <xf numFmtId="0" fontId="0" fillId="49" borderId="47" xfId="0" applyFill="1" applyBorder="1"/>
    <xf numFmtId="0" fontId="14" fillId="0" borderId="28" xfId="0" applyFont="1" applyBorder="1" applyProtection="1">
      <protection locked="0"/>
    </xf>
    <xf numFmtId="3" fontId="50" fillId="0" borderId="0" xfId="0" applyNumberFormat="1" applyFont="1"/>
    <xf numFmtId="164" fontId="14" fillId="2" borderId="0" xfId="0" applyNumberFormat="1" applyFont="1" applyFill="1" applyProtection="1">
      <protection locked="0"/>
    </xf>
    <xf numFmtId="174" fontId="74" fillId="2" borderId="0" xfId="0" applyNumberFormat="1" applyFont="1" applyFill="1" applyAlignment="1" applyProtection="1">
      <alignment horizontal="right" readingOrder="2"/>
      <protection locked="0"/>
    </xf>
    <xf numFmtId="0" fontId="90" fillId="51" borderId="0" xfId="0" applyFont="1" applyFill="1" applyAlignment="1">
      <alignment horizontal="center" vertical="center" wrapText="1"/>
    </xf>
    <xf numFmtId="0" fontId="87" fillId="44" borderId="79" xfId="0" applyFont="1" applyFill="1" applyBorder="1" applyProtection="1">
      <protection locked="0"/>
    </xf>
    <xf numFmtId="0" fontId="31" fillId="3" borderId="0" xfId="0" applyFont="1" applyFill="1" applyAlignment="1">
      <alignment wrapText="1"/>
    </xf>
    <xf numFmtId="0" fontId="0" fillId="5" borderId="76" xfId="0" applyFill="1" applyBorder="1" applyAlignment="1" applyProtection="1">
      <alignment horizontal="right" wrapText="1"/>
      <protection hidden="1"/>
    </xf>
    <xf numFmtId="0" fontId="33" fillId="41" borderId="76" xfId="0" applyFont="1" applyFill="1" applyBorder="1" applyAlignment="1" applyProtection="1">
      <alignment horizontal="right" wrapText="1"/>
      <protection hidden="1"/>
    </xf>
    <xf numFmtId="0" fontId="0" fillId="5" borderId="79" xfId="0" applyFill="1" applyBorder="1" applyAlignment="1" applyProtection="1">
      <alignment horizontal="right" wrapText="1"/>
      <protection hidden="1"/>
    </xf>
    <xf numFmtId="0" fontId="0" fillId="5" borderId="77" xfId="0" applyFill="1" applyBorder="1" applyAlignment="1" applyProtection="1">
      <alignment horizontal="right" wrapText="1"/>
      <protection hidden="1"/>
    </xf>
    <xf numFmtId="0" fontId="0" fillId="44" borderId="0" xfId="0" applyFill="1" applyAlignment="1" applyProtection="1">
      <alignment horizontal="right"/>
      <protection hidden="1"/>
    </xf>
    <xf numFmtId="0" fontId="31" fillId="3" borderId="0" xfId="0" applyFont="1" applyFill="1" applyAlignment="1" applyProtection="1">
      <alignment wrapText="1"/>
      <protection hidden="1"/>
    </xf>
    <xf numFmtId="0" fontId="0" fillId="43" borderId="75" xfId="0" applyFill="1" applyBorder="1" applyAlignment="1" applyProtection="1">
      <alignment horizontal="right" wrapText="1"/>
      <protection hidden="1"/>
    </xf>
    <xf numFmtId="0" fontId="0" fillId="43" borderId="76" xfId="0" applyFill="1" applyBorder="1" applyAlignment="1" applyProtection="1">
      <alignment horizontal="right" wrapText="1"/>
      <protection hidden="1"/>
    </xf>
    <xf numFmtId="0" fontId="0" fillId="43" borderId="77" xfId="0" applyFill="1" applyBorder="1" applyAlignment="1" applyProtection="1">
      <alignment horizontal="right" wrapText="1"/>
      <protection hidden="1"/>
    </xf>
    <xf numFmtId="0" fontId="0" fillId="44" borderId="0" xfId="0" applyFill="1" applyAlignment="1" applyProtection="1">
      <alignment horizontal="right" wrapText="1"/>
      <protection hidden="1"/>
    </xf>
    <xf numFmtId="0" fontId="33" fillId="44" borderId="0" xfId="0" applyFont="1" applyFill="1" applyAlignment="1" applyProtection="1">
      <alignment horizontal="right" wrapText="1"/>
      <protection hidden="1"/>
    </xf>
    <xf numFmtId="0" fontId="44" fillId="4" borderId="78" xfId="0" applyFont="1" applyFill="1" applyBorder="1" applyAlignment="1" applyProtection="1">
      <alignment wrapText="1"/>
      <protection hidden="1"/>
    </xf>
    <xf numFmtId="0" fontId="0" fillId="0" borderId="0" xfId="0" applyAlignment="1" applyProtection="1">
      <alignment wrapText="1"/>
      <protection hidden="1"/>
    </xf>
    <xf numFmtId="0" fontId="43" fillId="0" borderId="76" xfId="0" applyFont="1" applyBorder="1" applyAlignment="1" applyProtection="1">
      <alignment wrapText="1"/>
      <protection hidden="1"/>
    </xf>
    <xf numFmtId="0" fontId="43" fillId="0" borderId="79" xfId="0" applyFont="1" applyBorder="1" applyAlignment="1" applyProtection="1">
      <alignment wrapText="1"/>
      <protection hidden="1"/>
    </xf>
    <xf numFmtId="0" fontId="73" fillId="0" borderId="74" xfId="0" applyFont="1" applyBorder="1" applyAlignment="1" applyProtection="1">
      <alignment wrapText="1"/>
      <protection hidden="1"/>
    </xf>
    <xf numFmtId="0" fontId="34" fillId="4" borderId="0" xfId="0" applyFont="1" applyFill="1" applyAlignment="1" applyProtection="1">
      <alignment wrapText="1"/>
      <protection hidden="1"/>
    </xf>
    <xf numFmtId="175" fontId="91" fillId="52" borderId="0" xfId="0" applyNumberFormat="1" applyFont="1" applyFill="1" applyAlignment="1" applyProtection="1">
      <alignment horizontal="right" vertical="center" wrapText="1"/>
      <protection hidden="1"/>
    </xf>
    <xf numFmtId="175" fontId="92" fillId="52" borderId="0" xfId="0" applyNumberFormat="1" applyFont="1" applyFill="1" applyAlignment="1" applyProtection="1">
      <alignment horizontal="right" vertical="center" wrapText="1"/>
      <protection hidden="1"/>
    </xf>
    <xf numFmtId="0" fontId="93" fillId="52" borderId="0" xfId="0" applyFont="1" applyFill="1" applyAlignment="1">
      <alignment horizontal="right" vertical="center"/>
    </xf>
    <xf numFmtId="175" fontId="33" fillId="41" borderId="76" xfId="0" applyNumberFormat="1" applyFont="1" applyFill="1" applyBorder="1" applyAlignment="1" applyProtection="1">
      <alignment vertical="center" wrapText="1"/>
      <protection hidden="1"/>
    </xf>
    <xf numFmtId="175" fontId="74" fillId="41" borderId="76" xfId="0" applyNumberFormat="1" applyFont="1" applyFill="1" applyBorder="1" applyProtection="1">
      <protection locked="0"/>
    </xf>
    <xf numFmtId="175" fontId="74" fillId="41" borderId="77" xfId="0" applyNumberFormat="1" applyFont="1" applyFill="1" applyBorder="1" applyProtection="1">
      <protection locked="0"/>
    </xf>
    <xf numFmtId="175" fontId="94" fillId="4" borderId="0" xfId="0" applyNumberFormat="1" applyFont="1" applyFill="1" applyAlignment="1">
      <alignment wrapText="1"/>
    </xf>
    <xf numFmtId="175" fontId="0" fillId="44" borderId="0" xfId="0" applyNumberFormat="1" applyFill="1" applyProtection="1">
      <protection hidden="1"/>
    </xf>
    <xf numFmtId="175" fontId="0" fillId="44" borderId="0" xfId="0" applyNumberFormat="1" applyFill="1"/>
    <xf numFmtId="175" fontId="31" fillId="3" borderId="0" xfId="0" applyNumberFormat="1" applyFont="1" applyFill="1" applyAlignment="1" applyProtection="1">
      <alignment wrapText="1"/>
      <protection hidden="1"/>
    </xf>
    <xf numFmtId="175" fontId="32" fillId="3" borderId="0" xfId="0" applyNumberFormat="1" applyFont="1" applyFill="1"/>
    <xf numFmtId="175" fontId="33" fillId="42" borderId="75" xfId="0" applyNumberFormat="1" applyFont="1" applyFill="1" applyBorder="1" applyAlignment="1" applyProtection="1">
      <alignment vertical="center" wrapText="1"/>
      <protection hidden="1"/>
    </xf>
    <xf numFmtId="175" fontId="74" fillId="42" borderId="75" xfId="0" applyNumberFormat="1" applyFont="1" applyFill="1" applyBorder="1" applyProtection="1">
      <protection locked="0"/>
    </xf>
    <xf numFmtId="175" fontId="33" fillId="42" borderId="76" xfId="0" applyNumberFormat="1" applyFont="1" applyFill="1" applyBorder="1" applyAlignment="1" applyProtection="1">
      <alignment vertical="center" wrapText="1"/>
      <protection hidden="1"/>
    </xf>
    <xf numFmtId="175" fontId="74" fillId="42" borderId="76" xfId="0" applyNumberFormat="1" applyFont="1" applyFill="1" applyBorder="1" applyProtection="1">
      <protection locked="0"/>
    </xf>
    <xf numFmtId="175" fontId="74" fillId="42" borderId="77" xfId="0" applyNumberFormat="1" applyFont="1" applyFill="1" applyBorder="1" applyProtection="1">
      <protection locked="0"/>
    </xf>
    <xf numFmtId="176" fontId="0" fillId="44" borderId="0" xfId="0" applyNumberFormat="1" applyFill="1" applyProtection="1">
      <protection hidden="1"/>
    </xf>
    <xf numFmtId="176" fontId="31" fillId="3" borderId="0" xfId="0" applyNumberFormat="1" applyFont="1" applyFill="1" applyAlignment="1" applyProtection="1">
      <alignment wrapText="1"/>
      <protection hidden="1"/>
    </xf>
    <xf numFmtId="175" fontId="33" fillId="44" borderId="0" xfId="0" applyNumberFormat="1" applyFont="1" applyFill="1" applyAlignment="1" applyProtection="1">
      <alignment wrapText="1"/>
      <protection hidden="1"/>
    </xf>
    <xf numFmtId="177" fontId="0" fillId="44" borderId="0" xfId="0" applyNumberFormat="1" applyFill="1" applyProtection="1">
      <protection hidden="1"/>
    </xf>
    <xf numFmtId="177" fontId="44" fillId="4" borderId="78" xfId="0" applyNumberFormat="1" applyFont="1" applyFill="1" applyBorder="1" applyAlignment="1" applyProtection="1">
      <alignment wrapText="1"/>
      <protection hidden="1"/>
    </xf>
    <xf numFmtId="175" fontId="43" fillId="0" borderId="76" xfId="0" applyNumberFormat="1" applyFont="1" applyBorder="1" applyAlignment="1" applyProtection="1">
      <alignment vertical="center" wrapText="1"/>
      <protection hidden="1"/>
    </xf>
    <xf numFmtId="175" fontId="95" fillId="0" borderId="76" xfId="0" applyNumberFormat="1" applyFont="1" applyBorder="1" applyAlignment="1" applyProtection="1">
      <alignment vertical="center" wrapText="1"/>
      <protection hidden="1"/>
    </xf>
    <xf numFmtId="175" fontId="43" fillId="0" borderId="79" xfId="0" applyNumberFormat="1" applyFont="1" applyBorder="1" applyAlignment="1" applyProtection="1">
      <alignment vertical="center" wrapText="1"/>
      <protection hidden="1"/>
    </xf>
    <xf numFmtId="175" fontId="95" fillId="0" borderId="79" xfId="0" applyNumberFormat="1" applyFont="1" applyBorder="1" applyAlignment="1" applyProtection="1">
      <alignment vertical="center" wrapText="1"/>
      <protection hidden="1"/>
    </xf>
    <xf numFmtId="175" fontId="73" fillId="0" borderId="74" xfId="0" applyNumberFormat="1" applyFont="1" applyBorder="1" applyAlignment="1" applyProtection="1">
      <alignment vertical="center" wrapText="1"/>
      <protection hidden="1"/>
    </xf>
    <xf numFmtId="175" fontId="96" fillId="0" borderId="74" xfId="0" applyNumberFormat="1" applyFont="1" applyBorder="1" applyAlignment="1" applyProtection="1">
      <alignment vertical="center" wrapText="1"/>
      <protection hidden="1"/>
    </xf>
    <xf numFmtId="0" fontId="97" fillId="53" borderId="0" xfId="0" applyFont="1" applyFill="1" applyAlignment="1">
      <alignment horizontal="right"/>
    </xf>
    <xf numFmtId="3" fontId="97" fillId="53" borderId="0" xfId="0" applyNumberFormat="1" applyFont="1" applyFill="1"/>
    <xf numFmtId="0" fontId="97" fillId="53" borderId="0" xfId="0" applyFont="1" applyFill="1"/>
    <xf numFmtId="0" fontId="98" fillId="53" borderId="0" xfId="0" applyFont="1" applyFill="1" applyAlignment="1">
      <alignment horizontal="right"/>
    </xf>
    <xf numFmtId="3" fontId="98" fillId="53" borderId="0" xfId="0" applyNumberFormat="1" applyFont="1" applyFill="1"/>
    <xf numFmtId="0" fontId="98" fillId="53" borderId="0" xfId="0" applyFont="1" applyFill="1"/>
    <xf numFmtId="0" fontId="99" fillId="52" borderId="0" xfId="0" applyFont="1" applyFill="1" applyAlignment="1">
      <alignment horizontal="right" vertical="center" wrapText="1"/>
    </xf>
    <xf numFmtId="175" fontId="9" fillId="0" borderId="0" xfId="0" applyNumberFormat="1" applyFont="1" applyAlignment="1">
      <alignment horizontal="right" vertical="center"/>
    </xf>
    <xf numFmtId="175" fontId="14" fillId="0" borderId="0" xfId="0" applyNumberFormat="1" applyFont="1" applyAlignment="1" applyProtection="1">
      <alignment horizontal="right" vertical="center"/>
      <protection locked="0"/>
    </xf>
    <xf numFmtId="175" fontId="9" fillId="0" borderId="80" xfId="0" applyNumberFormat="1" applyFont="1" applyBorder="1" applyAlignment="1">
      <alignment horizontal="right" vertical="center"/>
    </xf>
    <xf numFmtId="175" fontId="9" fillId="0" borderId="41" xfId="0" applyNumberFormat="1" applyFont="1" applyBorder="1" applyAlignment="1">
      <alignment horizontal="right" vertical="center"/>
    </xf>
    <xf numFmtId="0" fontId="15" fillId="0" borderId="85" xfId="0" applyFont="1" applyBorder="1"/>
    <xf numFmtId="175" fontId="9" fillId="0" borderId="86" xfId="0" applyNumberFormat="1" applyFont="1" applyBorder="1" applyAlignment="1">
      <alignment horizontal="right" vertical="center"/>
    </xf>
    <xf numFmtId="0" fontId="15" fillId="0" borderId="34" xfId="0" applyFont="1" applyBorder="1"/>
    <xf numFmtId="175" fontId="9" fillId="0" borderId="45" xfId="0" applyNumberFormat="1" applyFont="1" applyBorder="1" applyAlignment="1">
      <alignment horizontal="right" vertical="center"/>
    </xf>
    <xf numFmtId="0" fontId="15" fillId="0" borderId="87" xfId="0" applyFont="1" applyBorder="1"/>
    <xf numFmtId="175" fontId="9" fillId="0" borderId="88" xfId="0" applyNumberFormat="1" applyFont="1" applyBorder="1" applyAlignment="1">
      <alignment horizontal="right" vertical="center"/>
    </xf>
    <xf numFmtId="0" fontId="9" fillId="44" borderId="0" xfId="0" applyFont="1" applyFill="1"/>
    <xf numFmtId="175" fontId="15" fillId="0" borderId="89" xfId="0" applyNumberFormat="1" applyFont="1" applyBorder="1" applyAlignment="1">
      <alignment horizontal="right" vertical="center"/>
    </xf>
    <xf numFmtId="175" fontId="15" fillId="0" borderId="90" xfId="0" applyNumberFormat="1" applyFont="1" applyBorder="1" applyAlignment="1">
      <alignment horizontal="right" vertical="center"/>
    </xf>
    <xf numFmtId="175" fontId="9" fillId="0" borderId="91" xfId="0" applyNumberFormat="1" applyFont="1" applyBorder="1" applyAlignment="1">
      <alignment horizontal="right" vertical="center"/>
    </xf>
    <xf numFmtId="175" fontId="9" fillId="0" borderId="89" xfId="0" applyNumberFormat="1" applyFont="1" applyBorder="1" applyAlignment="1">
      <alignment horizontal="right" vertical="center"/>
    </xf>
    <xf numFmtId="179" fontId="0" fillId="0" borderId="10" xfId="0" applyNumberFormat="1" applyBorder="1"/>
    <xf numFmtId="179" fontId="9" fillId="0" borderId="37" xfId="0" applyNumberFormat="1" applyFont="1" applyBorder="1" applyAlignment="1">
      <alignment horizontal="right" vertical="center"/>
    </xf>
    <xf numFmtId="179" fontId="9" fillId="0" borderId="15" xfId="0" applyNumberFormat="1" applyFont="1" applyBorder="1" applyAlignment="1">
      <alignment horizontal="right" vertical="center"/>
    </xf>
    <xf numFmtId="0" fontId="22" fillId="0" borderId="8" xfId="0" applyFont="1" applyBorder="1" applyAlignment="1">
      <alignment horizontal="right"/>
    </xf>
    <xf numFmtId="178" fontId="0" fillId="0" borderId="10" xfId="0" applyNumberFormat="1" applyBorder="1" applyAlignment="1">
      <alignment horizontal="right" vertical="center"/>
    </xf>
    <xf numFmtId="178" fontId="0" fillId="0" borderId="92" xfId="0" applyNumberFormat="1" applyBorder="1" applyAlignment="1">
      <alignment horizontal="right" vertical="center"/>
    </xf>
    <xf numFmtId="178" fontId="9" fillId="0" borderId="37" xfId="0" applyNumberFormat="1" applyFont="1" applyBorder="1" applyAlignment="1">
      <alignment horizontal="right" vertical="center"/>
    </xf>
    <xf numFmtId="179" fontId="0" fillId="0" borderId="10" xfId="0" applyNumberFormat="1" applyBorder="1" applyAlignment="1">
      <alignment horizontal="right" vertical="center"/>
    </xf>
    <xf numFmtId="179" fontId="0" fillId="2" borderId="52" xfId="0" applyNumberFormat="1" applyFill="1" applyBorder="1" applyAlignment="1" applyProtection="1">
      <alignment horizontal="right" vertical="center"/>
      <protection locked="0"/>
    </xf>
    <xf numFmtId="0" fontId="14" fillId="0" borderId="6" xfId="0" applyFont="1" applyBorder="1" applyAlignment="1" applyProtection="1">
      <alignment horizontal="right" vertical="center"/>
      <protection locked="0"/>
    </xf>
    <xf numFmtId="0" fontId="14" fillId="0" borderId="7" xfId="0" applyFont="1" applyBorder="1" applyAlignment="1" applyProtection="1">
      <alignment horizontal="right" vertical="center"/>
      <protection locked="0"/>
    </xf>
    <xf numFmtId="168" fontId="9" fillId="2" borderId="0" xfId="0" applyNumberFormat="1" applyFont="1" applyFill="1" applyAlignment="1">
      <alignment horizontal="right" vertical="center"/>
    </xf>
    <xf numFmtId="3" fontId="14" fillId="2" borderId="16" xfId="0" applyNumberFormat="1" applyFont="1" applyFill="1" applyBorder="1" applyAlignment="1" applyProtection="1">
      <alignment horizontal="right" vertical="center"/>
      <protection locked="0"/>
    </xf>
    <xf numFmtId="0" fontId="14" fillId="2" borderId="8" xfId="0" applyFont="1" applyFill="1" applyBorder="1" applyAlignment="1" applyProtection="1">
      <alignment horizontal="right" vertical="center"/>
      <protection locked="0"/>
    </xf>
    <xf numFmtId="3" fontId="14" fillId="2" borderId="17" xfId="0" applyNumberFormat="1" applyFont="1" applyFill="1" applyBorder="1" applyAlignment="1" applyProtection="1">
      <alignment horizontal="right" vertical="center"/>
      <protection locked="0"/>
    </xf>
    <xf numFmtId="167" fontId="0" fillId="0" borderId="10" xfId="0" applyNumberFormat="1" applyBorder="1" applyAlignment="1">
      <alignment horizontal="right" vertical="center"/>
    </xf>
    <xf numFmtId="169" fontId="0" fillId="0" borderId="10" xfId="108" applyNumberFormat="1" applyFont="1" applyBorder="1" applyAlignment="1">
      <alignment horizontal="right" vertical="center"/>
    </xf>
    <xf numFmtId="9" fontId="0" fillId="0" borderId="10" xfId="0" applyNumberFormat="1" applyBorder="1" applyAlignment="1">
      <alignment horizontal="right" vertical="center"/>
    </xf>
    <xf numFmtId="0" fontId="0" fillId="0" borderId="18" xfId="0" applyBorder="1" applyAlignment="1">
      <alignment horizontal="right" vertical="center"/>
    </xf>
    <xf numFmtId="167" fontId="0" fillId="0" borderId="4" xfId="0" applyNumberFormat="1" applyBorder="1" applyAlignment="1">
      <alignment horizontal="right" vertical="center"/>
    </xf>
    <xf numFmtId="169" fontId="0" fillId="0" borderId="4" xfId="108" applyNumberFormat="1" applyFont="1" applyBorder="1" applyAlignment="1">
      <alignment horizontal="right" vertical="center"/>
    </xf>
    <xf numFmtId="9" fontId="0" fillId="0" borderId="4" xfId="0" applyNumberFormat="1" applyBorder="1" applyAlignment="1">
      <alignment horizontal="right" vertical="center"/>
    </xf>
    <xf numFmtId="0" fontId="0" fillId="0" borderId="19" xfId="0" applyBorder="1" applyAlignment="1">
      <alignment horizontal="right" vertical="center"/>
    </xf>
    <xf numFmtId="167" fontId="0" fillId="0" borderId="5" xfId="0" applyNumberFormat="1" applyBorder="1" applyAlignment="1">
      <alignment horizontal="right" vertical="center"/>
    </xf>
    <xf numFmtId="169" fontId="0" fillId="0" borderId="5" xfId="108" applyNumberFormat="1" applyFont="1" applyBorder="1" applyAlignment="1">
      <alignment horizontal="right" vertical="center"/>
    </xf>
    <xf numFmtId="9" fontId="0" fillId="0" borderId="5" xfId="0" applyNumberFormat="1" applyBorder="1" applyAlignment="1">
      <alignment horizontal="right" vertical="center"/>
    </xf>
    <xf numFmtId="0" fontId="0" fillId="0" borderId="20" xfId="0" applyBorder="1" applyAlignment="1">
      <alignment horizontal="right" vertical="center"/>
    </xf>
    <xf numFmtId="179" fontId="0" fillId="0" borderId="4" xfId="0" applyNumberFormat="1" applyBorder="1" applyAlignment="1">
      <alignment horizontal="right" vertical="center"/>
    </xf>
    <xf numFmtId="179" fontId="0" fillId="0" borderId="5" xfId="0" applyNumberFormat="1" applyBorder="1" applyAlignment="1">
      <alignment horizontal="right" vertical="center"/>
    </xf>
    <xf numFmtId="179" fontId="0" fillId="0" borderId="4" xfId="0" applyNumberFormat="1" applyBorder="1"/>
    <xf numFmtId="179" fontId="0" fillId="0" borderId="5" xfId="0" applyNumberFormat="1" applyBorder="1"/>
    <xf numFmtId="3" fontId="0" fillId="0" borderId="10" xfId="0" applyNumberFormat="1" applyBorder="1" applyAlignment="1">
      <alignment horizontal="right" vertical="center"/>
    </xf>
    <xf numFmtId="3" fontId="0" fillId="0" borderId="4" xfId="0" applyNumberFormat="1" applyBorder="1" applyAlignment="1">
      <alignment horizontal="right" vertical="center"/>
    </xf>
    <xf numFmtId="3" fontId="0" fillId="0" borderId="5" xfId="0" applyNumberFormat="1" applyBorder="1" applyAlignment="1">
      <alignment horizontal="right" vertical="center"/>
    </xf>
    <xf numFmtId="172" fontId="14" fillId="46" borderId="0" xfId="0" applyNumberFormat="1" applyFont="1" applyFill="1" applyProtection="1">
      <protection locked="0"/>
    </xf>
    <xf numFmtId="173" fontId="74" fillId="46" borderId="0" xfId="0" applyNumberFormat="1" applyFont="1" applyFill="1" applyProtection="1">
      <protection locked="0"/>
    </xf>
    <xf numFmtId="0" fontId="87" fillId="46" borderId="0" xfId="0" applyFont="1" applyFill="1" applyProtection="1">
      <protection locked="0"/>
    </xf>
    <xf numFmtId="0" fontId="33" fillId="42" borderId="75" xfId="0" applyFont="1" applyFill="1" applyBorder="1" applyAlignment="1" applyProtection="1">
      <alignment horizontal="right" vertical="center" wrapText="1"/>
      <protection hidden="1"/>
    </xf>
    <xf numFmtId="0" fontId="33" fillId="42" borderId="76" xfId="0" applyFont="1" applyFill="1" applyBorder="1" applyAlignment="1" applyProtection="1">
      <alignment horizontal="right" vertical="center" wrapText="1"/>
      <protection hidden="1"/>
    </xf>
    <xf numFmtId="0" fontId="33" fillId="42" borderId="77" xfId="0" applyFont="1" applyFill="1" applyBorder="1" applyAlignment="1" applyProtection="1">
      <alignment horizontal="right" vertical="center" wrapText="1"/>
      <protection hidden="1"/>
    </xf>
    <xf numFmtId="0" fontId="75" fillId="0" borderId="0" xfId="214" applyFont="1" applyAlignment="1">
      <alignment wrapText="1"/>
    </xf>
    <xf numFmtId="0" fontId="32" fillId="3" borderId="0" xfId="0" quotePrefix="1" applyFont="1" applyFill="1"/>
    <xf numFmtId="175" fontId="33" fillId="41" borderId="79" xfId="0" applyNumberFormat="1" applyFont="1" applyFill="1" applyBorder="1" applyAlignment="1" applyProtection="1">
      <alignment vertical="center" wrapText="1"/>
      <protection hidden="1"/>
    </xf>
    <xf numFmtId="175" fontId="34" fillId="4" borderId="84" xfId="0" applyNumberFormat="1" applyFont="1" applyFill="1" applyBorder="1" applyAlignment="1" applyProtection="1">
      <alignment wrapText="1"/>
      <protection hidden="1"/>
    </xf>
    <xf numFmtId="175" fontId="33" fillId="42" borderId="79" xfId="0" applyNumberFormat="1" applyFont="1" applyFill="1" applyBorder="1" applyAlignment="1" applyProtection="1">
      <alignment vertical="center" wrapText="1"/>
      <protection hidden="1"/>
    </xf>
    <xf numFmtId="14" fontId="0" fillId="0" borderId="0" xfId="0" applyNumberFormat="1"/>
    <xf numFmtId="0" fontId="89" fillId="50" borderId="83" xfId="0" applyFont="1" applyFill="1" applyBorder="1" applyAlignment="1">
      <alignment horizontal="center" vertical="center" wrapText="1"/>
    </xf>
    <xf numFmtId="0" fontId="0" fillId="44" borderId="93" xfId="0" applyFill="1" applyBorder="1"/>
    <xf numFmtId="2" fontId="0" fillId="44" borderId="94" xfId="0" applyNumberFormat="1" applyFill="1" applyBorder="1"/>
    <xf numFmtId="0" fontId="15" fillId="44" borderId="95" xfId="0" applyFont="1" applyFill="1" applyBorder="1" applyAlignment="1">
      <alignment horizontal="right"/>
    </xf>
    <xf numFmtId="0" fontId="0" fillId="44" borderId="96" xfId="0" applyFill="1" applyBorder="1"/>
    <xf numFmtId="0" fontId="9" fillId="44" borderId="40" xfId="0" applyFont="1" applyFill="1" applyBorder="1"/>
    <xf numFmtId="0" fontId="0" fillId="44" borderId="47" xfId="0" applyFill="1" applyBorder="1"/>
    <xf numFmtId="0" fontId="26" fillId="44" borderId="96" xfId="0" applyFont="1" applyFill="1" applyBorder="1"/>
    <xf numFmtId="0" fontId="26" fillId="44" borderId="97" xfId="0" applyFont="1" applyFill="1" applyBorder="1"/>
    <xf numFmtId="2" fontId="0" fillId="44" borderId="98" xfId="0" applyNumberFormat="1" applyFill="1" applyBorder="1"/>
    <xf numFmtId="175" fontId="9" fillId="0" borderId="99" xfId="0" applyNumberFormat="1" applyFont="1" applyBorder="1" applyAlignment="1">
      <alignment horizontal="right" vertical="center"/>
    </xf>
    <xf numFmtId="2" fontId="9" fillId="44" borderId="41" xfId="0" applyNumberFormat="1" applyFont="1" applyFill="1" applyBorder="1"/>
    <xf numFmtId="0" fontId="14" fillId="0" borderId="25" xfId="0" applyFont="1" applyBorder="1"/>
    <xf numFmtId="179" fontId="14" fillId="2" borderId="52" xfId="0" applyNumberFormat="1" applyFont="1" applyFill="1" applyBorder="1" applyAlignment="1" applyProtection="1">
      <alignment horizontal="right" vertical="center"/>
      <protection locked="0"/>
    </xf>
    <xf numFmtId="0" fontId="14" fillId="2" borderId="0" xfId="0" applyFont="1" applyFill="1" applyAlignment="1" applyProtection="1">
      <alignment horizontal="right" vertical="center"/>
      <protection locked="0"/>
    </xf>
    <xf numFmtId="179" fontId="14" fillId="2" borderId="63" xfId="0" applyNumberFormat="1" applyFont="1" applyFill="1" applyBorder="1" applyAlignment="1" applyProtection="1">
      <alignment horizontal="right" vertical="center"/>
      <protection locked="0"/>
    </xf>
    <xf numFmtId="179" fontId="14" fillId="2" borderId="64" xfId="0" applyNumberFormat="1" applyFont="1" applyFill="1" applyBorder="1" applyAlignment="1" applyProtection="1">
      <alignment horizontal="right" vertical="center"/>
      <protection locked="0"/>
    </xf>
    <xf numFmtId="0" fontId="33" fillId="41" borderId="79" xfId="0" applyFont="1" applyFill="1" applyBorder="1" applyAlignment="1" applyProtection="1">
      <alignment horizontal="right" wrapText="1"/>
      <protection hidden="1"/>
    </xf>
    <xf numFmtId="175" fontId="74" fillId="41" borderId="79" xfId="0" applyNumberFormat="1" applyFont="1" applyFill="1" applyBorder="1" applyProtection="1">
      <protection locked="0"/>
    </xf>
    <xf numFmtId="175" fontId="33" fillId="41" borderId="101" xfId="0" applyNumberFormat="1" applyFont="1" applyFill="1" applyBorder="1" applyAlignment="1" applyProtection="1">
      <alignment vertical="center" wrapText="1"/>
      <protection hidden="1"/>
    </xf>
    <xf numFmtId="175" fontId="74" fillId="41" borderId="101" xfId="0" applyNumberFormat="1" applyFont="1" applyFill="1" applyBorder="1" applyProtection="1">
      <protection locked="0"/>
    </xf>
    <xf numFmtId="175" fontId="33" fillId="41" borderId="100" xfId="0" applyNumberFormat="1" applyFont="1" applyFill="1" applyBorder="1" applyAlignment="1" applyProtection="1">
      <alignment vertical="center" wrapText="1"/>
      <protection hidden="1"/>
    </xf>
    <xf numFmtId="175" fontId="74" fillId="41" borderId="100" xfId="0" applyNumberFormat="1" applyFont="1" applyFill="1" applyBorder="1" applyProtection="1">
      <protection locked="0"/>
    </xf>
    <xf numFmtId="175" fontId="33" fillId="41" borderId="102" xfId="0" applyNumberFormat="1" applyFont="1" applyFill="1" applyBorder="1" applyAlignment="1" applyProtection="1">
      <alignment vertical="center" wrapText="1"/>
      <protection hidden="1"/>
    </xf>
    <xf numFmtId="175" fontId="74" fillId="41" borderId="102" xfId="0" applyNumberFormat="1" applyFont="1" applyFill="1" applyBorder="1" applyProtection="1">
      <protection locked="0"/>
    </xf>
    <xf numFmtId="0" fontId="0" fillId="5" borderId="101" xfId="0" applyFill="1" applyBorder="1" applyAlignment="1" applyProtection="1">
      <alignment horizontal="right" wrapText="1"/>
      <protection hidden="1"/>
    </xf>
    <xf numFmtId="0" fontId="87" fillId="44" borderId="101" xfId="0" applyFont="1" applyFill="1" applyBorder="1" applyProtection="1">
      <protection locked="0"/>
    </xf>
    <xf numFmtId="0" fontId="0" fillId="5" borderId="100" xfId="0" applyFill="1" applyBorder="1" applyAlignment="1" applyProtection="1">
      <alignment horizontal="right" wrapText="1"/>
      <protection hidden="1"/>
    </xf>
    <xf numFmtId="0" fontId="87" fillId="44" borderId="100" xfId="0" applyFont="1" applyFill="1" applyBorder="1" applyProtection="1">
      <protection locked="0"/>
    </xf>
    <xf numFmtId="0" fontId="0" fillId="5" borderId="102" xfId="0" applyFill="1" applyBorder="1" applyAlignment="1" applyProtection="1">
      <alignment horizontal="right" wrapText="1"/>
      <protection hidden="1"/>
    </xf>
    <xf numFmtId="0" fontId="87" fillId="44" borderId="102" xfId="0" applyFont="1" applyFill="1" applyBorder="1" applyProtection="1">
      <protection locked="0"/>
    </xf>
    <xf numFmtId="0" fontId="86" fillId="49" borderId="41" xfId="211" applyFill="1" applyBorder="1"/>
    <xf numFmtId="0" fontId="33" fillId="41" borderId="75" xfId="0" applyFont="1" applyFill="1" applyBorder="1" applyAlignment="1" applyProtection="1">
      <alignment horizontal="right" wrapText="1"/>
      <protection hidden="1"/>
    </xf>
    <xf numFmtId="0" fontId="34" fillId="4" borderId="84" xfId="0" applyFont="1" applyFill="1" applyBorder="1" applyAlignment="1" applyProtection="1">
      <alignment wrapText="1"/>
      <protection hidden="1"/>
    </xf>
    <xf numFmtId="0" fontId="78" fillId="48" borderId="0" xfId="0" applyFont="1" applyFill="1" applyAlignment="1">
      <alignment horizontal="center" vertical="center" readingOrder="2"/>
    </xf>
    <xf numFmtId="0" fontId="81" fillId="44" borderId="0" xfId="0" applyFont="1" applyFill="1" applyAlignment="1">
      <alignment horizontal="right" vertical="top" wrapText="1" readingOrder="2"/>
    </xf>
    <xf numFmtId="0" fontId="76" fillId="44" borderId="0" xfId="0" applyFont="1" applyFill="1" applyAlignment="1">
      <alignment horizontal="right" vertical="top" wrapText="1" readingOrder="2"/>
    </xf>
    <xf numFmtId="0" fontId="88" fillId="0" borderId="0" xfId="0" applyFont="1" applyAlignment="1">
      <alignment horizontal="center"/>
    </xf>
    <xf numFmtId="0" fontId="0" fillId="0" borderId="0" xfId="0" applyAlignment="1"/>
    <xf numFmtId="0" fontId="9" fillId="7" borderId="25" xfId="75" applyFill="1" applyBorder="1" applyAlignment="1">
      <alignment horizontal="center" vertical="top" wrapText="1" readingOrder="2"/>
    </xf>
    <xf numFmtId="0" fontId="9" fillId="7" borderId="27" xfId="75" applyFill="1" applyBorder="1" applyAlignment="1">
      <alignment horizontal="center" vertical="top" wrapText="1" readingOrder="2"/>
    </xf>
    <xf numFmtId="0" fontId="9" fillId="7" borderId="11" xfId="0" applyFont="1" applyFill="1" applyBorder="1" applyAlignment="1">
      <alignment horizontal="center"/>
    </xf>
    <xf numFmtId="0" fontId="9" fillId="7" borderId="13" xfId="0" applyFont="1" applyFill="1" applyBorder="1" applyAlignment="1">
      <alignment horizontal="center"/>
    </xf>
  </cellXfs>
  <cellStyles count="285">
    <cellStyle name="20% - Accent1 2" xfId="2" xr:uid="{00000000-0005-0000-0000-000000000000}"/>
    <cellStyle name="20% - Accent1 2 2" xfId="123" xr:uid="{00000000-0005-0000-0000-000001000000}"/>
    <cellStyle name="20% - Accent1 3" xfId="3" xr:uid="{00000000-0005-0000-0000-000002000000}"/>
    <cellStyle name="20% - Accent1 3 2" xfId="152" xr:uid="{00000000-0005-0000-0000-000003000000}"/>
    <cellStyle name="20% - Accent1 4" xfId="4" xr:uid="{00000000-0005-0000-0000-000004000000}"/>
    <cellStyle name="20% - Accent1 4 2" xfId="166" xr:uid="{00000000-0005-0000-0000-000005000000}"/>
    <cellStyle name="20% - Accent1 5" xfId="5" xr:uid="{00000000-0005-0000-0000-000006000000}"/>
    <cellStyle name="20% - Accent1 5 2" xfId="179" xr:uid="{00000000-0005-0000-0000-000007000000}"/>
    <cellStyle name="20% - Accent1 6" xfId="255" xr:uid="{00000000-0005-0000-0000-000008000000}"/>
    <cellStyle name="20% - Accent2 2" xfId="7" xr:uid="{00000000-0005-0000-0000-000009000000}"/>
    <cellStyle name="20% - Accent2 2 2" xfId="125" xr:uid="{00000000-0005-0000-0000-00000A000000}"/>
    <cellStyle name="20% - Accent2 3" xfId="8" xr:uid="{00000000-0005-0000-0000-00000B000000}"/>
    <cellStyle name="20% - Accent2 3 2" xfId="154" xr:uid="{00000000-0005-0000-0000-00000C000000}"/>
    <cellStyle name="20% - Accent2 4" xfId="9" xr:uid="{00000000-0005-0000-0000-00000D000000}"/>
    <cellStyle name="20% - Accent2 4 2" xfId="168" xr:uid="{00000000-0005-0000-0000-00000E000000}"/>
    <cellStyle name="20% - Accent2 5" xfId="10" xr:uid="{00000000-0005-0000-0000-00000F000000}"/>
    <cellStyle name="20% - Accent2 5 2" xfId="181" xr:uid="{00000000-0005-0000-0000-000010000000}"/>
    <cellStyle name="20% - Accent2 6" xfId="259" xr:uid="{00000000-0005-0000-0000-000011000000}"/>
    <cellStyle name="20% - Accent3 2" xfId="12" xr:uid="{00000000-0005-0000-0000-000012000000}"/>
    <cellStyle name="20% - Accent3 2 2" xfId="127" xr:uid="{00000000-0005-0000-0000-000013000000}"/>
    <cellStyle name="20% - Accent3 3" xfId="13" xr:uid="{00000000-0005-0000-0000-000014000000}"/>
    <cellStyle name="20% - Accent3 3 2" xfId="156" xr:uid="{00000000-0005-0000-0000-000015000000}"/>
    <cellStyle name="20% - Accent3 4" xfId="14" xr:uid="{00000000-0005-0000-0000-000016000000}"/>
    <cellStyle name="20% - Accent3 4 2" xfId="170" xr:uid="{00000000-0005-0000-0000-000017000000}"/>
    <cellStyle name="20% - Accent3 5" xfId="15" xr:uid="{00000000-0005-0000-0000-000018000000}"/>
    <cellStyle name="20% - Accent3 5 2" xfId="183" xr:uid="{00000000-0005-0000-0000-000019000000}"/>
    <cellStyle name="20% - Accent3 6" xfId="263" xr:uid="{00000000-0005-0000-0000-00001A000000}"/>
    <cellStyle name="20% - Accent4 2" xfId="17" xr:uid="{00000000-0005-0000-0000-00001B000000}"/>
    <cellStyle name="20% - Accent4 2 2" xfId="129" xr:uid="{00000000-0005-0000-0000-00001C000000}"/>
    <cellStyle name="20% - Accent4 3" xfId="18" xr:uid="{00000000-0005-0000-0000-00001D000000}"/>
    <cellStyle name="20% - Accent4 3 2" xfId="158" xr:uid="{00000000-0005-0000-0000-00001E000000}"/>
    <cellStyle name="20% - Accent4 4" xfId="19" xr:uid="{00000000-0005-0000-0000-00001F000000}"/>
    <cellStyle name="20% - Accent4 4 2" xfId="172" xr:uid="{00000000-0005-0000-0000-000020000000}"/>
    <cellStyle name="20% - Accent4 5" xfId="20" xr:uid="{00000000-0005-0000-0000-000021000000}"/>
    <cellStyle name="20% - Accent4 5 2" xfId="185" xr:uid="{00000000-0005-0000-0000-000022000000}"/>
    <cellStyle name="20% - Accent4 6" xfId="267" xr:uid="{00000000-0005-0000-0000-000023000000}"/>
    <cellStyle name="20% - Accent5 2" xfId="22" xr:uid="{00000000-0005-0000-0000-000024000000}"/>
    <cellStyle name="20% - Accent5 2 2" xfId="131" xr:uid="{00000000-0005-0000-0000-000025000000}"/>
    <cellStyle name="20% - Accent5 3" xfId="23" xr:uid="{00000000-0005-0000-0000-000026000000}"/>
    <cellStyle name="20% - Accent5 3 2" xfId="160" xr:uid="{00000000-0005-0000-0000-000027000000}"/>
    <cellStyle name="20% - Accent5 4" xfId="24" xr:uid="{00000000-0005-0000-0000-000028000000}"/>
    <cellStyle name="20% - Accent5 4 2" xfId="174" xr:uid="{00000000-0005-0000-0000-000029000000}"/>
    <cellStyle name="20% - Accent5 5" xfId="25" xr:uid="{00000000-0005-0000-0000-00002A000000}"/>
    <cellStyle name="20% - Accent5 5 2" xfId="187" xr:uid="{00000000-0005-0000-0000-00002B000000}"/>
    <cellStyle name="20% - Accent5 6" xfId="271" xr:uid="{00000000-0005-0000-0000-00002C000000}"/>
    <cellStyle name="20% - Accent6 2" xfId="27" xr:uid="{00000000-0005-0000-0000-00002D000000}"/>
    <cellStyle name="20% - Accent6 2 2" xfId="133" xr:uid="{00000000-0005-0000-0000-00002E000000}"/>
    <cellStyle name="20% - Accent6 3" xfId="28" xr:uid="{00000000-0005-0000-0000-00002F000000}"/>
    <cellStyle name="20% - Accent6 3 2" xfId="162" xr:uid="{00000000-0005-0000-0000-000030000000}"/>
    <cellStyle name="20% - Accent6 4" xfId="29" xr:uid="{00000000-0005-0000-0000-000031000000}"/>
    <cellStyle name="20% - Accent6 4 2" xfId="176" xr:uid="{00000000-0005-0000-0000-000032000000}"/>
    <cellStyle name="20% - Accent6 5" xfId="30" xr:uid="{00000000-0005-0000-0000-000033000000}"/>
    <cellStyle name="20% - Accent6 5 2" xfId="189" xr:uid="{00000000-0005-0000-0000-000034000000}"/>
    <cellStyle name="20% - Accent6 6" xfId="275" xr:uid="{00000000-0005-0000-0000-000035000000}"/>
    <cellStyle name="20% - הדגשה1" xfId="1" builtinId="30" customBuiltin="1"/>
    <cellStyle name="20% - הדגשה1 2" xfId="192" xr:uid="{00000000-0005-0000-0000-000037000000}"/>
    <cellStyle name="20% - הדגשה1 3" xfId="122" xr:uid="{00000000-0005-0000-0000-000038000000}"/>
    <cellStyle name="20% - הדגשה1 4" xfId="218" xr:uid="{00000000-0005-0000-0000-000039000000}"/>
    <cellStyle name="20% - הדגשה2" xfId="6" builtinId="34" customBuiltin="1"/>
    <cellStyle name="20% - הדגשה2 2" xfId="194" xr:uid="{00000000-0005-0000-0000-00003B000000}"/>
    <cellStyle name="20% - הדגשה2 3" xfId="124" xr:uid="{00000000-0005-0000-0000-00003C000000}"/>
    <cellStyle name="20% - הדגשה2 4" xfId="221" xr:uid="{00000000-0005-0000-0000-00003D000000}"/>
    <cellStyle name="20% - הדגשה3" xfId="11" builtinId="38" customBuiltin="1"/>
    <cellStyle name="20% - הדגשה3 2" xfId="196" xr:uid="{00000000-0005-0000-0000-00003F000000}"/>
    <cellStyle name="20% - הדגשה3 3" xfId="126" xr:uid="{00000000-0005-0000-0000-000040000000}"/>
    <cellStyle name="20% - הדגשה3 4" xfId="224" xr:uid="{00000000-0005-0000-0000-000041000000}"/>
    <cellStyle name="20% - הדגשה4" xfId="16" builtinId="42" customBuiltin="1"/>
    <cellStyle name="20% - הדגשה4 2" xfId="198" xr:uid="{00000000-0005-0000-0000-000043000000}"/>
    <cellStyle name="20% - הדגשה4 3" xfId="128" xr:uid="{00000000-0005-0000-0000-000044000000}"/>
    <cellStyle name="20% - הדגשה4 4" xfId="227" xr:uid="{00000000-0005-0000-0000-000045000000}"/>
    <cellStyle name="20% - הדגשה5" xfId="21" builtinId="46" customBuiltin="1"/>
    <cellStyle name="20% - הדגשה5 2" xfId="200" xr:uid="{00000000-0005-0000-0000-000047000000}"/>
    <cellStyle name="20% - הדגשה5 3" xfId="130" xr:uid="{00000000-0005-0000-0000-000048000000}"/>
    <cellStyle name="20% - הדגשה5 4" xfId="230" xr:uid="{00000000-0005-0000-0000-000049000000}"/>
    <cellStyle name="20% - הדגשה6" xfId="26" builtinId="50" customBuiltin="1"/>
    <cellStyle name="20% - הדגשה6 2" xfId="202" xr:uid="{00000000-0005-0000-0000-00004B000000}"/>
    <cellStyle name="20% - הדגשה6 3" xfId="132" xr:uid="{00000000-0005-0000-0000-00004C000000}"/>
    <cellStyle name="20% - הדגשה6 4" xfId="233" xr:uid="{00000000-0005-0000-0000-00004D000000}"/>
    <cellStyle name="40% - Accent1 2" xfId="32" xr:uid="{00000000-0005-0000-0000-00004E000000}"/>
    <cellStyle name="40% - Accent1 2 2" xfId="135" xr:uid="{00000000-0005-0000-0000-00004F000000}"/>
    <cellStyle name="40% - Accent1 3" xfId="33" xr:uid="{00000000-0005-0000-0000-000050000000}"/>
    <cellStyle name="40% - Accent1 3 2" xfId="153" xr:uid="{00000000-0005-0000-0000-000051000000}"/>
    <cellStyle name="40% - Accent1 4" xfId="34" xr:uid="{00000000-0005-0000-0000-000052000000}"/>
    <cellStyle name="40% - Accent1 4 2" xfId="167" xr:uid="{00000000-0005-0000-0000-000053000000}"/>
    <cellStyle name="40% - Accent1 5" xfId="35" xr:uid="{00000000-0005-0000-0000-000054000000}"/>
    <cellStyle name="40% - Accent1 5 2" xfId="180" xr:uid="{00000000-0005-0000-0000-000055000000}"/>
    <cellStyle name="40% - Accent1 6" xfId="256" xr:uid="{00000000-0005-0000-0000-000056000000}"/>
    <cellStyle name="40% - Accent2 2" xfId="37" xr:uid="{00000000-0005-0000-0000-000057000000}"/>
    <cellStyle name="40% - Accent2 2 2" xfId="137" xr:uid="{00000000-0005-0000-0000-000058000000}"/>
    <cellStyle name="40% - Accent2 3" xfId="38" xr:uid="{00000000-0005-0000-0000-000059000000}"/>
    <cellStyle name="40% - Accent2 3 2" xfId="155" xr:uid="{00000000-0005-0000-0000-00005A000000}"/>
    <cellStyle name="40% - Accent2 4" xfId="39" xr:uid="{00000000-0005-0000-0000-00005B000000}"/>
    <cellStyle name="40% - Accent2 4 2" xfId="169" xr:uid="{00000000-0005-0000-0000-00005C000000}"/>
    <cellStyle name="40% - Accent2 5" xfId="40" xr:uid="{00000000-0005-0000-0000-00005D000000}"/>
    <cellStyle name="40% - Accent2 5 2" xfId="182" xr:uid="{00000000-0005-0000-0000-00005E000000}"/>
    <cellStyle name="40% - Accent2 6" xfId="260" xr:uid="{00000000-0005-0000-0000-00005F000000}"/>
    <cellStyle name="40% - Accent3 2" xfId="42" xr:uid="{00000000-0005-0000-0000-000060000000}"/>
    <cellStyle name="40% - Accent3 2 2" xfId="139" xr:uid="{00000000-0005-0000-0000-000061000000}"/>
    <cellStyle name="40% - Accent3 3" xfId="43" xr:uid="{00000000-0005-0000-0000-000062000000}"/>
    <cellStyle name="40% - Accent3 3 2" xfId="157" xr:uid="{00000000-0005-0000-0000-000063000000}"/>
    <cellStyle name="40% - Accent3 4" xfId="44" xr:uid="{00000000-0005-0000-0000-000064000000}"/>
    <cellStyle name="40% - Accent3 4 2" xfId="171" xr:uid="{00000000-0005-0000-0000-000065000000}"/>
    <cellStyle name="40% - Accent3 5" xfId="45" xr:uid="{00000000-0005-0000-0000-000066000000}"/>
    <cellStyle name="40% - Accent3 5 2" xfId="184" xr:uid="{00000000-0005-0000-0000-000067000000}"/>
    <cellStyle name="40% - Accent3 6" xfId="264" xr:uid="{00000000-0005-0000-0000-000068000000}"/>
    <cellStyle name="40% - Accent4 2" xfId="47" xr:uid="{00000000-0005-0000-0000-000069000000}"/>
    <cellStyle name="40% - Accent4 2 2" xfId="141" xr:uid="{00000000-0005-0000-0000-00006A000000}"/>
    <cellStyle name="40% - Accent4 3" xfId="48" xr:uid="{00000000-0005-0000-0000-00006B000000}"/>
    <cellStyle name="40% - Accent4 3 2" xfId="159" xr:uid="{00000000-0005-0000-0000-00006C000000}"/>
    <cellStyle name="40% - Accent4 4" xfId="49" xr:uid="{00000000-0005-0000-0000-00006D000000}"/>
    <cellStyle name="40% - Accent4 4 2" xfId="173" xr:uid="{00000000-0005-0000-0000-00006E000000}"/>
    <cellStyle name="40% - Accent4 5" xfId="50" xr:uid="{00000000-0005-0000-0000-00006F000000}"/>
    <cellStyle name="40% - Accent4 5 2" xfId="186" xr:uid="{00000000-0005-0000-0000-000070000000}"/>
    <cellStyle name="40% - Accent4 6" xfId="268" xr:uid="{00000000-0005-0000-0000-000071000000}"/>
    <cellStyle name="40% - Accent5 2" xfId="52" xr:uid="{00000000-0005-0000-0000-000072000000}"/>
    <cellStyle name="40% - Accent5 2 2" xfId="143" xr:uid="{00000000-0005-0000-0000-000073000000}"/>
    <cellStyle name="40% - Accent5 3" xfId="53" xr:uid="{00000000-0005-0000-0000-000074000000}"/>
    <cellStyle name="40% - Accent5 3 2" xfId="161" xr:uid="{00000000-0005-0000-0000-000075000000}"/>
    <cellStyle name="40% - Accent5 4" xfId="54" xr:uid="{00000000-0005-0000-0000-000076000000}"/>
    <cellStyle name="40% - Accent5 4 2" xfId="175" xr:uid="{00000000-0005-0000-0000-000077000000}"/>
    <cellStyle name="40% - Accent5 5" xfId="55" xr:uid="{00000000-0005-0000-0000-000078000000}"/>
    <cellStyle name="40% - Accent5 5 2" xfId="188" xr:uid="{00000000-0005-0000-0000-000079000000}"/>
    <cellStyle name="40% - Accent5 6" xfId="272" xr:uid="{00000000-0005-0000-0000-00007A000000}"/>
    <cellStyle name="40% - Accent6 2" xfId="57" xr:uid="{00000000-0005-0000-0000-00007B000000}"/>
    <cellStyle name="40% - Accent6 2 2" xfId="145" xr:uid="{00000000-0005-0000-0000-00007C000000}"/>
    <cellStyle name="40% - Accent6 3" xfId="58" xr:uid="{00000000-0005-0000-0000-00007D000000}"/>
    <cellStyle name="40% - Accent6 3 2" xfId="163" xr:uid="{00000000-0005-0000-0000-00007E000000}"/>
    <cellStyle name="40% - Accent6 4" xfId="59" xr:uid="{00000000-0005-0000-0000-00007F000000}"/>
    <cellStyle name="40% - Accent6 4 2" xfId="177" xr:uid="{00000000-0005-0000-0000-000080000000}"/>
    <cellStyle name="40% - Accent6 5" xfId="60" xr:uid="{00000000-0005-0000-0000-000081000000}"/>
    <cellStyle name="40% - Accent6 5 2" xfId="190" xr:uid="{00000000-0005-0000-0000-000082000000}"/>
    <cellStyle name="40% - Accent6 6" xfId="276" xr:uid="{00000000-0005-0000-0000-000083000000}"/>
    <cellStyle name="40% - הדגשה1" xfId="31" builtinId="31" customBuiltin="1"/>
    <cellStyle name="40% - הדגשה1 2" xfId="193" xr:uid="{00000000-0005-0000-0000-000085000000}"/>
    <cellStyle name="40% - הדגשה1 3" xfId="134" xr:uid="{00000000-0005-0000-0000-000086000000}"/>
    <cellStyle name="40% - הדגשה1 4" xfId="219" xr:uid="{00000000-0005-0000-0000-000087000000}"/>
    <cellStyle name="40% - הדגשה2" xfId="36" builtinId="35" customBuiltin="1"/>
    <cellStyle name="40% - הדגשה2 2" xfId="195" xr:uid="{00000000-0005-0000-0000-000089000000}"/>
    <cellStyle name="40% - הדגשה2 3" xfId="136" xr:uid="{00000000-0005-0000-0000-00008A000000}"/>
    <cellStyle name="40% - הדגשה2 4" xfId="222" xr:uid="{00000000-0005-0000-0000-00008B000000}"/>
    <cellStyle name="40% - הדגשה3" xfId="41" builtinId="39" customBuiltin="1"/>
    <cellStyle name="40% - הדגשה3 2" xfId="197" xr:uid="{00000000-0005-0000-0000-00008D000000}"/>
    <cellStyle name="40% - הדגשה3 3" xfId="138" xr:uid="{00000000-0005-0000-0000-00008E000000}"/>
    <cellStyle name="40% - הדגשה3 4" xfId="225" xr:uid="{00000000-0005-0000-0000-00008F000000}"/>
    <cellStyle name="40% - הדגשה4" xfId="46" builtinId="43" customBuiltin="1"/>
    <cellStyle name="40% - הדגשה4 2" xfId="199" xr:uid="{00000000-0005-0000-0000-000091000000}"/>
    <cellStyle name="40% - הדגשה4 3" xfId="140" xr:uid="{00000000-0005-0000-0000-000092000000}"/>
    <cellStyle name="40% - הדגשה4 4" xfId="228" xr:uid="{00000000-0005-0000-0000-000093000000}"/>
    <cellStyle name="40% - הדגשה5" xfId="51" builtinId="47" customBuiltin="1"/>
    <cellStyle name="40% - הדגשה5 2" xfId="201" xr:uid="{00000000-0005-0000-0000-000095000000}"/>
    <cellStyle name="40% - הדגשה5 3" xfId="142" xr:uid="{00000000-0005-0000-0000-000096000000}"/>
    <cellStyle name="40% - הדגשה5 4" xfId="231" xr:uid="{00000000-0005-0000-0000-000097000000}"/>
    <cellStyle name="40% - הדגשה6" xfId="56" builtinId="51" customBuiltin="1"/>
    <cellStyle name="40% - הדגשה6 2" xfId="203" xr:uid="{00000000-0005-0000-0000-000099000000}"/>
    <cellStyle name="40% - הדגשה6 3" xfId="144" xr:uid="{00000000-0005-0000-0000-00009A000000}"/>
    <cellStyle name="40% - הדגשה6 4" xfId="234" xr:uid="{00000000-0005-0000-0000-00009B000000}"/>
    <cellStyle name="60% - Accent1 2" xfId="257" xr:uid="{00000000-0005-0000-0000-00009C000000}"/>
    <cellStyle name="60% - Accent1 3" xfId="279" xr:uid="{00000000-0005-0000-0000-00009D000000}"/>
    <cellStyle name="60% - Accent2 2" xfId="261" xr:uid="{00000000-0005-0000-0000-00009E000000}"/>
    <cellStyle name="60% - Accent2 3" xfId="280" xr:uid="{00000000-0005-0000-0000-00009F000000}"/>
    <cellStyle name="60% - Accent3 2" xfId="265" xr:uid="{00000000-0005-0000-0000-0000A0000000}"/>
    <cellStyle name="60% - Accent3 3" xfId="281" xr:uid="{00000000-0005-0000-0000-0000A1000000}"/>
    <cellStyle name="60% - Accent4 2" xfId="269" xr:uid="{00000000-0005-0000-0000-0000A2000000}"/>
    <cellStyle name="60% - Accent4 3" xfId="282" xr:uid="{00000000-0005-0000-0000-0000A3000000}"/>
    <cellStyle name="60% - Accent5 2" xfId="273" xr:uid="{00000000-0005-0000-0000-0000A4000000}"/>
    <cellStyle name="60% - Accent5 3" xfId="283" xr:uid="{00000000-0005-0000-0000-0000A5000000}"/>
    <cellStyle name="60% - Accent6 2" xfId="277" xr:uid="{00000000-0005-0000-0000-0000A6000000}"/>
    <cellStyle name="60% - Accent6 3" xfId="284" xr:uid="{00000000-0005-0000-0000-0000A7000000}"/>
    <cellStyle name="60% - הדגשה1" xfId="61" builtinId="32" customBuiltin="1"/>
    <cellStyle name="60% - הדגשה1 2" xfId="220" xr:uid="{00000000-0005-0000-0000-0000A9000000}"/>
    <cellStyle name="60% - הדגשה2" xfId="62" builtinId="36" customBuiltin="1"/>
    <cellStyle name="60% - הדגשה2 2" xfId="223" xr:uid="{00000000-0005-0000-0000-0000AB000000}"/>
    <cellStyle name="60% - הדגשה3" xfId="63" builtinId="40" customBuiltin="1"/>
    <cellStyle name="60% - הדגשה3 2" xfId="226" xr:uid="{00000000-0005-0000-0000-0000AD000000}"/>
    <cellStyle name="60% - הדגשה4" xfId="64" builtinId="44" customBuiltin="1"/>
    <cellStyle name="60% - הדגשה4 2" xfId="229" xr:uid="{00000000-0005-0000-0000-0000AF000000}"/>
    <cellStyle name="60% - הדגשה5" xfId="65" builtinId="48" customBuiltin="1"/>
    <cellStyle name="60% - הדגשה5 2" xfId="232" xr:uid="{00000000-0005-0000-0000-0000B1000000}"/>
    <cellStyle name="60% - הדגשה6" xfId="66" builtinId="52" customBuiltin="1"/>
    <cellStyle name="60% - הדגשה6 2" xfId="235" xr:uid="{00000000-0005-0000-0000-0000B3000000}"/>
    <cellStyle name="Accent1 2" xfId="254" xr:uid="{00000000-0005-0000-0000-0000B4000000}"/>
    <cellStyle name="Accent2 2" xfId="258" xr:uid="{00000000-0005-0000-0000-0000B5000000}"/>
    <cellStyle name="Accent3 2" xfId="262" xr:uid="{00000000-0005-0000-0000-0000B6000000}"/>
    <cellStyle name="Accent4 2" xfId="266" xr:uid="{00000000-0005-0000-0000-0000B7000000}"/>
    <cellStyle name="Accent5 2" xfId="270" xr:uid="{00000000-0005-0000-0000-0000B8000000}"/>
    <cellStyle name="Accent6 2" xfId="274" xr:uid="{00000000-0005-0000-0000-0000B9000000}"/>
    <cellStyle name="Bad 2" xfId="243" xr:uid="{00000000-0005-0000-0000-0000BA000000}"/>
    <cellStyle name="bold_dates" xfId="74" xr:uid="{00000000-0005-0000-0000-0000BB000000}"/>
    <cellStyle name="bold_nums" xfId="75" xr:uid="{00000000-0005-0000-0000-0000BC000000}"/>
    <cellStyle name="Calculation 2" xfId="247" xr:uid="{00000000-0005-0000-0000-0000BD000000}"/>
    <cellStyle name="Check Cell 2" xfId="249" xr:uid="{00000000-0005-0000-0000-0000BE000000}"/>
    <cellStyle name="Comma" xfId="78" builtinId="3"/>
    <cellStyle name="Comma 2" xfId="146" xr:uid="{00000000-0005-0000-0000-0000C0000000}"/>
    <cellStyle name="Explanatory Text 2" xfId="252" xr:uid="{00000000-0005-0000-0000-0000C1000000}"/>
    <cellStyle name="Good 2" xfId="242" xr:uid="{00000000-0005-0000-0000-0000C2000000}"/>
    <cellStyle name="gray_nums" xfId="81" xr:uid="{00000000-0005-0000-0000-0000C3000000}"/>
    <cellStyle name="head_title" xfId="82" xr:uid="{00000000-0005-0000-0000-0000C4000000}"/>
    <cellStyle name="Heading 1 2" xfId="238" xr:uid="{00000000-0005-0000-0000-0000C5000000}"/>
    <cellStyle name="Heading 2 2" xfId="239" xr:uid="{00000000-0005-0000-0000-0000C6000000}"/>
    <cellStyle name="Heading 3 2" xfId="240" xr:uid="{00000000-0005-0000-0000-0000C7000000}"/>
    <cellStyle name="Heading 4 2" xfId="241" xr:uid="{00000000-0005-0000-0000-0000C8000000}"/>
    <cellStyle name="Input 2" xfId="245" xr:uid="{00000000-0005-0000-0000-0000C9000000}"/>
    <cellStyle name="Linked Cell 2" xfId="248" xr:uid="{00000000-0005-0000-0000-0000CA000000}"/>
    <cellStyle name="mandatory" xfId="89" xr:uid="{00000000-0005-0000-0000-0000CB000000}"/>
    <cellStyle name="mandatory 2" xfId="90" xr:uid="{00000000-0005-0000-0000-0000CC000000}"/>
    <cellStyle name="mandatory 3" xfId="91" xr:uid="{00000000-0005-0000-0000-0000CD000000}"/>
    <cellStyle name="mandatory 4" xfId="92" xr:uid="{00000000-0005-0000-0000-0000CE000000}"/>
    <cellStyle name="mandatory 5" xfId="93" xr:uid="{00000000-0005-0000-0000-0000CF000000}"/>
    <cellStyle name="mandatory 6" xfId="206" xr:uid="{00000000-0005-0000-0000-0000D0000000}"/>
    <cellStyle name="mandatory 7" xfId="209" xr:uid="{00000000-0005-0000-0000-0000D1000000}"/>
    <cellStyle name="mandatory_for_arranged" xfId="94" xr:uid="{00000000-0005-0000-0000-0000D2000000}"/>
    <cellStyle name="Neutral 2" xfId="244" xr:uid="{00000000-0005-0000-0000-0000D3000000}"/>
    <cellStyle name="Neutral 3" xfId="278" xr:uid="{00000000-0005-0000-0000-0000D4000000}"/>
    <cellStyle name="Normal" xfId="0" builtinId="0" customBuiltin="1"/>
    <cellStyle name="Normal 2" xfId="96" xr:uid="{00000000-0005-0000-0000-0000D6000000}"/>
    <cellStyle name="Normal 3" xfId="210" xr:uid="{00000000-0005-0000-0000-0000D7000000}"/>
    <cellStyle name="Normal 4" xfId="214" xr:uid="{00000000-0005-0000-0000-0000D8000000}"/>
    <cellStyle name="Normal 5" xfId="236" xr:uid="{00000000-0005-0000-0000-0000D9000000}"/>
    <cellStyle name="Note 2" xfId="98" xr:uid="{00000000-0005-0000-0000-0000DA000000}"/>
    <cellStyle name="Note 2 2" xfId="148" xr:uid="{00000000-0005-0000-0000-0000DB000000}"/>
    <cellStyle name="Note 3" xfId="99" xr:uid="{00000000-0005-0000-0000-0000DC000000}"/>
    <cellStyle name="Note 3 2" xfId="151" xr:uid="{00000000-0005-0000-0000-0000DD000000}"/>
    <cellStyle name="Note 3 3" xfId="212" xr:uid="{00000000-0005-0000-0000-0000DE000000}"/>
    <cellStyle name="Note 4" xfId="100" xr:uid="{00000000-0005-0000-0000-0000DF000000}"/>
    <cellStyle name="Note 4 2" xfId="165" xr:uid="{00000000-0005-0000-0000-0000E0000000}"/>
    <cellStyle name="Note 4 3" xfId="213" xr:uid="{00000000-0005-0000-0000-0000E1000000}"/>
    <cellStyle name="Note 5" xfId="101" xr:uid="{00000000-0005-0000-0000-0000E2000000}"/>
    <cellStyle name="Note 5 2" xfId="178" xr:uid="{00000000-0005-0000-0000-0000E3000000}"/>
    <cellStyle name="Note 6" xfId="251" xr:uid="{00000000-0005-0000-0000-0000E4000000}"/>
    <cellStyle name="nums" xfId="102" xr:uid="{00000000-0005-0000-0000-0000E5000000}"/>
    <cellStyle name="nums 2" xfId="103" xr:uid="{00000000-0005-0000-0000-0000E6000000}"/>
    <cellStyle name="nums 2 2" xfId="149" xr:uid="{00000000-0005-0000-0000-0000E7000000}"/>
    <cellStyle name="nums 3" xfId="104" xr:uid="{00000000-0005-0000-0000-0000E8000000}"/>
    <cellStyle name="nums 4" xfId="105" xr:uid="{00000000-0005-0000-0000-0000E9000000}"/>
    <cellStyle name="nums 5" xfId="106" xr:uid="{00000000-0005-0000-0000-0000EA000000}"/>
    <cellStyle name="nums 6" xfId="204" xr:uid="{00000000-0005-0000-0000-0000EB000000}"/>
    <cellStyle name="nums 7" xfId="207" xr:uid="{00000000-0005-0000-0000-0000EC000000}"/>
    <cellStyle name="Output 2" xfId="246" xr:uid="{00000000-0005-0000-0000-0000ED000000}"/>
    <cellStyle name="Percent" xfId="108" builtinId="5"/>
    <cellStyle name="Percent 2" xfId="164" xr:uid="{00000000-0005-0000-0000-0000EF000000}"/>
    <cellStyle name="red_nums" xfId="109" xr:uid="{00000000-0005-0000-0000-0000F0000000}"/>
    <cellStyle name="remarks" xfId="110" xr:uid="{00000000-0005-0000-0000-0000F1000000}"/>
    <cellStyle name="remarks 2" xfId="111" xr:uid="{00000000-0005-0000-0000-0000F2000000}"/>
    <cellStyle name="remarks 2 2" xfId="150" xr:uid="{00000000-0005-0000-0000-0000F3000000}"/>
    <cellStyle name="remarks 3" xfId="112" xr:uid="{00000000-0005-0000-0000-0000F4000000}"/>
    <cellStyle name="remarks 4" xfId="113" xr:uid="{00000000-0005-0000-0000-0000F5000000}"/>
    <cellStyle name="remarks 5" xfId="114" xr:uid="{00000000-0005-0000-0000-0000F6000000}"/>
    <cellStyle name="remarks 6" xfId="205" xr:uid="{00000000-0005-0000-0000-0000F7000000}"/>
    <cellStyle name="remarks 7" xfId="208" xr:uid="{00000000-0005-0000-0000-0000F8000000}"/>
    <cellStyle name="Title 2" xfId="116" xr:uid="{00000000-0005-0000-0000-0000F9000000}"/>
    <cellStyle name="Title 3" xfId="237" xr:uid="{00000000-0005-0000-0000-0000FA000000}"/>
    <cellStyle name="Total 2" xfId="253" xr:uid="{00000000-0005-0000-0000-0000FB000000}"/>
    <cellStyle name="violet" xfId="118" xr:uid="{00000000-0005-0000-0000-0000FC000000}"/>
    <cellStyle name="violet_bold" xfId="119" xr:uid="{00000000-0005-0000-0000-0000FD000000}"/>
    <cellStyle name="violet_date" xfId="120" xr:uid="{00000000-0005-0000-0000-0000FE000000}"/>
    <cellStyle name="Warning Text 2" xfId="250" xr:uid="{00000000-0005-0000-0000-0000FF000000}"/>
    <cellStyle name="הדגשה1" xfId="67" builtinId="29" customBuiltin="1"/>
    <cellStyle name="הדגשה2" xfId="68" builtinId="33" customBuiltin="1"/>
    <cellStyle name="הדגשה3" xfId="69" builtinId="37" customBuiltin="1"/>
    <cellStyle name="הדגשה4" xfId="70" builtinId="41" customBuiltin="1"/>
    <cellStyle name="הדגשה5" xfId="71" builtinId="45" customBuiltin="1"/>
    <cellStyle name="הדגשה6" xfId="72" builtinId="49" customBuiltin="1"/>
    <cellStyle name="היפר-קישור" xfId="211" builtinId="8"/>
    <cellStyle name="הערה" xfId="97" builtinId="10" customBuiltin="1"/>
    <cellStyle name="הערה 2" xfId="191" xr:uid="{00000000-0005-0000-0000-000008010000}"/>
    <cellStyle name="הערה 3" xfId="147" xr:uid="{00000000-0005-0000-0000-000009010000}"/>
    <cellStyle name="הערה 4" xfId="217" xr:uid="{00000000-0005-0000-0000-00000A010000}"/>
    <cellStyle name="חישוב" xfId="76" builtinId="22" customBuiltin="1"/>
    <cellStyle name="טוב" xfId="80" builtinId="26" customBuiltin="1"/>
    <cellStyle name="טקסט אזהרה" xfId="121" builtinId="11" customBuiltin="1"/>
    <cellStyle name="טקסט הסברי" xfId="79" builtinId="53" customBuiltin="1"/>
    <cellStyle name="כותרת" xfId="115" builtinId="15" customBuiltin="1"/>
    <cellStyle name="כותרת 1" xfId="83" builtinId="16" customBuiltin="1"/>
    <cellStyle name="כותרת 2" xfId="84" builtinId="17" customBuiltin="1"/>
    <cellStyle name="כותרת 3" xfId="85" builtinId="18" customBuiltin="1"/>
    <cellStyle name="כותרת 4" xfId="86" builtinId="19" customBuiltin="1"/>
    <cellStyle name="כותרת 5" xfId="215" xr:uid="{00000000-0005-0000-0000-000014010000}"/>
    <cellStyle name="ניטראלי" xfId="95" builtinId="28" customBuiltin="1"/>
    <cellStyle name="ניטראלי 2" xfId="216" xr:uid="{00000000-0005-0000-0000-000016010000}"/>
    <cellStyle name="סה&quot;כ" xfId="117" builtinId="25" customBuiltin="1"/>
    <cellStyle name="פלט" xfId="107" builtinId="21" customBuiltin="1"/>
    <cellStyle name="קלט" xfId="87" builtinId="20" customBuiltin="1"/>
    <cellStyle name="רע" xfId="73" builtinId="27" customBuiltin="1"/>
    <cellStyle name="תא מסומן" xfId="77" builtinId="23" customBuiltin="1"/>
    <cellStyle name="תא מקושר" xfId="88" builtinId="24" customBuiltin="1"/>
  </cellStyles>
  <dxfs count="16">
    <dxf>
      <fill>
        <patternFill patternType="none">
          <bgColor auto="1"/>
        </patternFill>
      </fill>
    </dxf>
    <dxf>
      <fill>
        <patternFill patternType="none">
          <bgColor indexed="65"/>
        </patternFill>
      </fill>
    </dxf>
    <dxf>
      <fill>
        <patternFill patternType="none">
          <bgColor indexed="65"/>
        </patternFill>
      </fill>
    </dxf>
    <dxf>
      <fill>
        <patternFill patternType="none">
          <bgColor auto="1"/>
        </patternFill>
      </fill>
    </dxf>
    <dxf>
      <fill>
        <patternFill patternType="none">
          <bgColor auto="1"/>
        </patternFill>
      </fill>
    </dxf>
    <dxf>
      <fill>
        <patternFill patternType="none">
          <bgColor indexed="65"/>
        </patternFill>
      </fill>
    </dxf>
    <dxf>
      <fill>
        <patternFill>
          <bgColor theme="0"/>
        </patternFill>
      </fill>
    </dxf>
    <dxf>
      <fill>
        <patternFill>
          <bgColor theme="0"/>
        </patternFill>
      </fill>
    </dxf>
    <dxf>
      <font>
        <b/>
        <i val="0"/>
        <color rgb="FFFF0000"/>
      </font>
    </dxf>
    <dxf>
      <fill>
        <patternFill patternType="none">
          <bgColor indexed="65"/>
        </patternFill>
      </fill>
    </dxf>
    <dxf>
      <fill>
        <patternFill patternType="none">
          <bgColor auto="1"/>
        </patternFill>
      </fill>
    </dxf>
    <dxf>
      <fill>
        <patternFill>
          <bgColor theme="9"/>
        </patternFill>
      </fill>
    </dxf>
    <dxf>
      <font>
        <b/>
        <i val="0"/>
        <color rgb="FFC00000"/>
      </font>
    </dxf>
    <dxf>
      <font>
        <b/>
        <i val="0"/>
        <color rgb="FF008000"/>
      </font>
    </dxf>
    <dxf>
      <font>
        <b/>
        <i val="0"/>
        <color rgb="FFC00000"/>
      </font>
    </dxf>
    <dxf>
      <font>
        <b/>
        <i val="0"/>
        <color rgb="FF008000"/>
      </font>
    </dxf>
  </dxfs>
  <tableStyles count="1" defaultTableStyle="TableStyleMedium2" defaultPivotStyle="PivotStyleLight16">
    <tableStyle name="MySqlDefault" pivot="0" table="0" count="0" xr9:uid="{00000000-0011-0000-FFFF-FFFF00000000}"/>
  </tableStyles>
  <colors>
    <mruColors>
      <color rgb="FF008000"/>
      <color rgb="FF0000FF"/>
      <color rgb="FFA3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התפתחות החזר חודשי לפי חודשים</a:t>
            </a:r>
          </a:p>
          <a:p>
            <a:pPr>
              <a:defRPr/>
            </a:pPr>
            <a:r>
              <a:rPr lang="he-IL" sz="1400" b="1">
                <a:solidFill>
                  <a:srgbClr val="FF0000"/>
                </a:solidFill>
              </a:rPr>
              <a:t>לפני הבראה</a:t>
            </a:r>
          </a:p>
        </c:rich>
      </c:tx>
      <c:overlay val="0"/>
      <c:spPr>
        <a:noFill/>
        <a:ln w="25400">
          <a:noFill/>
        </a:ln>
      </c:spPr>
    </c:title>
    <c:autoTitleDeleted val="0"/>
    <c:plotArea>
      <c:layout/>
      <c:barChart>
        <c:barDir val="col"/>
        <c:grouping val="clustered"/>
        <c:varyColors val="0"/>
        <c:ser>
          <c:idx val="0"/>
          <c:order val="0"/>
          <c:tx>
            <c:v>התפתחות החזר חודשי לפי חודשים</c:v>
          </c:tx>
          <c:invertIfNegative val="0"/>
          <c:val>
            <c:numRef>
              <c:f>'סיכום תוצאות'!$E$10:$CZ$10</c:f>
              <c:numCache>
                <c:formatCode>#,##0;\(#,##0\);"-"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0-D386-4AC1-98D3-870D51741B4A}"/>
            </c:ext>
          </c:extLst>
        </c:ser>
        <c:dLbls>
          <c:showLegendKey val="0"/>
          <c:showVal val="0"/>
          <c:showCatName val="0"/>
          <c:showSerName val="0"/>
          <c:showPercent val="0"/>
          <c:showBubbleSize val="0"/>
        </c:dLbls>
        <c:gapWidth val="0"/>
        <c:axId val="183518720"/>
        <c:axId val="194170880"/>
      </c:barChart>
      <c:lineChart>
        <c:grouping val="standard"/>
        <c:varyColors val="0"/>
        <c:ser>
          <c:idx val="1"/>
          <c:order val="1"/>
          <c:tx>
            <c:strRef>
              <c:f>'סיכום תוצאות'!$A$9</c:f>
              <c:strCache>
                <c:ptCount val="1"/>
                <c:pt idx="0">
                  <c:v>סכום פנוי להחזר חובות</c:v>
                </c:pt>
              </c:strCache>
            </c:strRef>
          </c:tx>
          <c:marker>
            <c:symbol val="none"/>
          </c:marker>
          <c:val>
            <c:numRef>
              <c:f>'סיכום תוצאות'!$E$9:$CZ$9</c:f>
              <c:numCache>
                <c:formatCode>#,##0;\(#,##0\);"-"</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numCache>
            </c:numRef>
          </c:val>
          <c:smooth val="0"/>
          <c:extLst>
            <c:ext xmlns:c16="http://schemas.microsoft.com/office/drawing/2014/chart" uri="{C3380CC4-5D6E-409C-BE32-E72D297353CC}">
              <c16:uniqueId val="{00000001-D386-4AC1-98D3-870D51741B4A}"/>
            </c:ext>
          </c:extLst>
        </c:ser>
        <c:dLbls>
          <c:showLegendKey val="0"/>
          <c:showVal val="0"/>
          <c:showCatName val="0"/>
          <c:showSerName val="0"/>
          <c:showPercent val="0"/>
          <c:showBubbleSize val="0"/>
        </c:dLbls>
        <c:marker val="1"/>
        <c:smooth val="0"/>
        <c:axId val="183518720"/>
        <c:axId val="194170880"/>
      </c:lineChart>
      <c:catAx>
        <c:axId val="183518720"/>
        <c:scaling>
          <c:orientation val="minMax"/>
        </c:scaling>
        <c:delete val="0"/>
        <c:axPos val="b"/>
        <c:title>
          <c:tx>
            <c:rich>
              <a:bodyPr/>
              <a:lstStyle/>
              <a:p>
                <a:pPr>
                  <a:defRPr/>
                </a:pPr>
                <a:r>
                  <a:rPr lang="he-IL"/>
                  <a:t>חודשים</a:t>
                </a:r>
                <a:endParaRPr lang="en-US"/>
              </a:p>
            </c:rich>
          </c:tx>
          <c:overlay val="0"/>
          <c:spPr>
            <a:noFill/>
            <a:ln w="25400">
              <a:noFill/>
            </a:ln>
          </c:spPr>
        </c:title>
        <c:numFmt formatCode="General" sourceLinked="1"/>
        <c:majorTickMark val="out"/>
        <c:minorTickMark val="none"/>
        <c:tickLblPos val="nextTo"/>
        <c:crossAx val="194170880"/>
        <c:crosses val="autoZero"/>
        <c:auto val="1"/>
        <c:lblAlgn val="ctr"/>
        <c:lblOffset val="100"/>
        <c:noMultiLvlLbl val="0"/>
      </c:catAx>
      <c:valAx>
        <c:axId val="194170880"/>
        <c:scaling>
          <c:orientation val="minMax"/>
        </c:scaling>
        <c:delete val="0"/>
        <c:axPos val="l"/>
        <c:majorGridlines/>
        <c:title>
          <c:tx>
            <c:rich>
              <a:bodyPr/>
              <a:lstStyle/>
              <a:p>
                <a:pPr>
                  <a:defRPr/>
                </a:pPr>
                <a:r>
                  <a:rPr lang="he-IL"/>
                  <a:t>ש"ח</a:t>
                </a:r>
                <a:endParaRPr lang="en-US"/>
              </a:p>
            </c:rich>
          </c:tx>
          <c:overlay val="0"/>
          <c:spPr>
            <a:noFill/>
            <a:ln w="25400">
              <a:noFill/>
            </a:ln>
          </c:spPr>
        </c:title>
        <c:numFmt formatCode="#,##0;\(#,##0\);&quot;-&quot;" sourceLinked="1"/>
        <c:majorTickMark val="out"/>
        <c:minorTickMark val="none"/>
        <c:tickLblPos val="nextTo"/>
        <c:crossAx val="183518720"/>
        <c:crosses val="autoZero"/>
        <c:crossBetween val="between"/>
      </c:valAx>
    </c:plotArea>
    <c:legend>
      <c:legendPos val="b"/>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התפתחות החזר חודשי לפי חודשים</a:t>
            </a:r>
          </a:p>
          <a:p>
            <a:pPr>
              <a:defRPr/>
            </a:pPr>
            <a:r>
              <a:rPr lang="he-IL" sz="1400" b="1">
                <a:solidFill>
                  <a:srgbClr val="008000"/>
                </a:solidFill>
              </a:rPr>
              <a:t>אחרי הבראה</a:t>
            </a:r>
          </a:p>
        </c:rich>
      </c:tx>
      <c:overlay val="0"/>
      <c:spPr>
        <a:noFill/>
        <a:ln w="25400">
          <a:noFill/>
        </a:ln>
      </c:spPr>
    </c:title>
    <c:autoTitleDeleted val="0"/>
    <c:plotArea>
      <c:layout/>
      <c:barChart>
        <c:barDir val="col"/>
        <c:grouping val="stacked"/>
        <c:varyColors val="0"/>
        <c:ser>
          <c:idx val="0"/>
          <c:order val="0"/>
          <c:tx>
            <c:strRef>
              <c:f>'סיכום תוצאות'!$A$65</c:f>
              <c:strCache>
                <c:ptCount val="1"/>
                <c:pt idx="0">
                  <c:v>סה"כ החזר חודשי</c:v>
                </c:pt>
              </c:strCache>
            </c:strRef>
          </c:tx>
          <c:invertIfNegative val="0"/>
          <c:val>
            <c:numRef>
              <c:f>'סיכום תוצאות'!$E$166:$CZ$166</c:f>
              <c:numCache>
                <c:formatCode>#,##0</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numCache>
            </c:numRef>
          </c:val>
          <c:extLst>
            <c:ext xmlns:c16="http://schemas.microsoft.com/office/drawing/2014/chart" uri="{C3380CC4-5D6E-409C-BE32-E72D297353CC}">
              <c16:uniqueId val="{00000000-9637-4480-812F-9A9976F2DB82}"/>
            </c:ext>
          </c:extLst>
        </c:ser>
        <c:ser>
          <c:idx val="2"/>
          <c:order val="2"/>
          <c:tx>
            <c:v>ממומן מסכום ראשוני</c:v>
          </c:tx>
          <c:invertIfNegative val="0"/>
          <c:val>
            <c:numRef>
              <c:f>'סיכום תוצאות'!$E$165:$CZ$165</c:f>
              <c:numCache>
                <c:formatCode>#,##0</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numCache>
            </c:numRef>
          </c:val>
          <c:extLst>
            <c:ext xmlns:c16="http://schemas.microsoft.com/office/drawing/2014/chart" uri="{C3380CC4-5D6E-409C-BE32-E72D297353CC}">
              <c16:uniqueId val="{00000001-9637-4480-812F-9A9976F2DB82}"/>
            </c:ext>
          </c:extLst>
        </c:ser>
        <c:dLbls>
          <c:showLegendKey val="0"/>
          <c:showVal val="0"/>
          <c:showCatName val="0"/>
          <c:showSerName val="0"/>
          <c:showPercent val="0"/>
          <c:showBubbleSize val="0"/>
        </c:dLbls>
        <c:gapWidth val="0"/>
        <c:overlap val="100"/>
        <c:axId val="123860864"/>
        <c:axId val="123867136"/>
      </c:barChart>
      <c:lineChart>
        <c:grouping val="standard"/>
        <c:varyColors val="0"/>
        <c:ser>
          <c:idx val="1"/>
          <c:order val="1"/>
          <c:tx>
            <c:strRef>
              <c:f>'סיכום תוצאות'!$A$16</c:f>
              <c:strCache>
                <c:ptCount val="1"/>
                <c:pt idx="0">
                  <c:v>סכום פנוי להחזר חובות</c:v>
                </c:pt>
              </c:strCache>
            </c:strRef>
          </c:tx>
          <c:marker>
            <c:symbol val="none"/>
          </c:marker>
          <c:val>
            <c:numRef>
              <c:f>'סיכום תוצאות'!$E$16:$CZ$16</c:f>
              <c:numCache>
                <c:formatCode>#,##0;\(#,##0\);"-"</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numCache>
            </c:numRef>
          </c:val>
          <c:smooth val="0"/>
          <c:extLst>
            <c:ext xmlns:c16="http://schemas.microsoft.com/office/drawing/2014/chart" uri="{C3380CC4-5D6E-409C-BE32-E72D297353CC}">
              <c16:uniqueId val="{00000002-9637-4480-812F-9A9976F2DB82}"/>
            </c:ext>
          </c:extLst>
        </c:ser>
        <c:dLbls>
          <c:showLegendKey val="0"/>
          <c:showVal val="0"/>
          <c:showCatName val="0"/>
          <c:showSerName val="0"/>
          <c:showPercent val="0"/>
          <c:showBubbleSize val="0"/>
        </c:dLbls>
        <c:marker val="1"/>
        <c:smooth val="0"/>
        <c:axId val="123860864"/>
        <c:axId val="123867136"/>
      </c:lineChart>
      <c:catAx>
        <c:axId val="123860864"/>
        <c:scaling>
          <c:orientation val="minMax"/>
        </c:scaling>
        <c:delete val="0"/>
        <c:axPos val="b"/>
        <c:title>
          <c:tx>
            <c:rich>
              <a:bodyPr/>
              <a:lstStyle/>
              <a:p>
                <a:pPr>
                  <a:defRPr/>
                </a:pPr>
                <a:r>
                  <a:rPr lang="he-IL"/>
                  <a:t>חודשים</a:t>
                </a:r>
                <a:endParaRPr lang="en-US"/>
              </a:p>
            </c:rich>
          </c:tx>
          <c:overlay val="0"/>
          <c:spPr>
            <a:noFill/>
            <a:ln w="25400">
              <a:noFill/>
            </a:ln>
          </c:spPr>
        </c:title>
        <c:numFmt formatCode="General" sourceLinked="1"/>
        <c:majorTickMark val="out"/>
        <c:minorTickMark val="none"/>
        <c:tickLblPos val="nextTo"/>
        <c:crossAx val="123867136"/>
        <c:crosses val="autoZero"/>
        <c:auto val="1"/>
        <c:lblAlgn val="ctr"/>
        <c:lblOffset val="100"/>
        <c:noMultiLvlLbl val="0"/>
      </c:catAx>
      <c:valAx>
        <c:axId val="123867136"/>
        <c:scaling>
          <c:orientation val="minMax"/>
        </c:scaling>
        <c:delete val="0"/>
        <c:axPos val="l"/>
        <c:majorGridlines/>
        <c:title>
          <c:tx>
            <c:rich>
              <a:bodyPr rot="-5400000" vert="horz"/>
              <a:lstStyle/>
              <a:p>
                <a:pPr>
                  <a:defRPr/>
                </a:pPr>
                <a:r>
                  <a:rPr lang="he-IL"/>
                  <a:t>ש"ח</a:t>
                </a:r>
                <a:endParaRPr lang="en-US"/>
              </a:p>
            </c:rich>
          </c:tx>
          <c:overlay val="0"/>
          <c:spPr>
            <a:noFill/>
            <a:ln w="25400">
              <a:noFill/>
            </a:ln>
          </c:spPr>
        </c:title>
        <c:numFmt formatCode="#,##0" sourceLinked="1"/>
        <c:majorTickMark val="out"/>
        <c:minorTickMark val="none"/>
        <c:tickLblPos val="nextTo"/>
        <c:crossAx val="123860864"/>
        <c:crosses val="autoZero"/>
        <c:crossBetween val="between"/>
      </c:valAx>
    </c:plotArea>
    <c:legend>
      <c:legendPos val="b"/>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התפתחות יתרת חובות </a:t>
            </a:r>
          </a:p>
          <a:p>
            <a:pPr>
              <a:defRPr/>
            </a:pPr>
            <a:r>
              <a:rPr lang="he-IL" sz="1400" b="1">
                <a:solidFill>
                  <a:srgbClr val="FF0000"/>
                </a:solidFill>
              </a:rPr>
              <a:t>לפני הבראה</a:t>
            </a:r>
            <a:endParaRPr lang="en-US" sz="1400" b="1">
              <a:solidFill>
                <a:srgbClr val="FF0000"/>
              </a:solidFill>
            </a:endParaRPr>
          </a:p>
        </c:rich>
      </c:tx>
      <c:overlay val="0"/>
    </c:title>
    <c:autoTitleDeleted val="0"/>
    <c:plotArea>
      <c:layout/>
      <c:barChart>
        <c:barDir val="col"/>
        <c:grouping val="stacked"/>
        <c:varyColors val="0"/>
        <c:ser>
          <c:idx val="1"/>
          <c:order val="0"/>
          <c:tx>
            <c:strRef>
              <c:f>'סיכום תוצאות'!$A$105</c:f>
              <c:strCache>
                <c:ptCount val="1"/>
                <c:pt idx="0">
                  <c:v>סה"כ יתרות חובות שלא בהסדר</c:v>
                </c:pt>
              </c:strCache>
            </c:strRef>
          </c:tx>
          <c:invertIfNegative val="0"/>
          <c:val>
            <c:numRef>
              <c:f>'סיכום תוצאות'!$D$105:$CZ$105</c:f>
              <c:numCache>
                <c:formatCode>#,##0;\(#,##0\);"-"</c:formatCode>
                <c:ptCount val="1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numCache>
            </c:numRef>
          </c:val>
          <c:extLst>
            <c:ext xmlns:c16="http://schemas.microsoft.com/office/drawing/2014/chart" uri="{C3380CC4-5D6E-409C-BE32-E72D297353CC}">
              <c16:uniqueId val="{00000003-5F35-4C39-B560-23622A9B2ED1}"/>
            </c:ext>
          </c:extLst>
        </c:ser>
        <c:ser>
          <c:idx val="0"/>
          <c:order val="1"/>
          <c:tx>
            <c:strRef>
              <c:f>'סיכום תוצאות'!$A$104</c:f>
              <c:strCache>
                <c:ptCount val="1"/>
                <c:pt idx="0">
                  <c:v>סה"כ יתרות חובות בהסדר</c:v>
                </c:pt>
              </c:strCache>
            </c:strRef>
          </c:tx>
          <c:invertIfNegative val="0"/>
          <c:val>
            <c:numRef>
              <c:f>'סיכום תוצאות'!$D$104:$CZ$104</c:f>
              <c:numCache>
                <c:formatCode>#,##0;\(#,##0\);"-"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val>
          <c:extLst>
            <c:ext xmlns:c16="http://schemas.microsoft.com/office/drawing/2014/chart" uri="{C3380CC4-5D6E-409C-BE32-E72D297353CC}">
              <c16:uniqueId val="{00000000-5F35-4C39-B560-23622A9B2ED1}"/>
            </c:ext>
          </c:extLst>
        </c:ser>
        <c:dLbls>
          <c:showLegendKey val="0"/>
          <c:showVal val="0"/>
          <c:showCatName val="0"/>
          <c:showSerName val="0"/>
          <c:showPercent val="0"/>
          <c:showBubbleSize val="0"/>
        </c:dLbls>
        <c:gapWidth val="0"/>
        <c:overlap val="100"/>
        <c:axId val="123893632"/>
        <c:axId val="123895168"/>
      </c:barChart>
      <c:catAx>
        <c:axId val="123893632"/>
        <c:scaling>
          <c:orientation val="minMax"/>
        </c:scaling>
        <c:delete val="0"/>
        <c:axPos val="b"/>
        <c:numFmt formatCode="General" sourceLinked="1"/>
        <c:majorTickMark val="none"/>
        <c:minorTickMark val="none"/>
        <c:tickLblPos val="nextTo"/>
        <c:crossAx val="123895168"/>
        <c:crosses val="autoZero"/>
        <c:auto val="1"/>
        <c:lblAlgn val="ctr"/>
        <c:lblOffset val="100"/>
        <c:noMultiLvlLbl val="0"/>
      </c:catAx>
      <c:valAx>
        <c:axId val="123895168"/>
        <c:scaling>
          <c:orientation val="minMax"/>
        </c:scaling>
        <c:delete val="0"/>
        <c:axPos val="l"/>
        <c:majorGridlines/>
        <c:numFmt formatCode="#,##0;\(#,##0\);&quot;-&quot;" sourceLinked="1"/>
        <c:majorTickMark val="none"/>
        <c:minorTickMark val="none"/>
        <c:tickLblPos val="nextTo"/>
        <c:crossAx val="123893632"/>
        <c:crosses val="autoZero"/>
        <c:crossBetween val="between"/>
      </c:valAx>
    </c:plotArea>
    <c:legend>
      <c:legendPos val="b"/>
      <c:overlay val="0"/>
    </c:legend>
    <c:plotVisOnly val="0"/>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התפתחות יתרת חובות </a:t>
            </a:r>
          </a:p>
          <a:p>
            <a:pPr>
              <a:defRPr/>
            </a:pPr>
            <a:r>
              <a:rPr lang="he-IL" sz="1400" b="1">
                <a:solidFill>
                  <a:srgbClr val="008000"/>
                </a:solidFill>
              </a:rPr>
              <a:t>אחרי הבראה</a:t>
            </a:r>
            <a:endParaRPr lang="en-US" sz="1400" b="1">
              <a:solidFill>
                <a:srgbClr val="008000"/>
              </a:solidFill>
            </a:endParaRPr>
          </a:p>
        </c:rich>
      </c:tx>
      <c:overlay val="0"/>
    </c:title>
    <c:autoTitleDeleted val="0"/>
    <c:plotArea>
      <c:layout/>
      <c:barChart>
        <c:barDir val="col"/>
        <c:grouping val="stacked"/>
        <c:varyColors val="0"/>
        <c:ser>
          <c:idx val="1"/>
          <c:order val="0"/>
          <c:tx>
            <c:strRef>
              <c:f>'סיכום תוצאות'!$A$156</c:f>
              <c:strCache>
                <c:ptCount val="1"/>
                <c:pt idx="0">
                  <c:v>סה"כ יתרות חובות שלא בהסדר</c:v>
                </c:pt>
              </c:strCache>
            </c:strRef>
          </c:tx>
          <c:invertIfNegative val="0"/>
          <c:val>
            <c:numRef>
              <c:f>'סיכום תוצאות'!$D$156:$CZ$156</c:f>
              <c:numCache>
                <c:formatCode>#,##0;\(#,##0\);"-"</c:formatCode>
                <c:ptCount val="101"/>
                <c:pt idx="0" formatCode="#,##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numCache>
            </c:numRef>
          </c:val>
          <c:extLst>
            <c:ext xmlns:c16="http://schemas.microsoft.com/office/drawing/2014/chart" uri="{C3380CC4-5D6E-409C-BE32-E72D297353CC}">
              <c16:uniqueId val="{00000003-5F35-4C39-B560-23622A9B2ED1}"/>
            </c:ext>
          </c:extLst>
        </c:ser>
        <c:ser>
          <c:idx val="0"/>
          <c:order val="1"/>
          <c:tx>
            <c:strRef>
              <c:f>'סיכום תוצאות'!$A$154</c:f>
              <c:strCache>
                <c:ptCount val="1"/>
                <c:pt idx="0">
                  <c:v>סה"כ יתרות חובות בהסדר</c:v>
                </c:pt>
              </c:strCache>
            </c:strRef>
          </c:tx>
          <c:invertIfNegative val="0"/>
          <c:val>
            <c:numRef>
              <c:f>'סיכום תוצאות'!$D$154:$CZ$154</c:f>
              <c:numCache>
                <c:formatCode>#,##0;\(#,##0\);"-"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val>
          <c:extLst>
            <c:ext xmlns:c16="http://schemas.microsoft.com/office/drawing/2014/chart" uri="{C3380CC4-5D6E-409C-BE32-E72D297353CC}">
              <c16:uniqueId val="{00000000-5F35-4C39-B560-23622A9B2ED1}"/>
            </c:ext>
          </c:extLst>
        </c:ser>
        <c:dLbls>
          <c:showLegendKey val="0"/>
          <c:showVal val="0"/>
          <c:showCatName val="0"/>
          <c:showSerName val="0"/>
          <c:showPercent val="0"/>
          <c:showBubbleSize val="0"/>
        </c:dLbls>
        <c:gapWidth val="0"/>
        <c:overlap val="100"/>
        <c:axId val="123909248"/>
        <c:axId val="123910784"/>
      </c:barChart>
      <c:catAx>
        <c:axId val="123909248"/>
        <c:scaling>
          <c:orientation val="minMax"/>
        </c:scaling>
        <c:delete val="0"/>
        <c:axPos val="b"/>
        <c:numFmt formatCode="General" sourceLinked="1"/>
        <c:majorTickMark val="none"/>
        <c:minorTickMark val="none"/>
        <c:tickLblPos val="nextTo"/>
        <c:crossAx val="123910784"/>
        <c:crosses val="autoZero"/>
        <c:auto val="1"/>
        <c:lblAlgn val="ctr"/>
        <c:lblOffset val="100"/>
        <c:noMultiLvlLbl val="0"/>
      </c:catAx>
      <c:valAx>
        <c:axId val="123910784"/>
        <c:scaling>
          <c:orientation val="minMax"/>
        </c:scaling>
        <c:delete val="0"/>
        <c:axPos val="l"/>
        <c:majorGridlines/>
        <c:numFmt formatCode="#,##0" sourceLinked="1"/>
        <c:majorTickMark val="none"/>
        <c:minorTickMark val="none"/>
        <c:tickLblPos val="nextTo"/>
        <c:crossAx val="123909248"/>
        <c:crosses val="autoZero"/>
        <c:crossBetween val="between"/>
      </c:valAx>
    </c:plotArea>
    <c:legend>
      <c:legendPos val="b"/>
      <c:overlay val="0"/>
    </c:legend>
    <c:plotVisOnly val="0"/>
    <c:dispBlanksAs val="gap"/>
    <c:showDLblsOverMax val="0"/>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114300</xdr:colOff>
      <xdr:row>4</xdr:row>
      <xdr:rowOff>38100</xdr:rowOff>
    </xdr:to>
    <xdr:pic>
      <xdr:nvPicPr>
        <xdr:cNvPr id="2" name="Picture 2" descr="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7650325" y="161925"/>
          <a:ext cx="1200150" cy="504825"/>
        </a:xfrm>
        <a:prstGeom prst="rect">
          <a:avLst/>
        </a:prstGeom>
        <a:noFill/>
        <a:ln w="9525">
          <a:solidFill>
            <a:srgbClr val="9900CC"/>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285749</xdr:colOff>
      <xdr:row>8</xdr:row>
      <xdr:rowOff>76200</xdr:rowOff>
    </xdr:from>
    <xdr:to>
      <xdr:col>1</xdr:col>
      <xdr:colOff>304799</xdr:colOff>
      <xdr:row>9</xdr:row>
      <xdr:rowOff>171450</xdr:rowOff>
    </xdr:to>
    <xdr:sp macro="" textlink="">
      <xdr:nvSpPr>
        <xdr:cNvPr id="3" name="אליפסה 2">
          <a:extLst>
            <a:ext uri="{FF2B5EF4-FFF2-40B4-BE49-F238E27FC236}">
              <a16:creationId xmlns:a16="http://schemas.microsoft.com/office/drawing/2014/main" id="{00000000-0008-0000-0000-000003000000}"/>
            </a:ext>
          </a:extLst>
        </xdr:cNvPr>
        <xdr:cNvSpPr/>
      </xdr:nvSpPr>
      <xdr:spPr>
        <a:xfrm>
          <a:off x="9928555201" y="1352550"/>
          <a:ext cx="323850" cy="285750"/>
        </a:xfrm>
        <a:prstGeom prst="ellipse">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he-IL" sz="1100"/>
            <a:t>1</a:t>
          </a:r>
          <a:endParaRPr lang="en-US" sz="1100"/>
        </a:p>
      </xdr:txBody>
    </xdr:sp>
    <xdr:clientData/>
  </xdr:twoCellAnchor>
  <xdr:twoCellAnchor editAs="oneCell">
    <xdr:from>
      <xdr:col>0</xdr:col>
      <xdr:colOff>285749</xdr:colOff>
      <xdr:row>12</xdr:row>
      <xdr:rowOff>161925</xdr:rowOff>
    </xdr:from>
    <xdr:to>
      <xdr:col>1</xdr:col>
      <xdr:colOff>304799</xdr:colOff>
      <xdr:row>14</xdr:row>
      <xdr:rowOff>66675</xdr:rowOff>
    </xdr:to>
    <xdr:sp macro="" textlink="">
      <xdr:nvSpPr>
        <xdr:cNvPr id="4" name="אליפסה 3">
          <a:extLst>
            <a:ext uri="{FF2B5EF4-FFF2-40B4-BE49-F238E27FC236}">
              <a16:creationId xmlns:a16="http://schemas.microsoft.com/office/drawing/2014/main" id="{00000000-0008-0000-0000-000004000000}"/>
            </a:ext>
          </a:extLst>
        </xdr:cNvPr>
        <xdr:cNvSpPr/>
      </xdr:nvSpPr>
      <xdr:spPr>
        <a:xfrm>
          <a:off x="9928555201" y="2219325"/>
          <a:ext cx="323850" cy="285750"/>
        </a:xfrm>
        <a:prstGeom prst="ellipse">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he-IL" sz="1100"/>
            <a:t>2</a:t>
          </a:r>
          <a:endParaRPr lang="en-US" sz="1100"/>
        </a:p>
      </xdr:txBody>
    </xdr:sp>
    <xdr:clientData/>
  </xdr:twoCellAnchor>
  <xdr:twoCellAnchor editAs="oneCell">
    <xdr:from>
      <xdr:col>0</xdr:col>
      <xdr:colOff>285749</xdr:colOff>
      <xdr:row>17</xdr:row>
      <xdr:rowOff>152400</xdr:rowOff>
    </xdr:from>
    <xdr:to>
      <xdr:col>1</xdr:col>
      <xdr:colOff>304799</xdr:colOff>
      <xdr:row>19</xdr:row>
      <xdr:rowOff>57150</xdr:rowOff>
    </xdr:to>
    <xdr:sp macro="" textlink="">
      <xdr:nvSpPr>
        <xdr:cNvPr id="5" name="אליפסה 4">
          <a:extLst>
            <a:ext uri="{FF2B5EF4-FFF2-40B4-BE49-F238E27FC236}">
              <a16:creationId xmlns:a16="http://schemas.microsoft.com/office/drawing/2014/main" id="{00000000-0008-0000-0000-000005000000}"/>
            </a:ext>
          </a:extLst>
        </xdr:cNvPr>
        <xdr:cNvSpPr/>
      </xdr:nvSpPr>
      <xdr:spPr>
        <a:xfrm>
          <a:off x="9928555201" y="2590800"/>
          <a:ext cx="323850" cy="285750"/>
        </a:xfrm>
        <a:prstGeom prst="ellipse">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he-IL" sz="1100"/>
            <a:t>3</a:t>
          </a:r>
          <a:endParaRPr lang="en-US" sz="1100"/>
        </a:p>
      </xdr:txBody>
    </xdr:sp>
    <xdr:clientData/>
  </xdr:twoCellAnchor>
  <xdr:twoCellAnchor editAs="oneCell">
    <xdr:from>
      <xdr:col>0</xdr:col>
      <xdr:colOff>285749</xdr:colOff>
      <xdr:row>42</xdr:row>
      <xdr:rowOff>142875</xdr:rowOff>
    </xdr:from>
    <xdr:to>
      <xdr:col>1</xdr:col>
      <xdr:colOff>304799</xdr:colOff>
      <xdr:row>44</xdr:row>
      <xdr:rowOff>57150</xdr:rowOff>
    </xdr:to>
    <xdr:sp macro="" textlink="">
      <xdr:nvSpPr>
        <xdr:cNvPr id="6" name="אליפסה 5">
          <a:extLst>
            <a:ext uri="{FF2B5EF4-FFF2-40B4-BE49-F238E27FC236}">
              <a16:creationId xmlns:a16="http://schemas.microsoft.com/office/drawing/2014/main" id="{00000000-0008-0000-0000-000006000000}"/>
            </a:ext>
          </a:extLst>
        </xdr:cNvPr>
        <xdr:cNvSpPr/>
      </xdr:nvSpPr>
      <xdr:spPr>
        <a:xfrm>
          <a:off x="9928555201" y="2962275"/>
          <a:ext cx="323850" cy="295275"/>
        </a:xfrm>
        <a:prstGeom prst="ellipse">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he-IL" sz="1100"/>
            <a:t>4</a:t>
          </a:r>
          <a:endParaRPr lang="en-US" sz="1100"/>
        </a:p>
      </xdr:txBody>
    </xdr:sp>
    <xdr:clientData/>
  </xdr:twoCellAnchor>
  <xdr:twoCellAnchor>
    <xdr:from>
      <xdr:col>1</xdr:col>
      <xdr:colOff>9525</xdr:colOff>
      <xdr:row>27</xdr:row>
      <xdr:rowOff>0</xdr:rowOff>
    </xdr:from>
    <xdr:to>
      <xdr:col>2</xdr:col>
      <xdr:colOff>0</xdr:colOff>
      <xdr:row>28</xdr:row>
      <xdr:rowOff>0</xdr:rowOff>
    </xdr:to>
    <xdr:sp macro="" textlink="">
      <xdr:nvSpPr>
        <xdr:cNvPr id="9" name="Left Arrow 8">
          <a:extLst>
            <a:ext uri="{FF2B5EF4-FFF2-40B4-BE49-F238E27FC236}">
              <a16:creationId xmlns:a16="http://schemas.microsoft.com/office/drawing/2014/main" id="{00000000-0008-0000-0000-000009000000}"/>
            </a:ext>
          </a:extLst>
        </xdr:cNvPr>
        <xdr:cNvSpPr/>
      </xdr:nvSpPr>
      <xdr:spPr>
        <a:xfrm>
          <a:off x="9928374225" y="6648450"/>
          <a:ext cx="476250" cy="190500"/>
        </a:xfrm>
        <a:prstGeom prst="lef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rtl="1"/>
          <a:endParaRPr lang="he-IL" sz="1100">
            <a:solidFill>
              <a:schemeClr val="lt1"/>
            </a:solidFill>
            <a:latin typeface="+mn-lt"/>
            <a:ea typeface="+mn-ea"/>
            <a:cs typeface="+mn-cs"/>
          </a:endParaRPr>
        </a:p>
      </xdr:txBody>
    </xdr:sp>
    <xdr:clientData/>
  </xdr:twoCellAnchor>
  <xdr:twoCellAnchor editAs="oneCell">
    <xdr:from>
      <xdr:col>1</xdr:col>
      <xdr:colOff>0</xdr:colOff>
      <xdr:row>45</xdr:row>
      <xdr:rowOff>0</xdr:rowOff>
    </xdr:from>
    <xdr:to>
      <xdr:col>1</xdr:col>
      <xdr:colOff>323850</xdr:colOff>
      <xdr:row>46</xdr:row>
      <xdr:rowOff>104775</xdr:rowOff>
    </xdr:to>
    <xdr:sp macro="" textlink="">
      <xdr:nvSpPr>
        <xdr:cNvPr id="8" name="אליפסה 5">
          <a:extLst>
            <a:ext uri="{FF2B5EF4-FFF2-40B4-BE49-F238E27FC236}">
              <a16:creationId xmlns:a16="http://schemas.microsoft.com/office/drawing/2014/main" id="{00000000-0008-0000-0000-000008000000}"/>
            </a:ext>
          </a:extLst>
        </xdr:cNvPr>
        <xdr:cNvSpPr/>
      </xdr:nvSpPr>
      <xdr:spPr>
        <a:xfrm>
          <a:off x="9928536150" y="12163425"/>
          <a:ext cx="323850" cy="295275"/>
        </a:xfrm>
        <a:prstGeom prst="ellipse">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1100"/>
            <a:t>5</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7620</xdr:rowOff>
        </xdr:from>
        <xdr:to>
          <xdr:col>19</xdr:col>
          <xdr:colOff>381000</xdr:colOff>
          <xdr:row>37</xdr:row>
          <xdr:rowOff>60960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17</xdr:col>
          <xdr:colOff>350520</xdr:colOff>
          <xdr:row>29</xdr:row>
          <xdr:rowOff>45720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145677</xdr:colOff>
      <xdr:row>12</xdr:row>
      <xdr:rowOff>38100</xdr:rowOff>
    </xdr:from>
    <xdr:to>
      <xdr:col>10</xdr:col>
      <xdr:colOff>414618</xdr:colOff>
      <xdr:row>82</xdr:row>
      <xdr:rowOff>64753</xdr:rowOff>
    </xdr:to>
    <xdr:grpSp>
      <xdr:nvGrpSpPr>
        <xdr:cNvPr id="4" name="Group 3">
          <a:extLst>
            <a:ext uri="{FF2B5EF4-FFF2-40B4-BE49-F238E27FC236}">
              <a16:creationId xmlns:a16="http://schemas.microsoft.com/office/drawing/2014/main" id="{00000000-0008-0000-0700-000004000000}"/>
            </a:ext>
          </a:extLst>
        </xdr:cNvPr>
        <xdr:cNvGrpSpPr/>
      </xdr:nvGrpSpPr>
      <xdr:grpSpPr>
        <a:xfrm>
          <a:off x="4584102" y="2324100"/>
          <a:ext cx="10990281" cy="11761453"/>
          <a:chOff x="4426323" y="2077571"/>
          <a:chExt cx="10399059" cy="11008417"/>
        </a:xfrm>
      </xdr:grpSpPr>
      <xdr:graphicFrame macro="">
        <xdr:nvGraphicFramePr>
          <xdr:cNvPr id="2" name="Chart 2">
            <a:extLst>
              <a:ext uri="{FF2B5EF4-FFF2-40B4-BE49-F238E27FC236}">
                <a16:creationId xmlns:a16="http://schemas.microsoft.com/office/drawing/2014/main" id="{00000000-0008-0000-0700-000002000000}"/>
              </a:ext>
            </a:extLst>
          </xdr:cNvPr>
          <xdr:cNvGraphicFramePr>
            <a:graphicFrameLocks/>
          </xdr:cNvGraphicFramePr>
        </xdr:nvGraphicFramePr>
        <xdr:xfrm>
          <a:off x="9733990" y="2077571"/>
          <a:ext cx="5075144" cy="364639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3">
            <a:extLst>
              <a:ext uri="{FF2B5EF4-FFF2-40B4-BE49-F238E27FC236}">
                <a16:creationId xmlns:a16="http://schemas.microsoft.com/office/drawing/2014/main" id="{00000000-0008-0000-0700-000003000000}"/>
              </a:ext>
            </a:extLst>
          </xdr:cNvPr>
          <xdr:cNvGraphicFramePr>
            <a:graphicFrameLocks/>
          </xdr:cNvGraphicFramePr>
        </xdr:nvGraphicFramePr>
        <xdr:xfrm>
          <a:off x="4440891" y="2077571"/>
          <a:ext cx="5216899" cy="365591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4">
            <a:extLst>
              <a:ext uri="{FF2B5EF4-FFF2-40B4-BE49-F238E27FC236}">
                <a16:creationId xmlns:a16="http://schemas.microsoft.com/office/drawing/2014/main" id="{00000000-0008-0000-0700-000006000000}"/>
              </a:ext>
            </a:extLst>
          </xdr:cNvPr>
          <xdr:cNvGraphicFramePr>
            <a:graphicFrameLocks/>
          </xdr:cNvGraphicFramePr>
        </xdr:nvGraphicFramePr>
        <xdr:xfrm>
          <a:off x="9750550" y="5771030"/>
          <a:ext cx="5074832" cy="360975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4">
            <a:extLst>
              <a:ext uri="{FF2B5EF4-FFF2-40B4-BE49-F238E27FC236}">
                <a16:creationId xmlns:a16="http://schemas.microsoft.com/office/drawing/2014/main" id="{00000000-0008-0000-0700-000007000000}"/>
              </a:ext>
            </a:extLst>
          </xdr:cNvPr>
          <xdr:cNvGraphicFramePr>
            <a:graphicFrameLocks/>
          </xdr:cNvGraphicFramePr>
        </xdr:nvGraphicFramePr>
        <xdr:xfrm>
          <a:off x="4426323" y="5804647"/>
          <a:ext cx="5221942" cy="3585883"/>
        </xdr:xfrm>
        <a:graphic>
          <a:graphicData uri="http://schemas.openxmlformats.org/drawingml/2006/chart">
            <c:chart xmlns:c="http://schemas.openxmlformats.org/drawingml/2006/chart" xmlns:r="http://schemas.openxmlformats.org/officeDocument/2006/relationships" r:id="rId4"/>
          </a:graphicData>
        </a:graphic>
      </xdr:graphicFrame>
      <xdr:sp macro="" textlink="" fLocksText="0">
        <xdr:nvSpPr>
          <xdr:cNvPr id="8" name="TextBox 7">
            <a:extLst>
              <a:ext uri="{FF2B5EF4-FFF2-40B4-BE49-F238E27FC236}">
                <a16:creationId xmlns:a16="http://schemas.microsoft.com/office/drawing/2014/main" id="{00000000-0008-0000-0700-000008000000}"/>
              </a:ext>
            </a:extLst>
          </xdr:cNvPr>
          <xdr:cNvSpPr txBox="1"/>
        </xdr:nvSpPr>
        <xdr:spPr>
          <a:xfrm>
            <a:off x="4457138" y="9457765"/>
            <a:ext cx="10368243" cy="36282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defRPr sz="1000"/>
            </a:pPr>
            <a:r>
              <a:rPr lang="he-IL" sz="1400" b="1" i="0" u="sng" strike="noStrike" baseline="0">
                <a:solidFill>
                  <a:srgbClr val="000000"/>
                </a:solidFill>
                <a:latin typeface="Arial"/>
                <a:cs typeface="Arial"/>
              </a:rPr>
              <a:t>תמצית תכנית ההבראה המוצעת:</a:t>
            </a:r>
          </a:p>
          <a:p>
            <a:pPr rtl="1"/>
            <a:r>
              <a:rPr lang="he-IL" sz="1400">
                <a:effectLst/>
              </a:rPr>
              <a:t>1)</a:t>
            </a:r>
            <a:r>
              <a:rPr lang="he-IL" sz="1400" baseline="0">
                <a:effectLst/>
              </a:rPr>
              <a:t> </a:t>
            </a:r>
          </a:p>
          <a:p>
            <a:pPr rtl="1"/>
            <a:endParaRPr lang="he-IL" sz="1400">
              <a:effectLst/>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onistaier@paamonim.org"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WVV70"/>
  <sheetViews>
    <sheetView rightToLeft="1" tabSelected="1" workbookViewId="0">
      <selection activeCell="C69" sqref="C69"/>
    </sheetView>
  </sheetViews>
  <sheetFormatPr defaultColWidth="0" defaultRowHeight="13.2" zeroHeight="1"/>
  <cols>
    <col min="1" max="1" width="4.5546875" style="122" customWidth="1"/>
    <col min="2" max="2" width="7.33203125" style="122" customWidth="1"/>
    <col min="3" max="12" width="9.109375" style="122" customWidth="1"/>
    <col min="13" max="13" width="5.6640625" style="122" customWidth="1"/>
    <col min="14" max="14" width="5.33203125" style="122" customWidth="1"/>
    <col min="15" max="17" width="9.109375" style="122" customWidth="1"/>
    <col min="18" max="256" width="9.109375" style="122" hidden="1"/>
    <col min="257" max="257" width="4.5546875" style="122" hidden="1"/>
    <col min="258" max="258" width="7.33203125" style="122" hidden="1"/>
    <col min="259" max="268" width="9.109375" style="122" hidden="1"/>
    <col min="269" max="269" width="5.6640625" style="122" hidden="1"/>
    <col min="270" max="270" width="5.33203125" style="122" hidden="1"/>
    <col min="271" max="512" width="9.109375" style="122" hidden="1"/>
    <col min="513" max="513" width="4.5546875" style="122" hidden="1"/>
    <col min="514" max="514" width="7.33203125" style="122" hidden="1"/>
    <col min="515" max="524" width="9.109375" style="122" hidden="1"/>
    <col min="525" max="525" width="5.6640625" style="122" hidden="1"/>
    <col min="526" max="526" width="5.33203125" style="122" hidden="1"/>
    <col min="527" max="768" width="9.109375" style="122" hidden="1"/>
    <col min="769" max="769" width="4.5546875" style="122" hidden="1"/>
    <col min="770" max="770" width="7.33203125" style="122" hidden="1"/>
    <col min="771" max="780" width="9.109375" style="122" hidden="1"/>
    <col min="781" max="781" width="5.6640625" style="122" hidden="1"/>
    <col min="782" max="782" width="5.33203125" style="122" hidden="1"/>
    <col min="783" max="1024" width="9.109375" style="122" hidden="1"/>
    <col min="1025" max="1025" width="4.5546875" style="122" hidden="1"/>
    <col min="1026" max="1026" width="7.33203125" style="122" hidden="1"/>
    <col min="1027" max="1036" width="9.109375" style="122" hidden="1"/>
    <col min="1037" max="1037" width="5.6640625" style="122" hidden="1"/>
    <col min="1038" max="1038" width="5.33203125" style="122" hidden="1"/>
    <col min="1039" max="1280" width="9.109375" style="122" hidden="1"/>
    <col min="1281" max="1281" width="4.5546875" style="122" hidden="1"/>
    <col min="1282" max="1282" width="7.33203125" style="122" hidden="1"/>
    <col min="1283" max="1292" width="9.109375" style="122" hidden="1"/>
    <col min="1293" max="1293" width="5.6640625" style="122" hidden="1"/>
    <col min="1294" max="1294" width="5.33203125" style="122" hidden="1"/>
    <col min="1295" max="1536" width="9.109375" style="122" hidden="1"/>
    <col min="1537" max="1537" width="4.5546875" style="122" hidden="1"/>
    <col min="1538" max="1538" width="7.33203125" style="122" hidden="1"/>
    <col min="1539" max="1548" width="9.109375" style="122" hidden="1"/>
    <col min="1549" max="1549" width="5.6640625" style="122" hidden="1"/>
    <col min="1550" max="1550" width="5.33203125" style="122" hidden="1"/>
    <col min="1551" max="1792" width="9.109375" style="122" hidden="1"/>
    <col min="1793" max="1793" width="4.5546875" style="122" hidden="1"/>
    <col min="1794" max="1794" width="7.33203125" style="122" hidden="1"/>
    <col min="1795" max="1804" width="9.109375" style="122" hidden="1"/>
    <col min="1805" max="1805" width="5.6640625" style="122" hidden="1"/>
    <col min="1806" max="1806" width="5.33203125" style="122" hidden="1"/>
    <col min="1807" max="2048" width="9.109375" style="122" hidden="1"/>
    <col min="2049" max="2049" width="4.5546875" style="122" hidden="1"/>
    <col min="2050" max="2050" width="7.33203125" style="122" hidden="1"/>
    <col min="2051" max="2060" width="9.109375" style="122" hidden="1"/>
    <col min="2061" max="2061" width="5.6640625" style="122" hidden="1"/>
    <col min="2062" max="2062" width="5.33203125" style="122" hidden="1"/>
    <col min="2063" max="2304" width="9.109375" style="122" hidden="1"/>
    <col min="2305" max="2305" width="4.5546875" style="122" hidden="1"/>
    <col min="2306" max="2306" width="7.33203125" style="122" hidden="1"/>
    <col min="2307" max="2316" width="9.109375" style="122" hidden="1"/>
    <col min="2317" max="2317" width="5.6640625" style="122" hidden="1"/>
    <col min="2318" max="2318" width="5.33203125" style="122" hidden="1"/>
    <col min="2319" max="2560" width="9.109375" style="122" hidden="1"/>
    <col min="2561" max="2561" width="4.5546875" style="122" hidden="1"/>
    <col min="2562" max="2562" width="7.33203125" style="122" hidden="1"/>
    <col min="2563" max="2572" width="9.109375" style="122" hidden="1"/>
    <col min="2573" max="2573" width="5.6640625" style="122" hidden="1"/>
    <col min="2574" max="2574" width="5.33203125" style="122" hidden="1"/>
    <col min="2575" max="2816" width="9.109375" style="122" hidden="1"/>
    <col min="2817" max="2817" width="4.5546875" style="122" hidden="1"/>
    <col min="2818" max="2818" width="7.33203125" style="122" hidden="1"/>
    <col min="2819" max="2828" width="9.109375" style="122" hidden="1"/>
    <col min="2829" max="2829" width="5.6640625" style="122" hidden="1"/>
    <col min="2830" max="2830" width="5.33203125" style="122" hidden="1"/>
    <col min="2831" max="3072" width="9.109375" style="122" hidden="1"/>
    <col min="3073" max="3073" width="4.5546875" style="122" hidden="1"/>
    <col min="3074" max="3074" width="7.33203125" style="122" hidden="1"/>
    <col min="3075" max="3084" width="9.109375" style="122" hidden="1"/>
    <col min="3085" max="3085" width="5.6640625" style="122" hidden="1"/>
    <col min="3086" max="3086" width="5.33203125" style="122" hidden="1"/>
    <col min="3087" max="3328" width="9.109375" style="122" hidden="1"/>
    <col min="3329" max="3329" width="4.5546875" style="122" hidden="1"/>
    <col min="3330" max="3330" width="7.33203125" style="122" hidden="1"/>
    <col min="3331" max="3340" width="9.109375" style="122" hidden="1"/>
    <col min="3341" max="3341" width="5.6640625" style="122" hidden="1"/>
    <col min="3342" max="3342" width="5.33203125" style="122" hidden="1"/>
    <col min="3343" max="3584" width="9.109375" style="122" hidden="1"/>
    <col min="3585" max="3585" width="4.5546875" style="122" hidden="1"/>
    <col min="3586" max="3586" width="7.33203125" style="122" hidden="1"/>
    <col min="3587" max="3596" width="9.109375" style="122" hidden="1"/>
    <col min="3597" max="3597" width="5.6640625" style="122" hidden="1"/>
    <col min="3598" max="3598" width="5.33203125" style="122" hidden="1"/>
    <col min="3599" max="3840" width="9.109375" style="122" hidden="1"/>
    <col min="3841" max="3841" width="4.5546875" style="122" hidden="1"/>
    <col min="3842" max="3842" width="7.33203125" style="122" hidden="1"/>
    <col min="3843" max="3852" width="9.109375" style="122" hidden="1"/>
    <col min="3853" max="3853" width="5.6640625" style="122" hidden="1"/>
    <col min="3854" max="3854" width="5.33203125" style="122" hidden="1"/>
    <col min="3855" max="4096" width="9.109375" style="122" hidden="1"/>
    <col min="4097" max="4097" width="4.5546875" style="122" hidden="1"/>
    <col min="4098" max="4098" width="7.33203125" style="122" hidden="1"/>
    <col min="4099" max="4108" width="9.109375" style="122" hidden="1"/>
    <col min="4109" max="4109" width="5.6640625" style="122" hidden="1"/>
    <col min="4110" max="4110" width="5.33203125" style="122" hidden="1"/>
    <col min="4111" max="4352" width="9.109375" style="122" hidden="1"/>
    <col min="4353" max="4353" width="4.5546875" style="122" hidden="1"/>
    <col min="4354" max="4354" width="7.33203125" style="122" hidden="1"/>
    <col min="4355" max="4364" width="9.109375" style="122" hidden="1"/>
    <col min="4365" max="4365" width="5.6640625" style="122" hidden="1"/>
    <col min="4366" max="4366" width="5.33203125" style="122" hidden="1"/>
    <col min="4367" max="4608" width="9.109375" style="122" hidden="1"/>
    <col min="4609" max="4609" width="4.5546875" style="122" hidden="1"/>
    <col min="4610" max="4610" width="7.33203125" style="122" hidden="1"/>
    <col min="4611" max="4620" width="9.109375" style="122" hidden="1"/>
    <col min="4621" max="4621" width="5.6640625" style="122" hidden="1"/>
    <col min="4622" max="4622" width="5.33203125" style="122" hidden="1"/>
    <col min="4623" max="4864" width="9.109375" style="122" hidden="1"/>
    <col min="4865" max="4865" width="4.5546875" style="122" hidden="1"/>
    <col min="4866" max="4866" width="7.33203125" style="122" hidden="1"/>
    <col min="4867" max="4876" width="9.109375" style="122" hidden="1"/>
    <col min="4877" max="4877" width="5.6640625" style="122" hidden="1"/>
    <col min="4878" max="4878" width="5.33203125" style="122" hidden="1"/>
    <col min="4879" max="5120" width="9.109375" style="122" hidden="1"/>
    <col min="5121" max="5121" width="4.5546875" style="122" hidden="1"/>
    <col min="5122" max="5122" width="7.33203125" style="122" hidden="1"/>
    <col min="5123" max="5132" width="9.109375" style="122" hidden="1"/>
    <col min="5133" max="5133" width="5.6640625" style="122" hidden="1"/>
    <col min="5134" max="5134" width="5.33203125" style="122" hidden="1"/>
    <col min="5135" max="5376" width="9.109375" style="122" hidden="1"/>
    <col min="5377" max="5377" width="4.5546875" style="122" hidden="1"/>
    <col min="5378" max="5378" width="7.33203125" style="122" hidden="1"/>
    <col min="5379" max="5388" width="9.109375" style="122" hidden="1"/>
    <col min="5389" max="5389" width="5.6640625" style="122" hidden="1"/>
    <col min="5390" max="5390" width="5.33203125" style="122" hidden="1"/>
    <col min="5391" max="5632" width="9.109375" style="122" hidden="1"/>
    <col min="5633" max="5633" width="4.5546875" style="122" hidden="1"/>
    <col min="5634" max="5634" width="7.33203125" style="122" hidden="1"/>
    <col min="5635" max="5644" width="9.109375" style="122" hidden="1"/>
    <col min="5645" max="5645" width="5.6640625" style="122" hidden="1"/>
    <col min="5646" max="5646" width="5.33203125" style="122" hidden="1"/>
    <col min="5647" max="5888" width="9.109375" style="122" hidden="1"/>
    <col min="5889" max="5889" width="4.5546875" style="122" hidden="1"/>
    <col min="5890" max="5890" width="7.33203125" style="122" hidden="1"/>
    <col min="5891" max="5900" width="9.109375" style="122" hidden="1"/>
    <col min="5901" max="5901" width="5.6640625" style="122" hidden="1"/>
    <col min="5902" max="5902" width="5.33203125" style="122" hidden="1"/>
    <col min="5903" max="6144" width="9.109375" style="122" hidden="1"/>
    <col min="6145" max="6145" width="4.5546875" style="122" hidden="1"/>
    <col min="6146" max="6146" width="7.33203125" style="122" hidden="1"/>
    <col min="6147" max="6156" width="9.109375" style="122" hidden="1"/>
    <col min="6157" max="6157" width="5.6640625" style="122" hidden="1"/>
    <col min="6158" max="6158" width="5.33203125" style="122" hidden="1"/>
    <col min="6159" max="6400" width="9.109375" style="122" hidden="1"/>
    <col min="6401" max="6401" width="4.5546875" style="122" hidden="1"/>
    <col min="6402" max="6402" width="7.33203125" style="122" hidden="1"/>
    <col min="6403" max="6412" width="9.109375" style="122" hidden="1"/>
    <col min="6413" max="6413" width="5.6640625" style="122" hidden="1"/>
    <col min="6414" max="6414" width="5.33203125" style="122" hidden="1"/>
    <col min="6415" max="6656" width="9.109375" style="122" hidden="1"/>
    <col min="6657" max="6657" width="4.5546875" style="122" hidden="1"/>
    <col min="6658" max="6658" width="7.33203125" style="122" hidden="1"/>
    <col min="6659" max="6668" width="9.109375" style="122" hidden="1"/>
    <col min="6669" max="6669" width="5.6640625" style="122" hidden="1"/>
    <col min="6670" max="6670" width="5.33203125" style="122" hidden="1"/>
    <col min="6671" max="6912" width="9.109375" style="122" hidden="1"/>
    <col min="6913" max="6913" width="4.5546875" style="122" hidden="1"/>
    <col min="6914" max="6914" width="7.33203125" style="122" hidden="1"/>
    <col min="6915" max="6924" width="9.109375" style="122" hidden="1"/>
    <col min="6925" max="6925" width="5.6640625" style="122" hidden="1"/>
    <col min="6926" max="6926" width="5.33203125" style="122" hidden="1"/>
    <col min="6927" max="7168" width="9.109375" style="122" hidden="1"/>
    <col min="7169" max="7169" width="4.5546875" style="122" hidden="1"/>
    <col min="7170" max="7170" width="7.33203125" style="122" hidden="1"/>
    <col min="7171" max="7180" width="9.109375" style="122" hidden="1"/>
    <col min="7181" max="7181" width="5.6640625" style="122" hidden="1"/>
    <col min="7182" max="7182" width="5.33203125" style="122" hidden="1"/>
    <col min="7183" max="7424" width="9.109375" style="122" hidden="1"/>
    <col min="7425" max="7425" width="4.5546875" style="122" hidden="1"/>
    <col min="7426" max="7426" width="7.33203125" style="122" hidden="1"/>
    <col min="7427" max="7436" width="9.109375" style="122" hidden="1"/>
    <col min="7437" max="7437" width="5.6640625" style="122" hidden="1"/>
    <col min="7438" max="7438" width="5.33203125" style="122" hidden="1"/>
    <col min="7439" max="7680" width="9.109375" style="122" hidden="1"/>
    <col min="7681" max="7681" width="4.5546875" style="122" hidden="1"/>
    <col min="7682" max="7682" width="7.33203125" style="122" hidden="1"/>
    <col min="7683" max="7692" width="9.109375" style="122" hidden="1"/>
    <col min="7693" max="7693" width="5.6640625" style="122" hidden="1"/>
    <col min="7694" max="7694" width="5.33203125" style="122" hidden="1"/>
    <col min="7695" max="7936" width="9.109375" style="122" hidden="1"/>
    <col min="7937" max="7937" width="4.5546875" style="122" hidden="1"/>
    <col min="7938" max="7938" width="7.33203125" style="122" hidden="1"/>
    <col min="7939" max="7948" width="9.109375" style="122" hidden="1"/>
    <col min="7949" max="7949" width="5.6640625" style="122" hidden="1"/>
    <col min="7950" max="7950" width="5.33203125" style="122" hidden="1"/>
    <col min="7951" max="8192" width="9.109375" style="122" hidden="1"/>
    <col min="8193" max="8193" width="4.5546875" style="122" hidden="1"/>
    <col min="8194" max="8194" width="7.33203125" style="122" hidden="1"/>
    <col min="8195" max="8204" width="9.109375" style="122" hidden="1"/>
    <col min="8205" max="8205" width="5.6640625" style="122" hidden="1"/>
    <col min="8206" max="8206" width="5.33203125" style="122" hidden="1"/>
    <col min="8207" max="8448" width="9.109375" style="122" hidden="1"/>
    <col min="8449" max="8449" width="4.5546875" style="122" hidden="1"/>
    <col min="8450" max="8450" width="7.33203125" style="122" hidden="1"/>
    <col min="8451" max="8460" width="9.109375" style="122" hidden="1"/>
    <col min="8461" max="8461" width="5.6640625" style="122" hidden="1"/>
    <col min="8462" max="8462" width="5.33203125" style="122" hidden="1"/>
    <col min="8463" max="8704" width="9.109375" style="122" hidden="1"/>
    <col min="8705" max="8705" width="4.5546875" style="122" hidden="1"/>
    <col min="8706" max="8706" width="7.33203125" style="122" hidden="1"/>
    <col min="8707" max="8716" width="9.109375" style="122" hidden="1"/>
    <col min="8717" max="8717" width="5.6640625" style="122" hidden="1"/>
    <col min="8718" max="8718" width="5.33203125" style="122" hidden="1"/>
    <col min="8719" max="8960" width="9.109375" style="122" hidden="1"/>
    <col min="8961" max="8961" width="4.5546875" style="122" hidden="1"/>
    <col min="8962" max="8962" width="7.33203125" style="122" hidden="1"/>
    <col min="8963" max="8972" width="9.109375" style="122" hidden="1"/>
    <col min="8973" max="8973" width="5.6640625" style="122" hidden="1"/>
    <col min="8974" max="8974" width="5.33203125" style="122" hidden="1"/>
    <col min="8975" max="9216" width="9.109375" style="122" hidden="1"/>
    <col min="9217" max="9217" width="4.5546875" style="122" hidden="1"/>
    <col min="9218" max="9218" width="7.33203125" style="122" hidden="1"/>
    <col min="9219" max="9228" width="9.109375" style="122" hidden="1"/>
    <col min="9229" max="9229" width="5.6640625" style="122" hidden="1"/>
    <col min="9230" max="9230" width="5.33203125" style="122" hidden="1"/>
    <col min="9231" max="9472" width="9.109375" style="122" hidden="1"/>
    <col min="9473" max="9473" width="4.5546875" style="122" hidden="1"/>
    <col min="9474" max="9474" width="7.33203125" style="122" hidden="1"/>
    <col min="9475" max="9484" width="9.109375" style="122" hidden="1"/>
    <col min="9485" max="9485" width="5.6640625" style="122" hidden="1"/>
    <col min="9486" max="9486" width="5.33203125" style="122" hidden="1"/>
    <col min="9487" max="9728" width="9.109375" style="122" hidden="1"/>
    <col min="9729" max="9729" width="4.5546875" style="122" hidden="1"/>
    <col min="9730" max="9730" width="7.33203125" style="122" hidden="1"/>
    <col min="9731" max="9740" width="9.109375" style="122" hidden="1"/>
    <col min="9741" max="9741" width="5.6640625" style="122" hidden="1"/>
    <col min="9742" max="9742" width="5.33203125" style="122" hidden="1"/>
    <col min="9743" max="9984" width="9.109375" style="122" hidden="1"/>
    <col min="9985" max="9985" width="4.5546875" style="122" hidden="1"/>
    <col min="9986" max="9986" width="7.33203125" style="122" hidden="1"/>
    <col min="9987" max="9996" width="9.109375" style="122" hidden="1"/>
    <col min="9997" max="9997" width="5.6640625" style="122" hidden="1"/>
    <col min="9998" max="9998" width="5.33203125" style="122" hidden="1"/>
    <col min="9999" max="10240" width="9.109375" style="122" hidden="1"/>
    <col min="10241" max="10241" width="4.5546875" style="122" hidden="1"/>
    <col min="10242" max="10242" width="7.33203125" style="122" hidden="1"/>
    <col min="10243" max="10252" width="9.109375" style="122" hidden="1"/>
    <col min="10253" max="10253" width="5.6640625" style="122" hidden="1"/>
    <col min="10254" max="10254" width="5.33203125" style="122" hidden="1"/>
    <col min="10255" max="10496" width="9.109375" style="122" hidden="1"/>
    <col min="10497" max="10497" width="4.5546875" style="122" hidden="1"/>
    <col min="10498" max="10498" width="7.33203125" style="122" hidden="1"/>
    <col min="10499" max="10508" width="9.109375" style="122" hidden="1"/>
    <col min="10509" max="10509" width="5.6640625" style="122" hidden="1"/>
    <col min="10510" max="10510" width="5.33203125" style="122" hidden="1"/>
    <col min="10511" max="10752" width="9.109375" style="122" hidden="1"/>
    <col min="10753" max="10753" width="4.5546875" style="122" hidden="1"/>
    <col min="10754" max="10754" width="7.33203125" style="122" hidden="1"/>
    <col min="10755" max="10764" width="9.109375" style="122" hidden="1"/>
    <col min="10765" max="10765" width="5.6640625" style="122" hidden="1"/>
    <col min="10766" max="10766" width="5.33203125" style="122" hidden="1"/>
    <col min="10767" max="11008" width="9.109375" style="122" hidden="1"/>
    <col min="11009" max="11009" width="4.5546875" style="122" hidden="1"/>
    <col min="11010" max="11010" width="7.33203125" style="122" hidden="1"/>
    <col min="11011" max="11020" width="9.109375" style="122" hidden="1"/>
    <col min="11021" max="11021" width="5.6640625" style="122" hidden="1"/>
    <col min="11022" max="11022" width="5.33203125" style="122" hidden="1"/>
    <col min="11023" max="11264" width="9.109375" style="122" hidden="1"/>
    <col min="11265" max="11265" width="4.5546875" style="122" hidden="1"/>
    <col min="11266" max="11266" width="7.33203125" style="122" hidden="1"/>
    <col min="11267" max="11276" width="9.109375" style="122" hidden="1"/>
    <col min="11277" max="11277" width="5.6640625" style="122" hidden="1"/>
    <col min="11278" max="11278" width="5.33203125" style="122" hidden="1"/>
    <col min="11279" max="11520" width="9.109375" style="122" hidden="1"/>
    <col min="11521" max="11521" width="4.5546875" style="122" hidden="1"/>
    <col min="11522" max="11522" width="7.33203125" style="122" hidden="1"/>
    <col min="11523" max="11532" width="9.109375" style="122" hidden="1"/>
    <col min="11533" max="11533" width="5.6640625" style="122" hidden="1"/>
    <col min="11534" max="11534" width="5.33203125" style="122" hidden="1"/>
    <col min="11535" max="11776" width="9.109375" style="122" hidden="1"/>
    <col min="11777" max="11777" width="4.5546875" style="122" hidden="1"/>
    <col min="11778" max="11778" width="7.33203125" style="122" hidden="1"/>
    <col min="11779" max="11788" width="9.109375" style="122" hidden="1"/>
    <col min="11789" max="11789" width="5.6640625" style="122" hidden="1"/>
    <col min="11790" max="11790" width="5.33203125" style="122" hidden="1"/>
    <col min="11791" max="12032" width="9.109375" style="122" hidden="1"/>
    <col min="12033" max="12033" width="4.5546875" style="122" hidden="1"/>
    <col min="12034" max="12034" width="7.33203125" style="122" hidden="1"/>
    <col min="12035" max="12044" width="9.109375" style="122" hidden="1"/>
    <col min="12045" max="12045" width="5.6640625" style="122" hidden="1"/>
    <col min="12046" max="12046" width="5.33203125" style="122" hidden="1"/>
    <col min="12047" max="12288" width="9.109375" style="122" hidden="1"/>
    <col min="12289" max="12289" width="4.5546875" style="122" hidden="1"/>
    <col min="12290" max="12290" width="7.33203125" style="122" hidden="1"/>
    <col min="12291" max="12300" width="9.109375" style="122" hidden="1"/>
    <col min="12301" max="12301" width="5.6640625" style="122" hidden="1"/>
    <col min="12302" max="12302" width="5.33203125" style="122" hidden="1"/>
    <col min="12303" max="12544" width="9.109375" style="122" hidden="1"/>
    <col min="12545" max="12545" width="4.5546875" style="122" hidden="1"/>
    <col min="12546" max="12546" width="7.33203125" style="122" hidden="1"/>
    <col min="12547" max="12556" width="9.109375" style="122" hidden="1"/>
    <col min="12557" max="12557" width="5.6640625" style="122" hidden="1"/>
    <col min="12558" max="12558" width="5.33203125" style="122" hidden="1"/>
    <col min="12559" max="12800" width="9.109375" style="122" hidden="1"/>
    <col min="12801" max="12801" width="4.5546875" style="122" hidden="1"/>
    <col min="12802" max="12802" width="7.33203125" style="122" hidden="1"/>
    <col min="12803" max="12812" width="9.109375" style="122" hidden="1"/>
    <col min="12813" max="12813" width="5.6640625" style="122" hidden="1"/>
    <col min="12814" max="12814" width="5.33203125" style="122" hidden="1"/>
    <col min="12815" max="13056" width="9.109375" style="122" hidden="1"/>
    <col min="13057" max="13057" width="4.5546875" style="122" hidden="1"/>
    <col min="13058" max="13058" width="7.33203125" style="122" hidden="1"/>
    <col min="13059" max="13068" width="9.109375" style="122" hidden="1"/>
    <col min="13069" max="13069" width="5.6640625" style="122" hidden="1"/>
    <col min="13070" max="13070" width="5.33203125" style="122" hidden="1"/>
    <col min="13071" max="13312" width="9.109375" style="122" hidden="1"/>
    <col min="13313" max="13313" width="4.5546875" style="122" hidden="1"/>
    <col min="13314" max="13314" width="7.33203125" style="122" hidden="1"/>
    <col min="13315" max="13324" width="9.109375" style="122" hidden="1"/>
    <col min="13325" max="13325" width="5.6640625" style="122" hidden="1"/>
    <col min="13326" max="13326" width="5.33203125" style="122" hidden="1"/>
    <col min="13327" max="13568" width="9.109375" style="122" hidden="1"/>
    <col min="13569" max="13569" width="4.5546875" style="122" hidden="1"/>
    <col min="13570" max="13570" width="7.33203125" style="122" hidden="1"/>
    <col min="13571" max="13580" width="9.109375" style="122" hidden="1"/>
    <col min="13581" max="13581" width="5.6640625" style="122" hidden="1"/>
    <col min="13582" max="13582" width="5.33203125" style="122" hidden="1"/>
    <col min="13583" max="13824" width="9.109375" style="122" hidden="1"/>
    <col min="13825" max="13825" width="4.5546875" style="122" hidden="1"/>
    <col min="13826" max="13826" width="7.33203125" style="122" hidden="1"/>
    <col min="13827" max="13836" width="9.109375" style="122" hidden="1"/>
    <col min="13837" max="13837" width="5.6640625" style="122" hidden="1"/>
    <col min="13838" max="13838" width="5.33203125" style="122" hidden="1"/>
    <col min="13839" max="14080" width="9.109375" style="122" hidden="1"/>
    <col min="14081" max="14081" width="4.5546875" style="122" hidden="1"/>
    <col min="14082" max="14082" width="7.33203125" style="122" hidden="1"/>
    <col min="14083" max="14092" width="9.109375" style="122" hidden="1"/>
    <col min="14093" max="14093" width="5.6640625" style="122" hidden="1"/>
    <col min="14094" max="14094" width="5.33203125" style="122" hidden="1"/>
    <col min="14095" max="14336" width="9.109375" style="122" hidden="1"/>
    <col min="14337" max="14337" width="4.5546875" style="122" hidden="1"/>
    <col min="14338" max="14338" width="7.33203125" style="122" hidden="1"/>
    <col min="14339" max="14348" width="9.109375" style="122" hidden="1"/>
    <col min="14349" max="14349" width="5.6640625" style="122" hidden="1"/>
    <col min="14350" max="14350" width="5.33203125" style="122" hidden="1"/>
    <col min="14351" max="14592" width="9.109375" style="122" hidden="1"/>
    <col min="14593" max="14593" width="4.5546875" style="122" hidden="1"/>
    <col min="14594" max="14594" width="7.33203125" style="122" hidden="1"/>
    <col min="14595" max="14604" width="9.109375" style="122" hidden="1"/>
    <col min="14605" max="14605" width="5.6640625" style="122" hidden="1"/>
    <col min="14606" max="14606" width="5.33203125" style="122" hidden="1"/>
    <col min="14607" max="14848" width="9.109375" style="122" hidden="1"/>
    <col min="14849" max="14849" width="4.5546875" style="122" hidden="1"/>
    <col min="14850" max="14850" width="7.33203125" style="122" hidden="1"/>
    <col min="14851" max="14860" width="9.109375" style="122" hidden="1"/>
    <col min="14861" max="14861" width="5.6640625" style="122" hidden="1"/>
    <col min="14862" max="14862" width="5.33203125" style="122" hidden="1"/>
    <col min="14863" max="15104" width="9.109375" style="122" hidden="1"/>
    <col min="15105" max="15105" width="4.5546875" style="122" hidden="1"/>
    <col min="15106" max="15106" width="7.33203125" style="122" hidden="1"/>
    <col min="15107" max="15116" width="9.109375" style="122" hidden="1"/>
    <col min="15117" max="15117" width="5.6640625" style="122" hidden="1"/>
    <col min="15118" max="15118" width="5.33203125" style="122" hidden="1"/>
    <col min="15119" max="15360" width="9.109375" style="122" hidden="1"/>
    <col min="15361" max="15361" width="4.5546875" style="122" hidden="1"/>
    <col min="15362" max="15362" width="7.33203125" style="122" hidden="1"/>
    <col min="15363" max="15372" width="9.109375" style="122" hidden="1"/>
    <col min="15373" max="15373" width="5.6640625" style="122" hidden="1"/>
    <col min="15374" max="15374" width="5.33203125" style="122" hidden="1"/>
    <col min="15375" max="15616" width="9.109375" style="122" hidden="1"/>
    <col min="15617" max="15617" width="4.5546875" style="122" hidden="1"/>
    <col min="15618" max="15618" width="7.33203125" style="122" hidden="1"/>
    <col min="15619" max="15628" width="9.109375" style="122" hidden="1"/>
    <col min="15629" max="15629" width="5.6640625" style="122" hidden="1"/>
    <col min="15630" max="15630" width="5.33203125" style="122" hidden="1"/>
    <col min="15631" max="15872" width="9.109375" style="122" hidden="1"/>
    <col min="15873" max="15873" width="4.5546875" style="122" hidden="1"/>
    <col min="15874" max="15874" width="7.33203125" style="122" hidden="1"/>
    <col min="15875" max="15884" width="9.109375" style="122" hidden="1"/>
    <col min="15885" max="15885" width="5.6640625" style="122" hidden="1"/>
    <col min="15886" max="15886" width="5.33203125" style="122" hidden="1"/>
    <col min="15887" max="16128" width="9.109375" style="122" hidden="1"/>
    <col min="16129" max="16129" width="4.5546875" style="122" hidden="1"/>
    <col min="16130" max="16130" width="7.33203125" style="122" hidden="1"/>
    <col min="16131" max="16140" width="9.109375" style="122" hidden="1"/>
    <col min="16141" max="16141" width="5.6640625" style="122" hidden="1"/>
    <col min="16142" max="16142" width="5.33203125" style="122" hidden="1"/>
    <col min="16143" max="16384" width="9.109375" style="122" hidden="1"/>
  </cols>
  <sheetData>
    <row r="1" spans="2:18"/>
    <row r="2" spans="2:18"/>
    <row r="3" spans="2:18" ht="8.25" customHeight="1" thickBot="1"/>
    <row r="4" spans="2:18" ht="14.4" thickBot="1">
      <c r="N4"/>
      <c r="O4" s="202" t="s">
        <v>0</v>
      </c>
      <c r="P4" s="203" t="s">
        <v>1</v>
      </c>
    </row>
    <row r="5" spans="2:18" ht="8.25" customHeight="1">
      <c r="J5"/>
    </row>
    <row r="6" spans="2:18" ht="25.2">
      <c r="B6" s="381" t="s">
        <v>2</v>
      </c>
      <c r="C6" s="381"/>
      <c r="D6" s="381"/>
      <c r="E6" s="381"/>
      <c r="F6" s="381"/>
      <c r="G6" s="381"/>
      <c r="H6" s="381"/>
      <c r="I6" s="381"/>
      <c r="J6" s="381"/>
      <c r="K6" s="381"/>
      <c r="L6" s="381"/>
      <c r="M6" s="381"/>
      <c r="N6" s="381"/>
      <c r="O6" s="381"/>
      <c r="P6" s="381"/>
      <c r="Q6"/>
    </row>
    <row r="7" spans="2:18" ht="13.5" customHeight="1" thickBot="1">
      <c r="B7" s="204"/>
      <c r="C7" s="204"/>
      <c r="D7" s="204"/>
      <c r="E7" s="204"/>
      <c r="F7" s="204"/>
      <c r="G7" s="204"/>
      <c r="H7" s="204"/>
      <c r="I7" s="204"/>
      <c r="J7" s="204"/>
      <c r="K7" s="204"/>
      <c r="L7" s="205"/>
      <c r="M7"/>
      <c r="N7" s="204"/>
      <c r="O7" s="204"/>
    </row>
    <row r="8" spans="2:18" ht="16.2" thickBot="1">
      <c r="B8"/>
      <c r="C8" s="206" t="s">
        <v>3</v>
      </c>
      <c r="D8" s="207"/>
      <c r="K8" s="226" t="s">
        <v>4</v>
      </c>
      <c r="L8" s="227"/>
      <c r="M8" s="227"/>
      <c r="N8" s="227"/>
      <c r="O8" s="227"/>
      <c r="P8" s="378" t="s">
        <v>5</v>
      </c>
    </row>
    <row r="9" spans="2:18" ht="15">
      <c r="C9" s="208" t="s">
        <v>6</v>
      </c>
      <c r="D9" s="207"/>
    </row>
    <row r="10" spans="2:18" ht="15.6">
      <c r="C10" s="208"/>
      <c r="D10" s="211" t="s">
        <v>7</v>
      </c>
    </row>
    <row r="11" spans="2:18" ht="15.6">
      <c r="D11" s="210" t="s">
        <v>8</v>
      </c>
    </row>
    <row r="12" spans="2:18" ht="15">
      <c r="C12" s="208" t="s">
        <v>9</v>
      </c>
      <c r="D12" s="208"/>
      <c r="E12" s="208"/>
      <c r="F12" s="208"/>
      <c r="G12" s="208"/>
      <c r="H12" s="208"/>
      <c r="I12" s="208"/>
      <c r="J12" s="208"/>
      <c r="K12" s="208"/>
      <c r="L12" s="208"/>
      <c r="M12" s="208"/>
      <c r="N12" s="208"/>
      <c r="O12" s="208"/>
      <c r="P12" s="208"/>
      <c r="Q12" s="208"/>
      <c r="R12" s="208"/>
    </row>
    <row r="13" spans="2:18" ht="15">
      <c r="C13" s="208"/>
      <c r="D13" s="208"/>
      <c r="E13" s="208"/>
      <c r="F13" s="208"/>
      <c r="G13" s="208"/>
      <c r="H13" s="208"/>
      <c r="I13" s="208"/>
      <c r="J13" s="208"/>
      <c r="K13" s="208"/>
      <c r="L13" s="208"/>
      <c r="M13" s="208"/>
      <c r="N13" s="208"/>
      <c r="O13" s="208"/>
      <c r="P13" s="208"/>
      <c r="Q13" s="208"/>
      <c r="R13" s="208"/>
    </row>
    <row r="14" spans="2:18" ht="15">
      <c r="C14" s="208" t="s">
        <v>10</v>
      </c>
      <c r="D14" s="208"/>
      <c r="E14" s="208"/>
      <c r="F14" s="208"/>
      <c r="G14" s="208"/>
      <c r="H14" s="208"/>
      <c r="I14" s="208"/>
      <c r="J14" s="208"/>
      <c r="K14" s="208"/>
      <c r="L14" s="208"/>
      <c r="M14" s="208"/>
      <c r="N14" s="208"/>
      <c r="O14" s="208"/>
      <c r="P14" s="208"/>
      <c r="Q14" s="208"/>
      <c r="R14" s="208"/>
    </row>
    <row r="15" spans="2:18" ht="15.6">
      <c r="C15" s="208"/>
      <c r="D15" s="211" t="s">
        <v>11</v>
      </c>
      <c r="E15" s="208"/>
      <c r="F15" s="208"/>
      <c r="G15" s="208"/>
      <c r="H15" s="208"/>
      <c r="I15" s="208"/>
      <c r="J15" s="208"/>
      <c r="K15" s="208"/>
      <c r="L15" s="208"/>
      <c r="M15" s="208"/>
      <c r="N15" s="208"/>
      <c r="O15" s="208"/>
      <c r="P15" s="208"/>
      <c r="Q15" s="208"/>
      <c r="R15" s="208"/>
    </row>
    <row r="16" spans="2:18" ht="15.6">
      <c r="C16" s="208"/>
      <c r="D16" s="212" t="s">
        <v>12</v>
      </c>
      <c r="E16" s="208"/>
      <c r="F16" s="208"/>
      <c r="G16" s="208"/>
      <c r="H16" s="208"/>
      <c r="I16" s="208"/>
      <c r="J16" s="208"/>
      <c r="K16" s="208"/>
      <c r="L16" s="208"/>
      <c r="M16" s="208"/>
      <c r="N16" s="208"/>
      <c r="O16" s="208"/>
      <c r="P16" s="208"/>
      <c r="Q16" s="208"/>
      <c r="R16" s="208"/>
    </row>
    <row r="17" spans="3:18" ht="15.6">
      <c r="C17" s="208"/>
      <c r="D17" s="210" t="s">
        <v>13</v>
      </c>
      <c r="E17" s="208"/>
      <c r="F17" s="208"/>
      <c r="G17" s="208"/>
      <c r="H17" s="208"/>
      <c r="I17" s="208"/>
      <c r="J17" s="208"/>
      <c r="K17" s="208"/>
      <c r="L17" s="208"/>
      <c r="M17" s="208"/>
      <c r="N17" s="208"/>
      <c r="O17" s="208"/>
      <c r="P17" s="208"/>
      <c r="Q17" s="208"/>
      <c r="R17" s="208"/>
    </row>
    <row r="18" spans="3:18" ht="15">
      <c r="C18" s="208"/>
      <c r="D18" s="208"/>
      <c r="E18" s="208"/>
      <c r="F18" s="208"/>
      <c r="G18" s="208"/>
      <c r="H18" s="208"/>
      <c r="I18" s="208"/>
      <c r="J18" s="208"/>
      <c r="K18" s="208"/>
      <c r="L18" s="208"/>
      <c r="M18" s="208"/>
      <c r="N18" s="208"/>
      <c r="O18" s="208"/>
      <c r="P18" s="208"/>
      <c r="Q18" s="208"/>
      <c r="R18" s="208"/>
    </row>
    <row r="19" spans="3:18" ht="15">
      <c r="C19" s="208" t="s">
        <v>14</v>
      </c>
      <c r="D19" s="208"/>
      <c r="E19" s="208"/>
      <c r="F19" s="208"/>
      <c r="G19" s="208"/>
      <c r="H19" s="208"/>
      <c r="I19" s="208"/>
      <c r="J19" s="208"/>
      <c r="K19" s="208"/>
      <c r="L19" s="208"/>
      <c r="M19" s="208"/>
      <c r="N19" s="208"/>
      <c r="O19" s="208"/>
      <c r="P19" s="208"/>
      <c r="Q19" s="208"/>
      <c r="R19" s="208"/>
    </row>
    <row r="20" spans="3:18" ht="15">
      <c r="C20" s="208" t="s">
        <v>15</v>
      </c>
      <c r="D20" s="208"/>
      <c r="E20" s="208"/>
      <c r="F20" s="208"/>
      <c r="G20" s="208"/>
      <c r="H20" s="208"/>
      <c r="I20" s="208"/>
      <c r="J20" s="208"/>
      <c r="K20" s="208"/>
      <c r="L20" s="208"/>
      <c r="M20" s="208"/>
      <c r="N20" s="208"/>
      <c r="O20" s="208"/>
      <c r="P20" s="208"/>
      <c r="Q20" s="208"/>
      <c r="R20" s="208"/>
    </row>
    <row r="21" spans="3:18" ht="15">
      <c r="C21" s="208"/>
      <c r="D21" s="208"/>
      <c r="E21" s="208"/>
      <c r="F21" s="208"/>
      <c r="G21" s="208"/>
      <c r="H21" s="208"/>
      <c r="I21" s="208"/>
      <c r="J21" s="208"/>
      <c r="K21" s="208"/>
      <c r="L21" s="208"/>
      <c r="M21" s="208"/>
      <c r="N21" s="208"/>
      <c r="O21" s="208"/>
      <c r="P21" s="208"/>
      <c r="Q21" s="208"/>
      <c r="R21" s="208"/>
    </row>
    <row r="22" spans="3:18" ht="15.6">
      <c r="C22" s="215" t="s">
        <v>16</v>
      </c>
      <c r="D22" s="208"/>
      <c r="E22" s="208"/>
      <c r="F22" s="208"/>
      <c r="G22" s="208"/>
      <c r="H22" s="208"/>
      <c r="I22" s="208"/>
      <c r="J22" s="208"/>
      <c r="K22" s="208"/>
      <c r="L22" s="208"/>
      <c r="M22" s="208"/>
      <c r="N22" s="208"/>
      <c r="O22" s="208"/>
      <c r="P22" s="208"/>
      <c r="Q22" s="208"/>
      <c r="R22" s="208"/>
    </row>
    <row r="23" spans="3:18" ht="64.5" customHeight="1">
      <c r="C23" s="213"/>
      <c r="D23" s="382" t="s">
        <v>17</v>
      </c>
      <c r="E23" s="382"/>
      <c r="F23" s="382"/>
      <c r="G23" s="382"/>
      <c r="H23" s="382"/>
      <c r="I23" s="382"/>
      <c r="J23" s="382"/>
      <c r="K23" s="382"/>
      <c r="L23" s="382"/>
      <c r="M23" s="382"/>
      <c r="N23" s="382"/>
      <c r="O23" s="382"/>
      <c r="P23" s="382"/>
      <c r="Q23" s="208"/>
      <c r="R23" s="208"/>
    </row>
    <row r="24" spans="3:18" ht="15.6">
      <c r="C24" s="215" t="s">
        <v>18</v>
      </c>
      <c r="D24" s="208"/>
      <c r="E24" s="208"/>
      <c r="F24" s="208"/>
      <c r="G24" s="208"/>
      <c r="H24" s="208"/>
      <c r="I24" s="208"/>
      <c r="J24" s="208"/>
      <c r="K24" s="208"/>
      <c r="L24" s="208"/>
      <c r="M24" s="208"/>
      <c r="N24" s="208"/>
      <c r="O24" s="208"/>
      <c r="P24" s="208"/>
      <c r="Q24" s="208"/>
      <c r="R24" s="208"/>
    </row>
    <row r="25" spans="3:18" ht="64.5" customHeight="1">
      <c r="C25" s="213"/>
      <c r="D25" s="382" t="s">
        <v>19</v>
      </c>
      <c r="E25" s="382"/>
      <c r="F25" s="382"/>
      <c r="G25" s="382"/>
      <c r="H25" s="382"/>
      <c r="I25" s="382"/>
      <c r="J25" s="382"/>
      <c r="K25" s="382"/>
      <c r="L25" s="382"/>
      <c r="M25" s="382"/>
      <c r="N25" s="382"/>
      <c r="O25" s="382"/>
      <c r="P25" s="382"/>
      <c r="Q25" s="208"/>
      <c r="R25" s="208"/>
    </row>
    <row r="26" spans="3:18" ht="15.6">
      <c r="C26" s="215" t="s">
        <v>20</v>
      </c>
      <c r="D26" s="208"/>
      <c r="E26" s="208"/>
      <c r="F26" s="208"/>
      <c r="G26" s="208"/>
      <c r="H26" s="208"/>
      <c r="I26" s="208"/>
      <c r="J26" s="208"/>
      <c r="K26" s="208"/>
      <c r="L26" s="208"/>
      <c r="M26" s="208"/>
      <c r="N26" s="208"/>
      <c r="O26" s="208"/>
      <c r="P26" s="208"/>
      <c r="Q26" s="208"/>
      <c r="R26" s="208"/>
    </row>
    <row r="27" spans="3:18" ht="48" customHeight="1">
      <c r="C27" s="213"/>
      <c r="D27" s="382" t="s">
        <v>21</v>
      </c>
      <c r="E27" s="382"/>
      <c r="F27" s="382"/>
      <c r="G27" s="382"/>
      <c r="H27" s="382"/>
      <c r="I27" s="382"/>
      <c r="J27" s="382"/>
      <c r="K27" s="382"/>
      <c r="L27" s="382"/>
      <c r="M27" s="382"/>
      <c r="N27" s="382"/>
      <c r="O27" s="382"/>
      <c r="P27" s="382"/>
      <c r="Q27" s="208"/>
      <c r="R27" s="208"/>
    </row>
    <row r="28" spans="3:18" ht="15.6">
      <c r="C28" s="208" t="s">
        <v>22</v>
      </c>
      <c r="D28" s="214"/>
      <c r="E28" s="208"/>
      <c r="F28" s="208"/>
      <c r="G28" s="208"/>
      <c r="H28" s="208"/>
      <c r="I28" s="208"/>
      <c r="J28" s="208"/>
      <c r="K28" s="208"/>
      <c r="L28" s="208"/>
      <c r="M28" s="208"/>
      <c r="N28" s="208"/>
      <c r="O28" s="208"/>
      <c r="P28" s="208"/>
      <c r="Q28" s="208"/>
      <c r="R28" s="208"/>
    </row>
    <row r="29" spans="3:18" ht="15.6">
      <c r="C29" s="121" t="s">
        <v>23</v>
      </c>
      <c r="D29" s="208"/>
      <c r="E29" s="208"/>
      <c r="F29" s="208"/>
      <c r="G29" s="208"/>
      <c r="H29" s="208"/>
      <c r="I29" s="208"/>
      <c r="J29" s="208"/>
      <c r="K29" s="208"/>
      <c r="L29" s="208"/>
      <c r="M29" s="208"/>
      <c r="N29" s="208"/>
      <c r="O29" s="208"/>
      <c r="P29" s="208"/>
      <c r="Q29" s="208"/>
      <c r="R29" s="208"/>
    </row>
    <row r="30" spans="3:18" ht="49.5" customHeight="1">
      <c r="C30" s="213"/>
      <c r="D30" s="382" t="s">
        <v>24</v>
      </c>
      <c r="E30" s="382"/>
      <c r="F30" s="382"/>
      <c r="G30" s="382"/>
      <c r="H30" s="382"/>
      <c r="I30" s="382"/>
      <c r="J30" s="382"/>
      <c r="K30" s="382"/>
      <c r="L30" s="382"/>
      <c r="M30" s="382"/>
      <c r="N30" s="382"/>
      <c r="O30" s="382"/>
      <c r="P30" s="382"/>
      <c r="Q30" s="208"/>
      <c r="R30" s="208"/>
    </row>
    <row r="31" spans="3:18" ht="15">
      <c r="C31" s="208"/>
      <c r="D31" s="383" t="s">
        <v>25</v>
      </c>
      <c r="E31" s="382"/>
      <c r="F31" s="382"/>
      <c r="G31" s="382"/>
      <c r="H31" s="382"/>
      <c r="I31" s="382"/>
      <c r="J31" s="382"/>
      <c r="K31" s="382"/>
      <c r="L31" s="382"/>
      <c r="M31" s="382"/>
      <c r="N31" s="382"/>
      <c r="O31" s="382"/>
      <c r="P31" s="382"/>
      <c r="Q31" s="208"/>
      <c r="R31" s="208"/>
    </row>
    <row r="32" spans="3:18" ht="36.75" customHeight="1">
      <c r="C32" s="208"/>
      <c r="D32" s="382" t="s">
        <v>26</v>
      </c>
      <c r="E32" s="382"/>
      <c r="F32" s="382"/>
      <c r="G32" s="382"/>
      <c r="H32" s="382"/>
      <c r="I32" s="382"/>
      <c r="J32" s="382"/>
      <c r="K32" s="382"/>
      <c r="L32" s="382"/>
      <c r="M32" s="382"/>
      <c r="N32" s="382"/>
      <c r="O32" s="382"/>
      <c r="P32" s="382"/>
      <c r="Q32" s="208"/>
      <c r="R32" s="208"/>
    </row>
    <row r="33" spans="3:19" ht="30" customHeight="1">
      <c r="C33" s="208"/>
      <c r="D33" s="382" t="s">
        <v>27</v>
      </c>
      <c r="E33" s="382"/>
      <c r="F33" s="382"/>
      <c r="G33" s="382"/>
      <c r="H33" s="382"/>
      <c r="I33" s="382"/>
      <c r="J33" s="382"/>
      <c r="K33" s="382"/>
      <c r="L33" s="382"/>
      <c r="M33" s="382"/>
      <c r="N33" s="382"/>
      <c r="O33" s="382"/>
      <c r="P33" s="382"/>
      <c r="Q33" s="208"/>
      <c r="R33" s="208"/>
    </row>
    <row r="34" spans="3:19" ht="37.5" customHeight="1">
      <c r="C34" s="208"/>
      <c r="D34" s="382" t="s">
        <v>28</v>
      </c>
      <c r="E34" s="382"/>
      <c r="F34" s="382"/>
      <c r="G34" s="382"/>
      <c r="H34" s="382"/>
      <c r="I34" s="382"/>
      <c r="J34" s="382"/>
      <c r="K34" s="382"/>
      <c r="L34" s="382"/>
      <c r="M34" s="382"/>
      <c r="N34" s="382"/>
      <c r="O34" s="382"/>
      <c r="P34" s="382"/>
      <c r="Q34" s="208"/>
      <c r="R34" s="208"/>
    </row>
    <row r="35" spans="3:19" ht="15">
      <c r="C35" s="208"/>
      <c r="D35" s="382" t="s">
        <v>29</v>
      </c>
      <c r="E35" s="382"/>
      <c r="F35" s="382"/>
      <c r="G35" s="382"/>
      <c r="H35" s="382"/>
      <c r="I35" s="382"/>
      <c r="J35" s="382"/>
      <c r="K35" s="382"/>
      <c r="L35" s="382"/>
      <c r="M35" s="382"/>
      <c r="N35" s="382"/>
      <c r="O35" s="382"/>
      <c r="P35" s="382"/>
      <c r="Q35" s="208"/>
      <c r="R35" s="208"/>
    </row>
    <row r="36" spans="3:19" ht="15">
      <c r="C36" s="208"/>
      <c r="D36" s="382" t="s">
        <v>30</v>
      </c>
      <c r="E36" s="382"/>
      <c r="F36" s="382"/>
      <c r="G36" s="382"/>
      <c r="H36" s="382"/>
      <c r="I36" s="382"/>
      <c r="J36" s="382"/>
      <c r="K36" s="382"/>
      <c r="L36" s="382"/>
      <c r="M36" s="382"/>
      <c r="N36" s="382"/>
      <c r="O36" s="382"/>
      <c r="P36" s="382"/>
      <c r="Q36" s="208"/>
      <c r="R36" s="208"/>
    </row>
    <row r="37" spans="3:19" ht="15.6">
      <c r="C37" s="208"/>
      <c r="D37" s="214"/>
      <c r="E37" s="208"/>
      <c r="F37" s="208"/>
      <c r="G37" s="208"/>
      <c r="H37" s="208"/>
      <c r="I37" s="208"/>
      <c r="J37" s="208"/>
      <c r="K37" s="208"/>
      <c r="L37" s="208"/>
      <c r="M37" s="208"/>
      <c r="N37" s="208"/>
      <c r="O37" s="208"/>
      <c r="P37" s="208"/>
      <c r="Q37" s="208"/>
      <c r="R37" s="208"/>
    </row>
    <row r="38" spans="3:19" ht="15.6">
      <c r="C38" s="121" t="s">
        <v>31</v>
      </c>
      <c r="D38" s="208"/>
      <c r="E38" s="208"/>
      <c r="F38" s="208"/>
      <c r="G38" s="208"/>
      <c r="H38" s="208"/>
      <c r="I38" s="208"/>
      <c r="J38" s="208"/>
      <c r="K38" s="208"/>
      <c r="L38" s="208"/>
      <c r="M38" s="208"/>
      <c r="N38" s="208"/>
      <c r="O38" s="208"/>
      <c r="P38" s="208"/>
      <c r="Q38" s="208"/>
      <c r="R38" s="208"/>
    </row>
    <row r="39" spans="3:19" ht="49.5" customHeight="1">
      <c r="C39" s="213"/>
      <c r="D39" s="382" t="s">
        <v>32</v>
      </c>
      <c r="E39" s="382"/>
      <c r="F39" s="382"/>
      <c r="G39" s="382"/>
      <c r="H39" s="382"/>
      <c r="I39" s="382"/>
      <c r="J39" s="382"/>
      <c r="K39" s="382"/>
      <c r="L39" s="382"/>
      <c r="M39" s="382"/>
      <c r="N39" s="382"/>
      <c r="O39" s="382"/>
      <c r="P39" s="382"/>
      <c r="Q39" s="208"/>
      <c r="R39" s="208"/>
      <c r="S39" s="217"/>
    </row>
    <row r="40" spans="3:19" ht="15">
      <c r="C40" s="208"/>
      <c r="D40" s="383" t="s">
        <v>25</v>
      </c>
      <c r="E40" s="382"/>
      <c r="F40" s="382"/>
      <c r="G40" s="382"/>
      <c r="H40" s="382"/>
      <c r="I40" s="382"/>
      <c r="J40" s="382"/>
      <c r="K40" s="382"/>
      <c r="L40" s="382"/>
      <c r="M40" s="382"/>
      <c r="N40" s="382"/>
      <c r="O40" s="382"/>
      <c r="P40" s="382"/>
      <c r="Q40" s="208"/>
      <c r="R40" s="208"/>
    </row>
    <row r="41" spans="3:19" ht="36.75" customHeight="1">
      <c r="C41" s="208"/>
      <c r="D41" s="382" t="s">
        <v>26</v>
      </c>
      <c r="E41" s="382"/>
      <c r="F41" s="382"/>
      <c r="G41" s="382"/>
      <c r="H41" s="382"/>
      <c r="I41" s="382"/>
      <c r="J41" s="382"/>
      <c r="K41" s="382"/>
      <c r="L41" s="382"/>
      <c r="M41" s="382"/>
      <c r="N41" s="382"/>
      <c r="O41" s="382"/>
      <c r="P41" s="382"/>
      <c r="Q41" s="208"/>
      <c r="R41" s="208"/>
    </row>
    <row r="42" spans="3:19" ht="15">
      <c r="C42" s="208"/>
      <c r="D42" s="382" t="s">
        <v>33</v>
      </c>
      <c r="E42" s="382"/>
      <c r="F42" s="382"/>
      <c r="G42" s="382"/>
      <c r="H42" s="382"/>
      <c r="I42" s="382"/>
      <c r="J42" s="382"/>
      <c r="K42" s="382"/>
      <c r="L42" s="382"/>
      <c r="M42" s="382"/>
      <c r="N42" s="382"/>
      <c r="O42" s="382"/>
      <c r="P42" s="382"/>
      <c r="Q42" s="208"/>
      <c r="R42" s="208"/>
    </row>
    <row r="43" spans="3:19" ht="15">
      <c r="C43" s="208"/>
      <c r="D43" s="208"/>
      <c r="E43" s="208"/>
      <c r="F43" s="208"/>
      <c r="G43" s="208"/>
      <c r="H43" s="208"/>
      <c r="I43" s="208"/>
      <c r="J43" s="208"/>
      <c r="K43" s="208"/>
      <c r="L43" s="208"/>
      <c r="M43" s="208"/>
      <c r="N43" s="208"/>
      <c r="O43" s="208"/>
      <c r="P43" s="208"/>
      <c r="Q43" s="208"/>
      <c r="R43" s="208"/>
    </row>
    <row r="44" spans="3:19" ht="15">
      <c r="C44" s="208" t="s">
        <v>34</v>
      </c>
      <c r="D44" s="208"/>
      <c r="E44" s="208"/>
      <c r="F44" s="208"/>
      <c r="G44" s="208"/>
      <c r="H44" s="208"/>
      <c r="I44" s="208"/>
      <c r="J44" s="208"/>
      <c r="K44" s="208"/>
      <c r="L44" s="208"/>
      <c r="M44" s="208"/>
      <c r="N44" s="208"/>
      <c r="O44" s="208"/>
      <c r="P44" s="208"/>
      <c r="Q44" s="208"/>
      <c r="R44" s="208"/>
    </row>
    <row r="45" spans="3:19" ht="15">
      <c r="C45" s="208"/>
      <c r="D45" s="208"/>
      <c r="E45" s="208"/>
      <c r="F45" s="208"/>
      <c r="G45" s="208"/>
      <c r="H45" s="208"/>
      <c r="I45" s="208"/>
      <c r="J45" s="208"/>
      <c r="K45" s="208"/>
      <c r="L45" s="208"/>
      <c r="M45" s="208"/>
      <c r="N45" s="208"/>
      <c r="O45" s="208"/>
      <c r="P45" s="208"/>
      <c r="Q45" s="208"/>
      <c r="R45" s="208"/>
    </row>
    <row r="46" spans="3:19" ht="15">
      <c r="C46" s="208" t="s">
        <v>35</v>
      </c>
      <c r="D46" s="208"/>
      <c r="E46" s="208"/>
      <c r="F46" s="208"/>
      <c r="G46" s="208"/>
      <c r="H46" s="208"/>
      <c r="I46" s="208"/>
      <c r="J46" s="208"/>
      <c r="K46" s="208"/>
      <c r="L46" s="208"/>
      <c r="M46" s="208"/>
      <c r="N46" s="208"/>
      <c r="O46" s="208"/>
      <c r="P46" s="208"/>
      <c r="Q46" s="208"/>
      <c r="R46" s="208"/>
    </row>
    <row r="47" spans="3:19" ht="15">
      <c r="C47" s="208" t="s">
        <v>36</v>
      </c>
      <c r="D47" s="208"/>
      <c r="E47" s="208"/>
      <c r="F47" s="208"/>
      <c r="G47" s="208"/>
      <c r="H47" s="208"/>
      <c r="I47" s="208"/>
      <c r="J47" s="208"/>
      <c r="K47" s="208"/>
      <c r="L47" s="208"/>
      <c r="M47" s="208"/>
      <c r="N47" s="208"/>
      <c r="O47" s="208"/>
      <c r="P47" s="208"/>
      <c r="Q47" s="208"/>
      <c r="R47" s="208"/>
    </row>
    <row r="48" spans="3:19" ht="15">
      <c r="C48" s="208"/>
      <c r="D48" s="208"/>
      <c r="E48" s="208"/>
      <c r="F48" s="208"/>
      <c r="G48" s="208"/>
      <c r="H48" s="208"/>
      <c r="I48" s="208"/>
      <c r="J48" s="208"/>
      <c r="K48" s="208"/>
      <c r="L48" s="208"/>
      <c r="M48" s="208"/>
      <c r="N48" s="208"/>
      <c r="O48" s="208"/>
      <c r="P48" s="208"/>
      <c r="Q48" s="208"/>
      <c r="R48" s="208"/>
    </row>
    <row r="49" spans="2:18" ht="15">
      <c r="C49" s="208"/>
      <c r="D49" s="208"/>
      <c r="E49" s="208"/>
      <c r="F49" s="208"/>
      <c r="G49" s="208"/>
      <c r="H49" s="208"/>
      <c r="I49" s="208"/>
      <c r="J49" s="208"/>
      <c r="K49" s="208"/>
      <c r="L49" s="208"/>
      <c r="M49" s="208"/>
      <c r="N49" s="208"/>
      <c r="O49" s="208"/>
      <c r="P49" s="208"/>
      <c r="Q49" s="208"/>
      <c r="R49" s="208"/>
    </row>
    <row r="50" spans="2:18">
      <c r="C50" s="209"/>
    </row>
    <row r="51" spans="2:18"/>
    <row r="52" spans="2:18"/>
    <row r="53" spans="2:18" ht="15.6">
      <c r="B53"/>
      <c r="C53" s="206" t="s">
        <v>37</v>
      </c>
      <c r="D53" s="207"/>
    </row>
    <row r="54" spans="2:18" ht="15">
      <c r="B54" s="122">
        <v>1.01</v>
      </c>
      <c r="C54" s="208" t="s">
        <v>38</v>
      </c>
      <c r="D54" s="207"/>
    </row>
    <row r="55" spans="2:18">
      <c r="B55" s="122">
        <v>1.02</v>
      </c>
      <c r="C55" s="122" t="s">
        <v>39</v>
      </c>
    </row>
    <row r="56" spans="2:18">
      <c r="C56" s="122" t="s">
        <v>40</v>
      </c>
    </row>
    <row r="57" spans="2:18">
      <c r="C57" s="122" t="s">
        <v>41</v>
      </c>
    </row>
    <row r="58" spans="2:18">
      <c r="C58" s="122" t="s">
        <v>42</v>
      </c>
    </row>
    <row r="59" spans="2:18">
      <c r="C59" s="122" t="s">
        <v>43</v>
      </c>
    </row>
    <row r="60" spans="2:18">
      <c r="B60" s="122">
        <v>1.03</v>
      </c>
      <c r="C60" s="122" t="s">
        <v>44</v>
      </c>
    </row>
    <row r="61" spans="2:18">
      <c r="B61" s="122">
        <v>1.04</v>
      </c>
      <c r="C61" s="122" t="s">
        <v>45</v>
      </c>
    </row>
    <row r="62" spans="2:18">
      <c r="B62" s="122">
        <v>1.07</v>
      </c>
      <c r="C62" s="136" t="s">
        <v>46</v>
      </c>
    </row>
    <row r="63" spans="2:18">
      <c r="C63" s="136" t="s">
        <v>47</v>
      </c>
    </row>
    <row r="64" spans="2:18">
      <c r="C64" s="122" t="s">
        <v>48</v>
      </c>
    </row>
    <row r="65" spans="2:3">
      <c r="C65" s="122" t="s">
        <v>49</v>
      </c>
    </row>
    <row r="66" spans="2:3">
      <c r="B66" s="122">
        <v>1.2</v>
      </c>
      <c r="C66" s="122" t="s">
        <v>50</v>
      </c>
    </row>
    <row r="67" spans="2:3">
      <c r="B67" s="122">
        <v>1.3</v>
      </c>
      <c r="C67" s="122" t="s">
        <v>51</v>
      </c>
    </row>
    <row r="68" spans="2:3">
      <c r="B68" s="122">
        <v>1.4</v>
      </c>
      <c r="C68" s="122" t="s">
        <v>52</v>
      </c>
    </row>
    <row r="69" spans="2:3">
      <c r="B69" s="122">
        <v>1.5</v>
      </c>
      <c r="C69" s="122" t="s">
        <v>53</v>
      </c>
    </row>
    <row r="70" spans="2:3">
      <c r="C70" s="122" t="s">
        <v>54</v>
      </c>
    </row>
  </sheetData>
  <mergeCells count="15">
    <mergeCell ref="D36:P36"/>
    <mergeCell ref="D39:P39"/>
    <mergeCell ref="D40:P40"/>
    <mergeCell ref="D41:P41"/>
    <mergeCell ref="D42:P42"/>
    <mergeCell ref="D31:P31"/>
    <mergeCell ref="D32:P32"/>
    <mergeCell ref="D33:P33"/>
    <mergeCell ref="D34:P34"/>
    <mergeCell ref="D35:P35"/>
    <mergeCell ref="B6:P6"/>
    <mergeCell ref="D23:P23"/>
    <mergeCell ref="D25:P25"/>
    <mergeCell ref="D27:P27"/>
    <mergeCell ref="D30:P30"/>
  </mergeCells>
  <hyperlinks>
    <hyperlink ref="P8" r:id="rId1" xr:uid="{00000000-0004-0000-0000-00000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indexed="53"/>
  </sheetPr>
  <dimension ref="A1"/>
  <sheetViews>
    <sheetView rightToLeft="1" workbookViewId="0"/>
  </sheetViews>
  <sheetFormatPr defaultRowHeight="13.2"/>
  <sheetData/>
  <phoneticPr fontId="30" type="noConversion"/>
  <pageMargins left="0.75" right="0.75" top="1" bottom="1" header="0.5" footer="0.5"/>
  <pageSetup orientation="portrait" r:id="rId1"/>
  <headerFooter alignWithMargins="0"/>
  <drawing r:id="rId2"/>
  <legacyDrawing r:id="rId3"/>
  <oleObjects>
    <mc:AlternateContent xmlns:mc="http://schemas.openxmlformats.org/markup-compatibility/2006">
      <mc:Choice Requires="x14">
        <oleObject progId="PBrush" shapeId="2050" r:id="rId4">
          <objectPr defaultSize="0" autoPict="0" r:id="rId5">
            <anchor moveWithCells="1">
              <from>
                <xdr:col>0</xdr:col>
                <xdr:colOff>0</xdr:colOff>
                <xdr:row>0</xdr:row>
                <xdr:rowOff>7620</xdr:rowOff>
              </from>
              <to>
                <xdr:col>19</xdr:col>
                <xdr:colOff>381000</xdr:colOff>
                <xdr:row>37</xdr:row>
                <xdr:rowOff>60960</xdr:rowOff>
              </to>
            </anchor>
          </objectPr>
        </oleObject>
      </mc:Choice>
      <mc:Fallback>
        <oleObject progId="PBrush" shapeId="2050"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indexed="53"/>
  </sheetPr>
  <dimension ref="A1:I21"/>
  <sheetViews>
    <sheetView rightToLeft="1" workbookViewId="0">
      <pane ySplit="8" topLeftCell="A9" activePane="bottomLeft" state="frozen"/>
      <selection activeCell="C2" sqref="C2"/>
      <selection pane="bottomLeft" sqref="A1:E1"/>
    </sheetView>
  </sheetViews>
  <sheetFormatPr defaultRowHeight="13.2"/>
  <cols>
    <col min="1" max="1" width="11.88671875" bestFit="1" customWidth="1"/>
    <col min="2" max="2" width="20.88671875" bestFit="1" customWidth="1"/>
    <col min="3" max="3" width="10.44140625" bestFit="1" customWidth="1"/>
    <col min="4" max="4" width="9.109375" bestFit="1" customWidth="1"/>
    <col min="5" max="5" width="11" bestFit="1" customWidth="1"/>
    <col min="6" max="6" width="19.6640625" bestFit="1" customWidth="1"/>
    <col min="7" max="7" width="23.6640625" bestFit="1" customWidth="1"/>
    <col min="8" max="8" width="12.88671875" bestFit="1" customWidth="1"/>
    <col min="9" max="9" width="6.88671875" bestFit="1" customWidth="1"/>
  </cols>
  <sheetData>
    <row r="1" spans="1:9" ht="17.399999999999999">
      <c r="A1" s="384"/>
      <c r="B1" s="385"/>
      <c r="C1" s="385"/>
      <c r="D1" s="385"/>
      <c r="E1" s="385"/>
    </row>
    <row r="2" spans="1:9">
      <c r="B2" s="346"/>
    </row>
    <row r="9" spans="1:9" ht="15.6">
      <c r="A9" s="347"/>
      <c r="B9" s="347"/>
      <c r="C9" s="347"/>
      <c r="D9" s="347"/>
      <c r="E9" s="347"/>
      <c r="F9" s="347"/>
      <c r="G9" s="347"/>
      <c r="H9" s="347"/>
      <c r="I9" s="347"/>
    </row>
    <row r="10" spans="1:9">
      <c r="A10" s="6"/>
      <c r="B10" s="6"/>
      <c r="C10" s="6"/>
      <c r="D10" s="6"/>
      <c r="E10" s="6"/>
      <c r="F10" s="6"/>
      <c r="G10" s="6"/>
      <c r="H10" s="6"/>
      <c r="I10" s="6"/>
    </row>
    <row r="11" spans="1:9">
      <c r="A11" s="6"/>
      <c r="B11" s="6"/>
      <c r="C11" s="6"/>
      <c r="D11" s="6"/>
      <c r="E11" s="6"/>
      <c r="F11" s="6"/>
      <c r="G11" s="6"/>
      <c r="H11" s="6"/>
      <c r="I11" s="6"/>
    </row>
    <row r="12" spans="1:9">
      <c r="A12" s="6"/>
      <c r="B12" s="6"/>
      <c r="C12" s="6"/>
      <c r="D12" s="6"/>
      <c r="E12" s="6"/>
      <c r="F12" s="6"/>
      <c r="G12" s="6"/>
      <c r="H12" s="6"/>
      <c r="I12" s="6"/>
    </row>
    <row r="13" spans="1:9">
      <c r="A13" s="6"/>
      <c r="B13" s="6"/>
      <c r="C13" s="6"/>
      <c r="D13" s="6"/>
      <c r="E13" s="6"/>
      <c r="F13" s="6"/>
      <c r="G13" s="6"/>
      <c r="H13" s="6"/>
      <c r="I13" s="6"/>
    </row>
    <row r="14" spans="1:9">
      <c r="A14" s="6"/>
      <c r="B14" s="6"/>
      <c r="C14" s="6"/>
      <c r="D14" s="6"/>
      <c r="E14" s="6"/>
      <c r="F14" s="6"/>
      <c r="G14" s="6"/>
      <c r="H14" s="6"/>
      <c r="I14" s="6"/>
    </row>
    <row r="15" spans="1:9">
      <c r="A15" s="6"/>
      <c r="B15" s="6"/>
      <c r="C15" s="6"/>
      <c r="D15" s="6"/>
      <c r="E15" s="6"/>
      <c r="F15" s="6"/>
      <c r="G15" s="6"/>
      <c r="H15" s="6"/>
      <c r="I15" s="6"/>
    </row>
    <row r="16" spans="1:9">
      <c r="A16" s="6"/>
      <c r="B16" s="6"/>
      <c r="C16" s="6"/>
      <c r="D16" s="6"/>
      <c r="E16" s="6"/>
      <c r="F16" s="6"/>
      <c r="G16" s="6"/>
      <c r="H16" s="6"/>
      <c r="I16" s="6"/>
    </row>
    <row r="17" spans="1:9">
      <c r="A17" s="6"/>
      <c r="B17" s="6"/>
      <c r="C17" s="6"/>
      <c r="D17" s="6"/>
      <c r="E17" s="6"/>
      <c r="F17" s="6"/>
      <c r="G17" s="6"/>
      <c r="H17" s="6"/>
      <c r="I17" s="6"/>
    </row>
    <row r="18" spans="1:9">
      <c r="A18" s="6"/>
      <c r="B18" s="6"/>
      <c r="C18" s="6"/>
      <c r="D18" s="6"/>
      <c r="E18" s="6"/>
      <c r="F18" s="6"/>
      <c r="G18" s="6"/>
      <c r="H18" s="6"/>
      <c r="I18" s="6"/>
    </row>
    <row r="19" spans="1:9">
      <c r="A19" s="6"/>
      <c r="B19" s="6"/>
      <c r="C19" s="6"/>
      <c r="D19" s="6"/>
      <c r="E19" s="6"/>
      <c r="F19" s="6"/>
      <c r="G19" s="6"/>
      <c r="H19" s="6"/>
      <c r="I19" s="6"/>
    </row>
    <row r="20" spans="1:9">
      <c r="A20" s="6"/>
      <c r="B20" s="6"/>
      <c r="C20" s="6"/>
      <c r="D20" s="6"/>
      <c r="E20" s="6"/>
      <c r="F20" s="6"/>
      <c r="G20" s="6"/>
      <c r="H20" s="6"/>
      <c r="I20" s="6"/>
    </row>
    <row r="21" spans="1:9" ht="15.6">
      <c r="A21" s="232"/>
      <c r="B21" s="232"/>
      <c r="C21" s="232"/>
      <c r="D21" s="232"/>
      <c r="E21" s="232"/>
      <c r="F21" s="232"/>
      <c r="G21" s="232"/>
      <c r="H21" s="232"/>
    </row>
  </sheetData>
  <mergeCells count="1">
    <mergeCell ref="A1:E1"/>
  </mergeCells>
  <phoneticPr fontId="0" type="noConversion"/>
  <pageMargins left="0.75" right="0.75" top="1" bottom="1" header="0.5" footer="0.5"/>
  <pageSetup paperSize="9" orientation="portrait" r:id="rId1"/>
  <drawing r:id="rId2"/>
  <legacyDrawing r:id="rId3"/>
  <oleObjects>
    <mc:AlternateContent xmlns:mc="http://schemas.openxmlformats.org/markup-compatibility/2006">
      <mc:Choice Requires="x14">
        <oleObject progId="PBrush" shapeId="3074" r:id="rId4">
          <objectPr defaultSize="0" r:id="rId5">
            <anchor moveWithCells="1">
              <from>
                <xdr:col>0</xdr:col>
                <xdr:colOff>0</xdr:colOff>
                <xdr:row>0</xdr:row>
                <xdr:rowOff>0</xdr:rowOff>
              </from>
              <to>
                <xdr:col>17</xdr:col>
                <xdr:colOff>350520</xdr:colOff>
                <xdr:row>29</xdr:row>
                <xdr:rowOff>45720</xdr:rowOff>
              </to>
            </anchor>
          </objectPr>
        </oleObject>
      </mc:Choice>
      <mc:Fallback>
        <oleObject progId="PBrush" shapeId="3074"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L200"/>
  <sheetViews>
    <sheetView rightToLeft="1" topLeftCell="A198" workbookViewId="0">
      <selection activeCell="B203" sqref="B203"/>
    </sheetView>
  </sheetViews>
  <sheetFormatPr defaultColWidth="9.109375" defaultRowHeight="13.2"/>
  <cols>
    <col min="1" max="1" width="15" style="100" customWidth="1"/>
    <col min="2" max="5" width="9.109375" style="100"/>
    <col min="6" max="10" width="8.88671875" customWidth="1"/>
    <col min="11" max="16384" width="9.109375" style="100"/>
  </cols>
  <sheetData>
    <row r="1" spans="1:12" ht="17.399999999999999">
      <c r="A1" s="99" t="s">
        <v>55</v>
      </c>
    </row>
    <row r="2" spans="1:12">
      <c r="A2" s="101"/>
    </row>
    <row r="4" spans="1:12" ht="13.8" thickBot="1">
      <c r="A4" s="116" t="s">
        <v>56</v>
      </c>
    </row>
    <row r="5" spans="1:12" ht="13.8" thickTop="1">
      <c r="A5" s="104" t="s">
        <v>57</v>
      </c>
      <c r="B5" s="105">
        <f ca="1">COUNTIF(B10:B200,"&gt;0")</f>
        <v>0</v>
      </c>
    </row>
    <row r="6" spans="1:12">
      <c r="A6" s="106" t="s">
        <v>58</v>
      </c>
      <c r="B6" s="107">
        <f ca="1">COUNTIF(B10:B200,"=1")</f>
        <v>0</v>
      </c>
      <c r="D6" s="103"/>
    </row>
    <row r="7" spans="1:12" ht="13.8" thickBot="1">
      <c r="A7" s="108" t="s">
        <v>59</v>
      </c>
      <c r="B7" s="109">
        <f ca="1">+B5-B6</f>
        <v>0</v>
      </c>
      <c r="D7" s="102"/>
      <c r="L7" s="102"/>
    </row>
    <row r="8" spans="1:12" ht="14.4" thickTop="1" thickBot="1"/>
    <row r="9" spans="1:12">
      <c r="A9" s="386" t="s">
        <v>60</v>
      </c>
      <c r="B9" s="387"/>
    </row>
    <row r="10" spans="1:12">
      <c r="A10" s="114" t="str">
        <f ca="1">IF(B10=0,"",IF(B10=1,"בהסדר","לא בהסדר"))</f>
        <v/>
      </c>
      <c r="B10" s="115">
        <f t="shared" ref="B10:B41" ca="1" si="0">IFERROR(IF(AND(INDEX(Debts_Name,ROW()-ROW($A$9))&lt;&gt;"",A9&gt;0),IFERROR(IF(VALUE(INDEX(Debts_Pmt,ROW()-ROW($A$9)))&gt;0,1,2),2),0),0)</f>
        <v>0</v>
      </c>
    </row>
    <row r="11" spans="1:12">
      <c r="A11" s="114" t="str">
        <f t="shared" ref="A11:A74" ca="1" si="1">IF(B11=0,"",IF(B11=1,"בהסדר","לא בהסדר"))</f>
        <v/>
      </c>
      <c r="B11" s="115">
        <f t="shared" ca="1" si="0"/>
        <v>0</v>
      </c>
    </row>
    <row r="12" spans="1:12">
      <c r="A12" s="114" t="str">
        <f t="shared" ca="1" si="1"/>
        <v/>
      </c>
      <c r="B12" s="115">
        <f t="shared" ca="1" si="0"/>
        <v>0</v>
      </c>
    </row>
    <row r="13" spans="1:12">
      <c r="A13" s="114" t="str">
        <f t="shared" ca="1" si="1"/>
        <v/>
      </c>
      <c r="B13" s="115">
        <f t="shared" ca="1" si="0"/>
        <v>0</v>
      </c>
    </row>
    <row r="14" spans="1:12">
      <c r="A14" s="114" t="str">
        <f t="shared" ca="1" si="1"/>
        <v/>
      </c>
      <c r="B14" s="115">
        <f t="shared" ca="1" si="0"/>
        <v>0</v>
      </c>
    </row>
    <row r="15" spans="1:12">
      <c r="A15" s="114" t="str">
        <f t="shared" ca="1" si="1"/>
        <v/>
      </c>
      <c r="B15" s="115">
        <f t="shared" ca="1" si="0"/>
        <v>0</v>
      </c>
    </row>
    <row r="16" spans="1:12">
      <c r="A16" s="114" t="str">
        <f t="shared" ca="1" si="1"/>
        <v/>
      </c>
      <c r="B16" s="115">
        <f t="shared" ca="1" si="0"/>
        <v>0</v>
      </c>
    </row>
    <row r="17" spans="1:2">
      <c r="A17" s="114" t="str">
        <f t="shared" ca="1" si="1"/>
        <v/>
      </c>
      <c r="B17" s="115">
        <f t="shared" ca="1" si="0"/>
        <v>0</v>
      </c>
    </row>
    <row r="18" spans="1:2">
      <c r="A18" s="114" t="str">
        <f t="shared" ca="1" si="1"/>
        <v/>
      </c>
      <c r="B18" s="115">
        <f t="shared" ca="1" si="0"/>
        <v>0</v>
      </c>
    </row>
    <row r="19" spans="1:2">
      <c r="A19" s="114" t="str">
        <f t="shared" ca="1" si="1"/>
        <v/>
      </c>
      <c r="B19" s="115">
        <f t="shared" ca="1" si="0"/>
        <v>0</v>
      </c>
    </row>
    <row r="20" spans="1:2">
      <c r="A20" s="114" t="str">
        <f t="shared" ca="1" si="1"/>
        <v/>
      </c>
      <c r="B20" s="115">
        <f t="shared" ca="1" si="0"/>
        <v>0</v>
      </c>
    </row>
    <row r="21" spans="1:2">
      <c r="A21" s="114" t="str">
        <f t="shared" ca="1" si="1"/>
        <v/>
      </c>
      <c r="B21" s="115">
        <f t="shared" ca="1" si="0"/>
        <v>0</v>
      </c>
    </row>
    <row r="22" spans="1:2">
      <c r="A22" s="114" t="str">
        <f t="shared" ca="1" si="1"/>
        <v/>
      </c>
      <c r="B22" s="115">
        <f t="shared" ca="1" si="0"/>
        <v>0</v>
      </c>
    </row>
    <row r="23" spans="1:2">
      <c r="A23" s="114" t="str">
        <f t="shared" ca="1" si="1"/>
        <v/>
      </c>
      <c r="B23" s="115">
        <f t="shared" ca="1" si="0"/>
        <v>0</v>
      </c>
    </row>
    <row r="24" spans="1:2">
      <c r="A24" s="114" t="str">
        <f t="shared" ca="1" si="1"/>
        <v/>
      </c>
      <c r="B24" s="115">
        <f t="shared" ca="1" si="0"/>
        <v>0</v>
      </c>
    </row>
    <row r="25" spans="1:2">
      <c r="A25" s="114" t="str">
        <f t="shared" ca="1" si="1"/>
        <v/>
      </c>
      <c r="B25" s="115">
        <f t="shared" ca="1" si="0"/>
        <v>0</v>
      </c>
    </row>
    <row r="26" spans="1:2">
      <c r="A26" s="114" t="str">
        <f t="shared" ca="1" si="1"/>
        <v/>
      </c>
      <c r="B26" s="115">
        <f t="shared" ca="1" si="0"/>
        <v>0</v>
      </c>
    </row>
    <row r="27" spans="1:2">
      <c r="A27" s="114" t="str">
        <f t="shared" ca="1" si="1"/>
        <v/>
      </c>
      <c r="B27" s="115">
        <f t="shared" ca="1" si="0"/>
        <v>0</v>
      </c>
    </row>
    <row r="28" spans="1:2">
      <c r="A28" s="114" t="str">
        <f t="shared" ca="1" si="1"/>
        <v/>
      </c>
      <c r="B28" s="115">
        <f t="shared" ca="1" si="0"/>
        <v>0</v>
      </c>
    </row>
    <row r="29" spans="1:2">
      <c r="A29" s="114" t="str">
        <f t="shared" ca="1" si="1"/>
        <v/>
      </c>
      <c r="B29" s="115">
        <f t="shared" ca="1" si="0"/>
        <v>0</v>
      </c>
    </row>
    <row r="30" spans="1:2">
      <c r="A30" s="114" t="str">
        <f t="shared" ca="1" si="1"/>
        <v/>
      </c>
      <c r="B30" s="115">
        <f t="shared" ca="1" si="0"/>
        <v>0</v>
      </c>
    </row>
    <row r="31" spans="1:2">
      <c r="A31" s="114" t="str">
        <f t="shared" ca="1" si="1"/>
        <v/>
      </c>
      <c r="B31" s="115">
        <f t="shared" ca="1" si="0"/>
        <v>0</v>
      </c>
    </row>
    <row r="32" spans="1:2">
      <c r="A32" s="114" t="str">
        <f t="shared" ca="1" si="1"/>
        <v/>
      </c>
      <c r="B32" s="115">
        <f t="shared" ca="1" si="0"/>
        <v>0</v>
      </c>
    </row>
    <row r="33" spans="1:2">
      <c r="A33" s="114" t="str">
        <f t="shared" ca="1" si="1"/>
        <v/>
      </c>
      <c r="B33" s="115">
        <f t="shared" ca="1" si="0"/>
        <v>0</v>
      </c>
    </row>
    <row r="34" spans="1:2">
      <c r="A34" s="114" t="str">
        <f t="shared" ca="1" si="1"/>
        <v/>
      </c>
      <c r="B34" s="115">
        <f t="shared" ca="1" si="0"/>
        <v>0</v>
      </c>
    </row>
    <row r="35" spans="1:2">
      <c r="A35" s="114" t="str">
        <f t="shared" ca="1" si="1"/>
        <v/>
      </c>
      <c r="B35" s="115">
        <f t="shared" ca="1" si="0"/>
        <v>0</v>
      </c>
    </row>
    <row r="36" spans="1:2">
      <c r="A36" s="114" t="str">
        <f t="shared" ca="1" si="1"/>
        <v/>
      </c>
      <c r="B36" s="115">
        <f t="shared" ca="1" si="0"/>
        <v>0</v>
      </c>
    </row>
    <row r="37" spans="1:2">
      <c r="A37" s="114" t="str">
        <f t="shared" ca="1" si="1"/>
        <v/>
      </c>
      <c r="B37" s="115">
        <f t="shared" ca="1" si="0"/>
        <v>0</v>
      </c>
    </row>
    <row r="38" spans="1:2">
      <c r="A38" s="114" t="str">
        <f t="shared" ca="1" si="1"/>
        <v/>
      </c>
      <c r="B38" s="115">
        <f t="shared" ca="1" si="0"/>
        <v>0</v>
      </c>
    </row>
    <row r="39" spans="1:2">
      <c r="A39" s="114" t="str">
        <f t="shared" ca="1" si="1"/>
        <v/>
      </c>
      <c r="B39" s="115">
        <f t="shared" ca="1" si="0"/>
        <v>0</v>
      </c>
    </row>
    <row r="40" spans="1:2">
      <c r="A40" s="114" t="str">
        <f t="shared" ca="1" si="1"/>
        <v/>
      </c>
      <c r="B40" s="115">
        <f t="shared" ca="1" si="0"/>
        <v>0</v>
      </c>
    </row>
    <row r="41" spans="1:2">
      <c r="A41" s="114" t="str">
        <f t="shared" ca="1" si="1"/>
        <v/>
      </c>
      <c r="B41" s="115">
        <f t="shared" ca="1" si="0"/>
        <v>0</v>
      </c>
    </row>
    <row r="42" spans="1:2">
      <c r="A42" s="114" t="str">
        <f t="shared" ca="1" si="1"/>
        <v/>
      </c>
      <c r="B42" s="115">
        <f t="shared" ref="B42:B73" ca="1" si="2">IFERROR(IF(AND(INDEX(Debts_Name,ROW()-ROW($A$9))&lt;&gt;"",A41&gt;0),IFERROR(IF(VALUE(INDEX(Debts_Pmt,ROW()-ROW($A$9)))&gt;0,1,2),2),0),0)</f>
        <v>0</v>
      </c>
    </row>
    <row r="43" spans="1:2">
      <c r="A43" s="114" t="str">
        <f t="shared" ca="1" si="1"/>
        <v/>
      </c>
      <c r="B43" s="115">
        <f t="shared" ca="1" si="2"/>
        <v>0</v>
      </c>
    </row>
    <row r="44" spans="1:2">
      <c r="A44" s="114" t="str">
        <f t="shared" ca="1" si="1"/>
        <v/>
      </c>
      <c r="B44" s="115">
        <f t="shared" ca="1" si="2"/>
        <v>0</v>
      </c>
    </row>
    <row r="45" spans="1:2">
      <c r="A45" s="114" t="str">
        <f t="shared" ca="1" si="1"/>
        <v/>
      </c>
      <c r="B45" s="115">
        <f t="shared" ca="1" si="2"/>
        <v>0</v>
      </c>
    </row>
    <row r="46" spans="1:2">
      <c r="A46" s="114" t="str">
        <f t="shared" ca="1" si="1"/>
        <v/>
      </c>
      <c r="B46" s="115">
        <f t="shared" ca="1" si="2"/>
        <v>0</v>
      </c>
    </row>
    <row r="47" spans="1:2">
      <c r="A47" s="114" t="str">
        <f t="shared" ca="1" si="1"/>
        <v/>
      </c>
      <c r="B47" s="115">
        <f t="shared" ca="1" si="2"/>
        <v>0</v>
      </c>
    </row>
    <row r="48" spans="1:2">
      <c r="A48" s="114" t="str">
        <f t="shared" ca="1" si="1"/>
        <v/>
      </c>
      <c r="B48" s="115">
        <f t="shared" ca="1" si="2"/>
        <v>0</v>
      </c>
    </row>
    <row r="49" spans="1:2">
      <c r="A49" s="114" t="str">
        <f t="shared" ca="1" si="1"/>
        <v/>
      </c>
      <c r="B49" s="115">
        <f t="shared" ca="1" si="2"/>
        <v>0</v>
      </c>
    </row>
    <row r="50" spans="1:2">
      <c r="A50" s="114" t="str">
        <f t="shared" ca="1" si="1"/>
        <v/>
      </c>
      <c r="B50" s="115">
        <f t="shared" ca="1" si="2"/>
        <v>0</v>
      </c>
    </row>
    <row r="51" spans="1:2">
      <c r="A51" s="114" t="str">
        <f t="shared" ca="1" si="1"/>
        <v/>
      </c>
      <c r="B51" s="115">
        <f t="shared" ca="1" si="2"/>
        <v>0</v>
      </c>
    </row>
    <row r="52" spans="1:2">
      <c r="A52" s="114" t="str">
        <f t="shared" ca="1" si="1"/>
        <v/>
      </c>
      <c r="B52" s="115">
        <f t="shared" ca="1" si="2"/>
        <v>0</v>
      </c>
    </row>
    <row r="53" spans="1:2">
      <c r="A53" s="114" t="str">
        <f t="shared" ca="1" si="1"/>
        <v/>
      </c>
      <c r="B53" s="115">
        <f t="shared" ca="1" si="2"/>
        <v>0</v>
      </c>
    </row>
    <row r="54" spans="1:2">
      <c r="A54" s="114" t="str">
        <f t="shared" ca="1" si="1"/>
        <v/>
      </c>
      <c r="B54" s="115">
        <f t="shared" ca="1" si="2"/>
        <v>0</v>
      </c>
    </row>
    <row r="55" spans="1:2">
      <c r="A55" s="114" t="str">
        <f t="shared" ca="1" si="1"/>
        <v/>
      </c>
      <c r="B55" s="115">
        <f t="shared" ca="1" si="2"/>
        <v>0</v>
      </c>
    </row>
    <row r="56" spans="1:2">
      <c r="A56" s="114" t="str">
        <f t="shared" ca="1" si="1"/>
        <v/>
      </c>
      <c r="B56" s="115">
        <f t="shared" ca="1" si="2"/>
        <v>0</v>
      </c>
    </row>
    <row r="57" spans="1:2">
      <c r="A57" s="114" t="str">
        <f t="shared" ca="1" si="1"/>
        <v/>
      </c>
      <c r="B57" s="115">
        <f t="shared" ca="1" si="2"/>
        <v>0</v>
      </c>
    </row>
    <row r="58" spans="1:2">
      <c r="A58" s="114" t="str">
        <f t="shared" ca="1" si="1"/>
        <v/>
      </c>
      <c r="B58" s="115">
        <f t="shared" ca="1" si="2"/>
        <v>0</v>
      </c>
    </row>
    <row r="59" spans="1:2">
      <c r="A59" s="114" t="str">
        <f t="shared" ca="1" si="1"/>
        <v/>
      </c>
      <c r="B59" s="115">
        <f t="shared" ca="1" si="2"/>
        <v>0</v>
      </c>
    </row>
    <row r="60" spans="1:2">
      <c r="A60" s="114" t="str">
        <f t="shared" ca="1" si="1"/>
        <v/>
      </c>
      <c r="B60" s="115">
        <f t="shared" ca="1" si="2"/>
        <v>0</v>
      </c>
    </row>
    <row r="61" spans="1:2">
      <c r="A61" s="114" t="str">
        <f t="shared" ca="1" si="1"/>
        <v/>
      </c>
      <c r="B61" s="115">
        <f t="shared" ca="1" si="2"/>
        <v>0</v>
      </c>
    </row>
    <row r="62" spans="1:2">
      <c r="A62" s="114" t="str">
        <f t="shared" ca="1" si="1"/>
        <v/>
      </c>
      <c r="B62" s="115">
        <f t="shared" ca="1" si="2"/>
        <v>0</v>
      </c>
    </row>
    <row r="63" spans="1:2">
      <c r="A63" s="114" t="str">
        <f t="shared" ca="1" si="1"/>
        <v/>
      </c>
      <c r="B63" s="115">
        <f t="shared" ca="1" si="2"/>
        <v>0</v>
      </c>
    </row>
    <row r="64" spans="1:2">
      <c r="A64" s="114" t="str">
        <f t="shared" ca="1" si="1"/>
        <v/>
      </c>
      <c r="B64" s="115">
        <f t="shared" ca="1" si="2"/>
        <v>0</v>
      </c>
    </row>
    <row r="65" spans="1:2">
      <c r="A65" s="114" t="str">
        <f t="shared" ca="1" si="1"/>
        <v/>
      </c>
      <c r="B65" s="115">
        <f t="shared" ca="1" si="2"/>
        <v>0</v>
      </c>
    </row>
    <row r="66" spans="1:2">
      <c r="A66" s="114" t="str">
        <f t="shared" ca="1" si="1"/>
        <v/>
      </c>
      <c r="B66" s="115">
        <f t="shared" ca="1" si="2"/>
        <v>0</v>
      </c>
    </row>
    <row r="67" spans="1:2">
      <c r="A67" s="114" t="str">
        <f t="shared" ca="1" si="1"/>
        <v/>
      </c>
      <c r="B67" s="115">
        <f t="shared" ca="1" si="2"/>
        <v>0</v>
      </c>
    </row>
    <row r="68" spans="1:2">
      <c r="A68" s="114" t="str">
        <f t="shared" ca="1" si="1"/>
        <v/>
      </c>
      <c r="B68" s="115">
        <f t="shared" ca="1" si="2"/>
        <v>0</v>
      </c>
    </row>
    <row r="69" spans="1:2">
      <c r="A69" s="114" t="str">
        <f t="shared" ca="1" si="1"/>
        <v/>
      </c>
      <c r="B69" s="115">
        <f t="shared" ca="1" si="2"/>
        <v>0</v>
      </c>
    </row>
    <row r="70" spans="1:2">
      <c r="A70" s="114" t="str">
        <f t="shared" ca="1" si="1"/>
        <v/>
      </c>
      <c r="B70" s="115">
        <f t="shared" ca="1" si="2"/>
        <v>0</v>
      </c>
    </row>
    <row r="71" spans="1:2">
      <c r="A71" s="114" t="str">
        <f t="shared" ca="1" si="1"/>
        <v/>
      </c>
      <c r="B71" s="115">
        <f t="shared" ca="1" si="2"/>
        <v>0</v>
      </c>
    </row>
    <row r="72" spans="1:2">
      <c r="A72" s="114" t="str">
        <f t="shared" ca="1" si="1"/>
        <v/>
      </c>
      <c r="B72" s="115">
        <f t="shared" ca="1" si="2"/>
        <v>0</v>
      </c>
    </row>
    <row r="73" spans="1:2">
      <c r="A73" s="114" t="str">
        <f t="shared" ca="1" si="1"/>
        <v/>
      </c>
      <c r="B73" s="115">
        <f t="shared" ca="1" si="2"/>
        <v>0</v>
      </c>
    </row>
    <row r="74" spans="1:2">
      <c r="A74" s="114" t="str">
        <f t="shared" ca="1" si="1"/>
        <v/>
      </c>
      <c r="B74" s="115">
        <f t="shared" ref="B74:B105" ca="1" si="3">IFERROR(IF(AND(INDEX(Debts_Name,ROW()-ROW($A$9))&lt;&gt;"",A73&gt;0),IFERROR(IF(VALUE(INDEX(Debts_Pmt,ROW()-ROW($A$9)))&gt;0,1,2),2),0),0)</f>
        <v>0</v>
      </c>
    </row>
    <row r="75" spans="1:2">
      <c r="A75" s="114" t="str">
        <f t="shared" ref="A75:A100" ca="1" si="4">IF(B75=0,"",IF(B75=1,"בהסדר","לא בהסדר"))</f>
        <v/>
      </c>
      <c r="B75" s="115">
        <f t="shared" ca="1" si="3"/>
        <v>0</v>
      </c>
    </row>
    <row r="76" spans="1:2">
      <c r="A76" s="114" t="str">
        <f t="shared" ca="1" si="4"/>
        <v/>
      </c>
      <c r="B76" s="115">
        <f t="shared" ca="1" si="3"/>
        <v>0</v>
      </c>
    </row>
    <row r="77" spans="1:2">
      <c r="A77" s="114" t="str">
        <f t="shared" ca="1" si="4"/>
        <v/>
      </c>
      <c r="B77" s="115">
        <f t="shared" ca="1" si="3"/>
        <v>0</v>
      </c>
    </row>
    <row r="78" spans="1:2">
      <c r="A78" s="114" t="str">
        <f t="shared" ca="1" si="4"/>
        <v/>
      </c>
      <c r="B78" s="115">
        <f t="shared" ca="1" si="3"/>
        <v>0</v>
      </c>
    </row>
    <row r="79" spans="1:2">
      <c r="A79" s="114" t="str">
        <f t="shared" ca="1" si="4"/>
        <v/>
      </c>
      <c r="B79" s="115">
        <f t="shared" ca="1" si="3"/>
        <v>0</v>
      </c>
    </row>
    <row r="80" spans="1:2">
      <c r="A80" s="114" t="str">
        <f t="shared" ca="1" si="4"/>
        <v/>
      </c>
      <c r="B80" s="115">
        <f t="shared" ca="1" si="3"/>
        <v>0</v>
      </c>
    </row>
    <row r="81" spans="1:2">
      <c r="A81" s="114" t="str">
        <f t="shared" ca="1" si="4"/>
        <v/>
      </c>
      <c r="B81" s="115">
        <f t="shared" ca="1" si="3"/>
        <v>0</v>
      </c>
    </row>
    <row r="82" spans="1:2">
      <c r="A82" s="114" t="str">
        <f t="shared" ca="1" si="4"/>
        <v/>
      </c>
      <c r="B82" s="115">
        <f t="shared" ca="1" si="3"/>
        <v>0</v>
      </c>
    </row>
    <row r="83" spans="1:2">
      <c r="A83" s="114" t="str">
        <f t="shared" ca="1" si="4"/>
        <v/>
      </c>
      <c r="B83" s="115">
        <f t="shared" ca="1" si="3"/>
        <v>0</v>
      </c>
    </row>
    <row r="84" spans="1:2">
      <c r="A84" s="114" t="str">
        <f t="shared" ca="1" si="4"/>
        <v/>
      </c>
      <c r="B84" s="115">
        <f t="shared" ca="1" si="3"/>
        <v>0</v>
      </c>
    </row>
    <row r="85" spans="1:2">
      <c r="A85" s="114" t="str">
        <f t="shared" ca="1" si="4"/>
        <v/>
      </c>
      <c r="B85" s="115">
        <f t="shared" ca="1" si="3"/>
        <v>0</v>
      </c>
    </row>
    <row r="86" spans="1:2">
      <c r="A86" s="114" t="str">
        <f t="shared" ca="1" si="4"/>
        <v/>
      </c>
      <c r="B86" s="115">
        <f t="shared" ca="1" si="3"/>
        <v>0</v>
      </c>
    </row>
    <row r="87" spans="1:2">
      <c r="A87" s="114" t="str">
        <f t="shared" ca="1" si="4"/>
        <v/>
      </c>
      <c r="B87" s="115">
        <f t="shared" ca="1" si="3"/>
        <v>0</v>
      </c>
    </row>
    <row r="88" spans="1:2">
      <c r="A88" s="114" t="str">
        <f t="shared" ca="1" si="4"/>
        <v/>
      </c>
      <c r="B88" s="115">
        <f t="shared" ca="1" si="3"/>
        <v>0</v>
      </c>
    </row>
    <row r="89" spans="1:2">
      <c r="A89" s="114" t="str">
        <f t="shared" ca="1" si="4"/>
        <v/>
      </c>
      <c r="B89" s="115">
        <f t="shared" ca="1" si="3"/>
        <v>0</v>
      </c>
    </row>
    <row r="90" spans="1:2">
      <c r="A90" s="114" t="str">
        <f t="shared" ca="1" si="4"/>
        <v/>
      </c>
      <c r="B90" s="115">
        <f t="shared" ca="1" si="3"/>
        <v>0</v>
      </c>
    </row>
    <row r="91" spans="1:2">
      <c r="A91" s="114" t="str">
        <f t="shared" ca="1" si="4"/>
        <v/>
      </c>
      <c r="B91" s="115">
        <f t="shared" ca="1" si="3"/>
        <v>0</v>
      </c>
    </row>
    <row r="92" spans="1:2">
      <c r="A92" s="114" t="str">
        <f t="shared" ca="1" si="4"/>
        <v/>
      </c>
      <c r="B92" s="115">
        <f t="shared" ca="1" si="3"/>
        <v>0</v>
      </c>
    </row>
    <row r="93" spans="1:2">
      <c r="A93" s="114" t="str">
        <f t="shared" ca="1" si="4"/>
        <v/>
      </c>
      <c r="B93" s="115">
        <f t="shared" ca="1" si="3"/>
        <v>0</v>
      </c>
    </row>
    <row r="94" spans="1:2">
      <c r="A94" s="114" t="str">
        <f t="shared" ca="1" si="4"/>
        <v/>
      </c>
      <c r="B94" s="115">
        <f t="shared" ca="1" si="3"/>
        <v>0</v>
      </c>
    </row>
    <row r="95" spans="1:2">
      <c r="A95" s="114" t="str">
        <f t="shared" ca="1" si="4"/>
        <v/>
      </c>
      <c r="B95" s="115">
        <f t="shared" ca="1" si="3"/>
        <v>0</v>
      </c>
    </row>
    <row r="96" spans="1:2">
      <c r="A96" s="114" t="str">
        <f t="shared" ca="1" si="4"/>
        <v/>
      </c>
      <c r="B96" s="115">
        <f t="shared" ca="1" si="3"/>
        <v>0</v>
      </c>
    </row>
    <row r="97" spans="1:2">
      <c r="A97" s="114" t="str">
        <f t="shared" ca="1" si="4"/>
        <v/>
      </c>
      <c r="B97" s="115">
        <f t="shared" ca="1" si="3"/>
        <v>0</v>
      </c>
    </row>
    <row r="98" spans="1:2">
      <c r="A98" s="114" t="str">
        <f t="shared" ca="1" si="4"/>
        <v/>
      </c>
      <c r="B98" s="115">
        <f t="shared" ca="1" si="3"/>
        <v>0</v>
      </c>
    </row>
    <row r="99" spans="1:2">
      <c r="A99" s="114" t="str">
        <f t="shared" ca="1" si="4"/>
        <v/>
      </c>
      <c r="B99" s="115">
        <f t="shared" ca="1" si="3"/>
        <v>0</v>
      </c>
    </row>
    <row r="100" spans="1:2">
      <c r="A100" s="114" t="str">
        <f t="shared" ca="1" si="4"/>
        <v/>
      </c>
      <c r="B100" s="115">
        <f t="shared" ca="1" si="3"/>
        <v>0</v>
      </c>
    </row>
    <row r="101" spans="1:2">
      <c r="B101" s="115">
        <f t="shared" ca="1" si="3"/>
        <v>0</v>
      </c>
    </row>
    <row r="102" spans="1:2">
      <c r="B102" s="115">
        <f t="shared" ca="1" si="3"/>
        <v>0</v>
      </c>
    </row>
    <row r="103" spans="1:2">
      <c r="B103" s="115">
        <f t="shared" ca="1" si="3"/>
        <v>0</v>
      </c>
    </row>
    <row r="104" spans="1:2">
      <c r="B104" s="115">
        <f t="shared" ca="1" si="3"/>
        <v>0</v>
      </c>
    </row>
    <row r="105" spans="1:2">
      <c r="B105" s="115">
        <f t="shared" ca="1" si="3"/>
        <v>0</v>
      </c>
    </row>
    <row r="106" spans="1:2">
      <c r="B106" s="115">
        <f t="shared" ref="B106:B137" ca="1" si="5">IFERROR(IF(AND(INDEX(Debts_Name,ROW()-ROW($A$9))&lt;&gt;"",A105&gt;0),IFERROR(IF(VALUE(INDEX(Debts_Pmt,ROW()-ROW($A$9)))&gt;0,1,2),2),0),0)</f>
        <v>0</v>
      </c>
    </row>
    <row r="107" spans="1:2">
      <c r="B107" s="115">
        <f t="shared" ca="1" si="5"/>
        <v>0</v>
      </c>
    </row>
    <row r="108" spans="1:2">
      <c r="B108" s="115">
        <f t="shared" ca="1" si="5"/>
        <v>0</v>
      </c>
    </row>
    <row r="109" spans="1:2">
      <c r="B109" s="115">
        <f t="shared" ca="1" si="5"/>
        <v>0</v>
      </c>
    </row>
    <row r="110" spans="1:2">
      <c r="B110" s="115">
        <f t="shared" ca="1" si="5"/>
        <v>0</v>
      </c>
    </row>
    <row r="111" spans="1:2">
      <c r="B111" s="115">
        <f t="shared" ca="1" si="5"/>
        <v>0</v>
      </c>
    </row>
    <row r="112" spans="1:2">
      <c r="B112" s="115">
        <f t="shared" ca="1" si="5"/>
        <v>0</v>
      </c>
    </row>
    <row r="113" spans="2:2">
      <c r="B113" s="115">
        <f t="shared" ca="1" si="5"/>
        <v>0</v>
      </c>
    </row>
    <row r="114" spans="2:2">
      <c r="B114" s="115">
        <f t="shared" ca="1" si="5"/>
        <v>0</v>
      </c>
    </row>
    <row r="115" spans="2:2">
      <c r="B115" s="115">
        <f t="shared" ca="1" si="5"/>
        <v>0</v>
      </c>
    </row>
    <row r="116" spans="2:2">
      <c r="B116" s="115">
        <f t="shared" ca="1" si="5"/>
        <v>0</v>
      </c>
    </row>
    <row r="117" spans="2:2">
      <c r="B117" s="115">
        <f t="shared" ca="1" si="5"/>
        <v>0</v>
      </c>
    </row>
    <row r="118" spans="2:2">
      <c r="B118" s="115">
        <f t="shared" ca="1" si="5"/>
        <v>0</v>
      </c>
    </row>
    <row r="119" spans="2:2">
      <c r="B119" s="115">
        <f t="shared" ca="1" si="5"/>
        <v>0</v>
      </c>
    </row>
    <row r="120" spans="2:2">
      <c r="B120" s="115">
        <f t="shared" ca="1" si="5"/>
        <v>0</v>
      </c>
    </row>
    <row r="121" spans="2:2">
      <c r="B121" s="115">
        <f t="shared" ca="1" si="5"/>
        <v>0</v>
      </c>
    </row>
    <row r="122" spans="2:2">
      <c r="B122" s="115">
        <f t="shared" ca="1" si="5"/>
        <v>0</v>
      </c>
    </row>
    <row r="123" spans="2:2">
      <c r="B123" s="115">
        <f t="shared" ca="1" si="5"/>
        <v>0</v>
      </c>
    </row>
    <row r="124" spans="2:2">
      <c r="B124" s="115">
        <f t="shared" ca="1" si="5"/>
        <v>0</v>
      </c>
    </row>
    <row r="125" spans="2:2">
      <c r="B125" s="115">
        <f t="shared" ca="1" si="5"/>
        <v>0</v>
      </c>
    </row>
    <row r="126" spans="2:2">
      <c r="B126" s="115">
        <f t="shared" ca="1" si="5"/>
        <v>0</v>
      </c>
    </row>
    <row r="127" spans="2:2">
      <c r="B127" s="115">
        <f t="shared" ca="1" si="5"/>
        <v>0</v>
      </c>
    </row>
    <row r="128" spans="2:2">
      <c r="B128" s="115">
        <f t="shared" ca="1" si="5"/>
        <v>0</v>
      </c>
    </row>
    <row r="129" spans="2:2">
      <c r="B129" s="115">
        <f t="shared" ca="1" si="5"/>
        <v>0</v>
      </c>
    </row>
    <row r="130" spans="2:2">
      <c r="B130" s="115">
        <f t="shared" ca="1" si="5"/>
        <v>0</v>
      </c>
    </row>
    <row r="131" spans="2:2">
      <c r="B131" s="115">
        <f t="shared" ca="1" si="5"/>
        <v>0</v>
      </c>
    </row>
    <row r="132" spans="2:2">
      <c r="B132" s="115">
        <f t="shared" ca="1" si="5"/>
        <v>0</v>
      </c>
    </row>
    <row r="133" spans="2:2">
      <c r="B133" s="115">
        <f t="shared" ca="1" si="5"/>
        <v>0</v>
      </c>
    </row>
    <row r="134" spans="2:2">
      <c r="B134" s="115">
        <f t="shared" ca="1" si="5"/>
        <v>0</v>
      </c>
    </row>
    <row r="135" spans="2:2">
      <c r="B135" s="115">
        <f t="shared" ca="1" si="5"/>
        <v>0</v>
      </c>
    </row>
    <row r="136" spans="2:2">
      <c r="B136" s="115">
        <f t="shared" ca="1" si="5"/>
        <v>0</v>
      </c>
    </row>
    <row r="137" spans="2:2">
      <c r="B137" s="115">
        <f t="shared" ca="1" si="5"/>
        <v>0</v>
      </c>
    </row>
    <row r="138" spans="2:2">
      <c r="B138" s="115">
        <f t="shared" ref="B138:B169" ca="1" si="6">IFERROR(IF(AND(INDEX(Debts_Name,ROW()-ROW($A$9))&lt;&gt;"",A137&gt;0),IFERROR(IF(VALUE(INDEX(Debts_Pmt,ROW()-ROW($A$9)))&gt;0,1,2),2),0),0)</f>
        <v>0</v>
      </c>
    </row>
    <row r="139" spans="2:2">
      <c r="B139" s="115">
        <f t="shared" ca="1" si="6"/>
        <v>0</v>
      </c>
    </row>
    <row r="140" spans="2:2">
      <c r="B140" s="115">
        <f t="shared" ca="1" si="6"/>
        <v>0</v>
      </c>
    </row>
    <row r="141" spans="2:2">
      <c r="B141" s="115">
        <f t="shared" ca="1" si="6"/>
        <v>0</v>
      </c>
    </row>
    <row r="142" spans="2:2">
      <c r="B142" s="115">
        <f t="shared" ca="1" si="6"/>
        <v>0</v>
      </c>
    </row>
    <row r="143" spans="2:2">
      <c r="B143" s="115">
        <f t="shared" ca="1" si="6"/>
        <v>0</v>
      </c>
    </row>
    <row r="144" spans="2:2">
      <c r="B144" s="115">
        <f t="shared" ca="1" si="6"/>
        <v>0</v>
      </c>
    </row>
    <row r="145" spans="2:2">
      <c r="B145" s="115">
        <f t="shared" ca="1" si="6"/>
        <v>0</v>
      </c>
    </row>
    <row r="146" spans="2:2">
      <c r="B146" s="115">
        <f t="shared" ca="1" si="6"/>
        <v>0</v>
      </c>
    </row>
    <row r="147" spans="2:2">
      <c r="B147" s="115">
        <f t="shared" ca="1" si="6"/>
        <v>0</v>
      </c>
    </row>
    <row r="148" spans="2:2">
      <c r="B148" s="115">
        <f t="shared" ca="1" si="6"/>
        <v>0</v>
      </c>
    </row>
    <row r="149" spans="2:2">
      <c r="B149" s="115">
        <f t="shared" ca="1" si="6"/>
        <v>0</v>
      </c>
    </row>
    <row r="150" spans="2:2">
      <c r="B150" s="115">
        <f t="shared" ca="1" si="6"/>
        <v>0</v>
      </c>
    </row>
    <row r="151" spans="2:2">
      <c r="B151" s="115">
        <f t="shared" ca="1" si="6"/>
        <v>0</v>
      </c>
    </row>
    <row r="152" spans="2:2">
      <c r="B152" s="115">
        <f t="shared" ca="1" si="6"/>
        <v>0</v>
      </c>
    </row>
    <row r="153" spans="2:2">
      <c r="B153" s="115">
        <f t="shared" ca="1" si="6"/>
        <v>0</v>
      </c>
    </row>
    <row r="154" spans="2:2">
      <c r="B154" s="115">
        <f t="shared" ca="1" si="6"/>
        <v>0</v>
      </c>
    </row>
    <row r="155" spans="2:2">
      <c r="B155" s="115">
        <f t="shared" ca="1" si="6"/>
        <v>0</v>
      </c>
    </row>
    <row r="156" spans="2:2">
      <c r="B156" s="115">
        <f t="shared" ca="1" si="6"/>
        <v>0</v>
      </c>
    </row>
    <row r="157" spans="2:2">
      <c r="B157" s="115">
        <f t="shared" ca="1" si="6"/>
        <v>0</v>
      </c>
    </row>
    <row r="158" spans="2:2">
      <c r="B158" s="115">
        <f t="shared" ca="1" si="6"/>
        <v>0</v>
      </c>
    </row>
    <row r="159" spans="2:2">
      <c r="B159" s="115">
        <f t="shared" ca="1" si="6"/>
        <v>0</v>
      </c>
    </row>
    <row r="160" spans="2:2">
      <c r="B160" s="115">
        <f t="shared" ca="1" si="6"/>
        <v>0</v>
      </c>
    </row>
    <row r="161" spans="2:2">
      <c r="B161" s="115">
        <f t="shared" ca="1" si="6"/>
        <v>0</v>
      </c>
    </row>
    <row r="162" spans="2:2">
      <c r="B162" s="115">
        <f t="shared" ca="1" si="6"/>
        <v>0</v>
      </c>
    </row>
    <row r="163" spans="2:2">
      <c r="B163" s="115">
        <f t="shared" ca="1" si="6"/>
        <v>0</v>
      </c>
    </row>
    <row r="164" spans="2:2">
      <c r="B164" s="115">
        <f t="shared" ca="1" si="6"/>
        <v>0</v>
      </c>
    </row>
    <row r="165" spans="2:2">
      <c r="B165" s="115">
        <f t="shared" ca="1" si="6"/>
        <v>0</v>
      </c>
    </row>
    <row r="166" spans="2:2">
      <c r="B166" s="115">
        <f t="shared" ca="1" si="6"/>
        <v>0</v>
      </c>
    </row>
    <row r="167" spans="2:2">
      <c r="B167" s="115">
        <f t="shared" ca="1" si="6"/>
        <v>0</v>
      </c>
    </row>
    <row r="168" spans="2:2">
      <c r="B168" s="115">
        <f t="shared" ca="1" si="6"/>
        <v>0</v>
      </c>
    </row>
    <row r="169" spans="2:2">
      <c r="B169" s="115">
        <f t="shared" ca="1" si="6"/>
        <v>0</v>
      </c>
    </row>
    <row r="170" spans="2:2">
      <c r="B170" s="115">
        <f t="shared" ref="B170:B200" ca="1" si="7">IFERROR(IF(AND(INDEX(Debts_Name,ROW()-ROW($A$9))&lt;&gt;"",A169&gt;0),IFERROR(IF(VALUE(INDEX(Debts_Pmt,ROW()-ROW($A$9)))&gt;0,1,2),2),0),0)</f>
        <v>0</v>
      </c>
    </row>
    <row r="171" spans="2:2">
      <c r="B171" s="115">
        <f t="shared" ca="1" si="7"/>
        <v>0</v>
      </c>
    </row>
    <row r="172" spans="2:2">
      <c r="B172" s="115">
        <f t="shared" ca="1" si="7"/>
        <v>0</v>
      </c>
    </row>
    <row r="173" spans="2:2">
      <c r="B173" s="115">
        <f t="shared" ca="1" si="7"/>
        <v>0</v>
      </c>
    </row>
    <row r="174" spans="2:2">
      <c r="B174" s="115">
        <f t="shared" ca="1" si="7"/>
        <v>0</v>
      </c>
    </row>
    <row r="175" spans="2:2">
      <c r="B175" s="115">
        <f t="shared" ca="1" si="7"/>
        <v>0</v>
      </c>
    </row>
    <row r="176" spans="2:2">
      <c r="B176" s="115">
        <f t="shared" ca="1" si="7"/>
        <v>0</v>
      </c>
    </row>
    <row r="177" spans="2:2">
      <c r="B177" s="115">
        <f t="shared" ca="1" si="7"/>
        <v>0</v>
      </c>
    </row>
    <row r="178" spans="2:2">
      <c r="B178" s="115">
        <f t="shared" ca="1" si="7"/>
        <v>0</v>
      </c>
    </row>
    <row r="179" spans="2:2">
      <c r="B179" s="115">
        <f t="shared" ca="1" si="7"/>
        <v>0</v>
      </c>
    </row>
    <row r="180" spans="2:2">
      <c r="B180" s="115">
        <f t="shared" ca="1" si="7"/>
        <v>0</v>
      </c>
    </row>
    <row r="181" spans="2:2">
      <c r="B181" s="115">
        <f t="shared" ca="1" si="7"/>
        <v>0</v>
      </c>
    </row>
    <row r="182" spans="2:2">
      <c r="B182" s="115">
        <f t="shared" ca="1" si="7"/>
        <v>0</v>
      </c>
    </row>
    <row r="183" spans="2:2">
      <c r="B183" s="115">
        <f t="shared" ca="1" si="7"/>
        <v>0</v>
      </c>
    </row>
    <row r="184" spans="2:2">
      <c r="B184" s="115">
        <f t="shared" ca="1" si="7"/>
        <v>0</v>
      </c>
    </row>
    <row r="185" spans="2:2">
      <c r="B185" s="115">
        <f t="shared" ca="1" si="7"/>
        <v>0</v>
      </c>
    </row>
    <row r="186" spans="2:2">
      <c r="B186" s="115">
        <f t="shared" ca="1" si="7"/>
        <v>0</v>
      </c>
    </row>
    <row r="187" spans="2:2">
      <c r="B187" s="115">
        <f t="shared" ca="1" si="7"/>
        <v>0</v>
      </c>
    </row>
    <row r="188" spans="2:2">
      <c r="B188" s="115">
        <f t="shared" ca="1" si="7"/>
        <v>0</v>
      </c>
    </row>
    <row r="189" spans="2:2">
      <c r="B189" s="115">
        <f t="shared" ca="1" si="7"/>
        <v>0</v>
      </c>
    </row>
    <row r="190" spans="2:2">
      <c r="B190" s="115">
        <f t="shared" ca="1" si="7"/>
        <v>0</v>
      </c>
    </row>
    <row r="191" spans="2:2">
      <c r="B191" s="115">
        <f t="shared" ca="1" si="7"/>
        <v>0</v>
      </c>
    </row>
    <row r="192" spans="2:2">
      <c r="B192" s="115">
        <f t="shared" ca="1" si="7"/>
        <v>0</v>
      </c>
    </row>
    <row r="193" spans="2:2">
      <c r="B193" s="115">
        <f t="shared" ca="1" si="7"/>
        <v>0</v>
      </c>
    </row>
    <row r="194" spans="2:2">
      <c r="B194" s="115">
        <f t="shared" ca="1" si="7"/>
        <v>0</v>
      </c>
    </row>
    <row r="195" spans="2:2">
      <c r="B195" s="115">
        <f t="shared" ca="1" si="7"/>
        <v>0</v>
      </c>
    </row>
    <row r="196" spans="2:2">
      <c r="B196" s="115">
        <f t="shared" ca="1" si="7"/>
        <v>0</v>
      </c>
    </row>
    <row r="197" spans="2:2">
      <c r="B197" s="115">
        <f t="shared" ca="1" si="7"/>
        <v>0</v>
      </c>
    </row>
    <row r="198" spans="2:2">
      <c r="B198" s="115">
        <f t="shared" ca="1" si="7"/>
        <v>0</v>
      </c>
    </row>
    <row r="199" spans="2:2">
      <c r="B199" s="115">
        <f t="shared" ca="1" si="7"/>
        <v>0</v>
      </c>
    </row>
    <row r="200" spans="2:2">
      <c r="B200" s="115">
        <f t="shared" ca="1" si="7"/>
        <v>0</v>
      </c>
    </row>
  </sheetData>
  <sheetProtection sheet="1" objects="1" scenarios="1"/>
  <mergeCells count="1">
    <mergeCell ref="A9:B9"/>
  </mergeCells>
  <phoneticPr fontId="5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CZ42"/>
  <sheetViews>
    <sheetView rightToLeft="1" zoomScaleNormal="100" workbookViewId="0">
      <pane xSplit="2" ySplit="8" topLeftCell="C27" activePane="bottomRight" state="frozen"/>
      <selection pane="topRight" activeCell="A9" sqref="A9:B9"/>
      <selection pane="bottomLeft" activeCell="A9" sqref="A9:B9"/>
      <selection pane="bottomRight" activeCell="E9" sqref="E9:E11"/>
    </sheetView>
  </sheetViews>
  <sheetFormatPr defaultRowHeight="13.2"/>
  <cols>
    <col min="1" max="1" width="22.88671875" style="6" bestFit="1" customWidth="1"/>
    <col min="2" max="2" width="17.5546875" bestFit="1" customWidth="1"/>
    <col min="3" max="4" width="12.33203125" customWidth="1"/>
    <col min="5" max="22" width="10.44140625" bestFit="1" customWidth="1"/>
    <col min="23" max="55" width="10.109375" customWidth="1"/>
    <col min="56" max="104" width="10.44140625" bestFit="1" customWidth="1"/>
  </cols>
  <sheetData>
    <row r="1" spans="1:104" ht="17.399999999999999">
      <c r="A1" s="35" t="s">
        <v>61</v>
      </c>
      <c r="B1" s="35"/>
      <c r="C1" s="35"/>
      <c r="D1" s="35"/>
      <c r="E1" s="35"/>
      <c r="F1" s="35"/>
      <c r="G1" s="35"/>
      <c r="H1" s="35"/>
      <c r="I1" s="35"/>
      <c r="J1" s="35"/>
      <c r="K1" s="35"/>
      <c r="L1" s="35"/>
      <c r="M1" s="35"/>
      <c r="N1" s="35"/>
    </row>
    <row r="2" spans="1:104">
      <c r="A2" s="6" t="s">
        <v>62</v>
      </c>
      <c r="G2" s="4"/>
    </row>
    <row r="3" spans="1:104">
      <c r="A3" s="11" t="s">
        <v>63</v>
      </c>
      <c r="B3" s="1">
        <f>חובות!B3</f>
        <v>0</v>
      </c>
      <c r="E3" s="8"/>
    </row>
    <row r="4" spans="1:104">
      <c r="A4" s="11"/>
      <c r="B4" s="2"/>
      <c r="E4" s="16"/>
    </row>
    <row r="5" spans="1:104">
      <c r="A5" s="11"/>
      <c r="B5" s="2"/>
      <c r="E5" s="14"/>
    </row>
    <row r="6" spans="1:104">
      <c r="A6" s="11"/>
      <c r="B6" s="2"/>
    </row>
    <row r="7" spans="1:104">
      <c r="A7" s="11">
        <f ca="1">Par!B6</f>
        <v>0</v>
      </c>
      <c r="B7" s="2" t="s">
        <v>64</v>
      </c>
      <c r="C7" s="4" t="s">
        <v>65</v>
      </c>
      <c r="D7" s="4"/>
      <c r="E7" s="4" t="s">
        <v>66</v>
      </c>
    </row>
    <row r="8" spans="1:104">
      <c r="A8" s="12" t="s">
        <v>64</v>
      </c>
      <c r="B8" s="10" t="s">
        <v>67</v>
      </c>
      <c r="C8" s="3">
        <f>CurrDate</f>
        <v>0</v>
      </c>
      <c r="D8" s="3" t="s">
        <v>68</v>
      </c>
      <c r="E8" s="3">
        <f>DATE(YEAR(C8),MONTH(C8)+1,1)</f>
        <v>32</v>
      </c>
      <c r="F8" s="3">
        <f t="shared" ref="F8:BD8" si="0">DATE(YEAR(E8),MONTH(E8)+1,1)</f>
        <v>61</v>
      </c>
      <c r="G8" s="3">
        <f t="shared" si="0"/>
        <v>92</v>
      </c>
      <c r="H8" s="3">
        <f t="shared" si="0"/>
        <v>122</v>
      </c>
      <c r="I8" s="3">
        <f t="shared" si="0"/>
        <v>153</v>
      </c>
      <c r="J8" s="3">
        <f t="shared" si="0"/>
        <v>183</v>
      </c>
      <c r="K8" s="3">
        <f t="shared" si="0"/>
        <v>214</v>
      </c>
      <c r="L8" s="3">
        <f t="shared" si="0"/>
        <v>245</v>
      </c>
      <c r="M8" s="3">
        <f t="shared" si="0"/>
        <v>275</v>
      </c>
      <c r="N8" s="3">
        <f t="shared" si="0"/>
        <v>306</v>
      </c>
      <c r="O8" s="3">
        <f t="shared" si="0"/>
        <v>336</v>
      </c>
      <c r="P8" s="3">
        <f t="shared" si="0"/>
        <v>367</v>
      </c>
      <c r="Q8" s="3">
        <f t="shared" si="0"/>
        <v>398</v>
      </c>
      <c r="R8" s="3">
        <f t="shared" si="0"/>
        <v>426</v>
      </c>
      <c r="S8" s="3">
        <f t="shared" si="0"/>
        <v>457</v>
      </c>
      <c r="T8" s="3">
        <f t="shared" si="0"/>
        <v>487</v>
      </c>
      <c r="U8" s="3">
        <f t="shared" si="0"/>
        <v>518</v>
      </c>
      <c r="V8" s="3">
        <f t="shared" si="0"/>
        <v>548</v>
      </c>
      <c r="W8" s="3">
        <f t="shared" si="0"/>
        <v>579</v>
      </c>
      <c r="X8" s="3">
        <f t="shared" si="0"/>
        <v>610</v>
      </c>
      <c r="Y8" s="3">
        <f t="shared" si="0"/>
        <v>640</v>
      </c>
      <c r="Z8" s="3">
        <f t="shared" si="0"/>
        <v>671</v>
      </c>
      <c r="AA8" s="3">
        <f t="shared" si="0"/>
        <v>701</v>
      </c>
      <c r="AB8" s="3">
        <f t="shared" si="0"/>
        <v>732</v>
      </c>
      <c r="AC8" s="3">
        <f t="shared" si="0"/>
        <v>763</v>
      </c>
      <c r="AD8" s="3">
        <f t="shared" si="0"/>
        <v>791</v>
      </c>
      <c r="AE8" s="3">
        <f t="shared" si="0"/>
        <v>822</v>
      </c>
      <c r="AF8" s="3">
        <f t="shared" si="0"/>
        <v>852</v>
      </c>
      <c r="AG8" s="3">
        <f t="shared" si="0"/>
        <v>883</v>
      </c>
      <c r="AH8" s="3">
        <f t="shared" si="0"/>
        <v>913</v>
      </c>
      <c r="AI8" s="3">
        <f t="shared" si="0"/>
        <v>944</v>
      </c>
      <c r="AJ8" s="3">
        <f t="shared" si="0"/>
        <v>975</v>
      </c>
      <c r="AK8" s="3">
        <f t="shared" si="0"/>
        <v>1005</v>
      </c>
      <c r="AL8" s="3">
        <f t="shared" si="0"/>
        <v>1036</v>
      </c>
      <c r="AM8" s="3">
        <f t="shared" si="0"/>
        <v>1066</v>
      </c>
      <c r="AN8" s="3">
        <f t="shared" si="0"/>
        <v>1097</v>
      </c>
      <c r="AO8" s="3">
        <f t="shared" si="0"/>
        <v>1128</v>
      </c>
      <c r="AP8" s="3">
        <f t="shared" si="0"/>
        <v>1156</v>
      </c>
      <c r="AQ8" s="3">
        <f t="shared" si="0"/>
        <v>1187</v>
      </c>
      <c r="AR8" s="3">
        <f t="shared" si="0"/>
        <v>1217</v>
      </c>
      <c r="AS8" s="3">
        <f t="shared" si="0"/>
        <v>1248</v>
      </c>
      <c r="AT8" s="3">
        <f t="shared" si="0"/>
        <v>1278</v>
      </c>
      <c r="AU8" s="3">
        <f t="shared" si="0"/>
        <v>1309</v>
      </c>
      <c r="AV8" s="3">
        <f t="shared" si="0"/>
        <v>1340</v>
      </c>
      <c r="AW8" s="3">
        <f t="shared" si="0"/>
        <v>1370</v>
      </c>
      <c r="AX8" s="3">
        <f t="shared" si="0"/>
        <v>1401</v>
      </c>
      <c r="AY8" s="3">
        <f t="shared" si="0"/>
        <v>1431</v>
      </c>
      <c r="AZ8" s="3">
        <f t="shared" si="0"/>
        <v>1462</v>
      </c>
      <c r="BA8" s="3">
        <f t="shared" si="0"/>
        <v>1493</v>
      </c>
      <c r="BB8" s="3">
        <f t="shared" si="0"/>
        <v>1522</v>
      </c>
      <c r="BC8" s="3">
        <f t="shared" si="0"/>
        <v>1553</v>
      </c>
      <c r="BD8" s="3">
        <f t="shared" si="0"/>
        <v>1583</v>
      </c>
      <c r="BE8" s="3">
        <f t="shared" ref="BE8:CT8" si="1">DATE(YEAR(BD8),MONTH(BD8)+1,1)</f>
        <v>1614</v>
      </c>
      <c r="BF8" s="3">
        <f t="shared" si="1"/>
        <v>1644</v>
      </c>
      <c r="BG8" s="3">
        <f t="shared" si="1"/>
        <v>1675</v>
      </c>
      <c r="BH8" s="3">
        <f t="shared" si="1"/>
        <v>1706</v>
      </c>
      <c r="BI8" s="3">
        <f t="shared" si="1"/>
        <v>1736</v>
      </c>
      <c r="BJ8" s="3">
        <f t="shared" si="1"/>
        <v>1767</v>
      </c>
      <c r="BK8" s="3">
        <f t="shared" si="1"/>
        <v>1797</v>
      </c>
      <c r="BL8" s="3">
        <f t="shared" si="1"/>
        <v>1828</v>
      </c>
      <c r="BM8" s="3">
        <f t="shared" si="1"/>
        <v>1859</v>
      </c>
      <c r="BN8" s="3">
        <f t="shared" si="1"/>
        <v>1887</v>
      </c>
      <c r="BO8" s="3">
        <f t="shared" si="1"/>
        <v>1918</v>
      </c>
      <c r="BP8" s="3">
        <f t="shared" si="1"/>
        <v>1948</v>
      </c>
      <c r="BQ8" s="3">
        <f t="shared" si="1"/>
        <v>1979</v>
      </c>
      <c r="BR8" s="3">
        <f t="shared" si="1"/>
        <v>2009</v>
      </c>
      <c r="BS8" s="3">
        <f t="shared" si="1"/>
        <v>2040</v>
      </c>
      <c r="BT8" s="3">
        <f t="shared" si="1"/>
        <v>2071</v>
      </c>
      <c r="BU8" s="3">
        <f t="shared" si="1"/>
        <v>2101</v>
      </c>
      <c r="BV8" s="3">
        <f t="shared" si="1"/>
        <v>2132</v>
      </c>
      <c r="BW8" s="3">
        <f t="shared" si="1"/>
        <v>2162</v>
      </c>
      <c r="BX8" s="3">
        <f t="shared" si="1"/>
        <v>2193</v>
      </c>
      <c r="BY8" s="3">
        <f t="shared" si="1"/>
        <v>2224</v>
      </c>
      <c r="BZ8" s="3">
        <f t="shared" si="1"/>
        <v>2252</v>
      </c>
      <c r="CA8" s="3">
        <f t="shared" si="1"/>
        <v>2283</v>
      </c>
      <c r="CB8" s="3">
        <f t="shared" si="1"/>
        <v>2313</v>
      </c>
      <c r="CC8" s="3">
        <f t="shared" si="1"/>
        <v>2344</v>
      </c>
      <c r="CD8" s="3">
        <f t="shared" si="1"/>
        <v>2374</v>
      </c>
      <c r="CE8" s="3">
        <f t="shared" si="1"/>
        <v>2405</v>
      </c>
      <c r="CF8" s="3">
        <f t="shared" si="1"/>
        <v>2436</v>
      </c>
      <c r="CG8" s="3">
        <f t="shared" si="1"/>
        <v>2466</v>
      </c>
      <c r="CH8" s="3">
        <f t="shared" si="1"/>
        <v>2497</v>
      </c>
      <c r="CI8" s="3">
        <f t="shared" si="1"/>
        <v>2527</v>
      </c>
      <c r="CJ8" s="3">
        <f t="shared" si="1"/>
        <v>2558</v>
      </c>
      <c r="CK8" s="3">
        <f t="shared" si="1"/>
        <v>2589</v>
      </c>
      <c r="CL8" s="3">
        <f t="shared" si="1"/>
        <v>2617</v>
      </c>
      <c r="CM8" s="3">
        <f t="shared" si="1"/>
        <v>2648</v>
      </c>
      <c r="CN8" s="3">
        <f t="shared" si="1"/>
        <v>2678</v>
      </c>
      <c r="CO8" s="3">
        <f t="shared" si="1"/>
        <v>2709</v>
      </c>
      <c r="CP8" s="3">
        <f t="shared" si="1"/>
        <v>2739</v>
      </c>
      <c r="CQ8" s="3">
        <f t="shared" si="1"/>
        <v>2770</v>
      </c>
      <c r="CR8" s="3">
        <f t="shared" si="1"/>
        <v>2801</v>
      </c>
      <c r="CS8" s="3">
        <f t="shared" si="1"/>
        <v>2831</v>
      </c>
      <c r="CT8" s="3">
        <f t="shared" si="1"/>
        <v>2862</v>
      </c>
      <c r="CU8" s="3">
        <f t="shared" ref="CU8:CZ8" si="2">DATE(YEAR(CT8),MONTH(CT8)+1,1)</f>
        <v>2892</v>
      </c>
      <c r="CV8" s="3">
        <f t="shared" si="2"/>
        <v>2923</v>
      </c>
      <c r="CW8" s="3">
        <f t="shared" si="2"/>
        <v>2954</v>
      </c>
      <c r="CX8" s="3">
        <f t="shared" si="2"/>
        <v>2983</v>
      </c>
      <c r="CY8" s="3">
        <f t="shared" si="2"/>
        <v>3014</v>
      </c>
      <c r="CZ8" s="3">
        <f t="shared" si="2"/>
        <v>3044</v>
      </c>
    </row>
    <row r="9" spans="1:104">
      <c r="A9" s="13" t="str">
        <f t="array" aca="1" ref="A9" ca="1">IF(ROWS(A$8:A8)&gt;$A$7,"",INDEX(Debts_Name,SMALL(IF(DebtSplit=1,ROW(Debts_Name)-ROW(חובות!$B$10)+1),ROWS(A$8:A8))))</f>
        <v/>
      </c>
      <c r="B9" s="78">
        <f t="array" aca="1" ref="B9" ca="1">IFERROR(IF(ROWS(A$8:A8)&gt;$A$7,0,INDEX(Debts_Yitra,SMALL(IF(DebtSplit=1,ROW(Debts_Yitra)-ROW(חובות!$I$10)+1),ROWS(A$8:A8))))*1,0)</f>
        <v>0</v>
      </c>
      <c r="C9" s="78">
        <f t="array" aca="1" ref="C9" ca="1">IFERROR(IF(ROWS(A$8:A8)&gt;$A$7,0,INDEX(Debts_Pmt,SMALL(IF(DebtSplit=1,ROW(Debts_Pmt)-ROW(חובות!$H$10)+1),ROWS(A$8:A8))))*1,0)</f>
        <v>0</v>
      </c>
      <c r="D9" s="95">
        <f t="array" aca="1" ref="D9" ca="1">IFERROR(IF(ROWS(B$8:B8)&gt;$A$7,0,INDEX(Debts_Int,SMALL(IF(DebtSplit=1,ROW(Debts_Int)-ROW(חובות!$F$10)+1),ROWS(B$8:B8))))*1,0)</f>
        <v>0</v>
      </c>
      <c r="E9" s="79">
        <f t="shared" ref="E9:E41" ca="1" si="3">C9</f>
        <v>0</v>
      </c>
      <c r="F9" s="79">
        <f ca="1">IF($B9="","",MIN($B9-SUM(E9:$E9),$C9))</f>
        <v>0</v>
      </c>
      <c r="G9" s="79">
        <f ca="1">IF($B9="","",MIN($B9-SUM($E9:F9),$C9))</f>
        <v>0</v>
      </c>
      <c r="H9" s="79">
        <f ca="1">IF($B9="","",MIN($B9-SUM($E9:G9),$C9))</f>
        <v>0</v>
      </c>
      <c r="I9" s="79">
        <f ca="1">IF($B9="","",MIN($B9-SUM($E9:H9),$C9))</f>
        <v>0</v>
      </c>
      <c r="J9" s="79">
        <f ca="1">IF($B9="","",MIN($B9-SUM($E9:I9),$C9))</f>
        <v>0</v>
      </c>
      <c r="K9" s="79">
        <f ca="1">IF($B9="","",MIN($B9-SUM($E9:J9),$C9))</f>
        <v>0</v>
      </c>
      <c r="L9" s="79">
        <f ca="1">IF($B9="","",MIN($B9-SUM($E9:K9),$C9))</f>
        <v>0</v>
      </c>
      <c r="M9" s="79">
        <f ca="1">IF($B9="","",MIN($B9-SUM($E9:L9),$C9))</f>
        <v>0</v>
      </c>
      <c r="N9" s="79">
        <f ca="1">IF($B9="","",MIN($B9-SUM($E9:M9),$C9))</f>
        <v>0</v>
      </c>
      <c r="O9" s="79">
        <f ca="1">IF($B9="","",MIN($B9-SUM($E9:N9),$C9))</f>
        <v>0</v>
      </c>
      <c r="P9" s="79">
        <f ca="1">IF($B9="","",MIN($B9-SUM($E9:O9),$C9))</f>
        <v>0</v>
      </c>
      <c r="Q9" s="79">
        <f ca="1">IF($B9="","",MIN($B9-SUM($E9:P9),$C9))</f>
        <v>0</v>
      </c>
      <c r="R9" s="79">
        <f ca="1">IF($B9="","",MIN($B9-SUM($E9:Q9),$C9))</f>
        <v>0</v>
      </c>
      <c r="S9" s="79">
        <f ca="1">IF($B9="","",MIN($B9-SUM($E9:R9),$C9))</f>
        <v>0</v>
      </c>
      <c r="T9" s="79">
        <f ca="1">IF($B9="","",MIN($B9-SUM($E9:S9),$C9))</f>
        <v>0</v>
      </c>
      <c r="U9" s="79">
        <f ca="1">IF($B9="","",MIN($B9-SUM($E9:T9),$C9))</f>
        <v>0</v>
      </c>
      <c r="V9" s="79">
        <f ca="1">IF($B9="","",MIN($B9-SUM($E9:U9),$C9))</f>
        <v>0</v>
      </c>
      <c r="W9" s="79">
        <f ca="1">IF($B9="","",MIN($B9-SUM($E9:V9),$C9))</f>
        <v>0</v>
      </c>
      <c r="X9" s="79">
        <f ca="1">IF($B9="","",MIN($B9-SUM($E9:W9),$C9))</f>
        <v>0</v>
      </c>
      <c r="Y9" s="79">
        <f ca="1">IF($B9="","",MIN($B9-SUM($E9:X9),$C9))</f>
        <v>0</v>
      </c>
      <c r="Z9" s="79">
        <f ca="1">IF($B9="","",MIN($B9-SUM($E9:Y9),$C9))</f>
        <v>0</v>
      </c>
      <c r="AA9" s="79">
        <f ca="1">IF($B9="","",MIN($B9-SUM($E9:Z9),$C9))</f>
        <v>0</v>
      </c>
      <c r="AB9" s="79">
        <f ca="1">IF($B9="","",MIN($B9-SUM($E9:AA9),$C9))</f>
        <v>0</v>
      </c>
      <c r="AC9" s="79">
        <f ca="1">IF($B9="","",MIN($B9-SUM($E9:AB9),$C9))</f>
        <v>0</v>
      </c>
      <c r="AD9" s="79">
        <f ca="1">IF($B9="","",MIN($B9-SUM($E9:AC9),$C9))</f>
        <v>0</v>
      </c>
      <c r="AE9" s="79">
        <f ca="1">IF($B9="","",MIN($B9-SUM($E9:AD9),$C9))</f>
        <v>0</v>
      </c>
      <c r="AF9" s="79">
        <f ca="1">IF($B9="","",MIN($B9-SUM($E9:AE9),$C9))</f>
        <v>0</v>
      </c>
      <c r="AG9" s="79">
        <f ca="1">IF($B9="","",MIN($B9-SUM($E9:AF9),$C9))</f>
        <v>0</v>
      </c>
      <c r="AH9" s="79">
        <f ca="1">IF($B9="","",MIN($B9-SUM($E9:AG9),$C9))</f>
        <v>0</v>
      </c>
      <c r="AI9" s="79">
        <f ca="1">IF($B9="","",MIN($B9-SUM($E9:AH9),$C9))</f>
        <v>0</v>
      </c>
      <c r="AJ9" s="79">
        <f ca="1">IF($B9="","",MIN($B9-SUM($E9:AI9),$C9))</f>
        <v>0</v>
      </c>
      <c r="AK9" s="79">
        <f ca="1">IF($B9="","",MIN($B9-SUM($E9:AJ9),$C9))</f>
        <v>0</v>
      </c>
      <c r="AL9" s="79">
        <f ca="1">IF($B9="","",MIN($B9-SUM($E9:AK9),$C9))</f>
        <v>0</v>
      </c>
      <c r="AM9" s="79">
        <f ca="1">IF($B9="","",MIN($B9-SUM($E9:AL9),$C9))</f>
        <v>0</v>
      </c>
      <c r="AN9" s="79">
        <f ca="1">IF($B9="","",MIN($B9-SUM($E9:AM9),$C9))</f>
        <v>0</v>
      </c>
      <c r="AO9" s="79">
        <f ca="1">IF($B9="","",MIN($B9-SUM($E9:AN9),$C9))</f>
        <v>0</v>
      </c>
      <c r="AP9" s="79">
        <f ca="1">IF($B9="","",MIN($B9-SUM($E9:AO9),$C9))</f>
        <v>0</v>
      </c>
      <c r="AQ9" s="79">
        <f ca="1">IF($B9="","",MIN($B9-SUM($E9:AP9),$C9))</f>
        <v>0</v>
      </c>
      <c r="AR9" s="79">
        <f ca="1">IF($B9="","",MIN($B9-SUM($E9:AQ9),$C9))</f>
        <v>0</v>
      </c>
      <c r="AS9" s="79">
        <f ca="1">IF($B9="","",MIN($B9-SUM($E9:AR9),$C9))</f>
        <v>0</v>
      </c>
      <c r="AT9" s="79">
        <f ca="1">IF($B9="","",MIN($B9-SUM($E9:AS9),$C9))</f>
        <v>0</v>
      </c>
      <c r="AU9" s="79">
        <f ca="1">IF($B9="","",MIN($B9-SUM($E9:AT9),$C9))</f>
        <v>0</v>
      </c>
      <c r="AV9" s="79">
        <f ca="1">IF($B9="","",MIN($B9-SUM($E9:AU9),$C9))</f>
        <v>0</v>
      </c>
      <c r="AW9" s="79">
        <f ca="1">IF($B9="","",MIN($B9-SUM($E9:AV9),$C9))</f>
        <v>0</v>
      </c>
      <c r="AX9" s="79">
        <f ca="1">IF($B9="","",MIN($B9-SUM($E9:AW9),$C9))</f>
        <v>0</v>
      </c>
      <c r="AY9" s="79">
        <f ca="1">IF($B9="","",MIN($B9-SUM($E9:AX9),$C9))</f>
        <v>0</v>
      </c>
      <c r="AZ9" s="79">
        <f ca="1">IF($B9="","",MIN($B9-SUM($E9:AY9),$C9))</f>
        <v>0</v>
      </c>
      <c r="BA9" s="79">
        <f ca="1">IF($B9="","",MIN($B9-SUM($E9:AZ9),$C9))</f>
        <v>0</v>
      </c>
      <c r="BB9" s="79">
        <f ca="1">IF($B9="","",MIN($B9-SUM($E9:BA9),$C9))</f>
        <v>0</v>
      </c>
      <c r="BC9" s="79">
        <f ca="1">IF($B9="","",MIN($B9-SUM($E9:BB9),$C9))</f>
        <v>0</v>
      </c>
      <c r="BD9" s="79">
        <f ca="1">IF($B9="","",MIN($B9-SUM($E9:BC9),$C9))</f>
        <v>0</v>
      </c>
      <c r="BE9" s="79">
        <f ca="1">IF($B9="","",MIN($B9-SUM($E9:BD9),$C9))</f>
        <v>0</v>
      </c>
      <c r="BF9" s="79">
        <f ca="1">IF($B9="","",MIN($B9-SUM($E9:BE9),$C9))</f>
        <v>0</v>
      </c>
      <c r="BG9" s="79">
        <f ca="1">IF($B9="","",MIN($B9-SUM($E9:BF9),$C9))</f>
        <v>0</v>
      </c>
      <c r="BH9" s="79">
        <f ca="1">IF($B9="","",MIN($B9-SUM($E9:BG9),$C9))</f>
        <v>0</v>
      </c>
      <c r="BI9" s="79">
        <f ca="1">IF($B9="","",MIN($B9-SUM($E9:BH9),$C9))</f>
        <v>0</v>
      </c>
      <c r="BJ9" s="79">
        <f ca="1">IF($B9="","",MIN($B9-SUM($E9:BI9),$C9))</f>
        <v>0</v>
      </c>
      <c r="BK9" s="79">
        <f ca="1">IF($B9="","",MIN($B9-SUM($E9:BJ9),$C9))</f>
        <v>0</v>
      </c>
      <c r="BL9" s="79">
        <f ca="1">IF($B9="","",MIN($B9-SUM($E9:BK9),$C9))</f>
        <v>0</v>
      </c>
      <c r="BM9" s="79">
        <f ca="1">IF($B9="","",MIN($B9-SUM($E9:BL9),$C9))</f>
        <v>0</v>
      </c>
      <c r="BN9" s="79">
        <f ca="1">IF($B9="","",MIN($B9-SUM($E9:BM9),$C9))</f>
        <v>0</v>
      </c>
      <c r="BO9" s="79">
        <f ca="1">IF($B9="","",MIN($B9-SUM($E9:BN9),$C9))</f>
        <v>0</v>
      </c>
      <c r="BP9" s="79">
        <f ca="1">IF($B9="","",MIN($B9-SUM($E9:BO9),$C9))</f>
        <v>0</v>
      </c>
      <c r="BQ9" s="79">
        <f ca="1">IF($B9="","",MIN($B9-SUM($E9:BP9),$C9))</f>
        <v>0</v>
      </c>
      <c r="BR9" s="79">
        <f ca="1">IF($B9="","",MIN($B9-SUM($E9:BQ9),$C9))</f>
        <v>0</v>
      </c>
      <c r="BS9" s="79">
        <f ca="1">IF($B9="","",MIN($B9-SUM($E9:BR9),$C9))</f>
        <v>0</v>
      </c>
      <c r="BT9" s="79">
        <f ca="1">IF($B9="","",MIN($B9-SUM($E9:BS9),$C9))</f>
        <v>0</v>
      </c>
      <c r="BU9" s="79">
        <f ca="1">IF($B9="","",MIN($B9-SUM($E9:BT9),$C9))</f>
        <v>0</v>
      </c>
      <c r="BV9" s="79">
        <f ca="1">IF($B9="","",MIN($B9-SUM($E9:BU9),$C9))</f>
        <v>0</v>
      </c>
      <c r="BW9" s="79">
        <f ca="1">IF($B9="","",MIN($B9-SUM($E9:BV9),$C9))</f>
        <v>0</v>
      </c>
      <c r="BX9" s="79">
        <f ca="1">IF($B9="","",MIN($B9-SUM($E9:BW9),$C9))</f>
        <v>0</v>
      </c>
      <c r="BY9" s="79">
        <f ca="1">IF($B9="","",MIN($B9-SUM($E9:BX9),$C9))</f>
        <v>0</v>
      </c>
      <c r="BZ9" s="79">
        <f ca="1">IF($B9="","",MIN($B9-SUM($E9:BY9),$C9))</f>
        <v>0</v>
      </c>
      <c r="CA9" s="79">
        <f ca="1">IF($B9="","",MIN($B9-SUM($E9:BZ9),$C9))</f>
        <v>0</v>
      </c>
      <c r="CB9" s="79">
        <f ca="1">IF($B9="","",MIN($B9-SUM($E9:CA9),$C9))</f>
        <v>0</v>
      </c>
      <c r="CC9" s="79">
        <f ca="1">IF($B9="","",MIN($B9-SUM($E9:CB9),$C9))</f>
        <v>0</v>
      </c>
      <c r="CD9" s="79">
        <f ca="1">IF($B9="","",MIN($B9-SUM($E9:CC9),$C9))</f>
        <v>0</v>
      </c>
      <c r="CE9" s="79">
        <f ca="1">IF($B9="","",MIN($B9-SUM($E9:CD9),$C9))</f>
        <v>0</v>
      </c>
      <c r="CF9" s="79">
        <f ca="1">IF($B9="","",MIN($B9-SUM($E9:CE9),$C9))</f>
        <v>0</v>
      </c>
      <c r="CG9" s="79">
        <f ca="1">IF($B9="","",MIN($B9-SUM($E9:CF9),$C9))</f>
        <v>0</v>
      </c>
      <c r="CH9" s="79">
        <f ca="1">IF($B9="","",MIN($B9-SUM($E9:CG9),$C9))</f>
        <v>0</v>
      </c>
      <c r="CI9" s="79">
        <f ca="1">IF($B9="","",MIN($B9-SUM($E9:CH9),$C9))</f>
        <v>0</v>
      </c>
      <c r="CJ9" s="79">
        <f ca="1">IF($B9="","",MIN($B9-SUM($E9:CI9),$C9))</f>
        <v>0</v>
      </c>
      <c r="CK9" s="79">
        <f ca="1">IF($B9="","",MIN($B9-SUM($E9:CJ9),$C9))</f>
        <v>0</v>
      </c>
      <c r="CL9" s="79">
        <f ca="1">IF($B9="","",MIN($B9-SUM($E9:CK9),$C9))</f>
        <v>0</v>
      </c>
      <c r="CM9" s="79">
        <f ca="1">IF($B9="","",MIN($B9-SUM($E9:CL9),$C9))</f>
        <v>0</v>
      </c>
      <c r="CN9" s="79">
        <f ca="1">IF($B9="","",MIN($B9-SUM($E9:CM9),$C9))</f>
        <v>0</v>
      </c>
      <c r="CO9" s="79">
        <f ca="1">IF($B9="","",MIN($B9-SUM($E9:CN9),$C9))</f>
        <v>0</v>
      </c>
      <c r="CP9" s="79">
        <f ca="1">IF($B9="","",MIN($B9-SUM($E9:CO9),$C9))</f>
        <v>0</v>
      </c>
      <c r="CQ9" s="79">
        <f ca="1">IF($B9="","",MIN($B9-SUM($E9:CP9),$C9))</f>
        <v>0</v>
      </c>
      <c r="CR9" s="79">
        <f ca="1">IF($B9="","",MIN($B9-SUM($E9:CQ9),$C9))</f>
        <v>0</v>
      </c>
      <c r="CS9" s="79">
        <f ca="1">IF($B9="","",MIN($B9-SUM($E9:CR9),$C9))</f>
        <v>0</v>
      </c>
      <c r="CT9" s="79">
        <f ca="1">IF($B9="","",MIN($B9-SUM($E9:CS9),$C9))</f>
        <v>0</v>
      </c>
      <c r="CU9" s="79">
        <f ca="1">IF($B9="","",MIN($B9-SUM($E9:CT9),$C9))</f>
        <v>0</v>
      </c>
      <c r="CV9" s="79">
        <f ca="1">IF($B9="","",MIN($B9-SUM($E9:CU9),$C9))</f>
        <v>0</v>
      </c>
      <c r="CW9" s="79">
        <f ca="1">IF($B9="","",MIN($B9-SUM($E9:CV9),$C9))</f>
        <v>0</v>
      </c>
      <c r="CX9" s="79">
        <f ca="1">IF($B9="","",MIN($B9-SUM($E9:CW9),$C9))</f>
        <v>0</v>
      </c>
      <c r="CY9" s="79">
        <f ca="1">IF($B9="","",MIN($B9-SUM($E9:CX9),$C9))</f>
        <v>0</v>
      </c>
      <c r="CZ9" s="79">
        <f ca="1">IF($B9="","",MIN($B9-SUM($E9:CY9),$C9))</f>
        <v>0</v>
      </c>
    </row>
    <row r="10" spans="1:104" ht="12.75" customHeight="1">
      <c r="A10" s="13" t="str">
        <f t="array" aca="1" ref="A10" ca="1">IF(ROWS(A$8:A9)&gt;$A$7,"",INDEX(Debts_Name,SMALL(IF(DebtSplit=1,ROW(Debts_Name)-ROW(חובות!$B$10)+1),ROWS(A$8:A9))))</f>
        <v/>
      </c>
      <c r="B10" s="78">
        <f t="array" aca="1" ref="B10" ca="1">IFERROR(IF(ROWS(A$8:A9)&gt;$A$7,0,INDEX(Debts_Yitra,SMALL(IF(DebtSplit=1,ROW(Debts_Yitra)-ROW(חובות!$I$10)+1),ROWS(A$8:A9))))*1,0)</f>
        <v>0</v>
      </c>
      <c r="C10" s="78">
        <f t="array" aca="1" ref="C10" ca="1">IFERROR(IF(ROWS(A$8:A9)&gt;$A$7,0,INDEX(Debts_Pmt,SMALL(IF(DebtSplit=1,ROW(Debts_Pmt)-ROW(חובות!$H$10)+1),ROWS(A$8:A9))))*1,0)</f>
        <v>0</v>
      </c>
      <c r="D10" s="95">
        <f t="array" aca="1" ref="D10" ca="1">IFERROR(IF(ROWS(B$8:B9)&gt;$A$7,0,INDEX(Debts_Int,SMALL(IF(DebtSplit=1,ROW(Debts_Int)-ROW(חובות!$F$10)+1),ROWS(B$8:B9))))*1,0)</f>
        <v>0</v>
      </c>
      <c r="E10" s="79">
        <f t="shared" ca="1" si="3"/>
        <v>0</v>
      </c>
      <c r="F10" s="79">
        <f ca="1">IF($B10="","",MIN($B10-SUM(E10:$E10),$C10))</f>
        <v>0</v>
      </c>
      <c r="G10" s="79">
        <f ca="1">IF($B10="","",MIN($B10-SUM($E10:F10),$C10))</f>
        <v>0</v>
      </c>
      <c r="H10" s="79">
        <f ca="1">IF($B10="","",MIN($B10-SUM($E10:G10),$C10))</f>
        <v>0</v>
      </c>
      <c r="I10" s="79">
        <f ca="1">IF($B10="","",MIN($B10-SUM($E10:H10),$C10))</f>
        <v>0</v>
      </c>
      <c r="J10" s="79">
        <f ca="1">IF($B10="","",MIN($B10-SUM($E10:I10),$C10))</f>
        <v>0</v>
      </c>
      <c r="K10" s="79">
        <f ca="1">IF($B10="","",MIN($B10-SUM($E10:J10),$C10))</f>
        <v>0</v>
      </c>
      <c r="L10" s="79">
        <f ca="1">IF($B10="","",MIN($B10-SUM($E10:K10),$C10))</f>
        <v>0</v>
      </c>
      <c r="M10" s="79">
        <f ca="1">IF($B10="","",MIN($B10-SUM($E10:L10),$C10))</f>
        <v>0</v>
      </c>
      <c r="N10" s="79">
        <f ca="1">IF($B10="","",MIN($B10-SUM($E10:M10),$C10))</f>
        <v>0</v>
      </c>
      <c r="O10" s="79">
        <f ca="1">IF($B10="","",MIN($B10-SUM($E10:N10),$C10))</f>
        <v>0</v>
      </c>
      <c r="P10" s="79">
        <f ca="1">IF($B10="","",MIN($B10-SUM($E10:O10),$C10))</f>
        <v>0</v>
      </c>
      <c r="Q10" s="79">
        <f ca="1">IF($B10="","",MIN($B10-SUM($E10:P10),$C10))</f>
        <v>0</v>
      </c>
      <c r="R10" s="79">
        <f ca="1">IF($B10="","",MIN($B10-SUM($E10:Q10),$C10))</f>
        <v>0</v>
      </c>
      <c r="S10" s="79">
        <f ca="1">IF($B10="","",MIN($B10-SUM($E10:R10),$C10))</f>
        <v>0</v>
      </c>
      <c r="T10" s="79">
        <f ca="1">IF($B10="","",MIN($B10-SUM($E10:S10),$C10))</f>
        <v>0</v>
      </c>
      <c r="U10" s="79">
        <f ca="1">IF($B10="","",MIN($B10-SUM($E10:T10),$C10))</f>
        <v>0</v>
      </c>
      <c r="V10" s="79">
        <f ca="1">IF($B10="","",MIN($B10-SUM($E10:U10),$C10))</f>
        <v>0</v>
      </c>
      <c r="W10" s="79">
        <f ca="1">IF($B10="","",MIN($B10-SUM($E10:V10),$C10))</f>
        <v>0</v>
      </c>
      <c r="X10" s="79">
        <f ca="1">IF($B10="","",MIN($B10-SUM($E10:W10),$C10))</f>
        <v>0</v>
      </c>
      <c r="Y10" s="79">
        <f ca="1">IF($B10="","",MIN($B10-SUM($E10:X10),$C10))</f>
        <v>0</v>
      </c>
      <c r="Z10" s="79">
        <f ca="1">IF($B10="","",MIN($B10-SUM($E10:Y10),$C10))</f>
        <v>0</v>
      </c>
      <c r="AA10" s="79">
        <f ca="1">IF($B10="","",MIN($B10-SUM($E10:Z10),$C10))</f>
        <v>0</v>
      </c>
      <c r="AB10" s="79">
        <f ca="1">IF($B10="","",MIN($B10-SUM($E10:AA10),$C10))</f>
        <v>0</v>
      </c>
      <c r="AC10" s="79">
        <f ca="1">IF($B10="","",MIN($B10-SUM($E10:AB10),$C10))</f>
        <v>0</v>
      </c>
      <c r="AD10" s="79">
        <f ca="1">IF($B10="","",MIN($B10-SUM($E10:AC10),$C10))</f>
        <v>0</v>
      </c>
      <c r="AE10" s="79">
        <f ca="1">IF($B10="","",MIN($B10-SUM($E10:AD10),$C10))</f>
        <v>0</v>
      </c>
      <c r="AF10" s="79">
        <f ca="1">IF($B10="","",MIN($B10-SUM($E10:AE10),$C10))</f>
        <v>0</v>
      </c>
      <c r="AG10" s="79">
        <f ca="1">IF($B10="","",MIN($B10-SUM($E10:AF10),$C10))</f>
        <v>0</v>
      </c>
      <c r="AH10" s="79">
        <f ca="1">IF($B10="","",MIN($B10-SUM($E10:AG10),$C10))</f>
        <v>0</v>
      </c>
      <c r="AI10" s="79">
        <f ca="1">IF($B10="","",MIN($B10-SUM($E10:AH10),$C10))</f>
        <v>0</v>
      </c>
      <c r="AJ10" s="79">
        <f ca="1">IF($B10="","",MIN($B10-SUM($E10:AI10),$C10))</f>
        <v>0</v>
      </c>
      <c r="AK10" s="79">
        <f ca="1">IF($B10="","",MIN($B10-SUM($E10:AJ10),$C10))</f>
        <v>0</v>
      </c>
      <c r="AL10" s="79">
        <f ca="1">IF($B10="","",MIN($B10-SUM($E10:AK10),$C10))</f>
        <v>0</v>
      </c>
      <c r="AM10" s="79">
        <f ca="1">IF($B10="","",MIN($B10-SUM($E10:AL10),$C10))</f>
        <v>0</v>
      </c>
      <c r="AN10" s="79">
        <f ca="1">IF($B10="","",MIN($B10-SUM($E10:AM10),$C10))</f>
        <v>0</v>
      </c>
      <c r="AO10" s="79">
        <f ca="1">IF($B10="","",MIN($B10-SUM($E10:AN10),$C10))</f>
        <v>0</v>
      </c>
      <c r="AP10" s="79">
        <f ca="1">IF($B10="","",MIN($B10-SUM($E10:AO10),$C10))</f>
        <v>0</v>
      </c>
      <c r="AQ10" s="79">
        <f ca="1">IF($B10="","",MIN($B10-SUM($E10:AP10),$C10))</f>
        <v>0</v>
      </c>
      <c r="AR10" s="79">
        <f ca="1">IF($B10="","",MIN($B10-SUM($E10:AQ10),$C10))</f>
        <v>0</v>
      </c>
      <c r="AS10" s="79">
        <f ca="1">IF($B10="","",MIN($B10-SUM($E10:AR10),$C10))</f>
        <v>0</v>
      </c>
      <c r="AT10" s="79">
        <f ca="1">IF($B10="","",MIN($B10-SUM($E10:AS10),$C10))</f>
        <v>0</v>
      </c>
      <c r="AU10" s="79">
        <f ca="1">IF($B10="","",MIN($B10-SUM($E10:AT10),$C10))</f>
        <v>0</v>
      </c>
      <c r="AV10" s="79">
        <f ca="1">IF($B10="","",MIN($B10-SUM($E10:AU10),$C10))</f>
        <v>0</v>
      </c>
      <c r="AW10" s="79">
        <f ca="1">IF($B10="","",MIN($B10-SUM($E10:AV10),$C10))</f>
        <v>0</v>
      </c>
      <c r="AX10" s="79">
        <f ca="1">IF($B10="","",MIN($B10-SUM($E10:AW10),$C10))</f>
        <v>0</v>
      </c>
      <c r="AY10" s="79">
        <f ca="1">IF($B10="","",MIN($B10-SUM($E10:AX10),$C10))</f>
        <v>0</v>
      </c>
      <c r="AZ10" s="79">
        <f ca="1">IF($B10="","",MIN($B10-SUM($E10:AY10),$C10))</f>
        <v>0</v>
      </c>
      <c r="BA10" s="79">
        <f ca="1">IF($B10="","",MIN($B10-SUM($E10:AZ10),$C10))</f>
        <v>0</v>
      </c>
      <c r="BB10" s="79">
        <f ca="1">IF($B10="","",MIN($B10-SUM($E10:BA10),$C10))</f>
        <v>0</v>
      </c>
      <c r="BC10" s="79">
        <f ca="1">IF($B10="","",MIN($B10-SUM($E10:BB10),$C10))</f>
        <v>0</v>
      </c>
      <c r="BD10" s="79">
        <f ca="1">IF($B10="","",MIN($B10-SUM($E10:BC10),$C10))</f>
        <v>0</v>
      </c>
      <c r="BE10" s="79">
        <f ca="1">IF($B10="","",MIN($B10-SUM($E10:BD10),$C10))</f>
        <v>0</v>
      </c>
      <c r="BF10" s="79">
        <f ca="1">IF($B10="","",MIN($B10-SUM($E10:BE10),$C10))</f>
        <v>0</v>
      </c>
      <c r="BG10" s="79">
        <f ca="1">IF($B10="","",MIN($B10-SUM($E10:BF10),$C10))</f>
        <v>0</v>
      </c>
      <c r="BH10" s="79">
        <f ca="1">IF($B10="","",MIN($B10-SUM($E10:BG10),$C10))</f>
        <v>0</v>
      </c>
      <c r="BI10" s="79">
        <f ca="1">IF($B10="","",MIN($B10-SUM($E10:BH10),$C10))</f>
        <v>0</v>
      </c>
      <c r="BJ10" s="79">
        <f ca="1">IF($B10="","",MIN($B10-SUM($E10:BI10),$C10))</f>
        <v>0</v>
      </c>
      <c r="BK10" s="79">
        <f ca="1">IF($B10="","",MIN($B10-SUM($E10:BJ10),$C10))</f>
        <v>0</v>
      </c>
      <c r="BL10" s="79">
        <f ca="1">IF($B10="","",MIN($B10-SUM($E10:BK10),$C10))</f>
        <v>0</v>
      </c>
      <c r="BM10" s="79">
        <f ca="1">IF($B10="","",MIN($B10-SUM($E10:BL10),$C10))</f>
        <v>0</v>
      </c>
      <c r="BN10" s="79">
        <f ca="1">IF($B10="","",MIN($B10-SUM($E10:BM10),$C10))</f>
        <v>0</v>
      </c>
      <c r="BO10" s="79">
        <f ca="1">IF($B10="","",MIN($B10-SUM($E10:BN10),$C10))</f>
        <v>0</v>
      </c>
      <c r="BP10" s="79">
        <f ca="1">IF($B10="","",MIN($B10-SUM($E10:BO10),$C10))</f>
        <v>0</v>
      </c>
      <c r="BQ10" s="79">
        <f ca="1">IF($B10="","",MIN($B10-SUM($E10:BP10),$C10))</f>
        <v>0</v>
      </c>
      <c r="BR10" s="79">
        <f ca="1">IF($B10="","",MIN($B10-SUM($E10:BQ10),$C10))</f>
        <v>0</v>
      </c>
      <c r="BS10" s="79">
        <f ca="1">IF($B10="","",MIN($B10-SUM($E10:BR10),$C10))</f>
        <v>0</v>
      </c>
      <c r="BT10" s="79">
        <f ca="1">IF($B10="","",MIN($B10-SUM($E10:BS10),$C10))</f>
        <v>0</v>
      </c>
      <c r="BU10" s="79">
        <f ca="1">IF($B10="","",MIN($B10-SUM($E10:BT10),$C10))</f>
        <v>0</v>
      </c>
      <c r="BV10" s="79">
        <f ca="1">IF($B10="","",MIN($B10-SUM($E10:BU10),$C10))</f>
        <v>0</v>
      </c>
      <c r="BW10" s="79">
        <f ca="1">IF($B10="","",MIN($B10-SUM($E10:BV10),$C10))</f>
        <v>0</v>
      </c>
      <c r="BX10" s="79">
        <f ca="1">IF($B10="","",MIN($B10-SUM($E10:BW10),$C10))</f>
        <v>0</v>
      </c>
      <c r="BY10" s="79">
        <f ca="1">IF($B10="","",MIN($B10-SUM($E10:BX10),$C10))</f>
        <v>0</v>
      </c>
      <c r="BZ10" s="79">
        <f ca="1">IF($B10="","",MIN($B10-SUM($E10:BY10),$C10))</f>
        <v>0</v>
      </c>
      <c r="CA10" s="79">
        <f ca="1">IF($B10="","",MIN($B10-SUM($E10:BZ10),$C10))</f>
        <v>0</v>
      </c>
      <c r="CB10" s="79">
        <f ca="1">IF($B10="","",MIN($B10-SUM($E10:CA10),$C10))</f>
        <v>0</v>
      </c>
      <c r="CC10" s="79">
        <f ca="1">IF($B10="","",MIN($B10-SUM($E10:CB10),$C10))</f>
        <v>0</v>
      </c>
      <c r="CD10" s="79">
        <f ca="1">IF($B10="","",MIN($B10-SUM($E10:CC10),$C10))</f>
        <v>0</v>
      </c>
      <c r="CE10" s="79">
        <f ca="1">IF($B10="","",MIN($B10-SUM($E10:CD10),$C10))</f>
        <v>0</v>
      </c>
      <c r="CF10" s="79">
        <f ca="1">IF($B10="","",MIN($B10-SUM($E10:CE10),$C10))</f>
        <v>0</v>
      </c>
      <c r="CG10" s="79">
        <f ca="1">IF($B10="","",MIN($B10-SUM($E10:CF10),$C10))</f>
        <v>0</v>
      </c>
      <c r="CH10" s="79">
        <f ca="1">IF($B10="","",MIN($B10-SUM($E10:CG10),$C10))</f>
        <v>0</v>
      </c>
      <c r="CI10" s="79">
        <f ca="1">IF($B10="","",MIN($B10-SUM($E10:CH10),$C10))</f>
        <v>0</v>
      </c>
      <c r="CJ10" s="79">
        <f ca="1">IF($B10="","",MIN($B10-SUM($E10:CI10),$C10))</f>
        <v>0</v>
      </c>
      <c r="CK10" s="79">
        <f ca="1">IF($B10="","",MIN($B10-SUM($E10:CJ10),$C10))</f>
        <v>0</v>
      </c>
      <c r="CL10" s="79">
        <f ca="1">IF($B10="","",MIN($B10-SUM($E10:CK10),$C10))</f>
        <v>0</v>
      </c>
      <c r="CM10" s="79">
        <f ca="1">IF($B10="","",MIN($B10-SUM($E10:CL10),$C10))</f>
        <v>0</v>
      </c>
      <c r="CN10" s="79">
        <f ca="1">IF($B10="","",MIN($B10-SUM($E10:CM10),$C10))</f>
        <v>0</v>
      </c>
      <c r="CO10" s="79">
        <f ca="1">IF($B10="","",MIN($B10-SUM($E10:CN10),$C10))</f>
        <v>0</v>
      </c>
      <c r="CP10" s="79">
        <f ca="1">IF($B10="","",MIN($B10-SUM($E10:CO10),$C10))</f>
        <v>0</v>
      </c>
      <c r="CQ10" s="79">
        <f ca="1">IF($B10="","",MIN($B10-SUM($E10:CP10),$C10))</f>
        <v>0</v>
      </c>
      <c r="CR10" s="79">
        <f ca="1">IF($B10="","",MIN($B10-SUM($E10:CQ10),$C10))</f>
        <v>0</v>
      </c>
      <c r="CS10" s="79">
        <f ca="1">IF($B10="","",MIN($B10-SUM($E10:CR10),$C10))</f>
        <v>0</v>
      </c>
      <c r="CT10" s="79">
        <f ca="1">IF($B10="","",MIN($B10-SUM($E10:CS10),$C10))</f>
        <v>0</v>
      </c>
      <c r="CU10" s="79">
        <f ca="1">IF($B10="","",MIN($B10-SUM($E10:CT10),$C10))</f>
        <v>0</v>
      </c>
      <c r="CV10" s="79">
        <f ca="1">IF($B10="","",MIN($B10-SUM($E10:CU10),$C10))</f>
        <v>0</v>
      </c>
      <c r="CW10" s="79">
        <f ca="1">IF($B10="","",MIN($B10-SUM($E10:CV10),$C10))</f>
        <v>0</v>
      </c>
      <c r="CX10" s="79">
        <f ca="1">IF($B10="","",MIN($B10-SUM($E10:CW10),$C10))</f>
        <v>0</v>
      </c>
      <c r="CY10" s="79">
        <f ca="1">IF($B10="","",MIN($B10-SUM($E10:CX10),$C10))</f>
        <v>0</v>
      </c>
      <c r="CZ10" s="79">
        <f ca="1">IF($B10="","",MIN($B10-SUM($E10:CY10),$C10))</f>
        <v>0</v>
      </c>
    </row>
    <row r="11" spans="1:104" ht="12.75" customHeight="1">
      <c r="A11" s="13" t="str">
        <f t="array" aca="1" ref="A11" ca="1">IF(ROWS(A$8:A10)&gt;$A$7,"",INDEX(Debts_Name,SMALL(IF(DebtSplit=1,ROW(Debts_Name)-ROW(חובות!$B$10)+1),ROWS(A$8:A10))))</f>
        <v/>
      </c>
      <c r="B11" s="78">
        <f t="array" aca="1" ref="B11" ca="1">IFERROR(IF(ROWS(A$8:A10)&gt;$A$7,0,INDEX(Debts_Yitra,SMALL(IF(DebtSplit=1,ROW(Debts_Yitra)-ROW(חובות!$I$10)+1),ROWS(A$8:A10))))*1,0)</f>
        <v>0</v>
      </c>
      <c r="C11" s="78">
        <f t="array" aca="1" ref="C11" ca="1">IFERROR(IF(ROWS(A$8:A10)&gt;$A$7,0,INDEX(Debts_Pmt,SMALL(IF(DebtSplit=1,ROW(Debts_Pmt)-ROW(חובות!$H$10)+1),ROWS(A$8:A10))))*1,0)</f>
        <v>0</v>
      </c>
      <c r="D11" s="95">
        <f t="array" aca="1" ref="D11" ca="1">IFERROR(IF(ROWS(B$8:B10)&gt;$A$7,0,INDEX(Debts_Int,SMALL(IF(DebtSplit=1,ROW(Debts_Int)-ROW(חובות!$F$10)+1),ROWS(B$8:B10))))*1,0)</f>
        <v>0</v>
      </c>
      <c r="E11" s="79">
        <f t="shared" ca="1" si="3"/>
        <v>0</v>
      </c>
      <c r="F11" s="79">
        <f ca="1">IF($B11="","",MIN($B11-SUM(E11:$E11),$C11))</f>
        <v>0</v>
      </c>
      <c r="G11" s="79">
        <f ca="1">IF($B11="","",MIN($B11-SUM($E11:F11),$C11))</f>
        <v>0</v>
      </c>
      <c r="H11" s="79">
        <f ca="1">IF($B11="","",MIN($B11-SUM($E11:G11),$C11))</f>
        <v>0</v>
      </c>
      <c r="I11" s="79">
        <f ca="1">IF($B11="","",MIN($B11-SUM($E11:H11),$C11))</f>
        <v>0</v>
      </c>
      <c r="J11" s="79">
        <f ca="1">IF($B11="","",MIN($B11-SUM($E11:I11),$C11))</f>
        <v>0</v>
      </c>
      <c r="K11" s="79">
        <f ca="1">IF($B11="","",MIN($B11-SUM($E11:J11),$C11))</f>
        <v>0</v>
      </c>
      <c r="L11" s="79">
        <f ca="1">IF($B11="","",MIN($B11-SUM($E11:K11),$C11))</f>
        <v>0</v>
      </c>
      <c r="M11" s="79">
        <f ca="1">IF($B11="","",MIN($B11-SUM($E11:L11),$C11))</f>
        <v>0</v>
      </c>
      <c r="N11" s="79">
        <f ca="1">IF($B11="","",MIN($B11-SUM($E11:M11),$C11))</f>
        <v>0</v>
      </c>
      <c r="O11" s="79">
        <f ca="1">IF($B11="","",MIN($B11-SUM($E11:N11),$C11))</f>
        <v>0</v>
      </c>
      <c r="P11" s="79">
        <f ca="1">IF($B11="","",MIN($B11-SUM($E11:O11),$C11))</f>
        <v>0</v>
      </c>
      <c r="Q11" s="79">
        <f ca="1">IF($B11="","",MIN($B11-SUM($E11:P11),$C11))</f>
        <v>0</v>
      </c>
      <c r="R11" s="79">
        <f ca="1">IF($B11="","",MIN($B11-SUM($E11:Q11),$C11))</f>
        <v>0</v>
      </c>
      <c r="S11" s="79">
        <f ca="1">IF($B11="","",MIN($B11-SUM($E11:R11),$C11))</f>
        <v>0</v>
      </c>
      <c r="T11" s="79">
        <f ca="1">IF($B11="","",MIN($B11-SUM($E11:S11),$C11))</f>
        <v>0</v>
      </c>
      <c r="U11" s="79">
        <f ca="1">IF($B11="","",MIN($B11-SUM($E11:T11),$C11))</f>
        <v>0</v>
      </c>
      <c r="V11" s="79">
        <f ca="1">IF($B11="","",MIN($B11-SUM($E11:U11),$C11))</f>
        <v>0</v>
      </c>
      <c r="W11" s="79">
        <f ca="1">IF($B11="","",MIN($B11-SUM($E11:V11),$C11))</f>
        <v>0</v>
      </c>
      <c r="X11" s="79">
        <f ca="1">IF($B11="","",MIN($B11-SUM($E11:W11),$C11))</f>
        <v>0</v>
      </c>
      <c r="Y11" s="79">
        <f ca="1">IF($B11="","",MIN($B11-SUM($E11:X11),$C11))</f>
        <v>0</v>
      </c>
      <c r="Z11" s="79">
        <f ca="1">IF($B11="","",MIN($B11-SUM($E11:Y11),$C11))</f>
        <v>0</v>
      </c>
      <c r="AA11" s="79">
        <f ca="1">IF($B11="","",MIN($B11-SUM($E11:Z11),$C11))</f>
        <v>0</v>
      </c>
      <c r="AB11" s="79">
        <f ca="1">IF($B11="","",MIN($B11-SUM($E11:AA11),$C11))</f>
        <v>0</v>
      </c>
      <c r="AC11" s="79">
        <f ca="1">IF($B11="","",MIN($B11-SUM($E11:AB11),$C11))</f>
        <v>0</v>
      </c>
      <c r="AD11" s="79">
        <f ca="1">IF($B11="","",MIN($B11-SUM($E11:AC11),$C11))</f>
        <v>0</v>
      </c>
      <c r="AE11" s="79">
        <f ca="1">IF($B11="","",MIN($B11-SUM($E11:AD11),$C11))</f>
        <v>0</v>
      </c>
      <c r="AF11" s="79">
        <f ca="1">IF($B11="","",MIN($B11-SUM($E11:AE11),$C11))</f>
        <v>0</v>
      </c>
      <c r="AG11" s="79">
        <f ca="1">IF($B11="","",MIN($B11-SUM($E11:AF11),$C11))</f>
        <v>0</v>
      </c>
      <c r="AH11" s="79">
        <f ca="1">IF($B11="","",MIN($B11-SUM($E11:AG11),$C11))</f>
        <v>0</v>
      </c>
      <c r="AI11" s="79">
        <f ca="1">IF($B11="","",MIN($B11-SUM($E11:AH11),$C11))</f>
        <v>0</v>
      </c>
      <c r="AJ11" s="79">
        <f ca="1">IF($B11="","",MIN($B11-SUM($E11:AI11),$C11))</f>
        <v>0</v>
      </c>
      <c r="AK11" s="79">
        <f ca="1">IF($B11="","",MIN($B11-SUM($E11:AJ11),$C11))</f>
        <v>0</v>
      </c>
      <c r="AL11" s="79">
        <f ca="1">IF($B11="","",MIN($B11-SUM($E11:AK11),$C11))</f>
        <v>0</v>
      </c>
      <c r="AM11" s="79">
        <f ca="1">IF($B11="","",MIN($B11-SUM($E11:AL11),$C11))</f>
        <v>0</v>
      </c>
      <c r="AN11" s="79">
        <f ca="1">IF($B11="","",MIN($B11-SUM($E11:AM11),$C11))</f>
        <v>0</v>
      </c>
      <c r="AO11" s="79">
        <f ca="1">IF($B11="","",MIN($B11-SUM($E11:AN11),$C11))</f>
        <v>0</v>
      </c>
      <c r="AP11" s="79">
        <f ca="1">IF($B11="","",MIN($B11-SUM($E11:AO11),$C11))</f>
        <v>0</v>
      </c>
      <c r="AQ11" s="79">
        <f ca="1">IF($B11="","",MIN($B11-SUM($E11:AP11),$C11))</f>
        <v>0</v>
      </c>
      <c r="AR11" s="79">
        <f ca="1">IF($B11="","",MIN($B11-SUM($E11:AQ11),$C11))</f>
        <v>0</v>
      </c>
      <c r="AS11" s="79">
        <f ca="1">IF($B11="","",MIN($B11-SUM($E11:AR11),$C11))</f>
        <v>0</v>
      </c>
      <c r="AT11" s="79">
        <f ca="1">IF($B11="","",MIN($B11-SUM($E11:AS11),$C11))</f>
        <v>0</v>
      </c>
      <c r="AU11" s="79">
        <f ca="1">IF($B11="","",MIN($B11-SUM($E11:AT11),$C11))</f>
        <v>0</v>
      </c>
      <c r="AV11" s="79">
        <f ca="1">IF($B11="","",MIN($B11-SUM($E11:AU11),$C11))</f>
        <v>0</v>
      </c>
      <c r="AW11" s="79">
        <f ca="1">IF($B11="","",MIN($B11-SUM($E11:AV11),$C11))</f>
        <v>0</v>
      </c>
      <c r="AX11" s="79">
        <f ca="1">IF($B11="","",MIN($B11-SUM($E11:AW11),$C11))</f>
        <v>0</v>
      </c>
      <c r="AY11" s="79">
        <f ca="1">IF($B11="","",MIN($B11-SUM($E11:AX11),$C11))</f>
        <v>0</v>
      </c>
      <c r="AZ11" s="79">
        <f ca="1">IF($B11="","",MIN($B11-SUM($E11:AY11),$C11))</f>
        <v>0</v>
      </c>
      <c r="BA11" s="79">
        <f ca="1">IF($B11="","",MIN($B11-SUM($E11:AZ11),$C11))</f>
        <v>0</v>
      </c>
      <c r="BB11" s="79">
        <f ca="1">IF($B11="","",MIN($B11-SUM($E11:BA11),$C11))</f>
        <v>0</v>
      </c>
      <c r="BC11" s="79">
        <f ca="1">IF($B11="","",MIN($B11-SUM($E11:BB11),$C11))</f>
        <v>0</v>
      </c>
      <c r="BD11" s="79">
        <f ca="1">IF($B11="","",MIN($B11-SUM($E11:BC11),$C11))</f>
        <v>0</v>
      </c>
      <c r="BE11" s="79">
        <f ca="1">IF($B11="","",MIN($B11-SUM($E11:BD11),$C11))</f>
        <v>0</v>
      </c>
      <c r="BF11" s="79">
        <f ca="1">IF($B11="","",MIN($B11-SUM($E11:BE11),$C11))</f>
        <v>0</v>
      </c>
      <c r="BG11" s="79">
        <f ca="1">IF($B11="","",MIN($B11-SUM($E11:BF11),$C11))</f>
        <v>0</v>
      </c>
      <c r="BH11" s="79">
        <f ca="1">IF($B11="","",MIN($B11-SUM($E11:BG11),$C11))</f>
        <v>0</v>
      </c>
      <c r="BI11" s="79">
        <f ca="1">IF($B11="","",MIN($B11-SUM($E11:BH11),$C11))</f>
        <v>0</v>
      </c>
      <c r="BJ11" s="79">
        <f ca="1">IF($B11="","",MIN($B11-SUM($E11:BI11),$C11))</f>
        <v>0</v>
      </c>
      <c r="BK11" s="79">
        <f ca="1">IF($B11="","",MIN($B11-SUM($E11:BJ11),$C11))</f>
        <v>0</v>
      </c>
      <c r="BL11" s="79">
        <f ca="1">IF($B11="","",MIN($B11-SUM($E11:BK11),$C11))</f>
        <v>0</v>
      </c>
      <c r="BM11" s="79">
        <f ca="1">IF($B11="","",MIN($B11-SUM($E11:BL11),$C11))</f>
        <v>0</v>
      </c>
      <c r="BN11" s="79">
        <f ca="1">IF($B11="","",MIN($B11-SUM($E11:BM11),$C11))</f>
        <v>0</v>
      </c>
      <c r="BO11" s="79">
        <f ca="1">IF($B11="","",MIN($B11-SUM($E11:BN11),$C11))</f>
        <v>0</v>
      </c>
      <c r="BP11" s="79">
        <f ca="1">IF($B11="","",MIN($B11-SUM($E11:BO11),$C11))</f>
        <v>0</v>
      </c>
      <c r="BQ11" s="79">
        <f ca="1">IF($B11="","",MIN($B11-SUM($E11:BP11),$C11))</f>
        <v>0</v>
      </c>
      <c r="BR11" s="79">
        <f ca="1">IF($B11="","",MIN($B11-SUM($E11:BQ11),$C11))</f>
        <v>0</v>
      </c>
      <c r="BS11" s="79">
        <f ca="1">IF($B11="","",MIN($B11-SUM($E11:BR11),$C11))</f>
        <v>0</v>
      </c>
      <c r="BT11" s="79">
        <f ca="1">IF($B11="","",MIN($B11-SUM($E11:BS11),$C11))</f>
        <v>0</v>
      </c>
      <c r="BU11" s="79">
        <f ca="1">IF($B11="","",MIN($B11-SUM($E11:BT11),$C11))</f>
        <v>0</v>
      </c>
      <c r="BV11" s="79">
        <f ca="1">IF($B11="","",MIN($B11-SUM($E11:BU11),$C11))</f>
        <v>0</v>
      </c>
      <c r="BW11" s="79">
        <f ca="1">IF($B11="","",MIN($B11-SUM($E11:BV11),$C11))</f>
        <v>0</v>
      </c>
      <c r="BX11" s="79">
        <f ca="1">IF($B11="","",MIN($B11-SUM($E11:BW11),$C11))</f>
        <v>0</v>
      </c>
      <c r="BY11" s="79">
        <f ca="1">IF($B11="","",MIN($B11-SUM($E11:BX11),$C11))</f>
        <v>0</v>
      </c>
      <c r="BZ11" s="79">
        <f ca="1">IF($B11="","",MIN($B11-SUM($E11:BY11),$C11))</f>
        <v>0</v>
      </c>
      <c r="CA11" s="79">
        <f ca="1">IF($B11="","",MIN($B11-SUM($E11:BZ11),$C11))</f>
        <v>0</v>
      </c>
      <c r="CB11" s="79">
        <f ca="1">IF($B11="","",MIN($B11-SUM($E11:CA11),$C11))</f>
        <v>0</v>
      </c>
      <c r="CC11" s="79">
        <f ca="1">IF($B11="","",MIN($B11-SUM($E11:CB11),$C11))</f>
        <v>0</v>
      </c>
      <c r="CD11" s="79">
        <f ca="1">IF($B11="","",MIN($B11-SUM($E11:CC11),$C11))</f>
        <v>0</v>
      </c>
      <c r="CE11" s="79">
        <f ca="1">IF($B11="","",MIN($B11-SUM($E11:CD11),$C11))</f>
        <v>0</v>
      </c>
      <c r="CF11" s="79">
        <f ca="1">IF($B11="","",MIN($B11-SUM($E11:CE11),$C11))</f>
        <v>0</v>
      </c>
      <c r="CG11" s="79">
        <f ca="1">IF($B11="","",MIN($B11-SUM($E11:CF11),$C11))</f>
        <v>0</v>
      </c>
      <c r="CH11" s="79">
        <f ca="1">IF($B11="","",MIN($B11-SUM($E11:CG11),$C11))</f>
        <v>0</v>
      </c>
      <c r="CI11" s="79">
        <f ca="1">IF($B11="","",MIN($B11-SUM($E11:CH11),$C11))</f>
        <v>0</v>
      </c>
      <c r="CJ11" s="79">
        <f ca="1">IF($B11="","",MIN($B11-SUM($E11:CI11),$C11))</f>
        <v>0</v>
      </c>
      <c r="CK11" s="79">
        <f ca="1">IF($B11="","",MIN($B11-SUM($E11:CJ11),$C11))</f>
        <v>0</v>
      </c>
      <c r="CL11" s="79">
        <f ca="1">IF($B11="","",MIN($B11-SUM($E11:CK11),$C11))</f>
        <v>0</v>
      </c>
      <c r="CM11" s="79">
        <f ca="1">IF($B11="","",MIN($B11-SUM($E11:CL11),$C11))</f>
        <v>0</v>
      </c>
      <c r="CN11" s="79">
        <f ca="1">IF($B11="","",MIN($B11-SUM($E11:CM11),$C11))</f>
        <v>0</v>
      </c>
      <c r="CO11" s="79">
        <f ca="1">IF($B11="","",MIN($B11-SUM($E11:CN11),$C11))</f>
        <v>0</v>
      </c>
      <c r="CP11" s="79">
        <f ca="1">IF($B11="","",MIN($B11-SUM($E11:CO11),$C11))</f>
        <v>0</v>
      </c>
      <c r="CQ11" s="79">
        <f ca="1">IF($B11="","",MIN($B11-SUM($E11:CP11),$C11))</f>
        <v>0</v>
      </c>
      <c r="CR11" s="79">
        <f ca="1">IF($B11="","",MIN($B11-SUM($E11:CQ11),$C11))</f>
        <v>0</v>
      </c>
      <c r="CS11" s="79">
        <f ca="1">IF($B11="","",MIN($B11-SUM($E11:CR11),$C11))</f>
        <v>0</v>
      </c>
      <c r="CT11" s="79">
        <f ca="1">IF($B11="","",MIN($B11-SUM($E11:CS11),$C11))</f>
        <v>0</v>
      </c>
      <c r="CU11" s="79">
        <f ca="1">IF($B11="","",MIN($B11-SUM($E11:CT11),$C11))</f>
        <v>0</v>
      </c>
      <c r="CV11" s="79">
        <f ca="1">IF($B11="","",MIN($B11-SUM($E11:CU11),$C11))</f>
        <v>0</v>
      </c>
      <c r="CW11" s="79">
        <f ca="1">IF($B11="","",MIN($B11-SUM($E11:CV11),$C11))</f>
        <v>0</v>
      </c>
      <c r="CX11" s="79">
        <f ca="1">IF($B11="","",MIN($B11-SUM($E11:CW11),$C11))</f>
        <v>0</v>
      </c>
      <c r="CY11" s="79">
        <f ca="1">IF($B11="","",MIN($B11-SUM($E11:CX11),$C11))</f>
        <v>0</v>
      </c>
      <c r="CZ11" s="79">
        <f ca="1">IF($B11="","",MIN($B11-SUM($E11:CY11),$C11))</f>
        <v>0</v>
      </c>
    </row>
    <row r="12" spans="1:104" ht="12.75" customHeight="1">
      <c r="A12" s="13" t="str">
        <f t="array" aca="1" ref="A12" ca="1">IF(ROWS(A$8:A11)&gt;$A$7,"",INDEX(Debts_Name,SMALL(IF(DebtSplit=1,ROW(Debts_Name)-ROW(חובות!$B$10)+1),ROWS(A$8:A11))))</f>
        <v/>
      </c>
      <c r="B12" s="78">
        <f t="array" aca="1" ref="B12" ca="1">IFERROR(IF(ROWS(A$8:A11)&gt;$A$7,0,INDEX(Debts_Yitra,SMALL(IF(DebtSplit=1,ROW(Debts_Yitra)-ROW(חובות!$I$10)+1),ROWS(A$8:A11))))*1,0)</f>
        <v>0</v>
      </c>
      <c r="C12" s="78">
        <f t="array" aca="1" ref="C12" ca="1">IFERROR(IF(ROWS(A$8:A11)&gt;$A$7,0,INDEX(Debts_Pmt,SMALL(IF(DebtSplit=1,ROW(Debts_Pmt)-ROW(חובות!$H$10)+1),ROWS(A$8:A11))))*1,0)</f>
        <v>0</v>
      </c>
      <c r="D12" s="95">
        <f t="array" aca="1" ref="D12" ca="1">IFERROR(IF(ROWS(B$8:B11)&gt;$A$7,0,INDEX(Debts_Int,SMALL(IF(DebtSplit=1,ROW(Debts_Int)-ROW(חובות!$F$10)+1),ROWS(B$8:B11))))*1,0)</f>
        <v>0</v>
      </c>
      <c r="E12" s="79">
        <f t="shared" ca="1" si="3"/>
        <v>0</v>
      </c>
      <c r="F12" s="79">
        <f ca="1">IF($B12="","",MIN($B12-SUM(E12:$E12),$C12))</f>
        <v>0</v>
      </c>
      <c r="G12" s="79">
        <f ca="1">IF($B12="","",MIN($B12-SUM($E12:F12),$C12))</f>
        <v>0</v>
      </c>
      <c r="H12" s="79">
        <f ca="1">IF($B12="","",MIN($B12-SUM($E12:G12),$C12))</f>
        <v>0</v>
      </c>
      <c r="I12" s="79">
        <f ca="1">IF($B12="","",MIN($B12-SUM($E12:H12),$C12))</f>
        <v>0</v>
      </c>
      <c r="J12" s="79">
        <f ca="1">IF($B12="","",MIN($B12-SUM($E12:I12),$C12))</f>
        <v>0</v>
      </c>
      <c r="K12" s="79">
        <f ca="1">IF($B12="","",MIN($B12-SUM($E12:J12),$C12))</f>
        <v>0</v>
      </c>
      <c r="L12" s="79">
        <f ca="1">IF($B12="","",MIN($B12-SUM($E12:K12),$C12))</f>
        <v>0</v>
      </c>
      <c r="M12" s="79">
        <f ca="1">IF($B12="","",MIN($B12-SUM($E12:L12),$C12))</f>
        <v>0</v>
      </c>
      <c r="N12" s="79">
        <f ca="1">IF($B12="","",MIN($B12-SUM($E12:M12),$C12))</f>
        <v>0</v>
      </c>
      <c r="O12" s="79">
        <f ca="1">IF($B12="","",MIN($B12-SUM($E12:N12),$C12))</f>
        <v>0</v>
      </c>
      <c r="P12" s="79">
        <f ca="1">IF($B12="","",MIN($B12-SUM($E12:O12),$C12))</f>
        <v>0</v>
      </c>
      <c r="Q12" s="79">
        <f ca="1">IF($B12="","",MIN($B12-SUM($E12:P12),$C12))</f>
        <v>0</v>
      </c>
      <c r="R12" s="79">
        <f ca="1">IF($B12="","",MIN($B12-SUM($E12:Q12),$C12))</f>
        <v>0</v>
      </c>
      <c r="S12" s="79">
        <f ca="1">IF($B12="","",MIN($B12-SUM($E12:R12),$C12))</f>
        <v>0</v>
      </c>
      <c r="T12" s="79">
        <f ca="1">IF($B12="","",MIN($B12-SUM($E12:S12),$C12))</f>
        <v>0</v>
      </c>
      <c r="U12" s="79">
        <f ca="1">IF($B12="","",MIN($B12-SUM($E12:T12),$C12))</f>
        <v>0</v>
      </c>
      <c r="V12" s="79">
        <f ca="1">IF($B12="","",MIN($B12-SUM($E12:U12),$C12))</f>
        <v>0</v>
      </c>
      <c r="W12" s="79">
        <f ca="1">IF($B12="","",MIN($B12-SUM($E12:V12),$C12))</f>
        <v>0</v>
      </c>
      <c r="X12" s="79">
        <f ca="1">IF($B12="","",MIN($B12-SUM($E12:W12),$C12))</f>
        <v>0</v>
      </c>
      <c r="Y12" s="79">
        <f ca="1">IF($B12="","",MIN($B12-SUM($E12:X12),$C12))</f>
        <v>0</v>
      </c>
      <c r="Z12" s="79">
        <f ca="1">IF($B12="","",MIN($B12-SUM($E12:Y12),$C12))</f>
        <v>0</v>
      </c>
      <c r="AA12" s="79">
        <f ca="1">IF($B12="","",MIN($B12-SUM($E12:Z12),$C12))</f>
        <v>0</v>
      </c>
      <c r="AB12" s="79">
        <f ca="1">IF($B12="","",MIN($B12-SUM($E12:AA12),$C12))</f>
        <v>0</v>
      </c>
      <c r="AC12" s="79">
        <f ca="1">IF($B12="","",MIN($B12-SUM($E12:AB12),$C12))</f>
        <v>0</v>
      </c>
      <c r="AD12" s="79">
        <f ca="1">IF($B12="","",MIN($B12-SUM($E12:AC12),$C12))</f>
        <v>0</v>
      </c>
      <c r="AE12" s="79">
        <f ca="1">IF($B12="","",MIN($B12-SUM($E12:AD12),$C12))</f>
        <v>0</v>
      </c>
      <c r="AF12" s="79">
        <f ca="1">IF($B12="","",MIN($B12-SUM($E12:AE12),$C12))</f>
        <v>0</v>
      </c>
      <c r="AG12" s="79">
        <f ca="1">IF($B12="","",MIN($B12-SUM($E12:AF12),$C12))</f>
        <v>0</v>
      </c>
      <c r="AH12" s="79">
        <f ca="1">IF($B12="","",MIN($B12-SUM($E12:AG12),$C12))</f>
        <v>0</v>
      </c>
      <c r="AI12" s="79">
        <f ca="1">IF($B12="","",MIN($B12-SUM($E12:AH12),$C12))</f>
        <v>0</v>
      </c>
      <c r="AJ12" s="79">
        <f ca="1">IF($B12="","",MIN($B12-SUM($E12:AI12),$C12))</f>
        <v>0</v>
      </c>
      <c r="AK12" s="79">
        <f ca="1">IF($B12="","",MIN($B12-SUM($E12:AJ12),$C12))</f>
        <v>0</v>
      </c>
      <c r="AL12" s="79">
        <f ca="1">IF($B12="","",MIN($B12-SUM($E12:AK12),$C12))</f>
        <v>0</v>
      </c>
      <c r="AM12" s="79">
        <f ca="1">IF($B12="","",MIN($B12-SUM($E12:AL12),$C12))</f>
        <v>0</v>
      </c>
      <c r="AN12" s="79">
        <f ca="1">IF($B12="","",MIN($B12-SUM($E12:AM12),$C12))</f>
        <v>0</v>
      </c>
      <c r="AO12" s="79">
        <f ca="1">IF($B12="","",MIN($B12-SUM($E12:AN12),$C12))</f>
        <v>0</v>
      </c>
      <c r="AP12" s="79">
        <f ca="1">IF($B12="","",MIN($B12-SUM($E12:AO12),$C12))</f>
        <v>0</v>
      </c>
      <c r="AQ12" s="79">
        <f ca="1">IF($B12="","",MIN($B12-SUM($E12:AP12),$C12))</f>
        <v>0</v>
      </c>
      <c r="AR12" s="79">
        <f ca="1">IF($B12="","",MIN($B12-SUM($E12:AQ12),$C12))</f>
        <v>0</v>
      </c>
      <c r="AS12" s="79">
        <f ca="1">IF($B12="","",MIN($B12-SUM($E12:AR12),$C12))</f>
        <v>0</v>
      </c>
      <c r="AT12" s="79">
        <f ca="1">IF($B12="","",MIN($B12-SUM($E12:AS12),$C12))</f>
        <v>0</v>
      </c>
      <c r="AU12" s="79">
        <f ca="1">IF($B12="","",MIN($B12-SUM($E12:AT12),$C12))</f>
        <v>0</v>
      </c>
      <c r="AV12" s="79">
        <f ca="1">IF($B12="","",MIN($B12-SUM($E12:AU12),$C12))</f>
        <v>0</v>
      </c>
      <c r="AW12" s="79">
        <f ca="1">IF($B12="","",MIN($B12-SUM($E12:AV12),$C12))</f>
        <v>0</v>
      </c>
      <c r="AX12" s="79">
        <f ca="1">IF($B12="","",MIN($B12-SUM($E12:AW12),$C12))</f>
        <v>0</v>
      </c>
      <c r="AY12" s="79">
        <f ca="1">IF($B12="","",MIN($B12-SUM($E12:AX12),$C12))</f>
        <v>0</v>
      </c>
      <c r="AZ12" s="79">
        <f ca="1">IF($B12="","",MIN($B12-SUM($E12:AY12),$C12))</f>
        <v>0</v>
      </c>
      <c r="BA12" s="79">
        <f ca="1">IF($B12="","",MIN($B12-SUM($E12:AZ12),$C12))</f>
        <v>0</v>
      </c>
      <c r="BB12" s="79">
        <f ca="1">IF($B12="","",MIN($B12-SUM($E12:BA12),$C12))</f>
        <v>0</v>
      </c>
      <c r="BC12" s="79">
        <f ca="1">IF($B12="","",MIN($B12-SUM($E12:BB12),$C12))</f>
        <v>0</v>
      </c>
      <c r="BD12" s="79">
        <f ca="1">IF($B12="","",MIN($B12-SUM($E12:BC12),$C12))</f>
        <v>0</v>
      </c>
      <c r="BE12" s="79">
        <f ca="1">IF($B12="","",MIN($B12-SUM($E12:BD12),$C12))</f>
        <v>0</v>
      </c>
      <c r="BF12" s="79">
        <f ca="1">IF($B12="","",MIN($B12-SUM($E12:BE12),$C12))</f>
        <v>0</v>
      </c>
      <c r="BG12" s="79">
        <f ca="1">IF($B12="","",MIN($B12-SUM($E12:BF12),$C12))</f>
        <v>0</v>
      </c>
      <c r="BH12" s="79">
        <f ca="1">IF($B12="","",MIN($B12-SUM($E12:BG12),$C12))</f>
        <v>0</v>
      </c>
      <c r="BI12" s="79">
        <f ca="1">IF($B12="","",MIN($B12-SUM($E12:BH12),$C12))</f>
        <v>0</v>
      </c>
      <c r="BJ12" s="79">
        <f ca="1">IF($B12="","",MIN($B12-SUM($E12:BI12),$C12))</f>
        <v>0</v>
      </c>
      <c r="BK12" s="79">
        <f ca="1">IF($B12="","",MIN($B12-SUM($E12:BJ12),$C12))</f>
        <v>0</v>
      </c>
      <c r="BL12" s="79">
        <f ca="1">IF($B12="","",MIN($B12-SUM($E12:BK12),$C12))</f>
        <v>0</v>
      </c>
      <c r="BM12" s="79">
        <f ca="1">IF($B12="","",MIN($B12-SUM($E12:BL12),$C12))</f>
        <v>0</v>
      </c>
      <c r="BN12" s="79">
        <f ca="1">IF($B12="","",MIN($B12-SUM($E12:BM12),$C12))</f>
        <v>0</v>
      </c>
      <c r="BO12" s="79">
        <f ca="1">IF($B12="","",MIN($B12-SUM($E12:BN12),$C12))</f>
        <v>0</v>
      </c>
      <c r="BP12" s="79">
        <f ca="1">IF($B12="","",MIN($B12-SUM($E12:BO12),$C12))</f>
        <v>0</v>
      </c>
      <c r="BQ12" s="79">
        <f ca="1">IF($B12="","",MIN($B12-SUM($E12:BP12),$C12))</f>
        <v>0</v>
      </c>
      <c r="BR12" s="79">
        <f ca="1">IF($B12="","",MIN($B12-SUM($E12:BQ12),$C12))</f>
        <v>0</v>
      </c>
      <c r="BS12" s="79">
        <f ca="1">IF($B12="","",MIN($B12-SUM($E12:BR12),$C12))</f>
        <v>0</v>
      </c>
      <c r="BT12" s="79">
        <f ca="1">IF($B12="","",MIN($B12-SUM($E12:BS12),$C12))</f>
        <v>0</v>
      </c>
      <c r="BU12" s="79">
        <f ca="1">IF($B12="","",MIN($B12-SUM($E12:BT12),$C12))</f>
        <v>0</v>
      </c>
      <c r="BV12" s="79">
        <f ca="1">IF($B12="","",MIN($B12-SUM($E12:BU12),$C12))</f>
        <v>0</v>
      </c>
      <c r="BW12" s="79">
        <f ca="1">IF($B12="","",MIN($B12-SUM($E12:BV12),$C12))</f>
        <v>0</v>
      </c>
      <c r="BX12" s="79">
        <f ca="1">IF($B12="","",MIN($B12-SUM($E12:BW12),$C12))</f>
        <v>0</v>
      </c>
      <c r="BY12" s="79">
        <f ca="1">IF($B12="","",MIN($B12-SUM($E12:BX12),$C12))</f>
        <v>0</v>
      </c>
      <c r="BZ12" s="79">
        <f ca="1">IF($B12="","",MIN($B12-SUM($E12:BY12),$C12))</f>
        <v>0</v>
      </c>
      <c r="CA12" s="79">
        <f ca="1">IF($B12="","",MIN($B12-SUM($E12:BZ12),$C12))</f>
        <v>0</v>
      </c>
      <c r="CB12" s="79">
        <f ca="1">IF($B12="","",MIN($B12-SUM($E12:CA12),$C12))</f>
        <v>0</v>
      </c>
      <c r="CC12" s="79">
        <f ca="1">IF($B12="","",MIN($B12-SUM($E12:CB12),$C12))</f>
        <v>0</v>
      </c>
      <c r="CD12" s="79">
        <f ca="1">IF($B12="","",MIN($B12-SUM($E12:CC12),$C12))</f>
        <v>0</v>
      </c>
      <c r="CE12" s="79">
        <f ca="1">IF($B12="","",MIN($B12-SUM($E12:CD12),$C12))</f>
        <v>0</v>
      </c>
      <c r="CF12" s="79">
        <f ca="1">IF($B12="","",MIN($B12-SUM($E12:CE12),$C12))</f>
        <v>0</v>
      </c>
      <c r="CG12" s="79">
        <f ca="1">IF($B12="","",MIN($B12-SUM($E12:CF12),$C12))</f>
        <v>0</v>
      </c>
      <c r="CH12" s="79">
        <f ca="1">IF($B12="","",MIN($B12-SUM($E12:CG12),$C12))</f>
        <v>0</v>
      </c>
      <c r="CI12" s="79">
        <f ca="1">IF($B12="","",MIN($B12-SUM($E12:CH12),$C12))</f>
        <v>0</v>
      </c>
      <c r="CJ12" s="79">
        <f ca="1">IF($B12="","",MIN($B12-SUM($E12:CI12),$C12))</f>
        <v>0</v>
      </c>
      <c r="CK12" s="79">
        <f ca="1">IF($B12="","",MIN($B12-SUM($E12:CJ12),$C12))</f>
        <v>0</v>
      </c>
      <c r="CL12" s="79">
        <f ca="1">IF($B12="","",MIN($B12-SUM($E12:CK12),$C12))</f>
        <v>0</v>
      </c>
      <c r="CM12" s="79">
        <f ca="1">IF($B12="","",MIN($B12-SUM($E12:CL12),$C12))</f>
        <v>0</v>
      </c>
      <c r="CN12" s="79">
        <f ca="1">IF($B12="","",MIN($B12-SUM($E12:CM12),$C12))</f>
        <v>0</v>
      </c>
      <c r="CO12" s="79">
        <f ca="1">IF($B12="","",MIN($B12-SUM($E12:CN12),$C12))</f>
        <v>0</v>
      </c>
      <c r="CP12" s="79">
        <f ca="1">IF($B12="","",MIN($B12-SUM($E12:CO12),$C12))</f>
        <v>0</v>
      </c>
      <c r="CQ12" s="79">
        <f ca="1">IF($B12="","",MIN($B12-SUM($E12:CP12),$C12))</f>
        <v>0</v>
      </c>
      <c r="CR12" s="79">
        <f ca="1">IF($B12="","",MIN($B12-SUM($E12:CQ12),$C12))</f>
        <v>0</v>
      </c>
      <c r="CS12" s="79">
        <f ca="1">IF($B12="","",MIN($B12-SUM($E12:CR12),$C12))</f>
        <v>0</v>
      </c>
      <c r="CT12" s="79">
        <f ca="1">IF($B12="","",MIN($B12-SUM($E12:CS12),$C12))</f>
        <v>0</v>
      </c>
      <c r="CU12" s="79">
        <f ca="1">IF($B12="","",MIN($B12-SUM($E12:CT12),$C12))</f>
        <v>0</v>
      </c>
      <c r="CV12" s="79">
        <f ca="1">IF($B12="","",MIN($B12-SUM($E12:CU12),$C12))</f>
        <v>0</v>
      </c>
      <c r="CW12" s="79">
        <f ca="1">IF($B12="","",MIN($B12-SUM($E12:CV12),$C12))</f>
        <v>0</v>
      </c>
      <c r="CX12" s="79">
        <f ca="1">IF($B12="","",MIN($B12-SUM($E12:CW12),$C12))</f>
        <v>0</v>
      </c>
      <c r="CY12" s="79">
        <f ca="1">IF($B12="","",MIN($B12-SUM($E12:CX12),$C12))</f>
        <v>0</v>
      </c>
      <c r="CZ12" s="79">
        <f ca="1">IF($B12="","",MIN($B12-SUM($E12:CY12),$C12))</f>
        <v>0</v>
      </c>
    </row>
    <row r="13" spans="1:104" ht="12.75" customHeight="1">
      <c r="A13" s="13" t="str">
        <f t="array" aca="1" ref="A13" ca="1">IF(ROWS(A$8:A12)&gt;$A$7,"",INDEX(Debts_Name,SMALL(IF(DebtSplit=1,ROW(Debts_Name)-ROW(חובות!$B$10)+1),ROWS(A$8:A12))))</f>
        <v/>
      </c>
      <c r="B13" s="78">
        <f t="array" aca="1" ref="B13" ca="1">IFERROR(IF(ROWS(A$8:A12)&gt;$A$7,0,INDEX(Debts_Yitra,SMALL(IF(DebtSplit=1,ROW(Debts_Yitra)-ROW(חובות!$I$10)+1),ROWS(A$8:A12))))*1,0)</f>
        <v>0</v>
      </c>
      <c r="C13" s="78">
        <f t="array" aca="1" ref="C13" ca="1">IFERROR(IF(ROWS(A$8:A12)&gt;$A$7,0,INDEX(Debts_Pmt,SMALL(IF(DebtSplit=1,ROW(Debts_Pmt)-ROW(חובות!$H$10)+1),ROWS(A$8:A12))))*1,0)</f>
        <v>0</v>
      </c>
      <c r="D13" s="95">
        <f t="array" aca="1" ref="D13" ca="1">IFERROR(IF(ROWS(B$8:B12)&gt;$A$7,0,INDEX(Debts_Int,SMALL(IF(DebtSplit=1,ROW(Debts_Int)-ROW(חובות!$F$10)+1),ROWS(B$8:B12))))*1,0)</f>
        <v>0</v>
      </c>
      <c r="E13" s="79">
        <f t="shared" ca="1" si="3"/>
        <v>0</v>
      </c>
      <c r="F13" s="79">
        <f ca="1">IF($B13="","",MIN($B13-SUM(E13:$E13),$C13))</f>
        <v>0</v>
      </c>
      <c r="G13" s="79">
        <f ca="1">IF($B13="","",MIN($B13-SUM($E13:F13),$C13))</f>
        <v>0</v>
      </c>
      <c r="H13" s="79">
        <f ca="1">IF($B13="","",MIN($B13-SUM($E13:G13),$C13))</f>
        <v>0</v>
      </c>
      <c r="I13" s="79">
        <f ca="1">IF($B13="","",MIN($B13-SUM($E13:H13),$C13))</f>
        <v>0</v>
      </c>
      <c r="J13" s="79">
        <f ca="1">IF($B13="","",MIN($B13-SUM($E13:I13),$C13))</f>
        <v>0</v>
      </c>
      <c r="K13" s="79">
        <f ca="1">IF($B13="","",MIN($B13-SUM($E13:J13),$C13))</f>
        <v>0</v>
      </c>
      <c r="L13" s="79">
        <f ca="1">IF($B13="","",MIN($B13-SUM($E13:K13),$C13))</f>
        <v>0</v>
      </c>
      <c r="M13" s="79">
        <f ca="1">IF($B13="","",MIN($B13-SUM($E13:L13),$C13))</f>
        <v>0</v>
      </c>
      <c r="N13" s="79">
        <f ca="1">IF($B13="","",MIN($B13-SUM($E13:M13),$C13))</f>
        <v>0</v>
      </c>
      <c r="O13" s="79">
        <f ca="1">IF($B13="","",MIN($B13-SUM($E13:N13),$C13))</f>
        <v>0</v>
      </c>
      <c r="P13" s="79">
        <f ca="1">IF($B13="","",MIN($B13-SUM($E13:O13),$C13))</f>
        <v>0</v>
      </c>
      <c r="Q13" s="79">
        <f ca="1">IF($B13="","",MIN($B13-SUM($E13:P13),$C13))</f>
        <v>0</v>
      </c>
      <c r="R13" s="79">
        <f ca="1">IF($B13="","",MIN($B13-SUM($E13:Q13),$C13))</f>
        <v>0</v>
      </c>
      <c r="S13" s="79">
        <f ca="1">IF($B13="","",MIN($B13-SUM($E13:R13),$C13))</f>
        <v>0</v>
      </c>
      <c r="T13" s="79">
        <f ca="1">IF($B13="","",MIN($B13-SUM($E13:S13),$C13))</f>
        <v>0</v>
      </c>
      <c r="U13" s="79">
        <f ca="1">IF($B13="","",MIN($B13-SUM($E13:T13),$C13))</f>
        <v>0</v>
      </c>
      <c r="V13" s="79">
        <f ca="1">IF($B13="","",MIN($B13-SUM($E13:U13),$C13))</f>
        <v>0</v>
      </c>
      <c r="W13" s="79">
        <f ca="1">IF($B13="","",MIN($B13-SUM($E13:V13),$C13))</f>
        <v>0</v>
      </c>
      <c r="X13" s="79">
        <f ca="1">IF($B13="","",MIN($B13-SUM($E13:W13),$C13))</f>
        <v>0</v>
      </c>
      <c r="Y13" s="79">
        <f ca="1">IF($B13="","",MIN($B13-SUM($E13:X13),$C13))</f>
        <v>0</v>
      </c>
      <c r="Z13" s="79">
        <f ca="1">IF($B13="","",MIN($B13-SUM($E13:Y13),$C13))</f>
        <v>0</v>
      </c>
      <c r="AA13" s="79">
        <f ca="1">IF($B13="","",MIN($B13-SUM($E13:Z13),$C13))</f>
        <v>0</v>
      </c>
      <c r="AB13" s="79">
        <f ca="1">IF($B13="","",MIN($B13-SUM($E13:AA13),$C13))</f>
        <v>0</v>
      </c>
      <c r="AC13" s="79">
        <f ca="1">IF($B13="","",MIN($B13-SUM($E13:AB13),$C13))</f>
        <v>0</v>
      </c>
      <c r="AD13" s="79">
        <f ca="1">IF($B13="","",MIN($B13-SUM($E13:AC13),$C13))</f>
        <v>0</v>
      </c>
      <c r="AE13" s="79">
        <f ca="1">IF($B13="","",MIN($B13-SUM($E13:AD13),$C13))</f>
        <v>0</v>
      </c>
      <c r="AF13" s="79">
        <f ca="1">IF($B13="","",MIN($B13-SUM($E13:AE13),$C13))</f>
        <v>0</v>
      </c>
      <c r="AG13" s="79">
        <f ca="1">IF($B13="","",MIN($B13-SUM($E13:AF13),$C13))</f>
        <v>0</v>
      </c>
      <c r="AH13" s="79">
        <f ca="1">IF($B13="","",MIN($B13-SUM($E13:AG13),$C13))</f>
        <v>0</v>
      </c>
      <c r="AI13" s="79">
        <f ca="1">IF($B13="","",MIN($B13-SUM($E13:AH13),$C13))</f>
        <v>0</v>
      </c>
      <c r="AJ13" s="79">
        <f ca="1">IF($B13="","",MIN($B13-SUM($E13:AI13),$C13))</f>
        <v>0</v>
      </c>
      <c r="AK13" s="79">
        <f ca="1">IF($B13="","",MIN($B13-SUM($E13:AJ13),$C13))</f>
        <v>0</v>
      </c>
      <c r="AL13" s="79">
        <f ca="1">IF($B13="","",MIN($B13-SUM($E13:AK13),$C13))</f>
        <v>0</v>
      </c>
      <c r="AM13" s="79">
        <f ca="1">IF($B13="","",MIN($B13-SUM($E13:AL13),$C13))</f>
        <v>0</v>
      </c>
      <c r="AN13" s="79">
        <f ca="1">IF($B13="","",MIN($B13-SUM($E13:AM13),$C13))</f>
        <v>0</v>
      </c>
      <c r="AO13" s="79">
        <f ca="1">IF($B13="","",MIN($B13-SUM($E13:AN13),$C13))</f>
        <v>0</v>
      </c>
      <c r="AP13" s="79">
        <f ca="1">IF($B13="","",MIN($B13-SUM($E13:AO13),$C13))</f>
        <v>0</v>
      </c>
      <c r="AQ13" s="79">
        <f ca="1">IF($B13="","",MIN($B13-SUM($E13:AP13),$C13))</f>
        <v>0</v>
      </c>
      <c r="AR13" s="79">
        <f ca="1">IF($B13="","",MIN($B13-SUM($E13:AQ13),$C13))</f>
        <v>0</v>
      </c>
      <c r="AS13" s="79">
        <f ca="1">IF($B13="","",MIN($B13-SUM($E13:AR13),$C13))</f>
        <v>0</v>
      </c>
      <c r="AT13" s="79">
        <f ca="1">IF($B13="","",MIN($B13-SUM($E13:AS13),$C13))</f>
        <v>0</v>
      </c>
      <c r="AU13" s="79">
        <f ca="1">IF($B13="","",MIN($B13-SUM($E13:AT13),$C13))</f>
        <v>0</v>
      </c>
      <c r="AV13" s="79">
        <f ca="1">IF($B13="","",MIN($B13-SUM($E13:AU13),$C13))</f>
        <v>0</v>
      </c>
      <c r="AW13" s="79">
        <f ca="1">IF($B13="","",MIN($B13-SUM($E13:AV13),$C13))</f>
        <v>0</v>
      </c>
      <c r="AX13" s="79">
        <f ca="1">IF($B13="","",MIN($B13-SUM($E13:AW13),$C13))</f>
        <v>0</v>
      </c>
      <c r="AY13" s="79">
        <f ca="1">IF($B13="","",MIN($B13-SUM($E13:AX13),$C13))</f>
        <v>0</v>
      </c>
      <c r="AZ13" s="79">
        <f ca="1">IF($B13="","",MIN($B13-SUM($E13:AY13),$C13))</f>
        <v>0</v>
      </c>
      <c r="BA13" s="79">
        <f ca="1">IF($B13="","",MIN($B13-SUM($E13:AZ13),$C13))</f>
        <v>0</v>
      </c>
      <c r="BB13" s="79">
        <f ca="1">IF($B13="","",MIN($B13-SUM($E13:BA13),$C13))</f>
        <v>0</v>
      </c>
      <c r="BC13" s="79">
        <f ca="1">IF($B13="","",MIN($B13-SUM($E13:BB13),$C13))</f>
        <v>0</v>
      </c>
      <c r="BD13" s="79">
        <f ca="1">IF($B13="","",MIN($B13-SUM($E13:BC13),$C13))</f>
        <v>0</v>
      </c>
      <c r="BE13" s="79">
        <f ca="1">IF($B13="","",MIN($B13-SUM($E13:BD13),$C13))</f>
        <v>0</v>
      </c>
      <c r="BF13" s="79">
        <f ca="1">IF($B13="","",MIN($B13-SUM($E13:BE13),$C13))</f>
        <v>0</v>
      </c>
      <c r="BG13" s="79">
        <f ca="1">IF($B13="","",MIN($B13-SUM($E13:BF13),$C13))</f>
        <v>0</v>
      </c>
      <c r="BH13" s="79">
        <f ca="1">IF($B13="","",MIN($B13-SUM($E13:BG13),$C13))</f>
        <v>0</v>
      </c>
      <c r="BI13" s="79">
        <f ca="1">IF($B13="","",MIN($B13-SUM($E13:BH13),$C13))</f>
        <v>0</v>
      </c>
      <c r="BJ13" s="79">
        <f ca="1">IF($B13="","",MIN($B13-SUM($E13:BI13),$C13))</f>
        <v>0</v>
      </c>
      <c r="BK13" s="79">
        <f ca="1">IF($B13="","",MIN($B13-SUM($E13:BJ13),$C13))</f>
        <v>0</v>
      </c>
      <c r="BL13" s="79">
        <f ca="1">IF($B13="","",MIN($B13-SUM($E13:BK13),$C13))</f>
        <v>0</v>
      </c>
      <c r="BM13" s="79">
        <f ca="1">IF($B13="","",MIN($B13-SUM($E13:BL13),$C13))</f>
        <v>0</v>
      </c>
      <c r="BN13" s="79">
        <f ca="1">IF($B13="","",MIN($B13-SUM($E13:BM13),$C13))</f>
        <v>0</v>
      </c>
      <c r="BO13" s="79">
        <f ca="1">IF($B13="","",MIN($B13-SUM($E13:BN13),$C13))</f>
        <v>0</v>
      </c>
      <c r="BP13" s="79">
        <f ca="1">IF($B13="","",MIN($B13-SUM($E13:BO13),$C13))</f>
        <v>0</v>
      </c>
      <c r="BQ13" s="79">
        <f ca="1">IF($B13="","",MIN($B13-SUM($E13:BP13),$C13))</f>
        <v>0</v>
      </c>
      <c r="BR13" s="79">
        <f ca="1">IF($B13="","",MIN($B13-SUM($E13:BQ13),$C13))</f>
        <v>0</v>
      </c>
      <c r="BS13" s="79">
        <f ca="1">IF($B13="","",MIN($B13-SUM($E13:BR13),$C13))</f>
        <v>0</v>
      </c>
      <c r="BT13" s="79">
        <f ca="1">IF($B13="","",MIN($B13-SUM($E13:BS13),$C13))</f>
        <v>0</v>
      </c>
      <c r="BU13" s="79">
        <f ca="1">IF($B13="","",MIN($B13-SUM($E13:BT13),$C13))</f>
        <v>0</v>
      </c>
      <c r="BV13" s="79">
        <f ca="1">IF($B13="","",MIN($B13-SUM($E13:BU13),$C13))</f>
        <v>0</v>
      </c>
      <c r="BW13" s="79">
        <f ca="1">IF($B13="","",MIN($B13-SUM($E13:BV13),$C13))</f>
        <v>0</v>
      </c>
      <c r="BX13" s="79">
        <f ca="1">IF($B13="","",MIN($B13-SUM($E13:BW13),$C13))</f>
        <v>0</v>
      </c>
      <c r="BY13" s="79">
        <f ca="1">IF($B13="","",MIN($B13-SUM($E13:BX13),$C13))</f>
        <v>0</v>
      </c>
      <c r="BZ13" s="79">
        <f ca="1">IF($B13="","",MIN($B13-SUM($E13:BY13),$C13))</f>
        <v>0</v>
      </c>
      <c r="CA13" s="79">
        <f ca="1">IF($B13="","",MIN($B13-SUM($E13:BZ13),$C13))</f>
        <v>0</v>
      </c>
      <c r="CB13" s="79">
        <f ca="1">IF($B13="","",MIN($B13-SUM($E13:CA13),$C13))</f>
        <v>0</v>
      </c>
      <c r="CC13" s="79">
        <f ca="1">IF($B13="","",MIN($B13-SUM($E13:CB13),$C13))</f>
        <v>0</v>
      </c>
      <c r="CD13" s="79">
        <f ca="1">IF($B13="","",MIN($B13-SUM($E13:CC13),$C13))</f>
        <v>0</v>
      </c>
      <c r="CE13" s="79">
        <f ca="1">IF($B13="","",MIN($B13-SUM($E13:CD13),$C13))</f>
        <v>0</v>
      </c>
      <c r="CF13" s="79">
        <f ca="1">IF($B13="","",MIN($B13-SUM($E13:CE13),$C13))</f>
        <v>0</v>
      </c>
      <c r="CG13" s="79">
        <f ca="1">IF($B13="","",MIN($B13-SUM($E13:CF13),$C13))</f>
        <v>0</v>
      </c>
      <c r="CH13" s="79">
        <f ca="1">IF($B13="","",MIN($B13-SUM($E13:CG13),$C13))</f>
        <v>0</v>
      </c>
      <c r="CI13" s="79">
        <f ca="1">IF($B13="","",MIN($B13-SUM($E13:CH13),$C13))</f>
        <v>0</v>
      </c>
      <c r="CJ13" s="79">
        <f ca="1">IF($B13="","",MIN($B13-SUM($E13:CI13),$C13))</f>
        <v>0</v>
      </c>
      <c r="CK13" s="79">
        <f ca="1">IF($B13="","",MIN($B13-SUM($E13:CJ13),$C13))</f>
        <v>0</v>
      </c>
      <c r="CL13" s="79">
        <f ca="1">IF($B13="","",MIN($B13-SUM($E13:CK13),$C13))</f>
        <v>0</v>
      </c>
      <c r="CM13" s="79">
        <f ca="1">IF($B13="","",MIN($B13-SUM($E13:CL13),$C13))</f>
        <v>0</v>
      </c>
      <c r="CN13" s="79">
        <f ca="1">IF($B13="","",MIN($B13-SUM($E13:CM13),$C13))</f>
        <v>0</v>
      </c>
      <c r="CO13" s="79">
        <f ca="1">IF($B13="","",MIN($B13-SUM($E13:CN13),$C13))</f>
        <v>0</v>
      </c>
      <c r="CP13" s="79">
        <f ca="1">IF($B13="","",MIN($B13-SUM($E13:CO13),$C13))</f>
        <v>0</v>
      </c>
      <c r="CQ13" s="79">
        <f ca="1">IF($B13="","",MIN($B13-SUM($E13:CP13),$C13))</f>
        <v>0</v>
      </c>
      <c r="CR13" s="79">
        <f ca="1">IF($B13="","",MIN($B13-SUM($E13:CQ13),$C13))</f>
        <v>0</v>
      </c>
      <c r="CS13" s="79">
        <f ca="1">IF($B13="","",MIN($B13-SUM($E13:CR13),$C13))</f>
        <v>0</v>
      </c>
      <c r="CT13" s="79">
        <f ca="1">IF($B13="","",MIN($B13-SUM($E13:CS13),$C13))</f>
        <v>0</v>
      </c>
      <c r="CU13" s="79">
        <f ca="1">IF($B13="","",MIN($B13-SUM($E13:CT13),$C13))</f>
        <v>0</v>
      </c>
      <c r="CV13" s="79">
        <f ca="1">IF($B13="","",MIN($B13-SUM($E13:CU13),$C13))</f>
        <v>0</v>
      </c>
      <c r="CW13" s="79">
        <f ca="1">IF($B13="","",MIN($B13-SUM($E13:CV13),$C13))</f>
        <v>0</v>
      </c>
      <c r="CX13" s="79">
        <f ca="1">IF($B13="","",MIN($B13-SUM($E13:CW13),$C13))</f>
        <v>0</v>
      </c>
      <c r="CY13" s="79">
        <f ca="1">IF($B13="","",MIN($B13-SUM($E13:CX13),$C13))</f>
        <v>0</v>
      </c>
      <c r="CZ13" s="79">
        <f ca="1">IF($B13="","",MIN($B13-SUM($E13:CY13),$C13))</f>
        <v>0</v>
      </c>
    </row>
    <row r="14" spans="1:104" ht="12.75" customHeight="1">
      <c r="A14" s="13" t="str">
        <f t="array" aca="1" ref="A14" ca="1">IF(ROWS(A$8:A13)&gt;$A$7,"",INDEX(Debts_Name,SMALL(IF(DebtSplit=1,ROW(Debts_Name)-ROW(חובות!$B$10)+1),ROWS(A$8:A13))))</f>
        <v/>
      </c>
      <c r="B14" s="78">
        <f t="array" aca="1" ref="B14" ca="1">IFERROR(IF(ROWS(A$8:A13)&gt;$A$7,0,INDEX(Debts_Yitra,SMALL(IF(DebtSplit=1,ROW(Debts_Yitra)-ROW(חובות!$I$10)+1),ROWS(A$8:A13))))*1,0)</f>
        <v>0</v>
      </c>
      <c r="C14" s="78">
        <f t="array" aca="1" ref="C14" ca="1">IFERROR(IF(ROWS(A$8:A13)&gt;$A$7,0,INDEX(Debts_Pmt,SMALL(IF(DebtSplit=1,ROW(Debts_Pmt)-ROW(חובות!$H$10)+1),ROWS(A$8:A13))))*1,0)</f>
        <v>0</v>
      </c>
      <c r="D14" s="95">
        <f t="array" aca="1" ref="D14" ca="1">IFERROR(IF(ROWS(B$8:B13)&gt;$A$7,0,INDEX(Debts_Int,SMALL(IF(DebtSplit=1,ROW(Debts_Int)-ROW(חובות!$F$10)+1),ROWS(B$8:B13))))*1,0)</f>
        <v>0</v>
      </c>
      <c r="E14" s="79">
        <f t="shared" ca="1" si="3"/>
        <v>0</v>
      </c>
      <c r="F14" s="79">
        <f ca="1">IF($B14="","",MIN($B14-SUM(E14:$E14),$C14))</f>
        <v>0</v>
      </c>
      <c r="G14" s="79">
        <f ca="1">IF($B14="","",MIN($B14-SUM($E14:F14),$C14))</f>
        <v>0</v>
      </c>
      <c r="H14" s="79">
        <f ca="1">IF($B14="","",MIN($B14-SUM($E14:G14),$C14))</f>
        <v>0</v>
      </c>
      <c r="I14" s="79">
        <f ca="1">IF($B14="","",MIN($B14-SUM($E14:H14),$C14))</f>
        <v>0</v>
      </c>
      <c r="J14" s="79">
        <f ca="1">IF($B14="","",MIN($B14-SUM($E14:I14),$C14))</f>
        <v>0</v>
      </c>
      <c r="K14" s="79">
        <f ca="1">IF($B14="","",MIN($B14-SUM($E14:J14),$C14))</f>
        <v>0</v>
      </c>
      <c r="L14" s="79">
        <f ca="1">IF($B14="","",MIN($B14-SUM($E14:K14),$C14))</f>
        <v>0</v>
      </c>
      <c r="M14" s="79">
        <f ca="1">IF($B14="","",MIN($B14-SUM($E14:L14),$C14))</f>
        <v>0</v>
      </c>
      <c r="N14" s="79">
        <f ca="1">IF($B14="","",MIN($B14-SUM($E14:M14),$C14))</f>
        <v>0</v>
      </c>
      <c r="O14" s="79">
        <f ca="1">IF($B14="","",MIN($B14-SUM($E14:N14),$C14))</f>
        <v>0</v>
      </c>
      <c r="P14" s="79">
        <f ca="1">IF($B14="","",MIN($B14-SUM($E14:O14),$C14))</f>
        <v>0</v>
      </c>
      <c r="Q14" s="79">
        <f ca="1">IF($B14="","",MIN($B14-SUM($E14:P14),$C14))</f>
        <v>0</v>
      </c>
      <c r="R14" s="79">
        <f ca="1">IF($B14="","",MIN($B14-SUM($E14:Q14),$C14))</f>
        <v>0</v>
      </c>
      <c r="S14" s="79">
        <f ca="1">IF($B14="","",MIN($B14-SUM($E14:R14),$C14))</f>
        <v>0</v>
      </c>
      <c r="T14" s="79">
        <f ca="1">IF($B14="","",MIN($B14-SUM($E14:S14),$C14))</f>
        <v>0</v>
      </c>
      <c r="U14" s="79">
        <f ca="1">IF($B14="","",MIN($B14-SUM($E14:T14),$C14))</f>
        <v>0</v>
      </c>
      <c r="V14" s="79">
        <f ca="1">IF($B14="","",MIN($B14-SUM($E14:U14),$C14))</f>
        <v>0</v>
      </c>
      <c r="W14" s="79">
        <f ca="1">IF($B14="","",MIN($B14-SUM($E14:V14),$C14))</f>
        <v>0</v>
      </c>
      <c r="X14" s="79">
        <f ca="1">IF($B14="","",MIN($B14-SUM($E14:W14),$C14))</f>
        <v>0</v>
      </c>
      <c r="Y14" s="79">
        <f ca="1">IF($B14="","",MIN($B14-SUM($E14:X14),$C14))</f>
        <v>0</v>
      </c>
      <c r="Z14" s="79">
        <f ca="1">IF($B14="","",MIN($B14-SUM($E14:Y14),$C14))</f>
        <v>0</v>
      </c>
      <c r="AA14" s="79">
        <f ca="1">IF($B14="","",MIN($B14-SUM($E14:Z14),$C14))</f>
        <v>0</v>
      </c>
      <c r="AB14" s="79">
        <f ca="1">IF($B14="","",MIN($B14-SUM($E14:AA14),$C14))</f>
        <v>0</v>
      </c>
      <c r="AC14" s="79">
        <f ca="1">IF($B14="","",MIN($B14-SUM($E14:AB14),$C14))</f>
        <v>0</v>
      </c>
      <c r="AD14" s="79">
        <f ca="1">IF($B14="","",MIN($B14-SUM($E14:AC14),$C14))</f>
        <v>0</v>
      </c>
      <c r="AE14" s="79">
        <f ca="1">IF($B14="","",MIN($B14-SUM($E14:AD14),$C14))</f>
        <v>0</v>
      </c>
      <c r="AF14" s="79">
        <f ca="1">IF($B14="","",MIN($B14-SUM($E14:AE14),$C14))</f>
        <v>0</v>
      </c>
      <c r="AG14" s="79">
        <f ca="1">IF($B14="","",MIN($B14-SUM($E14:AF14),$C14))</f>
        <v>0</v>
      </c>
      <c r="AH14" s="79">
        <f ca="1">IF($B14="","",MIN($B14-SUM($E14:AG14),$C14))</f>
        <v>0</v>
      </c>
      <c r="AI14" s="79">
        <f ca="1">IF($B14="","",MIN($B14-SUM($E14:AH14),$C14))</f>
        <v>0</v>
      </c>
      <c r="AJ14" s="79">
        <f ca="1">IF($B14="","",MIN($B14-SUM($E14:AI14),$C14))</f>
        <v>0</v>
      </c>
      <c r="AK14" s="79">
        <f ca="1">IF($B14="","",MIN($B14-SUM($E14:AJ14),$C14))</f>
        <v>0</v>
      </c>
      <c r="AL14" s="79">
        <f ca="1">IF($B14="","",MIN($B14-SUM($E14:AK14),$C14))</f>
        <v>0</v>
      </c>
      <c r="AM14" s="79">
        <f ca="1">IF($B14="","",MIN($B14-SUM($E14:AL14),$C14))</f>
        <v>0</v>
      </c>
      <c r="AN14" s="79">
        <f ca="1">IF($B14="","",MIN($B14-SUM($E14:AM14),$C14))</f>
        <v>0</v>
      </c>
      <c r="AO14" s="79">
        <f ca="1">IF($B14="","",MIN($B14-SUM($E14:AN14),$C14))</f>
        <v>0</v>
      </c>
      <c r="AP14" s="79">
        <f ca="1">IF($B14="","",MIN($B14-SUM($E14:AO14),$C14))</f>
        <v>0</v>
      </c>
      <c r="AQ14" s="79">
        <f ca="1">IF($B14="","",MIN($B14-SUM($E14:AP14),$C14))</f>
        <v>0</v>
      </c>
      <c r="AR14" s="79">
        <f ca="1">IF($B14="","",MIN($B14-SUM($E14:AQ14),$C14))</f>
        <v>0</v>
      </c>
      <c r="AS14" s="79">
        <f ca="1">IF($B14="","",MIN($B14-SUM($E14:AR14),$C14))</f>
        <v>0</v>
      </c>
      <c r="AT14" s="79">
        <f ca="1">IF($B14="","",MIN($B14-SUM($E14:AS14),$C14))</f>
        <v>0</v>
      </c>
      <c r="AU14" s="79">
        <f ca="1">IF($B14="","",MIN($B14-SUM($E14:AT14),$C14))</f>
        <v>0</v>
      </c>
      <c r="AV14" s="79">
        <f ca="1">IF($B14="","",MIN($B14-SUM($E14:AU14),$C14))</f>
        <v>0</v>
      </c>
      <c r="AW14" s="79">
        <f ca="1">IF($B14="","",MIN($B14-SUM($E14:AV14),$C14))</f>
        <v>0</v>
      </c>
      <c r="AX14" s="79">
        <f ca="1">IF($B14="","",MIN($B14-SUM($E14:AW14),$C14))</f>
        <v>0</v>
      </c>
      <c r="AY14" s="79">
        <f ca="1">IF($B14="","",MIN($B14-SUM($E14:AX14),$C14))</f>
        <v>0</v>
      </c>
      <c r="AZ14" s="79">
        <f ca="1">IF($B14="","",MIN($B14-SUM($E14:AY14),$C14))</f>
        <v>0</v>
      </c>
      <c r="BA14" s="79">
        <f ca="1">IF($B14="","",MIN($B14-SUM($E14:AZ14),$C14))</f>
        <v>0</v>
      </c>
      <c r="BB14" s="79">
        <f ca="1">IF($B14="","",MIN($B14-SUM($E14:BA14),$C14))</f>
        <v>0</v>
      </c>
      <c r="BC14" s="79">
        <f ca="1">IF($B14="","",MIN($B14-SUM($E14:BB14),$C14))</f>
        <v>0</v>
      </c>
      <c r="BD14" s="79">
        <f ca="1">IF($B14="","",MIN($B14-SUM($E14:BC14),$C14))</f>
        <v>0</v>
      </c>
      <c r="BE14" s="79">
        <f ca="1">IF($B14="","",MIN($B14-SUM($E14:BD14),$C14))</f>
        <v>0</v>
      </c>
      <c r="BF14" s="79">
        <f ca="1">IF($B14="","",MIN($B14-SUM($E14:BE14),$C14))</f>
        <v>0</v>
      </c>
      <c r="BG14" s="79">
        <f ca="1">IF($B14="","",MIN($B14-SUM($E14:BF14),$C14))</f>
        <v>0</v>
      </c>
      <c r="BH14" s="79">
        <f ca="1">IF($B14="","",MIN($B14-SUM($E14:BG14),$C14))</f>
        <v>0</v>
      </c>
      <c r="BI14" s="79">
        <f ca="1">IF($B14="","",MIN($B14-SUM($E14:BH14),$C14))</f>
        <v>0</v>
      </c>
      <c r="BJ14" s="79">
        <f ca="1">IF($B14="","",MIN($B14-SUM($E14:BI14),$C14))</f>
        <v>0</v>
      </c>
      <c r="BK14" s="79">
        <f ca="1">IF($B14="","",MIN($B14-SUM($E14:BJ14),$C14))</f>
        <v>0</v>
      </c>
      <c r="BL14" s="79">
        <f ca="1">IF($B14="","",MIN($B14-SUM($E14:BK14),$C14))</f>
        <v>0</v>
      </c>
      <c r="BM14" s="79">
        <f ca="1">IF($B14="","",MIN($B14-SUM($E14:BL14),$C14))</f>
        <v>0</v>
      </c>
      <c r="BN14" s="79">
        <f ca="1">IF($B14="","",MIN($B14-SUM($E14:BM14),$C14))</f>
        <v>0</v>
      </c>
      <c r="BO14" s="79">
        <f ca="1">IF($B14="","",MIN($B14-SUM($E14:BN14),$C14))</f>
        <v>0</v>
      </c>
      <c r="BP14" s="79">
        <f ca="1">IF($B14="","",MIN($B14-SUM($E14:BO14),$C14))</f>
        <v>0</v>
      </c>
      <c r="BQ14" s="79">
        <f ca="1">IF($B14="","",MIN($B14-SUM($E14:BP14),$C14))</f>
        <v>0</v>
      </c>
      <c r="BR14" s="79">
        <f ca="1">IF($B14="","",MIN($B14-SUM($E14:BQ14),$C14))</f>
        <v>0</v>
      </c>
      <c r="BS14" s="79">
        <f ca="1">IF($B14="","",MIN($B14-SUM($E14:BR14),$C14))</f>
        <v>0</v>
      </c>
      <c r="BT14" s="79">
        <f ca="1">IF($B14="","",MIN($B14-SUM($E14:BS14),$C14))</f>
        <v>0</v>
      </c>
      <c r="BU14" s="79">
        <f ca="1">IF($B14="","",MIN($B14-SUM($E14:BT14),$C14))</f>
        <v>0</v>
      </c>
      <c r="BV14" s="79">
        <f ca="1">IF($B14="","",MIN($B14-SUM($E14:BU14),$C14))</f>
        <v>0</v>
      </c>
      <c r="BW14" s="79">
        <f ca="1">IF($B14="","",MIN($B14-SUM($E14:BV14),$C14))</f>
        <v>0</v>
      </c>
      <c r="BX14" s="79">
        <f ca="1">IF($B14="","",MIN($B14-SUM($E14:BW14),$C14))</f>
        <v>0</v>
      </c>
      <c r="BY14" s="79">
        <f ca="1">IF($B14="","",MIN($B14-SUM($E14:BX14),$C14))</f>
        <v>0</v>
      </c>
      <c r="BZ14" s="79">
        <f ca="1">IF($B14="","",MIN($B14-SUM($E14:BY14),$C14))</f>
        <v>0</v>
      </c>
      <c r="CA14" s="79">
        <f ca="1">IF($B14="","",MIN($B14-SUM($E14:BZ14),$C14))</f>
        <v>0</v>
      </c>
      <c r="CB14" s="79">
        <f ca="1">IF($B14="","",MIN($B14-SUM($E14:CA14),$C14))</f>
        <v>0</v>
      </c>
      <c r="CC14" s="79">
        <f ca="1">IF($B14="","",MIN($B14-SUM($E14:CB14),$C14))</f>
        <v>0</v>
      </c>
      <c r="CD14" s="79">
        <f ca="1">IF($B14="","",MIN($B14-SUM($E14:CC14),$C14))</f>
        <v>0</v>
      </c>
      <c r="CE14" s="79">
        <f ca="1">IF($B14="","",MIN($B14-SUM($E14:CD14),$C14))</f>
        <v>0</v>
      </c>
      <c r="CF14" s="79">
        <f ca="1">IF($B14="","",MIN($B14-SUM($E14:CE14),$C14))</f>
        <v>0</v>
      </c>
      <c r="CG14" s="79">
        <f ca="1">IF($B14="","",MIN($B14-SUM($E14:CF14),$C14))</f>
        <v>0</v>
      </c>
      <c r="CH14" s="79">
        <f ca="1">IF($B14="","",MIN($B14-SUM($E14:CG14),$C14))</f>
        <v>0</v>
      </c>
      <c r="CI14" s="79">
        <f ca="1">IF($B14="","",MIN($B14-SUM($E14:CH14),$C14))</f>
        <v>0</v>
      </c>
      <c r="CJ14" s="79">
        <f ca="1">IF($B14="","",MIN($B14-SUM($E14:CI14),$C14))</f>
        <v>0</v>
      </c>
      <c r="CK14" s="79">
        <f ca="1">IF($B14="","",MIN($B14-SUM($E14:CJ14),$C14))</f>
        <v>0</v>
      </c>
      <c r="CL14" s="79">
        <f ca="1">IF($B14="","",MIN($B14-SUM($E14:CK14),$C14))</f>
        <v>0</v>
      </c>
      <c r="CM14" s="79">
        <f ca="1">IF($B14="","",MIN($B14-SUM($E14:CL14),$C14))</f>
        <v>0</v>
      </c>
      <c r="CN14" s="79">
        <f ca="1">IF($B14="","",MIN($B14-SUM($E14:CM14),$C14))</f>
        <v>0</v>
      </c>
      <c r="CO14" s="79">
        <f ca="1">IF($B14="","",MIN($B14-SUM($E14:CN14),$C14))</f>
        <v>0</v>
      </c>
      <c r="CP14" s="79">
        <f ca="1">IF($B14="","",MIN($B14-SUM($E14:CO14),$C14))</f>
        <v>0</v>
      </c>
      <c r="CQ14" s="79">
        <f ca="1">IF($B14="","",MIN($B14-SUM($E14:CP14),$C14))</f>
        <v>0</v>
      </c>
      <c r="CR14" s="79">
        <f ca="1">IF($B14="","",MIN($B14-SUM($E14:CQ14),$C14))</f>
        <v>0</v>
      </c>
      <c r="CS14" s="79">
        <f ca="1">IF($B14="","",MIN($B14-SUM($E14:CR14),$C14))</f>
        <v>0</v>
      </c>
      <c r="CT14" s="79">
        <f ca="1">IF($B14="","",MIN($B14-SUM($E14:CS14),$C14))</f>
        <v>0</v>
      </c>
      <c r="CU14" s="79">
        <f ca="1">IF($B14="","",MIN($B14-SUM($E14:CT14),$C14))</f>
        <v>0</v>
      </c>
      <c r="CV14" s="79">
        <f ca="1">IF($B14="","",MIN($B14-SUM($E14:CU14),$C14))</f>
        <v>0</v>
      </c>
      <c r="CW14" s="79">
        <f ca="1">IF($B14="","",MIN($B14-SUM($E14:CV14),$C14))</f>
        <v>0</v>
      </c>
      <c r="CX14" s="79">
        <f ca="1">IF($B14="","",MIN($B14-SUM($E14:CW14),$C14))</f>
        <v>0</v>
      </c>
      <c r="CY14" s="79">
        <f ca="1">IF($B14="","",MIN($B14-SUM($E14:CX14),$C14))</f>
        <v>0</v>
      </c>
      <c r="CZ14" s="79">
        <f ca="1">IF($B14="","",MIN($B14-SUM($E14:CY14),$C14))</f>
        <v>0</v>
      </c>
    </row>
    <row r="15" spans="1:104" ht="12.75" customHeight="1">
      <c r="A15" s="13" t="str">
        <f t="array" aca="1" ref="A15" ca="1">IF(ROWS(A$8:A14)&gt;$A$7,"",INDEX(Debts_Name,SMALL(IF(DebtSplit=1,ROW(Debts_Name)-ROW(חובות!$B$10)+1),ROWS(A$8:A14))))</f>
        <v/>
      </c>
      <c r="B15" s="78">
        <f t="array" aca="1" ref="B15" ca="1">IFERROR(IF(ROWS(A$8:A14)&gt;$A$7,0,INDEX(Debts_Yitra,SMALL(IF(DebtSplit=1,ROW(Debts_Yitra)-ROW(חובות!$I$10)+1),ROWS(A$8:A14))))*1,0)</f>
        <v>0</v>
      </c>
      <c r="C15" s="78">
        <f t="array" aca="1" ref="C15" ca="1">IFERROR(IF(ROWS(A$8:A14)&gt;$A$7,0,INDEX(Debts_Pmt,SMALL(IF(DebtSplit=1,ROW(Debts_Pmt)-ROW(חובות!$H$10)+1),ROWS(A$8:A14))))*1,0)</f>
        <v>0</v>
      </c>
      <c r="D15" s="95">
        <f t="array" aca="1" ref="D15" ca="1">IFERROR(IF(ROWS(B$8:B14)&gt;$A$7,0,INDEX(Debts_Int,SMALL(IF(DebtSplit=1,ROW(Debts_Int)-ROW(חובות!$F$10)+1),ROWS(B$8:B14))))*1,0)</f>
        <v>0</v>
      </c>
      <c r="E15" s="79">
        <f t="shared" ca="1" si="3"/>
        <v>0</v>
      </c>
      <c r="F15" s="79">
        <f ca="1">IF($B15="","",MIN($B15-SUM(E15:$E15),$C15))</f>
        <v>0</v>
      </c>
      <c r="G15" s="79">
        <f ca="1">IF($B15="","",MIN($B15-SUM($E15:F15),$C15))</f>
        <v>0</v>
      </c>
      <c r="H15" s="79">
        <f ca="1">IF($B15="","",MIN($B15-SUM($E15:G15),$C15))</f>
        <v>0</v>
      </c>
      <c r="I15" s="79">
        <f ca="1">IF($B15="","",MIN($B15-SUM($E15:H15),$C15))</f>
        <v>0</v>
      </c>
      <c r="J15" s="79">
        <f ca="1">IF($B15="","",MIN($B15-SUM($E15:I15),$C15))</f>
        <v>0</v>
      </c>
      <c r="K15" s="79">
        <f ca="1">IF($B15="","",MIN($B15-SUM($E15:J15),$C15))</f>
        <v>0</v>
      </c>
      <c r="L15" s="79">
        <f ca="1">IF($B15="","",MIN($B15-SUM($E15:K15),$C15))</f>
        <v>0</v>
      </c>
      <c r="M15" s="79">
        <f ca="1">IF($B15="","",MIN($B15-SUM($E15:L15),$C15))</f>
        <v>0</v>
      </c>
      <c r="N15" s="79">
        <f ca="1">IF($B15="","",MIN($B15-SUM($E15:M15),$C15))</f>
        <v>0</v>
      </c>
      <c r="O15" s="79">
        <f ca="1">IF($B15="","",MIN($B15-SUM($E15:N15),$C15))</f>
        <v>0</v>
      </c>
      <c r="P15" s="79">
        <f ca="1">IF($B15="","",MIN($B15-SUM($E15:O15),$C15))</f>
        <v>0</v>
      </c>
      <c r="Q15" s="79">
        <f ca="1">IF($B15="","",MIN($B15-SUM($E15:P15),$C15))</f>
        <v>0</v>
      </c>
      <c r="R15" s="79">
        <f ca="1">IF($B15="","",MIN($B15-SUM($E15:Q15),$C15))</f>
        <v>0</v>
      </c>
      <c r="S15" s="79">
        <f ca="1">IF($B15="","",MIN($B15-SUM($E15:R15),$C15))</f>
        <v>0</v>
      </c>
      <c r="T15" s="79">
        <f ca="1">IF($B15="","",MIN($B15-SUM($E15:S15),$C15))</f>
        <v>0</v>
      </c>
      <c r="U15" s="79">
        <f ca="1">IF($B15="","",MIN($B15-SUM($E15:T15),$C15))</f>
        <v>0</v>
      </c>
      <c r="V15" s="79">
        <f ca="1">IF($B15="","",MIN($B15-SUM($E15:U15),$C15))</f>
        <v>0</v>
      </c>
      <c r="W15" s="79">
        <f ca="1">IF($B15="","",MIN($B15-SUM($E15:V15),$C15))</f>
        <v>0</v>
      </c>
      <c r="X15" s="79">
        <f ca="1">IF($B15="","",MIN($B15-SUM($E15:W15),$C15))</f>
        <v>0</v>
      </c>
      <c r="Y15" s="79">
        <f ca="1">IF($B15="","",MIN($B15-SUM($E15:X15),$C15))</f>
        <v>0</v>
      </c>
      <c r="Z15" s="79">
        <f ca="1">IF($B15="","",MIN($B15-SUM($E15:Y15),$C15))</f>
        <v>0</v>
      </c>
      <c r="AA15" s="79">
        <f ca="1">IF($B15="","",MIN($B15-SUM($E15:Z15),$C15))</f>
        <v>0</v>
      </c>
      <c r="AB15" s="79">
        <f ca="1">IF($B15="","",MIN($B15-SUM($E15:AA15),$C15))</f>
        <v>0</v>
      </c>
      <c r="AC15" s="79">
        <f ca="1">IF($B15="","",MIN($B15-SUM($E15:AB15),$C15))</f>
        <v>0</v>
      </c>
      <c r="AD15" s="79">
        <f ca="1">IF($B15="","",MIN($B15-SUM($E15:AC15),$C15))</f>
        <v>0</v>
      </c>
      <c r="AE15" s="79">
        <f ca="1">IF($B15="","",MIN($B15-SUM($E15:AD15),$C15))</f>
        <v>0</v>
      </c>
      <c r="AF15" s="79">
        <f ca="1">IF($B15="","",MIN($B15-SUM($E15:AE15),$C15))</f>
        <v>0</v>
      </c>
      <c r="AG15" s="79">
        <f ca="1">IF($B15="","",MIN($B15-SUM($E15:AF15),$C15))</f>
        <v>0</v>
      </c>
      <c r="AH15" s="79">
        <f ca="1">IF($B15="","",MIN($B15-SUM($E15:AG15),$C15))</f>
        <v>0</v>
      </c>
      <c r="AI15" s="79">
        <f ca="1">IF($B15="","",MIN($B15-SUM($E15:AH15),$C15))</f>
        <v>0</v>
      </c>
      <c r="AJ15" s="79">
        <f ca="1">IF($B15="","",MIN($B15-SUM($E15:AI15),$C15))</f>
        <v>0</v>
      </c>
      <c r="AK15" s="79">
        <f ca="1">IF($B15="","",MIN($B15-SUM($E15:AJ15),$C15))</f>
        <v>0</v>
      </c>
      <c r="AL15" s="79">
        <f ca="1">IF($B15="","",MIN($B15-SUM($E15:AK15),$C15))</f>
        <v>0</v>
      </c>
      <c r="AM15" s="79">
        <f ca="1">IF($B15="","",MIN($B15-SUM($E15:AL15),$C15))</f>
        <v>0</v>
      </c>
      <c r="AN15" s="79">
        <f ca="1">IF($B15="","",MIN($B15-SUM($E15:AM15),$C15))</f>
        <v>0</v>
      </c>
      <c r="AO15" s="79">
        <f ca="1">IF($B15="","",MIN($B15-SUM($E15:AN15),$C15))</f>
        <v>0</v>
      </c>
      <c r="AP15" s="79">
        <f ca="1">IF($B15="","",MIN($B15-SUM($E15:AO15),$C15))</f>
        <v>0</v>
      </c>
      <c r="AQ15" s="79">
        <f ca="1">IF($B15="","",MIN($B15-SUM($E15:AP15),$C15))</f>
        <v>0</v>
      </c>
      <c r="AR15" s="79">
        <f ca="1">IF($B15="","",MIN($B15-SUM($E15:AQ15),$C15))</f>
        <v>0</v>
      </c>
      <c r="AS15" s="79">
        <f ca="1">IF($B15="","",MIN($B15-SUM($E15:AR15),$C15))</f>
        <v>0</v>
      </c>
      <c r="AT15" s="79">
        <f ca="1">IF($B15="","",MIN($B15-SUM($E15:AS15),$C15))</f>
        <v>0</v>
      </c>
      <c r="AU15" s="79">
        <f ca="1">IF($B15="","",MIN($B15-SUM($E15:AT15),$C15))</f>
        <v>0</v>
      </c>
      <c r="AV15" s="79">
        <f ca="1">IF($B15="","",MIN($B15-SUM($E15:AU15),$C15))</f>
        <v>0</v>
      </c>
      <c r="AW15" s="79">
        <f ca="1">IF($B15="","",MIN($B15-SUM($E15:AV15),$C15))</f>
        <v>0</v>
      </c>
      <c r="AX15" s="79">
        <f ca="1">IF($B15="","",MIN($B15-SUM($E15:AW15),$C15))</f>
        <v>0</v>
      </c>
      <c r="AY15" s="79">
        <f ca="1">IF($B15="","",MIN($B15-SUM($E15:AX15),$C15))</f>
        <v>0</v>
      </c>
      <c r="AZ15" s="79">
        <f ca="1">IF($B15="","",MIN($B15-SUM($E15:AY15),$C15))</f>
        <v>0</v>
      </c>
      <c r="BA15" s="79">
        <f ca="1">IF($B15="","",MIN($B15-SUM($E15:AZ15),$C15))</f>
        <v>0</v>
      </c>
      <c r="BB15" s="79">
        <f ca="1">IF($B15="","",MIN($B15-SUM($E15:BA15),$C15))</f>
        <v>0</v>
      </c>
      <c r="BC15" s="79">
        <f ca="1">IF($B15="","",MIN($B15-SUM($E15:BB15),$C15))</f>
        <v>0</v>
      </c>
      <c r="BD15" s="79">
        <f ca="1">IF($B15="","",MIN($B15-SUM($E15:BC15),$C15))</f>
        <v>0</v>
      </c>
      <c r="BE15" s="79">
        <f ca="1">IF($B15="","",MIN($B15-SUM($E15:BD15),$C15))</f>
        <v>0</v>
      </c>
      <c r="BF15" s="79">
        <f ca="1">IF($B15="","",MIN($B15-SUM($E15:BE15),$C15))</f>
        <v>0</v>
      </c>
      <c r="BG15" s="79">
        <f ca="1">IF($B15="","",MIN($B15-SUM($E15:BF15),$C15))</f>
        <v>0</v>
      </c>
      <c r="BH15" s="79">
        <f ca="1">IF($B15="","",MIN($B15-SUM($E15:BG15),$C15))</f>
        <v>0</v>
      </c>
      <c r="BI15" s="79">
        <f ca="1">IF($B15="","",MIN($B15-SUM($E15:BH15),$C15))</f>
        <v>0</v>
      </c>
      <c r="BJ15" s="79">
        <f ca="1">IF($B15="","",MIN($B15-SUM($E15:BI15),$C15))</f>
        <v>0</v>
      </c>
      <c r="BK15" s="79">
        <f ca="1">IF($B15="","",MIN($B15-SUM($E15:BJ15),$C15))</f>
        <v>0</v>
      </c>
      <c r="BL15" s="79">
        <f ca="1">IF($B15="","",MIN($B15-SUM($E15:BK15),$C15))</f>
        <v>0</v>
      </c>
      <c r="BM15" s="79">
        <f ca="1">IF($B15="","",MIN($B15-SUM($E15:BL15),$C15))</f>
        <v>0</v>
      </c>
      <c r="BN15" s="79">
        <f ca="1">IF($B15="","",MIN($B15-SUM($E15:BM15),$C15))</f>
        <v>0</v>
      </c>
      <c r="BO15" s="79">
        <f ca="1">IF($B15="","",MIN($B15-SUM($E15:BN15),$C15))</f>
        <v>0</v>
      </c>
      <c r="BP15" s="79">
        <f ca="1">IF($B15="","",MIN($B15-SUM($E15:BO15),$C15))</f>
        <v>0</v>
      </c>
      <c r="BQ15" s="79">
        <f ca="1">IF($B15="","",MIN($B15-SUM($E15:BP15),$C15))</f>
        <v>0</v>
      </c>
      <c r="BR15" s="79">
        <f ca="1">IF($B15="","",MIN($B15-SUM($E15:BQ15),$C15))</f>
        <v>0</v>
      </c>
      <c r="BS15" s="79">
        <f ca="1">IF($B15="","",MIN($B15-SUM($E15:BR15),$C15))</f>
        <v>0</v>
      </c>
      <c r="BT15" s="79">
        <f ca="1">IF($B15="","",MIN($B15-SUM($E15:BS15),$C15))</f>
        <v>0</v>
      </c>
      <c r="BU15" s="79">
        <f ca="1">IF($B15="","",MIN($B15-SUM($E15:BT15),$C15))</f>
        <v>0</v>
      </c>
      <c r="BV15" s="79">
        <f ca="1">IF($B15="","",MIN($B15-SUM($E15:BU15),$C15))</f>
        <v>0</v>
      </c>
      <c r="BW15" s="79">
        <f ca="1">IF($B15="","",MIN($B15-SUM($E15:BV15),$C15))</f>
        <v>0</v>
      </c>
      <c r="BX15" s="79">
        <f ca="1">IF($B15="","",MIN($B15-SUM($E15:BW15),$C15))</f>
        <v>0</v>
      </c>
      <c r="BY15" s="79">
        <f ca="1">IF($B15="","",MIN($B15-SUM($E15:BX15),$C15))</f>
        <v>0</v>
      </c>
      <c r="BZ15" s="79">
        <f ca="1">IF($B15="","",MIN($B15-SUM($E15:BY15),$C15))</f>
        <v>0</v>
      </c>
      <c r="CA15" s="79">
        <f ca="1">IF($B15="","",MIN($B15-SUM($E15:BZ15),$C15))</f>
        <v>0</v>
      </c>
      <c r="CB15" s="79">
        <f ca="1">IF($B15="","",MIN($B15-SUM($E15:CA15),$C15))</f>
        <v>0</v>
      </c>
      <c r="CC15" s="79">
        <f ca="1">IF($B15="","",MIN($B15-SUM($E15:CB15),$C15))</f>
        <v>0</v>
      </c>
      <c r="CD15" s="79">
        <f ca="1">IF($B15="","",MIN($B15-SUM($E15:CC15),$C15))</f>
        <v>0</v>
      </c>
      <c r="CE15" s="79">
        <f ca="1">IF($B15="","",MIN($B15-SUM($E15:CD15),$C15))</f>
        <v>0</v>
      </c>
      <c r="CF15" s="79">
        <f ca="1">IF($B15="","",MIN($B15-SUM($E15:CE15),$C15))</f>
        <v>0</v>
      </c>
      <c r="CG15" s="79">
        <f ca="1">IF($B15="","",MIN($B15-SUM($E15:CF15),$C15))</f>
        <v>0</v>
      </c>
      <c r="CH15" s="79">
        <f ca="1">IF($B15="","",MIN($B15-SUM($E15:CG15),$C15))</f>
        <v>0</v>
      </c>
      <c r="CI15" s="79">
        <f ca="1">IF($B15="","",MIN($B15-SUM($E15:CH15),$C15))</f>
        <v>0</v>
      </c>
      <c r="CJ15" s="79">
        <f ca="1">IF($B15="","",MIN($B15-SUM($E15:CI15),$C15))</f>
        <v>0</v>
      </c>
      <c r="CK15" s="79">
        <f ca="1">IF($B15="","",MIN($B15-SUM($E15:CJ15),$C15))</f>
        <v>0</v>
      </c>
      <c r="CL15" s="79">
        <f ca="1">IF($B15="","",MIN($B15-SUM($E15:CK15),$C15))</f>
        <v>0</v>
      </c>
      <c r="CM15" s="79">
        <f ca="1">IF($B15="","",MIN($B15-SUM($E15:CL15),$C15))</f>
        <v>0</v>
      </c>
      <c r="CN15" s="79">
        <f ca="1">IF($B15="","",MIN($B15-SUM($E15:CM15),$C15))</f>
        <v>0</v>
      </c>
      <c r="CO15" s="79">
        <f ca="1">IF($B15="","",MIN($B15-SUM($E15:CN15),$C15))</f>
        <v>0</v>
      </c>
      <c r="CP15" s="79">
        <f ca="1">IF($B15="","",MIN($B15-SUM($E15:CO15),$C15))</f>
        <v>0</v>
      </c>
      <c r="CQ15" s="79">
        <f ca="1">IF($B15="","",MIN($B15-SUM($E15:CP15),$C15))</f>
        <v>0</v>
      </c>
      <c r="CR15" s="79">
        <f ca="1">IF($B15="","",MIN($B15-SUM($E15:CQ15),$C15))</f>
        <v>0</v>
      </c>
      <c r="CS15" s="79">
        <f ca="1">IF($B15="","",MIN($B15-SUM($E15:CR15),$C15))</f>
        <v>0</v>
      </c>
      <c r="CT15" s="79">
        <f ca="1">IF($B15="","",MIN($B15-SUM($E15:CS15),$C15))</f>
        <v>0</v>
      </c>
      <c r="CU15" s="79">
        <f ca="1">IF($B15="","",MIN($B15-SUM($E15:CT15),$C15))</f>
        <v>0</v>
      </c>
      <c r="CV15" s="79">
        <f ca="1">IF($B15="","",MIN($B15-SUM($E15:CU15),$C15))</f>
        <v>0</v>
      </c>
      <c r="CW15" s="79">
        <f ca="1">IF($B15="","",MIN($B15-SUM($E15:CV15),$C15))</f>
        <v>0</v>
      </c>
      <c r="CX15" s="79">
        <f ca="1">IF($B15="","",MIN($B15-SUM($E15:CW15),$C15))</f>
        <v>0</v>
      </c>
      <c r="CY15" s="79">
        <f ca="1">IF($B15="","",MIN($B15-SUM($E15:CX15),$C15))</f>
        <v>0</v>
      </c>
      <c r="CZ15" s="79">
        <f ca="1">IF($B15="","",MIN($B15-SUM($E15:CY15),$C15))</f>
        <v>0</v>
      </c>
    </row>
    <row r="16" spans="1:104" ht="12.75" customHeight="1">
      <c r="A16" s="13" t="str">
        <f t="array" aca="1" ref="A16" ca="1">IF(ROWS(A$8:A15)&gt;$A$7,"",INDEX(Debts_Name,SMALL(IF(DebtSplit=1,ROW(Debts_Name)-ROW(חובות!$B$10)+1),ROWS(A$8:A15))))</f>
        <v/>
      </c>
      <c r="B16" s="78">
        <f t="array" aca="1" ref="B16" ca="1">IFERROR(IF(ROWS(A$8:A15)&gt;$A$7,0,INDEX(Debts_Yitra,SMALL(IF(DebtSplit=1,ROW(Debts_Yitra)-ROW(חובות!$I$10)+1),ROWS(A$8:A15))))*1,0)</f>
        <v>0</v>
      </c>
      <c r="C16" s="78">
        <f t="array" aca="1" ref="C16" ca="1">IFERROR(IF(ROWS(A$8:A15)&gt;$A$7,0,INDEX(Debts_Pmt,SMALL(IF(DebtSplit=1,ROW(Debts_Pmt)-ROW(חובות!$H$10)+1),ROWS(A$8:A15))))*1,0)</f>
        <v>0</v>
      </c>
      <c r="D16" s="95">
        <f t="array" aca="1" ref="D16" ca="1">IFERROR(IF(ROWS(B$8:B15)&gt;$A$7,0,INDEX(Debts_Int,SMALL(IF(DebtSplit=1,ROW(Debts_Int)-ROW(חובות!$F$10)+1),ROWS(B$8:B15))))*1,0)</f>
        <v>0</v>
      </c>
      <c r="E16" s="79">
        <f t="shared" ca="1" si="3"/>
        <v>0</v>
      </c>
      <c r="F16" s="79">
        <f ca="1">IF($B16="","",MIN($B16-SUM(E16:$E16),$C16))</f>
        <v>0</v>
      </c>
      <c r="G16" s="79">
        <f ca="1">IF($B16="","",MIN($B16-SUM($E16:F16),$C16))</f>
        <v>0</v>
      </c>
      <c r="H16" s="79">
        <f ca="1">IF($B16="","",MIN($B16-SUM($E16:G16),$C16))</f>
        <v>0</v>
      </c>
      <c r="I16" s="79">
        <f ca="1">IF($B16="","",MIN($B16-SUM($E16:H16),$C16))</f>
        <v>0</v>
      </c>
      <c r="J16" s="79">
        <f ca="1">IF($B16="","",MIN($B16-SUM($E16:I16),$C16))</f>
        <v>0</v>
      </c>
      <c r="K16" s="79">
        <f ca="1">IF($B16="","",MIN($B16-SUM($E16:J16),$C16))</f>
        <v>0</v>
      </c>
      <c r="L16" s="79">
        <f ca="1">IF($B16="","",MIN($B16-SUM($E16:K16),$C16))</f>
        <v>0</v>
      </c>
      <c r="M16" s="79">
        <f ca="1">IF($B16="","",MIN($B16-SUM($E16:L16),$C16))</f>
        <v>0</v>
      </c>
      <c r="N16" s="79">
        <f ca="1">IF($B16="","",MIN($B16-SUM($E16:M16),$C16))</f>
        <v>0</v>
      </c>
      <c r="O16" s="79">
        <f ca="1">IF($B16="","",MIN($B16-SUM($E16:N16),$C16))</f>
        <v>0</v>
      </c>
      <c r="P16" s="79">
        <f ca="1">IF($B16="","",MIN($B16-SUM($E16:O16),$C16))</f>
        <v>0</v>
      </c>
      <c r="Q16" s="79">
        <f ca="1">IF($B16="","",MIN($B16-SUM($E16:P16),$C16))</f>
        <v>0</v>
      </c>
      <c r="R16" s="79">
        <f ca="1">IF($B16="","",MIN($B16-SUM($E16:Q16),$C16))</f>
        <v>0</v>
      </c>
      <c r="S16" s="79">
        <f ca="1">IF($B16="","",MIN($B16-SUM($E16:R16),$C16))</f>
        <v>0</v>
      </c>
      <c r="T16" s="79">
        <f ca="1">IF($B16="","",MIN($B16-SUM($E16:S16),$C16))</f>
        <v>0</v>
      </c>
      <c r="U16" s="79">
        <f ca="1">IF($B16="","",MIN($B16-SUM($E16:T16),$C16))</f>
        <v>0</v>
      </c>
      <c r="V16" s="79">
        <f ca="1">IF($B16="","",MIN($B16-SUM($E16:U16),$C16))</f>
        <v>0</v>
      </c>
      <c r="W16" s="79">
        <f ca="1">IF($B16="","",MIN($B16-SUM($E16:V16),$C16))</f>
        <v>0</v>
      </c>
      <c r="X16" s="79">
        <f ca="1">IF($B16="","",MIN($B16-SUM($E16:W16),$C16))</f>
        <v>0</v>
      </c>
      <c r="Y16" s="79">
        <f ca="1">IF($B16="","",MIN($B16-SUM($E16:X16),$C16))</f>
        <v>0</v>
      </c>
      <c r="Z16" s="79">
        <f ca="1">IF($B16="","",MIN($B16-SUM($E16:Y16),$C16))</f>
        <v>0</v>
      </c>
      <c r="AA16" s="79">
        <f ca="1">IF($B16="","",MIN($B16-SUM($E16:Z16),$C16))</f>
        <v>0</v>
      </c>
      <c r="AB16" s="79">
        <f ca="1">IF($B16="","",MIN($B16-SUM($E16:AA16),$C16))</f>
        <v>0</v>
      </c>
      <c r="AC16" s="79">
        <f ca="1">IF($B16="","",MIN($B16-SUM($E16:AB16),$C16))</f>
        <v>0</v>
      </c>
      <c r="AD16" s="79">
        <f ca="1">IF($B16="","",MIN($B16-SUM($E16:AC16),$C16))</f>
        <v>0</v>
      </c>
      <c r="AE16" s="79">
        <f ca="1">IF($B16="","",MIN($B16-SUM($E16:AD16),$C16))</f>
        <v>0</v>
      </c>
      <c r="AF16" s="79">
        <f ca="1">IF($B16="","",MIN($B16-SUM($E16:AE16),$C16))</f>
        <v>0</v>
      </c>
      <c r="AG16" s="79">
        <f ca="1">IF($B16="","",MIN($B16-SUM($E16:AF16),$C16))</f>
        <v>0</v>
      </c>
      <c r="AH16" s="79">
        <f ca="1">IF($B16="","",MIN($B16-SUM($E16:AG16),$C16))</f>
        <v>0</v>
      </c>
      <c r="AI16" s="79">
        <f ca="1">IF($B16="","",MIN($B16-SUM($E16:AH16),$C16))</f>
        <v>0</v>
      </c>
      <c r="AJ16" s="79">
        <f ca="1">IF($B16="","",MIN($B16-SUM($E16:AI16),$C16))</f>
        <v>0</v>
      </c>
      <c r="AK16" s="79">
        <f ca="1">IF($B16="","",MIN($B16-SUM($E16:AJ16),$C16))</f>
        <v>0</v>
      </c>
      <c r="AL16" s="79">
        <f ca="1">IF($B16="","",MIN($B16-SUM($E16:AK16),$C16))</f>
        <v>0</v>
      </c>
      <c r="AM16" s="79">
        <f ca="1">IF($B16="","",MIN($B16-SUM($E16:AL16),$C16))</f>
        <v>0</v>
      </c>
      <c r="AN16" s="79">
        <f ca="1">IF($B16="","",MIN($B16-SUM($E16:AM16),$C16))</f>
        <v>0</v>
      </c>
      <c r="AO16" s="79">
        <f ca="1">IF($B16="","",MIN($B16-SUM($E16:AN16),$C16))</f>
        <v>0</v>
      </c>
      <c r="AP16" s="79">
        <f ca="1">IF($B16="","",MIN($B16-SUM($E16:AO16),$C16))</f>
        <v>0</v>
      </c>
      <c r="AQ16" s="79">
        <f ca="1">IF($B16="","",MIN($B16-SUM($E16:AP16),$C16))</f>
        <v>0</v>
      </c>
      <c r="AR16" s="79">
        <f ca="1">IF($B16="","",MIN($B16-SUM($E16:AQ16),$C16))</f>
        <v>0</v>
      </c>
      <c r="AS16" s="79">
        <f ca="1">IF($B16="","",MIN($B16-SUM($E16:AR16),$C16))</f>
        <v>0</v>
      </c>
      <c r="AT16" s="79">
        <f ca="1">IF($B16="","",MIN($B16-SUM($E16:AS16),$C16))</f>
        <v>0</v>
      </c>
      <c r="AU16" s="79">
        <f ca="1">IF($B16="","",MIN($B16-SUM($E16:AT16),$C16))</f>
        <v>0</v>
      </c>
      <c r="AV16" s="79">
        <f ca="1">IF($B16="","",MIN($B16-SUM($E16:AU16),$C16))</f>
        <v>0</v>
      </c>
      <c r="AW16" s="79">
        <f ca="1">IF($B16="","",MIN($B16-SUM($E16:AV16),$C16))</f>
        <v>0</v>
      </c>
      <c r="AX16" s="79">
        <f ca="1">IF($B16="","",MIN($B16-SUM($E16:AW16),$C16))</f>
        <v>0</v>
      </c>
      <c r="AY16" s="79">
        <f ca="1">IF($B16="","",MIN($B16-SUM($E16:AX16),$C16))</f>
        <v>0</v>
      </c>
      <c r="AZ16" s="79">
        <f ca="1">IF($B16="","",MIN($B16-SUM($E16:AY16),$C16))</f>
        <v>0</v>
      </c>
      <c r="BA16" s="79">
        <f ca="1">IF($B16="","",MIN($B16-SUM($E16:AZ16),$C16))</f>
        <v>0</v>
      </c>
      <c r="BB16" s="79">
        <f ca="1">IF($B16="","",MIN($B16-SUM($E16:BA16),$C16))</f>
        <v>0</v>
      </c>
      <c r="BC16" s="79">
        <f ca="1">IF($B16="","",MIN($B16-SUM($E16:BB16),$C16))</f>
        <v>0</v>
      </c>
      <c r="BD16" s="79">
        <f ca="1">IF($B16="","",MIN($B16-SUM($E16:BC16),$C16))</f>
        <v>0</v>
      </c>
      <c r="BE16" s="79">
        <f ca="1">IF($B16="","",MIN($B16-SUM($E16:BD16),$C16))</f>
        <v>0</v>
      </c>
      <c r="BF16" s="79">
        <f ca="1">IF($B16="","",MIN($B16-SUM($E16:BE16),$C16))</f>
        <v>0</v>
      </c>
      <c r="BG16" s="79">
        <f ca="1">IF($B16="","",MIN($B16-SUM($E16:BF16),$C16))</f>
        <v>0</v>
      </c>
      <c r="BH16" s="79">
        <f ca="1">IF($B16="","",MIN($B16-SUM($E16:BG16),$C16))</f>
        <v>0</v>
      </c>
      <c r="BI16" s="79">
        <f ca="1">IF($B16="","",MIN($B16-SUM($E16:BH16),$C16))</f>
        <v>0</v>
      </c>
      <c r="BJ16" s="79">
        <f ca="1">IF($B16="","",MIN($B16-SUM($E16:BI16),$C16))</f>
        <v>0</v>
      </c>
      <c r="BK16" s="79">
        <f ca="1">IF($B16="","",MIN($B16-SUM($E16:BJ16),$C16))</f>
        <v>0</v>
      </c>
      <c r="BL16" s="79">
        <f ca="1">IF($B16="","",MIN($B16-SUM($E16:BK16),$C16))</f>
        <v>0</v>
      </c>
      <c r="BM16" s="79">
        <f ca="1">IF($B16="","",MIN($B16-SUM($E16:BL16),$C16))</f>
        <v>0</v>
      </c>
      <c r="BN16" s="79">
        <f ca="1">IF($B16="","",MIN($B16-SUM($E16:BM16),$C16))</f>
        <v>0</v>
      </c>
      <c r="BO16" s="79">
        <f ca="1">IF($B16="","",MIN($B16-SUM($E16:BN16),$C16))</f>
        <v>0</v>
      </c>
      <c r="BP16" s="79">
        <f ca="1">IF($B16="","",MIN($B16-SUM($E16:BO16),$C16))</f>
        <v>0</v>
      </c>
      <c r="BQ16" s="79">
        <f ca="1">IF($B16="","",MIN($B16-SUM($E16:BP16),$C16))</f>
        <v>0</v>
      </c>
      <c r="BR16" s="79">
        <f ca="1">IF($B16="","",MIN($B16-SUM($E16:BQ16),$C16))</f>
        <v>0</v>
      </c>
      <c r="BS16" s="79">
        <f ca="1">IF($B16="","",MIN($B16-SUM($E16:BR16),$C16))</f>
        <v>0</v>
      </c>
      <c r="BT16" s="79">
        <f ca="1">IF($B16="","",MIN($B16-SUM($E16:BS16),$C16))</f>
        <v>0</v>
      </c>
      <c r="BU16" s="79">
        <f ca="1">IF($B16="","",MIN($B16-SUM($E16:BT16),$C16))</f>
        <v>0</v>
      </c>
      <c r="BV16" s="79">
        <f ca="1">IF($B16="","",MIN($B16-SUM($E16:BU16),$C16))</f>
        <v>0</v>
      </c>
      <c r="BW16" s="79">
        <f ca="1">IF($B16="","",MIN($B16-SUM($E16:BV16),$C16))</f>
        <v>0</v>
      </c>
      <c r="BX16" s="79">
        <f ca="1">IF($B16="","",MIN($B16-SUM($E16:BW16),$C16))</f>
        <v>0</v>
      </c>
      <c r="BY16" s="79">
        <f ca="1">IF($B16="","",MIN($B16-SUM($E16:BX16),$C16))</f>
        <v>0</v>
      </c>
      <c r="BZ16" s="79">
        <f ca="1">IF($B16="","",MIN($B16-SUM($E16:BY16),$C16))</f>
        <v>0</v>
      </c>
      <c r="CA16" s="79">
        <f ca="1">IF($B16="","",MIN($B16-SUM($E16:BZ16),$C16))</f>
        <v>0</v>
      </c>
      <c r="CB16" s="79">
        <f ca="1">IF($B16="","",MIN($B16-SUM($E16:CA16),$C16))</f>
        <v>0</v>
      </c>
      <c r="CC16" s="79">
        <f ca="1">IF($B16="","",MIN($B16-SUM($E16:CB16),$C16))</f>
        <v>0</v>
      </c>
      <c r="CD16" s="79">
        <f ca="1">IF($B16="","",MIN($B16-SUM($E16:CC16),$C16))</f>
        <v>0</v>
      </c>
      <c r="CE16" s="79">
        <f ca="1">IF($B16="","",MIN($B16-SUM($E16:CD16),$C16))</f>
        <v>0</v>
      </c>
      <c r="CF16" s="79">
        <f ca="1">IF($B16="","",MIN($B16-SUM($E16:CE16),$C16))</f>
        <v>0</v>
      </c>
      <c r="CG16" s="79">
        <f ca="1">IF($B16="","",MIN($B16-SUM($E16:CF16),$C16))</f>
        <v>0</v>
      </c>
      <c r="CH16" s="79">
        <f ca="1">IF($B16="","",MIN($B16-SUM($E16:CG16),$C16))</f>
        <v>0</v>
      </c>
      <c r="CI16" s="79">
        <f ca="1">IF($B16="","",MIN($B16-SUM($E16:CH16),$C16))</f>
        <v>0</v>
      </c>
      <c r="CJ16" s="79">
        <f ca="1">IF($B16="","",MIN($B16-SUM($E16:CI16),$C16))</f>
        <v>0</v>
      </c>
      <c r="CK16" s="79">
        <f ca="1">IF($B16="","",MIN($B16-SUM($E16:CJ16),$C16))</f>
        <v>0</v>
      </c>
      <c r="CL16" s="79">
        <f ca="1">IF($B16="","",MIN($B16-SUM($E16:CK16),$C16))</f>
        <v>0</v>
      </c>
      <c r="CM16" s="79">
        <f ca="1">IF($B16="","",MIN($B16-SUM($E16:CL16),$C16))</f>
        <v>0</v>
      </c>
      <c r="CN16" s="79">
        <f ca="1">IF($B16="","",MIN($B16-SUM($E16:CM16),$C16))</f>
        <v>0</v>
      </c>
      <c r="CO16" s="79">
        <f ca="1">IF($B16="","",MIN($B16-SUM($E16:CN16),$C16))</f>
        <v>0</v>
      </c>
      <c r="CP16" s="79">
        <f ca="1">IF($B16="","",MIN($B16-SUM($E16:CO16),$C16))</f>
        <v>0</v>
      </c>
      <c r="CQ16" s="79">
        <f ca="1">IF($B16="","",MIN($B16-SUM($E16:CP16),$C16))</f>
        <v>0</v>
      </c>
      <c r="CR16" s="79">
        <f ca="1">IF($B16="","",MIN($B16-SUM($E16:CQ16),$C16))</f>
        <v>0</v>
      </c>
      <c r="CS16" s="79">
        <f ca="1">IF($B16="","",MIN($B16-SUM($E16:CR16),$C16))</f>
        <v>0</v>
      </c>
      <c r="CT16" s="79">
        <f ca="1">IF($B16="","",MIN($B16-SUM($E16:CS16),$C16))</f>
        <v>0</v>
      </c>
      <c r="CU16" s="79">
        <f ca="1">IF($B16="","",MIN($B16-SUM($E16:CT16),$C16))</f>
        <v>0</v>
      </c>
      <c r="CV16" s="79">
        <f ca="1">IF($B16="","",MIN($B16-SUM($E16:CU16),$C16))</f>
        <v>0</v>
      </c>
      <c r="CW16" s="79">
        <f ca="1">IF($B16="","",MIN($B16-SUM($E16:CV16),$C16))</f>
        <v>0</v>
      </c>
      <c r="CX16" s="79">
        <f ca="1">IF($B16="","",MIN($B16-SUM($E16:CW16),$C16))</f>
        <v>0</v>
      </c>
      <c r="CY16" s="79">
        <f ca="1">IF($B16="","",MIN($B16-SUM($E16:CX16),$C16))</f>
        <v>0</v>
      </c>
      <c r="CZ16" s="79">
        <f ca="1">IF($B16="","",MIN($B16-SUM($E16:CY16),$C16))</f>
        <v>0</v>
      </c>
    </row>
    <row r="17" spans="1:104">
      <c r="A17" s="13" t="str">
        <f t="array" aca="1" ref="A17" ca="1">IF(ROWS(A$8:A16)&gt;$A$7,"",INDEX(Debts_Name,SMALL(IF(DebtSplit=1,ROW(Debts_Name)-ROW(חובות!$B$10)+1),ROWS(A$8:A16))))</f>
        <v/>
      </c>
      <c r="B17" s="78">
        <f t="array" aca="1" ref="B17" ca="1">IFERROR(IF(ROWS(A$8:A16)&gt;$A$7,0,INDEX(Debts_Yitra,SMALL(IF(DebtSplit=1,ROW(Debts_Yitra)-ROW(חובות!$I$10)+1),ROWS(A$8:A16))))*1,0)</f>
        <v>0</v>
      </c>
      <c r="C17" s="78">
        <f t="array" aca="1" ref="C17" ca="1">IFERROR(IF(ROWS(A$8:A16)&gt;$A$7,0,INDEX(Debts_Pmt,SMALL(IF(DebtSplit=1,ROW(Debts_Pmt)-ROW(חובות!$H$10)+1),ROWS(A$8:A16))))*1,0)</f>
        <v>0</v>
      </c>
      <c r="D17" s="95">
        <f t="array" aca="1" ref="D17" ca="1">IFERROR(IF(ROWS(B$8:B16)&gt;$A$7,0,INDEX(Debts_Int,SMALL(IF(DebtSplit=1,ROW(Debts_Int)-ROW(חובות!$F$10)+1),ROWS(B$8:B16))))*1,0)</f>
        <v>0</v>
      </c>
      <c r="E17" s="79">
        <f t="shared" ca="1" si="3"/>
        <v>0</v>
      </c>
      <c r="F17" s="79">
        <f ca="1">IF($B17="","",MIN($B17-SUM(E17:$E17),$C17))</f>
        <v>0</v>
      </c>
      <c r="G17" s="79">
        <f ca="1">IF($B17="","",MIN($B17-SUM($E17:F17),$C17))</f>
        <v>0</v>
      </c>
      <c r="H17" s="79">
        <f ca="1">IF($B17="","",MIN($B17-SUM($E17:G17),$C17))</f>
        <v>0</v>
      </c>
      <c r="I17" s="79">
        <f ca="1">IF($B17="","",MIN($B17-SUM($E17:H17),$C17))</f>
        <v>0</v>
      </c>
      <c r="J17" s="79">
        <f ca="1">IF($B17="","",MIN($B17-SUM($E17:I17),$C17))</f>
        <v>0</v>
      </c>
      <c r="K17" s="79">
        <f ca="1">IF($B17="","",MIN($B17-SUM($E17:J17),$C17))</f>
        <v>0</v>
      </c>
      <c r="L17" s="79">
        <f ca="1">IF($B17="","",MIN($B17-SUM($E17:K17),$C17))</f>
        <v>0</v>
      </c>
      <c r="M17" s="79">
        <f ca="1">IF($B17="","",MIN($B17-SUM($E17:L17),$C17))</f>
        <v>0</v>
      </c>
      <c r="N17" s="79">
        <f ca="1">IF($B17="","",MIN($B17-SUM($E17:M17),$C17))</f>
        <v>0</v>
      </c>
      <c r="O17" s="79">
        <f ca="1">IF($B17="","",MIN($B17-SUM($E17:N17),$C17))</f>
        <v>0</v>
      </c>
      <c r="P17" s="79">
        <f ca="1">IF($B17="","",MIN($B17-SUM($E17:O17),$C17))</f>
        <v>0</v>
      </c>
      <c r="Q17" s="79">
        <f ca="1">IF($B17="","",MIN($B17-SUM($E17:P17),$C17))</f>
        <v>0</v>
      </c>
      <c r="R17" s="79">
        <f ca="1">IF($B17="","",MIN($B17-SUM($E17:Q17),$C17))</f>
        <v>0</v>
      </c>
      <c r="S17" s="79">
        <f ca="1">IF($B17="","",MIN($B17-SUM($E17:R17),$C17))</f>
        <v>0</v>
      </c>
      <c r="T17" s="79">
        <f ca="1">IF($B17="","",MIN($B17-SUM($E17:S17),$C17))</f>
        <v>0</v>
      </c>
      <c r="U17" s="79">
        <f ca="1">IF($B17="","",MIN($B17-SUM($E17:T17),$C17))</f>
        <v>0</v>
      </c>
      <c r="V17" s="79">
        <f ca="1">IF($B17="","",MIN($B17-SUM($E17:U17),$C17))</f>
        <v>0</v>
      </c>
      <c r="W17" s="79">
        <f ca="1">IF($B17="","",MIN($B17-SUM($E17:V17),$C17))</f>
        <v>0</v>
      </c>
      <c r="X17" s="79">
        <f ca="1">IF($B17="","",MIN($B17-SUM($E17:W17),$C17))</f>
        <v>0</v>
      </c>
      <c r="Y17" s="79">
        <f ca="1">IF($B17="","",MIN($B17-SUM($E17:X17),$C17))</f>
        <v>0</v>
      </c>
      <c r="Z17" s="79">
        <f ca="1">IF($B17="","",MIN($B17-SUM($E17:Y17),$C17))</f>
        <v>0</v>
      </c>
      <c r="AA17" s="79">
        <f ca="1">IF($B17="","",MIN($B17-SUM($E17:Z17),$C17))</f>
        <v>0</v>
      </c>
      <c r="AB17" s="79">
        <f ca="1">IF($B17="","",MIN($B17-SUM($E17:AA17),$C17))</f>
        <v>0</v>
      </c>
      <c r="AC17" s="79">
        <f ca="1">IF($B17="","",MIN($B17-SUM($E17:AB17),$C17))</f>
        <v>0</v>
      </c>
      <c r="AD17" s="79">
        <f ca="1">IF($B17="","",MIN($B17-SUM($E17:AC17),$C17))</f>
        <v>0</v>
      </c>
      <c r="AE17" s="79">
        <f ca="1">IF($B17="","",MIN($B17-SUM($E17:AD17),$C17))</f>
        <v>0</v>
      </c>
      <c r="AF17" s="79">
        <f ca="1">IF($B17="","",MIN($B17-SUM($E17:AE17),$C17))</f>
        <v>0</v>
      </c>
      <c r="AG17" s="79">
        <f ca="1">IF($B17="","",MIN($B17-SUM($E17:AF17),$C17))</f>
        <v>0</v>
      </c>
      <c r="AH17" s="79">
        <f ca="1">IF($B17="","",MIN($B17-SUM($E17:AG17),$C17))</f>
        <v>0</v>
      </c>
      <c r="AI17" s="79">
        <f ca="1">IF($B17="","",MIN($B17-SUM($E17:AH17),$C17))</f>
        <v>0</v>
      </c>
      <c r="AJ17" s="79">
        <f ca="1">IF($B17="","",MIN($B17-SUM($E17:AI17),$C17))</f>
        <v>0</v>
      </c>
      <c r="AK17" s="79">
        <f ca="1">IF($B17="","",MIN($B17-SUM($E17:AJ17),$C17))</f>
        <v>0</v>
      </c>
      <c r="AL17" s="79">
        <f ca="1">IF($B17="","",MIN($B17-SUM($E17:AK17),$C17))</f>
        <v>0</v>
      </c>
      <c r="AM17" s="79">
        <f ca="1">IF($B17="","",MIN($B17-SUM($E17:AL17),$C17))</f>
        <v>0</v>
      </c>
      <c r="AN17" s="79">
        <f ca="1">IF($B17="","",MIN($B17-SUM($E17:AM17),$C17))</f>
        <v>0</v>
      </c>
      <c r="AO17" s="79">
        <f ca="1">IF($B17="","",MIN($B17-SUM($E17:AN17),$C17))</f>
        <v>0</v>
      </c>
      <c r="AP17" s="79">
        <f ca="1">IF($B17="","",MIN($B17-SUM($E17:AO17),$C17))</f>
        <v>0</v>
      </c>
      <c r="AQ17" s="79">
        <f ca="1">IF($B17="","",MIN($B17-SUM($E17:AP17),$C17))</f>
        <v>0</v>
      </c>
      <c r="AR17" s="79">
        <f ca="1">IF($B17="","",MIN($B17-SUM($E17:AQ17),$C17))</f>
        <v>0</v>
      </c>
      <c r="AS17" s="79">
        <f ca="1">IF($B17="","",MIN($B17-SUM($E17:AR17),$C17))</f>
        <v>0</v>
      </c>
      <c r="AT17" s="79">
        <f ca="1">IF($B17="","",MIN($B17-SUM($E17:AS17),$C17))</f>
        <v>0</v>
      </c>
      <c r="AU17" s="79">
        <f ca="1">IF($B17="","",MIN($B17-SUM($E17:AT17),$C17))</f>
        <v>0</v>
      </c>
      <c r="AV17" s="79">
        <f ca="1">IF($B17="","",MIN($B17-SUM($E17:AU17),$C17))</f>
        <v>0</v>
      </c>
      <c r="AW17" s="79">
        <f ca="1">IF($B17="","",MIN($B17-SUM($E17:AV17),$C17))</f>
        <v>0</v>
      </c>
      <c r="AX17" s="79">
        <f ca="1">IF($B17="","",MIN($B17-SUM($E17:AW17),$C17))</f>
        <v>0</v>
      </c>
      <c r="AY17" s="79">
        <f ca="1">IF($B17="","",MIN($B17-SUM($E17:AX17),$C17))</f>
        <v>0</v>
      </c>
      <c r="AZ17" s="79">
        <f ca="1">IF($B17="","",MIN($B17-SUM($E17:AY17),$C17))</f>
        <v>0</v>
      </c>
      <c r="BA17" s="79">
        <f ca="1">IF($B17="","",MIN($B17-SUM($E17:AZ17),$C17))</f>
        <v>0</v>
      </c>
      <c r="BB17" s="79">
        <f ca="1">IF($B17="","",MIN($B17-SUM($E17:BA17),$C17))</f>
        <v>0</v>
      </c>
      <c r="BC17" s="79">
        <f ca="1">IF($B17="","",MIN($B17-SUM($E17:BB17),$C17))</f>
        <v>0</v>
      </c>
      <c r="BD17" s="79">
        <f ca="1">IF($B17="","",MIN($B17-SUM($E17:BC17),$C17))</f>
        <v>0</v>
      </c>
      <c r="BE17" s="79">
        <f ca="1">IF($B17="","",MIN($B17-SUM($E17:BD17),$C17))</f>
        <v>0</v>
      </c>
      <c r="BF17" s="79">
        <f ca="1">IF($B17="","",MIN($B17-SUM($E17:BE17),$C17))</f>
        <v>0</v>
      </c>
      <c r="BG17" s="79">
        <f ca="1">IF($B17="","",MIN($B17-SUM($E17:BF17),$C17))</f>
        <v>0</v>
      </c>
      <c r="BH17" s="79">
        <f ca="1">IF($B17="","",MIN($B17-SUM($E17:BG17),$C17))</f>
        <v>0</v>
      </c>
      <c r="BI17" s="79">
        <f ca="1">IF($B17="","",MIN($B17-SUM($E17:BH17),$C17))</f>
        <v>0</v>
      </c>
      <c r="BJ17" s="79">
        <f ca="1">IF($B17="","",MIN($B17-SUM($E17:BI17),$C17))</f>
        <v>0</v>
      </c>
      <c r="BK17" s="79">
        <f ca="1">IF($B17="","",MIN($B17-SUM($E17:BJ17),$C17))</f>
        <v>0</v>
      </c>
      <c r="BL17" s="79">
        <f ca="1">IF($B17="","",MIN($B17-SUM($E17:BK17),$C17))</f>
        <v>0</v>
      </c>
      <c r="BM17" s="79">
        <f ca="1">IF($B17="","",MIN($B17-SUM($E17:BL17),$C17))</f>
        <v>0</v>
      </c>
      <c r="BN17" s="79">
        <f ca="1">IF($B17="","",MIN($B17-SUM($E17:BM17),$C17))</f>
        <v>0</v>
      </c>
      <c r="BO17" s="79">
        <f ca="1">IF($B17="","",MIN($B17-SUM($E17:BN17),$C17))</f>
        <v>0</v>
      </c>
      <c r="BP17" s="79">
        <f ca="1">IF($B17="","",MIN($B17-SUM($E17:BO17),$C17))</f>
        <v>0</v>
      </c>
      <c r="BQ17" s="79">
        <f ca="1">IF($B17="","",MIN($B17-SUM($E17:BP17),$C17))</f>
        <v>0</v>
      </c>
      <c r="BR17" s="79">
        <f ca="1">IF($B17="","",MIN($B17-SUM($E17:BQ17),$C17))</f>
        <v>0</v>
      </c>
      <c r="BS17" s="79">
        <f ca="1">IF($B17="","",MIN($B17-SUM($E17:BR17),$C17))</f>
        <v>0</v>
      </c>
      <c r="BT17" s="79">
        <f ca="1">IF($B17="","",MIN($B17-SUM($E17:BS17),$C17))</f>
        <v>0</v>
      </c>
      <c r="BU17" s="79">
        <f ca="1">IF($B17="","",MIN($B17-SUM($E17:BT17),$C17))</f>
        <v>0</v>
      </c>
      <c r="BV17" s="79">
        <f ca="1">IF($B17="","",MIN($B17-SUM($E17:BU17),$C17))</f>
        <v>0</v>
      </c>
      <c r="BW17" s="79">
        <f ca="1">IF($B17="","",MIN($B17-SUM($E17:BV17),$C17))</f>
        <v>0</v>
      </c>
      <c r="BX17" s="79">
        <f ca="1">IF($B17="","",MIN($B17-SUM($E17:BW17),$C17))</f>
        <v>0</v>
      </c>
      <c r="BY17" s="79">
        <f ca="1">IF($B17="","",MIN($B17-SUM($E17:BX17),$C17))</f>
        <v>0</v>
      </c>
      <c r="BZ17" s="79">
        <f ca="1">IF($B17="","",MIN($B17-SUM($E17:BY17),$C17))</f>
        <v>0</v>
      </c>
      <c r="CA17" s="79">
        <f ca="1">IF($B17="","",MIN($B17-SUM($E17:BZ17),$C17))</f>
        <v>0</v>
      </c>
      <c r="CB17" s="79">
        <f ca="1">IF($B17="","",MIN($B17-SUM($E17:CA17),$C17))</f>
        <v>0</v>
      </c>
      <c r="CC17" s="79">
        <f ca="1">IF($B17="","",MIN($B17-SUM($E17:CB17),$C17))</f>
        <v>0</v>
      </c>
      <c r="CD17" s="79">
        <f ca="1">IF($B17="","",MIN($B17-SUM($E17:CC17),$C17))</f>
        <v>0</v>
      </c>
      <c r="CE17" s="79">
        <f ca="1">IF($B17="","",MIN($B17-SUM($E17:CD17),$C17))</f>
        <v>0</v>
      </c>
      <c r="CF17" s="79">
        <f ca="1">IF($B17="","",MIN($B17-SUM($E17:CE17),$C17))</f>
        <v>0</v>
      </c>
      <c r="CG17" s="79">
        <f ca="1">IF($B17="","",MIN($B17-SUM($E17:CF17),$C17))</f>
        <v>0</v>
      </c>
      <c r="CH17" s="79">
        <f ca="1">IF($B17="","",MIN($B17-SUM($E17:CG17),$C17))</f>
        <v>0</v>
      </c>
      <c r="CI17" s="79">
        <f ca="1">IF($B17="","",MIN($B17-SUM($E17:CH17),$C17))</f>
        <v>0</v>
      </c>
      <c r="CJ17" s="79">
        <f ca="1">IF($B17="","",MIN($B17-SUM($E17:CI17),$C17))</f>
        <v>0</v>
      </c>
      <c r="CK17" s="79">
        <f ca="1">IF($B17="","",MIN($B17-SUM($E17:CJ17),$C17))</f>
        <v>0</v>
      </c>
      <c r="CL17" s="79">
        <f ca="1">IF($B17="","",MIN($B17-SUM($E17:CK17),$C17))</f>
        <v>0</v>
      </c>
      <c r="CM17" s="79">
        <f ca="1">IF($B17="","",MIN($B17-SUM($E17:CL17),$C17))</f>
        <v>0</v>
      </c>
      <c r="CN17" s="79">
        <f ca="1">IF($B17="","",MIN($B17-SUM($E17:CM17),$C17))</f>
        <v>0</v>
      </c>
      <c r="CO17" s="79">
        <f ca="1">IF($B17="","",MIN($B17-SUM($E17:CN17),$C17))</f>
        <v>0</v>
      </c>
      <c r="CP17" s="79">
        <f ca="1">IF($B17="","",MIN($B17-SUM($E17:CO17),$C17))</f>
        <v>0</v>
      </c>
      <c r="CQ17" s="79">
        <f ca="1">IF($B17="","",MIN($B17-SUM($E17:CP17),$C17))</f>
        <v>0</v>
      </c>
      <c r="CR17" s="79">
        <f ca="1">IF($B17="","",MIN($B17-SUM($E17:CQ17),$C17))</f>
        <v>0</v>
      </c>
      <c r="CS17" s="79">
        <f ca="1">IF($B17="","",MIN($B17-SUM($E17:CR17),$C17))</f>
        <v>0</v>
      </c>
      <c r="CT17" s="79">
        <f ca="1">IF($B17="","",MIN($B17-SUM($E17:CS17),$C17))</f>
        <v>0</v>
      </c>
      <c r="CU17" s="79">
        <f ca="1">IF($B17="","",MIN($B17-SUM($E17:CT17),$C17))</f>
        <v>0</v>
      </c>
      <c r="CV17" s="79">
        <f ca="1">IF($B17="","",MIN($B17-SUM($E17:CU17),$C17))</f>
        <v>0</v>
      </c>
      <c r="CW17" s="79">
        <f ca="1">IF($B17="","",MIN($B17-SUM($E17:CV17),$C17))</f>
        <v>0</v>
      </c>
      <c r="CX17" s="79">
        <f ca="1">IF($B17="","",MIN($B17-SUM($E17:CW17),$C17))</f>
        <v>0</v>
      </c>
      <c r="CY17" s="79">
        <f ca="1">IF($B17="","",MIN($B17-SUM($E17:CX17),$C17))</f>
        <v>0</v>
      </c>
      <c r="CZ17" s="79">
        <f ca="1">IF($B17="","",MIN($B17-SUM($E17:CY17),$C17))</f>
        <v>0</v>
      </c>
    </row>
    <row r="18" spans="1:104">
      <c r="A18" s="13" t="str">
        <f t="array" aca="1" ref="A18" ca="1">IF(ROWS(A$8:A17)&gt;$A$7,"",INDEX(Debts_Name,SMALL(IF(DebtSplit=1,ROW(Debts_Name)-ROW(חובות!$B$10)+1),ROWS(A$8:A17))))</f>
        <v/>
      </c>
      <c r="B18" s="78">
        <f t="array" aca="1" ref="B18" ca="1">IFERROR(IF(ROWS(A$8:A17)&gt;$A$7,0,INDEX(Debts_Yitra,SMALL(IF(DebtSplit=1,ROW(Debts_Yitra)-ROW(חובות!$I$10)+1),ROWS(A$8:A17))))*1,0)</f>
        <v>0</v>
      </c>
      <c r="C18" s="78">
        <f t="array" aca="1" ref="C18" ca="1">IFERROR(IF(ROWS(A$8:A17)&gt;$A$7,0,INDEX(Debts_Pmt,SMALL(IF(DebtSplit=1,ROW(Debts_Pmt)-ROW(חובות!$H$10)+1),ROWS(A$8:A17))))*1,0)</f>
        <v>0</v>
      </c>
      <c r="D18" s="95">
        <f t="array" aca="1" ref="D18" ca="1">IFERROR(IF(ROWS(B$8:B17)&gt;$A$7,0,INDEX(Debts_Int,SMALL(IF(DebtSplit=1,ROW(Debts_Int)-ROW(חובות!$F$10)+1),ROWS(B$8:B17))))*1,0)</f>
        <v>0</v>
      </c>
      <c r="E18" s="79">
        <f t="shared" ca="1" si="3"/>
        <v>0</v>
      </c>
      <c r="F18" s="79">
        <f ca="1">IF($B18="","",MIN($B18-SUM(E18:$E18),$C18))</f>
        <v>0</v>
      </c>
      <c r="G18" s="79">
        <f ca="1">IF($B18="","",MIN($B18-SUM($E18:F18),$C18))</f>
        <v>0</v>
      </c>
      <c r="H18" s="79">
        <f ca="1">IF($B18="","",MIN($B18-SUM($E18:G18),$C18))</f>
        <v>0</v>
      </c>
      <c r="I18" s="79">
        <f ca="1">IF($B18="","",MIN($B18-SUM($E18:H18),$C18))</f>
        <v>0</v>
      </c>
      <c r="J18" s="79">
        <f ca="1">IF($B18="","",MIN($B18-SUM($E18:I18),$C18))</f>
        <v>0</v>
      </c>
      <c r="K18" s="79">
        <f ca="1">IF($B18="","",MIN($B18-SUM($E18:J18),$C18))</f>
        <v>0</v>
      </c>
      <c r="L18" s="79">
        <f ca="1">IF($B18="","",MIN($B18-SUM($E18:K18),$C18))</f>
        <v>0</v>
      </c>
      <c r="M18" s="79">
        <f ca="1">IF($B18="","",MIN($B18-SUM($E18:L18),$C18))</f>
        <v>0</v>
      </c>
      <c r="N18" s="79">
        <f ca="1">IF($B18="","",MIN($B18-SUM($E18:M18),$C18))</f>
        <v>0</v>
      </c>
      <c r="O18" s="79">
        <f ca="1">IF($B18="","",MIN($B18-SUM($E18:N18),$C18))</f>
        <v>0</v>
      </c>
      <c r="P18" s="79">
        <f ca="1">IF($B18="","",MIN($B18-SUM($E18:O18),$C18))</f>
        <v>0</v>
      </c>
      <c r="Q18" s="79">
        <f ca="1">IF($B18="","",MIN($B18-SUM($E18:P18),$C18))</f>
        <v>0</v>
      </c>
      <c r="R18" s="79">
        <f ca="1">IF($B18="","",MIN($B18-SUM($E18:Q18),$C18))</f>
        <v>0</v>
      </c>
      <c r="S18" s="79">
        <f ca="1">IF($B18="","",MIN($B18-SUM($E18:R18),$C18))</f>
        <v>0</v>
      </c>
      <c r="T18" s="79">
        <f ca="1">IF($B18="","",MIN($B18-SUM($E18:S18),$C18))</f>
        <v>0</v>
      </c>
      <c r="U18" s="79">
        <f ca="1">IF($B18="","",MIN($B18-SUM($E18:T18),$C18))</f>
        <v>0</v>
      </c>
      <c r="V18" s="79">
        <f ca="1">IF($B18="","",MIN($B18-SUM($E18:U18),$C18))</f>
        <v>0</v>
      </c>
      <c r="W18" s="79">
        <f ca="1">IF($B18="","",MIN($B18-SUM($E18:V18),$C18))</f>
        <v>0</v>
      </c>
      <c r="X18" s="79">
        <f ca="1">IF($B18="","",MIN($B18-SUM($E18:W18),$C18))</f>
        <v>0</v>
      </c>
      <c r="Y18" s="79">
        <f ca="1">IF($B18="","",MIN($B18-SUM($E18:X18),$C18))</f>
        <v>0</v>
      </c>
      <c r="Z18" s="79">
        <f ca="1">IF($B18="","",MIN($B18-SUM($E18:Y18),$C18))</f>
        <v>0</v>
      </c>
      <c r="AA18" s="79">
        <f ca="1">IF($B18="","",MIN($B18-SUM($E18:Z18),$C18))</f>
        <v>0</v>
      </c>
      <c r="AB18" s="79">
        <f ca="1">IF($B18="","",MIN($B18-SUM($E18:AA18),$C18))</f>
        <v>0</v>
      </c>
      <c r="AC18" s="79">
        <f ca="1">IF($B18="","",MIN($B18-SUM($E18:AB18),$C18))</f>
        <v>0</v>
      </c>
      <c r="AD18" s="79">
        <f ca="1">IF($B18="","",MIN($B18-SUM($E18:AC18),$C18))</f>
        <v>0</v>
      </c>
      <c r="AE18" s="79">
        <f ca="1">IF($B18="","",MIN($B18-SUM($E18:AD18),$C18))</f>
        <v>0</v>
      </c>
      <c r="AF18" s="79">
        <f ca="1">IF($B18="","",MIN($B18-SUM($E18:AE18),$C18))</f>
        <v>0</v>
      </c>
      <c r="AG18" s="79">
        <f ca="1">IF($B18="","",MIN($B18-SUM($E18:AF18),$C18))</f>
        <v>0</v>
      </c>
      <c r="AH18" s="79">
        <f ca="1">IF($B18="","",MIN($B18-SUM($E18:AG18),$C18))</f>
        <v>0</v>
      </c>
      <c r="AI18" s="79">
        <f ca="1">IF($B18="","",MIN($B18-SUM($E18:AH18),$C18))</f>
        <v>0</v>
      </c>
      <c r="AJ18" s="79">
        <f ca="1">IF($B18="","",MIN($B18-SUM($E18:AI18),$C18))</f>
        <v>0</v>
      </c>
      <c r="AK18" s="79">
        <f ca="1">IF($B18="","",MIN($B18-SUM($E18:AJ18),$C18))</f>
        <v>0</v>
      </c>
      <c r="AL18" s="79">
        <f ca="1">IF($B18="","",MIN($B18-SUM($E18:AK18),$C18))</f>
        <v>0</v>
      </c>
      <c r="AM18" s="79">
        <f ca="1">IF($B18="","",MIN($B18-SUM($E18:AL18),$C18))</f>
        <v>0</v>
      </c>
      <c r="AN18" s="79">
        <f ca="1">IF($B18="","",MIN($B18-SUM($E18:AM18),$C18))</f>
        <v>0</v>
      </c>
      <c r="AO18" s="79">
        <f ca="1">IF($B18="","",MIN($B18-SUM($E18:AN18),$C18))</f>
        <v>0</v>
      </c>
      <c r="AP18" s="79">
        <f ca="1">IF($B18="","",MIN($B18-SUM($E18:AO18),$C18))</f>
        <v>0</v>
      </c>
      <c r="AQ18" s="79">
        <f ca="1">IF($B18="","",MIN($B18-SUM($E18:AP18),$C18))</f>
        <v>0</v>
      </c>
      <c r="AR18" s="79">
        <f ca="1">IF($B18="","",MIN($B18-SUM($E18:AQ18),$C18))</f>
        <v>0</v>
      </c>
      <c r="AS18" s="79">
        <f ca="1">IF($B18="","",MIN($B18-SUM($E18:AR18),$C18))</f>
        <v>0</v>
      </c>
      <c r="AT18" s="79">
        <f ca="1">IF($B18="","",MIN($B18-SUM($E18:AS18),$C18))</f>
        <v>0</v>
      </c>
      <c r="AU18" s="79">
        <f ca="1">IF($B18="","",MIN($B18-SUM($E18:AT18),$C18))</f>
        <v>0</v>
      </c>
      <c r="AV18" s="79">
        <f ca="1">IF($B18="","",MIN($B18-SUM($E18:AU18),$C18))</f>
        <v>0</v>
      </c>
      <c r="AW18" s="79">
        <f ca="1">IF($B18="","",MIN($B18-SUM($E18:AV18),$C18))</f>
        <v>0</v>
      </c>
      <c r="AX18" s="79">
        <f ca="1">IF($B18="","",MIN($B18-SUM($E18:AW18),$C18))</f>
        <v>0</v>
      </c>
      <c r="AY18" s="79">
        <f ca="1">IF($B18="","",MIN($B18-SUM($E18:AX18),$C18))</f>
        <v>0</v>
      </c>
      <c r="AZ18" s="79">
        <f ca="1">IF($B18="","",MIN($B18-SUM($E18:AY18),$C18))</f>
        <v>0</v>
      </c>
      <c r="BA18" s="79">
        <f ca="1">IF($B18="","",MIN($B18-SUM($E18:AZ18),$C18))</f>
        <v>0</v>
      </c>
      <c r="BB18" s="79">
        <f ca="1">IF($B18="","",MIN($B18-SUM($E18:BA18),$C18))</f>
        <v>0</v>
      </c>
      <c r="BC18" s="79">
        <f ca="1">IF($B18="","",MIN($B18-SUM($E18:BB18),$C18))</f>
        <v>0</v>
      </c>
      <c r="BD18" s="79">
        <f ca="1">IF($B18="","",MIN($B18-SUM($E18:BC18),$C18))</f>
        <v>0</v>
      </c>
      <c r="BE18" s="79">
        <f ca="1">IF($B18="","",MIN($B18-SUM($E18:BD18),$C18))</f>
        <v>0</v>
      </c>
      <c r="BF18" s="79">
        <f ca="1">IF($B18="","",MIN($B18-SUM($E18:BE18),$C18))</f>
        <v>0</v>
      </c>
      <c r="BG18" s="79">
        <f ca="1">IF($B18="","",MIN($B18-SUM($E18:BF18),$C18))</f>
        <v>0</v>
      </c>
      <c r="BH18" s="79">
        <f ca="1">IF($B18="","",MIN($B18-SUM($E18:BG18),$C18))</f>
        <v>0</v>
      </c>
      <c r="BI18" s="79">
        <f ca="1">IF($B18="","",MIN($B18-SUM($E18:BH18),$C18))</f>
        <v>0</v>
      </c>
      <c r="BJ18" s="79">
        <f ca="1">IF($B18="","",MIN($B18-SUM($E18:BI18),$C18))</f>
        <v>0</v>
      </c>
      <c r="BK18" s="79">
        <f ca="1">IF($B18="","",MIN($B18-SUM($E18:BJ18),$C18))</f>
        <v>0</v>
      </c>
      <c r="BL18" s="79">
        <f ca="1">IF($B18="","",MIN($B18-SUM($E18:BK18),$C18))</f>
        <v>0</v>
      </c>
      <c r="BM18" s="79">
        <f ca="1">IF($B18="","",MIN($B18-SUM($E18:BL18),$C18))</f>
        <v>0</v>
      </c>
      <c r="BN18" s="79">
        <f ca="1">IF($B18="","",MIN($B18-SUM($E18:BM18),$C18))</f>
        <v>0</v>
      </c>
      <c r="BO18" s="79">
        <f ca="1">IF($B18="","",MIN($B18-SUM($E18:BN18),$C18))</f>
        <v>0</v>
      </c>
      <c r="BP18" s="79">
        <f ca="1">IF($B18="","",MIN($B18-SUM($E18:BO18),$C18))</f>
        <v>0</v>
      </c>
      <c r="BQ18" s="79">
        <f ca="1">IF($B18="","",MIN($B18-SUM($E18:BP18),$C18))</f>
        <v>0</v>
      </c>
      <c r="BR18" s="79">
        <f ca="1">IF($B18="","",MIN($B18-SUM($E18:BQ18),$C18))</f>
        <v>0</v>
      </c>
      <c r="BS18" s="79">
        <f ca="1">IF($B18="","",MIN($B18-SUM($E18:BR18),$C18))</f>
        <v>0</v>
      </c>
      <c r="BT18" s="79">
        <f ca="1">IF($B18="","",MIN($B18-SUM($E18:BS18),$C18))</f>
        <v>0</v>
      </c>
      <c r="BU18" s="79">
        <f ca="1">IF($B18="","",MIN($B18-SUM($E18:BT18),$C18))</f>
        <v>0</v>
      </c>
      <c r="BV18" s="79">
        <f ca="1">IF($B18="","",MIN($B18-SUM($E18:BU18),$C18))</f>
        <v>0</v>
      </c>
      <c r="BW18" s="79">
        <f ca="1">IF($B18="","",MIN($B18-SUM($E18:BV18),$C18))</f>
        <v>0</v>
      </c>
      <c r="BX18" s="79">
        <f ca="1">IF($B18="","",MIN($B18-SUM($E18:BW18),$C18))</f>
        <v>0</v>
      </c>
      <c r="BY18" s="79">
        <f ca="1">IF($B18="","",MIN($B18-SUM($E18:BX18),$C18))</f>
        <v>0</v>
      </c>
      <c r="BZ18" s="79">
        <f ca="1">IF($B18="","",MIN($B18-SUM($E18:BY18),$C18))</f>
        <v>0</v>
      </c>
      <c r="CA18" s="79">
        <f ca="1">IF($B18="","",MIN($B18-SUM($E18:BZ18),$C18))</f>
        <v>0</v>
      </c>
      <c r="CB18" s="79">
        <f ca="1">IF($B18="","",MIN($B18-SUM($E18:CA18),$C18))</f>
        <v>0</v>
      </c>
      <c r="CC18" s="79">
        <f ca="1">IF($B18="","",MIN($B18-SUM($E18:CB18),$C18))</f>
        <v>0</v>
      </c>
      <c r="CD18" s="79">
        <f ca="1">IF($B18="","",MIN($B18-SUM($E18:CC18),$C18))</f>
        <v>0</v>
      </c>
      <c r="CE18" s="79">
        <f ca="1">IF($B18="","",MIN($B18-SUM($E18:CD18),$C18))</f>
        <v>0</v>
      </c>
      <c r="CF18" s="79">
        <f ca="1">IF($B18="","",MIN($B18-SUM($E18:CE18),$C18))</f>
        <v>0</v>
      </c>
      <c r="CG18" s="79">
        <f ca="1">IF($B18="","",MIN($B18-SUM($E18:CF18),$C18))</f>
        <v>0</v>
      </c>
      <c r="CH18" s="79">
        <f ca="1">IF($B18="","",MIN($B18-SUM($E18:CG18),$C18))</f>
        <v>0</v>
      </c>
      <c r="CI18" s="79">
        <f ca="1">IF($B18="","",MIN($B18-SUM($E18:CH18),$C18))</f>
        <v>0</v>
      </c>
      <c r="CJ18" s="79">
        <f ca="1">IF($B18="","",MIN($B18-SUM($E18:CI18),$C18))</f>
        <v>0</v>
      </c>
      <c r="CK18" s="79">
        <f ca="1">IF($B18="","",MIN($B18-SUM($E18:CJ18),$C18))</f>
        <v>0</v>
      </c>
      <c r="CL18" s="79">
        <f ca="1">IF($B18="","",MIN($B18-SUM($E18:CK18),$C18))</f>
        <v>0</v>
      </c>
      <c r="CM18" s="79">
        <f ca="1">IF($B18="","",MIN($B18-SUM($E18:CL18),$C18))</f>
        <v>0</v>
      </c>
      <c r="CN18" s="79">
        <f ca="1">IF($B18="","",MIN($B18-SUM($E18:CM18),$C18))</f>
        <v>0</v>
      </c>
      <c r="CO18" s="79">
        <f ca="1">IF($B18="","",MIN($B18-SUM($E18:CN18),$C18))</f>
        <v>0</v>
      </c>
      <c r="CP18" s="79">
        <f ca="1">IF($B18="","",MIN($B18-SUM($E18:CO18),$C18))</f>
        <v>0</v>
      </c>
      <c r="CQ18" s="79">
        <f ca="1">IF($B18="","",MIN($B18-SUM($E18:CP18),$C18))</f>
        <v>0</v>
      </c>
      <c r="CR18" s="79">
        <f ca="1">IF($B18="","",MIN($B18-SUM($E18:CQ18),$C18))</f>
        <v>0</v>
      </c>
      <c r="CS18" s="79">
        <f ca="1">IF($B18="","",MIN($B18-SUM($E18:CR18),$C18))</f>
        <v>0</v>
      </c>
      <c r="CT18" s="79">
        <f ca="1">IF($B18="","",MIN($B18-SUM($E18:CS18),$C18))</f>
        <v>0</v>
      </c>
      <c r="CU18" s="79">
        <f ca="1">IF($B18="","",MIN($B18-SUM($E18:CT18),$C18))</f>
        <v>0</v>
      </c>
      <c r="CV18" s="79">
        <f ca="1">IF($B18="","",MIN($B18-SUM($E18:CU18),$C18))</f>
        <v>0</v>
      </c>
      <c r="CW18" s="79">
        <f ca="1">IF($B18="","",MIN($B18-SUM($E18:CV18),$C18))</f>
        <v>0</v>
      </c>
      <c r="CX18" s="79">
        <f ca="1">IF($B18="","",MIN($B18-SUM($E18:CW18),$C18))</f>
        <v>0</v>
      </c>
      <c r="CY18" s="79">
        <f ca="1">IF($B18="","",MIN($B18-SUM($E18:CX18),$C18))</f>
        <v>0</v>
      </c>
      <c r="CZ18" s="79">
        <f ca="1">IF($B18="","",MIN($B18-SUM($E18:CY18),$C18))</f>
        <v>0</v>
      </c>
    </row>
    <row r="19" spans="1:104" ht="12.75" customHeight="1">
      <c r="A19" s="13" t="str">
        <f t="array" aca="1" ref="A19" ca="1">IF(ROWS(A$8:A18)&gt;$A$7,"",INDEX(Debts_Name,SMALL(IF(DebtSplit=1,ROW(Debts_Name)-ROW(חובות!$B$10)+1),ROWS(A$8:A18))))</f>
        <v/>
      </c>
      <c r="B19" s="78">
        <f t="array" aca="1" ref="B19" ca="1">IFERROR(IF(ROWS(A$8:A18)&gt;$A$7,0,INDEX(Debts_Yitra,SMALL(IF(DebtSplit=1,ROW(Debts_Yitra)-ROW(חובות!$I$10)+1),ROWS(A$8:A18))))*1,0)</f>
        <v>0</v>
      </c>
      <c r="C19" s="78">
        <f t="array" aca="1" ref="C19" ca="1">IFERROR(IF(ROWS(A$8:A18)&gt;$A$7,0,INDEX(Debts_Pmt,SMALL(IF(DebtSplit=1,ROW(Debts_Pmt)-ROW(חובות!$H$10)+1),ROWS(A$8:A18))))*1,0)</f>
        <v>0</v>
      </c>
      <c r="D19" s="95">
        <f t="array" aca="1" ref="D19" ca="1">IFERROR(IF(ROWS(B$8:B18)&gt;$A$7,0,INDEX(Debts_Int,SMALL(IF(DebtSplit=1,ROW(Debts_Int)-ROW(חובות!$F$10)+1),ROWS(B$8:B18))))*1,0)</f>
        <v>0</v>
      </c>
      <c r="E19" s="79">
        <f t="shared" ca="1" si="3"/>
        <v>0</v>
      </c>
      <c r="F19" s="79">
        <f ca="1">IF($B19="","",MIN($B19-SUM(E19:$E19),$C19))</f>
        <v>0</v>
      </c>
      <c r="G19" s="79">
        <f ca="1">IF($B19="","",MIN($B19-SUM($E19:F19),$C19))</f>
        <v>0</v>
      </c>
      <c r="H19" s="79">
        <f ca="1">IF($B19="","",MIN($B19-SUM($E19:G19),$C19))</f>
        <v>0</v>
      </c>
      <c r="I19" s="79">
        <f ca="1">IF($B19="","",MIN($B19-SUM($E19:H19),$C19))</f>
        <v>0</v>
      </c>
      <c r="J19" s="79">
        <f ca="1">IF($B19="","",MIN($B19-SUM($E19:I19),$C19))</f>
        <v>0</v>
      </c>
      <c r="K19" s="79">
        <f ca="1">IF($B19="","",MIN($B19-SUM($E19:J19),$C19))</f>
        <v>0</v>
      </c>
      <c r="L19" s="79">
        <f ca="1">IF($B19="","",MIN($B19-SUM($E19:K19),$C19))</f>
        <v>0</v>
      </c>
      <c r="M19" s="79">
        <f ca="1">IF($B19="","",MIN($B19-SUM($E19:L19),$C19))</f>
        <v>0</v>
      </c>
      <c r="N19" s="79">
        <f ca="1">IF($B19="","",MIN($B19-SUM($E19:M19),$C19))</f>
        <v>0</v>
      </c>
      <c r="O19" s="79">
        <f ca="1">IF($B19="","",MIN($B19-SUM($E19:N19),$C19))</f>
        <v>0</v>
      </c>
      <c r="P19" s="79">
        <f ca="1">IF($B19="","",MIN($B19-SUM($E19:O19),$C19))</f>
        <v>0</v>
      </c>
      <c r="Q19" s="79">
        <f ca="1">IF($B19="","",MIN($B19-SUM($E19:P19),$C19))</f>
        <v>0</v>
      </c>
      <c r="R19" s="79">
        <f ca="1">IF($B19="","",MIN($B19-SUM($E19:Q19),$C19))</f>
        <v>0</v>
      </c>
      <c r="S19" s="79">
        <f ca="1">IF($B19="","",MIN($B19-SUM($E19:R19),$C19))</f>
        <v>0</v>
      </c>
      <c r="T19" s="79">
        <f ca="1">IF($B19="","",MIN($B19-SUM($E19:S19),$C19))</f>
        <v>0</v>
      </c>
      <c r="U19" s="79">
        <f ca="1">IF($B19="","",MIN($B19-SUM($E19:T19),$C19))</f>
        <v>0</v>
      </c>
      <c r="V19" s="79">
        <f ca="1">IF($B19="","",MIN($B19-SUM($E19:U19),$C19))</f>
        <v>0</v>
      </c>
      <c r="W19" s="79">
        <f ca="1">IF($B19="","",MIN($B19-SUM($E19:V19),$C19))</f>
        <v>0</v>
      </c>
      <c r="X19" s="79">
        <f ca="1">IF($B19="","",MIN($B19-SUM($E19:W19),$C19))</f>
        <v>0</v>
      </c>
      <c r="Y19" s="79">
        <f ca="1">IF($B19="","",MIN($B19-SUM($E19:X19),$C19))</f>
        <v>0</v>
      </c>
      <c r="Z19" s="79">
        <f ca="1">IF($B19="","",MIN($B19-SUM($E19:Y19),$C19))</f>
        <v>0</v>
      </c>
      <c r="AA19" s="79">
        <f ca="1">IF($B19="","",MIN($B19-SUM($E19:Z19),$C19))</f>
        <v>0</v>
      </c>
      <c r="AB19" s="79">
        <f ca="1">IF($B19="","",MIN($B19-SUM($E19:AA19),$C19))</f>
        <v>0</v>
      </c>
      <c r="AC19" s="79">
        <f ca="1">IF($B19="","",MIN($B19-SUM($E19:AB19),$C19))</f>
        <v>0</v>
      </c>
      <c r="AD19" s="79">
        <f ca="1">IF($B19="","",MIN($B19-SUM($E19:AC19),$C19))</f>
        <v>0</v>
      </c>
      <c r="AE19" s="79">
        <f ca="1">IF($B19="","",MIN($B19-SUM($E19:AD19),$C19))</f>
        <v>0</v>
      </c>
      <c r="AF19" s="79">
        <f ca="1">IF($B19="","",MIN($B19-SUM($E19:AE19),$C19))</f>
        <v>0</v>
      </c>
      <c r="AG19" s="79">
        <f ca="1">IF($B19="","",MIN($B19-SUM($E19:AF19),$C19))</f>
        <v>0</v>
      </c>
      <c r="AH19" s="79">
        <f ca="1">IF($B19="","",MIN($B19-SUM($E19:AG19),$C19))</f>
        <v>0</v>
      </c>
      <c r="AI19" s="79">
        <f ca="1">IF($B19="","",MIN($B19-SUM($E19:AH19),$C19))</f>
        <v>0</v>
      </c>
      <c r="AJ19" s="79">
        <f ca="1">IF($B19="","",MIN($B19-SUM($E19:AI19),$C19))</f>
        <v>0</v>
      </c>
      <c r="AK19" s="79">
        <f ca="1">IF($B19="","",MIN($B19-SUM($E19:AJ19),$C19))</f>
        <v>0</v>
      </c>
      <c r="AL19" s="79">
        <f ca="1">IF($B19="","",MIN($B19-SUM($E19:AK19),$C19))</f>
        <v>0</v>
      </c>
      <c r="AM19" s="79">
        <f ca="1">IF($B19="","",MIN($B19-SUM($E19:AL19),$C19))</f>
        <v>0</v>
      </c>
      <c r="AN19" s="79">
        <f ca="1">IF($B19="","",MIN($B19-SUM($E19:AM19),$C19))</f>
        <v>0</v>
      </c>
      <c r="AO19" s="79">
        <f ca="1">IF($B19="","",MIN($B19-SUM($E19:AN19),$C19))</f>
        <v>0</v>
      </c>
      <c r="AP19" s="79">
        <f ca="1">IF($B19="","",MIN($B19-SUM($E19:AO19),$C19))</f>
        <v>0</v>
      </c>
      <c r="AQ19" s="79">
        <f ca="1">IF($B19="","",MIN($B19-SUM($E19:AP19),$C19))</f>
        <v>0</v>
      </c>
      <c r="AR19" s="79">
        <f ca="1">IF($B19="","",MIN($B19-SUM($E19:AQ19),$C19))</f>
        <v>0</v>
      </c>
      <c r="AS19" s="79">
        <f ca="1">IF($B19="","",MIN($B19-SUM($E19:AR19),$C19))</f>
        <v>0</v>
      </c>
      <c r="AT19" s="79">
        <f ca="1">IF($B19="","",MIN($B19-SUM($E19:AS19),$C19))</f>
        <v>0</v>
      </c>
      <c r="AU19" s="79">
        <f ca="1">IF($B19="","",MIN($B19-SUM($E19:AT19),$C19))</f>
        <v>0</v>
      </c>
      <c r="AV19" s="79">
        <f ca="1">IF($B19="","",MIN($B19-SUM($E19:AU19),$C19))</f>
        <v>0</v>
      </c>
      <c r="AW19" s="79">
        <f ca="1">IF($B19="","",MIN($B19-SUM($E19:AV19),$C19))</f>
        <v>0</v>
      </c>
      <c r="AX19" s="79">
        <f ca="1">IF($B19="","",MIN($B19-SUM($E19:AW19),$C19))</f>
        <v>0</v>
      </c>
      <c r="AY19" s="79">
        <f ca="1">IF($B19="","",MIN($B19-SUM($E19:AX19),$C19))</f>
        <v>0</v>
      </c>
      <c r="AZ19" s="79">
        <f ca="1">IF($B19="","",MIN($B19-SUM($E19:AY19),$C19))</f>
        <v>0</v>
      </c>
      <c r="BA19" s="79">
        <f ca="1">IF($B19="","",MIN($B19-SUM($E19:AZ19),$C19))</f>
        <v>0</v>
      </c>
      <c r="BB19" s="79">
        <f ca="1">IF($B19="","",MIN($B19-SUM($E19:BA19),$C19))</f>
        <v>0</v>
      </c>
      <c r="BC19" s="79">
        <f ca="1">IF($B19="","",MIN($B19-SUM($E19:BB19),$C19))</f>
        <v>0</v>
      </c>
      <c r="BD19" s="79">
        <f ca="1">IF($B19="","",MIN($B19-SUM($E19:BC19),$C19))</f>
        <v>0</v>
      </c>
      <c r="BE19" s="79">
        <f ca="1">IF($B19="","",MIN($B19-SUM($E19:BD19),$C19))</f>
        <v>0</v>
      </c>
      <c r="BF19" s="79">
        <f ca="1">IF($B19="","",MIN($B19-SUM($E19:BE19),$C19))</f>
        <v>0</v>
      </c>
      <c r="BG19" s="79">
        <f ca="1">IF($B19="","",MIN($B19-SUM($E19:BF19),$C19))</f>
        <v>0</v>
      </c>
      <c r="BH19" s="79">
        <f ca="1">IF($B19="","",MIN($B19-SUM($E19:BG19),$C19))</f>
        <v>0</v>
      </c>
      <c r="BI19" s="79">
        <f ca="1">IF($B19="","",MIN($B19-SUM($E19:BH19),$C19))</f>
        <v>0</v>
      </c>
      <c r="BJ19" s="79">
        <f ca="1">IF($B19="","",MIN($B19-SUM($E19:BI19),$C19))</f>
        <v>0</v>
      </c>
      <c r="BK19" s="79">
        <f ca="1">IF($B19="","",MIN($B19-SUM($E19:BJ19),$C19))</f>
        <v>0</v>
      </c>
      <c r="BL19" s="79">
        <f ca="1">IF($B19="","",MIN($B19-SUM($E19:BK19),$C19))</f>
        <v>0</v>
      </c>
      <c r="BM19" s="79">
        <f ca="1">IF($B19="","",MIN($B19-SUM($E19:BL19),$C19))</f>
        <v>0</v>
      </c>
      <c r="BN19" s="79">
        <f ca="1">IF($B19="","",MIN($B19-SUM($E19:BM19),$C19))</f>
        <v>0</v>
      </c>
      <c r="BO19" s="79">
        <f ca="1">IF($B19="","",MIN($B19-SUM($E19:BN19),$C19))</f>
        <v>0</v>
      </c>
      <c r="BP19" s="79">
        <f ca="1">IF($B19="","",MIN($B19-SUM($E19:BO19),$C19))</f>
        <v>0</v>
      </c>
      <c r="BQ19" s="79">
        <f ca="1">IF($B19="","",MIN($B19-SUM($E19:BP19),$C19))</f>
        <v>0</v>
      </c>
      <c r="BR19" s="79">
        <f ca="1">IF($B19="","",MIN($B19-SUM($E19:BQ19),$C19))</f>
        <v>0</v>
      </c>
      <c r="BS19" s="79">
        <f ca="1">IF($B19="","",MIN($B19-SUM($E19:BR19),$C19))</f>
        <v>0</v>
      </c>
      <c r="BT19" s="79">
        <f ca="1">IF($B19="","",MIN($B19-SUM($E19:BS19),$C19))</f>
        <v>0</v>
      </c>
      <c r="BU19" s="79">
        <f ca="1">IF($B19="","",MIN($B19-SUM($E19:BT19),$C19))</f>
        <v>0</v>
      </c>
      <c r="BV19" s="79">
        <f ca="1">IF($B19="","",MIN($B19-SUM($E19:BU19),$C19))</f>
        <v>0</v>
      </c>
      <c r="BW19" s="79">
        <f ca="1">IF($B19="","",MIN($B19-SUM($E19:BV19),$C19))</f>
        <v>0</v>
      </c>
      <c r="BX19" s="79">
        <f ca="1">IF($B19="","",MIN($B19-SUM($E19:BW19),$C19))</f>
        <v>0</v>
      </c>
      <c r="BY19" s="79">
        <f ca="1">IF($B19="","",MIN($B19-SUM($E19:BX19),$C19))</f>
        <v>0</v>
      </c>
      <c r="BZ19" s="79">
        <f ca="1">IF($B19="","",MIN($B19-SUM($E19:BY19),$C19))</f>
        <v>0</v>
      </c>
      <c r="CA19" s="79">
        <f ca="1">IF($B19="","",MIN($B19-SUM($E19:BZ19),$C19))</f>
        <v>0</v>
      </c>
      <c r="CB19" s="79">
        <f ca="1">IF($B19="","",MIN($B19-SUM($E19:CA19),$C19))</f>
        <v>0</v>
      </c>
      <c r="CC19" s="79">
        <f ca="1">IF($B19="","",MIN($B19-SUM($E19:CB19),$C19))</f>
        <v>0</v>
      </c>
      <c r="CD19" s="79">
        <f ca="1">IF($B19="","",MIN($B19-SUM($E19:CC19),$C19))</f>
        <v>0</v>
      </c>
      <c r="CE19" s="79">
        <f ca="1">IF($B19="","",MIN($B19-SUM($E19:CD19),$C19))</f>
        <v>0</v>
      </c>
      <c r="CF19" s="79">
        <f ca="1">IF($B19="","",MIN($B19-SUM($E19:CE19),$C19))</f>
        <v>0</v>
      </c>
      <c r="CG19" s="79">
        <f ca="1">IF($B19="","",MIN($B19-SUM($E19:CF19),$C19))</f>
        <v>0</v>
      </c>
      <c r="CH19" s="79">
        <f ca="1">IF($B19="","",MIN($B19-SUM($E19:CG19),$C19))</f>
        <v>0</v>
      </c>
      <c r="CI19" s="79">
        <f ca="1">IF($B19="","",MIN($B19-SUM($E19:CH19),$C19))</f>
        <v>0</v>
      </c>
      <c r="CJ19" s="79">
        <f ca="1">IF($B19="","",MIN($B19-SUM($E19:CI19),$C19))</f>
        <v>0</v>
      </c>
      <c r="CK19" s="79">
        <f ca="1">IF($B19="","",MIN($B19-SUM($E19:CJ19),$C19))</f>
        <v>0</v>
      </c>
      <c r="CL19" s="79">
        <f ca="1">IF($B19="","",MIN($B19-SUM($E19:CK19),$C19))</f>
        <v>0</v>
      </c>
      <c r="CM19" s="79">
        <f ca="1">IF($B19="","",MIN($B19-SUM($E19:CL19),$C19))</f>
        <v>0</v>
      </c>
      <c r="CN19" s="79">
        <f ca="1">IF($B19="","",MIN($B19-SUM($E19:CM19),$C19))</f>
        <v>0</v>
      </c>
      <c r="CO19" s="79">
        <f ca="1">IF($B19="","",MIN($B19-SUM($E19:CN19),$C19))</f>
        <v>0</v>
      </c>
      <c r="CP19" s="79">
        <f ca="1">IF($B19="","",MIN($B19-SUM($E19:CO19),$C19))</f>
        <v>0</v>
      </c>
      <c r="CQ19" s="79">
        <f ca="1">IF($B19="","",MIN($B19-SUM($E19:CP19),$C19))</f>
        <v>0</v>
      </c>
      <c r="CR19" s="79">
        <f ca="1">IF($B19="","",MIN($B19-SUM($E19:CQ19),$C19))</f>
        <v>0</v>
      </c>
      <c r="CS19" s="79">
        <f ca="1">IF($B19="","",MIN($B19-SUM($E19:CR19),$C19))</f>
        <v>0</v>
      </c>
      <c r="CT19" s="79">
        <f ca="1">IF($B19="","",MIN($B19-SUM($E19:CS19),$C19))</f>
        <v>0</v>
      </c>
      <c r="CU19" s="79">
        <f ca="1">IF($B19="","",MIN($B19-SUM($E19:CT19),$C19))</f>
        <v>0</v>
      </c>
      <c r="CV19" s="79">
        <f ca="1">IF($B19="","",MIN($B19-SUM($E19:CU19),$C19))</f>
        <v>0</v>
      </c>
      <c r="CW19" s="79">
        <f ca="1">IF($B19="","",MIN($B19-SUM($E19:CV19),$C19))</f>
        <v>0</v>
      </c>
      <c r="CX19" s="79">
        <f ca="1">IF($B19="","",MIN($B19-SUM($E19:CW19),$C19))</f>
        <v>0</v>
      </c>
      <c r="CY19" s="79">
        <f ca="1">IF($B19="","",MIN($B19-SUM($E19:CX19),$C19))</f>
        <v>0</v>
      </c>
      <c r="CZ19" s="79">
        <f ca="1">IF($B19="","",MIN($B19-SUM($E19:CY19),$C19))</f>
        <v>0</v>
      </c>
    </row>
    <row r="20" spans="1:104" ht="12.75" customHeight="1">
      <c r="A20" s="13" t="str">
        <f t="array" aca="1" ref="A20" ca="1">IF(ROWS(A$8:A19)&gt;$A$7,"",INDEX(Debts_Name,SMALL(IF(DebtSplit=1,ROW(Debts_Name)-ROW(חובות!$B$10)+1),ROWS(A$8:A19))))</f>
        <v/>
      </c>
      <c r="B20" s="78">
        <f t="array" aca="1" ref="B20" ca="1">IFERROR(IF(ROWS(A$8:A19)&gt;$A$7,0,INDEX(Debts_Yitra,SMALL(IF(DebtSplit=1,ROW(Debts_Yitra)-ROW(חובות!$I$10)+1),ROWS(A$8:A19))))*1,0)</f>
        <v>0</v>
      </c>
      <c r="C20" s="78">
        <f t="array" aca="1" ref="C20" ca="1">IFERROR(IF(ROWS(A$8:A19)&gt;$A$7,0,INDEX(Debts_Pmt,SMALL(IF(DebtSplit=1,ROW(Debts_Pmt)-ROW(חובות!$H$10)+1),ROWS(A$8:A19))))*1,0)</f>
        <v>0</v>
      </c>
      <c r="D20" s="95">
        <f t="array" aca="1" ref="D20" ca="1">IFERROR(IF(ROWS(B$8:B19)&gt;$A$7,0,INDEX(Debts_Int,SMALL(IF(DebtSplit=1,ROW(Debts_Int)-ROW(חובות!$F$10)+1),ROWS(B$8:B19))))*1,0)</f>
        <v>0</v>
      </c>
      <c r="E20" s="79">
        <f t="shared" ca="1" si="3"/>
        <v>0</v>
      </c>
      <c r="F20" s="79">
        <f ca="1">IF($B20="","",MIN($B20-SUM(E20:$E20),$C20))</f>
        <v>0</v>
      </c>
      <c r="G20" s="79">
        <f ca="1">IF($B20="","",MIN($B20-SUM($E20:F20),$C20))</f>
        <v>0</v>
      </c>
      <c r="H20" s="79">
        <f ca="1">IF($B20="","",MIN($B20-SUM($E20:G20),$C20))</f>
        <v>0</v>
      </c>
      <c r="I20" s="79">
        <f ca="1">IF($B20="","",MIN($B20-SUM($E20:H20),$C20))</f>
        <v>0</v>
      </c>
      <c r="J20" s="79">
        <f ca="1">IF($B20="","",MIN($B20-SUM($E20:I20),$C20))</f>
        <v>0</v>
      </c>
      <c r="K20" s="79">
        <f ca="1">IF($B20="","",MIN($B20-SUM($E20:J20),$C20))</f>
        <v>0</v>
      </c>
      <c r="L20" s="79">
        <f ca="1">IF($B20="","",MIN($B20-SUM($E20:K20),$C20))</f>
        <v>0</v>
      </c>
      <c r="M20" s="79">
        <f ca="1">IF($B20="","",MIN($B20-SUM($E20:L20),$C20))</f>
        <v>0</v>
      </c>
      <c r="N20" s="79">
        <f ca="1">IF($B20="","",MIN($B20-SUM($E20:M20),$C20))</f>
        <v>0</v>
      </c>
      <c r="O20" s="79">
        <f ca="1">IF($B20="","",MIN($B20-SUM($E20:N20),$C20))</f>
        <v>0</v>
      </c>
      <c r="P20" s="79">
        <f ca="1">IF($B20="","",MIN($B20-SUM($E20:O20),$C20))</f>
        <v>0</v>
      </c>
      <c r="Q20" s="79">
        <f ca="1">IF($B20="","",MIN($B20-SUM($E20:P20),$C20))</f>
        <v>0</v>
      </c>
      <c r="R20" s="79">
        <f ca="1">IF($B20="","",MIN($B20-SUM($E20:Q20),$C20))</f>
        <v>0</v>
      </c>
      <c r="S20" s="79">
        <f ca="1">IF($B20="","",MIN($B20-SUM($E20:R20),$C20))</f>
        <v>0</v>
      </c>
      <c r="T20" s="79">
        <f ca="1">IF($B20="","",MIN($B20-SUM($E20:S20),$C20))</f>
        <v>0</v>
      </c>
      <c r="U20" s="79">
        <f ca="1">IF($B20="","",MIN($B20-SUM($E20:T20),$C20))</f>
        <v>0</v>
      </c>
      <c r="V20" s="79">
        <f ca="1">IF($B20="","",MIN($B20-SUM($E20:U20),$C20))</f>
        <v>0</v>
      </c>
      <c r="W20" s="79">
        <f ca="1">IF($B20="","",MIN($B20-SUM($E20:V20),$C20))</f>
        <v>0</v>
      </c>
      <c r="X20" s="79">
        <f ca="1">IF($B20="","",MIN($B20-SUM($E20:W20),$C20))</f>
        <v>0</v>
      </c>
      <c r="Y20" s="79">
        <f ca="1">IF($B20="","",MIN($B20-SUM($E20:X20),$C20))</f>
        <v>0</v>
      </c>
      <c r="Z20" s="79">
        <f ca="1">IF($B20="","",MIN($B20-SUM($E20:Y20),$C20))</f>
        <v>0</v>
      </c>
      <c r="AA20" s="79">
        <f ca="1">IF($B20="","",MIN($B20-SUM($E20:Z20),$C20))</f>
        <v>0</v>
      </c>
      <c r="AB20" s="79">
        <f ca="1">IF($B20="","",MIN($B20-SUM($E20:AA20),$C20))</f>
        <v>0</v>
      </c>
      <c r="AC20" s="79">
        <f ca="1">IF($B20="","",MIN($B20-SUM($E20:AB20),$C20))</f>
        <v>0</v>
      </c>
      <c r="AD20" s="79">
        <f ca="1">IF($B20="","",MIN($B20-SUM($E20:AC20),$C20))</f>
        <v>0</v>
      </c>
      <c r="AE20" s="79">
        <f ca="1">IF($B20="","",MIN($B20-SUM($E20:AD20),$C20))</f>
        <v>0</v>
      </c>
      <c r="AF20" s="79">
        <f ca="1">IF($B20="","",MIN($B20-SUM($E20:AE20),$C20))</f>
        <v>0</v>
      </c>
      <c r="AG20" s="79">
        <f ca="1">IF($B20="","",MIN($B20-SUM($E20:AF20),$C20))</f>
        <v>0</v>
      </c>
      <c r="AH20" s="79">
        <f ca="1">IF($B20="","",MIN($B20-SUM($E20:AG20),$C20))</f>
        <v>0</v>
      </c>
      <c r="AI20" s="79">
        <f ca="1">IF($B20="","",MIN($B20-SUM($E20:AH20),$C20))</f>
        <v>0</v>
      </c>
      <c r="AJ20" s="79">
        <f ca="1">IF($B20="","",MIN($B20-SUM($E20:AI20),$C20))</f>
        <v>0</v>
      </c>
      <c r="AK20" s="79">
        <f ca="1">IF($B20="","",MIN($B20-SUM($E20:AJ20),$C20))</f>
        <v>0</v>
      </c>
      <c r="AL20" s="79">
        <f ca="1">IF($B20="","",MIN($B20-SUM($E20:AK20),$C20))</f>
        <v>0</v>
      </c>
      <c r="AM20" s="79">
        <f ca="1">IF($B20="","",MIN($B20-SUM($E20:AL20),$C20))</f>
        <v>0</v>
      </c>
      <c r="AN20" s="79">
        <f ca="1">IF($B20="","",MIN($B20-SUM($E20:AM20),$C20))</f>
        <v>0</v>
      </c>
      <c r="AO20" s="79">
        <f ca="1">IF($B20="","",MIN($B20-SUM($E20:AN20),$C20))</f>
        <v>0</v>
      </c>
      <c r="AP20" s="79">
        <f ca="1">IF($B20="","",MIN($B20-SUM($E20:AO20),$C20))</f>
        <v>0</v>
      </c>
      <c r="AQ20" s="79">
        <f ca="1">IF($B20="","",MIN($B20-SUM($E20:AP20),$C20))</f>
        <v>0</v>
      </c>
      <c r="AR20" s="79">
        <f ca="1">IF($B20="","",MIN($B20-SUM($E20:AQ20),$C20))</f>
        <v>0</v>
      </c>
      <c r="AS20" s="79">
        <f ca="1">IF($B20="","",MIN($B20-SUM($E20:AR20),$C20))</f>
        <v>0</v>
      </c>
      <c r="AT20" s="79">
        <f ca="1">IF($B20="","",MIN($B20-SUM($E20:AS20),$C20))</f>
        <v>0</v>
      </c>
      <c r="AU20" s="79">
        <f ca="1">IF($B20="","",MIN($B20-SUM($E20:AT20),$C20))</f>
        <v>0</v>
      </c>
      <c r="AV20" s="79">
        <f ca="1">IF($B20="","",MIN($B20-SUM($E20:AU20),$C20))</f>
        <v>0</v>
      </c>
      <c r="AW20" s="79">
        <f ca="1">IF($B20="","",MIN($B20-SUM($E20:AV20),$C20))</f>
        <v>0</v>
      </c>
      <c r="AX20" s="79">
        <f ca="1">IF($B20="","",MIN($B20-SUM($E20:AW20),$C20))</f>
        <v>0</v>
      </c>
      <c r="AY20" s="79">
        <f ca="1">IF($B20="","",MIN($B20-SUM($E20:AX20),$C20))</f>
        <v>0</v>
      </c>
      <c r="AZ20" s="79">
        <f ca="1">IF($B20="","",MIN($B20-SUM($E20:AY20),$C20))</f>
        <v>0</v>
      </c>
      <c r="BA20" s="79">
        <f ca="1">IF($B20="","",MIN($B20-SUM($E20:AZ20),$C20))</f>
        <v>0</v>
      </c>
      <c r="BB20" s="79">
        <f ca="1">IF($B20="","",MIN($B20-SUM($E20:BA20),$C20))</f>
        <v>0</v>
      </c>
      <c r="BC20" s="79">
        <f ca="1">IF($B20="","",MIN($B20-SUM($E20:BB20),$C20))</f>
        <v>0</v>
      </c>
      <c r="BD20" s="79">
        <f ca="1">IF($B20="","",MIN($B20-SUM($E20:BC20),$C20))</f>
        <v>0</v>
      </c>
      <c r="BE20" s="79">
        <f ca="1">IF($B20="","",MIN($B20-SUM($E20:BD20),$C20))</f>
        <v>0</v>
      </c>
      <c r="BF20" s="79">
        <f ca="1">IF($B20="","",MIN($B20-SUM($E20:BE20),$C20))</f>
        <v>0</v>
      </c>
      <c r="BG20" s="79">
        <f ca="1">IF($B20="","",MIN($B20-SUM($E20:BF20),$C20))</f>
        <v>0</v>
      </c>
      <c r="BH20" s="79">
        <f ca="1">IF($B20="","",MIN($B20-SUM($E20:BG20),$C20))</f>
        <v>0</v>
      </c>
      <c r="BI20" s="79">
        <f ca="1">IF($B20="","",MIN($B20-SUM($E20:BH20),$C20))</f>
        <v>0</v>
      </c>
      <c r="BJ20" s="79">
        <f ca="1">IF($B20="","",MIN($B20-SUM($E20:BI20),$C20))</f>
        <v>0</v>
      </c>
      <c r="BK20" s="79">
        <f ca="1">IF($B20="","",MIN($B20-SUM($E20:BJ20),$C20))</f>
        <v>0</v>
      </c>
      <c r="BL20" s="79">
        <f ca="1">IF($B20="","",MIN($B20-SUM($E20:BK20),$C20))</f>
        <v>0</v>
      </c>
      <c r="BM20" s="79">
        <f ca="1">IF($B20="","",MIN($B20-SUM($E20:BL20),$C20))</f>
        <v>0</v>
      </c>
      <c r="BN20" s="79">
        <f ca="1">IF($B20="","",MIN($B20-SUM($E20:BM20),$C20))</f>
        <v>0</v>
      </c>
      <c r="BO20" s="79">
        <f ca="1">IF($B20="","",MIN($B20-SUM($E20:BN20),$C20))</f>
        <v>0</v>
      </c>
      <c r="BP20" s="79">
        <f ca="1">IF($B20="","",MIN($B20-SUM($E20:BO20),$C20))</f>
        <v>0</v>
      </c>
      <c r="BQ20" s="79">
        <f ca="1">IF($B20="","",MIN($B20-SUM($E20:BP20),$C20))</f>
        <v>0</v>
      </c>
      <c r="BR20" s="79">
        <f ca="1">IF($B20="","",MIN($B20-SUM($E20:BQ20),$C20))</f>
        <v>0</v>
      </c>
      <c r="BS20" s="79">
        <f ca="1">IF($B20="","",MIN($B20-SUM($E20:BR20),$C20))</f>
        <v>0</v>
      </c>
      <c r="BT20" s="79">
        <f ca="1">IF($B20="","",MIN($B20-SUM($E20:BS20),$C20))</f>
        <v>0</v>
      </c>
      <c r="BU20" s="79">
        <f ca="1">IF($B20="","",MIN($B20-SUM($E20:BT20),$C20))</f>
        <v>0</v>
      </c>
      <c r="BV20" s="79">
        <f ca="1">IF($B20="","",MIN($B20-SUM($E20:BU20),$C20))</f>
        <v>0</v>
      </c>
      <c r="BW20" s="79">
        <f ca="1">IF($B20="","",MIN($B20-SUM($E20:BV20),$C20))</f>
        <v>0</v>
      </c>
      <c r="BX20" s="79">
        <f ca="1">IF($B20="","",MIN($B20-SUM($E20:BW20),$C20))</f>
        <v>0</v>
      </c>
      <c r="BY20" s="79">
        <f ca="1">IF($B20="","",MIN($B20-SUM($E20:BX20),$C20))</f>
        <v>0</v>
      </c>
      <c r="BZ20" s="79">
        <f ca="1">IF($B20="","",MIN($B20-SUM($E20:BY20),$C20))</f>
        <v>0</v>
      </c>
      <c r="CA20" s="79">
        <f ca="1">IF($B20="","",MIN($B20-SUM($E20:BZ20),$C20))</f>
        <v>0</v>
      </c>
      <c r="CB20" s="79">
        <f ca="1">IF($B20="","",MIN($B20-SUM($E20:CA20),$C20))</f>
        <v>0</v>
      </c>
      <c r="CC20" s="79">
        <f ca="1">IF($B20="","",MIN($B20-SUM($E20:CB20),$C20))</f>
        <v>0</v>
      </c>
      <c r="CD20" s="79">
        <f ca="1">IF($B20="","",MIN($B20-SUM($E20:CC20),$C20))</f>
        <v>0</v>
      </c>
      <c r="CE20" s="79">
        <f ca="1">IF($B20="","",MIN($B20-SUM($E20:CD20),$C20))</f>
        <v>0</v>
      </c>
      <c r="CF20" s="79">
        <f ca="1">IF($B20="","",MIN($B20-SUM($E20:CE20),$C20))</f>
        <v>0</v>
      </c>
      <c r="CG20" s="79">
        <f ca="1">IF($B20="","",MIN($B20-SUM($E20:CF20),$C20))</f>
        <v>0</v>
      </c>
      <c r="CH20" s="79">
        <f ca="1">IF($B20="","",MIN($B20-SUM($E20:CG20),$C20))</f>
        <v>0</v>
      </c>
      <c r="CI20" s="79">
        <f ca="1">IF($B20="","",MIN($B20-SUM($E20:CH20),$C20))</f>
        <v>0</v>
      </c>
      <c r="CJ20" s="79">
        <f ca="1">IF($B20="","",MIN($B20-SUM($E20:CI20),$C20))</f>
        <v>0</v>
      </c>
      <c r="CK20" s="79">
        <f ca="1">IF($B20="","",MIN($B20-SUM($E20:CJ20),$C20))</f>
        <v>0</v>
      </c>
      <c r="CL20" s="79">
        <f ca="1">IF($B20="","",MIN($B20-SUM($E20:CK20),$C20))</f>
        <v>0</v>
      </c>
      <c r="CM20" s="79">
        <f ca="1">IF($B20="","",MIN($B20-SUM($E20:CL20),$C20))</f>
        <v>0</v>
      </c>
      <c r="CN20" s="79">
        <f ca="1">IF($B20="","",MIN($B20-SUM($E20:CM20),$C20))</f>
        <v>0</v>
      </c>
      <c r="CO20" s="79">
        <f ca="1">IF($B20="","",MIN($B20-SUM($E20:CN20),$C20))</f>
        <v>0</v>
      </c>
      <c r="CP20" s="79">
        <f ca="1">IF($B20="","",MIN($B20-SUM($E20:CO20),$C20))</f>
        <v>0</v>
      </c>
      <c r="CQ20" s="79">
        <f ca="1">IF($B20="","",MIN($B20-SUM($E20:CP20),$C20))</f>
        <v>0</v>
      </c>
      <c r="CR20" s="79">
        <f ca="1">IF($B20="","",MIN($B20-SUM($E20:CQ20),$C20))</f>
        <v>0</v>
      </c>
      <c r="CS20" s="79">
        <f ca="1">IF($B20="","",MIN($B20-SUM($E20:CR20),$C20))</f>
        <v>0</v>
      </c>
      <c r="CT20" s="79">
        <f ca="1">IF($B20="","",MIN($B20-SUM($E20:CS20),$C20))</f>
        <v>0</v>
      </c>
      <c r="CU20" s="79">
        <f ca="1">IF($B20="","",MIN($B20-SUM($E20:CT20),$C20))</f>
        <v>0</v>
      </c>
      <c r="CV20" s="79">
        <f ca="1">IF($B20="","",MIN($B20-SUM($E20:CU20),$C20))</f>
        <v>0</v>
      </c>
      <c r="CW20" s="79">
        <f ca="1">IF($B20="","",MIN($B20-SUM($E20:CV20),$C20))</f>
        <v>0</v>
      </c>
      <c r="CX20" s="79">
        <f ca="1">IF($B20="","",MIN($B20-SUM($E20:CW20),$C20))</f>
        <v>0</v>
      </c>
      <c r="CY20" s="79">
        <f ca="1">IF($B20="","",MIN($B20-SUM($E20:CX20),$C20))</f>
        <v>0</v>
      </c>
      <c r="CZ20" s="79">
        <f ca="1">IF($B20="","",MIN($B20-SUM($E20:CY20),$C20))</f>
        <v>0</v>
      </c>
    </row>
    <row r="21" spans="1:104" ht="12.75" customHeight="1">
      <c r="A21" s="13" t="str">
        <f t="array" aca="1" ref="A21" ca="1">IF(ROWS(A$8:A20)&gt;$A$7,"",INDEX(Debts_Name,SMALL(IF(DebtSplit=1,ROW(Debts_Name)-ROW(חובות!$B$10)+1),ROWS(A$8:A20))))</f>
        <v/>
      </c>
      <c r="B21" s="78">
        <f t="array" aca="1" ref="B21" ca="1">IFERROR(IF(ROWS(A$8:A20)&gt;$A$7,0,INDEX(Debts_Yitra,SMALL(IF(DebtSplit=1,ROW(Debts_Yitra)-ROW(חובות!$I$10)+1),ROWS(A$8:A20))))*1,0)</f>
        <v>0</v>
      </c>
      <c r="C21" s="78">
        <f t="array" aca="1" ref="C21" ca="1">IFERROR(IF(ROWS(A$8:A20)&gt;$A$7,0,INDEX(Debts_Pmt,SMALL(IF(DebtSplit=1,ROW(Debts_Pmt)-ROW(חובות!$H$10)+1),ROWS(A$8:A20))))*1,0)</f>
        <v>0</v>
      </c>
      <c r="D21" s="95">
        <f t="array" aca="1" ref="D21" ca="1">IFERROR(IF(ROWS(B$8:B20)&gt;$A$7,0,INDEX(Debts_Int,SMALL(IF(DebtSplit=1,ROW(Debts_Int)-ROW(חובות!$F$10)+1),ROWS(B$8:B20))))*1,0)</f>
        <v>0</v>
      </c>
      <c r="E21" s="79">
        <f t="shared" ca="1" si="3"/>
        <v>0</v>
      </c>
      <c r="F21" s="79">
        <f ca="1">IF($B21="","",MIN($B21-SUM(E21:$E21),$C21))</f>
        <v>0</v>
      </c>
      <c r="G21" s="79">
        <f ca="1">IF($B21="","",MIN($B21-SUM($E21:F21),$C21))</f>
        <v>0</v>
      </c>
      <c r="H21" s="79">
        <f ca="1">IF($B21="","",MIN($B21-SUM($E21:G21),$C21))</f>
        <v>0</v>
      </c>
      <c r="I21" s="79">
        <f ca="1">IF($B21="","",MIN($B21-SUM($E21:H21),$C21))</f>
        <v>0</v>
      </c>
      <c r="J21" s="79">
        <f ca="1">IF($B21="","",MIN($B21-SUM($E21:I21),$C21))</f>
        <v>0</v>
      </c>
      <c r="K21" s="79">
        <f ca="1">IF($B21="","",MIN($B21-SUM($E21:J21),$C21))</f>
        <v>0</v>
      </c>
      <c r="L21" s="79">
        <f ca="1">IF($B21="","",MIN($B21-SUM($E21:K21),$C21))</f>
        <v>0</v>
      </c>
      <c r="M21" s="79">
        <f ca="1">IF($B21="","",MIN($B21-SUM($E21:L21),$C21))</f>
        <v>0</v>
      </c>
      <c r="N21" s="79">
        <f ca="1">IF($B21="","",MIN($B21-SUM($E21:M21),$C21))</f>
        <v>0</v>
      </c>
      <c r="O21" s="79">
        <f ca="1">IF($B21="","",MIN($B21-SUM($E21:N21),$C21))</f>
        <v>0</v>
      </c>
      <c r="P21" s="79">
        <f ca="1">IF($B21="","",MIN($B21-SUM($E21:O21),$C21))</f>
        <v>0</v>
      </c>
      <c r="Q21" s="79">
        <f ca="1">IF($B21="","",MIN($B21-SUM($E21:P21),$C21))</f>
        <v>0</v>
      </c>
      <c r="R21" s="79">
        <f ca="1">IF($B21="","",MIN($B21-SUM($E21:Q21),$C21))</f>
        <v>0</v>
      </c>
      <c r="S21" s="79">
        <f ca="1">IF($B21="","",MIN($B21-SUM($E21:R21),$C21))</f>
        <v>0</v>
      </c>
      <c r="T21" s="79">
        <f ca="1">IF($B21="","",MIN($B21-SUM($E21:S21),$C21))</f>
        <v>0</v>
      </c>
      <c r="U21" s="79">
        <f ca="1">IF($B21="","",MIN($B21-SUM($E21:T21),$C21))</f>
        <v>0</v>
      </c>
      <c r="V21" s="79">
        <f ca="1">IF($B21="","",MIN($B21-SUM($E21:U21),$C21))</f>
        <v>0</v>
      </c>
      <c r="W21" s="79">
        <f ca="1">IF($B21="","",MIN($B21-SUM($E21:V21),$C21))</f>
        <v>0</v>
      </c>
      <c r="X21" s="79">
        <f ca="1">IF($B21="","",MIN($B21-SUM($E21:W21),$C21))</f>
        <v>0</v>
      </c>
      <c r="Y21" s="79">
        <f ca="1">IF($B21="","",MIN($B21-SUM($E21:X21),$C21))</f>
        <v>0</v>
      </c>
      <c r="Z21" s="79">
        <f ca="1">IF($B21="","",MIN($B21-SUM($E21:Y21),$C21))</f>
        <v>0</v>
      </c>
      <c r="AA21" s="79">
        <f ca="1">IF($B21="","",MIN($B21-SUM($E21:Z21),$C21))</f>
        <v>0</v>
      </c>
      <c r="AB21" s="79">
        <f ca="1">IF($B21="","",MIN($B21-SUM($E21:AA21),$C21))</f>
        <v>0</v>
      </c>
      <c r="AC21" s="79">
        <f ca="1">IF($B21="","",MIN($B21-SUM($E21:AB21),$C21))</f>
        <v>0</v>
      </c>
      <c r="AD21" s="79">
        <f ca="1">IF($B21="","",MIN($B21-SUM($E21:AC21),$C21))</f>
        <v>0</v>
      </c>
      <c r="AE21" s="79">
        <f ca="1">IF($B21="","",MIN($B21-SUM($E21:AD21),$C21))</f>
        <v>0</v>
      </c>
      <c r="AF21" s="79">
        <f ca="1">IF($B21="","",MIN($B21-SUM($E21:AE21),$C21))</f>
        <v>0</v>
      </c>
      <c r="AG21" s="79">
        <f ca="1">IF($B21="","",MIN($B21-SUM($E21:AF21),$C21))</f>
        <v>0</v>
      </c>
      <c r="AH21" s="79">
        <f ca="1">IF($B21="","",MIN($B21-SUM($E21:AG21),$C21))</f>
        <v>0</v>
      </c>
      <c r="AI21" s="79">
        <f ca="1">IF($B21="","",MIN($B21-SUM($E21:AH21),$C21))</f>
        <v>0</v>
      </c>
      <c r="AJ21" s="79">
        <f ca="1">IF($B21="","",MIN($B21-SUM($E21:AI21),$C21))</f>
        <v>0</v>
      </c>
      <c r="AK21" s="79">
        <f ca="1">IF($B21="","",MIN($B21-SUM($E21:AJ21),$C21))</f>
        <v>0</v>
      </c>
      <c r="AL21" s="79">
        <f ca="1">IF($B21="","",MIN($B21-SUM($E21:AK21),$C21))</f>
        <v>0</v>
      </c>
      <c r="AM21" s="79">
        <f ca="1">IF($B21="","",MIN($B21-SUM($E21:AL21),$C21))</f>
        <v>0</v>
      </c>
      <c r="AN21" s="79">
        <f ca="1">IF($B21="","",MIN($B21-SUM($E21:AM21),$C21))</f>
        <v>0</v>
      </c>
      <c r="AO21" s="79">
        <f ca="1">IF($B21="","",MIN($B21-SUM($E21:AN21),$C21))</f>
        <v>0</v>
      </c>
      <c r="AP21" s="79">
        <f ca="1">IF($B21="","",MIN($B21-SUM($E21:AO21),$C21))</f>
        <v>0</v>
      </c>
      <c r="AQ21" s="79">
        <f ca="1">IF($B21="","",MIN($B21-SUM($E21:AP21),$C21))</f>
        <v>0</v>
      </c>
      <c r="AR21" s="79">
        <f ca="1">IF($B21="","",MIN($B21-SUM($E21:AQ21),$C21))</f>
        <v>0</v>
      </c>
      <c r="AS21" s="79">
        <f ca="1">IF($B21="","",MIN($B21-SUM($E21:AR21),$C21))</f>
        <v>0</v>
      </c>
      <c r="AT21" s="79">
        <f ca="1">IF($B21="","",MIN($B21-SUM($E21:AS21),$C21))</f>
        <v>0</v>
      </c>
      <c r="AU21" s="79">
        <f ca="1">IF($B21="","",MIN($B21-SUM($E21:AT21),$C21))</f>
        <v>0</v>
      </c>
      <c r="AV21" s="79">
        <f ca="1">IF($B21="","",MIN($B21-SUM($E21:AU21),$C21))</f>
        <v>0</v>
      </c>
      <c r="AW21" s="79">
        <f ca="1">IF($B21="","",MIN($B21-SUM($E21:AV21),$C21))</f>
        <v>0</v>
      </c>
      <c r="AX21" s="79">
        <f ca="1">IF($B21="","",MIN($B21-SUM($E21:AW21),$C21))</f>
        <v>0</v>
      </c>
      <c r="AY21" s="79">
        <f ca="1">IF($B21="","",MIN($B21-SUM($E21:AX21),$C21))</f>
        <v>0</v>
      </c>
      <c r="AZ21" s="79">
        <f ca="1">IF($B21="","",MIN($B21-SUM($E21:AY21),$C21))</f>
        <v>0</v>
      </c>
      <c r="BA21" s="79">
        <f ca="1">IF($B21="","",MIN($B21-SUM($E21:AZ21),$C21))</f>
        <v>0</v>
      </c>
      <c r="BB21" s="79">
        <f ca="1">IF($B21="","",MIN($B21-SUM($E21:BA21),$C21))</f>
        <v>0</v>
      </c>
      <c r="BC21" s="79">
        <f ca="1">IF($B21="","",MIN($B21-SUM($E21:BB21),$C21))</f>
        <v>0</v>
      </c>
      <c r="BD21" s="79">
        <f ca="1">IF($B21="","",MIN($B21-SUM($E21:BC21),$C21))</f>
        <v>0</v>
      </c>
      <c r="BE21" s="79">
        <f ca="1">IF($B21="","",MIN($B21-SUM($E21:BD21),$C21))</f>
        <v>0</v>
      </c>
      <c r="BF21" s="79">
        <f ca="1">IF($B21="","",MIN($B21-SUM($E21:BE21),$C21))</f>
        <v>0</v>
      </c>
      <c r="BG21" s="79">
        <f ca="1">IF($B21="","",MIN($B21-SUM($E21:BF21),$C21))</f>
        <v>0</v>
      </c>
      <c r="BH21" s="79">
        <f ca="1">IF($B21="","",MIN($B21-SUM($E21:BG21),$C21))</f>
        <v>0</v>
      </c>
      <c r="BI21" s="79">
        <f ca="1">IF($B21="","",MIN($B21-SUM($E21:BH21),$C21))</f>
        <v>0</v>
      </c>
      <c r="BJ21" s="79">
        <f ca="1">IF($B21="","",MIN($B21-SUM($E21:BI21),$C21))</f>
        <v>0</v>
      </c>
      <c r="BK21" s="79">
        <f ca="1">IF($B21="","",MIN($B21-SUM($E21:BJ21),$C21))</f>
        <v>0</v>
      </c>
      <c r="BL21" s="79">
        <f ca="1">IF($B21="","",MIN($B21-SUM($E21:BK21),$C21))</f>
        <v>0</v>
      </c>
      <c r="BM21" s="79">
        <f ca="1">IF($B21="","",MIN($B21-SUM($E21:BL21),$C21))</f>
        <v>0</v>
      </c>
      <c r="BN21" s="79">
        <f ca="1">IF($B21="","",MIN($B21-SUM($E21:BM21),$C21))</f>
        <v>0</v>
      </c>
      <c r="BO21" s="79">
        <f ca="1">IF($B21="","",MIN($B21-SUM($E21:BN21),$C21))</f>
        <v>0</v>
      </c>
      <c r="BP21" s="79">
        <f ca="1">IF($B21="","",MIN($B21-SUM($E21:BO21),$C21))</f>
        <v>0</v>
      </c>
      <c r="BQ21" s="79">
        <f ca="1">IF($B21="","",MIN($B21-SUM($E21:BP21),$C21))</f>
        <v>0</v>
      </c>
      <c r="BR21" s="79">
        <f ca="1">IF($B21="","",MIN($B21-SUM($E21:BQ21),$C21))</f>
        <v>0</v>
      </c>
      <c r="BS21" s="79">
        <f ca="1">IF($B21="","",MIN($B21-SUM($E21:BR21),$C21))</f>
        <v>0</v>
      </c>
      <c r="BT21" s="79">
        <f ca="1">IF($B21="","",MIN($B21-SUM($E21:BS21),$C21))</f>
        <v>0</v>
      </c>
      <c r="BU21" s="79">
        <f ca="1">IF($B21="","",MIN($B21-SUM($E21:BT21),$C21))</f>
        <v>0</v>
      </c>
      <c r="BV21" s="79">
        <f ca="1">IF($B21="","",MIN($B21-SUM($E21:BU21),$C21))</f>
        <v>0</v>
      </c>
      <c r="BW21" s="79">
        <f ca="1">IF($B21="","",MIN($B21-SUM($E21:BV21),$C21))</f>
        <v>0</v>
      </c>
      <c r="BX21" s="79">
        <f ca="1">IF($B21="","",MIN($B21-SUM($E21:BW21),$C21))</f>
        <v>0</v>
      </c>
      <c r="BY21" s="79">
        <f ca="1">IF($B21="","",MIN($B21-SUM($E21:BX21),$C21))</f>
        <v>0</v>
      </c>
      <c r="BZ21" s="79">
        <f ca="1">IF($B21="","",MIN($B21-SUM($E21:BY21),$C21))</f>
        <v>0</v>
      </c>
      <c r="CA21" s="79">
        <f ca="1">IF($B21="","",MIN($B21-SUM($E21:BZ21),$C21))</f>
        <v>0</v>
      </c>
      <c r="CB21" s="79">
        <f ca="1">IF($B21="","",MIN($B21-SUM($E21:CA21),$C21))</f>
        <v>0</v>
      </c>
      <c r="CC21" s="79">
        <f ca="1">IF($B21="","",MIN($B21-SUM($E21:CB21),$C21))</f>
        <v>0</v>
      </c>
      <c r="CD21" s="79">
        <f ca="1">IF($B21="","",MIN($B21-SUM($E21:CC21),$C21))</f>
        <v>0</v>
      </c>
      <c r="CE21" s="79">
        <f ca="1">IF($B21="","",MIN($B21-SUM($E21:CD21),$C21))</f>
        <v>0</v>
      </c>
      <c r="CF21" s="79">
        <f ca="1">IF($B21="","",MIN($B21-SUM($E21:CE21),$C21))</f>
        <v>0</v>
      </c>
      <c r="CG21" s="79">
        <f ca="1">IF($B21="","",MIN($B21-SUM($E21:CF21),$C21))</f>
        <v>0</v>
      </c>
      <c r="CH21" s="79">
        <f ca="1">IF($B21="","",MIN($B21-SUM($E21:CG21),$C21))</f>
        <v>0</v>
      </c>
      <c r="CI21" s="79">
        <f ca="1">IF($B21="","",MIN($B21-SUM($E21:CH21),$C21))</f>
        <v>0</v>
      </c>
      <c r="CJ21" s="79">
        <f ca="1">IF($B21="","",MIN($B21-SUM($E21:CI21),$C21))</f>
        <v>0</v>
      </c>
      <c r="CK21" s="79">
        <f ca="1">IF($B21="","",MIN($B21-SUM($E21:CJ21),$C21))</f>
        <v>0</v>
      </c>
      <c r="CL21" s="79">
        <f ca="1">IF($B21="","",MIN($B21-SUM($E21:CK21),$C21))</f>
        <v>0</v>
      </c>
      <c r="CM21" s="79">
        <f ca="1">IF($B21="","",MIN($B21-SUM($E21:CL21),$C21))</f>
        <v>0</v>
      </c>
      <c r="CN21" s="79">
        <f ca="1">IF($B21="","",MIN($B21-SUM($E21:CM21),$C21))</f>
        <v>0</v>
      </c>
      <c r="CO21" s="79">
        <f ca="1">IF($B21="","",MIN($B21-SUM($E21:CN21),$C21))</f>
        <v>0</v>
      </c>
      <c r="CP21" s="79">
        <f ca="1">IF($B21="","",MIN($B21-SUM($E21:CO21),$C21))</f>
        <v>0</v>
      </c>
      <c r="CQ21" s="79">
        <f ca="1">IF($B21="","",MIN($B21-SUM($E21:CP21),$C21))</f>
        <v>0</v>
      </c>
      <c r="CR21" s="79">
        <f ca="1">IF($B21="","",MIN($B21-SUM($E21:CQ21),$C21))</f>
        <v>0</v>
      </c>
      <c r="CS21" s="79">
        <f ca="1">IF($B21="","",MIN($B21-SUM($E21:CR21),$C21))</f>
        <v>0</v>
      </c>
      <c r="CT21" s="79">
        <f ca="1">IF($B21="","",MIN($B21-SUM($E21:CS21),$C21))</f>
        <v>0</v>
      </c>
      <c r="CU21" s="79">
        <f ca="1">IF($B21="","",MIN($B21-SUM($E21:CT21),$C21))</f>
        <v>0</v>
      </c>
      <c r="CV21" s="79">
        <f ca="1">IF($B21="","",MIN($B21-SUM($E21:CU21),$C21))</f>
        <v>0</v>
      </c>
      <c r="CW21" s="79">
        <f ca="1">IF($B21="","",MIN($B21-SUM($E21:CV21),$C21))</f>
        <v>0</v>
      </c>
      <c r="CX21" s="79">
        <f ca="1">IF($B21="","",MIN($B21-SUM($E21:CW21),$C21))</f>
        <v>0</v>
      </c>
      <c r="CY21" s="79">
        <f ca="1">IF($B21="","",MIN($B21-SUM($E21:CX21),$C21))</f>
        <v>0</v>
      </c>
      <c r="CZ21" s="79">
        <f ca="1">IF($B21="","",MIN($B21-SUM($E21:CY21),$C21))</f>
        <v>0</v>
      </c>
    </row>
    <row r="22" spans="1:104" ht="12.75" customHeight="1">
      <c r="A22" s="13" t="str">
        <f t="array" aca="1" ref="A22" ca="1">IF(ROWS(A$8:A21)&gt;$A$7,"",INDEX(Debts_Name,SMALL(IF(DebtSplit=1,ROW(Debts_Name)-ROW(חובות!$B$10)+1),ROWS(A$8:A21))))</f>
        <v/>
      </c>
      <c r="B22" s="78">
        <f t="array" aca="1" ref="B22" ca="1">IFERROR(IF(ROWS(A$8:A21)&gt;$A$7,0,INDEX(Debts_Yitra,SMALL(IF(DebtSplit=1,ROW(Debts_Yitra)-ROW(חובות!$I$10)+1),ROWS(A$8:A21))))*1,0)</f>
        <v>0</v>
      </c>
      <c r="C22" s="78">
        <f t="array" aca="1" ref="C22" ca="1">IFERROR(IF(ROWS(A$8:A21)&gt;$A$7,0,INDEX(Debts_Pmt,SMALL(IF(DebtSplit=1,ROW(Debts_Pmt)-ROW(חובות!$H$10)+1),ROWS(A$8:A21))))*1,0)</f>
        <v>0</v>
      </c>
      <c r="D22" s="95">
        <f t="array" aca="1" ref="D22" ca="1">IFERROR(IF(ROWS(B$8:B21)&gt;$A$7,0,INDEX(Debts_Int,SMALL(IF(DebtSplit=1,ROW(Debts_Int)-ROW(חובות!$F$10)+1),ROWS(B$8:B21))))*1,0)</f>
        <v>0</v>
      </c>
      <c r="E22" s="79">
        <f t="shared" ca="1" si="3"/>
        <v>0</v>
      </c>
      <c r="F22" s="79">
        <f ca="1">IF($B22="","",MIN($B22-SUM(E22:$E22),$C22))</f>
        <v>0</v>
      </c>
      <c r="G22" s="79">
        <f ca="1">IF($B22="","",MIN($B22-SUM($E22:F22),$C22))</f>
        <v>0</v>
      </c>
      <c r="H22" s="79">
        <f ca="1">IF($B22="","",MIN($B22-SUM($E22:G22),$C22))</f>
        <v>0</v>
      </c>
      <c r="I22" s="79">
        <f ca="1">IF($B22="","",MIN($B22-SUM($E22:H22),$C22))</f>
        <v>0</v>
      </c>
      <c r="J22" s="79">
        <f ca="1">IF($B22="","",MIN($B22-SUM($E22:I22),$C22))</f>
        <v>0</v>
      </c>
      <c r="K22" s="79">
        <f ca="1">IF($B22="","",MIN($B22-SUM($E22:J22),$C22))</f>
        <v>0</v>
      </c>
      <c r="L22" s="79">
        <f ca="1">IF($B22="","",MIN($B22-SUM($E22:K22),$C22))</f>
        <v>0</v>
      </c>
      <c r="M22" s="79">
        <f ca="1">IF($B22="","",MIN($B22-SUM($E22:L22),$C22))</f>
        <v>0</v>
      </c>
      <c r="N22" s="79">
        <f ca="1">IF($B22="","",MIN($B22-SUM($E22:M22),$C22))</f>
        <v>0</v>
      </c>
      <c r="O22" s="79">
        <f ca="1">IF($B22="","",MIN($B22-SUM($E22:N22),$C22))</f>
        <v>0</v>
      </c>
      <c r="P22" s="79">
        <f ca="1">IF($B22="","",MIN($B22-SUM($E22:O22),$C22))</f>
        <v>0</v>
      </c>
      <c r="Q22" s="79">
        <f ca="1">IF($B22="","",MIN($B22-SUM($E22:P22),$C22))</f>
        <v>0</v>
      </c>
      <c r="R22" s="79">
        <f ca="1">IF($B22="","",MIN($B22-SUM($E22:Q22),$C22))</f>
        <v>0</v>
      </c>
      <c r="S22" s="79">
        <f ca="1">IF($B22="","",MIN($B22-SUM($E22:R22),$C22))</f>
        <v>0</v>
      </c>
      <c r="T22" s="79">
        <f ca="1">IF($B22="","",MIN($B22-SUM($E22:S22),$C22))</f>
        <v>0</v>
      </c>
      <c r="U22" s="79">
        <f ca="1">IF($B22="","",MIN($B22-SUM($E22:T22),$C22))</f>
        <v>0</v>
      </c>
      <c r="V22" s="79">
        <f ca="1">IF($B22="","",MIN($B22-SUM($E22:U22),$C22))</f>
        <v>0</v>
      </c>
      <c r="W22" s="79">
        <f ca="1">IF($B22="","",MIN($B22-SUM($E22:V22),$C22))</f>
        <v>0</v>
      </c>
      <c r="X22" s="79">
        <f ca="1">IF($B22="","",MIN($B22-SUM($E22:W22),$C22))</f>
        <v>0</v>
      </c>
      <c r="Y22" s="79">
        <f ca="1">IF($B22="","",MIN($B22-SUM($E22:X22),$C22))</f>
        <v>0</v>
      </c>
      <c r="Z22" s="79">
        <f ca="1">IF($B22="","",MIN($B22-SUM($E22:Y22),$C22))</f>
        <v>0</v>
      </c>
      <c r="AA22" s="79">
        <f ca="1">IF($B22="","",MIN($B22-SUM($E22:Z22),$C22))</f>
        <v>0</v>
      </c>
      <c r="AB22" s="79">
        <f ca="1">IF($B22="","",MIN($B22-SUM($E22:AA22),$C22))</f>
        <v>0</v>
      </c>
      <c r="AC22" s="79">
        <f ca="1">IF($B22="","",MIN($B22-SUM($E22:AB22),$C22))</f>
        <v>0</v>
      </c>
      <c r="AD22" s="79">
        <f ca="1">IF($B22="","",MIN($B22-SUM($E22:AC22),$C22))</f>
        <v>0</v>
      </c>
      <c r="AE22" s="79">
        <f ca="1">IF($B22="","",MIN($B22-SUM($E22:AD22),$C22))</f>
        <v>0</v>
      </c>
      <c r="AF22" s="79">
        <f ca="1">IF($B22="","",MIN($B22-SUM($E22:AE22),$C22))</f>
        <v>0</v>
      </c>
      <c r="AG22" s="79">
        <f ca="1">IF($B22="","",MIN($B22-SUM($E22:AF22),$C22))</f>
        <v>0</v>
      </c>
      <c r="AH22" s="79">
        <f ca="1">IF($B22="","",MIN($B22-SUM($E22:AG22),$C22))</f>
        <v>0</v>
      </c>
      <c r="AI22" s="79">
        <f ca="1">IF($B22="","",MIN($B22-SUM($E22:AH22),$C22))</f>
        <v>0</v>
      </c>
      <c r="AJ22" s="79">
        <f ca="1">IF($B22="","",MIN($B22-SUM($E22:AI22),$C22))</f>
        <v>0</v>
      </c>
      <c r="AK22" s="79">
        <f ca="1">IF($B22="","",MIN($B22-SUM($E22:AJ22),$C22))</f>
        <v>0</v>
      </c>
      <c r="AL22" s="79">
        <f ca="1">IF($B22="","",MIN($B22-SUM($E22:AK22),$C22))</f>
        <v>0</v>
      </c>
      <c r="AM22" s="79">
        <f ca="1">IF($B22="","",MIN($B22-SUM($E22:AL22),$C22))</f>
        <v>0</v>
      </c>
      <c r="AN22" s="79">
        <f ca="1">IF($B22="","",MIN($B22-SUM($E22:AM22),$C22))</f>
        <v>0</v>
      </c>
      <c r="AO22" s="79">
        <f ca="1">IF($B22="","",MIN($B22-SUM($E22:AN22),$C22))</f>
        <v>0</v>
      </c>
      <c r="AP22" s="79">
        <f ca="1">IF($B22="","",MIN($B22-SUM($E22:AO22),$C22))</f>
        <v>0</v>
      </c>
      <c r="AQ22" s="79">
        <f ca="1">IF($B22="","",MIN($B22-SUM($E22:AP22),$C22))</f>
        <v>0</v>
      </c>
      <c r="AR22" s="79">
        <f ca="1">IF($B22="","",MIN($B22-SUM($E22:AQ22),$C22))</f>
        <v>0</v>
      </c>
      <c r="AS22" s="79">
        <f ca="1">IF($B22="","",MIN($B22-SUM($E22:AR22),$C22))</f>
        <v>0</v>
      </c>
      <c r="AT22" s="79">
        <f ca="1">IF($B22="","",MIN($B22-SUM($E22:AS22),$C22))</f>
        <v>0</v>
      </c>
      <c r="AU22" s="79">
        <f ca="1">IF($B22="","",MIN($B22-SUM($E22:AT22),$C22))</f>
        <v>0</v>
      </c>
      <c r="AV22" s="79">
        <f ca="1">IF($B22="","",MIN($B22-SUM($E22:AU22),$C22))</f>
        <v>0</v>
      </c>
      <c r="AW22" s="79">
        <f ca="1">IF($B22="","",MIN($B22-SUM($E22:AV22),$C22))</f>
        <v>0</v>
      </c>
      <c r="AX22" s="79">
        <f ca="1">IF($B22="","",MIN($B22-SUM($E22:AW22),$C22))</f>
        <v>0</v>
      </c>
      <c r="AY22" s="79">
        <f ca="1">IF($B22="","",MIN($B22-SUM($E22:AX22),$C22))</f>
        <v>0</v>
      </c>
      <c r="AZ22" s="79">
        <f ca="1">IF($B22="","",MIN($B22-SUM($E22:AY22),$C22))</f>
        <v>0</v>
      </c>
      <c r="BA22" s="79">
        <f ca="1">IF($B22="","",MIN($B22-SUM($E22:AZ22),$C22))</f>
        <v>0</v>
      </c>
      <c r="BB22" s="79">
        <f ca="1">IF($B22="","",MIN($B22-SUM($E22:BA22),$C22))</f>
        <v>0</v>
      </c>
      <c r="BC22" s="79">
        <f ca="1">IF($B22="","",MIN($B22-SUM($E22:BB22),$C22))</f>
        <v>0</v>
      </c>
      <c r="BD22" s="79">
        <f ca="1">IF($B22="","",MIN($B22-SUM($E22:BC22),$C22))</f>
        <v>0</v>
      </c>
      <c r="BE22" s="79">
        <f ca="1">IF($B22="","",MIN($B22-SUM($E22:BD22),$C22))</f>
        <v>0</v>
      </c>
      <c r="BF22" s="79">
        <f ca="1">IF($B22="","",MIN($B22-SUM($E22:BE22),$C22))</f>
        <v>0</v>
      </c>
      <c r="BG22" s="79">
        <f ca="1">IF($B22="","",MIN($B22-SUM($E22:BF22),$C22))</f>
        <v>0</v>
      </c>
      <c r="BH22" s="79">
        <f ca="1">IF($B22="","",MIN($B22-SUM($E22:BG22),$C22))</f>
        <v>0</v>
      </c>
      <c r="BI22" s="79">
        <f ca="1">IF($B22="","",MIN($B22-SUM($E22:BH22),$C22))</f>
        <v>0</v>
      </c>
      <c r="BJ22" s="79">
        <f ca="1">IF($B22="","",MIN($B22-SUM($E22:BI22),$C22))</f>
        <v>0</v>
      </c>
      <c r="BK22" s="79">
        <f ca="1">IF($B22="","",MIN($B22-SUM($E22:BJ22),$C22))</f>
        <v>0</v>
      </c>
      <c r="BL22" s="79">
        <f ca="1">IF($B22="","",MIN($B22-SUM($E22:BK22),$C22))</f>
        <v>0</v>
      </c>
      <c r="BM22" s="79">
        <f ca="1">IF($B22="","",MIN($B22-SUM($E22:BL22),$C22))</f>
        <v>0</v>
      </c>
      <c r="BN22" s="79">
        <f ca="1">IF($B22="","",MIN($B22-SUM($E22:BM22),$C22))</f>
        <v>0</v>
      </c>
      <c r="BO22" s="79">
        <f ca="1">IF($B22="","",MIN($B22-SUM($E22:BN22),$C22))</f>
        <v>0</v>
      </c>
      <c r="BP22" s="79">
        <f ca="1">IF($B22="","",MIN($B22-SUM($E22:BO22),$C22))</f>
        <v>0</v>
      </c>
      <c r="BQ22" s="79">
        <f ca="1">IF($B22="","",MIN($B22-SUM($E22:BP22),$C22))</f>
        <v>0</v>
      </c>
      <c r="BR22" s="79">
        <f ca="1">IF($B22="","",MIN($B22-SUM($E22:BQ22),$C22))</f>
        <v>0</v>
      </c>
      <c r="BS22" s="79">
        <f ca="1">IF($B22="","",MIN($B22-SUM($E22:BR22),$C22))</f>
        <v>0</v>
      </c>
      <c r="BT22" s="79">
        <f ca="1">IF($B22="","",MIN($B22-SUM($E22:BS22),$C22))</f>
        <v>0</v>
      </c>
      <c r="BU22" s="79">
        <f ca="1">IF($B22="","",MIN($B22-SUM($E22:BT22),$C22))</f>
        <v>0</v>
      </c>
      <c r="BV22" s="79">
        <f ca="1">IF($B22="","",MIN($B22-SUM($E22:BU22),$C22))</f>
        <v>0</v>
      </c>
      <c r="BW22" s="79">
        <f ca="1">IF($B22="","",MIN($B22-SUM($E22:BV22),$C22))</f>
        <v>0</v>
      </c>
      <c r="BX22" s="79">
        <f ca="1">IF($B22="","",MIN($B22-SUM($E22:BW22),$C22))</f>
        <v>0</v>
      </c>
      <c r="BY22" s="79">
        <f ca="1">IF($B22="","",MIN($B22-SUM($E22:BX22),$C22))</f>
        <v>0</v>
      </c>
      <c r="BZ22" s="79">
        <f ca="1">IF($B22="","",MIN($B22-SUM($E22:BY22),$C22))</f>
        <v>0</v>
      </c>
      <c r="CA22" s="79">
        <f ca="1">IF($B22="","",MIN($B22-SUM($E22:BZ22),$C22))</f>
        <v>0</v>
      </c>
      <c r="CB22" s="79">
        <f ca="1">IF($B22="","",MIN($B22-SUM($E22:CA22),$C22))</f>
        <v>0</v>
      </c>
      <c r="CC22" s="79">
        <f ca="1">IF($B22="","",MIN($B22-SUM($E22:CB22),$C22))</f>
        <v>0</v>
      </c>
      <c r="CD22" s="79">
        <f ca="1">IF($B22="","",MIN($B22-SUM($E22:CC22),$C22))</f>
        <v>0</v>
      </c>
      <c r="CE22" s="79">
        <f ca="1">IF($B22="","",MIN($B22-SUM($E22:CD22),$C22))</f>
        <v>0</v>
      </c>
      <c r="CF22" s="79">
        <f ca="1">IF($B22="","",MIN($B22-SUM($E22:CE22),$C22))</f>
        <v>0</v>
      </c>
      <c r="CG22" s="79">
        <f ca="1">IF($B22="","",MIN($B22-SUM($E22:CF22),$C22))</f>
        <v>0</v>
      </c>
      <c r="CH22" s="79">
        <f ca="1">IF($B22="","",MIN($B22-SUM($E22:CG22),$C22))</f>
        <v>0</v>
      </c>
      <c r="CI22" s="79">
        <f ca="1">IF($B22="","",MIN($B22-SUM($E22:CH22),$C22))</f>
        <v>0</v>
      </c>
      <c r="CJ22" s="79">
        <f ca="1">IF($B22="","",MIN($B22-SUM($E22:CI22),$C22))</f>
        <v>0</v>
      </c>
      <c r="CK22" s="79">
        <f ca="1">IF($B22="","",MIN($B22-SUM($E22:CJ22),$C22))</f>
        <v>0</v>
      </c>
      <c r="CL22" s="79">
        <f ca="1">IF($B22="","",MIN($B22-SUM($E22:CK22),$C22))</f>
        <v>0</v>
      </c>
      <c r="CM22" s="79">
        <f ca="1">IF($B22="","",MIN($B22-SUM($E22:CL22),$C22))</f>
        <v>0</v>
      </c>
      <c r="CN22" s="79">
        <f ca="1">IF($B22="","",MIN($B22-SUM($E22:CM22),$C22))</f>
        <v>0</v>
      </c>
      <c r="CO22" s="79">
        <f ca="1">IF($B22="","",MIN($B22-SUM($E22:CN22),$C22))</f>
        <v>0</v>
      </c>
      <c r="CP22" s="79">
        <f ca="1">IF($B22="","",MIN($B22-SUM($E22:CO22),$C22))</f>
        <v>0</v>
      </c>
      <c r="CQ22" s="79">
        <f ca="1">IF($B22="","",MIN($B22-SUM($E22:CP22),$C22))</f>
        <v>0</v>
      </c>
      <c r="CR22" s="79">
        <f ca="1">IF($B22="","",MIN($B22-SUM($E22:CQ22),$C22))</f>
        <v>0</v>
      </c>
      <c r="CS22" s="79">
        <f ca="1">IF($B22="","",MIN($B22-SUM($E22:CR22),$C22))</f>
        <v>0</v>
      </c>
      <c r="CT22" s="79">
        <f ca="1">IF($B22="","",MIN($B22-SUM($E22:CS22),$C22))</f>
        <v>0</v>
      </c>
      <c r="CU22" s="79">
        <f ca="1">IF($B22="","",MIN($B22-SUM($E22:CT22),$C22))</f>
        <v>0</v>
      </c>
      <c r="CV22" s="79">
        <f ca="1">IF($B22="","",MIN($B22-SUM($E22:CU22),$C22))</f>
        <v>0</v>
      </c>
      <c r="CW22" s="79">
        <f ca="1">IF($B22="","",MIN($B22-SUM($E22:CV22),$C22))</f>
        <v>0</v>
      </c>
      <c r="CX22" s="79">
        <f ca="1">IF($B22="","",MIN($B22-SUM($E22:CW22),$C22))</f>
        <v>0</v>
      </c>
      <c r="CY22" s="79">
        <f ca="1">IF($B22="","",MIN($B22-SUM($E22:CX22),$C22))</f>
        <v>0</v>
      </c>
      <c r="CZ22" s="79">
        <f ca="1">IF($B22="","",MIN($B22-SUM($E22:CY22),$C22))</f>
        <v>0</v>
      </c>
    </row>
    <row r="23" spans="1:104" ht="12.75" customHeight="1">
      <c r="A23" s="13" t="str">
        <f t="array" aca="1" ref="A23" ca="1">IF(ROWS(A$8:A22)&gt;$A$7,"",INDEX(Debts_Name,SMALL(IF(DebtSplit=1,ROW(Debts_Name)-ROW(חובות!$B$10)+1),ROWS(A$8:A22))))</f>
        <v/>
      </c>
      <c r="B23" s="78">
        <f t="array" aca="1" ref="B23" ca="1">IFERROR(IF(ROWS(A$8:A22)&gt;$A$7,0,INDEX(Debts_Yitra,SMALL(IF(DebtSplit=1,ROW(Debts_Yitra)-ROW(חובות!$I$10)+1),ROWS(A$8:A22))))*1,0)</f>
        <v>0</v>
      </c>
      <c r="C23" s="78">
        <f t="array" aca="1" ref="C23" ca="1">IFERROR(IF(ROWS(A$8:A22)&gt;$A$7,0,INDEX(Debts_Pmt,SMALL(IF(DebtSplit=1,ROW(Debts_Pmt)-ROW(חובות!$H$10)+1),ROWS(A$8:A22))))*1,0)</f>
        <v>0</v>
      </c>
      <c r="D23" s="95">
        <f t="array" aca="1" ref="D23" ca="1">IFERROR(IF(ROWS(B$8:B22)&gt;$A$7,0,INDEX(Debts_Int,SMALL(IF(DebtSplit=1,ROW(Debts_Int)-ROW(חובות!$F$10)+1),ROWS(B$8:B22))))*1,0)</f>
        <v>0</v>
      </c>
      <c r="E23" s="79">
        <f t="shared" ca="1" si="3"/>
        <v>0</v>
      </c>
      <c r="F23" s="79">
        <f ca="1">IF($B23="","",MIN($B23-SUM(E23:$E23),$C23))</f>
        <v>0</v>
      </c>
      <c r="G23" s="79">
        <f ca="1">IF($B23="","",MIN($B23-SUM($E23:F23),$C23))</f>
        <v>0</v>
      </c>
      <c r="H23" s="79">
        <f ca="1">IF($B23="","",MIN($B23-SUM($E23:G23),$C23))</f>
        <v>0</v>
      </c>
      <c r="I23" s="79">
        <f ca="1">IF($B23="","",MIN($B23-SUM($E23:H23),$C23))</f>
        <v>0</v>
      </c>
      <c r="J23" s="79">
        <f ca="1">IF($B23="","",MIN($B23-SUM($E23:I23),$C23))</f>
        <v>0</v>
      </c>
      <c r="K23" s="79">
        <f ca="1">IF($B23="","",MIN($B23-SUM($E23:J23),$C23))</f>
        <v>0</v>
      </c>
      <c r="L23" s="79">
        <f ca="1">IF($B23="","",MIN($B23-SUM($E23:K23),$C23))</f>
        <v>0</v>
      </c>
      <c r="M23" s="79">
        <f ca="1">IF($B23="","",MIN($B23-SUM($E23:L23),$C23))</f>
        <v>0</v>
      </c>
      <c r="N23" s="79">
        <f ca="1">IF($B23="","",MIN($B23-SUM($E23:M23),$C23))</f>
        <v>0</v>
      </c>
      <c r="O23" s="79">
        <f ca="1">IF($B23="","",MIN($B23-SUM($E23:N23),$C23))</f>
        <v>0</v>
      </c>
      <c r="P23" s="79">
        <f ca="1">IF($B23="","",MIN($B23-SUM($E23:O23),$C23))</f>
        <v>0</v>
      </c>
      <c r="Q23" s="79">
        <f ca="1">IF($B23="","",MIN($B23-SUM($E23:P23),$C23))</f>
        <v>0</v>
      </c>
      <c r="R23" s="79">
        <f ca="1">IF($B23="","",MIN($B23-SUM($E23:Q23),$C23))</f>
        <v>0</v>
      </c>
      <c r="S23" s="79">
        <f ca="1">IF($B23="","",MIN($B23-SUM($E23:R23),$C23))</f>
        <v>0</v>
      </c>
      <c r="T23" s="79">
        <f ca="1">IF($B23="","",MIN($B23-SUM($E23:S23),$C23))</f>
        <v>0</v>
      </c>
      <c r="U23" s="79">
        <f ca="1">IF($B23="","",MIN($B23-SUM($E23:T23),$C23))</f>
        <v>0</v>
      </c>
      <c r="V23" s="79">
        <f ca="1">IF($B23="","",MIN($B23-SUM($E23:U23),$C23))</f>
        <v>0</v>
      </c>
      <c r="W23" s="79">
        <f ca="1">IF($B23="","",MIN($B23-SUM($E23:V23),$C23))</f>
        <v>0</v>
      </c>
      <c r="X23" s="79">
        <f ca="1">IF($B23="","",MIN($B23-SUM($E23:W23),$C23))</f>
        <v>0</v>
      </c>
      <c r="Y23" s="79">
        <f ca="1">IF($B23="","",MIN($B23-SUM($E23:X23),$C23))</f>
        <v>0</v>
      </c>
      <c r="Z23" s="79">
        <f ca="1">IF($B23="","",MIN($B23-SUM($E23:Y23),$C23))</f>
        <v>0</v>
      </c>
      <c r="AA23" s="79">
        <f ca="1">IF($B23="","",MIN($B23-SUM($E23:Z23),$C23))</f>
        <v>0</v>
      </c>
      <c r="AB23" s="79">
        <f ca="1">IF($B23="","",MIN($B23-SUM($E23:AA23),$C23))</f>
        <v>0</v>
      </c>
      <c r="AC23" s="79">
        <f ca="1">IF($B23="","",MIN($B23-SUM($E23:AB23),$C23))</f>
        <v>0</v>
      </c>
      <c r="AD23" s="79">
        <f ca="1">IF($B23="","",MIN($B23-SUM($E23:AC23),$C23))</f>
        <v>0</v>
      </c>
      <c r="AE23" s="79">
        <f ca="1">IF($B23="","",MIN($B23-SUM($E23:AD23),$C23))</f>
        <v>0</v>
      </c>
      <c r="AF23" s="79">
        <f ca="1">IF($B23="","",MIN($B23-SUM($E23:AE23),$C23))</f>
        <v>0</v>
      </c>
      <c r="AG23" s="79">
        <f ca="1">IF($B23="","",MIN($B23-SUM($E23:AF23),$C23))</f>
        <v>0</v>
      </c>
      <c r="AH23" s="79">
        <f ca="1">IF($B23="","",MIN($B23-SUM($E23:AG23),$C23))</f>
        <v>0</v>
      </c>
      <c r="AI23" s="79">
        <f ca="1">IF($B23="","",MIN($B23-SUM($E23:AH23),$C23))</f>
        <v>0</v>
      </c>
      <c r="AJ23" s="79">
        <f ca="1">IF($B23="","",MIN($B23-SUM($E23:AI23),$C23))</f>
        <v>0</v>
      </c>
      <c r="AK23" s="79">
        <f ca="1">IF($B23="","",MIN($B23-SUM($E23:AJ23),$C23))</f>
        <v>0</v>
      </c>
      <c r="AL23" s="79">
        <f ca="1">IF($B23="","",MIN($B23-SUM($E23:AK23),$C23))</f>
        <v>0</v>
      </c>
      <c r="AM23" s="79">
        <f ca="1">IF($B23="","",MIN($B23-SUM($E23:AL23),$C23))</f>
        <v>0</v>
      </c>
      <c r="AN23" s="79">
        <f ca="1">IF($B23="","",MIN($B23-SUM($E23:AM23),$C23))</f>
        <v>0</v>
      </c>
      <c r="AO23" s="79">
        <f ca="1">IF($B23="","",MIN($B23-SUM($E23:AN23),$C23))</f>
        <v>0</v>
      </c>
      <c r="AP23" s="79">
        <f ca="1">IF($B23="","",MIN($B23-SUM($E23:AO23),$C23))</f>
        <v>0</v>
      </c>
      <c r="AQ23" s="79">
        <f ca="1">IF($B23="","",MIN($B23-SUM($E23:AP23),$C23))</f>
        <v>0</v>
      </c>
      <c r="AR23" s="79">
        <f ca="1">IF($B23="","",MIN($B23-SUM($E23:AQ23),$C23))</f>
        <v>0</v>
      </c>
      <c r="AS23" s="79">
        <f ca="1">IF($B23="","",MIN($B23-SUM($E23:AR23),$C23))</f>
        <v>0</v>
      </c>
      <c r="AT23" s="79">
        <f ca="1">IF($B23="","",MIN($B23-SUM($E23:AS23),$C23))</f>
        <v>0</v>
      </c>
      <c r="AU23" s="79">
        <f ca="1">IF($B23="","",MIN($B23-SUM($E23:AT23),$C23))</f>
        <v>0</v>
      </c>
      <c r="AV23" s="79">
        <f ca="1">IF($B23="","",MIN($B23-SUM($E23:AU23),$C23))</f>
        <v>0</v>
      </c>
      <c r="AW23" s="79">
        <f ca="1">IF($B23="","",MIN($B23-SUM($E23:AV23),$C23))</f>
        <v>0</v>
      </c>
      <c r="AX23" s="79">
        <f ca="1">IF($B23="","",MIN($B23-SUM($E23:AW23),$C23))</f>
        <v>0</v>
      </c>
      <c r="AY23" s="79">
        <f ca="1">IF($B23="","",MIN($B23-SUM($E23:AX23),$C23))</f>
        <v>0</v>
      </c>
      <c r="AZ23" s="79">
        <f ca="1">IF($B23="","",MIN($B23-SUM($E23:AY23),$C23))</f>
        <v>0</v>
      </c>
      <c r="BA23" s="79">
        <f ca="1">IF($B23="","",MIN($B23-SUM($E23:AZ23),$C23))</f>
        <v>0</v>
      </c>
      <c r="BB23" s="79">
        <f ca="1">IF($B23="","",MIN($B23-SUM($E23:BA23),$C23))</f>
        <v>0</v>
      </c>
      <c r="BC23" s="79">
        <f ca="1">IF($B23="","",MIN($B23-SUM($E23:BB23),$C23))</f>
        <v>0</v>
      </c>
      <c r="BD23" s="79">
        <f ca="1">IF($B23="","",MIN($B23-SUM($E23:BC23),$C23))</f>
        <v>0</v>
      </c>
      <c r="BE23" s="79">
        <f ca="1">IF($B23="","",MIN($B23-SUM($E23:BD23),$C23))</f>
        <v>0</v>
      </c>
      <c r="BF23" s="79">
        <f ca="1">IF($B23="","",MIN($B23-SUM($E23:BE23),$C23))</f>
        <v>0</v>
      </c>
      <c r="BG23" s="79">
        <f ca="1">IF($B23="","",MIN($B23-SUM($E23:BF23),$C23))</f>
        <v>0</v>
      </c>
      <c r="BH23" s="79">
        <f ca="1">IF($B23="","",MIN($B23-SUM($E23:BG23),$C23))</f>
        <v>0</v>
      </c>
      <c r="BI23" s="79">
        <f ca="1">IF($B23="","",MIN($B23-SUM($E23:BH23),$C23))</f>
        <v>0</v>
      </c>
      <c r="BJ23" s="79">
        <f ca="1">IF($B23="","",MIN($B23-SUM($E23:BI23),$C23))</f>
        <v>0</v>
      </c>
      <c r="BK23" s="79">
        <f ca="1">IF($B23="","",MIN($B23-SUM($E23:BJ23),$C23))</f>
        <v>0</v>
      </c>
      <c r="BL23" s="79">
        <f ca="1">IF($B23="","",MIN($B23-SUM($E23:BK23),$C23))</f>
        <v>0</v>
      </c>
      <c r="BM23" s="79">
        <f ca="1">IF($B23="","",MIN($B23-SUM($E23:BL23),$C23))</f>
        <v>0</v>
      </c>
      <c r="BN23" s="79">
        <f ca="1">IF($B23="","",MIN($B23-SUM($E23:BM23),$C23))</f>
        <v>0</v>
      </c>
      <c r="BO23" s="79">
        <f ca="1">IF($B23="","",MIN($B23-SUM($E23:BN23),$C23))</f>
        <v>0</v>
      </c>
      <c r="BP23" s="79">
        <f ca="1">IF($B23="","",MIN($B23-SUM($E23:BO23),$C23))</f>
        <v>0</v>
      </c>
      <c r="BQ23" s="79">
        <f ca="1">IF($B23="","",MIN($B23-SUM($E23:BP23),$C23))</f>
        <v>0</v>
      </c>
      <c r="BR23" s="79">
        <f ca="1">IF($B23="","",MIN($B23-SUM($E23:BQ23),$C23))</f>
        <v>0</v>
      </c>
      <c r="BS23" s="79">
        <f ca="1">IF($B23="","",MIN($B23-SUM($E23:BR23),$C23))</f>
        <v>0</v>
      </c>
      <c r="BT23" s="79">
        <f ca="1">IF($B23="","",MIN($B23-SUM($E23:BS23),$C23))</f>
        <v>0</v>
      </c>
      <c r="BU23" s="79">
        <f ca="1">IF($B23="","",MIN($B23-SUM($E23:BT23),$C23))</f>
        <v>0</v>
      </c>
      <c r="BV23" s="79">
        <f ca="1">IF($B23="","",MIN($B23-SUM($E23:BU23),$C23))</f>
        <v>0</v>
      </c>
      <c r="BW23" s="79">
        <f ca="1">IF($B23="","",MIN($B23-SUM($E23:BV23),$C23))</f>
        <v>0</v>
      </c>
      <c r="BX23" s="79">
        <f ca="1">IF($B23="","",MIN($B23-SUM($E23:BW23),$C23))</f>
        <v>0</v>
      </c>
      <c r="BY23" s="79">
        <f ca="1">IF($B23="","",MIN($B23-SUM($E23:BX23),$C23))</f>
        <v>0</v>
      </c>
      <c r="BZ23" s="79">
        <f ca="1">IF($B23="","",MIN($B23-SUM($E23:BY23),$C23))</f>
        <v>0</v>
      </c>
      <c r="CA23" s="79">
        <f ca="1">IF($B23="","",MIN($B23-SUM($E23:BZ23),$C23))</f>
        <v>0</v>
      </c>
      <c r="CB23" s="79">
        <f ca="1">IF($B23="","",MIN($B23-SUM($E23:CA23),$C23))</f>
        <v>0</v>
      </c>
      <c r="CC23" s="79">
        <f ca="1">IF($B23="","",MIN($B23-SUM($E23:CB23),$C23))</f>
        <v>0</v>
      </c>
      <c r="CD23" s="79">
        <f ca="1">IF($B23="","",MIN($B23-SUM($E23:CC23),$C23))</f>
        <v>0</v>
      </c>
      <c r="CE23" s="79">
        <f ca="1">IF($B23="","",MIN($B23-SUM($E23:CD23),$C23))</f>
        <v>0</v>
      </c>
      <c r="CF23" s="79">
        <f ca="1">IF($B23="","",MIN($B23-SUM($E23:CE23),$C23))</f>
        <v>0</v>
      </c>
      <c r="CG23" s="79">
        <f ca="1">IF($B23="","",MIN($B23-SUM($E23:CF23),$C23))</f>
        <v>0</v>
      </c>
      <c r="CH23" s="79">
        <f ca="1">IF($B23="","",MIN($B23-SUM($E23:CG23),$C23))</f>
        <v>0</v>
      </c>
      <c r="CI23" s="79">
        <f ca="1">IF($B23="","",MIN($B23-SUM($E23:CH23),$C23))</f>
        <v>0</v>
      </c>
      <c r="CJ23" s="79">
        <f ca="1">IF($B23="","",MIN($B23-SUM($E23:CI23),$C23))</f>
        <v>0</v>
      </c>
      <c r="CK23" s="79">
        <f ca="1">IF($B23="","",MIN($B23-SUM($E23:CJ23),$C23))</f>
        <v>0</v>
      </c>
      <c r="CL23" s="79">
        <f ca="1">IF($B23="","",MIN($B23-SUM($E23:CK23),$C23))</f>
        <v>0</v>
      </c>
      <c r="CM23" s="79">
        <f ca="1">IF($B23="","",MIN($B23-SUM($E23:CL23),$C23))</f>
        <v>0</v>
      </c>
      <c r="CN23" s="79">
        <f ca="1">IF($B23="","",MIN($B23-SUM($E23:CM23),$C23))</f>
        <v>0</v>
      </c>
      <c r="CO23" s="79">
        <f ca="1">IF($B23="","",MIN($B23-SUM($E23:CN23),$C23))</f>
        <v>0</v>
      </c>
      <c r="CP23" s="79">
        <f ca="1">IF($B23="","",MIN($B23-SUM($E23:CO23),$C23))</f>
        <v>0</v>
      </c>
      <c r="CQ23" s="79">
        <f ca="1">IF($B23="","",MIN($B23-SUM($E23:CP23),$C23))</f>
        <v>0</v>
      </c>
      <c r="CR23" s="79">
        <f ca="1">IF($B23="","",MIN($B23-SUM($E23:CQ23),$C23))</f>
        <v>0</v>
      </c>
      <c r="CS23" s="79">
        <f ca="1">IF($B23="","",MIN($B23-SUM($E23:CR23),$C23))</f>
        <v>0</v>
      </c>
      <c r="CT23" s="79">
        <f ca="1">IF($B23="","",MIN($B23-SUM($E23:CS23),$C23))</f>
        <v>0</v>
      </c>
      <c r="CU23" s="79">
        <f ca="1">IF($B23="","",MIN($B23-SUM($E23:CT23),$C23))</f>
        <v>0</v>
      </c>
      <c r="CV23" s="79">
        <f ca="1">IF($B23="","",MIN($B23-SUM($E23:CU23),$C23))</f>
        <v>0</v>
      </c>
      <c r="CW23" s="79">
        <f ca="1">IF($B23="","",MIN($B23-SUM($E23:CV23),$C23))</f>
        <v>0</v>
      </c>
      <c r="CX23" s="79">
        <f ca="1">IF($B23="","",MIN($B23-SUM($E23:CW23),$C23))</f>
        <v>0</v>
      </c>
      <c r="CY23" s="79">
        <f ca="1">IF($B23="","",MIN($B23-SUM($E23:CX23),$C23))</f>
        <v>0</v>
      </c>
      <c r="CZ23" s="79">
        <f ca="1">IF($B23="","",MIN($B23-SUM($E23:CY23),$C23))</f>
        <v>0</v>
      </c>
    </row>
    <row r="24" spans="1:104" ht="12.75" customHeight="1">
      <c r="A24" s="13" t="str">
        <f t="array" aca="1" ref="A24" ca="1">IF(ROWS(A$8:A23)&gt;$A$7,"",INDEX(Debts_Name,SMALL(IF(DebtSplit=1,ROW(Debts_Name)-ROW(חובות!$B$10)+1),ROWS(A$8:A23))))</f>
        <v/>
      </c>
      <c r="B24" s="78">
        <f t="array" aca="1" ref="B24" ca="1">IFERROR(IF(ROWS(A$8:A23)&gt;$A$7,0,INDEX(Debts_Yitra,SMALL(IF(DebtSplit=1,ROW(Debts_Yitra)-ROW(חובות!$I$10)+1),ROWS(A$8:A23))))*1,0)</f>
        <v>0</v>
      </c>
      <c r="C24" s="78">
        <f t="array" aca="1" ref="C24" ca="1">IFERROR(IF(ROWS(A$8:A23)&gt;$A$7,0,INDEX(Debts_Pmt,SMALL(IF(DebtSplit=1,ROW(Debts_Pmt)-ROW(חובות!$H$10)+1),ROWS(A$8:A23))))*1,0)</f>
        <v>0</v>
      </c>
      <c r="D24" s="95">
        <f t="array" aca="1" ref="D24" ca="1">IFERROR(IF(ROWS(B$8:B23)&gt;$A$7,0,INDEX(Debts_Int,SMALL(IF(DebtSplit=1,ROW(Debts_Int)-ROW(חובות!$F$10)+1),ROWS(B$8:B23))))*1,0)</f>
        <v>0</v>
      </c>
      <c r="E24" s="79">
        <f t="shared" ca="1" si="3"/>
        <v>0</v>
      </c>
      <c r="F24" s="79">
        <f ca="1">IF($B24="","",MIN($B24-SUM(E24:$E24),$C24))</f>
        <v>0</v>
      </c>
      <c r="G24" s="79">
        <f ca="1">IF($B24="","",MIN($B24-SUM($E24:F24),$C24))</f>
        <v>0</v>
      </c>
      <c r="H24" s="79">
        <f ca="1">IF($B24="","",MIN($B24-SUM($E24:G24),$C24))</f>
        <v>0</v>
      </c>
      <c r="I24" s="79">
        <f ca="1">IF($B24="","",MIN($B24-SUM($E24:H24),$C24))</f>
        <v>0</v>
      </c>
      <c r="J24" s="79">
        <f ca="1">IF($B24="","",MIN($B24-SUM($E24:I24),$C24))</f>
        <v>0</v>
      </c>
      <c r="K24" s="79">
        <f ca="1">IF($B24="","",MIN($B24-SUM($E24:J24),$C24))</f>
        <v>0</v>
      </c>
      <c r="L24" s="79">
        <f ca="1">IF($B24="","",MIN($B24-SUM($E24:K24),$C24))</f>
        <v>0</v>
      </c>
      <c r="M24" s="79">
        <f ca="1">IF($B24="","",MIN($B24-SUM($E24:L24),$C24))</f>
        <v>0</v>
      </c>
      <c r="N24" s="79">
        <f ca="1">IF($B24="","",MIN($B24-SUM($E24:M24),$C24))</f>
        <v>0</v>
      </c>
      <c r="O24" s="79">
        <f ca="1">IF($B24="","",MIN($B24-SUM($E24:N24),$C24))</f>
        <v>0</v>
      </c>
      <c r="P24" s="79">
        <f ca="1">IF($B24="","",MIN($B24-SUM($E24:O24),$C24))</f>
        <v>0</v>
      </c>
      <c r="Q24" s="79">
        <f ca="1">IF($B24="","",MIN($B24-SUM($E24:P24),$C24))</f>
        <v>0</v>
      </c>
      <c r="R24" s="79">
        <f ca="1">IF($B24="","",MIN($B24-SUM($E24:Q24),$C24))</f>
        <v>0</v>
      </c>
      <c r="S24" s="79">
        <f ca="1">IF($B24="","",MIN($B24-SUM($E24:R24),$C24))</f>
        <v>0</v>
      </c>
      <c r="T24" s="79">
        <f ca="1">IF($B24="","",MIN($B24-SUM($E24:S24),$C24))</f>
        <v>0</v>
      </c>
      <c r="U24" s="79">
        <f ca="1">IF($B24="","",MIN($B24-SUM($E24:T24),$C24))</f>
        <v>0</v>
      </c>
      <c r="V24" s="79">
        <f ca="1">IF($B24="","",MIN($B24-SUM($E24:U24),$C24))</f>
        <v>0</v>
      </c>
      <c r="W24" s="79">
        <f ca="1">IF($B24="","",MIN($B24-SUM($E24:V24),$C24))</f>
        <v>0</v>
      </c>
      <c r="X24" s="79">
        <f ca="1">IF($B24="","",MIN($B24-SUM($E24:W24),$C24))</f>
        <v>0</v>
      </c>
      <c r="Y24" s="79">
        <f ca="1">IF($B24="","",MIN($B24-SUM($E24:X24),$C24))</f>
        <v>0</v>
      </c>
      <c r="Z24" s="79">
        <f ca="1">IF($B24="","",MIN($B24-SUM($E24:Y24),$C24))</f>
        <v>0</v>
      </c>
      <c r="AA24" s="79">
        <f ca="1">IF($B24="","",MIN($B24-SUM($E24:Z24),$C24))</f>
        <v>0</v>
      </c>
      <c r="AB24" s="79">
        <f ca="1">IF($B24="","",MIN($B24-SUM($E24:AA24),$C24))</f>
        <v>0</v>
      </c>
      <c r="AC24" s="79">
        <f ca="1">IF($B24="","",MIN($B24-SUM($E24:AB24),$C24))</f>
        <v>0</v>
      </c>
      <c r="AD24" s="79">
        <f ca="1">IF($B24="","",MIN($B24-SUM($E24:AC24),$C24))</f>
        <v>0</v>
      </c>
      <c r="AE24" s="79">
        <f ca="1">IF($B24="","",MIN($B24-SUM($E24:AD24),$C24))</f>
        <v>0</v>
      </c>
      <c r="AF24" s="79">
        <f ca="1">IF($B24="","",MIN($B24-SUM($E24:AE24),$C24))</f>
        <v>0</v>
      </c>
      <c r="AG24" s="79">
        <f ca="1">IF($B24="","",MIN($B24-SUM($E24:AF24),$C24))</f>
        <v>0</v>
      </c>
      <c r="AH24" s="79">
        <f ca="1">IF($B24="","",MIN($B24-SUM($E24:AG24),$C24))</f>
        <v>0</v>
      </c>
      <c r="AI24" s="79">
        <f ca="1">IF($B24="","",MIN($B24-SUM($E24:AH24),$C24))</f>
        <v>0</v>
      </c>
      <c r="AJ24" s="79">
        <f ca="1">IF($B24="","",MIN($B24-SUM($E24:AI24),$C24))</f>
        <v>0</v>
      </c>
      <c r="AK24" s="79">
        <f ca="1">IF($B24="","",MIN($B24-SUM($E24:AJ24),$C24))</f>
        <v>0</v>
      </c>
      <c r="AL24" s="79">
        <f ca="1">IF($B24="","",MIN($B24-SUM($E24:AK24),$C24))</f>
        <v>0</v>
      </c>
      <c r="AM24" s="79">
        <f ca="1">IF($B24="","",MIN($B24-SUM($E24:AL24),$C24))</f>
        <v>0</v>
      </c>
      <c r="AN24" s="79">
        <f ca="1">IF($B24="","",MIN($B24-SUM($E24:AM24),$C24))</f>
        <v>0</v>
      </c>
      <c r="AO24" s="79">
        <f ca="1">IF($B24="","",MIN($B24-SUM($E24:AN24),$C24))</f>
        <v>0</v>
      </c>
      <c r="AP24" s="79">
        <f ca="1">IF($B24="","",MIN($B24-SUM($E24:AO24),$C24))</f>
        <v>0</v>
      </c>
      <c r="AQ24" s="79">
        <f ca="1">IF($B24="","",MIN($B24-SUM($E24:AP24),$C24))</f>
        <v>0</v>
      </c>
      <c r="AR24" s="79">
        <f ca="1">IF($B24="","",MIN($B24-SUM($E24:AQ24),$C24))</f>
        <v>0</v>
      </c>
      <c r="AS24" s="79">
        <f ca="1">IF($B24="","",MIN($B24-SUM($E24:AR24),$C24))</f>
        <v>0</v>
      </c>
      <c r="AT24" s="79">
        <f ca="1">IF($B24="","",MIN($B24-SUM($E24:AS24),$C24))</f>
        <v>0</v>
      </c>
      <c r="AU24" s="79">
        <f ca="1">IF($B24="","",MIN($B24-SUM($E24:AT24),$C24))</f>
        <v>0</v>
      </c>
      <c r="AV24" s="79">
        <f ca="1">IF($B24="","",MIN($B24-SUM($E24:AU24),$C24))</f>
        <v>0</v>
      </c>
      <c r="AW24" s="79">
        <f ca="1">IF($B24="","",MIN($B24-SUM($E24:AV24),$C24))</f>
        <v>0</v>
      </c>
      <c r="AX24" s="79">
        <f ca="1">IF($B24="","",MIN($B24-SUM($E24:AW24),$C24))</f>
        <v>0</v>
      </c>
      <c r="AY24" s="79">
        <f ca="1">IF($B24="","",MIN($B24-SUM($E24:AX24),$C24))</f>
        <v>0</v>
      </c>
      <c r="AZ24" s="79">
        <f ca="1">IF($B24="","",MIN($B24-SUM($E24:AY24),$C24))</f>
        <v>0</v>
      </c>
      <c r="BA24" s="79">
        <f ca="1">IF($B24="","",MIN($B24-SUM($E24:AZ24),$C24))</f>
        <v>0</v>
      </c>
      <c r="BB24" s="79">
        <f ca="1">IF($B24="","",MIN($B24-SUM($E24:BA24),$C24))</f>
        <v>0</v>
      </c>
      <c r="BC24" s="79">
        <f ca="1">IF($B24="","",MIN($B24-SUM($E24:BB24),$C24))</f>
        <v>0</v>
      </c>
      <c r="BD24" s="79">
        <f ca="1">IF($B24="","",MIN($B24-SUM($E24:BC24),$C24))</f>
        <v>0</v>
      </c>
      <c r="BE24" s="79">
        <f ca="1">IF($B24="","",MIN($B24-SUM($E24:BD24),$C24))</f>
        <v>0</v>
      </c>
      <c r="BF24" s="79">
        <f ca="1">IF($B24="","",MIN($B24-SUM($E24:BE24),$C24))</f>
        <v>0</v>
      </c>
      <c r="BG24" s="79">
        <f ca="1">IF($B24="","",MIN($B24-SUM($E24:BF24),$C24))</f>
        <v>0</v>
      </c>
      <c r="BH24" s="79">
        <f ca="1">IF($B24="","",MIN($B24-SUM($E24:BG24),$C24))</f>
        <v>0</v>
      </c>
      <c r="BI24" s="79">
        <f ca="1">IF($B24="","",MIN($B24-SUM($E24:BH24),$C24))</f>
        <v>0</v>
      </c>
      <c r="BJ24" s="79">
        <f ca="1">IF($B24="","",MIN($B24-SUM($E24:BI24),$C24))</f>
        <v>0</v>
      </c>
      <c r="BK24" s="79">
        <f ca="1">IF($B24="","",MIN($B24-SUM($E24:BJ24),$C24))</f>
        <v>0</v>
      </c>
      <c r="BL24" s="79">
        <f ca="1">IF($B24="","",MIN($B24-SUM($E24:BK24),$C24))</f>
        <v>0</v>
      </c>
      <c r="BM24" s="79">
        <f ca="1">IF($B24="","",MIN($B24-SUM($E24:BL24),$C24))</f>
        <v>0</v>
      </c>
      <c r="BN24" s="79">
        <f ca="1">IF($B24="","",MIN($B24-SUM($E24:BM24),$C24))</f>
        <v>0</v>
      </c>
      <c r="BO24" s="79">
        <f ca="1">IF($B24="","",MIN($B24-SUM($E24:BN24),$C24))</f>
        <v>0</v>
      </c>
      <c r="BP24" s="79">
        <f ca="1">IF($B24="","",MIN($B24-SUM($E24:BO24),$C24))</f>
        <v>0</v>
      </c>
      <c r="BQ24" s="79">
        <f ca="1">IF($B24="","",MIN($B24-SUM($E24:BP24),$C24))</f>
        <v>0</v>
      </c>
      <c r="BR24" s="79">
        <f ca="1">IF($B24="","",MIN($B24-SUM($E24:BQ24),$C24))</f>
        <v>0</v>
      </c>
      <c r="BS24" s="79">
        <f ca="1">IF($B24="","",MIN($B24-SUM($E24:BR24),$C24))</f>
        <v>0</v>
      </c>
      <c r="BT24" s="79">
        <f ca="1">IF($B24="","",MIN($B24-SUM($E24:BS24),$C24))</f>
        <v>0</v>
      </c>
      <c r="BU24" s="79">
        <f ca="1">IF($B24="","",MIN($B24-SUM($E24:BT24),$C24))</f>
        <v>0</v>
      </c>
      <c r="BV24" s="79">
        <f ca="1">IF($B24="","",MIN($B24-SUM($E24:BU24),$C24))</f>
        <v>0</v>
      </c>
      <c r="BW24" s="79">
        <f ca="1">IF($B24="","",MIN($B24-SUM($E24:BV24),$C24))</f>
        <v>0</v>
      </c>
      <c r="BX24" s="79">
        <f ca="1">IF($B24="","",MIN($B24-SUM($E24:BW24),$C24))</f>
        <v>0</v>
      </c>
      <c r="BY24" s="79">
        <f ca="1">IF($B24="","",MIN($B24-SUM($E24:BX24),$C24))</f>
        <v>0</v>
      </c>
      <c r="BZ24" s="79">
        <f ca="1">IF($B24="","",MIN($B24-SUM($E24:BY24),$C24))</f>
        <v>0</v>
      </c>
      <c r="CA24" s="79">
        <f ca="1">IF($B24="","",MIN($B24-SUM($E24:BZ24),$C24))</f>
        <v>0</v>
      </c>
      <c r="CB24" s="79">
        <f ca="1">IF($B24="","",MIN($B24-SUM($E24:CA24),$C24))</f>
        <v>0</v>
      </c>
      <c r="CC24" s="79">
        <f ca="1">IF($B24="","",MIN($B24-SUM($E24:CB24),$C24))</f>
        <v>0</v>
      </c>
      <c r="CD24" s="79">
        <f ca="1">IF($B24="","",MIN($B24-SUM($E24:CC24),$C24))</f>
        <v>0</v>
      </c>
      <c r="CE24" s="79">
        <f ca="1">IF($B24="","",MIN($B24-SUM($E24:CD24),$C24))</f>
        <v>0</v>
      </c>
      <c r="CF24" s="79">
        <f ca="1">IF($B24="","",MIN($B24-SUM($E24:CE24),$C24))</f>
        <v>0</v>
      </c>
      <c r="CG24" s="79">
        <f ca="1">IF($B24="","",MIN($B24-SUM($E24:CF24),$C24))</f>
        <v>0</v>
      </c>
      <c r="CH24" s="79">
        <f ca="1">IF($B24="","",MIN($B24-SUM($E24:CG24),$C24))</f>
        <v>0</v>
      </c>
      <c r="CI24" s="79">
        <f ca="1">IF($B24="","",MIN($B24-SUM($E24:CH24),$C24))</f>
        <v>0</v>
      </c>
      <c r="CJ24" s="79">
        <f ca="1">IF($B24="","",MIN($B24-SUM($E24:CI24),$C24))</f>
        <v>0</v>
      </c>
      <c r="CK24" s="79">
        <f ca="1">IF($B24="","",MIN($B24-SUM($E24:CJ24),$C24))</f>
        <v>0</v>
      </c>
      <c r="CL24" s="79">
        <f ca="1">IF($B24="","",MIN($B24-SUM($E24:CK24),$C24))</f>
        <v>0</v>
      </c>
      <c r="CM24" s="79">
        <f ca="1">IF($B24="","",MIN($B24-SUM($E24:CL24),$C24))</f>
        <v>0</v>
      </c>
      <c r="CN24" s="79">
        <f ca="1">IF($B24="","",MIN($B24-SUM($E24:CM24),$C24))</f>
        <v>0</v>
      </c>
      <c r="CO24" s="79">
        <f ca="1">IF($B24="","",MIN($B24-SUM($E24:CN24),$C24))</f>
        <v>0</v>
      </c>
      <c r="CP24" s="79">
        <f ca="1">IF($B24="","",MIN($B24-SUM($E24:CO24),$C24))</f>
        <v>0</v>
      </c>
      <c r="CQ24" s="79">
        <f ca="1">IF($B24="","",MIN($B24-SUM($E24:CP24),$C24))</f>
        <v>0</v>
      </c>
      <c r="CR24" s="79">
        <f ca="1">IF($B24="","",MIN($B24-SUM($E24:CQ24),$C24))</f>
        <v>0</v>
      </c>
      <c r="CS24" s="79">
        <f ca="1">IF($B24="","",MIN($B24-SUM($E24:CR24),$C24))</f>
        <v>0</v>
      </c>
      <c r="CT24" s="79">
        <f ca="1">IF($B24="","",MIN($B24-SUM($E24:CS24),$C24))</f>
        <v>0</v>
      </c>
      <c r="CU24" s="79">
        <f ca="1">IF($B24="","",MIN($B24-SUM($E24:CT24),$C24))</f>
        <v>0</v>
      </c>
      <c r="CV24" s="79">
        <f ca="1">IF($B24="","",MIN($B24-SUM($E24:CU24),$C24))</f>
        <v>0</v>
      </c>
      <c r="CW24" s="79">
        <f ca="1">IF($B24="","",MIN($B24-SUM($E24:CV24),$C24))</f>
        <v>0</v>
      </c>
      <c r="CX24" s="79">
        <f ca="1">IF($B24="","",MIN($B24-SUM($E24:CW24),$C24))</f>
        <v>0</v>
      </c>
      <c r="CY24" s="79">
        <f ca="1">IF($B24="","",MIN($B24-SUM($E24:CX24),$C24))</f>
        <v>0</v>
      </c>
      <c r="CZ24" s="79">
        <f ca="1">IF($B24="","",MIN($B24-SUM($E24:CY24),$C24))</f>
        <v>0</v>
      </c>
    </row>
    <row r="25" spans="1:104">
      <c r="A25" s="13" t="str">
        <f t="array" aca="1" ref="A25" ca="1">IF(ROWS(A$8:A24)&gt;$A$7,"",INDEX(Debts_Name,SMALL(IF(DebtSplit=1,ROW(Debts_Name)-ROW(חובות!$B$10)+1),ROWS(A$8:A24))))</f>
        <v/>
      </c>
      <c r="B25" s="78">
        <f t="array" aca="1" ref="B25" ca="1">IFERROR(IF(ROWS(A$8:A24)&gt;$A$7,0,INDEX(Debts_Yitra,SMALL(IF(DebtSplit=1,ROW(Debts_Yitra)-ROW(חובות!$I$10)+1),ROWS(A$8:A24))))*1,0)</f>
        <v>0</v>
      </c>
      <c r="C25" s="78">
        <f t="array" aca="1" ref="C25" ca="1">IFERROR(IF(ROWS(A$8:A24)&gt;$A$7,0,INDEX(Debts_Pmt,SMALL(IF(DebtSplit=1,ROW(Debts_Pmt)-ROW(חובות!$H$10)+1),ROWS(A$8:A24))))*1,0)</f>
        <v>0</v>
      </c>
      <c r="D25" s="95">
        <f t="array" aca="1" ref="D25" ca="1">IFERROR(IF(ROWS(B$8:B24)&gt;$A$7,0,INDEX(Debts_Int,SMALL(IF(DebtSplit=1,ROW(Debts_Int)-ROW(חובות!$F$10)+1),ROWS(B$8:B24))))*1,0)</f>
        <v>0</v>
      </c>
      <c r="E25" s="79">
        <f t="shared" ca="1" si="3"/>
        <v>0</v>
      </c>
      <c r="F25" s="79">
        <f ca="1">IF($B25="","",MIN($B25-SUM(E25:$E25),$C25))</f>
        <v>0</v>
      </c>
      <c r="G25" s="79">
        <f ca="1">IF($B25="","",MIN($B25-SUM($E25:F25),$C25))</f>
        <v>0</v>
      </c>
      <c r="H25" s="79">
        <f ca="1">IF($B25="","",MIN($B25-SUM($E25:G25),$C25))</f>
        <v>0</v>
      </c>
      <c r="I25" s="79">
        <f ca="1">IF($B25="","",MIN($B25-SUM($E25:H25),$C25))</f>
        <v>0</v>
      </c>
      <c r="J25" s="79">
        <f ca="1">IF($B25="","",MIN($B25-SUM($E25:I25),$C25))</f>
        <v>0</v>
      </c>
      <c r="K25" s="79">
        <f ca="1">IF($B25="","",MIN($B25-SUM($E25:J25),$C25))</f>
        <v>0</v>
      </c>
      <c r="L25" s="79">
        <f ca="1">IF($B25="","",MIN($B25-SUM($E25:K25),$C25))</f>
        <v>0</v>
      </c>
      <c r="M25" s="79">
        <f ca="1">IF($B25="","",MIN($B25-SUM($E25:L25),$C25))</f>
        <v>0</v>
      </c>
      <c r="N25" s="79">
        <f ca="1">IF($B25="","",MIN($B25-SUM($E25:M25),$C25))</f>
        <v>0</v>
      </c>
      <c r="O25" s="79">
        <f ca="1">IF($B25="","",MIN($B25-SUM($E25:N25),$C25))</f>
        <v>0</v>
      </c>
      <c r="P25" s="79">
        <f ca="1">IF($B25="","",MIN($B25-SUM($E25:O25),$C25))</f>
        <v>0</v>
      </c>
      <c r="Q25" s="79">
        <f ca="1">IF($B25="","",MIN($B25-SUM($E25:P25),$C25))</f>
        <v>0</v>
      </c>
      <c r="R25" s="79">
        <f ca="1">IF($B25="","",MIN($B25-SUM($E25:Q25),$C25))</f>
        <v>0</v>
      </c>
      <c r="S25" s="79">
        <f ca="1">IF($B25="","",MIN($B25-SUM($E25:R25),$C25))</f>
        <v>0</v>
      </c>
      <c r="T25" s="79">
        <f ca="1">IF($B25="","",MIN($B25-SUM($E25:S25),$C25))</f>
        <v>0</v>
      </c>
      <c r="U25" s="79">
        <f ca="1">IF($B25="","",MIN($B25-SUM($E25:T25),$C25))</f>
        <v>0</v>
      </c>
      <c r="V25" s="79">
        <f ca="1">IF($B25="","",MIN($B25-SUM($E25:U25),$C25))</f>
        <v>0</v>
      </c>
      <c r="W25" s="79">
        <f ca="1">IF($B25="","",MIN($B25-SUM($E25:V25),$C25))</f>
        <v>0</v>
      </c>
      <c r="X25" s="79">
        <f ca="1">IF($B25="","",MIN($B25-SUM($E25:W25),$C25))</f>
        <v>0</v>
      </c>
      <c r="Y25" s="79">
        <f ca="1">IF($B25="","",MIN($B25-SUM($E25:X25),$C25))</f>
        <v>0</v>
      </c>
      <c r="Z25" s="79">
        <f ca="1">IF($B25="","",MIN($B25-SUM($E25:Y25),$C25))</f>
        <v>0</v>
      </c>
      <c r="AA25" s="79">
        <f ca="1">IF($B25="","",MIN($B25-SUM($E25:Z25),$C25))</f>
        <v>0</v>
      </c>
      <c r="AB25" s="79">
        <f ca="1">IF($B25="","",MIN($B25-SUM($E25:AA25),$C25))</f>
        <v>0</v>
      </c>
      <c r="AC25" s="79">
        <f ca="1">IF($B25="","",MIN($B25-SUM($E25:AB25),$C25))</f>
        <v>0</v>
      </c>
      <c r="AD25" s="79">
        <f ca="1">IF($B25="","",MIN($B25-SUM($E25:AC25),$C25))</f>
        <v>0</v>
      </c>
      <c r="AE25" s="79">
        <f ca="1">IF($B25="","",MIN($B25-SUM($E25:AD25),$C25))</f>
        <v>0</v>
      </c>
      <c r="AF25" s="79">
        <f ca="1">IF($B25="","",MIN($B25-SUM($E25:AE25),$C25))</f>
        <v>0</v>
      </c>
      <c r="AG25" s="79">
        <f ca="1">IF($B25="","",MIN($B25-SUM($E25:AF25),$C25))</f>
        <v>0</v>
      </c>
      <c r="AH25" s="79">
        <f ca="1">IF($B25="","",MIN($B25-SUM($E25:AG25),$C25))</f>
        <v>0</v>
      </c>
      <c r="AI25" s="79">
        <f ca="1">IF($B25="","",MIN($B25-SUM($E25:AH25),$C25))</f>
        <v>0</v>
      </c>
      <c r="AJ25" s="79">
        <f ca="1">IF($B25="","",MIN($B25-SUM($E25:AI25),$C25))</f>
        <v>0</v>
      </c>
      <c r="AK25" s="79">
        <f ca="1">IF($B25="","",MIN($B25-SUM($E25:AJ25),$C25))</f>
        <v>0</v>
      </c>
      <c r="AL25" s="79">
        <f ca="1">IF($B25="","",MIN($B25-SUM($E25:AK25),$C25))</f>
        <v>0</v>
      </c>
      <c r="AM25" s="79">
        <f ca="1">IF($B25="","",MIN($B25-SUM($E25:AL25),$C25))</f>
        <v>0</v>
      </c>
      <c r="AN25" s="79">
        <f ca="1">IF($B25="","",MIN($B25-SUM($E25:AM25),$C25))</f>
        <v>0</v>
      </c>
      <c r="AO25" s="79">
        <f ca="1">IF($B25="","",MIN($B25-SUM($E25:AN25),$C25))</f>
        <v>0</v>
      </c>
      <c r="AP25" s="79">
        <f ca="1">IF($B25="","",MIN($B25-SUM($E25:AO25),$C25))</f>
        <v>0</v>
      </c>
      <c r="AQ25" s="79">
        <f ca="1">IF($B25="","",MIN($B25-SUM($E25:AP25),$C25))</f>
        <v>0</v>
      </c>
      <c r="AR25" s="79">
        <f ca="1">IF($B25="","",MIN($B25-SUM($E25:AQ25),$C25))</f>
        <v>0</v>
      </c>
      <c r="AS25" s="79">
        <f ca="1">IF($B25="","",MIN($B25-SUM($E25:AR25),$C25))</f>
        <v>0</v>
      </c>
      <c r="AT25" s="79">
        <f ca="1">IF($B25="","",MIN($B25-SUM($E25:AS25),$C25))</f>
        <v>0</v>
      </c>
      <c r="AU25" s="79">
        <f ca="1">IF($B25="","",MIN($B25-SUM($E25:AT25),$C25))</f>
        <v>0</v>
      </c>
      <c r="AV25" s="79">
        <f ca="1">IF($B25="","",MIN($B25-SUM($E25:AU25),$C25))</f>
        <v>0</v>
      </c>
      <c r="AW25" s="79">
        <f ca="1">IF($B25="","",MIN($B25-SUM($E25:AV25),$C25))</f>
        <v>0</v>
      </c>
      <c r="AX25" s="79">
        <f ca="1">IF($B25="","",MIN($B25-SUM($E25:AW25),$C25))</f>
        <v>0</v>
      </c>
      <c r="AY25" s="79">
        <f ca="1">IF($B25="","",MIN($B25-SUM($E25:AX25),$C25))</f>
        <v>0</v>
      </c>
      <c r="AZ25" s="79">
        <f ca="1">IF($B25="","",MIN($B25-SUM($E25:AY25),$C25))</f>
        <v>0</v>
      </c>
      <c r="BA25" s="79">
        <f ca="1">IF($B25="","",MIN($B25-SUM($E25:AZ25),$C25))</f>
        <v>0</v>
      </c>
      <c r="BB25" s="79">
        <f ca="1">IF($B25="","",MIN($B25-SUM($E25:BA25),$C25))</f>
        <v>0</v>
      </c>
      <c r="BC25" s="79">
        <f ca="1">IF($B25="","",MIN($B25-SUM($E25:BB25),$C25))</f>
        <v>0</v>
      </c>
      <c r="BD25" s="79">
        <f ca="1">IF($B25="","",MIN($B25-SUM($E25:BC25),$C25))</f>
        <v>0</v>
      </c>
      <c r="BE25" s="79">
        <f ca="1">IF($B25="","",MIN($B25-SUM($E25:BD25),$C25))</f>
        <v>0</v>
      </c>
      <c r="BF25" s="79">
        <f ca="1">IF($B25="","",MIN($B25-SUM($E25:BE25),$C25))</f>
        <v>0</v>
      </c>
      <c r="BG25" s="79">
        <f ca="1">IF($B25="","",MIN($B25-SUM($E25:BF25),$C25))</f>
        <v>0</v>
      </c>
      <c r="BH25" s="79">
        <f ca="1">IF($B25="","",MIN($B25-SUM($E25:BG25),$C25))</f>
        <v>0</v>
      </c>
      <c r="BI25" s="79">
        <f ca="1">IF($B25="","",MIN($B25-SUM($E25:BH25),$C25))</f>
        <v>0</v>
      </c>
      <c r="BJ25" s="79">
        <f ca="1">IF($B25="","",MIN($B25-SUM($E25:BI25),$C25))</f>
        <v>0</v>
      </c>
      <c r="BK25" s="79">
        <f ca="1">IF($B25="","",MIN($B25-SUM($E25:BJ25),$C25))</f>
        <v>0</v>
      </c>
      <c r="BL25" s="79">
        <f ca="1">IF($B25="","",MIN($B25-SUM($E25:BK25),$C25))</f>
        <v>0</v>
      </c>
      <c r="BM25" s="79">
        <f ca="1">IF($B25="","",MIN($B25-SUM($E25:BL25),$C25))</f>
        <v>0</v>
      </c>
      <c r="BN25" s="79">
        <f ca="1">IF($B25="","",MIN($B25-SUM($E25:BM25),$C25))</f>
        <v>0</v>
      </c>
      <c r="BO25" s="79">
        <f ca="1">IF($B25="","",MIN($B25-SUM($E25:BN25),$C25))</f>
        <v>0</v>
      </c>
      <c r="BP25" s="79">
        <f ca="1">IF($B25="","",MIN($B25-SUM($E25:BO25),$C25))</f>
        <v>0</v>
      </c>
      <c r="BQ25" s="79">
        <f ca="1">IF($B25="","",MIN($B25-SUM($E25:BP25),$C25))</f>
        <v>0</v>
      </c>
      <c r="BR25" s="79">
        <f ca="1">IF($B25="","",MIN($B25-SUM($E25:BQ25),$C25))</f>
        <v>0</v>
      </c>
      <c r="BS25" s="79">
        <f ca="1">IF($B25="","",MIN($B25-SUM($E25:BR25),$C25))</f>
        <v>0</v>
      </c>
      <c r="BT25" s="79">
        <f ca="1">IF($B25="","",MIN($B25-SUM($E25:BS25),$C25))</f>
        <v>0</v>
      </c>
      <c r="BU25" s="79">
        <f ca="1">IF($B25="","",MIN($B25-SUM($E25:BT25),$C25))</f>
        <v>0</v>
      </c>
      <c r="BV25" s="79">
        <f ca="1">IF($B25="","",MIN($B25-SUM($E25:BU25),$C25))</f>
        <v>0</v>
      </c>
      <c r="BW25" s="79">
        <f ca="1">IF($B25="","",MIN($B25-SUM($E25:BV25),$C25))</f>
        <v>0</v>
      </c>
      <c r="BX25" s="79">
        <f ca="1">IF($B25="","",MIN($B25-SUM($E25:BW25),$C25))</f>
        <v>0</v>
      </c>
      <c r="BY25" s="79">
        <f ca="1">IF($B25="","",MIN($B25-SUM($E25:BX25),$C25))</f>
        <v>0</v>
      </c>
      <c r="BZ25" s="79">
        <f ca="1">IF($B25="","",MIN($B25-SUM($E25:BY25),$C25))</f>
        <v>0</v>
      </c>
      <c r="CA25" s="79">
        <f ca="1">IF($B25="","",MIN($B25-SUM($E25:BZ25),$C25))</f>
        <v>0</v>
      </c>
      <c r="CB25" s="79">
        <f ca="1">IF($B25="","",MIN($B25-SUM($E25:CA25),$C25))</f>
        <v>0</v>
      </c>
      <c r="CC25" s="79">
        <f ca="1">IF($B25="","",MIN($B25-SUM($E25:CB25),$C25))</f>
        <v>0</v>
      </c>
      <c r="CD25" s="79">
        <f ca="1">IF($B25="","",MIN($B25-SUM($E25:CC25),$C25))</f>
        <v>0</v>
      </c>
      <c r="CE25" s="79">
        <f ca="1">IF($B25="","",MIN($B25-SUM($E25:CD25),$C25))</f>
        <v>0</v>
      </c>
      <c r="CF25" s="79">
        <f ca="1">IF($B25="","",MIN($B25-SUM($E25:CE25),$C25))</f>
        <v>0</v>
      </c>
      <c r="CG25" s="79">
        <f ca="1">IF($B25="","",MIN($B25-SUM($E25:CF25),$C25))</f>
        <v>0</v>
      </c>
      <c r="CH25" s="79">
        <f ca="1">IF($B25="","",MIN($B25-SUM($E25:CG25),$C25))</f>
        <v>0</v>
      </c>
      <c r="CI25" s="79">
        <f ca="1">IF($B25="","",MIN($B25-SUM($E25:CH25),$C25))</f>
        <v>0</v>
      </c>
      <c r="CJ25" s="79">
        <f ca="1">IF($B25="","",MIN($B25-SUM($E25:CI25),$C25))</f>
        <v>0</v>
      </c>
      <c r="CK25" s="79">
        <f ca="1">IF($B25="","",MIN($B25-SUM($E25:CJ25),$C25))</f>
        <v>0</v>
      </c>
      <c r="CL25" s="79">
        <f ca="1">IF($B25="","",MIN($B25-SUM($E25:CK25),$C25))</f>
        <v>0</v>
      </c>
      <c r="CM25" s="79">
        <f ca="1">IF($B25="","",MIN($B25-SUM($E25:CL25),$C25))</f>
        <v>0</v>
      </c>
      <c r="CN25" s="79">
        <f ca="1">IF($B25="","",MIN($B25-SUM($E25:CM25),$C25))</f>
        <v>0</v>
      </c>
      <c r="CO25" s="79">
        <f ca="1">IF($B25="","",MIN($B25-SUM($E25:CN25),$C25))</f>
        <v>0</v>
      </c>
      <c r="CP25" s="79">
        <f ca="1">IF($B25="","",MIN($B25-SUM($E25:CO25),$C25))</f>
        <v>0</v>
      </c>
      <c r="CQ25" s="79">
        <f ca="1">IF($B25="","",MIN($B25-SUM($E25:CP25),$C25))</f>
        <v>0</v>
      </c>
      <c r="CR25" s="79">
        <f ca="1">IF($B25="","",MIN($B25-SUM($E25:CQ25),$C25))</f>
        <v>0</v>
      </c>
      <c r="CS25" s="79">
        <f ca="1">IF($B25="","",MIN($B25-SUM($E25:CR25),$C25))</f>
        <v>0</v>
      </c>
      <c r="CT25" s="79">
        <f ca="1">IF($B25="","",MIN($B25-SUM($E25:CS25),$C25))</f>
        <v>0</v>
      </c>
      <c r="CU25" s="79">
        <f ca="1">IF($B25="","",MIN($B25-SUM($E25:CT25),$C25))</f>
        <v>0</v>
      </c>
      <c r="CV25" s="79">
        <f ca="1">IF($B25="","",MIN($B25-SUM($E25:CU25),$C25))</f>
        <v>0</v>
      </c>
      <c r="CW25" s="79">
        <f ca="1">IF($B25="","",MIN($B25-SUM($E25:CV25),$C25))</f>
        <v>0</v>
      </c>
      <c r="CX25" s="79">
        <f ca="1">IF($B25="","",MIN($B25-SUM($E25:CW25),$C25))</f>
        <v>0</v>
      </c>
      <c r="CY25" s="79">
        <f ca="1">IF($B25="","",MIN($B25-SUM($E25:CX25),$C25))</f>
        <v>0</v>
      </c>
      <c r="CZ25" s="79">
        <f ca="1">IF($B25="","",MIN($B25-SUM($E25:CY25),$C25))</f>
        <v>0</v>
      </c>
    </row>
    <row r="26" spans="1:104" ht="12.75" customHeight="1">
      <c r="A26" s="13" t="str">
        <f t="array" aca="1" ref="A26" ca="1">IF(ROWS(A$8:A25)&gt;$A$7,"",INDEX(Debts_Name,SMALL(IF(DebtSplit=1,ROW(Debts_Name)-ROW(חובות!$B$10)+1),ROWS(A$8:A25))))</f>
        <v/>
      </c>
      <c r="B26" s="78">
        <f t="array" aca="1" ref="B26" ca="1">IFERROR(IF(ROWS(A$8:A25)&gt;$A$7,0,INDEX(Debts_Yitra,SMALL(IF(DebtSplit=1,ROW(Debts_Yitra)-ROW(חובות!$I$10)+1),ROWS(A$8:A25))))*1,0)</f>
        <v>0</v>
      </c>
      <c r="C26" s="78">
        <f t="array" aca="1" ref="C26" ca="1">IFERROR(IF(ROWS(A$8:A25)&gt;$A$7,0,INDEX(Debts_Pmt,SMALL(IF(DebtSplit=1,ROW(Debts_Pmt)-ROW(חובות!$H$10)+1),ROWS(A$8:A25))))*1,0)</f>
        <v>0</v>
      </c>
      <c r="D26" s="95">
        <f t="array" aca="1" ref="D26" ca="1">IFERROR(IF(ROWS(B$8:B25)&gt;$A$7,0,INDEX(Debts_Int,SMALL(IF(DebtSplit=1,ROW(Debts_Int)-ROW(חובות!$F$10)+1),ROWS(B$8:B25))))*1,0)</f>
        <v>0</v>
      </c>
      <c r="E26" s="79">
        <f t="shared" ca="1" si="3"/>
        <v>0</v>
      </c>
      <c r="F26" s="79">
        <f ca="1">IF($B26="","",MIN($B26-SUM(E26:$E26),$C26))</f>
        <v>0</v>
      </c>
      <c r="G26" s="79">
        <f ca="1">IF($B26="","",MIN($B26-SUM($E26:F26),$C26))</f>
        <v>0</v>
      </c>
      <c r="H26" s="79">
        <f ca="1">IF($B26="","",MIN($B26-SUM($E26:G26),$C26))</f>
        <v>0</v>
      </c>
      <c r="I26" s="79">
        <f ca="1">IF($B26="","",MIN($B26-SUM($E26:H26),$C26))</f>
        <v>0</v>
      </c>
      <c r="J26" s="79">
        <f ca="1">IF($B26="","",MIN($B26-SUM($E26:I26),$C26))</f>
        <v>0</v>
      </c>
      <c r="K26" s="79">
        <f ca="1">IF($B26="","",MIN($B26-SUM($E26:J26),$C26))</f>
        <v>0</v>
      </c>
      <c r="L26" s="79">
        <f ca="1">IF($B26="","",MIN($B26-SUM($E26:K26),$C26))</f>
        <v>0</v>
      </c>
      <c r="M26" s="79">
        <f ca="1">IF($B26="","",MIN($B26-SUM($E26:L26),$C26))</f>
        <v>0</v>
      </c>
      <c r="N26" s="79">
        <f ca="1">IF($B26="","",MIN($B26-SUM($E26:M26),$C26))</f>
        <v>0</v>
      </c>
      <c r="O26" s="79">
        <f ca="1">IF($B26="","",MIN($B26-SUM($E26:N26),$C26))</f>
        <v>0</v>
      </c>
      <c r="P26" s="79">
        <f ca="1">IF($B26="","",MIN($B26-SUM($E26:O26),$C26))</f>
        <v>0</v>
      </c>
      <c r="Q26" s="79">
        <f ca="1">IF($B26="","",MIN($B26-SUM($E26:P26),$C26))</f>
        <v>0</v>
      </c>
      <c r="R26" s="79">
        <f ca="1">IF($B26="","",MIN($B26-SUM($E26:Q26),$C26))</f>
        <v>0</v>
      </c>
      <c r="S26" s="79">
        <f ca="1">IF($B26="","",MIN($B26-SUM($E26:R26),$C26))</f>
        <v>0</v>
      </c>
      <c r="T26" s="79">
        <f ca="1">IF($B26="","",MIN($B26-SUM($E26:S26),$C26))</f>
        <v>0</v>
      </c>
      <c r="U26" s="79">
        <f ca="1">IF($B26="","",MIN($B26-SUM($E26:T26),$C26))</f>
        <v>0</v>
      </c>
      <c r="V26" s="79">
        <f ca="1">IF($B26="","",MIN($B26-SUM($E26:U26),$C26))</f>
        <v>0</v>
      </c>
      <c r="W26" s="79">
        <f ca="1">IF($B26="","",MIN($B26-SUM($E26:V26),$C26))</f>
        <v>0</v>
      </c>
      <c r="X26" s="79">
        <f ca="1">IF($B26="","",MIN($B26-SUM($E26:W26),$C26))</f>
        <v>0</v>
      </c>
      <c r="Y26" s="79">
        <f ca="1">IF($B26="","",MIN($B26-SUM($E26:X26),$C26))</f>
        <v>0</v>
      </c>
      <c r="Z26" s="79">
        <f ca="1">IF($B26="","",MIN($B26-SUM($E26:Y26),$C26))</f>
        <v>0</v>
      </c>
      <c r="AA26" s="79">
        <f ca="1">IF($B26="","",MIN($B26-SUM($E26:Z26),$C26))</f>
        <v>0</v>
      </c>
      <c r="AB26" s="79">
        <f ca="1">IF($B26="","",MIN($B26-SUM($E26:AA26),$C26))</f>
        <v>0</v>
      </c>
      <c r="AC26" s="79">
        <f ca="1">IF($B26="","",MIN($B26-SUM($E26:AB26),$C26))</f>
        <v>0</v>
      </c>
      <c r="AD26" s="79">
        <f ca="1">IF($B26="","",MIN($B26-SUM($E26:AC26),$C26))</f>
        <v>0</v>
      </c>
      <c r="AE26" s="79">
        <f ca="1">IF($B26="","",MIN($B26-SUM($E26:AD26),$C26))</f>
        <v>0</v>
      </c>
      <c r="AF26" s="79">
        <f ca="1">IF($B26="","",MIN($B26-SUM($E26:AE26),$C26))</f>
        <v>0</v>
      </c>
      <c r="AG26" s="79">
        <f ca="1">IF($B26="","",MIN($B26-SUM($E26:AF26),$C26))</f>
        <v>0</v>
      </c>
      <c r="AH26" s="79">
        <f ca="1">IF($B26="","",MIN($B26-SUM($E26:AG26),$C26))</f>
        <v>0</v>
      </c>
      <c r="AI26" s="79">
        <f ca="1">IF($B26="","",MIN($B26-SUM($E26:AH26),$C26))</f>
        <v>0</v>
      </c>
      <c r="AJ26" s="79">
        <f ca="1">IF($B26="","",MIN($B26-SUM($E26:AI26),$C26))</f>
        <v>0</v>
      </c>
      <c r="AK26" s="79">
        <f ca="1">IF($B26="","",MIN($B26-SUM($E26:AJ26),$C26))</f>
        <v>0</v>
      </c>
      <c r="AL26" s="79">
        <f ca="1">IF($B26="","",MIN($B26-SUM($E26:AK26),$C26))</f>
        <v>0</v>
      </c>
      <c r="AM26" s="79">
        <f ca="1">IF($B26="","",MIN($B26-SUM($E26:AL26),$C26))</f>
        <v>0</v>
      </c>
      <c r="AN26" s="79">
        <f ca="1">IF($B26="","",MIN($B26-SUM($E26:AM26),$C26))</f>
        <v>0</v>
      </c>
      <c r="AO26" s="79">
        <f ca="1">IF($B26="","",MIN($B26-SUM($E26:AN26),$C26))</f>
        <v>0</v>
      </c>
      <c r="AP26" s="79">
        <f ca="1">IF($B26="","",MIN($B26-SUM($E26:AO26),$C26))</f>
        <v>0</v>
      </c>
      <c r="AQ26" s="79">
        <f ca="1">IF($B26="","",MIN($B26-SUM($E26:AP26),$C26))</f>
        <v>0</v>
      </c>
      <c r="AR26" s="79">
        <f ca="1">IF($B26="","",MIN($B26-SUM($E26:AQ26),$C26))</f>
        <v>0</v>
      </c>
      <c r="AS26" s="79">
        <f ca="1">IF($B26="","",MIN($B26-SUM($E26:AR26),$C26))</f>
        <v>0</v>
      </c>
      <c r="AT26" s="79">
        <f ca="1">IF($B26="","",MIN($B26-SUM($E26:AS26),$C26))</f>
        <v>0</v>
      </c>
      <c r="AU26" s="79">
        <f ca="1">IF($B26="","",MIN($B26-SUM($E26:AT26),$C26))</f>
        <v>0</v>
      </c>
      <c r="AV26" s="79">
        <f ca="1">IF($B26="","",MIN($B26-SUM($E26:AU26),$C26))</f>
        <v>0</v>
      </c>
      <c r="AW26" s="79">
        <f ca="1">IF($B26="","",MIN($B26-SUM($E26:AV26),$C26))</f>
        <v>0</v>
      </c>
      <c r="AX26" s="79">
        <f ca="1">IF($B26="","",MIN($B26-SUM($E26:AW26),$C26))</f>
        <v>0</v>
      </c>
      <c r="AY26" s="79">
        <f ca="1">IF($B26="","",MIN($B26-SUM($E26:AX26),$C26))</f>
        <v>0</v>
      </c>
      <c r="AZ26" s="79">
        <f ca="1">IF($B26="","",MIN($B26-SUM($E26:AY26),$C26))</f>
        <v>0</v>
      </c>
      <c r="BA26" s="79">
        <f ca="1">IF($B26="","",MIN($B26-SUM($E26:AZ26),$C26))</f>
        <v>0</v>
      </c>
      <c r="BB26" s="79">
        <f ca="1">IF($B26="","",MIN($B26-SUM($E26:BA26),$C26))</f>
        <v>0</v>
      </c>
      <c r="BC26" s="79">
        <f ca="1">IF($B26="","",MIN($B26-SUM($E26:BB26),$C26))</f>
        <v>0</v>
      </c>
      <c r="BD26" s="79">
        <f ca="1">IF($B26="","",MIN($B26-SUM($E26:BC26),$C26))</f>
        <v>0</v>
      </c>
      <c r="BE26" s="79">
        <f ca="1">IF($B26="","",MIN($B26-SUM($E26:BD26),$C26))</f>
        <v>0</v>
      </c>
      <c r="BF26" s="79">
        <f ca="1">IF($B26="","",MIN($B26-SUM($E26:BE26),$C26))</f>
        <v>0</v>
      </c>
      <c r="BG26" s="79">
        <f ca="1">IF($B26="","",MIN($B26-SUM($E26:BF26),$C26))</f>
        <v>0</v>
      </c>
      <c r="BH26" s="79">
        <f ca="1">IF($B26="","",MIN($B26-SUM($E26:BG26),$C26))</f>
        <v>0</v>
      </c>
      <c r="BI26" s="79">
        <f ca="1">IF($B26="","",MIN($B26-SUM($E26:BH26),$C26))</f>
        <v>0</v>
      </c>
      <c r="BJ26" s="79">
        <f ca="1">IF($B26="","",MIN($B26-SUM($E26:BI26),$C26))</f>
        <v>0</v>
      </c>
      <c r="BK26" s="79">
        <f ca="1">IF($B26="","",MIN($B26-SUM($E26:BJ26),$C26))</f>
        <v>0</v>
      </c>
      <c r="BL26" s="79">
        <f ca="1">IF($B26="","",MIN($B26-SUM($E26:BK26),$C26))</f>
        <v>0</v>
      </c>
      <c r="BM26" s="79">
        <f ca="1">IF($B26="","",MIN($B26-SUM($E26:BL26),$C26))</f>
        <v>0</v>
      </c>
      <c r="BN26" s="79">
        <f ca="1">IF($B26="","",MIN($B26-SUM($E26:BM26),$C26))</f>
        <v>0</v>
      </c>
      <c r="BO26" s="79">
        <f ca="1">IF($B26="","",MIN($B26-SUM($E26:BN26),$C26))</f>
        <v>0</v>
      </c>
      <c r="BP26" s="79">
        <f ca="1">IF($B26="","",MIN($B26-SUM($E26:BO26),$C26))</f>
        <v>0</v>
      </c>
      <c r="BQ26" s="79">
        <f ca="1">IF($B26="","",MIN($B26-SUM($E26:BP26),$C26))</f>
        <v>0</v>
      </c>
      <c r="BR26" s="79">
        <f ca="1">IF($B26="","",MIN($B26-SUM($E26:BQ26),$C26))</f>
        <v>0</v>
      </c>
      <c r="BS26" s="79">
        <f ca="1">IF($B26="","",MIN($B26-SUM($E26:BR26),$C26))</f>
        <v>0</v>
      </c>
      <c r="BT26" s="79">
        <f ca="1">IF($B26="","",MIN($B26-SUM($E26:BS26),$C26))</f>
        <v>0</v>
      </c>
      <c r="BU26" s="79">
        <f ca="1">IF($B26="","",MIN($B26-SUM($E26:BT26),$C26))</f>
        <v>0</v>
      </c>
      <c r="BV26" s="79">
        <f ca="1">IF($B26="","",MIN($B26-SUM($E26:BU26),$C26))</f>
        <v>0</v>
      </c>
      <c r="BW26" s="79">
        <f ca="1">IF($B26="","",MIN($B26-SUM($E26:BV26),$C26))</f>
        <v>0</v>
      </c>
      <c r="BX26" s="79">
        <f ca="1">IF($B26="","",MIN($B26-SUM($E26:BW26),$C26))</f>
        <v>0</v>
      </c>
      <c r="BY26" s="79">
        <f ca="1">IF($B26="","",MIN($B26-SUM($E26:BX26),$C26))</f>
        <v>0</v>
      </c>
      <c r="BZ26" s="79">
        <f ca="1">IF($B26="","",MIN($B26-SUM($E26:BY26),$C26))</f>
        <v>0</v>
      </c>
      <c r="CA26" s="79">
        <f ca="1">IF($B26="","",MIN($B26-SUM($E26:BZ26),$C26))</f>
        <v>0</v>
      </c>
      <c r="CB26" s="79">
        <f ca="1">IF($B26="","",MIN($B26-SUM($E26:CA26),$C26))</f>
        <v>0</v>
      </c>
      <c r="CC26" s="79">
        <f ca="1">IF($B26="","",MIN($B26-SUM($E26:CB26),$C26))</f>
        <v>0</v>
      </c>
      <c r="CD26" s="79">
        <f ca="1">IF($B26="","",MIN($B26-SUM($E26:CC26),$C26))</f>
        <v>0</v>
      </c>
      <c r="CE26" s="79">
        <f ca="1">IF($B26="","",MIN($B26-SUM($E26:CD26),$C26))</f>
        <v>0</v>
      </c>
      <c r="CF26" s="79">
        <f ca="1">IF($B26="","",MIN($B26-SUM($E26:CE26),$C26))</f>
        <v>0</v>
      </c>
      <c r="CG26" s="79">
        <f ca="1">IF($B26="","",MIN($B26-SUM($E26:CF26),$C26))</f>
        <v>0</v>
      </c>
      <c r="CH26" s="79">
        <f ca="1">IF($B26="","",MIN($B26-SUM($E26:CG26),$C26))</f>
        <v>0</v>
      </c>
      <c r="CI26" s="79">
        <f ca="1">IF($B26="","",MIN($B26-SUM($E26:CH26),$C26))</f>
        <v>0</v>
      </c>
      <c r="CJ26" s="79">
        <f ca="1">IF($B26="","",MIN($B26-SUM($E26:CI26),$C26))</f>
        <v>0</v>
      </c>
      <c r="CK26" s="79">
        <f ca="1">IF($B26="","",MIN($B26-SUM($E26:CJ26),$C26))</f>
        <v>0</v>
      </c>
      <c r="CL26" s="79">
        <f ca="1">IF($B26="","",MIN($B26-SUM($E26:CK26),$C26))</f>
        <v>0</v>
      </c>
      <c r="CM26" s="79">
        <f ca="1">IF($B26="","",MIN($B26-SUM($E26:CL26),$C26))</f>
        <v>0</v>
      </c>
      <c r="CN26" s="79">
        <f ca="1">IF($B26="","",MIN($B26-SUM($E26:CM26),$C26))</f>
        <v>0</v>
      </c>
      <c r="CO26" s="79">
        <f ca="1">IF($B26="","",MIN($B26-SUM($E26:CN26),$C26))</f>
        <v>0</v>
      </c>
      <c r="CP26" s="79">
        <f ca="1">IF($B26="","",MIN($B26-SUM($E26:CO26),$C26))</f>
        <v>0</v>
      </c>
      <c r="CQ26" s="79">
        <f ca="1">IF($B26="","",MIN($B26-SUM($E26:CP26),$C26))</f>
        <v>0</v>
      </c>
      <c r="CR26" s="79">
        <f ca="1">IF($B26="","",MIN($B26-SUM($E26:CQ26),$C26))</f>
        <v>0</v>
      </c>
      <c r="CS26" s="79">
        <f ca="1">IF($B26="","",MIN($B26-SUM($E26:CR26),$C26))</f>
        <v>0</v>
      </c>
      <c r="CT26" s="79">
        <f ca="1">IF($B26="","",MIN($B26-SUM($E26:CS26),$C26))</f>
        <v>0</v>
      </c>
      <c r="CU26" s="79">
        <f ca="1">IF($B26="","",MIN($B26-SUM($E26:CT26),$C26))</f>
        <v>0</v>
      </c>
      <c r="CV26" s="79">
        <f ca="1">IF($B26="","",MIN($B26-SUM($E26:CU26),$C26))</f>
        <v>0</v>
      </c>
      <c r="CW26" s="79">
        <f ca="1">IF($B26="","",MIN($B26-SUM($E26:CV26),$C26))</f>
        <v>0</v>
      </c>
      <c r="CX26" s="79">
        <f ca="1">IF($B26="","",MIN($B26-SUM($E26:CW26),$C26))</f>
        <v>0</v>
      </c>
      <c r="CY26" s="79">
        <f ca="1">IF($B26="","",MIN($B26-SUM($E26:CX26),$C26))</f>
        <v>0</v>
      </c>
      <c r="CZ26" s="79">
        <f ca="1">IF($B26="","",MIN($B26-SUM($E26:CY26),$C26))</f>
        <v>0</v>
      </c>
    </row>
    <row r="27" spans="1:104" ht="12.75" customHeight="1">
      <c r="A27" s="13" t="str">
        <f t="array" aca="1" ref="A27" ca="1">IF(ROWS(A$8:A26)&gt;$A$7,"",INDEX(Debts_Name,SMALL(IF(DebtSplit=1,ROW(Debts_Name)-ROW(חובות!$B$10)+1),ROWS(A$8:A26))))</f>
        <v/>
      </c>
      <c r="B27" s="78">
        <f t="array" aca="1" ref="B27" ca="1">IFERROR(IF(ROWS(A$8:A26)&gt;$A$7,0,INDEX(Debts_Yitra,SMALL(IF(DebtSplit=1,ROW(Debts_Yitra)-ROW(חובות!$I$10)+1),ROWS(A$8:A26))))*1,0)</f>
        <v>0</v>
      </c>
      <c r="C27" s="78">
        <f t="array" aca="1" ref="C27" ca="1">IFERROR(IF(ROWS(A$8:A26)&gt;$A$7,0,INDEX(Debts_Pmt,SMALL(IF(DebtSplit=1,ROW(Debts_Pmt)-ROW(חובות!$H$10)+1),ROWS(A$8:A26))))*1,0)</f>
        <v>0</v>
      </c>
      <c r="D27" s="95">
        <f t="array" aca="1" ref="D27" ca="1">IFERROR(IF(ROWS(B$8:B26)&gt;$A$7,0,INDEX(Debts_Int,SMALL(IF(DebtSplit=1,ROW(Debts_Int)-ROW(חובות!$F$10)+1),ROWS(B$8:B26))))*1,0)</f>
        <v>0</v>
      </c>
      <c r="E27" s="79">
        <f t="shared" ca="1" si="3"/>
        <v>0</v>
      </c>
      <c r="F27" s="79">
        <f ca="1">IF($B27="","",MIN($B27-SUM(E27:$E27),$C27))</f>
        <v>0</v>
      </c>
      <c r="G27" s="79">
        <f ca="1">IF($B27="","",MIN($B27-SUM($E27:F27),$C27))</f>
        <v>0</v>
      </c>
      <c r="H27" s="79">
        <f ca="1">IF($B27="","",MIN($B27-SUM($E27:G27),$C27))</f>
        <v>0</v>
      </c>
      <c r="I27" s="79">
        <f ca="1">IF($B27="","",MIN($B27-SUM($E27:H27),$C27))</f>
        <v>0</v>
      </c>
      <c r="J27" s="79">
        <f ca="1">IF($B27="","",MIN($B27-SUM($E27:I27),$C27))</f>
        <v>0</v>
      </c>
      <c r="K27" s="79">
        <f ca="1">IF($B27="","",MIN($B27-SUM($E27:J27),$C27))</f>
        <v>0</v>
      </c>
      <c r="L27" s="79">
        <f ca="1">IF($B27="","",MIN($B27-SUM($E27:K27),$C27))</f>
        <v>0</v>
      </c>
      <c r="M27" s="79">
        <f ca="1">IF($B27="","",MIN($B27-SUM($E27:L27),$C27))</f>
        <v>0</v>
      </c>
      <c r="N27" s="79">
        <f ca="1">IF($B27="","",MIN($B27-SUM($E27:M27),$C27))</f>
        <v>0</v>
      </c>
      <c r="O27" s="79">
        <f ca="1">IF($B27="","",MIN($B27-SUM($E27:N27),$C27))</f>
        <v>0</v>
      </c>
      <c r="P27" s="79">
        <f ca="1">IF($B27="","",MIN($B27-SUM($E27:O27),$C27))</f>
        <v>0</v>
      </c>
      <c r="Q27" s="79">
        <f ca="1">IF($B27="","",MIN($B27-SUM($E27:P27),$C27))</f>
        <v>0</v>
      </c>
      <c r="R27" s="79">
        <f ca="1">IF($B27="","",MIN($B27-SUM($E27:Q27),$C27))</f>
        <v>0</v>
      </c>
      <c r="S27" s="79">
        <f ca="1">IF($B27="","",MIN($B27-SUM($E27:R27),$C27))</f>
        <v>0</v>
      </c>
      <c r="T27" s="79">
        <f ca="1">IF($B27="","",MIN($B27-SUM($E27:S27),$C27))</f>
        <v>0</v>
      </c>
      <c r="U27" s="79">
        <f ca="1">IF($B27="","",MIN($B27-SUM($E27:T27),$C27))</f>
        <v>0</v>
      </c>
      <c r="V27" s="79">
        <f ca="1">IF($B27="","",MIN($B27-SUM($E27:U27),$C27))</f>
        <v>0</v>
      </c>
      <c r="W27" s="79">
        <f ca="1">IF($B27="","",MIN($B27-SUM($E27:V27),$C27))</f>
        <v>0</v>
      </c>
      <c r="X27" s="79">
        <f ca="1">IF($B27="","",MIN($B27-SUM($E27:W27),$C27))</f>
        <v>0</v>
      </c>
      <c r="Y27" s="79">
        <f ca="1">IF($B27="","",MIN($B27-SUM($E27:X27),$C27))</f>
        <v>0</v>
      </c>
      <c r="Z27" s="79">
        <f ca="1">IF($B27="","",MIN($B27-SUM($E27:Y27),$C27))</f>
        <v>0</v>
      </c>
      <c r="AA27" s="79">
        <f ca="1">IF($B27="","",MIN($B27-SUM($E27:Z27),$C27))</f>
        <v>0</v>
      </c>
      <c r="AB27" s="79">
        <f ca="1">IF($B27="","",MIN($B27-SUM($E27:AA27),$C27))</f>
        <v>0</v>
      </c>
      <c r="AC27" s="79">
        <f ca="1">IF($B27="","",MIN($B27-SUM($E27:AB27),$C27))</f>
        <v>0</v>
      </c>
      <c r="AD27" s="79">
        <f ca="1">IF($B27="","",MIN($B27-SUM($E27:AC27),$C27))</f>
        <v>0</v>
      </c>
      <c r="AE27" s="79">
        <f ca="1">IF($B27="","",MIN($B27-SUM($E27:AD27),$C27))</f>
        <v>0</v>
      </c>
      <c r="AF27" s="79">
        <f ca="1">IF($B27="","",MIN($B27-SUM($E27:AE27),$C27))</f>
        <v>0</v>
      </c>
      <c r="AG27" s="79">
        <f ca="1">IF($B27="","",MIN($B27-SUM($E27:AF27),$C27))</f>
        <v>0</v>
      </c>
      <c r="AH27" s="79">
        <f ca="1">IF($B27="","",MIN($B27-SUM($E27:AG27),$C27))</f>
        <v>0</v>
      </c>
      <c r="AI27" s="79">
        <f ca="1">IF($B27="","",MIN($B27-SUM($E27:AH27),$C27))</f>
        <v>0</v>
      </c>
      <c r="AJ27" s="79">
        <f ca="1">IF($B27="","",MIN($B27-SUM($E27:AI27),$C27))</f>
        <v>0</v>
      </c>
      <c r="AK27" s="79">
        <f ca="1">IF($B27="","",MIN($B27-SUM($E27:AJ27),$C27))</f>
        <v>0</v>
      </c>
      <c r="AL27" s="79">
        <f ca="1">IF($B27="","",MIN($B27-SUM($E27:AK27),$C27))</f>
        <v>0</v>
      </c>
      <c r="AM27" s="79">
        <f ca="1">IF($B27="","",MIN($B27-SUM($E27:AL27),$C27))</f>
        <v>0</v>
      </c>
      <c r="AN27" s="79">
        <f ca="1">IF($B27="","",MIN($B27-SUM($E27:AM27),$C27))</f>
        <v>0</v>
      </c>
      <c r="AO27" s="79">
        <f ca="1">IF($B27="","",MIN($B27-SUM($E27:AN27),$C27))</f>
        <v>0</v>
      </c>
      <c r="AP27" s="79">
        <f ca="1">IF($B27="","",MIN($B27-SUM($E27:AO27),$C27))</f>
        <v>0</v>
      </c>
      <c r="AQ27" s="79">
        <f ca="1">IF($B27="","",MIN($B27-SUM($E27:AP27),$C27))</f>
        <v>0</v>
      </c>
      <c r="AR27" s="79">
        <f ca="1">IF($B27="","",MIN($B27-SUM($E27:AQ27),$C27))</f>
        <v>0</v>
      </c>
      <c r="AS27" s="79">
        <f ca="1">IF($B27="","",MIN($B27-SUM($E27:AR27),$C27))</f>
        <v>0</v>
      </c>
      <c r="AT27" s="79">
        <f ca="1">IF($B27="","",MIN($B27-SUM($E27:AS27),$C27))</f>
        <v>0</v>
      </c>
      <c r="AU27" s="79">
        <f ca="1">IF($B27="","",MIN($B27-SUM($E27:AT27),$C27))</f>
        <v>0</v>
      </c>
      <c r="AV27" s="79">
        <f ca="1">IF($B27="","",MIN($B27-SUM($E27:AU27),$C27))</f>
        <v>0</v>
      </c>
      <c r="AW27" s="79">
        <f ca="1">IF($B27="","",MIN($B27-SUM($E27:AV27),$C27))</f>
        <v>0</v>
      </c>
      <c r="AX27" s="79">
        <f ca="1">IF($B27="","",MIN($B27-SUM($E27:AW27),$C27))</f>
        <v>0</v>
      </c>
      <c r="AY27" s="79">
        <f ca="1">IF($B27="","",MIN($B27-SUM($E27:AX27),$C27))</f>
        <v>0</v>
      </c>
      <c r="AZ27" s="79">
        <f ca="1">IF($B27="","",MIN($B27-SUM($E27:AY27),$C27))</f>
        <v>0</v>
      </c>
      <c r="BA27" s="79">
        <f ca="1">IF($B27="","",MIN($B27-SUM($E27:AZ27),$C27))</f>
        <v>0</v>
      </c>
      <c r="BB27" s="79">
        <f ca="1">IF($B27="","",MIN($B27-SUM($E27:BA27),$C27))</f>
        <v>0</v>
      </c>
      <c r="BC27" s="79">
        <f ca="1">IF($B27="","",MIN($B27-SUM($E27:BB27),$C27))</f>
        <v>0</v>
      </c>
      <c r="BD27" s="79">
        <f ca="1">IF($B27="","",MIN($B27-SUM($E27:BC27),$C27))</f>
        <v>0</v>
      </c>
      <c r="BE27" s="79">
        <f ca="1">IF($B27="","",MIN($B27-SUM($E27:BD27),$C27))</f>
        <v>0</v>
      </c>
      <c r="BF27" s="79">
        <f ca="1">IF($B27="","",MIN($B27-SUM($E27:BE27),$C27))</f>
        <v>0</v>
      </c>
      <c r="BG27" s="79">
        <f ca="1">IF($B27="","",MIN($B27-SUM($E27:BF27),$C27))</f>
        <v>0</v>
      </c>
      <c r="BH27" s="79">
        <f ca="1">IF($B27="","",MIN($B27-SUM($E27:BG27),$C27))</f>
        <v>0</v>
      </c>
      <c r="BI27" s="79">
        <f ca="1">IF($B27="","",MIN($B27-SUM($E27:BH27),$C27))</f>
        <v>0</v>
      </c>
      <c r="BJ27" s="79">
        <f ca="1">IF($B27="","",MIN($B27-SUM($E27:BI27),$C27))</f>
        <v>0</v>
      </c>
      <c r="BK27" s="79">
        <f ca="1">IF($B27="","",MIN($B27-SUM($E27:BJ27),$C27))</f>
        <v>0</v>
      </c>
      <c r="BL27" s="79">
        <f ca="1">IF($B27="","",MIN($B27-SUM($E27:BK27),$C27))</f>
        <v>0</v>
      </c>
      <c r="BM27" s="79">
        <f ca="1">IF($B27="","",MIN($B27-SUM($E27:BL27),$C27))</f>
        <v>0</v>
      </c>
      <c r="BN27" s="79">
        <f ca="1">IF($B27="","",MIN($B27-SUM($E27:BM27),$C27))</f>
        <v>0</v>
      </c>
      <c r="BO27" s="79">
        <f ca="1">IF($B27="","",MIN($B27-SUM($E27:BN27),$C27))</f>
        <v>0</v>
      </c>
      <c r="BP27" s="79">
        <f ca="1">IF($B27="","",MIN($B27-SUM($E27:BO27),$C27))</f>
        <v>0</v>
      </c>
      <c r="BQ27" s="79">
        <f ca="1">IF($B27="","",MIN($B27-SUM($E27:BP27),$C27))</f>
        <v>0</v>
      </c>
      <c r="BR27" s="79">
        <f ca="1">IF($B27="","",MIN($B27-SUM($E27:BQ27),$C27))</f>
        <v>0</v>
      </c>
      <c r="BS27" s="79">
        <f ca="1">IF($B27="","",MIN($B27-SUM($E27:BR27),$C27))</f>
        <v>0</v>
      </c>
      <c r="BT27" s="79">
        <f ca="1">IF($B27="","",MIN($B27-SUM($E27:BS27),$C27))</f>
        <v>0</v>
      </c>
      <c r="BU27" s="79">
        <f ca="1">IF($B27="","",MIN($B27-SUM($E27:BT27),$C27))</f>
        <v>0</v>
      </c>
      <c r="BV27" s="79">
        <f ca="1">IF($B27="","",MIN($B27-SUM($E27:BU27),$C27))</f>
        <v>0</v>
      </c>
      <c r="BW27" s="79">
        <f ca="1">IF($B27="","",MIN($B27-SUM($E27:BV27),$C27))</f>
        <v>0</v>
      </c>
      <c r="BX27" s="79">
        <f ca="1">IF($B27="","",MIN($B27-SUM($E27:BW27),$C27))</f>
        <v>0</v>
      </c>
      <c r="BY27" s="79">
        <f ca="1">IF($B27="","",MIN($B27-SUM($E27:BX27),$C27))</f>
        <v>0</v>
      </c>
      <c r="BZ27" s="79">
        <f ca="1">IF($B27="","",MIN($B27-SUM($E27:BY27),$C27))</f>
        <v>0</v>
      </c>
      <c r="CA27" s="79">
        <f ca="1">IF($B27="","",MIN($B27-SUM($E27:BZ27),$C27))</f>
        <v>0</v>
      </c>
      <c r="CB27" s="79">
        <f ca="1">IF($B27="","",MIN($B27-SUM($E27:CA27),$C27))</f>
        <v>0</v>
      </c>
      <c r="CC27" s="79">
        <f ca="1">IF($B27="","",MIN($B27-SUM($E27:CB27),$C27))</f>
        <v>0</v>
      </c>
      <c r="CD27" s="79">
        <f ca="1">IF($B27="","",MIN($B27-SUM($E27:CC27),$C27))</f>
        <v>0</v>
      </c>
      <c r="CE27" s="79">
        <f ca="1">IF($B27="","",MIN($B27-SUM($E27:CD27),$C27))</f>
        <v>0</v>
      </c>
      <c r="CF27" s="79">
        <f ca="1">IF($B27="","",MIN($B27-SUM($E27:CE27),$C27))</f>
        <v>0</v>
      </c>
      <c r="CG27" s="79">
        <f ca="1">IF($B27="","",MIN($B27-SUM($E27:CF27),$C27))</f>
        <v>0</v>
      </c>
      <c r="CH27" s="79">
        <f ca="1">IF($B27="","",MIN($B27-SUM($E27:CG27),$C27))</f>
        <v>0</v>
      </c>
      <c r="CI27" s="79">
        <f ca="1">IF($B27="","",MIN($B27-SUM($E27:CH27),$C27))</f>
        <v>0</v>
      </c>
      <c r="CJ27" s="79">
        <f ca="1">IF($B27="","",MIN($B27-SUM($E27:CI27),$C27))</f>
        <v>0</v>
      </c>
      <c r="CK27" s="79">
        <f ca="1">IF($B27="","",MIN($B27-SUM($E27:CJ27),$C27))</f>
        <v>0</v>
      </c>
      <c r="CL27" s="79">
        <f ca="1">IF($B27="","",MIN($B27-SUM($E27:CK27),$C27))</f>
        <v>0</v>
      </c>
      <c r="CM27" s="79">
        <f ca="1">IF($B27="","",MIN($B27-SUM($E27:CL27),$C27))</f>
        <v>0</v>
      </c>
      <c r="CN27" s="79">
        <f ca="1">IF($B27="","",MIN($B27-SUM($E27:CM27),$C27))</f>
        <v>0</v>
      </c>
      <c r="CO27" s="79">
        <f ca="1">IF($B27="","",MIN($B27-SUM($E27:CN27),$C27))</f>
        <v>0</v>
      </c>
      <c r="CP27" s="79">
        <f ca="1">IF($B27="","",MIN($B27-SUM($E27:CO27),$C27))</f>
        <v>0</v>
      </c>
      <c r="CQ27" s="79">
        <f ca="1">IF($B27="","",MIN($B27-SUM($E27:CP27),$C27))</f>
        <v>0</v>
      </c>
      <c r="CR27" s="79">
        <f ca="1">IF($B27="","",MIN($B27-SUM($E27:CQ27),$C27))</f>
        <v>0</v>
      </c>
      <c r="CS27" s="79">
        <f ca="1">IF($B27="","",MIN($B27-SUM($E27:CR27),$C27))</f>
        <v>0</v>
      </c>
      <c r="CT27" s="79">
        <f ca="1">IF($B27="","",MIN($B27-SUM($E27:CS27),$C27))</f>
        <v>0</v>
      </c>
      <c r="CU27" s="79">
        <f ca="1">IF($B27="","",MIN($B27-SUM($E27:CT27),$C27))</f>
        <v>0</v>
      </c>
      <c r="CV27" s="79">
        <f ca="1">IF($B27="","",MIN($B27-SUM($E27:CU27),$C27))</f>
        <v>0</v>
      </c>
      <c r="CW27" s="79">
        <f ca="1">IF($B27="","",MIN($B27-SUM($E27:CV27),$C27))</f>
        <v>0</v>
      </c>
      <c r="CX27" s="79">
        <f ca="1">IF($B27="","",MIN($B27-SUM($E27:CW27),$C27))</f>
        <v>0</v>
      </c>
      <c r="CY27" s="79">
        <f ca="1">IF($B27="","",MIN($B27-SUM($E27:CX27),$C27))</f>
        <v>0</v>
      </c>
      <c r="CZ27" s="79">
        <f ca="1">IF($B27="","",MIN($B27-SUM($E27:CY27),$C27))</f>
        <v>0</v>
      </c>
    </row>
    <row r="28" spans="1:104" ht="12.75" customHeight="1">
      <c r="A28" s="13" t="str">
        <f t="array" aca="1" ref="A28" ca="1">IF(ROWS(A$8:A27)&gt;$A$7,"",INDEX(Debts_Name,SMALL(IF(DebtSplit=1,ROW(Debts_Name)-ROW(חובות!$B$10)+1),ROWS(A$8:A27))))</f>
        <v/>
      </c>
      <c r="B28" s="78">
        <f t="array" aca="1" ref="B28" ca="1">IFERROR(IF(ROWS(A$8:A27)&gt;$A$7,0,INDEX(Debts_Yitra,SMALL(IF(DebtSplit=1,ROW(Debts_Yitra)-ROW(חובות!$I$10)+1),ROWS(A$8:A27))))*1,0)</f>
        <v>0</v>
      </c>
      <c r="C28" s="78">
        <f t="array" aca="1" ref="C28" ca="1">IFERROR(IF(ROWS(A$8:A27)&gt;$A$7,0,INDEX(Debts_Pmt,SMALL(IF(DebtSplit=1,ROW(Debts_Pmt)-ROW(חובות!$H$10)+1),ROWS(A$8:A27))))*1,0)</f>
        <v>0</v>
      </c>
      <c r="D28" s="95">
        <f t="array" aca="1" ref="D28" ca="1">IFERROR(IF(ROWS(B$8:B27)&gt;$A$7,0,INDEX(Debts_Int,SMALL(IF(DebtSplit=1,ROW(Debts_Int)-ROW(חובות!$F$10)+1),ROWS(B$8:B27))))*1,0)</f>
        <v>0</v>
      </c>
      <c r="E28" s="79">
        <f t="shared" ca="1" si="3"/>
        <v>0</v>
      </c>
      <c r="F28" s="79">
        <f ca="1">IF($B28="","",MIN($B28-SUM(E28:$E28),$C28))</f>
        <v>0</v>
      </c>
      <c r="G28" s="79">
        <f ca="1">IF($B28="","",MIN($B28-SUM($E28:F28),$C28))</f>
        <v>0</v>
      </c>
      <c r="H28" s="79">
        <f ca="1">IF($B28="","",MIN($B28-SUM($E28:G28),$C28))</f>
        <v>0</v>
      </c>
      <c r="I28" s="79">
        <f ca="1">IF($B28="","",MIN($B28-SUM($E28:H28),$C28))</f>
        <v>0</v>
      </c>
      <c r="J28" s="79">
        <f ca="1">IF($B28="","",MIN($B28-SUM($E28:I28),$C28))</f>
        <v>0</v>
      </c>
      <c r="K28" s="79">
        <f ca="1">IF($B28="","",MIN($B28-SUM($E28:J28),$C28))</f>
        <v>0</v>
      </c>
      <c r="L28" s="79">
        <f ca="1">IF($B28="","",MIN($B28-SUM($E28:K28),$C28))</f>
        <v>0</v>
      </c>
      <c r="M28" s="79">
        <f ca="1">IF($B28="","",MIN($B28-SUM($E28:L28),$C28))</f>
        <v>0</v>
      </c>
      <c r="N28" s="79">
        <f ca="1">IF($B28="","",MIN($B28-SUM($E28:M28),$C28))</f>
        <v>0</v>
      </c>
      <c r="O28" s="79">
        <f ca="1">IF($B28="","",MIN($B28-SUM($E28:N28),$C28))</f>
        <v>0</v>
      </c>
      <c r="P28" s="79">
        <f ca="1">IF($B28="","",MIN($B28-SUM($E28:O28),$C28))</f>
        <v>0</v>
      </c>
      <c r="Q28" s="79">
        <f ca="1">IF($B28="","",MIN($B28-SUM($E28:P28),$C28))</f>
        <v>0</v>
      </c>
      <c r="R28" s="79">
        <f ca="1">IF($B28="","",MIN($B28-SUM($E28:Q28),$C28))</f>
        <v>0</v>
      </c>
      <c r="S28" s="79">
        <f ca="1">IF($B28="","",MIN($B28-SUM($E28:R28),$C28))</f>
        <v>0</v>
      </c>
      <c r="T28" s="79">
        <f ca="1">IF($B28="","",MIN($B28-SUM($E28:S28),$C28))</f>
        <v>0</v>
      </c>
      <c r="U28" s="79">
        <f ca="1">IF($B28="","",MIN($B28-SUM($E28:T28),$C28))</f>
        <v>0</v>
      </c>
      <c r="V28" s="79">
        <f ca="1">IF($B28="","",MIN($B28-SUM($E28:U28),$C28))</f>
        <v>0</v>
      </c>
      <c r="W28" s="79">
        <f ca="1">IF($B28="","",MIN($B28-SUM($E28:V28),$C28))</f>
        <v>0</v>
      </c>
      <c r="X28" s="79">
        <f ca="1">IF($B28="","",MIN($B28-SUM($E28:W28),$C28))</f>
        <v>0</v>
      </c>
      <c r="Y28" s="79">
        <f ca="1">IF($B28="","",MIN($B28-SUM($E28:X28),$C28))</f>
        <v>0</v>
      </c>
      <c r="Z28" s="79">
        <f ca="1">IF($B28="","",MIN($B28-SUM($E28:Y28),$C28))</f>
        <v>0</v>
      </c>
      <c r="AA28" s="79">
        <f ca="1">IF($B28="","",MIN($B28-SUM($E28:Z28),$C28))</f>
        <v>0</v>
      </c>
      <c r="AB28" s="79">
        <f ca="1">IF($B28="","",MIN($B28-SUM($E28:AA28),$C28))</f>
        <v>0</v>
      </c>
      <c r="AC28" s="79">
        <f ca="1">IF($B28="","",MIN($B28-SUM($E28:AB28),$C28))</f>
        <v>0</v>
      </c>
      <c r="AD28" s="79">
        <f ca="1">IF($B28="","",MIN($B28-SUM($E28:AC28),$C28))</f>
        <v>0</v>
      </c>
      <c r="AE28" s="79">
        <f ca="1">IF($B28="","",MIN($B28-SUM($E28:AD28),$C28))</f>
        <v>0</v>
      </c>
      <c r="AF28" s="79">
        <f ca="1">IF($B28="","",MIN($B28-SUM($E28:AE28),$C28))</f>
        <v>0</v>
      </c>
      <c r="AG28" s="79">
        <f ca="1">IF($B28="","",MIN($B28-SUM($E28:AF28),$C28))</f>
        <v>0</v>
      </c>
      <c r="AH28" s="79">
        <f ca="1">IF($B28="","",MIN($B28-SUM($E28:AG28),$C28))</f>
        <v>0</v>
      </c>
      <c r="AI28" s="79">
        <f ca="1">IF($B28="","",MIN($B28-SUM($E28:AH28),$C28))</f>
        <v>0</v>
      </c>
      <c r="AJ28" s="79">
        <f ca="1">IF($B28="","",MIN($B28-SUM($E28:AI28),$C28))</f>
        <v>0</v>
      </c>
      <c r="AK28" s="79">
        <f ca="1">IF($B28="","",MIN($B28-SUM($E28:AJ28),$C28))</f>
        <v>0</v>
      </c>
      <c r="AL28" s="79">
        <f ca="1">IF($B28="","",MIN($B28-SUM($E28:AK28),$C28))</f>
        <v>0</v>
      </c>
      <c r="AM28" s="79">
        <f ca="1">IF($B28="","",MIN($B28-SUM($E28:AL28),$C28))</f>
        <v>0</v>
      </c>
      <c r="AN28" s="79">
        <f ca="1">IF($B28="","",MIN($B28-SUM($E28:AM28),$C28))</f>
        <v>0</v>
      </c>
      <c r="AO28" s="79">
        <f ca="1">IF($B28="","",MIN($B28-SUM($E28:AN28),$C28))</f>
        <v>0</v>
      </c>
      <c r="AP28" s="79">
        <f ca="1">IF($B28="","",MIN($B28-SUM($E28:AO28),$C28))</f>
        <v>0</v>
      </c>
      <c r="AQ28" s="79">
        <f ca="1">IF($B28="","",MIN($B28-SUM($E28:AP28),$C28))</f>
        <v>0</v>
      </c>
      <c r="AR28" s="79">
        <f ca="1">IF($B28="","",MIN($B28-SUM($E28:AQ28),$C28))</f>
        <v>0</v>
      </c>
      <c r="AS28" s="79">
        <f ca="1">IF($B28="","",MIN($B28-SUM($E28:AR28),$C28))</f>
        <v>0</v>
      </c>
      <c r="AT28" s="79">
        <f ca="1">IF($B28="","",MIN($B28-SUM($E28:AS28),$C28))</f>
        <v>0</v>
      </c>
      <c r="AU28" s="79">
        <f ca="1">IF($B28="","",MIN($B28-SUM($E28:AT28),$C28))</f>
        <v>0</v>
      </c>
      <c r="AV28" s="79">
        <f ca="1">IF($B28="","",MIN($B28-SUM($E28:AU28),$C28))</f>
        <v>0</v>
      </c>
      <c r="AW28" s="79">
        <f ca="1">IF($B28="","",MIN($B28-SUM($E28:AV28),$C28))</f>
        <v>0</v>
      </c>
      <c r="AX28" s="79">
        <f ca="1">IF($B28="","",MIN($B28-SUM($E28:AW28),$C28))</f>
        <v>0</v>
      </c>
      <c r="AY28" s="79">
        <f ca="1">IF($B28="","",MIN($B28-SUM($E28:AX28),$C28))</f>
        <v>0</v>
      </c>
      <c r="AZ28" s="79">
        <f ca="1">IF($B28="","",MIN($B28-SUM($E28:AY28),$C28))</f>
        <v>0</v>
      </c>
      <c r="BA28" s="79">
        <f ca="1">IF($B28="","",MIN($B28-SUM($E28:AZ28),$C28))</f>
        <v>0</v>
      </c>
      <c r="BB28" s="79">
        <f ca="1">IF($B28="","",MIN($B28-SUM($E28:BA28),$C28))</f>
        <v>0</v>
      </c>
      <c r="BC28" s="79">
        <f ca="1">IF($B28="","",MIN($B28-SUM($E28:BB28),$C28))</f>
        <v>0</v>
      </c>
      <c r="BD28" s="79">
        <f ca="1">IF($B28="","",MIN($B28-SUM($E28:BC28),$C28))</f>
        <v>0</v>
      </c>
      <c r="BE28" s="79">
        <f ca="1">IF($B28="","",MIN($B28-SUM($E28:BD28),$C28))</f>
        <v>0</v>
      </c>
      <c r="BF28" s="79">
        <f ca="1">IF($B28="","",MIN($B28-SUM($E28:BE28),$C28))</f>
        <v>0</v>
      </c>
      <c r="BG28" s="79">
        <f ca="1">IF($B28="","",MIN($B28-SUM($E28:BF28),$C28))</f>
        <v>0</v>
      </c>
      <c r="BH28" s="79">
        <f ca="1">IF($B28="","",MIN($B28-SUM($E28:BG28),$C28))</f>
        <v>0</v>
      </c>
      <c r="BI28" s="79">
        <f ca="1">IF($B28="","",MIN($B28-SUM($E28:BH28),$C28))</f>
        <v>0</v>
      </c>
      <c r="BJ28" s="79">
        <f ca="1">IF($B28="","",MIN($B28-SUM($E28:BI28),$C28))</f>
        <v>0</v>
      </c>
      <c r="BK28" s="79">
        <f ca="1">IF($B28="","",MIN($B28-SUM($E28:BJ28),$C28))</f>
        <v>0</v>
      </c>
      <c r="BL28" s="79">
        <f ca="1">IF($B28="","",MIN($B28-SUM($E28:BK28),$C28))</f>
        <v>0</v>
      </c>
      <c r="BM28" s="79">
        <f ca="1">IF($B28="","",MIN($B28-SUM($E28:BL28),$C28))</f>
        <v>0</v>
      </c>
      <c r="BN28" s="79">
        <f ca="1">IF($B28="","",MIN($B28-SUM($E28:BM28),$C28))</f>
        <v>0</v>
      </c>
      <c r="BO28" s="79">
        <f ca="1">IF($B28="","",MIN($B28-SUM($E28:BN28),$C28))</f>
        <v>0</v>
      </c>
      <c r="BP28" s="79">
        <f ca="1">IF($B28="","",MIN($B28-SUM($E28:BO28),$C28))</f>
        <v>0</v>
      </c>
      <c r="BQ28" s="79">
        <f ca="1">IF($B28="","",MIN($B28-SUM($E28:BP28),$C28))</f>
        <v>0</v>
      </c>
      <c r="BR28" s="79">
        <f ca="1">IF($B28="","",MIN($B28-SUM($E28:BQ28),$C28))</f>
        <v>0</v>
      </c>
      <c r="BS28" s="79">
        <f ca="1">IF($B28="","",MIN($B28-SUM($E28:BR28),$C28))</f>
        <v>0</v>
      </c>
      <c r="BT28" s="79">
        <f ca="1">IF($B28="","",MIN($B28-SUM($E28:BS28),$C28))</f>
        <v>0</v>
      </c>
      <c r="BU28" s="79">
        <f ca="1">IF($B28="","",MIN($B28-SUM($E28:BT28),$C28))</f>
        <v>0</v>
      </c>
      <c r="BV28" s="79">
        <f ca="1">IF($B28="","",MIN($B28-SUM($E28:BU28),$C28))</f>
        <v>0</v>
      </c>
      <c r="BW28" s="79">
        <f ca="1">IF($B28="","",MIN($B28-SUM($E28:BV28),$C28))</f>
        <v>0</v>
      </c>
      <c r="BX28" s="79">
        <f ca="1">IF($B28="","",MIN($B28-SUM($E28:BW28),$C28))</f>
        <v>0</v>
      </c>
      <c r="BY28" s="79">
        <f ca="1">IF($B28="","",MIN($B28-SUM($E28:BX28),$C28))</f>
        <v>0</v>
      </c>
      <c r="BZ28" s="79">
        <f ca="1">IF($B28="","",MIN($B28-SUM($E28:BY28),$C28))</f>
        <v>0</v>
      </c>
      <c r="CA28" s="79">
        <f ca="1">IF($B28="","",MIN($B28-SUM($E28:BZ28),$C28))</f>
        <v>0</v>
      </c>
      <c r="CB28" s="79">
        <f ca="1">IF($B28="","",MIN($B28-SUM($E28:CA28),$C28))</f>
        <v>0</v>
      </c>
      <c r="CC28" s="79">
        <f ca="1">IF($B28="","",MIN($B28-SUM($E28:CB28),$C28))</f>
        <v>0</v>
      </c>
      <c r="CD28" s="79">
        <f ca="1">IF($B28="","",MIN($B28-SUM($E28:CC28),$C28))</f>
        <v>0</v>
      </c>
      <c r="CE28" s="79">
        <f ca="1">IF($B28="","",MIN($B28-SUM($E28:CD28),$C28))</f>
        <v>0</v>
      </c>
      <c r="CF28" s="79">
        <f ca="1">IF($B28="","",MIN($B28-SUM($E28:CE28),$C28))</f>
        <v>0</v>
      </c>
      <c r="CG28" s="79">
        <f ca="1">IF($B28="","",MIN($B28-SUM($E28:CF28),$C28))</f>
        <v>0</v>
      </c>
      <c r="CH28" s="79">
        <f ca="1">IF($B28="","",MIN($B28-SUM($E28:CG28),$C28))</f>
        <v>0</v>
      </c>
      <c r="CI28" s="79">
        <f ca="1">IF($B28="","",MIN($B28-SUM($E28:CH28),$C28))</f>
        <v>0</v>
      </c>
      <c r="CJ28" s="79">
        <f ca="1">IF($B28="","",MIN($B28-SUM($E28:CI28),$C28))</f>
        <v>0</v>
      </c>
      <c r="CK28" s="79">
        <f ca="1">IF($B28="","",MIN($B28-SUM($E28:CJ28),$C28))</f>
        <v>0</v>
      </c>
      <c r="CL28" s="79">
        <f ca="1">IF($B28="","",MIN($B28-SUM($E28:CK28),$C28))</f>
        <v>0</v>
      </c>
      <c r="CM28" s="79">
        <f ca="1">IF($B28="","",MIN($B28-SUM($E28:CL28),$C28))</f>
        <v>0</v>
      </c>
      <c r="CN28" s="79">
        <f ca="1">IF($B28="","",MIN($B28-SUM($E28:CM28),$C28))</f>
        <v>0</v>
      </c>
      <c r="CO28" s="79">
        <f ca="1">IF($B28="","",MIN($B28-SUM($E28:CN28),$C28))</f>
        <v>0</v>
      </c>
      <c r="CP28" s="79">
        <f ca="1">IF($B28="","",MIN($B28-SUM($E28:CO28),$C28))</f>
        <v>0</v>
      </c>
      <c r="CQ28" s="79">
        <f ca="1">IF($B28="","",MIN($B28-SUM($E28:CP28),$C28))</f>
        <v>0</v>
      </c>
      <c r="CR28" s="79">
        <f ca="1">IF($B28="","",MIN($B28-SUM($E28:CQ28),$C28))</f>
        <v>0</v>
      </c>
      <c r="CS28" s="79">
        <f ca="1">IF($B28="","",MIN($B28-SUM($E28:CR28),$C28))</f>
        <v>0</v>
      </c>
      <c r="CT28" s="79">
        <f ca="1">IF($B28="","",MIN($B28-SUM($E28:CS28),$C28))</f>
        <v>0</v>
      </c>
      <c r="CU28" s="79">
        <f ca="1">IF($B28="","",MIN($B28-SUM($E28:CT28),$C28))</f>
        <v>0</v>
      </c>
      <c r="CV28" s="79">
        <f ca="1">IF($B28="","",MIN($B28-SUM($E28:CU28),$C28))</f>
        <v>0</v>
      </c>
      <c r="CW28" s="79">
        <f ca="1">IF($B28="","",MIN($B28-SUM($E28:CV28),$C28))</f>
        <v>0</v>
      </c>
      <c r="CX28" s="79">
        <f ca="1">IF($B28="","",MIN($B28-SUM($E28:CW28),$C28))</f>
        <v>0</v>
      </c>
      <c r="CY28" s="79">
        <f ca="1">IF($B28="","",MIN($B28-SUM($E28:CX28),$C28))</f>
        <v>0</v>
      </c>
      <c r="CZ28" s="79">
        <f ca="1">IF($B28="","",MIN($B28-SUM($E28:CY28),$C28))</f>
        <v>0</v>
      </c>
    </row>
    <row r="29" spans="1:104" ht="12.75" customHeight="1">
      <c r="A29" s="13" t="str">
        <f t="array" aca="1" ref="A29" ca="1">IF(ROWS(A$8:A28)&gt;$A$7,"",INDEX(Debts_Name,SMALL(IF(DebtSplit=1,ROW(Debts_Name)-ROW(חובות!$B$10)+1),ROWS(A$8:A28))))</f>
        <v/>
      </c>
      <c r="B29" s="78">
        <f t="array" aca="1" ref="B29" ca="1">IFERROR(IF(ROWS(A$8:A28)&gt;$A$7,0,INDEX(Debts_Yitra,SMALL(IF(DebtSplit=1,ROW(Debts_Yitra)-ROW(חובות!$I$10)+1),ROWS(A$8:A28))))*1,0)</f>
        <v>0</v>
      </c>
      <c r="C29" s="78">
        <f t="array" aca="1" ref="C29" ca="1">IFERROR(IF(ROWS(A$8:A28)&gt;$A$7,0,INDEX(Debts_Pmt,SMALL(IF(DebtSplit=1,ROW(Debts_Pmt)-ROW(חובות!$H$10)+1),ROWS(A$8:A28))))*1,0)</f>
        <v>0</v>
      </c>
      <c r="D29" s="95">
        <f t="array" aca="1" ref="D29" ca="1">IFERROR(IF(ROWS(B$8:B28)&gt;$A$7,0,INDEX(Debts_Int,SMALL(IF(DebtSplit=1,ROW(Debts_Int)-ROW(חובות!$F$10)+1),ROWS(B$8:B28))))*1,0)</f>
        <v>0</v>
      </c>
      <c r="E29" s="79">
        <f t="shared" ca="1" si="3"/>
        <v>0</v>
      </c>
      <c r="F29" s="79">
        <f ca="1">IF($B29="","",MIN($B29-SUM(E29:$E29),$C29))</f>
        <v>0</v>
      </c>
      <c r="G29" s="79">
        <f ca="1">IF($B29="","",MIN($B29-SUM($E29:F29),$C29))</f>
        <v>0</v>
      </c>
      <c r="H29" s="79">
        <f ca="1">IF($B29="","",MIN($B29-SUM($E29:G29),$C29))</f>
        <v>0</v>
      </c>
      <c r="I29" s="79">
        <f ca="1">IF($B29="","",MIN($B29-SUM($E29:H29),$C29))</f>
        <v>0</v>
      </c>
      <c r="J29" s="79">
        <f ca="1">IF($B29="","",MIN($B29-SUM($E29:I29),$C29))</f>
        <v>0</v>
      </c>
      <c r="K29" s="79">
        <f ca="1">IF($B29="","",MIN($B29-SUM($E29:J29),$C29))</f>
        <v>0</v>
      </c>
      <c r="L29" s="79">
        <f ca="1">IF($B29="","",MIN($B29-SUM($E29:K29),$C29))</f>
        <v>0</v>
      </c>
      <c r="M29" s="79">
        <f ca="1">IF($B29="","",MIN($B29-SUM($E29:L29),$C29))</f>
        <v>0</v>
      </c>
      <c r="N29" s="79">
        <f ca="1">IF($B29="","",MIN($B29-SUM($E29:M29),$C29))</f>
        <v>0</v>
      </c>
      <c r="O29" s="79">
        <f ca="1">IF($B29="","",MIN($B29-SUM($E29:N29),$C29))</f>
        <v>0</v>
      </c>
      <c r="P29" s="79">
        <f ca="1">IF($B29="","",MIN($B29-SUM($E29:O29),$C29))</f>
        <v>0</v>
      </c>
      <c r="Q29" s="79">
        <f ca="1">IF($B29="","",MIN($B29-SUM($E29:P29),$C29))</f>
        <v>0</v>
      </c>
      <c r="R29" s="79">
        <f ca="1">IF($B29="","",MIN($B29-SUM($E29:Q29),$C29))</f>
        <v>0</v>
      </c>
      <c r="S29" s="79">
        <f ca="1">IF($B29="","",MIN($B29-SUM($E29:R29),$C29))</f>
        <v>0</v>
      </c>
      <c r="T29" s="79">
        <f ca="1">IF($B29="","",MIN($B29-SUM($E29:S29),$C29))</f>
        <v>0</v>
      </c>
      <c r="U29" s="79">
        <f ca="1">IF($B29="","",MIN($B29-SUM($E29:T29),$C29))</f>
        <v>0</v>
      </c>
      <c r="V29" s="79">
        <f ca="1">IF($B29="","",MIN($B29-SUM($E29:U29),$C29))</f>
        <v>0</v>
      </c>
      <c r="W29" s="79">
        <f ca="1">IF($B29="","",MIN($B29-SUM($E29:V29),$C29))</f>
        <v>0</v>
      </c>
      <c r="X29" s="79">
        <f ca="1">IF($B29="","",MIN($B29-SUM($E29:W29),$C29))</f>
        <v>0</v>
      </c>
      <c r="Y29" s="79">
        <f ca="1">IF($B29="","",MIN($B29-SUM($E29:X29),$C29))</f>
        <v>0</v>
      </c>
      <c r="Z29" s="79">
        <f ca="1">IF($B29="","",MIN($B29-SUM($E29:Y29),$C29))</f>
        <v>0</v>
      </c>
      <c r="AA29" s="79">
        <f ca="1">IF($B29="","",MIN($B29-SUM($E29:Z29),$C29))</f>
        <v>0</v>
      </c>
      <c r="AB29" s="79">
        <f ca="1">IF($B29="","",MIN($B29-SUM($E29:AA29),$C29))</f>
        <v>0</v>
      </c>
      <c r="AC29" s="79">
        <f ca="1">IF($B29="","",MIN($B29-SUM($E29:AB29),$C29))</f>
        <v>0</v>
      </c>
      <c r="AD29" s="79">
        <f ca="1">IF($B29="","",MIN($B29-SUM($E29:AC29),$C29))</f>
        <v>0</v>
      </c>
      <c r="AE29" s="79">
        <f ca="1">IF($B29="","",MIN($B29-SUM($E29:AD29),$C29))</f>
        <v>0</v>
      </c>
      <c r="AF29" s="79">
        <f ca="1">IF($B29="","",MIN($B29-SUM($E29:AE29),$C29))</f>
        <v>0</v>
      </c>
      <c r="AG29" s="79">
        <f ca="1">IF($B29="","",MIN($B29-SUM($E29:AF29),$C29))</f>
        <v>0</v>
      </c>
      <c r="AH29" s="79">
        <f ca="1">IF($B29="","",MIN($B29-SUM($E29:AG29),$C29))</f>
        <v>0</v>
      </c>
      <c r="AI29" s="79">
        <f ca="1">IF($B29="","",MIN($B29-SUM($E29:AH29),$C29))</f>
        <v>0</v>
      </c>
      <c r="AJ29" s="79">
        <f ca="1">IF($B29="","",MIN($B29-SUM($E29:AI29),$C29))</f>
        <v>0</v>
      </c>
      <c r="AK29" s="79">
        <f ca="1">IF($B29="","",MIN($B29-SUM($E29:AJ29),$C29))</f>
        <v>0</v>
      </c>
      <c r="AL29" s="79">
        <f ca="1">IF($B29="","",MIN($B29-SUM($E29:AK29),$C29))</f>
        <v>0</v>
      </c>
      <c r="AM29" s="79">
        <f ca="1">IF($B29="","",MIN($B29-SUM($E29:AL29),$C29))</f>
        <v>0</v>
      </c>
      <c r="AN29" s="79">
        <f ca="1">IF($B29="","",MIN($B29-SUM($E29:AM29),$C29))</f>
        <v>0</v>
      </c>
      <c r="AO29" s="79">
        <f ca="1">IF($B29="","",MIN($B29-SUM($E29:AN29),$C29))</f>
        <v>0</v>
      </c>
      <c r="AP29" s="79">
        <f ca="1">IF($B29="","",MIN($B29-SUM($E29:AO29),$C29))</f>
        <v>0</v>
      </c>
      <c r="AQ29" s="79">
        <f ca="1">IF($B29="","",MIN($B29-SUM($E29:AP29),$C29))</f>
        <v>0</v>
      </c>
      <c r="AR29" s="79">
        <f ca="1">IF($B29="","",MIN($B29-SUM($E29:AQ29),$C29))</f>
        <v>0</v>
      </c>
      <c r="AS29" s="79">
        <f ca="1">IF($B29="","",MIN($B29-SUM($E29:AR29),$C29))</f>
        <v>0</v>
      </c>
      <c r="AT29" s="79">
        <f ca="1">IF($B29="","",MIN($B29-SUM($E29:AS29),$C29))</f>
        <v>0</v>
      </c>
      <c r="AU29" s="79">
        <f ca="1">IF($B29="","",MIN($B29-SUM($E29:AT29),$C29))</f>
        <v>0</v>
      </c>
      <c r="AV29" s="79">
        <f ca="1">IF($B29="","",MIN($B29-SUM($E29:AU29),$C29))</f>
        <v>0</v>
      </c>
      <c r="AW29" s="79">
        <f ca="1">IF($B29="","",MIN($B29-SUM($E29:AV29),$C29))</f>
        <v>0</v>
      </c>
      <c r="AX29" s="79">
        <f ca="1">IF($B29="","",MIN($B29-SUM($E29:AW29),$C29))</f>
        <v>0</v>
      </c>
      <c r="AY29" s="79">
        <f ca="1">IF($B29="","",MIN($B29-SUM($E29:AX29),$C29))</f>
        <v>0</v>
      </c>
      <c r="AZ29" s="79">
        <f ca="1">IF($B29="","",MIN($B29-SUM($E29:AY29),$C29))</f>
        <v>0</v>
      </c>
      <c r="BA29" s="79">
        <f ca="1">IF($B29="","",MIN($B29-SUM($E29:AZ29),$C29))</f>
        <v>0</v>
      </c>
      <c r="BB29" s="79">
        <f ca="1">IF($B29="","",MIN($B29-SUM($E29:BA29),$C29))</f>
        <v>0</v>
      </c>
      <c r="BC29" s="79">
        <f ca="1">IF($B29="","",MIN($B29-SUM($E29:BB29),$C29))</f>
        <v>0</v>
      </c>
      <c r="BD29" s="79">
        <f ca="1">IF($B29="","",MIN($B29-SUM($E29:BC29),$C29))</f>
        <v>0</v>
      </c>
      <c r="BE29" s="79">
        <f ca="1">IF($B29="","",MIN($B29-SUM($E29:BD29),$C29))</f>
        <v>0</v>
      </c>
      <c r="BF29" s="79">
        <f ca="1">IF($B29="","",MIN($B29-SUM($E29:BE29),$C29))</f>
        <v>0</v>
      </c>
      <c r="BG29" s="79">
        <f ca="1">IF($B29="","",MIN($B29-SUM($E29:BF29),$C29))</f>
        <v>0</v>
      </c>
      <c r="BH29" s="79">
        <f ca="1">IF($B29="","",MIN($B29-SUM($E29:BG29),$C29))</f>
        <v>0</v>
      </c>
      <c r="BI29" s="79">
        <f ca="1">IF($B29="","",MIN($B29-SUM($E29:BH29),$C29))</f>
        <v>0</v>
      </c>
      <c r="BJ29" s="79">
        <f ca="1">IF($B29="","",MIN($B29-SUM($E29:BI29),$C29))</f>
        <v>0</v>
      </c>
      <c r="BK29" s="79">
        <f ca="1">IF($B29="","",MIN($B29-SUM($E29:BJ29),$C29))</f>
        <v>0</v>
      </c>
      <c r="BL29" s="79">
        <f ca="1">IF($B29="","",MIN($B29-SUM($E29:BK29),$C29))</f>
        <v>0</v>
      </c>
      <c r="BM29" s="79">
        <f ca="1">IF($B29="","",MIN($B29-SUM($E29:BL29),$C29))</f>
        <v>0</v>
      </c>
      <c r="BN29" s="79">
        <f ca="1">IF($B29="","",MIN($B29-SUM($E29:BM29),$C29))</f>
        <v>0</v>
      </c>
      <c r="BO29" s="79">
        <f ca="1">IF($B29="","",MIN($B29-SUM($E29:BN29),$C29))</f>
        <v>0</v>
      </c>
      <c r="BP29" s="79">
        <f ca="1">IF($B29="","",MIN($B29-SUM($E29:BO29),$C29))</f>
        <v>0</v>
      </c>
      <c r="BQ29" s="79">
        <f ca="1">IF($B29="","",MIN($B29-SUM($E29:BP29),$C29))</f>
        <v>0</v>
      </c>
      <c r="BR29" s="79">
        <f ca="1">IF($B29="","",MIN($B29-SUM($E29:BQ29),$C29))</f>
        <v>0</v>
      </c>
      <c r="BS29" s="79">
        <f ca="1">IF($B29="","",MIN($B29-SUM($E29:BR29),$C29))</f>
        <v>0</v>
      </c>
      <c r="BT29" s="79">
        <f ca="1">IF($B29="","",MIN($B29-SUM($E29:BS29),$C29))</f>
        <v>0</v>
      </c>
      <c r="BU29" s="79">
        <f ca="1">IF($B29="","",MIN($B29-SUM($E29:BT29),$C29))</f>
        <v>0</v>
      </c>
      <c r="BV29" s="79">
        <f ca="1">IF($B29="","",MIN($B29-SUM($E29:BU29),$C29))</f>
        <v>0</v>
      </c>
      <c r="BW29" s="79">
        <f ca="1">IF($B29="","",MIN($B29-SUM($E29:BV29),$C29))</f>
        <v>0</v>
      </c>
      <c r="BX29" s="79">
        <f ca="1">IF($B29="","",MIN($B29-SUM($E29:BW29),$C29))</f>
        <v>0</v>
      </c>
      <c r="BY29" s="79">
        <f ca="1">IF($B29="","",MIN($B29-SUM($E29:BX29),$C29))</f>
        <v>0</v>
      </c>
      <c r="BZ29" s="79">
        <f ca="1">IF($B29="","",MIN($B29-SUM($E29:BY29),$C29))</f>
        <v>0</v>
      </c>
      <c r="CA29" s="79">
        <f ca="1">IF($B29="","",MIN($B29-SUM($E29:BZ29),$C29))</f>
        <v>0</v>
      </c>
      <c r="CB29" s="79">
        <f ca="1">IF($B29="","",MIN($B29-SUM($E29:CA29),$C29))</f>
        <v>0</v>
      </c>
      <c r="CC29" s="79">
        <f ca="1">IF($B29="","",MIN($B29-SUM($E29:CB29),$C29))</f>
        <v>0</v>
      </c>
      <c r="CD29" s="79">
        <f ca="1">IF($B29="","",MIN($B29-SUM($E29:CC29),$C29))</f>
        <v>0</v>
      </c>
      <c r="CE29" s="79">
        <f ca="1">IF($B29="","",MIN($B29-SUM($E29:CD29),$C29))</f>
        <v>0</v>
      </c>
      <c r="CF29" s="79">
        <f ca="1">IF($B29="","",MIN($B29-SUM($E29:CE29),$C29))</f>
        <v>0</v>
      </c>
      <c r="CG29" s="79">
        <f ca="1">IF($B29="","",MIN($B29-SUM($E29:CF29),$C29))</f>
        <v>0</v>
      </c>
      <c r="CH29" s="79">
        <f ca="1">IF($B29="","",MIN($B29-SUM($E29:CG29),$C29))</f>
        <v>0</v>
      </c>
      <c r="CI29" s="79">
        <f ca="1">IF($B29="","",MIN($B29-SUM($E29:CH29),$C29))</f>
        <v>0</v>
      </c>
      <c r="CJ29" s="79">
        <f ca="1">IF($B29="","",MIN($B29-SUM($E29:CI29),$C29))</f>
        <v>0</v>
      </c>
      <c r="CK29" s="79">
        <f ca="1">IF($B29="","",MIN($B29-SUM($E29:CJ29),$C29))</f>
        <v>0</v>
      </c>
      <c r="CL29" s="79">
        <f ca="1">IF($B29="","",MIN($B29-SUM($E29:CK29),$C29))</f>
        <v>0</v>
      </c>
      <c r="CM29" s="79">
        <f ca="1">IF($B29="","",MIN($B29-SUM($E29:CL29),$C29))</f>
        <v>0</v>
      </c>
      <c r="CN29" s="79">
        <f ca="1">IF($B29="","",MIN($B29-SUM($E29:CM29),$C29))</f>
        <v>0</v>
      </c>
      <c r="CO29" s="79">
        <f ca="1">IF($B29="","",MIN($B29-SUM($E29:CN29),$C29))</f>
        <v>0</v>
      </c>
      <c r="CP29" s="79">
        <f ca="1">IF($B29="","",MIN($B29-SUM($E29:CO29),$C29))</f>
        <v>0</v>
      </c>
      <c r="CQ29" s="79">
        <f ca="1">IF($B29="","",MIN($B29-SUM($E29:CP29),$C29))</f>
        <v>0</v>
      </c>
      <c r="CR29" s="79">
        <f ca="1">IF($B29="","",MIN($B29-SUM($E29:CQ29),$C29))</f>
        <v>0</v>
      </c>
      <c r="CS29" s="79">
        <f ca="1">IF($B29="","",MIN($B29-SUM($E29:CR29),$C29))</f>
        <v>0</v>
      </c>
      <c r="CT29" s="79">
        <f ca="1">IF($B29="","",MIN($B29-SUM($E29:CS29),$C29))</f>
        <v>0</v>
      </c>
      <c r="CU29" s="79">
        <f ca="1">IF($B29="","",MIN($B29-SUM($E29:CT29),$C29))</f>
        <v>0</v>
      </c>
      <c r="CV29" s="79">
        <f ca="1">IF($B29="","",MIN($B29-SUM($E29:CU29),$C29))</f>
        <v>0</v>
      </c>
      <c r="CW29" s="79">
        <f ca="1">IF($B29="","",MIN($B29-SUM($E29:CV29),$C29))</f>
        <v>0</v>
      </c>
      <c r="CX29" s="79">
        <f ca="1">IF($B29="","",MIN($B29-SUM($E29:CW29),$C29))</f>
        <v>0</v>
      </c>
      <c r="CY29" s="79">
        <f ca="1">IF($B29="","",MIN($B29-SUM($E29:CX29),$C29))</f>
        <v>0</v>
      </c>
      <c r="CZ29" s="79">
        <f ca="1">IF($B29="","",MIN($B29-SUM($E29:CY29),$C29))</f>
        <v>0</v>
      </c>
    </row>
    <row r="30" spans="1:104" ht="12.75" customHeight="1">
      <c r="A30" s="13" t="str">
        <f t="array" aca="1" ref="A30" ca="1">IF(ROWS(A$8:A29)&gt;$A$7,"",INDEX(Debts_Name,SMALL(IF(DebtSplit=1,ROW(Debts_Name)-ROW(חובות!$B$10)+1),ROWS(A$8:A29))))</f>
        <v/>
      </c>
      <c r="B30" s="78">
        <f t="array" aca="1" ref="B30" ca="1">IFERROR(IF(ROWS(A$8:A29)&gt;$A$7,0,INDEX(Debts_Yitra,SMALL(IF(DebtSplit=1,ROW(Debts_Yitra)-ROW(חובות!$I$10)+1),ROWS(A$8:A29))))*1,0)</f>
        <v>0</v>
      </c>
      <c r="C30" s="78">
        <f t="array" aca="1" ref="C30" ca="1">IFERROR(IF(ROWS(A$8:A29)&gt;$A$7,0,INDEX(Debts_Pmt,SMALL(IF(DebtSplit=1,ROW(Debts_Pmt)-ROW(חובות!$H$10)+1),ROWS(A$8:A29))))*1,0)</f>
        <v>0</v>
      </c>
      <c r="D30" s="95">
        <f t="array" aca="1" ref="D30" ca="1">IFERROR(IF(ROWS(B$8:B29)&gt;$A$7,0,INDEX(Debts_Int,SMALL(IF(DebtSplit=1,ROW(Debts_Int)-ROW(חובות!$F$10)+1),ROWS(B$8:B29))))*1,0)</f>
        <v>0</v>
      </c>
      <c r="E30" s="79">
        <f t="shared" ca="1" si="3"/>
        <v>0</v>
      </c>
      <c r="F30" s="79">
        <f ca="1">IF($B30="","",MIN($B30-SUM(E30:$E30),$C30))</f>
        <v>0</v>
      </c>
      <c r="G30" s="79">
        <f ca="1">IF($B30="","",MIN($B30-SUM($E30:F30),$C30))</f>
        <v>0</v>
      </c>
      <c r="H30" s="79">
        <f ca="1">IF($B30="","",MIN($B30-SUM($E30:G30),$C30))</f>
        <v>0</v>
      </c>
      <c r="I30" s="79">
        <f ca="1">IF($B30="","",MIN($B30-SUM($E30:H30),$C30))</f>
        <v>0</v>
      </c>
      <c r="J30" s="79">
        <f ca="1">IF($B30="","",MIN($B30-SUM($E30:I30),$C30))</f>
        <v>0</v>
      </c>
      <c r="K30" s="79">
        <f ca="1">IF($B30="","",MIN($B30-SUM($E30:J30),$C30))</f>
        <v>0</v>
      </c>
      <c r="L30" s="79">
        <f ca="1">IF($B30="","",MIN($B30-SUM($E30:K30),$C30))</f>
        <v>0</v>
      </c>
      <c r="M30" s="79">
        <f ca="1">IF($B30="","",MIN($B30-SUM($E30:L30),$C30))</f>
        <v>0</v>
      </c>
      <c r="N30" s="79">
        <f ca="1">IF($B30="","",MIN($B30-SUM($E30:M30),$C30))</f>
        <v>0</v>
      </c>
      <c r="O30" s="79">
        <f ca="1">IF($B30="","",MIN($B30-SUM($E30:N30),$C30))</f>
        <v>0</v>
      </c>
      <c r="P30" s="79">
        <f ca="1">IF($B30="","",MIN($B30-SUM($E30:O30),$C30))</f>
        <v>0</v>
      </c>
      <c r="Q30" s="79">
        <f ca="1">IF($B30="","",MIN($B30-SUM($E30:P30),$C30))</f>
        <v>0</v>
      </c>
      <c r="R30" s="79">
        <f ca="1">IF($B30="","",MIN($B30-SUM($E30:Q30),$C30))</f>
        <v>0</v>
      </c>
      <c r="S30" s="79">
        <f ca="1">IF($B30="","",MIN($B30-SUM($E30:R30),$C30))</f>
        <v>0</v>
      </c>
      <c r="T30" s="79">
        <f ca="1">IF($B30="","",MIN($B30-SUM($E30:S30),$C30))</f>
        <v>0</v>
      </c>
      <c r="U30" s="79">
        <f ca="1">IF($B30="","",MIN($B30-SUM($E30:T30),$C30))</f>
        <v>0</v>
      </c>
      <c r="V30" s="79">
        <f ca="1">IF($B30="","",MIN($B30-SUM($E30:U30),$C30))</f>
        <v>0</v>
      </c>
      <c r="W30" s="79">
        <f ca="1">IF($B30="","",MIN($B30-SUM($E30:V30),$C30))</f>
        <v>0</v>
      </c>
      <c r="X30" s="79">
        <f ca="1">IF($B30="","",MIN($B30-SUM($E30:W30),$C30))</f>
        <v>0</v>
      </c>
      <c r="Y30" s="79">
        <f ca="1">IF($B30="","",MIN($B30-SUM($E30:X30),$C30))</f>
        <v>0</v>
      </c>
      <c r="Z30" s="79">
        <f ca="1">IF($B30="","",MIN($B30-SUM($E30:Y30),$C30))</f>
        <v>0</v>
      </c>
      <c r="AA30" s="79">
        <f ca="1">IF($B30="","",MIN($B30-SUM($E30:Z30),$C30))</f>
        <v>0</v>
      </c>
      <c r="AB30" s="79">
        <f ca="1">IF($B30="","",MIN($B30-SUM($E30:AA30),$C30))</f>
        <v>0</v>
      </c>
      <c r="AC30" s="79">
        <f ca="1">IF($B30="","",MIN($B30-SUM($E30:AB30),$C30))</f>
        <v>0</v>
      </c>
      <c r="AD30" s="79">
        <f ca="1">IF($B30="","",MIN($B30-SUM($E30:AC30),$C30))</f>
        <v>0</v>
      </c>
      <c r="AE30" s="79">
        <f ca="1">IF($B30="","",MIN($B30-SUM($E30:AD30),$C30))</f>
        <v>0</v>
      </c>
      <c r="AF30" s="79">
        <f ca="1">IF($B30="","",MIN($B30-SUM($E30:AE30),$C30))</f>
        <v>0</v>
      </c>
      <c r="AG30" s="79">
        <f ca="1">IF($B30="","",MIN($B30-SUM($E30:AF30),$C30))</f>
        <v>0</v>
      </c>
      <c r="AH30" s="79">
        <f ca="1">IF($B30="","",MIN($B30-SUM($E30:AG30),$C30))</f>
        <v>0</v>
      </c>
      <c r="AI30" s="79">
        <f ca="1">IF($B30="","",MIN($B30-SUM($E30:AH30),$C30))</f>
        <v>0</v>
      </c>
      <c r="AJ30" s="79">
        <f ca="1">IF($B30="","",MIN($B30-SUM($E30:AI30),$C30))</f>
        <v>0</v>
      </c>
      <c r="AK30" s="79">
        <f ca="1">IF($B30="","",MIN($B30-SUM($E30:AJ30),$C30))</f>
        <v>0</v>
      </c>
      <c r="AL30" s="79">
        <f ca="1">IF($B30="","",MIN($B30-SUM($E30:AK30),$C30))</f>
        <v>0</v>
      </c>
      <c r="AM30" s="79">
        <f ca="1">IF($B30="","",MIN($B30-SUM($E30:AL30),$C30))</f>
        <v>0</v>
      </c>
      <c r="AN30" s="79">
        <f ca="1">IF($B30="","",MIN($B30-SUM($E30:AM30),$C30))</f>
        <v>0</v>
      </c>
      <c r="AO30" s="79">
        <f ca="1">IF($B30="","",MIN($B30-SUM($E30:AN30),$C30))</f>
        <v>0</v>
      </c>
      <c r="AP30" s="79">
        <f ca="1">IF($B30="","",MIN($B30-SUM($E30:AO30),$C30))</f>
        <v>0</v>
      </c>
      <c r="AQ30" s="79">
        <f ca="1">IF($B30="","",MIN($B30-SUM($E30:AP30),$C30))</f>
        <v>0</v>
      </c>
      <c r="AR30" s="79">
        <f ca="1">IF($B30="","",MIN($B30-SUM($E30:AQ30),$C30))</f>
        <v>0</v>
      </c>
      <c r="AS30" s="79">
        <f ca="1">IF($B30="","",MIN($B30-SUM($E30:AR30),$C30))</f>
        <v>0</v>
      </c>
      <c r="AT30" s="79">
        <f ca="1">IF($B30="","",MIN($B30-SUM($E30:AS30),$C30))</f>
        <v>0</v>
      </c>
      <c r="AU30" s="79">
        <f ca="1">IF($B30="","",MIN($B30-SUM($E30:AT30),$C30))</f>
        <v>0</v>
      </c>
      <c r="AV30" s="79">
        <f ca="1">IF($B30="","",MIN($B30-SUM($E30:AU30),$C30))</f>
        <v>0</v>
      </c>
      <c r="AW30" s="79">
        <f ca="1">IF($B30="","",MIN($B30-SUM($E30:AV30),$C30))</f>
        <v>0</v>
      </c>
      <c r="AX30" s="79">
        <f ca="1">IF($B30="","",MIN($B30-SUM($E30:AW30),$C30))</f>
        <v>0</v>
      </c>
      <c r="AY30" s="79">
        <f ca="1">IF($B30="","",MIN($B30-SUM($E30:AX30),$C30))</f>
        <v>0</v>
      </c>
      <c r="AZ30" s="79">
        <f ca="1">IF($B30="","",MIN($B30-SUM($E30:AY30),$C30))</f>
        <v>0</v>
      </c>
      <c r="BA30" s="79">
        <f ca="1">IF($B30="","",MIN($B30-SUM($E30:AZ30),$C30))</f>
        <v>0</v>
      </c>
      <c r="BB30" s="79">
        <f ca="1">IF($B30="","",MIN($B30-SUM($E30:BA30),$C30))</f>
        <v>0</v>
      </c>
      <c r="BC30" s="79">
        <f ca="1">IF($B30="","",MIN($B30-SUM($E30:BB30),$C30))</f>
        <v>0</v>
      </c>
      <c r="BD30" s="79">
        <f ca="1">IF($B30="","",MIN($B30-SUM($E30:BC30),$C30))</f>
        <v>0</v>
      </c>
      <c r="BE30" s="79">
        <f ca="1">IF($B30="","",MIN($B30-SUM($E30:BD30),$C30))</f>
        <v>0</v>
      </c>
      <c r="BF30" s="79">
        <f ca="1">IF($B30="","",MIN($B30-SUM($E30:BE30),$C30))</f>
        <v>0</v>
      </c>
      <c r="BG30" s="79">
        <f ca="1">IF($B30="","",MIN($B30-SUM($E30:BF30),$C30))</f>
        <v>0</v>
      </c>
      <c r="BH30" s="79">
        <f ca="1">IF($B30="","",MIN($B30-SUM($E30:BG30),$C30))</f>
        <v>0</v>
      </c>
      <c r="BI30" s="79">
        <f ca="1">IF($B30="","",MIN($B30-SUM($E30:BH30),$C30))</f>
        <v>0</v>
      </c>
      <c r="BJ30" s="79">
        <f ca="1">IF($B30="","",MIN($B30-SUM($E30:BI30),$C30))</f>
        <v>0</v>
      </c>
      <c r="BK30" s="79">
        <f ca="1">IF($B30="","",MIN($B30-SUM($E30:BJ30),$C30))</f>
        <v>0</v>
      </c>
      <c r="BL30" s="79">
        <f ca="1">IF($B30="","",MIN($B30-SUM($E30:BK30),$C30))</f>
        <v>0</v>
      </c>
      <c r="BM30" s="79">
        <f ca="1">IF($B30="","",MIN($B30-SUM($E30:BL30),$C30))</f>
        <v>0</v>
      </c>
      <c r="BN30" s="79">
        <f ca="1">IF($B30="","",MIN($B30-SUM($E30:BM30),$C30))</f>
        <v>0</v>
      </c>
      <c r="BO30" s="79">
        <f ca="1">IF($B30="","",MIN($B30-SUM($E30:BN30),$C30))</f>
        <v>0</v>
      </c>
      <c r="BP30" s="79">
        <f ca="1">IF($B30="","",MIN($B30-SUM($E30:BO30),$C30))</f>
        <v>0</v>
      </c>
      <c r="BQ30" s="79">
        <f ca="1">IF($B30="","",MIN($B30-SUM($E30:BP30),$C30))</f>
        <v>0</v>
      </c>
      <c r="BR30" s="79">
        <f ca="1">IF($B30="","",MIN($B30-SUM($E30:BQ30),$C30))</f>
        <v>0</v>
      </c>
      <c r="BS30" s="79">
        <f ca="1">IF($B30="","",MIN($B30-SUM($E30:BR30),$C30))</f>
        <v>0</v>
      </c>
      <c r="BT30" s="79">
        <f ca="1">IF($B30="","",MIN($B30-SUM($E30:BS30),$C30))</f>
        <v>0</v>
      </c>
      <c r="BU30" s="79">
        <f ca="1">IF($B30="","",MIN($B30-SUM($E30:BT30),$C30))</f>
        <v>0</v>
      </c>
      <c r="BV30" s="79">
        <f ca="1">IF($B30="","",MIN($B30-SUM($E30:BU30),$C30))</f>
        <v>0</v>
      </c>
      <c r="BW30" s="79">
        <f ca="1">IF($B30="","",MIN($B30-SUM($E30:BV30),$C30))</f>
        <v>0</v>
      </c>
      <c r="BX30" s="79">
        <f ca="1">IF($B30="","",MIN($B30-SUM($E30:BW30),$C30))</f>
        <v>0</v>
      </c>
      <c r="BY30" s="79">
        <f ca="1">IF($B30="","",MIN($B30-SUM($E30:BX30),$C30))</f>
        <v>0</v>
      </c>
      <c r="BZ30" s="79">
        <f ca="1">IF($B30="","",MIN($B30-SUM($E30:BY30),$C30))</f>
        <v>0</v>
      </c>
      <c r="CA30" s="79">
        <f ca="1">IF($B30="","",MIN($B30-SUM($E30:BZ30),$C30))</f>
        <v>0</v>
      </c>
      <c r="CB30" s="79">
        <f ca="1">IF($B30="","",MIN($B30-SUM($E30:CA30),$C30))</f>
        <v>0</v>
      </c>
      <c r="CC30" s="79">
        <f ca="1">IF($B30="","",MIN($B30-SUM($E30:CB30),$C30))</f>
        <v>0</v>
      </c>
      <c r="CD30" s="79">
        <f ca="1">IF($B30="","",MIN($B30-SUM($E30:CC30),$C30))</f>
        <v>0</v>
      </c>
      <c r="CE30" s="79">
        <f ca="1">IF($B30="","",MIN($B30-SUM($E30:CD30),$C30))</f>
        <v>0</v>
      </c>
      <c r="CF30" s="79">
        <f ca="1">IF($B30="","",MIN($B30-SUM($E30:CE30),$C30))</f>
        <v>0</v>
      </c>
      <c r="CG30" s="79">
        <f ca="1">IF($B30="","",MIN($B30-SUM($E30:CF30),$C30))</f>
        <v>0</v>
      </c>
      <c r="CH30" s="79">
        <f ca="1">IF($B30="","",MIN($B30-SUM($E30:CG30),$C30))</f>
        <v>0</v>
      </c>
      <c r="CI30" s="79">
        <f ca="1">IF($B30="","",MIN($B30-SUM($E30:CH30),$C30))</f>
        <v>0</v>
      </c>
      <c r="CJ30" s="79">
        <f ca="1">IF($B30="","",MIN($B30-SUM($E30:CI30),$C30))</f>
        <v>0</v>
      </c>
      <c r="CK30" s="79">
        <f ca="1">IF($B30="","",MIN($B30-SUM($E30:CJ30),$C30))</f>
        <v>0</v>
      </c>
      <c r="CL30" s="79">
        <f ca="1">IF($B30="","",MIN($B30-SUM($E30:CK30),$C30))</f>
        <v>0</v>
      </c>
      <c r="CM30" s="79">
        <f ca="1">IF($B30="","",MIN($B30-SUM($E30:CL30),$C30))</f>
        <v>0</v>
      </c>
      <c r="CN30" s="79">
        <f ca="1">IF($B30="","",MIN($B30-SUM($E30:CM30),$C30))</f>
        <v>0</v>
      </c>
      <c r="CO30" s="79">
        <f ca="1">IF($B30="","",MIN($B30-SUM($E30:CN30),$C30))</f>
        <v>0</v>
      </c>
      <c r="CP30" s="79">
        <f ca="1">IF($B30="","",MIN($B30-SUM($E30:CO30),$C30))</f>
        <v>0</v>
      </c>
      <c r="CQ30" s="79">
        <f ca="1">IF($B30="","",MIN($B30-SUM($E30:CP30),$C30))</f>
        <v>0</v>
      </c>
      <c r="CR30" s="79">
        <f ca="1">IF($B30="","",MIN($B30-SUM($E30:CQ30),$C30))</f>
        <v>0</v>
      </c>
      <c r="CS30" s="79">
        <f ca="1">IF($B30="","",MIN($B30-SUM($E30:CR30),$C30))</f>
        <v>0</v>
      </c>
      <c r="CT30" s="79">
        <f ca="1">IF($B30="","",MIN($B30-SUM($E30:CS30),$C30))</f>
        <v>0</v>
      </c>
      <c r="CU30" s="79">
        <f ca="1">IF($B30="","",MIN($B30-SUM($E30:CT30),$C30))</f>
        <v>0</v>
      </c>
      <c r="CV30" s="79">
        <f ca="1">IF($B30="","",MIN($B30-SUM($E30:CU30),$C30))</f>
        <v>0</v>
      </c>
      <c r="CW30" s="79">
        <f ca="1">IF($B30="","",MIN($B30-SUM($E30:CV30),$C30))</f>
        <v>0</v>
      </c>
      <c r="CX30" s="79">
        <f ca="1">IF($B30="","",MIN($B30-SUM($E30:CW30),$C30))</f>
        <v>0</v>
      </c>
      <c r="CY30" s="79">
        <f ca="1">IF($B30="","",MIN($B30-SUM($E30:CX30),$C30))</f>
        <v>0</v>
      </c>
      <c r="CZ30" s="79">
        <f ca="1">IF($B30="","",MIN($B30-SUM($E30:CY30),$C30))</f>
        <v>0</v>
      </c>
    </row>
    <row r="31" spans="1:104" ht="12.75" customHeight="1">
      <c r="A31" s="13" t="str">
        <f t="array" aca="1" ref="A31" ca="1">IF(ROWS(A$8:A30)&gt;$A$7,"",INDEX(Debts_Name,SMALL(IF(DebtSplit=1,ROW(Debts_Name)-ROW(חובות!$B$10)+1),ROWS(A$8:A30))))</f>
        <v/>
      </c>
      <c r="B31" s="78">
        <f t="array" aca="1" ref="B31" ca="1">IFERROR(IF(ROWS(A$8:A30)&gt;$A$7,0,INDEX(Debts_Yitra,SMALL(IF(DebtSplit=1,ROW(Debts_Yitra)-ROW(חובות!$I$10)+1),ROWS(A$8:A30))))*1,0)</f>
        <v>0</v>
      </c>
      <c r="C31" s="78">
        <f t="array" aca="1" ref="C31" ca="1">IFERROR(IF(ROWS(A$8:A30)&gt;$A$7,0,INDEX(Debts_Pmt,SMALL(IF(DebtSplit=1,ROW(Debts_Pmt)-ROW(חובות!$H$10)+1),ROWS(A$8:A30))))*1,0)</f>
        <v>0</v>
      </c>
      <c r="D31" s="95">
        <f t="array" aca="1" ref="D31" ca="1">IFERROR(IF(ROWS(B$8:B30)&gt;$A$7,0,INDEX(Debts_Int,SMALL(IF(DebtSplit=1,ROW(Debts_Int)-ROW(חובות!$F$10)+1),ROWS(B$8:B30))))*1,0)</f>
        <v>0</v>
      </c>
      <c r="E31" s="79">
        <f t="shared" ca="1" si="3"/>
        <v>0</v>
      </c>
      <c r="F31" s="79">
        <f ca="1">IF($B31="","",MIN($B31-SUM(E31:$E31),$C31))</f>
        <v>0</v>
      </c>
      <c r="G31" s="79">
        <f ca="1">IF($B31="","",MIN($B31-SUM($E31:F31),$C31))</f>
        <v>0</v>
      </c>
      <c r="H31" s="79">
        <f ca="1">IF($B31="","",MIN($B31-SUM($E31:G31),$C31))</f>
        <v>0</v>
      </c>
      <c r="I31" s="79">
        <f ca="1">IF($B31="","",MIN($B31-SUM($E31:H31),$C31))</f>
        <v>0</v>
      </c>
      <c r="J31" s="79">
        <f ca="1">IF($B31="","",MIN($B31-SUM($E31:I31),$C31))</f>
        <v>0</v>
      </c>
      <c r="K31" s="79">
        <f ca="1">IF($B31="","",MIN($B31-SUM($E31:J31),$C31))</f>
        <v>0</v>
      </c>
      <c r="L31" s="79">
        <f ca="1">IF($B31="","",MIN($B31-SUM($E31:K31),$C31))</f>
        <v>0</v>
      </c>
      <c r="M31" s="79">
        <f ca="1">IF($B31="","",MIN($B31-SUM($E31:L31),$C31))</f>
        <v>0</v>
      </c>
      <c r="N31" s="79">
        <f ca="1">IF($B31="","",MIN($B31-SUM($E31:M31),$C31))</f>
        <v>0</v>
      </c>
      <c r="O31" s="79">
        <f ca="1">IF($B31="","",MIN($B31-SUM($E31:N31),$C31))</f>
        <v>0</v>
      </c>
      <c r="P31" s="79">
        <f ca="1">IF($B31="","",MIN($B31-SUM($E31:O31),$C31))</f>
        <v>0</v>
      </c>
      <c r="Q31" s="79">
        <f ca="1">IF($B31="","",MIN($B31-SUM($E31:P31),$C31))</f>
        <v>0</v>
      </c>
      <c r="R31" s="79">
        <f ca="1">IF($B31="","",MIN($B31-SUM($E31:Q31),$C31))</f>
        <v>0</v>
      </c>
      <c r="S31" s="79">
        <f ca="1">IF($B31="","",MIN($B31-SUM($E31:R31),$C31))</f>
        <v>0</v>
      </c>
      <c r="T31" s="79">
        <f ca="1">IF($B31="","",MIN($B31-SUM($E31:S31),$C31))</f>
        <v>0</v>
      </c>
      <c r="U31" s="79">
        <f ca="1">IF($B31="","",MIN($B31-SUM($E31:T31),$C31))</f>
        <v>0</v>
      </c>
      <c r="V31" s="79">
        <f ca="1">IF($B31="","",MIN($B31-SUM($E31:U31),$C31))</f>
        <v>0</v>
      </c>
      <c r="W31" s="79">
        <f ca="1">IF($B31="","",MIN($B31-SUM($E31:V31),$C31))</f>
        <v>0</v>
      </c>
      <c r="X31" s="79">
        <f ca="1">IF($B31="","",MIN($B31-SUM($E31:W31),$C31))</f>
        <v>0</v>
      </c>
      <c r="Y31" s="79">
        <f ca="1">IF($B31="","",MIN($B31-SUM($E31:X31),$C31))</f>
        <v>0</v>
      </c>
      <c r="Z31" s="79">
        <f ca="1">IF($B31="","",MIN($B31-SUM($E31:Y31),$C31))</f>
        <v>0</v>
      </c>
      <c r="AA31" s="79">
        <f ca="1">IF($B31="","",MIN($B31-SUM($E31:Z31),$C31))</f>
        <v>0</v>
      </c>
      <c r="AB31" s="79">
        <f ca="1">IF($B31="","",MIN($B31-SUM($E31:AA31),$C31))</f>
        <v>0</v>
      </c>
      <c r="AC31" s="79">
        <f ca="1">IF($B31="","",MIN($B31-SUM($E31:AB31),$C31))</f>
        <v>0</v>
      </c>
      <c r="AD31" s="79">
        <f ca="1">IF($B31="","",MIN($B31-SUM($E31:AC31),$C31))</f>
        <v>0</v>
      </c>
      <c r="AE31" s="79">
        <f ca="1">IF($B31="","",MIN($B31-SUM($E31:AD31),$C31))</f>
        <v>0</v>
      </c>
      <c r="AF31" s="79">
        <f ca="1">IF($B31="","",MIN($B31-SUM($E31:AE31),$C31))</f>
        <v>0</v>
      </c>
      <c r="AG31" s="79">
        <f ca="1">IF($B31="","",MIN($B31-SUM($E31:AF31),$C31))</f>
        <v>0</v>
      </c>
      <c r="AH31" s="79">
        <f ca="1">IF($B31="","",MIN($B31-SUM($E31:AG31),$C31))</f>
        <v>0</v>
      </c>
      <c r="AI31" s="79">
        <f ca="1">IF($B31="","",MIN($B31-SUM($E31:AH31),$C31))</f>
        <v>0</v>
      </c>
      <c r="AJ31" s="79">
        <f ca="1">IF($B31="","",MIN($B31-SUM($E31:AI31),$C31))</f>
        <v>0</v>
      </c>
      <c r="AK31" s="79">
        <f ca="1">IF($B31="","",MIN($B31-SUM($E31:AJ31),$C31))</f>
        <v>0</v>
      </c>
      <c r="AL31" s="79">
        <f ca="1">IF($B31="","",MIN($B31-SUM($E31:AK31),$C31))</f>
        <v>0</v>
      </c>
      <c r="AM31" s="79">
        <f ca="1">IF($B31="","",MIN($B31-SUM($E31:AL31),$C31))</f>
        <v>0</v>
      </c>
      <c r="AN31" s="79">
        <f ca="1">IF($B31="","",MIN($B31-SUM($E31:AM31),$C31))</f>
        <v>0</v>
      </c>
      <c r="AO31" s="79">
        <f ca="1">IF($B31="","",MIN($B31-SUM($E31:AN31),$C31))</f>
        <v>0</v>
      </c>
      <c r="AP31" s="79">
        <f ca="1">IF($B31="","",MIN($B31-SUM($E31:AO31),$C31))</f>
        <v>0</v>
      </c>
      <c r="AQ31" s="79">
        <f ca="1">IF($B31="","",MIN($B31-SUM($E31:AP31),$C31))</f>
        <v>0</v>
      </c>
      <c r="AR31" s="79">
        <f ca="1">IF($B31="","",MIN($B31-SUM($E31:AQ31),$C31))</f>
        <v>0</v>
      </c>
      <c r="AS31" s="79">
        <f ca="1">IF($B31="","",MIN($B31-SUM($E31:AR31),$C31))</f>
        <v>0</v>
      </c>
      <c r="AT31" s="79">
        <f ca="1">IF($B31="","",MIN($B31-SUM($E31:AS31),$C31))</f>
        <v>0</v>
      </c>
      <c r="AU31" s="79">
        <f ca="1">IF($B31="","",MIN($B31-SUM($E31:AT31),$C31))</f>
        <v>0</v>
      </c>
      <c r="AV31" s="79">
        <f ca="1">IF($B31="","",MIN($B31-SUM($E31:AU31),$C31))</f>
        <v>0</v>
      </c>
      <c r="AW31" s="79">
        <f ca="1">IF($B31="","",MIN($B31-SUM($E31:AV31),$C31))</f>
        <v>0</v>
      </c>
      <c r="AX31" s="79">
        <f ca="1">IF($B31="","",MIN($B31-SUM($E31:AW31),$C31))</f>
        <v>0</v>
      </c>
      <c r="AY31" s="79">
        <f ca="1">IF($B31="","",MIN($B31-SUM($E31:AX31),$C31))</f>
        <v>0</v>
      </c>
      <c r="AZ31" s="79">
        <f ca="1">IF($B31="","",MIN($B31-SUM($E31:AY31),$C31))</f>
        <v>0</v>
      </c>
      <c r="BA31" s="79">
        <f ca="1">IF($B31="","",MIN($B31-SUM($E31:AZ31),$C31))</f>
        <v>0</v>
      </c>
      <c r="BB31" s="79">
        <f ca="1">IF($B31="","",MIN($B31-SUM($E31:BA31),$C31))</f>
        <v>0</v>
      </c>
      <c r="BC31" s="79">
        <f ca="1">IF($B31="","",MIN($B31-SUM($E31:BB31),$C31))</f>
        <v>0</v>
      </c>
      <c r="BD31" s="79">
        <f ca="1">IF($B31="","",MIN($B31-SUM($E31:BC31),$C31))</f>
        <v>0</v>
      </c>
      <c r="BE31" s="79">
        <f ca="1">IF($B31="","",MIN($B31-SUM($E31:BD31),$C31))</f>
        <v>0</v>
      </c>
      <c r="BF31" s="79">
        <f ca="1">IF($B31="","",MIN($B31-SUM($E31:BE31),$C31))</f>
        <v>0</v>
      </c>
      <c r="BG31" s="79">
        <f ca="1">IF($B31="","",MIN($B31-SUM($E31:BF31),$C31))</f>
        <v>0</v>
      </c>
      <c r="BH31" s="79">
        <f ca="1">IF($B31="","",MIN($B31-SUM($E31:BG31),$C31))</f>
        <v>0</v>
      </c>
      <c r="BI31" s="79">
        <f ca="1">IF($B31="","",MIN($B31-SUM($E31:BH31),$C31))</f>
        <v>0</v>
      </c>
      <c r="BJ31" s="79">
        <f ca="1">IF($B31="","",MIN($B31-SUM($E31:BI31),$C31))</f>
        <v>0</v>
      </c>
      <c r="BK31" s="79">
        <f ca="1">IF($B31="","",MIN($B31-SUM($E31:BJ31),$C31))</f>
        <v>0</v>
      </c>
      <c r="BL31" s="79">
        <f ca="1">IF($B31="","",MIN($B31-SUM($E31:BK31),$C31))</f>
        <v>0</v>
      </c>
      <c r="BM31" s="79">
        <f ca="1">IF($B31="","",MIN($B31-SUM($E31:BL31),$C31))</f>
        <v>0</v>
      </c>
      <c r="BN31" s="79">
        <f ca="1">IF($B31="","",MIN($B31-SUM($E31:BM31),$C31))</f>
        <v>0</v>
      </c>
      <c r="BO31" s="79">
        <f ca="1">IF($B31="","",MIN($B31-SUM($E31:BN31),$C31))</f>
        <v>0</v>
      </c>
      <c r="BP31" s="79">
        <f ca="1">IF($B31="","",MIN($B31-SUM($E31:BO31),$C31))</f>
        <v>0</v>
      </c>
      <c r="BQ31" s="79">
        <f ca="1">IF($B31="","",MIN($B31-SUM($E31:BP31),$C31))</f>
        <v>0</v>
      </c>
      <c r="BR31" s="79">
        <f ca="1">IF($B31="","",MIN($B31-SUM($E31:BQ31),$C31))</f>
        <v>0</v>
      </c>
      <c r="BS31" s="79">
        <f ca="1">IF($B31="","",MIN($B31-SUM($E31:BR31),$C31))</f>
        <v>0</v>
      </c>
      <c r="BT31" s="79">
        <f ca="1">IF($B31="","",MIN($B31-SUM($E31:BS31),$C31))</f>
        <v>0</v>
      </c>
      <c r="BU31" s="79">
        <f ca="1">IF($B31="","",MIN($B31-SUM($E31:BT31),$C31))</f>
        <v>0</v>
      </c>
      <c r="BV31" s="79">
        <f ca="1">IF($B31="","",MIN($B31-SUM($E31:BU31),$C31))</f>
        <v>0</v>
      </c>
      <c r="BW31" s="79">
        <f ca="1">IF($B31="","",MIN($B31-SUM($E31:BV31),$C31))</f>
        <v>0</v>
      </c>
      <c r="BX31" s="79">
        <f ca="1">IF($B31="","",MIN($B31-SUM($E31:BW31),$C31))</f>
        <v>0</v>
      </c>
      <c r="BY31" s="79">
        <f ca="1">IF($B31="","",MIN($B31-SUM($E31:BX31),$C31))</f>
        <v>0</v>
      </c>
      <c r="BZ31" s="79">
        <f ca="1">IF($B31="","",MIN($B31-SUM($E31:BY31),$C31))</f>
        <v>0</v>
      </c>
      <c r="CA31" s="79">
        <f ca="1">IF($B31="","",MIN($B31-SUM($E31:BZ31),$C31))</f>
        <v>0</v>
      </c>
      <c r="CB31" s="79">
        <f ca="1">IF($B31="","",MIN($B31-SUM($E31:CA31),$C31))</f>
        <v>0</v>
      </c>
      <c r="CC31" s="79">
        <f ca="1">IF($B31="","",MIN($B31-SUM($E31:CB31),$C31))</f>
        <v>0</v>
      </c>
      <c r="CD31" s="79">
        <f ca="1">IF($B31="","",MIN($B31-SUM($E31:CC31),$C31))</f>
        <v>0</v>
      </c>
      <c r="CE31" s="79">
        <f ca="1">IF($B31="","",MIN($B31-SUM($E31:CD31),$C31))</f>
        <v>0</v>
      </c>
      <c r="CF31" s="79">
        <f ca="1">IF($B31="","",MIN($B31-SUM($E31:CE31),$C31))</f>
        <v>0</v>
      </c>
      <c r="CG31" s="79">
        <f ca="1">IF($B31="","",MIN($B31-SUM($E31:CF31),$C31))</f>
        <v>0</v>
      </c>
      <c r="CH31" s="79">
        <f ca="1">IF($B31="","",MIN($B31-SUM($E31:CG31),$C31))</f>
        <v>0</v>
      </c>
      <c r="CI31" s="79">
        <f ca="1">IF($B31="","",MIN($B31-SUM($E31:CH31),$C31))</f>
        <v>0</v>
      </c>
      <c r="CJ31" s="79">
        <f ca="1">IF($B31="","",MIN($B31-SUM($E31:CI31),$C31))</f>
        <v>0</v>
      </c>
      <c r="CK31" s="79">
        <f ca="1">IF($B31="","",MIN($B31-SUM($E31:CJ31),$C31))</f>
        <v>0</v>
      </c>
      <c r="CL31" s="79">
        <f ca="1">IF($B31="","",MIN($B31-SUM($E31:CK31),$C31))</f>
        <v>0</v>
      </c>
      <c r="CM31" s="79">
        <f ca="1">IF($B31="","",MIN($B31-SUM($E31:CL31),$C31))</f>
        <v>0</v>
      </c>
      <c r="CN31" s="79">
        <f ca="1">IF($B31="","",MIN($B31-SUM($E31:CM31),$C31))</f>
        <v>0</v>
      </c>
      <c r="CO31" s="79">
        <f ca="1">IF($B31="","",MIN($B31-SUM($E31:CN31),$C31))</f>
        <v>0</v>
      </c>
      <c r="CP31" s="79">
        <f ca="1">IF($B31="","",MIN($B31-SUM($E31:CO31),$C31))</f>
        <v>0</v>
      </c>
      <c r="CQ31" s="79">
        <f ca="1">IF($B31="","",MIN($B31-SUM($E31:CP31),$C31))</f>
        <v>0</v>
      </c>
      <c r="CR31" s="79">
        <f ca="1">IF($B31="","",MIN($B31-SUM($E31:CQ31),$C31))</f>
        <v>0</v>
      </c>
      <c r="CS31" s="79">
        <f ca="1">IF($B31="","",MIN($B31-SUM($E31:CR31),$C31))</f>
        <v>0</v>
      </c>
      <c r="CT31" s="79">
        <f ca="1">IF($B31="","",MIN($B31-SUM($E31:CS31),$C31))</f>
        <v>0</v>
      </c>
      <c r="CU31" s="79">
        <f ca="1">IF($B31="","",MIN($B31-SUM($E31:CT31),$C31))</f>
        <v>0</v>
      </c>
      <c r="CV31" s="79">
        <f ca="1">IF($B31="","",MIN($B31-SUM($E31:CU31),$C31))</f>
        <v>0</v>
      </c>
      <c r="CW31" s="79">
        <f ca="1">IF($B31="","",MIN($B31-SUM($E31:CV31),$C31))</f>
        <v>0</v>
      </c>
      <c r="CX31" s="79">
        <f ca="1">IF($B31="","",MIN($B31-SUM($E31:CW31),$C31))</f>
        <v>0</v>
      </c>
      <c r="CY31" s="79">
        <f ca="1">IF($B31="","",MIN($B31-SUM($E31:CX31),$C31))</f>
        <v>0</v>
      </c>
      <c r="CZ31" s="79">
        <f ca="1">IF($B31="","",MIN($B31-SUM($E31:CY31),$C31))</f>
        <v>0</v>
      </c>
    </row>
    <row r="32" spans="1:104" ht="12.75" customHeight="1">
      <c r="A32" s="13" t="str">
        <f t="array" aca="1" ref="A32" ca="1">IF(ROWS(A$8:A31)&gt;$A$7,"",INDEX(Debts_Name,SMALL(IF(DebtSplit=1,ROW(Debts_Name)-ROW(חובות!$B$10)+1),ROWS(A$8:A31))))</f>
        <v/>
      </c>
      <c r="B32" s="78">
        <f t="array" aca="1" ref="B32" ca="1">IFERROR(IF(ROWS(A$8:A31)&gt;$A$7,0,INDEX(Debts_Yitra,SMALL(IF(DebtSplit=1,ROW(Debts_Yitra)-ROW(חובות!$I$10)+1),ROWS(A$8:A31))))*1,0)</f>
        <v>0</v>
      </c>
      <c r="C32" s="78">
        <f t="array" aca="1" ref="C32" ca="1">IFERROR(IF(ROWS(A$8:A31)&gt;$A$7,0,INDEX(Debts_Pmt,SMALL(IF(DebtSplit=1,ROW(Debts_Pmt)-ROW(חובות!$H$10)+1),ROWS(A$8:A31))))*1,0)</f>
        <v>0</v>
      </c>
      <c r="D32" s="95">
        <f t="array" aca="1" ref="D32" ca="1">IFERROR(IF(ROWS(B$8:B31)&gt;$A$7,0,INDEX(Debts_Int,SMALL(IF(DebtSplit=1,ROW(Debts_Int)-ROW(חובות!$F$10)+1),ROWS(B$8:B31))))*1,0)</f>
        <v>0</v>
      </c>
      <c r="E32" s="79">
        <f t="shared" ca="1" si="3"/>
        <v>0</v>
      </c>
      <c r="F32" s="79">
        <f ca="1">IF($B32="","",MIN($B32-SUM(E32:$E32),$C32))</f>
        <v>0</v>
      </c>
      <c r="G32" s="79">
        <f ca="1">IF($B32="","",MIN($B32-SUM($E32:F32),$C32))</f>
        <v>0</v>
      </c>
      <c r="H32" s="79">
        <f ca="1">IF($B32="","",MIN($B32-SUM($E32:G32),$C32))</f>
        <v>0</v>
      </c>
      <c r="I32" s="79">
        <f ca="1">IF($B32="","",MIN($B32-SUM($E32:H32),$C32))</f>
        <v>0</v>
      </c>
      <c r="J32" s="79">
        <f ca="1">IF($B32="","",MIN($B32-SUM($E32:I32),$C32))</f>
        <v>0</v>
      </c>
      <c r="K32" s="79">
        <f ca="1">IF($B32="","",MIN($B32-SUM($E32:J32),$C32))</f>
        <v>0</v>
      </c>
      <c r="L32" s="79">
        <f ca="1">IF($B32="","",MIN($B32-SUM($E32:K32),$C32))</f>
        <v>0</v>
      </c>
      <c r="M32" s="79">
        <f ca="1">IF($B32="","",MIN($B32-SUM($E32:L32),$C32))</f>
        <v>0</v>
      </c>
      <c r="N32" s="79">
        <f ca="1">IF($B32="","",MIN($B32-SUM($E32:M32),$C32))</f>
        <v>0</v>
      </c>
      <c r="O32" s="79">
        <f ca="1">IF($B32="","",MIN($B32-SUM($E32:N32),$C32))</f>
        <v>0</v>
      </c>
      <c r="P32" s="79">
        <f ca="1">IF($B32="","",MIN($B32-SUM($E32:O32),$C32))</f>
        <v>0</v>
      </c>
      <c r="Q32" s="79">
        <f ca="1">IF($B32="","",MIN($B32-SUM($E32:P32),$C32))</f>
        <v>0</v>
      </c>
      <c r="R32" s="79">
        <f ca="1">IF($B32="","",MIN($B32-SUM($E32:Q32),$C32))</f>
        <v>0</v>
      </c>
      <c r="S32" s="79">
        <f ca="1">IF($B32="","",MIN($B32-SUM($E32:R32),$C32))</f>
        <v>0</v>
      </c>
      <c r="T32" s="79">
        <f ca="1">IF($B32="","",MIN($B32-SUM($E32:S32),$C32))</f>
        <v>0</v>
      </c>
      <c r="U32" s="79">
        <f ca="1">IF($B32="","",MIN($B32-SUM($E32:T32),$C32))</f>
        <v>0</v>
      </c>
      <c r="V32" s="79">
        <f ca="1">IF($B32="","",MIN($B32-SUM($E32:U32),$C32))</f>
        <v>0</v>
      </c>
      <c r="W32" s="79">
        <f ca="1">IF($B32="","",MIN($B32-SUM($E32:V32),$C32))</f>
        <v>0</v>
      </c>
      <c r="X32" s="79">
        <f ca="1">IF($B32="","",MIN($B32-SUM($E32:W32),$C32))</f>
        <v>0</v>
      </c>
      <c r="Y32" s="79">
        <f ca="1">IF($B32="","",MIN($B32-SUM($E32:X32),$C32))</f>
        <v>0</v>
      </c>
      <c r="Z32" s="79">
        <f ca="1">IF($B32="","",MIN($B32-SUM($E32:Y32),$C32))</f>
        <v>0</v>
      </c>
      <c r="AA32" s="79">
        <f ca="1">IF($B32="","",MIN($B32-SUM($E32:Z32),$C32))</f>
        <v>0</v>
      </c>
      <c r="AB32" s="79">
        <f ca="1">IF($B32="","",MIN($B32-SUM($E32:AA32),$C32))</f>
        <v>0</v>
      </c>
      <c r="AC32" s="79">
        <f ca="1">IF($B32="","",MIN($B32-SUM($E32:AB32),$C32))</f>
        <v>0</v>
      </c>
      <c r="AD32" s="79">
        <f ca="1">IF($B32="","",MIN($B32-SUM($E32:AC32),$C32))</f>
        <v>0</v>
      </c>
      <c r="AE32" s="79">
        <f ca="1">IF($B32="","",MIN($B32-SUM($E32:AD32),$C32))</f>
        <v>0</v>
      </c>
      <c r="AF32" s="79">
        <f ca="1">IF($B32="","",MIN($B32-SUM($E32:AE32),$C32))</f>
        <v>0</v>
      </c>
      <c r="AG32" s="79">
        <f ca="1">IF($B32="","",MIN($B32-SUM($E32:AF32),$C32))</f>
        <v>0</v>
      </c>
      <c r="AH32" s="79">
        <f ca="1">IF($B32="","",MIN($B32-SUM($E32:AG32),$C32))</f>
        <v>0</v>
      </c>
      <c r="AI32" s="79">
        <f ca="1">IF($B32="","",MIN($B32-SUM($E32:AH32),$C32))</f>
        <v>0</v>
      </c>
      <c r="AJ32" s="79">
        <f ca="1">IF($B32="","",MIN($B32-SUM($E32:AI32),$C32))</f>
        <v>0</v>
      </c>
      <c r="AK32" s="79">
        <f ca="1">IF($B32="","",MIN($B32-SUM($E32:AJ32),$C32))</f>
        <v>0</v>
      </c>
      <c r="AL32" s="79">
        <f ca="1">IF($B32="","",MIN($B32-SUM($E32:AK32),$C32))</f>
        <v>0</v>
      </c>
      <c r="AM32" s="79">
        <f ca="1">IF($B32="","",MIN($B32-SUM($E32:AL32),$C32))</f>
        <v>0</v>
      </c>
      <c r="AN32" s="79">
        <f ca="1">IF($B32="","",MIN($B32-SUM($E32:AM32),$C32))</f>
        <v>0</v>
      </c>
      <c r="AO32" s="79">
        <f ca="1">IF($B32="","",MIN($B32-SUM($E32:AN32),$C32))</f>
        <v>0</v>
      </c>
      <c r="AP32" s="79">
        <f ca="1">IF($B32="","",MIN($B32-SUM($E32:AO32),$C32))</f>
        <v>0</v>
      </c>
      <c r="AQ32" s="79">
        <f ca="1">IF($B32="","",MIN($B32-SUM($E32:AP32),$C32))</f>
        <v>0</v>
      </c>
      <c r="AR32" s="79">
        <f ca="1">IF($B32="","",MIN($B32-SUM($E32:AQ32),$C32))</f>
        <v>0</v>
      </c>
      <c r="AS32" s="79">
        <f ca="1">IF($B32="","",MIN($B32-SUM($E32:AR32),$C32))</f>
        <v>0</v>
      </c>
      <c r="AT32" s="79">
        <f ca="1">IF($B32="","",MIN($B32-SUM($E32:AS32),$C32))</f>
        <v>0</v>
      </c>
      <c r="AU32" s="79">
        <f ca="1">IF($B32="","",MIN($B32-SUM($E32:AT32),$C32))</f>
        <v>0</v>
      </c>
      <c r="AV32" s="79">
        <f ca="1">IF($B32="","",MIN($B32-SUM($E32:AU32),$C32))</f>
        <v>0</v>
      </c>
      <c r="AW32" s="79">
        <f ca="1">IF($B32="","",MIN($B32-SUM($E32:AV32),$C32))</f>
        <v>0</v>
      </c>
      <c r="AX32" s="79">
        <f ca="1">IF($B32="","",MIN($B32-SUM($E32:AW32),$C32))</f>
        <v>0</v>
      </c>
      <c r="AY32" s="79">
        <f ca="1">IF($B32="","",MIN($B32-SUM($E32:AX32),$C32))</f>
        <v>0</v>
      </c>
      <c r="AZ32" s="79">
        <f ca="1">IF($B32="","",MIN($B32-SUM($E32:AY32),$C32))</f>
        <v>0</v>
      </c>
      <c r="BA32" s="79">
        <f ca="1">IF($B32="","",MIN($B32-SUM($E32:AZ32),$C32))</f>
        <v>0</v>
      </c>
      <c r="BB32" s="79">
        <f ca="1">IF($B32="","",MIN($B32-SUM($E32:BA32),$C32))</f>
        <v>0</v>
      </c>
      <c r="BC32" s="79">
        <f ca="1">IF($B32="","",MIN($B32-SUM($E32:BB32),$C32))</f>
        <v>0</v>
      </c>
      <c r="BD32" s="79">
        <f ca="1">IF($B32="","",MIN($B32-SUM($E32:BC32),$C32))</f>
        <v>0</v>
      </c>
      <c r="BE32" s="79">
        <f ca="1">IF($B32="","",MIN($B32-SUM($E32:BD32),$C32))</f>
        <v>0</v>
      </c>
      <c r="BF32" s="79">
        <f ca="1">IF($B32="","",MIN($B32-SUM($E32:BE32),$C32))</f>
        <v>0</v>
      </c>
      <c r="BG32" s="79">
        <f ca="1">IF($B32="","",MIN($B32-SUM($E32:BF32),$C32))</f>
        <v>0</v>
      </c>
      <c r="BH32" s="79">
        <f ca="1">IF($B32="","",MIN($B32-SUM($E32:BG32),$C32))</f>
        <v>0</v>
      </c>
      <c r="BI32" s="79">
        <f ca="1">IF($B32="","",MIN($B32-SUM($E32:BH32),$C32))</f>
        <v>0</v>
      </c>
      <c r="BJ32" s="79">
        <f ca="1">IF($B32="","",MIN($B32-SUM($E32:BI32),$C32))</f>
        <v>0</v>
      </c>
      <c r="BK32" s="79">
        <f ca="1">IF($B32="","",MIN($B32-SUM($E32:BJ32),$C32))</f>
        <v>0</v>
      </c>
      <c r="BL32" s="79">
        <f ca="1">IF($B32="","",MIN($B32-SUM($E32:BK32),$C32))</f>
        <v>0</v>
      </c>
      <c r="BM32" s="79">
        <f ca="1">IF($B32="","",MIN($B32-SUM($E32:BL32),$C32))</f>
        <v>0</v>
      </c>
      <c r="BN32" s="79">
        <f ca="1">IF($B32="","",MIN($B32-SUM($E32:BM32),$C32))</f>
        <v>0</v>
      </c>
      <c r="BO32" s="79">
        <f ca="1">IF($B32="","",MIN($B32-SUM($E32:BN32),$C32))</f>
        <v>0</v>
      </c>
      <c r="BP32" s="79">
        <f ca="1">IF($B32="","",MIN($B32-SUM($E32:BO32),$C32))</f>
        <v>0</v>
      </c>
      <c r="BQ32" s="79">
        <f ca="1">IF($B32="","",MIN($B32-SUM($E32:BP32),$C32))</f>
        <v>0</v>
      </c>
      <c r="BR32" s="79">
        <f ca="1">IF($B32="","",MIN($B32-SUM($E32:BQ32),$C32))</f>
        <v>0</v>
      </c>
      <c r="BS32" s="79">
        <f ca="1">IF($B32="","",MIN($B32-SUM($E32:BR32),$C32))</f>
        <v>0</v>
      </c>
      <c r="BT32" s="79">
        <f ca="1">IF($B32="","",MIN($B32-SUM($E32:BS32),$C32))</f>
        <v>0</v>
      </c>
      <c r="BU32" s="79">
        <f ca="1">IF($B32="","",MIN($B32-SUM($E32:BT32),$C32))</f>
        <v>0</v>
      </c>
      <c r="BV32" s="79">
        <f ca="1">IF($B32="","",MIN($B32-SUM($E32:BU32),$C32))</f>
        <v>0</v>
      </c>
      <c r="BW32" s="79">
        <f ca="1">IF($B32="","",MIN($B32-SUM($E32:BV32),$C32))</f>
        <v>0</v>
      </c>
      <c r="BX32" s="79">
        <f ca="1">IF($B32="","",MIN($B32-SUM($E32:BW32),$C32))</f>
        <v>0</v>
      </c>
      <c r="BY32" s="79">
        <f ca="1">IF($B32="","",MIN($B32-SUM($E32:BX32),$C32))</f>
        <v>0</v>
      </c>
      <c r="BZ32" s="79">
        <f ca="1">IF($B32="","",MIN($B32-SUM($E32:BY32),$C32))</f>
        <v>0</v>
      </c>
      <c r="CA32" s="79">
        <f ca="1">IF($B32="","",MIN($B32-SUM($E32:BZ32),$C32))</f>
        <v>0</v>
      </c>
      <c r="CB32" s="79">
        <f ca="1">IF($B32="","",MIN($B32-SUM($E32:CA32),$C32))</f>
        <v>0</v>
      </c>
      <c r="CC32" s="79">
        <f ca="1">IF($B32="","",MIN($B32-SUM($E32:CB32),$C32))</f>
        <v>0</v>
      </c>
      <c r="CD32" s="79">
        <f ca="1">IF($B32="","",MIN($B32-SUM($E32:CC32),$C32))</f>
        <v>0</v>
      </c>
      <c r="CE32" s="79">
        <f ca="1">IF($B32="","",MIN($B32-SUM($E32:CD32),$C32))</f>
        <v>0</v>
      </c>
      <c r="CF32" s="79">
        <f ca="1">IF($B32="","",MIN($B32-SUM($E32:CE32),$C32))</f>
        <v>0</v>
      </c>
      <c r="CG32" s="79">
        <f ca="1">IF($B32="","",MIN($B32-SUM($E32:CF32),$C32))</f>
        <v>0</v>
      </c>
      <c r="CH32" s="79">
        <f ca="1">IF($B32="","",MIN($B32-SUM($E32:CG32),$C32))</f>
        <v>0</v>
      </c>
      <c r="CI32" s="79">
        <f ca="1">IF($B32="","",MIN($B32-SUM($E32:CH32),$C32))</f>
        <v>0</v>
      </c>
      <c r="CJ32" s="79">
        <f ca="1">IF($B32="","",MIN($B32-SUM($E32:CI32),$C32))</f>
        <v>0</v>
      </c>
      <c r="CK32" s="79">
        <f ca="1">IF($B32="","",MIN($B32-SUM($E32:CJ32),$C32))</f>
        <v>0</v>
      </c>
      <c r="CL32" s="79">
        <f ca="1">IF($B32="","",MIN($B32-SUM($E32:CK32),$C32))</f>
        <v>0</v>
      </c>
      <c r="CM32" s="79">
        <f ca="1">IF($B32="","",MIN($B32-SUM($E32:CL32),$C32))</f>
        <v>0</v>
      </c>
      <c r="CN32" s="79">
        <f ca="1">IF($B32="","",MIN($B32-SUM($E32:CM32),$C32))</f>
        <v>0</v>
      </c>
      <c r="CO32" s="79">
        <f ca="1">IF($B32="","",MIN($B32-SUM($E32:CN32),$C32))</f>
        <v>0</v>
      </c>
      <c r="CP32" s="79">
        <f ca="1">IF($B32="","",MIN($B32-SUM($E32:CO32),$C32))</f>
        <v>0</v>
      </c>
      <c r="CQ32" s="79">
        <f ca="1">IF($B32="","",MIN($B32-SUM($E32:CP32),$C32))</f>
        <v>0</v>
      </c>
      <c r="CR32" s="79">
        <f ca="1">IF($B32="","",MIN($B32-SUM($E32:CQ32),$C32))</f>
        <v>0</v>
      </c>
      <c r="CS32" s="79">
        <f ca="1">IF($B32="","",MIN($B32-SUM($E32:CR32),$C32))</f>
        <v>0</v>
      </c>
      <c r="CT32" s="79">
        <f ca="1">IF($B32="","",MIN($B32-SUM($E32:CS32),$C32))</f>
        <v>0</v>
      </c>
      <c r="CU32" s="79">
        <f ca="1">IF($B32="","",MIN($B32-SUM($E32:CT32),$C32))</f>
        <v>0</v>
      </c>
      <c r="CV32" s="79">
        <f ca="1">IF($B32="","",MIN($B32-SUM($E32:CU32),$C32))</f>
        <v>0</v>
      </c>
      <c r="CW32" s="79">
        <f ca="1">IF($B32="","",MIN($B32-SUM($E32:CV32),$C32))</f>
        <v>0</v>
      </c>
      <c r="CX32" s="79">
        <f ca="1">IF($B32="","",MIN($B32-SUM($E32:CW32),$C32))</f>
        <v>0</v>
      </c>
      <c r="CY32" s="79">
        <f ca="1">IF($B32="","",MIN($B32-SUM($E32:CX32),$C32))</f>
        <v>0</v>
      </c>
      <c r="CZ32" s="79">
        <f ca="1">IF($B32="","",MIN($B32-SUM($E32:CY32),$C32))</f>
        <v>0</v>
      </c>
    </row>
    <row r="33" spans="1:104" ht="12.75" customHeight="1">
      <c r="A33" s="13" t="str">
        <f t="array" aca="1" ref="A33" ca="1">IF(ROWS(A$8:A32)&gt;$A$7,"",INDEX(Debts_Name,SMALL(IF(DebtSplit=1,ROW(Debts_Name)-ROW(חובות!$B$10)+1),ROWS(A$8:A32))))</f>
        <v/>
      </c>
      <c r="B33" s="78">
        <f t="array" aca="1" ref="B33" ca="1">IFERROR(IF(ROWS(A$8:A32)&gt;$A$7,0,INDEX(Debts_Yitra,SMALL(IF(DebtSplit=1,ROW(Debts_Yitra)-ROW(חובות!$I$10)+1),ROWS(A$8:A32))))*1,0)</f>
        <v>0</v>
      </c>
      <c r="C33" s="78">
        <f t="array" aca="1" ref="C33" ca="1">IFERROR(IF(ROWS(A$8:A32)&gt;$A$7,0,INDEX(Debts_Pmt,SMALL(IF(DebtSplit=1,ROW(Debts_Pmt)-ROW(חובות!$H$10)+1),ROWS(A$8:A32))))*1,0)</f>
        <v>0</v>
      </c>
      <c r="D33" s="95">
        <f t="array" aca="1" ref="D33" ca="1">IFERROR(IF(ROWS(B$8:B32)&gt;$A$7,0,INDEX(Debts_Int,SMALL(IF(DebtSplit=1,ROW(Debts_Int)-ROW(חובות!$F$10)+1),ROWS(B$8:B32))))*1,0)</f>
        <v>0</v>
      </c>
      <c r="E33" s="79">
        <f t="shared" ca="1" si="3"/>
        <v>0</v>
      </c>
      <c r="F33" s="79">
        <f ca="1">IF($B33="","",MIN($B33-SUM(E33:$E33),$C33))</f>
        <v>0</v>
      </c>
      <c r="G33" s="79">
        <f ca="1">IF($B33="","",MIN($B33-SUM($E33:F33),$C33))</f>
        <v>0</v>
      </c>
      <c r="H33" s="79">
        <f ca="1">IF($B33="","",MIN($B33-SUM($E33:G33),$C33))</f>
        <v>0</v>
      </c>
      <c r="I33" s="79">
        <f ca="1">IF($B33="","",MIN($B33-SUM($E33:H33),$C33))</f>
        <v>0</v>
      </c>
      <c r="J33" s="79">
        <f ca="1">IF($B33="","",MIN($B33-SUM($E33:I33),$C33))</f>
        <v>0</v>
      </c>
      <c r="K33" s="79">
        <f ca="1">IF($B33="","",MIN($B33-SUM($E33:J33),$C33))</f>
        <v>0</v>
      </c>
      <c r="L33" s="79">
        <f ca="1">IF($B33="","",MIN($B33-SUM($E33:K33),$C33))</f>
        <v>0</v>
      </c>
      <c r="M33" s="79">
        <f ca="1">IF($B33="","",MIN($B33-SUM($E33:L33),$C33))</f>
        <v>0</v>
      </c>
      <c r="N33" s="79">
        <f ca="1">IF($B33="","",MIN($B33-SUM($E33:M33),$C33))</f>
        <v>0</v>
      </c>
      <c r="O33" s="79">
        <f ca="1">IF($B33="","",MIN($B33-SUM($E33:N33),$C33))</f>
        <v>0</v>
      </c>
      <c r="P33" s="79">
        <f ca="1">IF($B33="","",MIN($B33-SUM($E33:O33),$C33))</f>
        <v>0</v>
      </c>
      <c r="Q33" s="79">
        <f ca="1">IF($B33="","",MIN($B33-SUM($E33:P33),$C33))</f>
        <v>0</v>
      </c>
      <c r="R33" s="79">
        <f ca="1">IF($B33="","",MIN($B33-SUM($E33:Q33),$C33))</f>
        <v>0</v>
      </c>
      <c r="S33" s="79">
        <f ca="1">IF($B33="","",MIN($B33-SUM($E33:R33),$C33))</f>
        <v>0</v>
      </c>
      <c r="T33" s="79">
        <f ca="1">IF($B33="","",MIN($B33-SUM($E33:S33),$C33))</f>
        <v>0</v>
      </c>
      <c r="U33" s="79">
        <f ca="1">IF($B33="","",MIN($B33-SUM($E33:T33),$C33))</f>
        <v>0</v>
      </c>
      <c r="V33" s="79">
        <f ca="1">IF($B33="","",MIN($B33-SUM($E33:U33),$C33))</f>
        <v>0</v>
      </c>
      <c r="W33" s="79">
        <f ca="1">IF($B33="","",MIN($B33-SUM($E33:V33),$C33))</f>
        <v>0</v>
      </c>
      <c r="X33" s="79">
        <f ca="1">IF($B33="","",MIN($B33-SUM($E33:W33),$C33))</f>
        <v>0</v>
      </c>
      <c r="Y33" s="79">
        <f ca="1">IF($B33="","",MIN($B33-SUM($E33:X33),$C33))</f>
        <v>0</v>
      </c>
      <c r="Z33" s="79">
        <f ca="1">IF($B33="","",MIN($B33-SUM($E33:Y33),$C33))</f>
        <v>0</v>
      </c>
      <c r="AA33" s="79">
        <f ca="1">IF($B33="","",MIN($B33-SUM($E33:Z33),$C33))</f>
        <v>0</v>
      </c>
      <c r="AB33" s="79">
        <f ca="1">IF($B33="","",MIN($B33-SUM($E33:AA33),$C33))</f>
        <v>0</v>
      </c>
      <c r="AC33" s="79">
        <f ca="1">IF($B33="","",MIN($B33-SUM($E33:AB33),$C33))</f>
        <v>0</v>
      </c>
      <c r="AD33" s="79">
        <f ca="1">IF($B33="","",MIN($B33-SUM($E33:AC33),$C33))</f>
        <v>0</v>
      </c>
      <c r="AE33" s="79">
        <f ca="1">IF($B33="","",MIN($B33-SUM($E33:AD33),$C33))</f>
        <v>0</v>
      </c>
      <c r="AF33" s="79">
        <f ca="1">IF($B33="","",MIN($B33-SUM($E33:AE33),$C33))</f>
        <v>0</v>
      </c>
      <c r="AG33" s="79">
        <f ca="1">IF($B33="","",MIN($B33-SUM($E33:AF33),$C33))</f>
        <v>0</v>
      </c>
      <c r="AH33" s="79">
        <f ca="1">IF($B33="","",MIN($B33-SUM($E33:AG33),$C33))</f>
        <v>0</v>
      </c>
      <c r="AI33" s="79">
        <f ca="1">IF($B33="","",MIN($B33-SUM($E33:AH33),$C33))</f>
        <v>0</v>
      </c>
      <c r="AJ33" s="79">
        <f ca="1">IF($B33="","",MIN($B33-SUM($E33:AI33),$C33))</f>
        <v>0</v>
      </c>
      <c r="AK33" s="79">
        <f ca="1">IF($B33="","",MIN($B33-SUM($E33:AJ33),$C33))</f>
        <v>0</v>
      </c>
      <c r="AL33" s="79">
        <f ca="1">IF($B33="","",MIN($B33-SUM($E33:AK33),$C33))</f>
        <v>0</v>
      </c>
      <c r="AM33" s="79">
        <f ca="1">IF($B33="","",MIN($B33-SUM($E33:AL33),$C33))</f>
        <v>0</v>
      </c>
      <c r="AN33" s="79">
        <f ca="1">IF($B33="","",MIN($B33-SUM($E33:AM33),$C33))</f>
        <v>0</v>
      </c>
      <c r="AO33" s="79">
        <f ca="1">IF($B33="","",MIN($B33-SUM($E33:AN33),$C33))</f>
        <v>0</v>
      </c>
      <c r="AP33" s="79">
        <f ca="1">IF($B33="","",MIN($B33-SUM($E33:AO33),$C33))</f>
        <v>0</v>
      </c>
      <c r="AQ33" s="79">
        <f ca="1">IF($B33="","",MIN($B33-SUM($E33:AP33),$C33))</f>
        <v>0</v>
      </c>
      <c r="AR33" s="79">
        <f ca="1">IF($B33="","",MIN($B33-SUM($E33:AQ33),$C33))</f>
        <v>0</v>
      </c>
      <c r="AS33" s="79">
        <f ca="1">IF($B33="","",MIN($B33-SUM($E33:AR33),$C33))</f>
        <v>0</v>
      </c>
      <c r="AT33" s="79">
        <f ca="1">IF($B33="","",MIN($B33-SUM($E33:AS33),$C33))</f>
        <v>0</v>
      </c>
      <c r="AU33" s="79">
        <f ca="1">IF($B33="","",MIN($B33-SUM($E33:AT33),$C33))</f>
        <v>0</v>
      </c>
      <c r="AV33" s="79">
        <f ca="1">IF($B33="","",MIN($B33-SUM($E33:AU33),$C33))</f>
        <v>0</v>
      </c>
      <c r="AW33" s="79">
        <f ca="1">IF($B33="","",MIN($B33-SUM($E33:AV33),$C33))</f>
        <v>0</v>
      </c>
      <c r="AX33" s="79">
        <f ca="1">IF($B33="","",MIN($B33-SUM($E33:AW33),$C33))</f>
        <v>0</v>
      </c>
      <c r="AY33" s="79">
        <f ca="1">IF($B33="","",MIN($B33-SUM($E33:AX33),$C33))</f>
        <v>0</v>
      </c>
      <c r="AZ33" s="79">
        <f ca="1">IF($B33="","",MIN($B33-SUM($E33:AY33),$C33))</f>
        <v>0</v>
      </c>
      <c r="BA33" s="79">
        <f ca="1">IF($B33="","",MIN($B33-SUM($E33:AZ33),$C33))</f>
        <v>0</v>
      </c>
      <c r="BB33" s="79">
        <f ca="1">IF($B33="","",MIN($B33-SUM($E33:BA33),$C33))</f>
        <v>0</v>
      </c>
      <c r="BC33" s="79">
        <f ca="1">IF($B33="","",MIN($B33-SUM($E33:BB33),$C33))</f>
        <v>0</v>
      </c>
      <c r="BD33" s="79">
        <f ca="1">IF($B33="","",MIN($B33-SUM($E33:BC33),$C33))</f>
        <v>0</v>
      </c>
      <c r="BE33" s="79">
        <f ca="1">IF($B33="","",MIN($B33-SUM($E33:BD33),$C33))</f>
        <v>0</v>
      </c>
      <c r="BF33" s="79">
        <f ca="1">IF($B33="","",MIN($B33-SUM($E33:BE33),$C33))</f>
        <v>0</v>
      </c>
      <c r="BG33" s="79">
        <f ca="1">IF($B33="","",MIN($B33-SUM($E33:BF33),$C33))</f>
        <v>0</v>
      </c>
      <c r="BH33" s="79">
        <f ca="1">IF($B33="","",MIN($B33-SUM($E33:BG33),$C33))</f>
        <v>0</v>
      </c>
      <c r="BI33" s="79">
        <f ca="1">IF($B33="","",MIN($B33-SUM($E33:BH33),$C33))</f>
        <v>0</v>
      </c>
      <c r="BJ33" s="79">
        <f ca="1">IF($B33="","",MIN($B33-SUM($E33:BI33),$C33))</f>
        <v>0</v>
      </c>
      <c r="BK33" s="79">
        <f ca="1">IF($B33="","",MIN($B33-SUM($E33:BJ33),$C33))</f>
        <v>0</v>
      </c>
      <c r="BL33" s="79">
        <f ca="1">IF($B33="","",MIN($B33-SUM($E33:BK33),$C33))</f>
        <v>0</v>
      </c>
      <c r="BM33" s="79">
        <f ca="1">IF($B33="","",MIN($B33-SUM($E33:BL33),$C33))</f>
        <v>0</v>
      </c>
      <c r="BN33" s="79">
        <f ca="1">IF($B33="","",MIN($B33-SUM($E33:BM33),$C33))</f>
        <v>0</v>
      </c>
      <c r="BO33" s="79">
        <f ca="1">IF($B33="","",MIN($B33-SUM($E33:BN33),$C33))</f>
        <v>0</v>
      </c>
      <c r="BP33" s="79">
        <f ca="1">IF($B33="","",MIN($B33-SUM($E33:BO33),$C33))</f>
        <v>0</v>
      </c>
      <c r="BQ33" s="79">
        <f ca="1">IF($B33="","",MIN($B33-SUM($E33:BP33),$C33))</f>
        <v>0</v>
      </c>
      <c r="BR33" s="79">
        <f ca="1">IF($B33="","",MIN($B33-SUM($E33:BQ33),$C33))</f>
        <v>0</v>
      </c>
      <c r="BS33" s="79">
        <f ca="1">IF($B33="","",MIN($B33-SUM($E33:BR33),$C33))</f>
        <v>0</v>
      </c>
      <c r="BT33" s="79">
        <f ca="1">IF($B33="","",MIN($B33-SUM($E33:BS33),$C33))</f>
        <v>0</v>
      </c>
      <c r="BU33" s="79">
        <f ca="1">IF($B33="","",MIN($B33-SUM($E33:BT33),$C33))</f>
        <v>0</v>
      </c>
      <c r="BV33" s="79">
        <f ca="1">IF($B33="","",MIN($B33-SUM($E33:BU33),$C33))</f>
        <v>0</v>
      </c>
      <c r="BW33" s="79">
        <f ca="1">IF($B33="","",MIN($B33-SUM($E33:BV33),$C33))</f>
        <v>0</v>
      </c>
      <c r="BX33" s="79">
        <f ca="1">IF($B33="","",MIN($B33-SUM($E33:BW33),$C33))</f>
        <v>0</v>
      </c>
      <c r="BY33" s="79">
        <f ca="1">IF($B33="","",MIN($B33-SUM($E33:BX33),$C33))</f>
        <v>0</v>
      </c>
      <c r="BZ33" s="79">
        <f ca="1">IF($B33="","",MIN($B33-SUM($E33:BY33),$C33))</f>
        <v>0</v>
      </c>
      <c r="CA33" s="79">
        <f ca="1">IF($B33="","",MIN($B33-SUM($E33:BZ33),$C33))</f>
        <v>0</v>
      </c>
      <c r="CB33" s="79">
        <f ca="1">IF($B33="","",MIN($B33-SUM($E33:CA33),$C33))</f>
        <v>0</v>
      </c>
      <c r="CC33" s="79">
        <f ca="1">IF($B33="","",MIN($B33-SUM($E33:CB33),$C33))</f>
        <v>0</v>
      </c>
      <c r="CD33" s="79">
        <f ca="1">IF($B33="","",MIN($B33-SUM($E33:CC33),$C33))</f>
        <v>0</v>
      </c>
      <c r="CE33" s="79">
        <f ca="1">IF($B33="","",MIN($B33-SUM($E33:CD33),$C33))</f>
        <v>0</v>
      </c>
      <c r="CF33" s="79">
        <f ca="1">IF($B33="","",MIN($B33-SUM($E33:CE33),$C33))</f>
        <v>0</v>
      </c>
      <c r="CG33" s="79">
        <f ca="1">IF($B33="","",MIN($B33-SUM($E33:CF33),$C33))</f>
        <v>0</v>
      </c>
      <c r="CH33" s="79">
        <f ca="1">IF($B33="","",MIN($B33-SUM($E33:CG33),$C33))</f>
        <v>0</v>
      </c>
      <c r="CI33" s="79">
        <f ca="1">IF($B33="","",MIN($B33-SUM($E33:CH33),$C33))</f>
        <v>0</v>
      </c>
      <c r="CJ33" s="79">
        <f ca="1">IF($B33="","",MIN($B33-SUM($E33:CI33),$C33))</f>
        <v>0</v>
      </c>
      <c r="CK33" s="79">
        <f ca="1">IF($B33="","",MIN($B33-SUM($E33:CJ33),$C33))</f>
        <v>0</v>
      </c>
      <c r="CL33" s="79">
        <f ca="1">IF($B33="","",MIN($B33-SUM($E33:CK33),$C33))</f>
        <v>0</v>
      </c>
      <c r="CM33" s="79">
        <f ca="1">IF($B33="","",MIN($B33-SUM($E33:CL33),$C33))</f>
        <v>0</v>
      </c>
      <c r="CN33" s="79">
        <f ca="1">IF($B33="","",MIN($B33-SUM($E33:CM33),$C33))</f>
        <v>0</v>
      </c>
      <c r="CO33" s="79">
        <f ca="1">IF($B33="","",MIN($B33-SUM($E33:CN33),$C33))</f>
        <v>0</v>
      </c>
      <c r="CP33" s="79">
        <f ca="1">IF($B33="","",MIN($B33-SUM($E33:CO33),$C33))</f>
        <v>0</v>
      </c>
      <c r="CQ33" s="79">
        <f ca="1">IF($B33="","",MIN($B33-SUM($E33:CP33),$C33))</f>
        <v>0</v>
      </c>
      <c r="CR33" s="79">
        <f ca="1">IF($B33="","",MIN($B33-SUM($E33:CQ33),$C33))</f>
        <v>0</v>
      </c>
      <c r="CS33" s="79">
        <f ca="1">IF($B33="","",MIN($B33-SUM($E33:CR33),$C33))</f>
        <v>0</v>
      </c>
      <c r="CT33" s="79">
        <f ca="1">IF($B33="","",MIN($B33-SUM($E33:CS33),$C33))</f>
        <v>0</v>
      </c>
      <c r="CU33" s="79">
        <f ca="1">IF($B33="","",MIN($B33-SUM($E33:CT33),$C33))</f>
        <v>0</v>
      </c>
      <c r="CV33" s="79">
        <f ca="1">IF($B33="","",MIN($B33-SUM($E33:CU33),$C33))</f>
        <v>0</v>
      </c>
      <c r="CW33" s="79">
        <f ca="1">IF($B33="","",MIN($B33-SUM($E33:CV33),$C33))</f>
        <v>0</v>
      </c>
      <c r="CX33" s="79">
        <f ca="1">IF($B33="","",MIN($B33-SUM($E33:CW33),$C33))</f>
        <v>0</v>
      </c>
      <c r="CY33" s="79">
        <f ca="1">IF($B33="","",MIN($B33-SUM($E33:CX33),$C33))</f>
        <v>0</v>
      </c>
      <c r="CZ33" s="79">
        <f ca="1">IF($B33="","",MIN($B33-SUM($E33:CY33),$C33))</f>
        <v>0</v>
      </c>
    </row>
    <row r="34" spans="1:104" ht="12.75" customHeight="1">
      <c r="A34" s="13" t="str">
        <f t="array" aca="1" ref="A34" ca="1">IF(ROWS(A$8:A33)&gt;$A$7,"",INDEX(Debts_Name,SMALL(IF(DebtSplit=1,ROW(Debts_Name)-ROW(חובות!$B$10)+1),ROWS(A$8:A33))))</f>
        <v/>
      </c>
      <c r="B34" s="78">
        <f t="array" aca="1" ref="B34" ca="1">IFERROR(IF(ROWS(A$8:A33)&gt;$A$7,0,INDEX(Debts_Yitra,SMALL(IF(DebtSplit=1,ROW(Debts_Yitra)-ROW(חובות!$I$10)+1),ROWS(A$8:A33))))*1,0)</f>
        <v>0</v>
      </c>
      <c r="C34" s="78">
        <f t="array" aca="1" ref="C34" ca="1">IFERROR(IF(ROWS(A$8:A33)&gt;$A$7,0,INDEX(Debts_Pmt,SMALL(IF(DebtSplit=1,ROW(Debts_Pmt)-ROW(חובות!$H$10)+1),ROWS(A$8:A33))))*1,0)</f>
        <v>0</v>
      </c>
      <c r="D34" s="95">
        <f t="array" aca="1" ref="D34" ca="1">IFERROR(IF(ROWS(B$8:B33)&gt;$A$7,0,INDEX(Debts_Int,SMALL(IF(DebtSplit=1,ROW(Debts_Int)-ROW(חובות!$F$10)+1),ROWS(B$8:B33))))*1,0)</f>
        <v>0</v>
      </c>
      <c r="E34" s="79">
        <f t="shared" ca="1" si="3"/>
        <v>0</v>
      </c>
      <c r="F34" s="79">
        <f ca="1">IF($B34="","",MIN($B34-SUM(E34:$E34),$C34))</f>
        <v>0</v>
      </c>
      <c r="G34" s="79">
        <f ca="1">IF($B34="","",MIN($B34-SUM($E34:F34),$C34))</f>
        <v>0</v>
      </c>
      <c r="H34" s="79">
        <f ca="1">IF($B34="","",MIN($B34-SUM($E34:G34),$C34))</f>
        <v>0</v>
      </c>
      <c r="I34" s="79">
        <f ca="1">IF($B34="","",MIN($B34-SUM($E34:H34),$C34))</f>
        <v>0</v>
      </c>
      <c r="J34" s="79">
        <f ca="1">IF($B34="","",MIN($B34-SUM($E34:I34),$C34))</f>
        <v>0</v>
      </c>
      <c r="K34" s="79">
        <f ca="1">IF($B34="","",MIN($B34-SUM($E34:J34),$C34))</f>
        <v>0</v>
      </c>
      <c r="L34" s="79">
        <f ca="1">IF($B34="","",MIN($B34-SUM($E34:K34),$C34))</f>
        <v>0</v>
      </c>
      <c r="M34" s="79">
        <f ca="1">IF($B34="","",MIN($B34-SUM($E34:L34),$C34))</f>
        <v>0</v>
      </c>
      <c r="N34" s="79">
        <f ca="1">IF($B34="","",MIN($B34-SUM($E34:M34),$C34))</f>
        <v>0</v>
      </c>
      <c r="O34" s="79">
        <f ca="1">IF($B34="","",MIN($B34-SUM($E34:N34),$C34))</f>
        <v>0</v>
      </c>
      <c r="P34" s="79">
        <f ca="1">IF($B34="","",MIN($B34-SUM($E34:O34),$C34))</f>
        <v>0</v>
      </c>
      <c r="Q34" s="79">
        <f ca="1">IF($B34="","",MIN($B34-SUM($E34:P34),$C34))</f>
        <v>0</v>
      </c>
      <c r="R34" s="79">
        <f ca="1">IF($B34="","",MIN($B34-SUM($E34:Q34),$C34))</f>
        <v>0</v>
      </c>
      <c r="S34" s="79">
        <f ca="1">IF($B34="","",MIN($B34-SUM($E34:R34),$C34))</f>
        <v>0</v>
      </c>
      <c r="T34" s="79">
        <f ca="1">IF($B34="","",MIN($B34-SUM($E34:S34),$C34))</f>
        <v>0</v>
      </c>
      <c r="U34" s="79">
        <f ca="1">IF($B34="","",MIN($B34-SUM($E34:T34),$C34))</f>
        <v>0</v>
      </c>
      <c r="V34" s="79">
        <f ca="1">IF($B34="","",MIN($B34-SUM($E34:U34),$C34))</f>
        <v>0</v>
      </c>
      <c r="W34" s="79">
        <f ca="1">IF($B34="","",MIN($B34-SUM($E34:V34),$C34))</f>
        <v>0</v>
      </c>
      <c r="X34" s="79">
        <f ca="1">IF($B34="","",MIN($B34-SUM($E34:W34),$C34))</f>
        <v>0</v>
      </c>
      <c r="Y34" s="79">
        <f ca="1">IF($B34="","",MIN($B34-SUM($E34:X34),$C34))</f>
        <v>0</v>
      </c>
      <c r="Z34" s="79">
        <f ca="1">IF($B34="","",MIN($B34-SUM($E34:Y34),$C34))</f>
        <v>0</v>
      </c>
      <c r="AA34" s="79">
        <f ca="1">IF($B34="","",MIN($B34-SUM($E34:Z34),$C34))</f>
        <v>0</v>
      </c>
      <c r="AB34" s="79">
        <f ca="1">IF($B34="","",MIN($B34-SUM($E34:AA34),$C34))</f>
        <v>0</v>
      </c>
      <c r="AC34" s="79">
        <f ca="1">IF($B34="","",MIN($B34-SUM($E34:AB34),$C34))</f>
        <v>0</v>
      </c>
      <c r="AD34" s="79">
        <f ca="1">IF($B34="","",MIN($B34-SUM($E34:AC34),$C34))</f>
        <v>0</v>
      </c>
      <c r="AE34" s="79">
        <f ca="1">IF($B34="","",MIN($B34-SUM($E34:AD34),$C34))</f>
        <v>0</v>
      </c>
      <c r="AF34" s="79">
        <f ca="1">IF($B34="","",MIN($B34-SUM($E34:AE34),$C34))</f>
        <v>0</v>
      </c>
      <c r="AG34" s="79">
        <f ca="1">IF($B34="","",MIN($B34-SUM($E34:AF34),$C34))</f>
        <v>0</v>
      </c>
      <c r="AH34" s="79">
        <f ca="1">IF($B34="","",MIN($B34-SUM($E34:AG34),$C34))</f>
        <v>0</v>
      </c>
      <c r="AI34" s="79">
        <f ca="1">IF($B34="","",MIN($B34-SUM($E34:AH34),$C34))</f>
        <v>0</v>
      </c>
      <c r="AJ34" s="79">
        <f ca="1">IF($B34="","",MIN($B34-SUM($E34:AI34),$C34))</f>
        <v>0</v>
      </c>
      <c r="AK34" s="79">
        <f ca="1">IF($B34="","",MIN($B34-SUM($E34:AJ34),$C34))</f>
        <v>0</v>
      </c>
      <c r="AL34" s="79">
        <f ca="1">IF($B34="","",MIN($B34-SUM($E34:AK34),$C34))</f>
        <v>0</v>
      </c>
      <c r="AM34" s="79">
        <f ca="1">IF($B34="","",MIN($B34-SUM($E34:AL34),$C34))</f>
        <v>0</v>
      </c>
      <c r="AN34" s="79">
        <f ca="1">IF($B34="","",MIN($B34-SUM($E34:AM34),$C34))</f>
        <v>0</v>
      </c>
      <c r="AO34" s="79">
        <f ca="1">IF($B34="","",MIN($B34-SUM($E34:AN34),$C34))</f>
        <v>0</v>
      </c>
      <c r="AP34" s="79">
        <f ca="1">IF($B34="","",MIN($B34-SUM($E34:AO34),$C34))</f>
        <v>0</v>
      </c>
      <c r="AQ34" s="79">
        <f ca="1">IF($B34="","",MIN($B34-SUM($E34:AP34),$C34))</f>
        <v>0</v>
      </c>
      <c r="AR34" s="79">
        <f ca="1">IF($B34="","",MIN($B34-SUM($E34:AQ34),$C34))</f>
        <v>0</v>
      </c>
      <c r="AS34" s="79">
        <f ca="1">IF($B34="","",MIN($B34-SUM($E34:AR34),$C34))</f>
        <v>0</v>
      </c>
      <c r="AT34" s="79">
        <f ca="1">IF($B34="","",MIN($B34-SUM($E34:AS34),$C34))</f>
        <v>0</v>
      </c>
      <c r="AU34" s="79">
        <f ca="1">IF($B34="","",MIN($B34-SUM($E34:AT34),$C34))</f>
        <v>0</v>
      </c>
      <c r="AV34" s="79">
        <f ca="1">IF($B34="","",MIN($B34-SUM($E34:AU34),$C34))</f>
        <v>0</v>
      </c>
      <c r="AW34" s="79">
        <f ca="1">IF($B34="","",MIN($B34-SUM($E34:AV34),$C34))</f>
        <v>0</v>
      </c>
      <c r="AX34" s="79">
        <f ca="1">IF($B34="","",MIN($B34-SUM($E34:AW34),$C34))</f>
        <v>0</v>
      </c>
      <c r="AY34" s="79">
        <f ca="1">IF($B34="","",MIN($B34-SUM($E34:AX34),$C34))</f>
        <v>0</v>
      </c>
      <c r="AZ34" s="79">
        <f ca="1">IF($B34="","",MIN($B34-SUM($E34:AY34),$C34))</f>
        <v>0</v>
      </c>
      <c r="BA34" s="79">
        <f ca="1">IF($B34="","",MIN($B34-SUM($E34:AZ34),$C34))</f>
        <v>0</v>
      </c>
      <c r="BB34" s="79">
        <f ca="1">IF($B34="","",MIN($B34-SUM($E34:BA34),$C34))</f>
        <v>0</v>
      </c>
      <c r="BC34" s="79">
        <f ca="1">IF($B34="","",MIN($B34-SUM($E34:BB34),$C34))</f>
        <v>0</v>
      </c>
      <c r="BD34" s="79">
        <f ca="1">IF($B34="","",MIN($B34-SUM($E34:BC34),$C34))</f>
        <v>0</v>
      </c>
      <c r="BE34" s="79">
        <f ca="1">IF($B34="","",MIN($B34-SUM($E34:BD34),$C34))</f>
        <v>0</v>
      </c>
      <c r="BF34" s="79">
        <f ca="1">IF($B34="","",MIN($B34-SUM($E34:BE34),$C34))</f>
        <v>0</v>
      </c>
      <c r="BG34" s="79">
        <f ca="1">IF($B34="","",MIN($B34-SUM($E34:BF34),$C34))</f>
        <v>0</v>
      </c>
      <c r="BH34" s="79">
        <f ca="1">IF($B34="","",MIN($B34-SUM($E34:BG34),$C34))</f>
        <v>0</v>
      </c>
      <c r="BI34" s="79">
        <f ca="1">IF($B34="","",MIN($B34-SUM($E34:BH34),$C34))</f>
        <v>0</v>
      </c>
      <c r="BJ34" s="79">
        <f ca="1">IF($B34="","",MIN($B34-SUM($E34:BI34),$C34))</f>
        <v>0</v>
      </c>
      <c r="BK34" s="79">
        <f ca="1">IF($B34="","",MIN($B34-SUM($E34:BJ34),$C34))</f>
        <v>0</v>
      </c>
      <c r="BL34" s="79">
        <f ca="1">IF($B34="","",MIN($B34-SUM($E34:BK34),$C34))</f>
        <v>0</v>
      </c>
      <c r="BM34" s="79">
        <f ca="1">IF($B34="","",MIN($B34-SUM($E34:BL34),$C34))</f>
        <v>0</v>
      </c>
      <c r="BN34" s="79">
        <f ca="1">IF($B34="","",MIN($B34-SUM($E34:BM34),$C34))</f>
        <v>0</v>
      </c>
      <c r="BO34" s="79">
        <f ca="1">IF($B34="","",MIN($B34-SUM($E34:BN34),$C34))</f>
        <v>0</v>
      </c>
      <c r="BP34" s="79">
        <f ca="1">IF($B34="","",MIN($B34-SUM($E34:BO34),$C34))</f>
        <v>0</v>
      </c>
      <c r="BQ34" s="79">
        <f ca="1">IF($B34="","",MIN($B34-SUM($E34:BP34),$C34))</f>
        <v>0</v>
      </c>
      <c r="BR34" s="79">
        <f ca="1">IF($B34="","",MIN($B34-SUM($E34:BQ34),$C34))</f>
        <v>0</v>
      </c>
      <c r="BS34" s="79">
        <f ca="1">IF($B34="","",MIN($B34-SUM($E34:BR34),$C34))</f>
        <v>0</v>
      </c>
      <c r="BT34" s="79">
        <f ca="1">IF($B34="","",MIN($B34-SUM($E34:BS34),$C34))</f>
        <v>0</v>
      </c>
      <c r="BU34" s="79">
        <f ca="1">IF($B34="","",MIN($B34-SUM($E34:BT34),$C34))</f>
        <v>0</v>
      </c>
      <c r="BV34" s="79">
        <f ca="1">IF($B34="","",MIN($B34-SUM($E34:BU34),$C34))</f>
        <v>0</v>
      </c>
      <c r="BW34" s="79">
        <f ca="1">IF($B34="","",MIN($B34-SUM($E34:BV34),$C34))</f>
        <v>0</v>
      </c>
      <c r="BX34" s="79">
        <f ca="1">IF($B34="","",MIN($B34-SUM($E34:BW34),$C34))</f>
        <v>0</v>
      </c>
      <c r="BY34" s="79">
        <f ca="1">IF($B34="","",MIN($B34-SUM($E34:BX34),$C34))</f>
        <v>0</v>
      </c>
      <c r="BZ34" s="79">
        <f ca="1">IF($B34="","",MIN($B34-SUM($E34:BY34),$C34))</f>
        <v>0</v>
      </c>
      <c r="CA34" s="79">
        <f ca="1">IF($B34="","",MIN($B34-SUM($E34:BZ34),$C34))</f>
        <v>0</v>
      </c>
      <c r="CB34" s="79">
        <f ca="1">IF($B34="","",MIN($B34-SUM($E34:CA34),$C34))</f>
        <v>0</v>
      </c>
      <c r="CC34" s="79">
        <f ca="1">IF($B34="","",MIN($B34-SUM($E34:CB34),$C34))</f>
        <v>0</v>
      </c>
      <c r="CD34" s="79">
        <f ca="1">IF($B34="","",MIN($B34-SUM($E34:CC34),$C34))</f>
        <v>0</v>
      </c>
      <c r="CE34" s="79">
        <f ca="1">IF($B34="","",MIN($B34-SUM($E34:CD34),$C34))</f>
        <v>0</v>
      </c>
      <c r="CF34" s="79">
        <f ca="1">IF($B34="","",MIN($B34-SUM($E34:CE34),$C34))</f>
        <v>0</v>
      </c>
      <c r="CG34" s="79">
        <f ca="1">IF($B34="","",MIN($B34-SUM($E34:CF34),$C34))</f>
        <v>0</v>
      </c>
      <c r="CH34" s="79">
        <f ca="1">IF($B34="","",MIN($B34-SUM($E34:CG34),$C34))</f>
        <v>0</v>
      </c>
      <c r="CI34" s="79">
        <f ca="1">IF($B34="","",MIN($B34-SUM($E34:CH34),$C34))</f>
        <v>0</v>
      </c>
      <c r="CJ34" s="79">
        <f ca="1">IF($B34="","",MIN($B34-SUM($E34:CI34),$C34))</f>
        <v>0</v>
      </c>
      <c r="CK34" s="79">
        <f ca="1">IF($B34="","",MIN($B34-SUM($E34:CJ34),$C34))</f>
        <v>0</v>
      </c>
      <c r="CL34" s="79">
        <f ca="1">IF($B34="","",MIN($B34-SUM($E34:CK34),$C34))</f>
        <v>0</v>
      </c>
      <c r="CM34" s="79">
        <f ca="1">IF($B34="","",MIN($B34-SUM($E34:CL34),$C34))</f>
        <v>0</v>
      </c>
      <c r="CN34" s="79">
        <f ca="1">IF($B34="","",MIN($B34-SUM($E34:CM34),$C34))</f>
        <v>0</v>
      </c>
      <c r="CO34" s="79">
        <f ca="1">IF($B34="","",MIN($B34-SUM($E34:CN34),$C34))</f>
        <v>0</v>
      </c>
      <c r="CP34" s="79">
        <f ca="1">IF($B34="","",MIN($B34-SUM($E34:CO34),$C34))</f>
        <v>0</v>
      </c>
      <c r="CQ34" s="79">
        <f ca="1">IF($B34="","",MIN($B34-SUM($E34:CP34),$C34))</f>
        <v>0</v>
      </c>
      <c r="CR34" s="79">
        <f ca="1">IF($B34="","",MIN($B34-SUM($E34:CQ34),$C34))</f>
        <v>0</v>
      </c>
      <c r="CS34" s="79">
        <f ca="1">IF($B34="","",MIN($B34-SUM($E34:CR34),$C34))</f>
        <v>0</v>
      </c>
      <c r="CT34" s="79">
        <f ca="1">IF($B34="","",MIN($B34-SUM($E34:CS34),$C34))</f>
        <v>0</v>
      </c>
      <c r="CU34" s="79">
        <f ca="1">IF($B34="","",MIN($B34-SUM($E34:CT34),$C34))</f>
        <v>0</v>
      </c>
      <c r="CV34" s="79">
        <f ca="1">IF($B34="","",MIN($B34-SUM($E34:CU34),$C34))</f>
        <v>0</v>
      </c>
      <c r="CW34" s="79">
        <f ca="1">IF($B34="","",MIN($B34-SUM($E34:CV34),$C34))</f>
        <v>0</v>
      </c>
      <c r="CX34" s="79">
        <f ca="1">IF($B34="","",MIN($B34-SUM($E34:CW34),$C34))</f>
        <v>0</v>
      </c>
      <c r="CY34" s="79">
        <f ca="1">IF($B34="","",MIN($B34-SUM($E34:CX34),$C34))</f>
        <v>0</v>
      </c>
      <c r="CZ34" s="79">
        <f ca="1">IF($B34="","",MIN($B34-SUM($E34:CY34),$C34))</f>
        <v>0</v>
      </c>
    </row>
    <row r="35" spans="1:104" ht="12.75" customHeight="1">
      <c r="A35" s="13" t="str">
        <f t="array" aca="1" ref="A35" ca="1">IF(ROWS(A$8:A34)&gt;$A$7,"",INDEX(Debts_Name,SMALL(IF(DebtSplit=1,ROW(Debts_Name)-ROW(חובות!$B$10)+1),ROWS(A$8:A34))))</f>
        <v/>
      </c>
      <c r="B35" s="78">
        <f t="array" aca="1" ref="B35" ca="1">IFERROR(IF(ROWS(A$8:A34)&gt;$A$7,0,INDEX(Debts_Yitra,SMALL(IF(DebtSplit=1,ROW(Debts_Yitra)-ROW(חובות!$I$10)+1),ROWS(A$8:A34))))*1,0)</f>
        <v>0</v>
      </c>
      <c r="C35" s="78">
        <f t="array" aca="1" ref="C35" ca="1">IFERROR(IF(ROWS(A$8:A34)&gt;$A$7,0,INDEX(Debts_Pmt,SMALL(IF(DebtSplit=1,ROW(Debts_Pmt)-ROW(חובות!$H$10)+1),ROWS(A$8:A34))))*1,0)</f>
        <v>0</v>
      </c>
      <c r="D35" s="95">
        <f t="array" aca="1" ref="D35" ca="1">IFERROR(IF(ROWS(B$8:B34)&gt;$A$7,0,INDEX(Debts_Int,SMALL(IF(DebtSplit=1,ROW(Debts_Int)-ROW(חובות!$F$10)+1),ROWS(B$8:B34))))*1,0)</f>
        <v>0</v>
      </c>
      <c r="E35" s="79">
        <f t="shared" ca="1" si="3"/>
        <v>0</v>
      </c>
      <c r="F35" s="79">
        <f ca="1">IF($B35="","",MIN($B35-SUM(E35:$E35),$C35))</f>
        <v>0</v>
      </c>
      <c r="G35" s="79">
        <f ca="1">IF($B35="","",MIN($B35-SUM($E35:F35),$C35))</f>
        <v>0</v>
      </c>
      <c r="H35" s="79">
        <f ca="1">IF($B35="","",MIN($B35-SUM($E35:G35),$C35))</f>
        <v>0</v>
      </c>
      <c r="I35" s="79">
        <f ca="1">IF($B35="","",MIN($B35-SUM($E35:H35),$C35))</f>
        <v>0</v>
      </c>
      <c r="J35" s="79">
        <f ca="1">IF($B35="","",MIN($B35-SUM($E35:I35),$C35))</f>
        <v>0</v>
      </c>
      <c r="K35" s="79">
        <f ca="1">IF($B35="","",MIN($B35-SUM($E35:J35),$C35))</f>
        <v>0</v>
      </c>
      <c r="L35" s="79">
        <f ca="1">IF($B35="","",MIN($B35-SUM($E35:K35),$C35))</f>
        <v>0</v>
      </c>
      <c r="M35" s="79">
        <f ca="1">IF($B35="","",MIN($B35-SUM($E35:L35),$C35))</f>
        <v>0</v>
      </c>
      <c r="N35" s="79">
        <f ca="1">IF($B35="","",MIN($B35-SUM($E35:M35),$C35))</f>
        <v>0</v>
      </c>
      <c r="O35" s="79">
        <f ca="1">IF($B35="","",MIN($B35-SUM($E35:N35),$C35))</f>
        <v>0</v>
      </c>
      <c r="P35" s="79">
        <f ca="1">IF($B35="","",MIN($B35-SUM($E35:O35),$C35))</f>
        <v>0</v>
      </c>
      <c r="Q35" s="79">
        <f ca="1">IF($B35="","",MIN($B35-SUM($E35:P35),$C35))</f>
        <v>0</v>
      </c>
      <c r="R35" s="79">
        <f ca="1">IF($B35="","",MIN($B35-SUM($E35:Q35),$C35))</f>
        <v>0</v>
      </c>
      <c r="S35" s="79">
        <f ca="1">IF($B35="","",MIN($B35-SUM($E35:R35),$C35))</f>
        <v>0</v>
      </c>
      <c r="T35" s="79">
        <f ca="1">IF($B35="","",MIN($B35-SUM($E35:S35),$C35))</f>
        <v>0</v>
      </c>
      <c r="U35" s="79">
        <f ca="1">IF($B35="","",MIN($B35-SUM($E35:T35),$C35))</f>
        <v>0</v>
      </c>
      <c r="V35" s="79">
        <f ca="1">IF($B35="","",MIN($B35-SUM($E35:U35),$C35))</f>
        <v>0</v>
      </c>
      <c r="W35" s="79">
        <f ca="1">IF($B35="","",MIN($B35-SUM($E35:V35),$C35))</f>
        <v>0</v>
      </c>
      <c r="X35" s="79">
        <f ca="1">IF($B35="","",MIN($B35-SUM($E35:W35),$C35))</f>
        <v>0</v>
      </c>
      <c r="Y35" s="79">
        <f ca="1">IF($B35="","",MIN($B35-SUM($E35:X35),$C35))</f>
        <v>0</v>
      </c>
      <c r="Z35" s="79">
        <f ca="1">IF($B35="","",MIN($B35-SUM($E35:Y35),$C35))</f>
        <v>0</v>
      </c>
      <c r="AA35" s="79">
        <f ca="1">IF($B35="","",MIN($B35-SUM($E35:Z35),$C35))</f>
        <v>0</v>
      </c>
      <c r="AB35" s="79">
        <f ca="1">IF($B35="","",MIN($B35-SUM($E35:AA35),$C35))</f>
        <v>0</v>
      </c>
      <c r="AC35" s="79">
        <f ca="1">IF($B35="","",MIN($B35-SUM($E35:AB35),$C35))</f>
        <v>0</v>
      </c>
      <c r="AD35" s="79">
        <f ca="1">IF($B35="","",MIN($B35-SUM($E35:AC35),$C35))</f>
        <v>0</v>
      </c>
      <c r="AE35" s="79">
        <f ca="1">IF($B35="","",MIN($B35-SUM($E35:AD35),$C35))</f>
        <v>0</v>
      </c>
      <c r="AF35" s="79">
        <f ca="1">IF($B35="","",MIN($B35-SUM($E35:AE35),$C35))</f>
        <v>0</v>
      </c>
      <c r="AG35" s="79">
        <f ca="1">IF($B35="","",MIN($B35-SUM($E35:AF35),$C35))</f>
        <v>0</v>
      </c>
      <c r="AH35" s="79">
        <f ca="1">IF($B35="","",MIN($B35-SUM($E35:AG35),$C35))</f>
        <v>0</v>
      </c>
      <c r="AI35" s="79">
        <f ca="1">IF($B35="","",MIN($B35-SUM($E35:AH35),$C35))</f>
        <v>0</v>
      </c>
      <c r="AJ35" s="79">
        <f ca="1">IF($B35="","",MIN($B35-SUM($E35:AI35),$C35))</f>
        <v>0</v>
      </c>
      <c r="AK35" s="79">
        <f ca="1">IF($B35="","",MIN($B35-SUM($E35:AJ35),$C35))</f>
        <v>0</v>
      </c>
      <c r="AL35" s="79">
        <f ca="1">IF($B35="","",MIN($B35-SUM($E35:AK35),$C35))</f>
        <v>0</v>
      </c>
      <c r="AM35" s="79">
        <f ca="1">IF($B35="","",MIN($B35-SUM($E35:AL35),$C35))</f>
        <v>0</v>
      </c>
      <c r="AN35" s="79">
        <f ca="1">IF($B35="","",MIN($B35-SUM($E35:AM35),$C35))</f>
        <v>0</v>
      </c>
      <c r="AO35" s="79">
        <f ca="1">IF($B35="","",MIN($B35-SUM($E35:AN35),$C35))</f>
        <v>0</v>
      </c>
      <c r="AP35" s="79">
        <f ca="1">IF($B35="","",MIN($B35-SUM($E35:AO35),$C35))</f>
        <v>0</v>
      </c>
      <c r="AQ35" s="79">
        <f ca="1">IF($B35="","",MIN($B35-SUM($E35:AP35),$C35))</f>
        <v>0</v>
      </c>
      <c r="AR35" s="79">
        <f ca="1">IF($B35="","",MIN($B35-SUM($E35:AQ35),$C35))</f>
        <v>0</v>
      </c>
      <c r="AS35" s="79">
        <f ca="1">IF($B35="","",MIN($B35-SUM($E35:AR35),$C35))</f>
        <v>0</v>
      </c>
      <c r="AT35" s="79">
        <f ca="1">IF($B35="","",MIN($B35-SUM($E35:AS35),$C35))</f>
        <v>0</v>
      </c>
      <c r="AU35" s="79">
        <f ca="1">IF($B35="","",MIN($B35-SUM($E35:AT35),$C35))</f>
        <v>0</v>
      </c>
      <c r="AV35" s="79">
        <f ca="1">IF($B35="","",MIN($B35-SUM($E35:AU35),$C35))</f>
        <v>0</v>
      </c>
      <c r="AW35" s="79">
        <f ca="1">IF($B35="","",MIN($B35-SUM($E35:AV35),$C35))</f>
        <v>0</v>
      </c>
      <c r="AX35" s="79">
        <f ca="1">IF($B35="","",MIN($B35-SUM($E35:AW35),$C35))</f>
        <v>0</v>
      </c>
      <c r="AY35" s="79">
        <f ca="1">IF($B35="","",MIN($B35-SUM($E35:AX35),$C35))</f>
        <v>0</v>
      </c>
      <c r="AZ35" s="79">
        <f ca="1">IF($B35="","",MIN($B35-SUM($E35:AY35),$C35))</f>
        <v>0</v>
      </c>
      <c r="BA35" s="79">
        <f ca="1">IF($B35="","",MIN($B35-SUM($E35:AZ35),$C35))</f>
        <v>0</v>
      </c>
      <c r="BB35" s="79">
        <f ca="1">IF($B35="","",MIN($B35-SUM($E35:BA35),$C35))</f>
        <v>0</v>
      </c>
      <c r="BC35" s="79">
        <f ca="1">IF($B35="","",MIN($B35-SUM($E35:BB35),$C35))</f>
        <v>0</v>
      </c>
      <c r="BD35" s="79">
        <f ca="1">IF($B35="","",MIN($B35-SUM($E35:BC35),$C35))</f>
        <v>0</v>
      </c>
      <c r="BE35" s="79">
        <f ca="1">IF($B35="","",MIN($B35-SUM($E35:BD35),$C35))</f>
        <v>0</v>
      </c>
      <c r="BF35" s="79">
        <f ca="1">IF($B35="","",MIN($B35-SUM($E35:BE35),$C35))</f>
        <v>0</v>
      </c>
      <c r="BG35" s="79">
        <f ca="1">IF($B35="","",MIN($B35-SUM($E35:BF35),$C35))</f>
        <v>0</v>
      </c>
      <c r="BH35" s="79">
        <f ca="1">IF($B35="","",MIN($B35-SUM($E35:BG35),$C35))</f>
        <v>0</v>
      </c>
      <c r="BI35" s="79">
        <f ca="1">IF($B35="","",MIN($B35-SUM($E35:BH35),$C35))</f>
        <v>0</v>
      </c>
      <c r="BJ35" s="79">
        <f ca="1">IF($B35="","",MIN($B35-SUM($E35:BI35),$C35))</f>
        <v>0</v>
      </c>
      <c r="BK35" s="79">
        <f ca="1">IF($B35="","",MIN($B35-SUM($E35:BJ35),$C35))</f>
        <v>0</v>
      </c>
      <c r="BL35" s="79">
        <f ca="1">IF($B35="","",MIN($B35-SUM($E35:BK35),$C35))</f>
        <v>0</v>
      </c>
      <c r="BM35" s="79">
        <f ca="1">IF($B35="","",MIN($B35-SUM($E35:BL35),$C35))</f>
        <v>0</v>
      </c>
      <c r="BN35" s="79">
        <f ca="1">IF($B35="","",MIN($B35-SUM($E35:BM35),$C35))</f>
        <v>0</v>
      </c>
      <c r="BO35" s="79">
        <f ca="1">IF($B35="","",MIN($B35-SUM($E35:BN35),$C35))</f>
        <v>0</v>
      </c>
      <c r="BP35" s="79">
        <f ca="1">IF($B35="","",MIN($B35-SUM($E35:BO35),$C35))</f>
        <v>0</v>
      </c>
      <c r="BQ35" s="79">
        <f ca="1">IF($B35="","",MIN($B35-SUM($E35:BP35),$C35))</f>
        <v>0</v>
      </c>
      <c r="BR35" s="79">
        <f ca="1">IF($B35="","",MIN($B35-SUM($E35:BQ35),$C35))</f>
        <v>0</v>
      </c>
      <c r="BS35" s="79">
        <f ca="1">IF($B35="","",MIN($B35-SUM($E35:BR35),$C35))</f>
        <v>0</v>
      </c>
      <c r="BT35" s="79">
        <f ca="1">IF($B35="","",MIN($B35-SUM($E35:BS35),$C35))</f>
        <v>0</v>
      </c>
      <c r="BU35" s="79">
        <f ca="1">IF($B35="","",MIN($B35-SUM($E35:BT35),$C35))</f>
        <v>0</v>
      </c>
      <c r="BV35" s="79">
        <f ca="1">IF($B35="","",MIN($B35-SUM($E35:BU35),$C35))</f>
        <v>0</v>
      </c>
      <c r="BW35" s="79">
        <f ca="1">IF($B35="","",MIN($B35-SUM($E35:BV35),$C35))</f>
        <v>0</v>
      </c>
      <c r="BX35" s="79">
        <f ca="1">IF($B35="","",MIN($B35-SUM($E35:BW35),$C35))</f>
        <v>0</v>
      </c>
      <c r="BY35" s="79">
        <f ca="1">IF($B35="","",MIN($B35-SUM($E35:BX35),$C35))</f>
        <v>0</v>
      </c>
      <c r="BZ35" s="79">
        <f ca="1">IF($B35="","",MIN($B35-SUM($E35:BY35),$C35))</f>
        <v>0</v>
      </c>
      <c r="CA35" s="79">
        <f ca="1">IF($B35="","",MIN($B35-SUM($E35:BZ35),$C35))</f>
        <v>0</v>
      </c>
      <c r="CB35" s="79">
        <f ca="1">IF($B35="","",MIN($B35-SUM($E35:CA35),$C35))</f>
        <v>0</v>
      </c>
      <c r="CC35" s="79">
        <f ca="1">IF($B35="","",MIN($B35-SUM($E35:CB35),$C35))</f>
        <v>0</v>
      </c>
      <c r="CD35" s="79">
        <f ca="1">IF($B35="","",MIN($B35-SUM($E35:CC35),$C35))</f>
        <v>0</v>
      </c>
      <c r="CE35" s="79">
        <f ca="1">IF($B35="","",MIN($B35-SUM($E35:CD35),$C35))</f>
        <v>0</v>
      </c>
      <c r="CF35" s="79">
        <f ca="1">IF($B35="","",MIN($B35-SUM($E35:CE35),$C35))</f>
        <v>0</v>
      </c>
      <c r="CG35" s="79">
        <f ca="1">IF($B35="","",MIN($B35-SUM($E35:CF35),$C35))</f>
        <v>0</v>
      </c>
      <c r="CH35" s="79">
        <f ca="1">IF($B35="","",MIN($B35-SUM($E35:CG35),$C35))</f>
        <v>0</v>
      </c>
      <c r="CI35" s="79">
        <f ca="1">IF($B35="","",MIN($B35-SUM($E35:CH35),$C35))</f>
        <v>0</v>
      </c>
      <c r="CJ35" s="79">
        <f ca="1">IF($B35="","",MIN($B35-SUM($E35:CI35),$C35))</f>
        <v>0</v>
      </c>
      <c r="CK35" s="79">
        <f ca="1">IF($B35="","",MIN($B35-SUM($E35:CJ35),$C35))</f>
        <v>0</v>
      </c>
      <c r="CL35" s="79">
        <f ca="1">IF($B35="","",MIN($B35-SUM($E35:CK35),$C35))</f>
        <v>0</v>
      </c>
      <c r="CM35" s="79">
        <f ca="1">IF($B35="","",MIN($B35-SUM($E35:CL35),$C35))</f>
        <v>0</v>
      </c>
      <c r="CN35" s="79">
        <f ca="1">IF($B35="","",MIN($B35-SUM($E35:CM35),$C35))</f>
        <v>0</v>
      </c>
      <c r="CO35" s="79">
        <f ca="1">IF($B35="","",MIN($B35-SUM($E35:CN35),$C35))</f>
        <v>0</v>
      </c>
      <c r="CP35" s="79">
        <f ca="1">IF($B35="","",MIN($B35-SUM($E35:CO35),$C35))</f>
        <v>0</v>
      </c>
      <c r="CQ35" s="79">
        <f ca="1">IF($B35="","",MIN($B35-SUM($E35:CP35),$C35))</f>
        <v>0</v>
      </c>
      <c r="CR35" s="79">
        <f ca="1">IF($B35="","",MIN($B35-SUM($E35:CQ35),$C35))</f>
        <v>0</v>
      </c>
      <c r="CS35" s="79">
        <f ca="1">IF($B35="","",MIN($B35-SUM($E35:CR35),$C35))</f>
        <v>0</v>
      </c>
      <c r="CT35" s="79">
        <f ca="1">IF($B35="","",MIN($B35-SUM($E35:CS35),$C35))</f>
        <v>0</v>
      </c>
      <c r="CU35" s="79">
        <f ca="1">IF($B35="","",MIN($B35-SUM($E35:CT35),$C35))</f>
        <v>0</v>
      </c>
      <c r="CV35" s="79">
        <f ca="1">IF($B35="","",MIN($B35-SUM($E35:CU35),$C35))</f>
        <v>0</v>
      </c>
      <c r="CW35" s="79">
        <f ca="1">IF($B35="","",MIN($B35-SUM($E35:CV35),$C35))</f>
        <v>0</v>
      </c>
      <c r="CX35" s="79">
        <f ca="1">IF($B35="","",MIN($B35-SUM($E35:CW35),$C35))</f>
        <v>0</v>
      </c>
      <c r="CY35" s="79">
        <f ca="1">IF($B35="","",MIN($B35-SUM($E35:CX35),$C35))</f>
        <v>0</v>
      </c>
      <c r="CZ35" s="79">
        <f ca="1">IF($B35="","",MIN($B35-SUM($E35:CY35),$C35))</f>
        <v>0</v>
      </c>
    </row>
    <row r="36" spans="1:104" ht="12.75" customHeight="1">
      <c r="A36" s="13" t="str">
        <f t="array" aca="1" ref="A36" ca="1">IF(ROWS(A$8:A35)&gt;$A$7,"",INDEX(Debts_Name,SMALL(IF(DebtSplit=1,ROW(Debts_Name)-ROW(חובות!$B$10)+1),ROWS(A$8:A35))))</f>
        <v/>
      </c>
      <c r="B36" s="78">
        <f t="array" aca="1" ref="B36" ca="1">IFERROR(IF(ROWS(A$8:A35)&gt;$A$7,0,INDEX(Debts_Yitra,SMALL(IF(DebtSplit=1,ROW(Debts_Yitra)-ROW(חובות!$I$10)+1),ROWS(A$8:A35))))*1,0)</f>
        <v>0</v>
      </c>
      <c r="C36" s="78">
        <f t="array" aca="1" ref="C36" ca="1">IFERROR(IF(ROWS(A$8:A35)&gt;$A$7,0,INDEX(Debts_Pmt,SMALL(IF(DebtSplit=1,ROW(Debts_Pmt)-ROW(חובות!$H$10)+1),ROWS(A$8:A35))))*1,0)</f>
        <v>0</v>
      </c>
      <c r="D36" s="95">
        <f t="array" aca="1" ref="D36" ca="1">IFERROR(IF(ROWS(B$8:B35)&gt;$A$7,0,INDEX(Debts_Int,SMALL(IF(DebtSplit=1,ROW(Debts_Int)-ROW(חובות!$F$10)+1),ROWS(B$8:B35))))*1,0)</f>
        <v>0</v>
      </c>
      <c r="E36" s="79">
        <f t="shared" ca="1" si="3"/>
        <v>0</v>
      </c>
      <c r="F36" s="79">
        <f ca="1">IF($B36="","",MIN($B36-SUM(E36:$E36),$C36))</f>
        <v>0</v>
      </c>
      <c r="G36" s="79">
        <f ca="1">IF($B36="","",MIN($B36-SUM($E36:F36),$C36))</f>
        <v>0</v>
      </c>
      <c r="H36" s="79">
        <f ca="1">IF($B36="","",MIN($B36-SUM($E36:G36),$C36))</f>
        <v>0</v>
      </c>
      <c r="I36" s="79">
        <f ca="1">IF($B36="","",MIN($B36-SUM($E36:H36),$C36))</f>
        <v>0</v>
      </c>
      <c r="J36" s="79">
        <f ca="1">IF($B36="","",MIN($B36-SUM($E36:I36),$C36))</f>
        <v>0</v>
      </c>
      <c r="K36" s="79">
        <f ca="1">IF($B36="","",MIN($B36-SUM($E36:J36),$C36))</f>
        <v>0</v>
      </c>
      <c r="L36" s="79">
        <f ca="1">IF($B36="","",MIN($B36-SUM($E36:K36),$C36))</f>
        <v>0</v>
      </c>
      <c r="M36" s="79">
        <f ca="1">IF($B36="","",MIN($B36-SUM($E36:L36),$C36))</f>
        <v>0</v>
      </c>
      <c r="N36" s="79">
        <f ca="1">IF($B36="","",MIN($B36-SUM($E36:M36),$C36))</f>
        <v>0</v>
      </c>
      <c r="O36" s="79">
        <f ca="1">IF($B36="","",MIN($B36-SUM($E36:N36),$C36))</f>
        <v>0</v>
      </c>
      <c r="P36" s="79">
        <f ca="1">IF($B36="","",MIN($B36-SUM($E36:O36),$C36))</f>
        <v>0</v>
      </c>
      <c r="Q36" s="79">
        <f ca="1">IF($B36="","",MIN($B36-SUM($E36:P36),$C36))</f>
        <v>0</v>
      </c>
      <c r="R36" s="79">
        <f ca="1">IF($B36="","",MIN($B36-SUM($E36:Q36),$C36))</f>
        <v>0</v>
      </c>
      <c r="S36" s="79">
        <f ca="1">IF($B36="","",MIN($B36-SUM($E36:R36),$C36))</f>
        <v>0</v>
      </c>
      <c r="T36" s="79">
        <f ca="1">IF($B36="","",MIN($B36-SUM($E36:S36),$C36))</f>
        <v>0</v>
      </c>
      <c r="U36" s="79">
        <f ca="1">IF($B36="","",MIN($B36-SUM($E36:T36),$C36))</f>
        <v>0</v>
      </c>
      <c r="V36" s="79">
        <f ca="1">IF($B36="","",MIN($B36-SUM($E36:U36),$C36))</f>
        <v>0</v>
      </c>
      <c r="W36" s="79">
        <f ca="1">IF($B36="","",MIN($B36-SUM($E36:V36),$C36))</f>
        <v>0</v>
      </c>
      <c r="X36" s="79">
        <f ca="1">IF($B36="","",MIN($B36-SUM($E36:W36),$C36))</f>
        <v>0</v>
      </c>
      <c r="Y36" s="79">
        <f ca="1">IF($B36="","",MIN($B36-SUM($E36:X36),$C36))</f>
        <v>0</v>
      </c>
      <c r="Z36" s="79">
        <f ca="1">IF($B36="","",MIN($B36-SUM($E36:Y36),$C36))</f>
        <v>0</v>
      </c>
      <c r="AA36" s="79">
        <f ca="1">IF($B36="","",MIN($B36-SUM($E36:Z36),$C36))</f>
        <v>0</v>
      </c>
      <c r="AB36" s="79">
        <f ca="1">IF($B36="","",MIN($B36-SUM($E36:AA36),$C36))</f>
        <v>0</v>
      </c>
      <c r="AC36" s="79">
        <f ca="1">IF($B36="","",MIN($B36-SUM($E36:AB36),$C36))</f>
        <v>0</v>
      </c>
      <c r="AD36" s="79">
        <f ca="1">IF($B36="","",MIN($B36-SUM($E36:AC36),$C36))</f>
        <v>0</v>
      </c>
      <c r="AE36" s="79">
        <f ca="1">IF($B36="","",MIN($B36-SUM($E36:AD36),$C36))</f>
        <v>0</v>
      </c>
      <c r="AF36" s="79">
        <f ca="1">IF($B36="","",MIN($B36-SUM($E36:AE36),$C36))</f>
        <v>0</v>
      </c>
      <c r="AG36" s="79">
        <f ca="1">IF($B36="","",MIN($B36-SUM($E36:AF36),$C36))</f>
        <v>0</v>
      </c>
      <c r="AH36" s="79">
        <f ca="1">IF($B36="","",MIN($B36-SUM($E36:AG36),$C36))</f>
        <v>0</v>
      </c>
      <c r="AI36" s="79">
        <f ca="1">IF($B36="","",MIN($B36-SUM($E36:AH36),$C36))</f>
        <v>0</v>
      </c>
      <c r="AJ36" s="79">
        <f ca="1">IF($B36="","",MIN($B36-SUM($E36:AI36),$C36))</f>
        <v>0</v>
      </c>
      <c r="AK36" s="79">
        <f ca="1">IF($B36="","",MIN($B36-SUM($E36:AJ36),$C36))</f>
        <v>0</v>
      </c>
      <c r="AL36" s="79">
        <f ca="1">IF($B36="","",MIN($B36-SUM($E36:AK36),$C36))</f>
        <v>0</v>
      </c>
      <c r="AM36" s="79">
        <f ca="1">IF($B36="","",MIN($B36-SUM($E36:AL36),$C36))</f>
        <v>0</v>
      </c>
      <c r="AN36" s="79">
        <f ca="1">IF($B36="","",MIN($B36-SUM($E36:AM36),$C36))</f>
        <v>0</v>
      </c>
      <c r="AO36" s="79">
        <f ca="1">IF($B36="","",MIN($B36-SUM($E36:AN36),$C36))</f>
        <v>0</v>
      </c>
      <c r="AP36" s="79">
        <f ca="1">IF($B36="","",MIN($B36-SUM($E36:AO36),$C36))</f>
        <v>0</v>
      </c>
      <c r="AQ36" s="79">
        <f ca="1">IF($B36="","",MIN($B36-SUM($E36:AP36),$C36))</f>
        <v>0</v>
      </c>
      <c r="AR36" s="79">
        <f ca="1">IF($B36="","",MIN($B36-SUM($E36:AQ36),$C36))</f>
        <v>0</v>
      </c>
      <c r="AS36" s="79">
        <f ca="1">IF($B36="","",MIN($B36-SUM($E36:AR36),$C36))</f>
        <v>0</v>
      </c>
      <c r="AT36" s="79">
        <f ca="1">IF($B36="","",MIN($B36-SUM($E36:AS36),$C36))</f>
        <v>0</v>
      </c>
      <c r="AU36" s="79">
        <f ca="1">IF($B36="","",MIN($B36-SUM($E36:AT36),$C36))</f>
        <v>0</v>
      </c>
      <c r="AV36" s="79">
        <f ca="1">IF($B36="","",MIN($B36-SUM($E36:AU36),$C36))</f>
        <v>0</v>
      </c>
      <c r="AW36" s="79">
        <f ca="1">IF($B36="","",MIN($B36-SUM($E36:AV36),$C36))</f>
        <v>0</v>
      </c>
      <c r="AX36" s="79">
        <f ca="1">IF($B36="","",MIN($B36-SUM($E36:AW36),$C36))</f>
        <v>0</v>
      </c>
      <c r="AY36" s="79">
        <f ca="1">IF($B36="","",MIN($B36-SUM($E36:AX36),$C36))</f>
        <v>0</v>
      </c>
      <c r="AZ36" s="79">
        <f ca="1">IF($B36="","",MIN($B36-SUM($E36:AY36),$C36))</f>
        <v>0</v>
      </c>
      <c r="BA36" s="79">
        <f ca="1">IF($B36="","",MIN($B36-SUM($E36:AZ36),$C36))</f>
        <v>0</v>
      </c>
      <c r="BB36" s="79">
        <f ca="1">IF($B36="","",MIN($B36-SUM($E36:BA36),$C36))</f>
        <v>0</v>
      </c>
      <c r="BC36" s="79">
        <f ca="1">IF($B36="","",MIN($B36-SUM($E36:BB36),$C36))</f>
        <v>0</v>
      </c>
      <c r="BD36" s="79">
        <f ca="1">IF($B36="","",MIN($B36-SUM($E36:BC36),$C36))</f>
        <v>0</v>
      </c>
      <c r="BE36" s="79">
        <f ca="1">IF($B36="","",MIN($B36-SUM($E36:BD36),$C36))</f>
        <v>0</v>
      </c>
      <c r="BF36" s="79">
        <f ca="1">IF($B36="","",MIN($B36-SUM($E36:BE36),$C36))</f>
        <v>0</v>
      </c>
      <c r="BG36" s="79">
        <f ca="1">IF($B36="","",MIN($B36-SUM($E36:BF36),$C36))</f>
        <v>0</v>
      </c>
      <c r="BH36" s="79">
        <f ca="1">IF($B36="","",MIN($B36-SUM($E36:BG36),$C36))</f>
        <v>0</v>
      </c>
      <c r="BI36" s="79">
        <f ca="1">IF($B36="","",MIN($B36-SUM($E36:BH36),$C36))</f>
        <v>0</v>
      </c>
      <c r="BJ36" s="79">
        <f ca="1">IF($B36="","",MIN($B36-SUM($E36:BI36),$C36))</f>
        <v>0</v>
      </c>
      <c r="BK36" s="79">
        <f ca="1">IF($B36="","",MIN($B36-SUM($E36:BJ36),$C36))</f>
        <v>0</v>
      </c>
      <c r="BL36" s="79">
        <f ca="1">IF($B36="","",MIN($B36-SUM($E36:BK36),$C36))</f>
        <v>0</v>
      </c>
      <c r="BM36" s="79">
        <f ca="1">IF($B36="","",MIN($B36-SUM($E36:BL36),$C36))</f>
        <v>0</v>
      </c>
      <c r="BN36" s="79">
        <f ca="1">IF($B36="","",MIN($B36-SUM($E36:BM36),$C36))</f>
        <v>0</v>
      </c>
      <c r="BO36" s="79">
        <f ca="1">IF($B36="","",MIN($B36-SUM($E36:BN36),$C36))</f>
        <v>0</v>
      </c>
      <c r="BP36" s="79">
        <f ca="1">IF($B36="","",MIN($B36-SUM($E36:BO36),$C36))</f>
        <v>0</v>
      </c>
      <c r="BQ36" s="79">
        <f ca="1">IF($B36="","",MIN($B36-SUM($E36:BP36),$C36))</f>
        <v>0</v>
      </c>
      <c r="BR36" s="79">
        <f ca="1">IF($B36="","",MIN($B36-SUM($E36:BQ36),$C36))</f>
        <v>0</v>
      </c>
      <c r="BS36" s="79">
        <f ca="1">IF($B36="","",MIN($B36-SUM($E36:BR36),$C36))</f>
        <v>0</v>
      </c>
      <c r="BT36" s="79">
        <f ca="1">IF($B36="","",MIN($B36-SUM($E36:BS36),$C36))</f>
        <v>0</v>
      </c>
      <c r="BU36" s="79">
        <f ca="1">IF($B36="","",MIN($B36-SUM($E36:BT36),$C36))</f>
        <v>0</v>
      </c>
      <c r="BV36" s="79">
        <f ca="1">IF($B36="","",MIN($B36-SUM($E36:BU36),$C36))</f>
        <v>0</v>
      </c>
      <c r="BW36" s="79">
        <f ca="1">IF($B36="","",MIN($B36-SUM($E36:BV36),$C36))</f>
        <v>0</v>
      </c>
      <c r="BX36" s="79">
        <f ca="1">IF($B36="","",MIN($B36-SUM($E36:BW36),$C36))</f>
        <v>0</v>
      </c>
      <c r="BY36" s="79">
        <f ca="1">IF($B36="","",MIN($B36-SUM($E36:BX36),$C36))</f>
        <v>0</v>
      </c>
      <c r="BZ36" s="79">
        <f ca="1">IF($B36="","",MIN($B36-SUM($E36:BY36),$C36))</f>
        <v>0</v>
      </c>
      <c r="CA36" s="79">
        <f ca="1">IF($B36="","",MIN($B36-SUM($E36:BZ36),$C36))</f>
        <v>0</v>
      </c>
      <c r="CB36" s="79">
        <f ca="1">IF($B36="","",MIN($B36-SUM($E36:CA36),$C36))</f>
        <v>0</v>
      </c>
      <c r="CC36" s="79">
        <f ca="1">IF($B36="","",MIN($B36-SUM($E36:CB36),$C36))</f>
        <v>0</v>
      </c>
      <c r="CD36" s="79">
        <f ca="1">IF($B36="","",MIN($B36-SUM($E36:CC36),$C36))</f>
        <v>0</v>
      </c>
      <c r="CE36" s="79">
        <f ca="1">IF($B36="","",MIN($B36-SUM($E36:CD36),$C36))</f>
        <v>0</v>
      </c>
      <c r="CF36" s="79">
        <f ca="1">IF($B36="","",MIN($B36-SUM($E36:CE36),$C36))</f>
        <v>0</v>
      </c>
      <c r="CG36" s="79">
        <f ca="1">IF($B36="","",MIN($B36-SUM($E36:CF36),$C36))</f>
        <v>0</v>
      </c>
      <c r="CH36" s="79">
        <f ca="1">IF($B36="","",MIN($B36-SUM($E36:CG36),$C36))</f>
        <v>0</v>
      </c>
      <c r="CI36" s="79">
        <f ca="1">IF($B36="","",MIN($B36-SUM($E36:CH36),$C36))</f>
        <v>0</v>
      </c>
      <c r="CJ36" s="79">
        <f ca="1">IF($B36="","",MIN($B36-SUM($E36:CI36),$C36))</f>
        <v>0</v>
      </c>
      <c r="CK36" s="79">
        <f ca="1">IF($B36="","",MIN($B36-SUM($E36:CJ36),$C36))</f>
        <v>0</v>
      </c>
      <c r="CL36" s="79">
        <f ca="1">IF($B36="","",MIN($B36-SUM($E36:CK36),$C36))</f>
        <v>0</v>
      </c>
      <c r="CM36" s="79">
        <f ca="1">IF($B36="","",MIN($B36-SUM($E36:CL36),$C36))</f>
        <v>0</v>
      </c>
      <c r="CN36" s="79">
        <f ca="1">IF($B36="","",MIN($B36-SUM($E36:CM36),$C36))</f>
        <v>0</v>
      </c>
      <c r="CO36" s="79">
        <f ca="1">IF($B36="","",MIN($B36-SUM($E36:CN36),$C36))</f>
        <v>0</v>
      </c>
      <c r="CP36" s="79">
        <f ca="1">IF($B36="","",MIN($B36-SUM($E36:CO36),$C36))</f>
        <v>0</v>
      </c>
      <c r="CQ36" s="79">
        <f ca="1">IF($B36="","",MIN($B36-SUM($E36:CP36),$C36))</f>
        <v>0</v>
      </c>
      <c r="CR36" s="79">
        <f ca="1">IF($B36="","",MIN($B36-SUM($E36:CQ36),$C36))</f>
        <v>0</v>
      </c>
      <c r="CS36" s="79">
        <f ca="1">IF($B36="","",MIN($B36-SUM($E36:CR36),$C36))</f>
        <v>0</v>
      </c>
      <c r="CT36" s="79">
        <f ca="1">IF($B36="","",MIN($B36-SUM($E36:CS36),$C36))</f>
        <v>0</v>
      </c>
      <c r="CU36" s="79">
        <f ca="1">IF($B36="","",MIN($B36-SUM($E36:CT36),$C36))</f>
        <v>0</v>
      </c>
      <c r="CV36" s="79">
        <f ca="1">IF($B36="","",MIN($B36-SUM($E36:CU36),$C36))</f>
        <v>0</v>
      </c>
      <c r="CW36" s="79">
        <f ca="1">IF($B36="","",MIN($B36-SUM($E36:CV36),$C36))</f>
        <v>0</v>
      </c>
      <c r="CX36" s="79">
        <f ca="1">IF($B36="","",MIN($B36-SUM($E36:CW36),$C36))</f>
        <v>0</v>
      </c>
      <c r="CY36" s="79">
        <f ca="1">IF($B36="","",MIN($B36-SUM($E36:CX36),$C36))</f>
        <v>0</v>
      </c>
      <c r="CZ36" s="79">
        <f ca="1">IF($B36="","",MIN($B36-SUM($E36:CY36),$C36))</f>
        <v>0</v>
      </c>
    </row>
    <row r="37" spans="1:104" ht="12.75" customHeight="1">
      <c r="A37" s="13" t="str">
        <f t="array" aca="1" ref="A37" ca="1">IF(ROWS(A$8:A36)&gt;$A$7,"",INDEX(Debts_Name,SMALL(IF(DebtSplit=1,ROW(Debts_Name)-ROW(חובות!$B$10)+1),ROWS(A$8:A36))))</f>
        <v/>
      </c>
      <c r="B37" s="78">
        <f t="array" aca="1" ref="B37" ca="1">IFERROR(IF(ROWS(A$8:A36)&gt;$A$7,0,INDEX(Debts_Yitra,SMALL(IF(DebtSplit=1,ROW(Debts_Yitra)-ROW(חובות!$I$10)+1),ROWS(A$8:A36))))*1,0)</f>
        <v>0</v>
      </c>
      <c r="C37" s="78">
        <f t="array" aca="1" ref="C37" ca="1">IFERROR(IF(ROWS(A$8:A36)&gt;$A$7,0,INDEX(Debts_Pmt,SMALL(IF(DebtSplit=1,ROW(Debts_Pmt)-ROW(חובות!$H$10)+1),ROWS(A$8:A36))))*1,0)</f>
        <v>0</v>
      </c>
      <c r="D37" s="95">
        <f t="array" aca="1" ref="D37" ca="1">IFERROR(IF(ROWS(B$8:B36)&gt;$A$7,0,INDEX(Debts_Int,SMALL(IF(DebtSplit=1,ROW(Debts_Int)-ROW(חובות!$F$10)+1),ROWS(B$8:B36))))*1,0)</f>
        <v>0</v>
      </c>
      <c r="E37" s="79">
        <f t="shared" ca="1" si="3"/>
        <v>0</v>
      </c>
      <c r="F37" s="79">
        <f ca="1">IF($B37="","",MIN($B37-SUM(E37:$E37),$C37))</f>
        <v>0</v>
      </c>
      <c r="G37" s="79">
        <f ca="1">IF($B37="","",MIN($B37-SUM($E37:F37),$C37))</f>
        <v>0</v>
      </c>
      <c r="H37" s="79">
        <f ca="1">IF($B37="","",MIN($B37-SUM($E37:G37),$C37))</f>
        <v>0</v>
      </c>
      <c r="I37" s="79">
        <f ca="1">IF($B37="","",MIN($B37-SUM($E37:H37),$C37))</f>
        <v>0</v>
      </c>
      <c r="J37" s="79">
        <f ca="1">IF($B37="","",MIN($B37-SUM($E37:I37),$C37))</f>
        <v>0</v>
      </c>
      <c r="K37" s="79">
        <f ca="1">IF($B37="","",MIN($B37-SUM($E37:J37),$C37))</f>
        <v>0</v>
      </c>
      <c r="L37" s="79">
        <f ca="1">IF($B37="","",MIN($B37-SUM($E37:K37),$C37))</f>
        <v>0</v>
      </c>
      <c r="M37" s="79">
        <f ca="1">IF($B37="","",MIN($B37-SUM($E37:L37),$C37))</f>
        <v>0</v>
      </c>
      <c r="N37" s="79">
        <f ca="1">IF($B37="","",MIN($B37-SUM($E37:M37),$C37))</f>
        <v>0</v>
      </c>
      <c r="O37" s="79">
        <f ca="1">IF($B37="","",MIN($B37-SUM($E37:N37),$C37))</f>
        <v>0</v>
      </c>
      <c r="P37" s="79">
        <f ca="1">IF($B37="","",MIN($B37-SUM($E37:O37),$C37))</f>
        <v>0</v>
      </c>
      <c r="Q37" s="79">
        <f ca="1">IF($B37="","",MIN($B37-SUM($E37:P37),$C37))</f>
        <v>0</v>
      </c>
      <c r="R37" s="79">
        <f ca="1">IF($B37="","",MIN($B37-SUM($E37:Q37),$C37))</f>
        <v>0</v>
      </c>
      <c r="S37" s="79">
        <f ca="1">IF($B37="","",MIN($B37-SUM($E37:R37),$C37))</f>
        <v>0</v>
      </c>
      <c r="T37" s="79">
        <f ca="1">IF($B37="","",MIN($B37-SUM($E37:S37),$C37))</f>
        <v>0</v>
      </c>
      <c r="U37" s="79">
        <f ca="1">IF($B37="","",MIN($B37-SUM($E37:T37),$C37))</f>
        <v>0</v>
      </c>
      <c r="V37" s="79">
        <f ca="1">IF($B37="","",MIN($B37-SUM($E37:U37),$C37))</f>
        <v>0</v>
      </c>
      <c r="W37" s="79">
        <f ca="1">IF($B37="","",MIN($B37-SUM($E37:V37),$C37))</f>
        <v>0</v>
      </c>
      <c r="X37" s="79">
        <f ca="1">IF($B37="","",MIN($B37-SUM($E37:W37),$C37))</f>
        <v>0</v>
      </c>
      <c r="Y37" s="79">
        <f ca="1">IF($B37="","",MIN($B37-SUM($E37:X37),$C37))</f>
        <v>0</v>
      </c>
      <c r="Z37" s="79">
        <f ca="1">IF($B37="","",MIN($B37-SUM($E37:Y37),$C37))</f>
        <v>0</v>
      </c>
      <c r="AA37" s="79">
        <f ca="1">IF($B37="","",MIN($B37-SUM($E37:Z37),$C37))</f>
        <v>0</v>
      </c>
      <c r="AB37" s="79">
        <f ca="1">IF($B37="","",MIN($B37-SUM($E37:AA37),$C37))</f>
        <v>0</v>
      </c>
      <c r="AC37" s="79">
        <f ca="1">IF($B37="","",MIN($B37-SUM($E37:AB37),$C37))</f>
        <v>0</v>
      </c>
      <c r="AD37" s="79">
        <f ca="1">IF($B37="","",MIN($B37-SUM($E37:AC37),$C37))</f>
        <v>0</v>
      </c>
      <c r="AE37" s="79">
        <f ca="1">IF($B37="","",MIN($B37-SUM($E37:AD37),$C37))</f>
        <v>0</v>
      </c>
      <c r="AF37" s="79">
        <f ca="1">IF($B37="","",MIN($B37-SUM($E37:AE37),$C37))</f>
        <v>0</v>
      </c>
      <c r="AG37" s="79">
        <f ca="1">IF($B37="","",MIN($B37-SUM($E37:AF37),$C37))</f>
        <v>0</v>
      </c>
      <c r="AH37" s="79">
        <f ca="1">IF($B37="","",MIN($B37-SUM($E37:AG37),$C37))</f>
        <v>0</v>
      </c>
      <c r="AI37" s="79">
        <f ca="1">IF($B37="","",MIN($B37-SUM($E37:AH37),$C37))</f>
        <v>0</v>
      </c>
      <c r="AJ37" s="79">
        <f ca="1">IF($B37="","",MIN($B37-SUM($E37:AI37),$C37))</f>
        <v>0</v>
      </c>
      <c r="AK37" s="79">
        <f ca="1">IF($B37="","",MIN($B37-SUM($E37:AJ37),$C37))</f>
        <v>0</v>
      </c>
      <c r="AL37" s="79">
        <f ca="1">IF($B37="","",MIN($B37-SUM($E37:AK37),$C37))</f>
        <v>0</v>
      </c>
      <c r="AM37" s="79">
        <f ca="1">IF($B37="","",MIN($B37-SUM($E37:AL37),$C37))</f>
        <v>0</v>
      </c>
      <c r="AN37" s="79">
        <f ca="1">IF($B37="","",MIN($B37-SUM($E37:AM37),$C37))</f>
        <v>0</v>
      </c>
      <c r="AO37" s="79">
        <f ca="1">IF($B37="","",MIN($B37-SUM($E37:AN37),$C37))</f>
        <v>0</v>
      </c>
      <c r="AP37" s="79">
        <f ca="1">IF($B37="","",MIN($B37-SUM($E37:AO37),$C37))</f>
        <v>0</v>
      </c>
      <c r="AQ37" s="79">
        <f ca="1">IF($B37="","",MIN($B37-SUM($E37:AP37),$C37))</f>
        <v>0</v>
      </c>
      <c r="AR37" s="79">
        <f ca="1">IF($B37="","",MIN($B37-SUM($E37:AQ37),$C37))</f>
        <v>0</v>
      </c>
      <c r="AS37" s="79">
        <f ca="1">IF($B37="","",MIN($B37-SUM($E37:AR37),$C37))</f>
        <v>0</v>
      </c>
      <c r="AT37" s="79">
        <f ca="1">IF($B37="","",MIN($B37-SUM($E37:AS37),$C37))</f>
        <v>0</v>
      </c>
      <c r="AU37" s="79">
        <f ca="1">IF($B37="","",MIN($B37-SUM($E37:AT37),$C37))</f>
        <v>0</v>
      </c>
      <c r="AV37" s="79">
        <f ca="1">IF($B37="","",MIN($B37-SUM($E37:AU37),$C37))</f>
        <v>0</v>
      </c>
      <c r="AW37" s="79">
        <f ca="1">IF($B37="","",MIN($B37-SUM($E37:AV37),$C37))</f>
        <v>0</v>
      </c>
      <c r="AX37" s="79">
        <f ca="1">IF($B37="","",MIN($B37-SUM($E37:AW37),$C37))</f>
        <v>0</v>
      </c>
      <c r="AY37" s="79">
        <f ca="1">IF($B37="","",MIN($B37-SUM($E37:AX37),$C37))</f>
        <v>0</v>
      </c>
      <c r="AZ37" s="79">
        <f ca="1">IF($B37="","",MIN($B37-SUM($E37:AY37),$C37))</f>
        <v>0</v>
      </c>
      <c r="BA37" s="79">
        <f ca="1">IF($B37="","",MIN($B37-SUM($E37:AZ37),$C37))</f>
        <v>0</v>
      </c>
      <c r="BB37" s="79">
        <f ca="1">IF($B37="","",MIN($B37-SUM($E37:BA37),$C37))</f>
        <v>0</v>
      </c>
      <c r="BC37" s="79">
        <f ca="1">IF($B37="","",MIN($B37-SUM($E37:BB37),$C37))</f>
        <v>0</v>
      </c>
      <c r="BD37" s="79">
        <f ca="1">IF($B37="","",MIN($B37-SUM($E37:BC37),$C37))</f>
        <v>0</v>
      </c>
      <c r="BE37" s="79">
        <f ca="1">IF($B37="","",MIN($B37-SUM($E37:BD37),$C37))</f>
        <v>0</v>
      </c>
      <c r="BF37" s="79">
        <f ca="1">IF($B37="","",MIN($B37-SUM($E37:BE37),$C37))</f>
        <v>0</v>
      </c>
      <c r="BG37" s="79">
        <f ca="1">IF($B37="","",MIN($B37-SUM($E37:BF37),$C37))</f>
        <v>0</v>
      </c>
      <c r="BH37" s="79">
        <f ca="1">IF($B37="","",MIN($B37-SUM($E37:BG37),$C37))</f>
        <v>0</v>
      </c>
      <c r="BI37" s="79">
        <f ca="1">IF($B37="","",MIN($B37-SUM($E37:BH37),$C37))</f>
        <v>0</v>
      </c>
      <c r="BJ37" s="79">
        <f ca="1">IF($B37="","",MIN($B37-SUM($E37:BI37),$C37))</f>
        <v>0</v>
      </c>
      <c r="BK37" s="79">
        <f ca="1">IF($B37="","",MIN($B37-SUM($E37:BJ37),$C37))</f>
        <v>0</v>
      </c>
      <c r="BL37" s="79">
        <f ca="1">IF($B37="","",MIN($B37-SUM($E37:BK37),$C37))</f>
        <v>0</v>
      </c>
      <c r="BM37" s="79">
        <f ca="1">IF($B37="","",MIN($B37-SUM($E37:BL37),$C37))</f>
        <v>0</v>
      </c>
      <c r="BN37" s="79">
        <f ca="1">IF($B37="","",MIN($B37-SUM($E37:BM37),$C37))</f>
        <v>0</v>
      </c>
      <c r="BO37" s="79">
        <f ca="1">IF($B37="","",MIN($B37-SUM($E37:BN37),$C37))</f>
        <v>0</v>
      </c>
      <c r="BP37" s="79">
        <f ca="1">IF($B37="","",MIN($B37-SUM($E37:BO37),$C37))</f>
        <v>0</v>
      </c>
      <c r="BQ37" s="79">
        <f ca="1">IF($B37="","",MIN($B37-SUM($E37:BP37),$C37))</f>
        <v>0</v>
      </c>
      <c r="BR37" s="79">
        <f ca="1">IF($B37="","",MIN($B37-SUM($E37:BQ37),$C37))</f>
        <v>0</v>
      </c>
      <c r="BS37" s="79">
        <f ca="1">IF($B37="","",MIN($B37-SUM($E37:BR37),$C37))</f>
        <v>0</v>
      </c>
      <c r="BT37" s="79">
        <f ca="1">IF($B37="","",MIN($B37-SUM($E37:BS37),$C37))</f>
        <v>0</v>
      </c>
      <c r="BU37" s="79">
        <f ca="1">IF($B37="","",MIN($B37-SUM($E37:BT37),$C37))</f>
        <v>0</v>
      </c>
      <c r="BV37" s="79">
        <f ca="1">IF($B37="","",MIN($B37-SUM($E37:BU37),$C37))</f>
        <v>0</v>
      </c>
      <c r="BW37" s="79">
        <f ca="1">IF($B37="","",MIN($B37-SUM($E37:BV37),$C37))</f>
        <v>0</v>
      </c>
      <c r="BX37" s="79">
        <f ca="1">IF($B37="","",MIN($B37-SUM($E37:BW37),$C37))</f>
        <v>0</v>
      </c>
      <c r="BY37" s="79">
        <f ca="1">IF($B37="","",MIN($B37-SUM($E37:BX37),$C37))</f>
        <v>0</v>
      </c>
      <c r="BZ37" s="79">
        <f ca="1">IF($B37="","",MIN($B37-SUM($E37:BY37),$C37))</f>
        <v>0</v>
      </c>
      <c r="CA37" s="79">
        <f ca="1">IF($B37="","",MIN($B37-SUM($E37:BZ37),$C37))</f>
        <v>0</v>
      </c>
      <c r="CB37" s="79">
        <f ca="1">IF($B37="","",MIN($B37-SUM($E37:CA37),$C37))</f>
        <v>0</v>
      </c>
      <c r="CC37" s="79">
        <f ca="1">IF($B37="","",MIN($B37-SUM($E37:CB37),$C37))</f>
        <v>0</v>
      </c>
      <c r="CD37" s="79">
        <f ca="1">IF($B37="","",MIN($B37-SUM($E37:CC37),$C37))</f>
        <v>0</v>
      </c>
      <c r="CE37" s="79">
        <f ca="1">IF($B37="","",MIN($B37-SUM($E37:CD37),$C37))</f>
        <v>0</v>
      </c>
      <c r="CF37" s="79">
        <f ca="1">IF($B37="","",MIN($B37-SUM($E37:CE37),$C37))</f>
        <v>0</v>
      </c>
      <c r="CG37" s="79">
        <f ca="1">IF($B37="","",MIN($B37-SUM($E37:CF37),$C37))</f>
        <v>0</v>
      </c>
      <c r="CH37" s="79">
        <f ca="1">IF($B37="","",MIN($B37-SUM($E37:CG37),$C37))</f>
        <v>0</v>
      </c>
      <c r="CI37" s="79">
        <f ca="1">IF($B37="","",MIN($B37-SUM($E37:CH37),$C37))</f>
        <v>0</v>
      </c>
      <c r="CJ37" s="79">
        <f ca="1">IF($B37="","",MIN($B37-SUM($E37:CI37),$C37))</f>
        <v>0</v>
      </c>
      <c r="CK37" s="79">
        <f ca="1">IF($B37="","",MIN($B37-SUM($E37:CJ37),$C37))</f>
        <v>0</v>
      </c>
      <c r="CL37" s="79">
        <f ca="1">IF($B37="","",MIN($B37-SUM($E37:CK37),$C37))</f>
        <v>0</v>
      </c>
      <c r="CM37" s="79">
        <f ca="1">IF($B37="","",MIN($B37-SUM($E37:CL37),$C37))</f>
        <v>0</v>
      </c>
      <c r="CN37" s="79">
        <f ca="1">IF($B37="","",MIN($B37-SUM($E37:CM37),$C37))</f>
        <v>0</v>
      </c>
      <c r="CO37" s="79">
        <f ca="1">IF($B37="","",MIN($B37-SUM($E37:CN37),$C37))</f>
        <v>0</v>
      </c>
      <c r="CP37" s="79">
        <f ca="1">IF($B37="","",MIN($B37-SUM($E37:CO37),$C37))</f>
        <v>0</v>
      </c>
      <c r="CQ37" s="79">
        <f ca="1">IF($B37="","",MIN($B37-SUM($E37:CP37),$C37))</f>
        <v>0</v>
      </c>
      <c r="CR37" s="79">
        <f ca="1">IF($B37="","",MIN($B37-SUM($E37:CQ37),$C37))</f>
        <v>0</v>
      </c>
      <c r="CS37" s="79">
        <f ca="1">IF($B37="","",MIN($B37-SUM($E37:CR37),$C37))</f>
        <v>0</v>
      </c>
      <c r="CT37" s="79">
        <f ca="1">IF($B37="","",MIN($B37-SUM($E37:CS37),$C37))</f>
        <v>0</v>
      </c>
      <c r="CU37" s="79">
        <f ca="1">IF($B37="","",MIN($B37-SUM($E37:CT37),$C37))</f>
        <v>0</v>
      </c>
      <c r="CV37" s="79">
        <f ca="1">IF($B37="","",MIN($B37-SUM($E37:CU37),$C37))</f>
        <v>0</v>
      </c>
      <c r="CW37" s="79">
        <f ca="1">IF($B37="","",MIN($B37-SUM($E37:CV37),$C37))</f>
        <v>0</v>
      </c>
      <c r="CX37" s="79">
        <f ca="1">IF($B37="","",MIN($B37-SUM($E37:CW37),$C37))</f>
        <v>0</v>
      </c>
      <c r="CY37" s="79">
        <f ca="1">IF($B37="","",MIN($B37-SUM($E37:CX37),$C37))</f>
        <v>0</v>
      </c>
      <c r="CZ37" s="79">
        <f ca="1">IF($B37="","",MIN($B37-SUM($E37:CY37),$C37))</f>
        <v>0</v>
      </c>
    </row>
    <row r="38" spans="1:104" ht="12.75" customHeight="1">
      <c r="A38" s="13" t="str">
        <f t="array" aca="1" ref="A38" ca="1">IF(ROWS(A$8:A37)&gt;$A$7,"",INDEX(Debts_Name,SMALL(IF(DebtSplit=1,ROW(Debts_Name)-ROW(חובות!$B$10)+1),ROWS(A$8:A37))))</f>
        <v/>
      </c>
      <c r="B38" s="78">
        <f t="array" aca="1" ref="B38" ca="1">IFERROR(IF(ROWS(A$8:A37)&gt;$A$7,0,INDEX(Debts_Yitra,SMALL(IF(DebtSplit=1,ROW(Debts_Yitra)-ROW(חובות!$I$10)+1),ROWS(A$8:A37))))*1,0)</f>
        <v>0</v>
      </c>
      <c r="C38" s="78">
        <f t="array" aca="1" ref="C38" ca="1">IFERROR(IF(ROWS(A$8:A37)&gt;$A$7,0,INDEX(Debts_Pmt,SMALL(IF(DebtSplit=1,ROW(Debts_Pmt)-ROW(חובות!$H$10)+1),ROWS(A$8:A37))))*1,0)</f>
        <v>0</v>
      </c>
      <c r="D38" s="95">
        <f t="array" aca="1" ref="D38" ca="1">IFERROR(IF(ROWS(B$8:B37)&gt;$A$7,0,INDEX(Debts_Int,SMALL(IF(DebtSplit=1,ROW(Debts_Int)-ROW(חובות!$F$10)+1),ROWS(B$8:B37))))*1,0)</f>
        <v>0</v>
      </c>
      <c r="E38" s="79">
        <f t="shared" ca="1" si="3"/>
        <v>0</v>
      </c>
      <c r="F38" s="79">
        <f ca="1">IF($B38="","",MIN($B38-SUM(E38:$E38),$C38))</f>
        <v>0</v>
      </c>
      <c r="G38" s="79">
        <f ca="1">IF($B38="","",MIN($B38-SUM($E38:F38),$C38))</f>
        <v>0</v>
      </c>
      <c r="H38" s="79">
        <f ca="1">IF($B38="","",MIN($B38-SUM($E38:G38),$C38))</f>
        <v>0</v>
      </c>
      <c r="I38" s="79">
        <f ca="1">IF($B38="","",MIN($B38-SUM($E38:H38),$C38))</f>
        <v>0</v>
      </c>
      <c r="J38" s="79">
        <f ca="1">IF($B38="","",MIN($B38-SUM($E38:I38),$C38))</f>
        <v>0</v>
      </c>
      <c r="K38" s="79">
        <f ca="1">IF($B38="","",MIN($B38-SUM($E38:J38),$C38))</f>
        <v>0</v>
      </c>
      <c r="L38" s="79">
        <f ca="1">IF($B38="","",MIN($B38-SUM($E38:K38),$C38))</f>
        <v>0</v>
      </c>
      <c r="M38" s="79">
        <f ca="1">IF($B38="","",MIN($B38-SUM($E38:L38),$C38))</f>
        <v>0</v>
      </c>
      <c r="N38" s="79">
        <f ca="1">IF($B38="","",MIN($B38-SUM($E38:M38),$C38))</f>
        <v>0</v>
      </c>
      <c r="O38" s="79">
        <f ca="1">IF($B38="","",MIN($B38-SUM($E38:N38),$C38))</f>
        <v>0</v>
      </c>
      <c r="P38" s="79">
        <f ca="1">IF($B38="","",MIN($B38-SUM($E38:O38),$C38))</f>
        <v>0</v>
      </c>
      <c r="Q38" s="79">
        <f ca="1">IF($B38="","",MIN($B38-SUM($E38:P38),$C38))</f>
        <v>0</v>
      </c>
      <c r="R38" s="79">
        <f ca="1">IF($B38="","",MIN($B38-SUM($E38:Q38),$C38))</f>
        <v>0</v>
      </c>
      <c r="S38" s="79">
        <f ca="1">IF($B38="","",MIN($B38-SUM($E38:R38),$C38))</f>
        <v>0</v>
      </c>
      <c r="T38" s="79">
        <f ca="1">IF($B38="","",MIN($B38-SUM($E38:S38),$C38))</f>
        <v>0</v>
      </c>
      <c r="U38" s="79">
        <f ca="1">IF($B38="","",MIN($B38-SUM($E38:T38),$C38))</f>
        <v>0</v>
      </c>
      <c r="V38" s="79">
        <f ca="1">IF($B38="","",MIN($B38-SUM($E38:U38),$C38))</f>
        <v>0</v>
      </c>
      <c r="W38" s="79">
        <f ca="1">IF($B38="","",MIN($B38-SUM($E38:V38),$C38))</f>
        <v>0</v>
      </c>
      <c r="X38" s="79">
        <f ca="1">IF($B38="","",MIN($B38-SUM($E38:W38),$C38))</f>
        <v>0</v>
      </c>
      <c r="Y38" s="79">
        <f ca="1">IF($B38="","",MIN($B38-SUM($E38:X38),$C38))</f>
        <v>0</v>
      </c>
      <c r="Z38" s="79">
        <f ca="1">IF($B38="","",MIN($B38-SUM($E38:Y38),$C38))</f>
        <v>0</v>
      </c>
      <c r="AA38" s="79">
        <f ca="1">IF($B38="","",MIN($B38-SUM($E38:Z38),$C38))</f>
        <v>0</v>
      </c>
      <c r="AB38" s="79">
        <f ca="1">IF($B38="","",MIN($B38-SUM($E38:AA38),$C38))</f>
        <v>0</v>
      </c>
      <c r="AC38" s="79">
        <f ca="1">IF($B38="","",MIN($B38-SUM($E38:AB38),$C38))</f>
        <v>0</v>
      </c>
      <c r="AD38" s="79">
        <f ca="1">IF($B38="","",MIN($B38-SUM($E38:AC38),$C38))</f>
        <v>0</v>
      </c>
      <c r="AE38" s="79">
        <f ca="1">IF($B38="","",MIN($B38-SUM($E38:AD38),$C38))</f>
        <v>0</v>
      </c>
      <c r="AF38" s="79">
        <f ca="1">IF($B38="","",MIN($B38-SUM($E38:AE38),$C38))</f>
        <v>0</v>
      </c>
      <c r="AG38" s="79">
        <f ca="1">IF($B38="","",MIN($B38-SUM($E38:AF38),$C38))</f>
        <v>0</v>
      </c>
      <c r="AH38" s="79">
        <f ca="1">IF($B38="","",MIN($B38-SUM($E38:AG38),$C38))</f>
        <v>0</v>
      </c>
      <c r="AI38" s="79">
        <f ca="1">IF($B38="","",MIN($B38-SUM($E38:AH38),$C38))</f>
        <v>0</v>
      </c>
      <c r="AJ38" s="79">
        <f ca="1">IF($B38="","",MIN($B38-SUM($E38:AI38),$C38))</f>
        <v>0</v>
      </c>
      <c r="AK38" s="79">
        <f ca="1">IF($B38="","",MIN($B38-SUM($E38:AJ38),$C38))</f>
        <v>0</v>
      </c>
      <c r="AL38" s="79">
        <f ca="1">IF($B38="","",MIN($B38-SUM($E38:AK38),$C38))</f>
        <v>0</v>
      </c>
      <c r="AM38" s="79">
        <f ca="1">IF($B38="","",MIN($B38-SUM($E38:AL38),$C38))</f>
        <v>0</v>
      </c>
      <c r="AN38" s="79">
        <f ca="1">IF($B38="","",MIN($B38-SUM($E38:AM38),$C38))</f>
        <v>0</v>
      </c>
      <c r="AO38" s="79">
        <f ca="1">IF($B38="","",MIN($B38-SUM($E38:AN38),$C38))</f>
        <v>0</v>
      </c>
      <c r="AP38" s="79">
        <f ca="1">IF($B38="","",MIN($B38-SUM($E38:AO38),$C38))</f>
        <v>0</v>
      </c>
      <c r="AQ38" s="79">
        <f ca="1">IF($B38="","",MIN($B38-SUM($E38:AP38),$C38))</f>
        <v>0</v>
      </c>
      <c r="AR38" s="79">
        <f ca="1">IF($B38="","",MIN($B38-SUM($E38:AQ38),$C38))</f>
        <v>0</v>
      </c>
      <c r="AS38" s="79">
        <f ca="1">IF($B38="","",MIN($B38-SUM($E38:AR38),$C38))</f>
        <v>0</v>
      </c>
      <c r="AT38" s="79">
        <f ca="1">IF($B38="","",MIN($B38-SUM($E38:AS38),$C38))</f>
        <v>0</v>
      </c>
      <c r="AU38" s="79">
        <f ca="1">IF($B38="","",MIN($B38-SUM($E38:AT38),$C38))</f>
        <v>0</v>
      </c>
      <c r="AV38" s="79">
        <f ca="1">IF($B38="","",MIN($B38-SUM($E38:AU38),$C38))</f>
        <v>0</v>
      </c>
      <c r="AW38" s="79">
        <f ca="1">IF($B38="","",MIN($B38-SUM($E38:AV38),$C38))</f>
        <v>0</v>
      </c>
      <c r="AX38" s="79">
        <f ca="1">IF($B38="","",MIN($B38-SUM($E38:AW38),$C38))</f>
        <v>0</v>
      </c>
      <c r="AY38" s="79">
        <f ca="1">IF($B38="","",MIN($B38-SUM($E38:AX38),$C38))</f>
        <v>0</v>
      </c>
      <c r="AZ38" s="79">
        <f ca="1">IF($B38="","",MIN($B38-SUM($E38:AY38),$C38))</f>
        <v>0</v>
      </c>
      <c r="BA38" s="79">
        <f ca="1">IF($B38="","",MIN($B38-SUM($E38:AZ38),$C38))</f>
        <v>0</v>
      </c>
      <c r="BB38" s="79">
        <f ca="1">IF($B38="","",MIN($B38-SUM($E38:BA38),$C38))</f>
        <v>0</v>
      </c>
      <c r="BC38" s="79">
        <f ca="1">IF($B38="","",MIN($B38-SUM($E38:BB38),$C38))</f>
        <v>0</v>
      </c>
      <c r="BD38" s="79">
        <f ca="1">IF($B38="","",MIN($B38-SUM($E38:BC38),$C38))</f>
        <v>0</v>
      </c>
      <c r="BE38" s="79">
        <f ca="1">IF($B38="","",MIN($B38-SUM($E38:BD38),$C38))</f>
        <v>0</v>
      </c>
      <c r="BF38" s="79">
        <f ca="1">IF($B38="","",MIN($B38-SUM($E38:BE38),$C38))</f>
        <v>0</v>
      </c>
      <c r="BG38" s="79">
        <f ca="1">IF($B38="","",MIN($B38-SUM($E38:BF38),$C38))</f>
        <v>0</v>
      </c>
      <c r="BH38" s="79">
        <f ca="1">IF($B38="","",MIN($B38-SUM($E38:BG38),$C38))</f>
        <v>0</v>
      </c>
      <c r="BI38" s="79">
        <f ca="1">IF($B38="","",MIN($B38-SUM($E38:BH38),$C38))</f>
        <v>0</v>
      </c>
      <c r="BJ38" s="79">
        <f ca="1">IF($B38="","",MIN($B38-SUM($E38:BI38),$C38))</f>
        <v>0</v>
      </c>
      <c r="BK38" s="79">
        <f ca="1">IF($B38="","",MIN($B38-SUM($E38:BJ38),$C38))</f>
        <v>0</v>
      </c>
      <c r="BL38" s="79">
        <f ca="1">IF($B38="","",MIN($B38-SUM($E38:BK38),$C38))</f>
        <v>0</v>
      </c>
      <c r="BM38" s="79">
        <f ca="1">IF($B38="","",MIN($B38-SUM($E38:BL38),$C38))</f>
        <v>0</v>
      </c>
      <c r="BN38" s="79">
        <f ca="1">IF($B38="","",MIN($B38-SUM($E38:BM38),$C38))</f>
        <v>0</v>
      </c>
      <c r="BO38" s="79">
        <f ca="1">IF($B38="","",MIN($B38-SUM($E38:BN38),$C38))</f>
        <v>0</v>
      </c>
      <c r="BP38" s="79">
        <f ca="1">IF($B38="","",MIN($B38-SUM($E38:BO38),$C38))</f>
        <v>0</v>
      </c>
      <c r="BQ38" s="79">
        <f ca="1">IF($B38="","",MIN($B38-SUM($E38:BP38),$C38))</f>
        <v>0</v>
      </c>
      <c r="BR38" s="79">
        <f ca="1">IF($B38="","",MIN($B38-SUM($E38:BQ38),$C38))</f>
        <v>0</v>
      </c>
      <c r="BS38" s="79">
        <f ca="1">IF($B38="","",MIN($B38-SUM($E38:BR38),$C38))</f>
        <v>0</v>
      </c>
      <c r="BT38" s="79">
        <f ca="1">IF($B38="","",MIN($B38-SUM($E38:BS38),$C38))</f>
        <v>0</v>
      </c>
      <c r="BU38" s="79">
        <f ca="1">IF($B38="","",MIN($B38-SUM($E38:BT38),$C38))</f>
        <v>0</v>
      </c>
      <c r="BV38" s="79">
        <f ca="1">IF($B38="","",MIN($B38-SUM($E38:BU38),$C38))</f>
        <v>0</v>
      </c>
      <c r="BW38" s="79">
        <f ca="1">IF($B38="","",MIN($B38-SUM($E38:BV38),$C38))</f>
        <v>0</v>
      </c>
      <c r="BX38" s="79">
        <f ca="1">IF($B38="","",MIN($B38-SUM($E38:BW38),$C38))</f>
        <v>0</v>
      </c>
      <c r="BY38" s="79">
        <f ca="1">IF($B38="","",MIN($B38-SUM($E38:BX38),$C38))</f>
        <v>0</v>
      </c>
      <c r="BZ38" s="79">
        <f ca="1">IF($B38="","",MIN($B38-SUM($E38:BY38),$C38))</f>
        <v>0</v>
      </c>
      <c r="CA38" s="79">
        <f ca="1">IF($B38="","",MIN($B38-SUM($E38:BZ38),$C38))</f>
        <v>0</v>
      </c>
      <c r="CB38" s="79">
        <f ca="1">IF($B38="","",MIN($B38-SUM($E38:CA38),$C38))</f>
        <v>0</v>
      </c>
      <c r="CC38" s="79">
        <f ca="1">IF($B38="","",MIN($B38-SUM($E38:CB38),$C38))</f>
        <v>0</v>
      </c>
      <c r="CD38" s="79">
        <f ca="1">IF($B38="","",MIN($B38-SUM($E38:CC38),$C38))</f>
        <v>0</v>
      </c>
      <c r="CE38" s="79">
        <f ca="1">IF($B38="","",MIN($B38-SUM($E38:CD38),$C38))</f>
        <v>0</v>
      </c>
      <c r="CF38" s="79">
        <f ca="1">IF($B38="","",MIN($B38-SUM($E38:CE38),$C38))</f>
        <v>0</v>
      </c>
      <c r="CG38" s="79">
        <f ca="1">IF($B38="","",MIN($B38-SUM($E38:CF38),$C38))</f>
        <v>0</v>
      </c>
      <c r="CH38" s="79">
        <f ca="1">IF($B38="","",MIN($B38-SUM($E38:CG38),$C38))</f>
        <v>0</v>
      </c>
      <c r="CI38" s="79">
        <f ca="1">IF($B38="","",MIN($B38-SUM($E38:CH38),$C38))</f>
        <v>0</v>
      </c>
      <c r="CJ38" s="79">
        <f ca="1">IF($B38="","",MIN($B38-SUM($E38:CI38),$C38))</f>
        <v>0</v>
      </c>
      <c r="CK38" s="79">
        <f ca="1">IF($B38="","",MIN($B38-SUM($E38:CJ38),$C38))</f>
        <v>0</v>
      </c>
      <c r="CL38" s="79">
        <f ca="1">IF($B38="","",MIN($B38-SUM($E38:CK38),$C38))</f>
        <v>0</v>
      </c>
      <c r="CM38" s="79">
        <f ca="1">IF($B38="","",MIN($B38-SUM($E38:CL38),$C38))</f>
        <v>0</v>
      </c>
      <c r="CN38" s="79">
        <f ca="1">IF($B38="","",MIN($B38-SUM($E38:CM38),$C38))</f>
        <v>0</v>
      </c>
      <c r="CO38" s="79">
        <f ca="1">IF($B38="","",MIN($B38-SUM($E38:CN38),$C38))</f>
        <v>0</v>
      </c>
      <c r="CP38" s="79">
        <f ca="1">IF($B38="","",MIN($B38-SUM($E38:CO38),$C38))</f>
        <v>0</v>
      </c>
      <c r="CQ38" s="79">
        <f ca="1">IF($B38="","",MIN($B38-SUM($E38:CP38),$C38))</f>
        <v>0</v>
      </c>
      <c r="CR38" s="79">
        <f ca="1">IF($B38="","",MIN($B38-SUM($E38:CQ38),$C38))</f>
        <v>0</v>
      </c>
      <c r="CS38" s="79">
        <f ca="1">IF($B38="","",MIN($B38-SUM($E38:CR38),$C38))</f>
        <v>0</v>
      </c>
      <c r="CT38" s="79">
        <f ca="1">IF($B38="","",MIN($B38-SUM($E38:CS38),$C38))</f>
        <v>0</v>
      </c>
      <c r="CU38" s="79">
        <f ca="1">IF($B38="","",MIN($B38-SUM($E38:CT38),$C38))</f>
        <v>0</v>
      </c>
      <c r="CV38" s="79">
        <f ca="1">IF($B38="","",MIN($B38-SUM($E38:CU38),$C38))</f>
        <v>0</v>
      </c>
      <c r="CW38" s="79">
        <f ca="1">IF($B38="","",MIN($B38-SUM($E38:CV38),$C38))</f>
        <v>0</v>
      </c>
      <c r="CX38" s="79">
        <f ca="1">IF($B38="","",MIN($B38-SUM($E38:CW38),$C38))</f>
        <v>0</v>
      </c>
      <c r="CY38" s="79">
        <f ca="1">IF($B38="","",MIN($B38-SUM($E38:CX38),$C38))</f>
        <v>0</v>
      </c>
      <c r="CZ38" s="79">
        <f ca="1">IF($B38="","",MIN($B38-SUM($E38:CY38),$C38))</f>
        <v>0</v>
      </c>
    </row>
    <row r="39" spans="1:104" ht="12.75" customHeight="1">
      <c r="A39" s="13" t="str">
        <f t="array" aca="1" ref="A39" ca="1">IF(ROWS(A$8:A38)&gt;$A$7,"",INDEX(Debts_Name,SMALL(IF(DebtSplit=1,ROW(Debts_Name)-ROW(חובות!$B$10)+1),ROWS(A$8:A38))))</f>
        <v/>
      </c>
      <c r="B39" s="78">
        <f t="array" aca="1" ref="B39" ca="1">IFERROR(IF(ROWS(A$8:A38)&gt;$A$7,0,INDEX(Debts_Yitra,SMALL(IF(DebtSplit=1,ROW(Debts_Yitra)-ROW(חובות!$I$10)+1),ROWS(A$8:A38))))*1,0)</f>
        <v>0</v>
      </c>
      <c r="C39" s="78">
        <f t="array" aca="1" ref="C39" ca="1">IFERROR(IF(ROWS(A$8:A38)&gt;$A$7,0,INDEX(Debts_Pmt,SMALL(IF(DebtSplit=1,ROW(Debts_Pmt)-ROW(חובות!$H$10)+1),ROWS(A$8:A38))))*1,0)</f>
        <v>0</v>
      </c>
      <c r="D39" s="95">
        <f t="array" aca="1" ref="D39" ca="1">IFERROR(IF(ROWS(B$8:B38)&gt;$A$7,0,INDEX(Debts_Int,SMALL(IF(DebtSplit=1,ROW(Debts_Int)-ROW(חובות!$F$10)+1),ROWS(B$8:B38))))*1,0)</f>
        <v>0</v>
      </c>
      <c r="E39" s="79">
        <f t="shared" ca="1" si="3"/>
        <v>0</v>
      </c>
      <c r="F39" s="79">
        <f ca="1">IF($B39="","",MIN($B39-SUM(E39:$E39),$C39))</f>
        <v>0</v>
      </c>
      <c r="G39" s="79">
        <f ca="1">IF($B39="","",MIN($B39-SUM($E39:F39),$C39))</f>
        <v>0</v>
      </c>
      <c r="H39" s="79">
        <f ca="1">IF($B39="","",MIN($B39-SUM($E39:G39),$C39))</f>
        <v>0</v>
      </c>
      <c r="I39" s="79">
        <f ca="1">IF($B39="","",MIN($B39-SUM($E39:H39),$C39))</f>
        <v>0</v>
      </c>
      <c r="J39" s="79">
        <f ca="1">IF($B39="","",MIN($B39-SUM($E39:I39),$C39))</f>
        <v>0</v>
      </c>
      <c r="K39" s="79">
        <f ca="1">IF($B39="","",MIN($B39-SUM($E39:J39),$C39))</f>
        <v>0</v>
      </c>
      <c r="L39" s="79">
        <f ca="1">IF($B39="","",MIN($B39-SUM($E39:K39),$C39))</f>
        <v>0</v>
      </c>
      <c r="M39" s="79">
        <f ca="1">IF($B39="","",MIN($B39-SUM($E39:L39),$C39))</f>
        <v>0</v>
      </c>
      <c r="N39" s="79">
        <f ca="1">IF($B39="","",MIN($B39-SUM($E39:M39),$C39))</f>
        <v>0</v>
      </c>
      <c r="O39" s="79">
        <f ca="1">IF($B39="","",MIN($B39-SUM($E39:N39),$C39))</f>
        <v>0</v>
      </c>
      <c r="P39" s="79">
        <f ca="1">IF($B39="","",MIN($B39-SUM($E39:O39),$C39))</f>
        <v>0</v>
      </c>
      <c r="Q39" s="79">
        <f ca="1">IF($B39="","",MIN($B39-SUM($E39:P39),$C39))</f>
        <v>0</v>
      </c>
      <c r="R39" s="79">
        <f ca="1">IF($B39="","",MIN($B39-SUM($E39:Q39),$C39))</f>
        <v>0</v>
      </c>
      <c r="S39" s="79">
        <f ca="1">IF($B39="","",MIN($B39-SUM($E39:R39),$C39))</f>
        <v>0</v>
      </c>
      <c r="T39" s="79">
        <f ca="1">IF($B39="","",MIN($B39-SUM($E39:S39),$C39))</f>
        <v>0</v>
      </c>
      <c r="U39" s="79">
        <f ca="1">IF($B39="","",MIN($B39-SUM($E39:T39),$C39))</f>
        <v>0</v>
      </c>
      <c r="V39" s="79">
        <f ca="1">IF($B39="","",MIN($B39-SUM($E39:U39),$C39))</f>
        <v>0</v>
      </c>
      <c r="W39" s="79">
        <f ca="1">IF($B39="","",MIN($B39-SUM($E39:V39),$C39))</f>
        <v>0</v>
      </c>
      <c r="X39" s="79">
        <f ca="1">IF($B39="","",MIN($B39-SUM($E39:W39),$C39))</f>
        <v>0</v>
      </c>
      <c r="Y39" s="79">
        <f ca="1">IF($B39="","",MIN($B39-SUM($E39:X39),$C39))</f>
        <v>0</v>
      </c>
      <c r="Z39" s="79">
        <f ca="1">IF($B39="","",MIN($B39-SUM($E39:Y39),$C39))</f>
        <v>0</v>
      </c>
      <c r="AA39" s="79">
        <f ca="1">IF($B39="","",MIN($B39-SUM($E39:Z39),$C39))</f>
        <v>0</v>
      </c>
      <c r="AB39" s="79">
        <f ca="1">IF($B39="","",MIN($B39-SUM($E39:AA39),$C39))</f>
        <v>0</v>
      </c>
      <c r="AC39" s="79">
        <f ca="1">IF($B39="","",MIN($B39-SUM($E39:AB39),$C39))</f>
        <v>0</v>
      </c>
      <c r="AD39" s="79">
        <f ca="1">IF($B39="","",MIN($B39-SUM($E39:AC39),$C39))</f>
        <v>0</v>
      </c>
      <c r="AE39" s="79">
        <f ca="1">IF($B39="","",MIN($B39-SUM($E39:AD39),$C39))</f>
        <v>0</v>
      </c>
      <c r="AF39" s="79">
        <f ca="1">IF($B39="","",MIN($B39-SUM($E39:AE39),$C39))</f>
        <v>0</v>
      </c>
      <c r="AG39" s="79">
        <f ca="1">IF($B39="","",MIN($B39-SUM($E39:AF39),$C39))</f>
        <v>0</v>
      </c>
      <c r="AH39" s="79">
        <f ca="1">IF($B39="","",MIN($B39-SUM($E39:AG39),$C39))</f>
        <v>0</v>
      </c>
      <c r="AI39" s="79">
        <f ca="1">IF($B39="","",MIN($B39-SUM($E39:AH39),$C39))</f>
        <v>0</v>
      </c>
      <c r="AJ39" s="79">
        <f ca="1">IF($B39="","",MIN($B39-SUM($E39:AI39),$C39))</f>
        <v>0</v>
      </c>
      <c r="AK39" s="79">
        <f ca="1">IF($B39="","",MIN($B39-SUM($E39:AJ39),$C39))</f>
        <v>0</v>
      </c>
      <c r="AL39" s="79">
        <f ca="1">IF($B39="","",MIN($B39-SUM($E39:AK39),$C39))</f>
        <v>0</v>
      </c>
      <c r="AM39" s="79">
        <f ca="1">IF($B39="","",MIN($B39-SUM($E39:AL39),$C39))</f>
        <v>0</v>
      </c>
      <c r="AN39" s="79">
        <f ca="1">IF($B39="","",MIN($B39-SUM($E39:AM39),$C39))</f>
        <v>0</v>
      </c>
      <c r="AO39" s="79">
        <f ca="1">IF($B39="","",MIN($B39-SUM($E39:AN39),$C39))</f>
        <v>0</v>
      </c>
      <c r="AP39" s="79">
        <f ca="1">IF($B39="","",MIN($B39-SUM($E39:AO39),$C39))</f>
        <v>0</v>
      </c>
      <c r="AQ39" s="79">
        <f ca="1">IF($B39="","",MIN($B39-SUM($E39:AP39),$C39))</f>
        <v>0</v>
      </c>
      <c r="AR39" s="79">
        <f ca="1">IF($B39="","",MIN($B39-SUM($E39:AQ39),$C39))</f>
        <v>0</v>
      </c>
      <c r="AS39" s="79">
        <f ca="1">IF($B39="","",MIN($B39-SUM($E39:AR39),$C39))</f>
        <v>0</v>
      </c>
      <c r="AT39" s="79">
        <f ca="1">IF($B39="","",MIN($B39-SUM($E39:AS39),$C39))</f>
        <v>0</v>
      </c>
      <c r="AU39" s="79">
        <f ca="1">IF($B39="","",MIN($B39-SUM($E39:AT39),$C39))</f>
        <v>0</v>
      </c>
      <c r="AV39" s="79">
        <f ca="1">IF($B39="","",MIN($B39-SUM($E39:AU39),$C39))</f>
        <v>0</v>
      </c>
      <c r="AW39" s="79">
        <f ca="1">IF($B39="","",MIN($B39-SUM($E39:AV39),$C39))</f>
        <v>0</v>
      </c>
      <c r="AX39" s="79">
        <f ca="1">IF($B39="","",MIN($B39-SUM($E39:AW39),$C39))</f>
        <v>0</v>
      </c>
      <c r="AY39" s="79">
        <f ca="1">IF($B39="","",MIN($B39-SUM($E39:AX39),$C39))</f>
        <v>0</v>
      </c>
      <c r="AZ39" s="79">
        <f ca="1">IF($B39="","",MIN($B39-SUM($E39:AY39),$C39))</f>
        <v>0</v>
      </c>
      <c r="BA39" s="79">
        <f ca="1">IF($B39="","",MIN($B39-SUM($E39:AZ39),$C39))</f>
        <v>0</v>
      </c>
      <c r="BB39" s="79">
        <f ca="1">IF($B39="","",MIN($B39-SUM($E39:BA39),$C39))</f>
        <v>0</v>
      </c>
      <c r="BC39" s="79">
        <f ca="1">IF($B39="","",MIN($B39-SUM($E39:BB39),$C39))</f>
        <v>0</v>
      </c>
      <c r="BD39" s="79">
        <f ca="1">IF($B39="","",MIN($B39-SUM($E39:BC39),$C39))</f>
        <v>0</v>
      </c>
      <c r="BE39" s="79">
        <f ca="1">IF($B39="","",MIN($B39-SUM($E39:BD39),$C39))</f>
        <v>0</v>
      </c>
      <c r="BF39" s="79">
        <f ca="1">IF($B39="","",MIN($B39-SUM($E39:BE39),$C39))</f>
        <v>0</v>
      </c>
      <c r="BG39" s="79">
        <f ca="1">IF($B39="","",MIN($B39-SUM($E39:BF39),$C39))</f>
        <v>0</v>
      </c>
      <c r="BH39" s="79">
        <f ca="1">IF($B39="","",MIN($B39-SUM($E39:BG39),$C39))</f>
        <v>0</v>
      </c>
      <c r="BI39" s="79">
        <f ca="1">IF($B39="","",MIN($B39-SUM($E39:BH39),$C39))</f>
        <v>0</v>
      </c>
      <c r="BJ39" s="79">
        <f ca="1">IF($B39="","",MIN($B39-SUM($E39:BI39),$C39))</f>
        <v>0</v>
      </c>
      <c r="BK39" s="79">
        <f ca="1">IF($B39="","",MIN($B39-SUM($E39:BJ39),$C39))</f>
        <v>0</v>
      </c>
      <c r="BL39" s="79">
        <f ca="1">IF($B39="","",MIN($B39-SUM($E39:BK39),$C39))</f>
        <v>0</v>
      </c>
      <c r="BM39" s="79">
        <f ca="1">IF($B39="","",MIN($B39-SUM($E39:BL39),$C39))</f>
        <v>0</v>
      </c>
      <c r="BN39" s="79">
        <f ca="1">IF($B39="","",MIN($B39-SUM($E39:BM39),$C39))</f>
        <v>0</v>
      </c>
      <c r="BO39" s="79">
        <f ca="1">IF($B39="","",MIN($B39-SUM($E39:BN39),$C39))</f>
        <v>0</v>
      </c>
      <c r="BP39" s="79">
        <f ca="1">IF($B39="","",MIN($B39-SUM($E39:BO39),$C39))</f>
        <v>0</v>
      </c>
      <c r="BQ39" s="79">
        <f ca="1">IF($B39="","",MIN($B39-SUM($E39:BP39),$C39))</f>
        <v>0</v>
      </c>
      <c r="BR39" s="79">
        <f ca="1">IF($B39="","",MIN($B39-SUM($E39:BQ39),$C39))</f>
        <v>0</v>
      </c>
      <c r="BS39" s="79">
        <f ca="1">IF($B39="","",MIN($B39-SUM($E39:BR39),$C39))</f>
        <v>0</v>
      </c>
      <c r="BT39" s="79">
        <f ca="1">IF($B39="","",MIN($B39-SUM($E39:BS39),$C39))</f>
        <v>0</v>
      </c>
      <c r="BU39" s="79">
        <f ca="1">IF($B39="","",MIN($B39-SUM($E39:BT39),$C39))</f>
        <v>0</v>
      </c>
      <c r="BV39" s="79">
        <f ca="1">IF($B39="","",MIN($B39-SUM($E39:BU39),$C39))</f>
        <v>0</v>
      </c>
      <c r="BW39" s="79">
        <f ca="1">IF($B39="","",MIN($B39-SUM($E39:BV39),$C39))</f>
        <v>0</v>
      </c>
      <c r="BX39" s="79">
        <f ca="1">IF($B39="","",MIN($B39-SUM($E39:BW39),$C39))</f>
        <v>0</v>
      </c>
      <c r="BY39" s="79">
        <f ca="1">IF($B39="","",MIN($B39-SUM($E39:BX39),$C39))</f>
        <v>0</v>
      </c>
      <c r="BZ39" s="79">
        <f ca="1">IF($B39="","",MIN($B39-SUM($E39:BY39),$C39))</f>
        <v>0</v>
      </c>
      <c r="CA39" s="79">
        <f ca="1">IF($B39="","",MIN($B39-SUM($E39:BZ39),$C39))</f>
        <v>0</v>
      </c>
      <c r="CB39" s="79">
        <f ca="1">IF($B39="","",MIN($B39-SUM($E39:CA39),$C39))</f>
        <v>0</v>
      </c>
      <c r="CC39" s="79">
        <f ca="1">IF($B39="","",MIN($B39-SUM($E39:CB39),$C39))</f>
        <v>0</v>
      </c>
      <c r="CD39" s="79">
        <f ca="1">IF($B39="","",MIN($B39-SUM($E39:CC39),$C39))</f>
        <v>0</v>
      </c>
      <c r="CE39" s="79">
        <f ca="1">IF($B39="","",MIN($B39-SUM($E39:CD39),$C39))</f>
        <v>0</v>
      </c>
      <c r="CF39" s="79">
        <f ca="1">IF($B39="","",MIN($B39-SUM($E39:CE39),$C39))</f>
        <v>0</v>
      </c>
      <c r="CG39" s="79">
        <f ca="1">IF($B39="","",MIN($B39-SUM($E39:CF39),$C39))</f>
        <v>0</v>
      </c>
      <c r="CH39" s="79">
        <f ca="1">IF($B39="","",MIN($B39-SUM($E39:CG39),$C39))</f>
        <v>0</v>
      </c>
      <c r="CI39" s="79">
        <f ca="1">IF($B39="","",MIN($B39-SUM($E39:CH39),$C39))</f>
        <v>0</v>
      </c>
      <c r="CJ39" s="79">
        <f ca="1">IF($B39="","",MIN($B39-SUM($E39:CI39),$C39))</f>
        <v>0</v>
      </c>
      <c r="CK39" s="79">
        <f ca="1">IF($B39="","",MIN($B39-SUM($E39:CJ39),$C39))</f>
        <v>0</v>
      </c>
      <c r="CL39" s="79">
        <f ca="1">IF($B39="","",MIN($B39-SUM($E39:CK39),$C39))</f>
        <v>0</v>
      </c>
      <c r="CM39" s="79">
        <f ca="1">IF($B39="","",MIN($B39-SUM($E39:CL39),$C39))</f>
        <v>0</v>
      </c>
      <c r="CN39" s="79">
        <f ca="1">IF($B39="","",MIN($B39-SUM($E39:CM39),$C39))</f>
        <v>0</v>
      </c>
      <c r="CO39" s="79">
        <f ca="1">IF($B39="","",MIN($B39-SUM($E39:CN39),$C39))</f>
        <v>0</v>
      </c>
      <c r="CP39" s="79">
        <f ca="1">IF($B39="","",MIN($B39-SUM($E39:CO39),$C39))</f>
        <v>0</v>
      </c>
      <c r="CQ39" s="79">
        <f ca="1">IF($B39="","",MIN($B39-SUM($E39:CP39),$C39))</f>
        <v>0</v>
      </c>
      <c r="CR39" s="79">
        <f ca="1">IF($B39="","",MIN($B39-SUM($E39:CQ39),$C39))</f>
        <v>0</v>
      </c>
      <c r="CS39" s="79">
        <f ca="1">IF($B39="","",MIN($B39-SUM($E39:CR39),$C39))</f>
        <v>0</v>
      </c>
      <c r="CT39" s="79">
        <f ca="1">IF($B39="","",MIN($B39-SUM($E39:CS39),$C39))</f>
        <v>0</v>
      </c>
      <c r="CU39" s="79">
        <f ca="1">IF($B39="","",MIN($B39-SUM($E39:CT39),$C39))</f>
        <v>0</v>
      </c>
      <c r="CV39" s="79">
        <f ca="1">IF($B39="","",MIN($B39-SUM($E39:CU39),$C39))</f>
        <v>0</v>
      </c>
      <c r="CW39" s="79">
        <f ca="1">IF($B39="","",MIN($B39-SUM($E39:CV39),$C39))</f>
        <v>0</v>
      </c>
      <c r="CX39" s="79">
        <f ca="1">IF($B39="","",MIN($B39-SUM($E39:CW39),$C39))</f>
        <v>0</v>
      </c>
      <c r="CY39" s="79">
        <f ca="1">IF($B39="","",MIN($B39-SUM($E39:CX39),$C39))</f>
        <v>0</v>
      </c>
      <c r="CZ39" s="79">
        <f ca="1">IF($B39="","",MIN($B39-SUM($E39:CY39),$C39))</f>
        <v>0</v>
      </c>
    </row>
    <row r="40" spans="1:104" ht="12.75" customHeight="1">
      <c r="A40" s="13" t="str">
        <f t="array" aca="1" ref="A40" ca="1">IF(ROWS(A$8:A39)&gt;$A$7,"",INDEX(Debts_Name,SMALL(IF(DebtSplit=1,ROW(Debts_Name)-ROW(חובות!$B$10)+1),ROWS(A$8:A39))))</f>
        <v/>
      </c>
      <c r="B40" s="78">
        <f t="array" aca="1" ref="B40" ca="1">IFERROR(IF(ROWS(A$8:A39)&gt;$A$7,0,INDEX(Debts_Yitra,SMALL(IF(DebtSplit=1,ROW(Debts_Yitra)-ROW(חובות!$I$10)+1),ROWS(A$8:A39))))*1,0)</f>
        <v>0</v>
      </c>
      <c r="C40" s="78">
        <f t="array" aca="1" ref="C40" ca="1">IFERROR(IF(ROWS(A$8:A39)&gt;$A$7,0,INDEX(Debts_Pmt,SMALL(IF(DebtSplit=1,ROW(Debts_Pmt)-ROW(חובות!$H$10)+1),ROWS(A$8:A39))))*1,0)</f>
        <v>0</v>
      </c>
      <c r="D40" s="95">
        <f t="array" aca="1" ref="D40" ca="1">IFERROR(IF(ROWS(B$8:B39)&gt;$A$7,0,INDEX(Debts_Int,SMALL(IF(DebtSplit=1,ROW(Debts_Int)-ROW(חובות!$F$10)+1),ROWS(B$8:B39))))*1,0)</f>
        <v>0</v>
      </c>
      <c r="E40" s="79">
        <f t="shared" ca="1" si="3"/>
        <v>0</v>
      </c>
      <c r="F40" s="79">
        <f ca="1">IF($B40="","",MIN($B40-SUM(E40:$E40),$C40))</f>
        <v>0</v>
      </c>
      <c r="G40" s="79">
        <f ca="1">IF($B40="","",MIN($B40-SUM($E40:F40),$C40))</f>
        <v>0</v>
      </c>
      <c r="H40" s="79">
        <f ca="1">IF($B40="","",MIN($B40-SUM($E40:G40),$C40))</f>
        <v>0</v>
      </c>
      <c r="I40" s="79">
        <f ca="1">IF($B40="","",MIN($B40-SUM($E40:H40),$C40))</f>
        <v>0</v>
      </c>
      <c r="J40" s="79">
        <f ca="1">IF($B40="","",MIN($B40-SUM($E40:I40),$C40))</f>
        <v>0</v>
      </c>
      <c r="K40" s="79">
        <f ca="1">IF($B40="","",MIN($B40-SUM($E40:J40),$C40))</f>
        <v>0</v>
      </c>
      <c r="L40" s="79">
        <f ca="1">IF($B40="","",MIN($B40-SUM($E40:K40),$C40))</f>
        <v>0</v>
      </c>
      <c r="M40" s="79">
        <f ca="1">IF($B40="","",MIN($B40-SUM($E40:L40),$C40))</f>
        <v>0</v>
      </c>
      <c r="N40" s="79">
        <f ca="1">IF($B40="","",MIN($B40-SUM($E40:M40),$C40))</f>
        <v>0</v>
      </c>
      <c r="O40" s="79">
        <f ca="1">IF($B40="","",MIN($B40-SUM($E40:N40),$C40))</f>
        <v>0</v>
      </c>
      <c r="P40" s="79">
        <f ca="1">IF($B40="","",MIN($B40-SUM($E40:O40),$C40))</f>
        <v>0</v>
      </c>
      <c r="Q40" s="79">
        <f ca="1">IF($B40="","",MIN($B40-SUM($E40:P40),$C40))</f>
        <v>0</v>
      </c>
      <c r="R40" s="79">
        <f ca="1">IF($B40="","",MIN($B40-SUM($E40:Q40),$C40))</f>
        <v>0</v>
      </c>
      <c r="S40" s="79">
        <f ca="1">IF($B40="","",MIN($B40-SUM($E40:R40),$C40))</f>
        <v>0</v>
      </c>
      <c r="T40" s="79">
        <f ca="1">IF($B40="","",MIN($B40-SUM($E40:S40),$C40))</f>
        <v>0</v>
      </c>
      <c r="U40" s="79">
        <f ca="1">IF($B40="","",MIN($B40-SUM($E40:T40),$C40))</f>
        <v>0</v>
      </c>
      <c r="V40" s="79">
        <f ca="1">IF($B40="","",MIN($B40-SUM($E40:U40),$C40))</f>
        <v>0</v>
      </c>
      <c r="W40" s="79">
        <f ca="1">IF($B40="","",MIN($B40-SUM($E40:V40),$C40))</f>
        <v>0</v>
      </c>
      <c r="X40" s="79">
        <f ca="1">IF($B40="","",MIN($B40-SUM($E40:W40),$C40))</f>
        <v>0</v>
      </c>
      <c r="Y40" s="79">
        <f ca="1">IF($B40="","",MIN($B40-SUM($E40:X40),$C40))</f>
        <v>0</v>
      </c>
      <c r="Z40" s="79">
        <f ca="1">IF($B40="","",MIN($B40-SUM($E40:Y40),$C40))</f>
        <v>0</v>
      </c>
      <c r="AA40" s="79">
        <f ca="1">IF($B40="","",MIN($B40-SUM($E40:Z40),$C40))</f>
        <v>0</v>
      </c>
      <c r="AB40" s="79">
        <f ca="1">IF($B40="","",MIN($B40-SUM($E40:AA40),$C40))</f>
        <v>0</v>
      </c>
      <c r="AC40" s="79">
        <f ca="1">IF($B40="","",MIN($B40-SUM($E40:AB40),$C40))</f>
        <v>0</v>
      </c>
      <c r="AD40" s="79">
        <f ca="1">IF($B40="","",MIN($B40-SUM($E40:AC40),$C40))</f>
        <v>0</v>
      </c>
      <c r="AE40" s="79">
        <f ca="1">IF($B40="","",MIN($B40-SUM($E40:AD40),$C40))</f>
        <v>0</v>
      </c>
      <c r="AF40" s="79">
        <f ca="1">IF($B40="","",MIN($B40-SUM($E40:AE40),$C40))</f>
        <v>0</v>
      </c>
      <c r="AG40" s="79">
        <f ca="1">IF($B40="","",MIN($B40-SUM($E40:AF40),$C40))</f>
        <v>0</v>
      </c>
      <c r="AH40" s="79">
        <f ca="1">IF($B40="","",MIN($B40-SUM($E40:AG40),$C40))</f>
        <v>0</v>
      </c>
      <c r="AI40" s="79">
        <f ca="1">IF($B40="","",MIN($B40-SUM($E40:AH40),$C40))</f>
        <v>0</v>
      </c>
      <c r="AJ40" s="79">
        <f ca="1">IF($B40="","",MIN($B40-SUM($E40:AI40),$C40))</f>
        <v>0</v>
      </c>
      <c r="AK40" s="79">
        <f ca="1">IF($B40="","",MIN($B40-SUM($E40:AJ40),$C40))</f>
        <v>0</v>
      </c>
      <c r="AL40" s="79">
        <f ca="1">IF($B40="","",MIN($B40-SUM($E40:AK40),$C40))</f>
        <v>0</v>
      </c>
      <c r="AM40" s="79">
        <f ca="1">IF($B40="","",MIN($B40-SUM($E40:AL40),$C40))</f>
        <v>0</v>
      </c>
      <c r="AN40" s="79">
        <f ca="1">IF($B40="","",MIN($B40-SUM($E40:AM40),$C40))</f>
        <v>0</v>
      </c>
      <c r="AO40" s="79">
        <f ca="1">IF($B40="","",MIN($B40-SUM($E40:AN40),$C40))</f>
        <v>0</v>
      </c>
      <c r="AP40" s="79">
        <f ca="1">IF($B40="","",MIN($B40-SUM($E40:AO40),$C40))</f>
        <v>0</v>
      </c>
      <c r="AQ40" s="79">
        <f ca="1">IF($B40="","",MIN($B40-SUM($E40:AP40),$C40))</f>
        <v>0</v>
      </c>
      <c r="AR40" s="79">
        <f ca="1">IF($B40="","",MIN($B40-SUM($E40:AQ40),$C40))</f>
        <v>0</v>
      </c>
      <c r="AS40" s="79">
        <f ca="1">IF($B40="","",MIN($B40-SUM($E40:AR40),$C40))</f>
        <v>0</v>
      </c>
      <c r="AT40" s="79">
        <f ca="1">IF($B40="","",MIN($B40-SUM($E40:AS40),$C40))</f>
        <v>0</v>
      </c>
      <c r="AU40" s="79">
        <f ca="1">IF($B40="","",MIN($B40-SUM($E40:AT40),$C40))</f>
        <v>0</v>
      </c>
      <c r="AV40" s="79">
        <f ca="1">IF($B40="","",MIN($B40-SUM($E40:AU40),$C40))</f>
        <v>0</v>
      </c>
      <c r="AW40" s="79">
        <f ca="1">IF($B40="","",MIN($B40-SUM($E40:AV40),$C40))</f>
        <v>0</v>
      </c>
      <c r="AX40" s="79">
        <f ca="1">IF($B40="","",MIN($B40-SUM($E40:AW40),$C40))</f>
        <v>0</v>
      </c>
      <c r="AY40" s="79">
        <f ca="1">IF($B40="","",MIN($B40-SUM($E40:AX40),$C40))</f>
        <v>0</v>
      </c>
      <c r="AZ40" s="79">
        <f ca="1">IF($B40="","",MIN($B40-SUM($E40:AY40),$C40))</f>
        <v>0</v>
      </c>
      <c r="BA40" s="79">
        <f ca="1">IF($B40="","",MIN($B40-SUM($E40:AZ40),$C40))</f>
        <v>0</v>
      </c>
      <c r="BB40" s="79">
        <f ca="1">IF($B40="","",MIN($B40-SUM($E40:BA40),$C40))</f>
        <v>0</v>
      </c>
      <c r="BC40" s="79">
        <f ca="1">IF($B40="","",MIN($B40-SUM($E40:BB40),$C40))</f>
        <v>0</v>
      </c>
      <c r="BD40" s="79">
        <f ca="1">IF($B40="","",MIN($B40-SUM($E40:BC40),$C40))</f>
        <v>0</v>
      </c>
      <c r="BE40" s="79">
        <f ca="1">IF($B40="","",MIN($B40-SUM($E40:BD40),$C40))</f>
        <v>0</v>
      </c>
      <c r="BF40" s="79">
        <f ca="1">IF($B40="","",MIN($B40-SUM($E40:BE40),$C40))</f>
        <v>0</v>
      </c>
      <c r="BG40" s="79">
        <f ca="1">IF($B40="","",MIN($B40-SUM($E40:BF40),$C40))</f>
        <v>0</v>
      </c>
      <c r="BH40" s="79">
        <f ca="1">IF($B40="","",MIN($B40-SUM($E40:BG40),$C40))</f>
        <v>0</v>
      </c>
      <c r="BI40" s="79">
        <f ca="1">IF($B40="","",MIN($B40-SUM($E40:BH40),$C40))</f>
        <v>0</v>
      </c>
      <c r="BJ40" s="79">
        <f ca="1">IF($B40="","",MIN($B40-SUM($E40:BI40),$C40))</f>
        <v>0</v>
      </c>
      <c r="BK40" s="79">
        <f ca="1">IF($B40="","",MIN($B40-SUM($E40:BJ40),$C40))</f>
        <v>0</v>
      </c>
      <c r="BL40" s="79">
        <f ca="1">IF($B40="","",MIN($B40-SUM($E40:BK40),$C40))</f>
        <v>0</v>
      </c>
      <c r="BM40" s="79">
        <f ca="1">IF($B40="","",MIN($B40-SUM($E40:BL40),$C40))</f>
        <v>0</v>
      </c>
      <c r="BN40" s="79">
        <f ca="1">IF($B40="","",MIN($B40-SUM($E40:BM40),$C40))</f>
        <v>0</v>
      </c>
      <c r="BO40" s="79">
        <f ca="1">IF($B40="","",MIN($B40-SUM($E40:BN40),$C40))</f>
        <v>0</v>
      </c>
      <c r="BP40" s="79">
        <f ca="1">IF($B40="","",MIN($B40-SUM($E40:BO40),$C40))</f>
        <v>0</v>
      </c>
      <c r="BQ40" s="79">
        <f ca="1">IF($B40="","",MIN($B40-SUM($E40:BP40),$C40))</f>
        <v>0</v>
      </c>
      <c r="BR40" s="79">
        <f ca="1">IF($B40="","",MIN($B40-SUM($E40:BQ40),$C40))</f>
        <v>0</v>
      </c>
      <c r="BS40" s="79">
        <f ca="1">IF($B40="","",MIN($B40-SUM($E40:BR40),$C40))</f>
        <v>0</v>
      </c>
      <c r="BT40" s="79">
        <f ca="1">IF($B40="","",MIN($B40-SUM($E40:BS40),$C40))</f>
        <v>0</v>
      </c>
      <c r="BU40" s="79">
        <f ca="1">IF($B40="","",MIN($B40-SUM($E40:BT40),$C40))</f>
        <v>0</v>
      </c>
      <c r="BV40" s="79">
        <f ca="1">IF($B40="","",MIN($B40-SUM($E40:BU40),$C40))</f>
        <v>0</v>
      </c>
      <c r="BW40" s="79">
        <f ca="1">IF($B40="","",MIN($B40-SUM($E40:BV40),$C40))</f>
        <v>0</v>
      </c>
      <c r="BX40" s="79">
        <f ca="1">IF($B40="","",MIN($B40-SUM($E40:BW40),$C40))</f>
        <v>0</v>
      </c>
      <c r="BY40" s="79">
        <f ca="1">IF($B40="","",MIN($B40-SUM($E40:BX40),$C40))</f>
        <v>0</v>
      </c>
      <c r="BZ40" s="79">
        <f ca="1">IF($B40="","",MIN($B40-SUM($E40:BY40),$C40))</f>
        <v>0</v>
      </c>
      <c r="CA40" s="79">
        <f ca="1">IF($B40="","",MIN($B40-SUM($E40:BZ40),$C40))</f>
        <v>0</v>
      </c>
      <c r="CB40" s="79">
        <f ca="1">IF($B40="","",MIN($B40-SUM($E40:CA40),$C40))</f>
        <v>0</v>
      </c>
      <c r="CC40" s="79">
        <f ca="1">IF($B40="","",MIN($B40-SUM($E40:CB40),$C40))</f>
        <v>0</v>
      </c>
      <c r="CD40" s="79">
        <f ca="1">IF($B40="","",MIN($B40-SUM($E40:CC40),$C40))</f>
        <v>0</v>
      </c>
      <c r="CE40" s="79">
        <f ca="1">IF($B40="","",MIN($B40-SUM($E40:CD40),$C40))</f>
        <v>0</v>
      </c>
      <c r="CF40" s="79">
        <f ca="1">IF($B40="","",MIN($B40-SUM($E40:CE40),$C40))</f>
        <v>0</v>
      </c>
      <c r="CG40" s="79">
        <f ca="1">IF($B40="","",MIN($B40-SUM($E40:CF40),$C40))</f>
        <v>0</v>
      </c>
      <c r="CH40" s="79">
        <f ca="1">IF($B40="","",MIN($B40-SUM($E40:CG40),$C40))</f>
        <v>0</v>
      </c>
      <c r="CI40" s="79">
        <f ca="1">IF($B40="","",MIN($B40-SUM($E40:CH40),$C40))</f>
        <v>0</v>
      </c>
      <c r="CJ40" s="79">
        <f ca="1">IF($B40="","",MIN($B40-SUM($E40:CI40),$C40))</f>
        <v>0</v>
      </c>
      <c r="CK40" s="79">
        <f ca="1">IF($B40="","",MIN($B40-SUM($E40:CJ40),$C40))</f>
        <v>0</v>
      </c>
      <c r="CL40" s="79">
        <f ca="1">IF($B40="","",MIN($B40-SUM($E40:CK40),$C40))</f>
        <v>0</v>
      </c>
      <c r="CM40" s="79">
        <f ca="1">IF($B40="","",MIN($B40-SUM($E40:CL40),$C40))</f>
        <v>0</v>
      </c>
      <c r="CN40" s="79">
        <f ca="1">IF($B40="","",MIN($B40-SUM($E40:CM40),$C40))</f>
        <v>0</v>
      </c>
      <c r="CO40" s="79">
        <f ca="1">IF($B40="","",MIN($B40-SUM($E40:CN40),$C40))</f>
        <v>0</v>
      </c>
      <c r="CP40" s="79">
        <f ca="1">IF($B40="","",MIN($B40-SUM($E40:CO40),$C40))</f>
        <v>0</v>
      </c>
      <c r="CQ40" s="79">
        <f ca="1">IF($B40="","",MIN($B40-SUM($E40:CP40),$C40))</f>
        <v>0</v>
      </c>
      <c r="CR40" s="79">
        <f ca="1">IF($B40="","",MIN($B40-SUM($E40:CQ40),$C40))</f>
        <v>0</v>
      </c>
      <c r="CS40" s="79">
        <f ca="1">IF($B40="","",MIN($B40-SUM($E40:CR40),$C40))</f>
        <v>0</v>
      </c>
      <c r="CT40" s="79">
        <f ca="1">IF($B40="","",MIN($B40-SUM($E40:CS40),$C40))</f>
        <v>0</v>
      </c>
      <c r="CU40" s="79">
        <f ca="1">IF($B40="","",MIN($B40-SUM($E40:CT40),$C40))</f>
        <v>0</v>
      </c>
      <c r="CV40" s="79">
        <f ca="1">IF($B40="","",MIN($B40-SUM($E40:CU40),$C40))</f>
        <v>0</v>
      </c>
      <c r="CW40" s="79">
        <f ca="1">IF($B40="","",MIN($B40-SUM($E40:CV40),$C40))</f>
        <v>0</v>
      </c>
      <c r="CX40" s="79">
        <f ca="1">IF($B40="","",MIN($B40-SUM($E40:CW40),$C40))</f>
        <v>0</v>
      </c>
      <c r="CY40" s="79">
        <f ca="1">IF($B40="","",MIN($B40-SUM($E40:CX40),$C40))</f>
        <v>0</v>
      </c>
      <c r="CZ40" s="79">
        <f ca="1">IF($B40="","",MIN($B40-SUM($E40:CY40),$C40))</f>
        <v>0</v>
      </c>
    </row>
    <row r="41" spans="1:104" ht="12.75" customHeight="1">
      <c r="A41" s="13" t="str">
        <f t="array" aca="1" ref="A41" ca="1">IF(ROWS(A$8:A40)&gt;$A$7,"",INDEX(Debts_Name,SMALL(IF(DebtSplit=1,ROW(Debts_Name)-ROW(חובות!$B$10)+1),ROWS(A$8:A40))))</f>
        <v/>
      </c>
      <c r="B41" s="78">
        <f t="array" aca="1" ref="B41" ca="1">IFERROR(IF(ROWS(A$8:A40)&gt;$A$7,0,INDEX(Debts_Yitra,SMALL(IF(DebtSplit=1,ROW(Debts_Yitra)-ROW(חובות!$I$10)+1),ROWS(A$8:A40))))*1,0)</f>
        <v>0</v>
      </c>
      <c r="C41" s="78">
        <f t="array" aca="1" ref="C41" ca="1">IFERROR(IF(ROWS(A$8:A40)&gt;$A$7,0,INDEX(Debts_Pmt,SMALL(IF(DebtSplit=1,ROW(Debts_Pmt)-ROW(חובות!$H$10)+1),ROWS(A$8:A40))))*1,0)</f>
        <v>0</v>
      </c>
      <c r="D41" s="95">
        <f t="array" aca="1" ref="D41" ca="1">IFERROR(IF(ROWS(B$8:B40)&gt;$A$7,0,INDEX(Debts_Int,SMALL(IF(DebtSplit=1,ROW(Debts_Int)-ROW(חובות!$F$10)+1),ROWS(B$8:B40))))*1,0)</f>
        <v>0</v>
      </c>
      <c r="E41" s="79">
        <f t="shared" ca="1" si="3"/>
        <v>0</v>
      </c>
      <c r="F41" s="79">
        <f ca="1">IF($B41="","",MIN($B41-SUM(E41:$E41),$C41))</f>
        <v>0</v>
      </c>
      <c r="G41" s="79">
        <f ca="1">IF($B41="","",MIN($B41-SUM($E41:F41),$C41))</f>
        <v>0</v>
      </c>
      <c r="H41" s="79">
        <f ca="1">IF($B41="","",MIN($B41-SUM($E41:G41),$C41))</f>
        <v>0</v>
      </c>
      <c r="I41" s="79">
        <f ca="1">IF($B41="","",MIN($B41-SUM($E41:H41),$C41))</f>
        <v>0</v>
      </c>
      <c r="J41" s="79">
        <f ca="1">IF($B41="","",MIN($B41-SUM($E41:I41),$C41))</f>
        <v>0</v>
      </c>
      <c r="K41" s="79">
        <f ca="1">IF($B41="","",MIN($B41-SUM($E41:J41),$C41))</f>
        <v>0</v>
      </c>
      <c r="L41" s="79">
        <f ca="1">IF($B41="","",MIN($B41-SUM($E41:K41),$C41))</f>
        <v>0</v>
      </c>
      <c r="M41" s="79">
        <f ca="1">IF($B41="","",MIN($B41-SUM($E41:L41),$C41))</f>
        <v>0</v>
      </c>
      <c r="N41" s="79">
        <f ca="1">IF($B41="","",MIN($B41-SUM($E41:M41),$C41))</f>
        <v>0</v>
      </c>
      <c r="O41" s="79">
        <f ca="1">IF($B41="","",MIN($B41-SUM($E41:N41),$C41))</f>
        <v>0</v>
      </c>
      <c r="P41" s="79">
        <f ca="1">IF($B41="","",MIN($B41-SUM($E41:O41),$C41))</f>
        <v>0</v>
      </c>
      <c r="Q41" s="79">
        <f ca="1">IF($B41="","",MIN($B41-SUM($E41:P41),$C41))</f>
        <v>0</v>
      </c>
      <c r="R41" s="79">
        <f ca="1">IF($B41="","",MIN($B41-SUM($E41:Q41),$C41))</f>
        <v>0</v>
      </c>
      <c r="S41" s="79">
        <f ca="1">IF($B41="","",MIN($B41-SUM($E41:R41),$C41))</f>
        <v>0</v>
      </c>
      <c r="T41" s="79">
        <f ca="1">IF($B41="","",MIN($B41-SUM($E41:S41),$C41))</f>
        <v>0</v>
      </c>
      <c r="U41" s="79">
        <f ca="1">IF($B41="","",MIN($B41-SUM($E41:T41),$C41))</f>
        <v>0</v>
      </c>
      <c r="V41" s="79">
        <f ca="1">IF($B41="","",MIN($B41-SUM($E41:U41),$C41))</f>
        <v>0</v>
      </c>
      <c r="W41" s="79">
        <f ca="1">IF($B41="","",MIN($B41-SUM($E41:V41),$C41))</f>
        <v>0</v>
      </c>
      <c r="X41" s="79">
        <f ca="1">IF($B41="","",MIN($B41-SUM($E41:W41),$C41))</f>
        <v>0</v>
      </c>
      <c r="Y41" s="79">
        <f ca="1">IF($B41="","",MIN($B41-SUM($E41:X41),$C41))</f>
        <v>0</v>
      </c>
      <c r="Z41" s="79">
        <f ca="1">IF($B41="","",MIN($B41-SUM($E41:Y41),$C41))</f>
        <v>0</v>
      </c>
      <c r="AA41" s="79">
        <f ca="1">IF($B41="","",MIN($B41-SUM($E41:Z41),$C41))</f>
        <v>0</v>
      </c>
      <c r="AB41" s="79">
        <f ca="1">IF($B41="","",MIN($B41-SUM($E41:AA41),$C41))</f>
        <v>0</v>
      </c>
      <c r="AC41" s="79">
        <f ca="1">IF($B41="","",MIN($B41-SUM($E41:AB41),$C41))</f>
        <v>0</v>
      </c>
      <c r="AD41" s="79">
        <f ca="1">IF($B41="","",MIN($B41-SUM($E41:AC41),$C41))</f>
        <v>0</v>
      </c>
      <c r="AE41" s="79">
        <f ca="1">IF($B41="","",MIN($B41-SUM($E41:AD41),$C41))</f>
        <v>0</v>
      </c>
      <c r="AF41" s="79">
        <f ca="1">IF($B41="","",MIN($B41-SUM($E41:AE41),$C41))</f>
        <v>0</v>
      </c>
      <c r="AG41" s="79">
        <f ca="1">IF($B41="","",MIN($B41-SUM($E41:AF41),$C41))</f>
        <v>0</v>
      </c>
      <c r="AH41" s="79">
        <f ca="1">IF($B41="","",MIN($B41-SUM($E41:AG41),$C41))</f>
        <v>0</v>
      </c>
      <c r="AI41" s="79">
        <f ca="1">IF($B41="","",MIN($B41-SUM($E41:AH41),$C41))</f>
        <v>0</v>
      </c>
      <c r="AJ41" s="79">
        <f ca="1">IF($B41="","",MIN($B41-SUM($E41:AI41),$C41))</f>
        <v>0</v>
      </c>
      <c r="AK41" s="79">
        <f ca="1">IF($B41="","",MIN($B41-SUM($E41:AJ41),$C41))</f>
        <v>0</v>
      </c>
      <c r="AL41" s="79">
        <f ca="1">IF($B41="","",MIN($B41-SUM($E41:AK41),$C41))</f>
        <v>0</v>
      </c>
      <c r="AM41" s="79">
        <f ca="1">IF($B41="","",MIN($B41-SUM($E41:AL41),$C41))</f>
        <v>0</v>
      </c>
      <c r="AN41" s="79">
        <f ca="1">IF($B41="","",MIN($B41-SUM($E41:AM41),$C41))</f>
        <v>0</v>
      </c>
      <c r="AO41" s="79">
        <f ca="1">IF($B41="","",MIN($B41-SUM($E41:AN41),$C41))</f>
        <v>0</v>
      </c>
      <c r="AP41" s="79">
        <f ca="1">IF($B41="","",MIN($B41-SUM($E41:AO41),$C41))</f>
        <v>0</v>
      </c>
      <c r="AQ41" s="79">
        <f ca="1">IF($B41="","",MIN($B41-SUM($E41:AP41),$C41))</f>
        <v>0</v>
      </c>
      <c r="AR41" s="79">
        <f ca="1">IF($B41="","",MIN($B41-SUM($E41:AQ41),$C41))</f>
        <v>0</v>
      </c>
      <c r="AS41" s="79">
        <f ca="1">IF($B41="","",MIN($B41-SUM($E41:AR41),$C41))</f>
        <v>0</v>
      </c>
      <c r="AT41" s="79">
        <f ca="1">IF($B41="","",MIN($B41-SUM($E41:AS41),$C41))</f>
        <v>0</v>
      </c>
      <c r="AU41" s="79">
        <f ca="1">IF($B41="","",MIN($B41-SUM($E41:AT41),$C41))</f>
        <v>0</v>
      </c>
      <c r="AV41" s="79">
        <f ca="1">IF($B41="","",MIN($B41-SUM($E41:AU41),$C41))</f>
        <v>0</v>
      </c>
      <c r="AW41" s="79">
        <f ca="1">IF($B41="","",MIN($B41-SUM($E41:AV41),$C41))</f>
        <v>0</v>
      </c>
      <c r="AX41" s="79">
        <f ca="1">IF($B41="","",MIN($B41-SUM($E41:AW41),$C41))</f>
        <v>0</v>
      </c>
      <c r="AY41" s="79">
        <f ca="1">IF($B41="","",MIN($B41-SUM($E41:AX41),$C41))</f>
        <v>0</v>
      </c>
      <c r="AZ41" s="79">
        <f ca="1">IF($B41="","",MIN($B41-SUM($E41:AY41),$C41))</f>
        <v>0</v>
      </c>
      <c r="BA41" s="79">
        <f ca="1">IF($B41="","",MIN($B41-SUM($E41:AZ41),$C41))</f>
        <v>0</v>
      </c>
      <c r="BB41" s="79">
        <f ca="1">IF($B41="","",MIN($B41-SUM($E41:BA41),$C41))</f>
        <v>0</v>
      </c>
      <c r="BC41" s="79">
        <f ca="1">IF($B41="","",MIN($B41-SUM($E41:BB41),$C41))</f>
        <v>0</v>
      </c>
      <c r="BD41" s="79">
        <f ca="1">IF($B41="","",MIN($B41-SUM($E41:BC41),$C41))</f>
        <v>0</v>
      </c>
      <c r="BE41" s="79">
        <f ca="1">IF($B41="","",MIN($B41-SUM($E41:BD41),$C41))</f>
        <v>0</v>
      </c>
      <c r="BF41" s="79">
        <f ca="1">IF($B41="","",MIN($B41-SUM($E41:BE41),$C41))</f>
        <v>0</v>
      </c>
      <c r="BG41" s="79">
        <f ca="1">IF($B41="","",MIN($B41-SUM($E41:BF41),$C41))</f>
        <v>0</v>
      </c>
      <c r="BH41" s="79">
        <f ca="1">IF($B41="","",MIN($B41-SUM($E41:BG41),$C41))</f>
        <v>0</v>
      </c>
      <c r="BI41" s="79">
        <f ca="1">IF($B41="","",MIN($B41-SUM($E41:BH41),$C41))</f>
        <v>0</v>
      </c>
      <c r="BJ41" s="79">
        <f ca="1">IF($B41="","",MIN($B41-SUM($E41:BI41),$C41))</f>
        <v>0</v>
      </c>
      <c r="BK41" s="79">
        <f ca="1">IF($B41="","",MIN($B41-SUM($E41:BJ41),$C41))</f>
        <v>0</v>
      </c>
      <c r="BL41" s="79">
        <f ca="1">IF($B41="","",MIN($B41-SUM($E41:BK41),$C41))</f>
        <v>0</v>
      </c>
      <c r="BM41" s="79">
        <f ca="1">IF($B41="","",MIN($B41-SUM($E41:BL41),$C41))</f>
        <v>0</v>
      </c>
      <c r="BN41" s="79">
        <f ca="1">IF($B41="","",MIN($B41-SUM($E41:BM41),$C41))</f>
        <v>0</v>
      </c>
      <c r="BO41" s="79">
        <f ca="1">IF($B41="","",MIN($B41-SUM($E41:BN41),$C41))</f>
        <v>0</v>
      </c>
      <c r="BP41" s="79">
        <f ca="1">IF($B41="","",MIN($B41-SUM($E41:BO41),$C41))</f>
        <v>0</v>
      </c>
      <c r="BQ41" s="79">
        <f ca="1">IF($B41="","",MIN($B41-SUM($E41:BP41),$C41))</f>
        <v>0</v>
      </c>
      <c r="BR41" s="79">
        <f ca="1">IF($B41="","",MIN($B41-SUM($E41:BQ41),$C41))</f>
        <v>0</v>
      </c>
      <c r="BS41" s="79">
        <f ca="1">IF($B41="","",MIN($B41-SUM($E41:BR41),$C41))</f>
        <v>0</v>
      </c>
      <c r="BT41" s="79">
        <f ca="1">IF($B41="","",MIN($B41-SUM($E41:BS41),$C41))</f>
        <v>0</v>
      </c>
      <c r="BU41" s="79">
        <f ca="1">IF($B41="","",MIN($B41-SUM($E41:BT41),$C41))</f>
        <v>0</v>
      </c>
      <c r="BV41" s="79">
        <f ca="1">IF($B41="","",MIN($B41-SUM($E41:BU41),$C41))</f>
        <v>0</v>
      </c>
      <c r="BW41" s="79">
        <f ca="1">IF($B41="","",MIN($B41-SUM($E41:BV41),$C41))</f>
        <v>0</v>
      </c>
      <c r="BX41" s="79">
        <f ca="1">IF($B41="","",MIN($B41-SUM($E41:BW41),$C41))</f>
        <v>0</v>
      </c>
      <c r="BY41" s="79">
        <f ca="1">IF($B41="","",MIN($B41-SUM($E41:BX41),$C41))</f>
        <v>0</v>
      </c>
      <c r="BZ41" s="79">
        <f ca="1">IF($B41="","",MIN($B41-SUM($E41:BY41),$C41))</f>
        <v>0</v>
      </c>
      <c r="CA41" s="79">
        <f ca="1">IF($B41="","",MIN($B41-SUM($E41:BZ41),$C41))</f>
        <v>0</v>
      </c>
      <c r="CB41" s="79">
        <f ca="1">IF($B41="","",MIN($B41-SUM($E41:CA41),$C41))</f>
        <v>0</v>
      </c>
      <c r="CC41" s="79">
        <f ca="1">IF($B41="","",MIN($B41-SUM($E41:CB41),$C41))</f>
        <v>0</v>
      </c>
      <c r="CD41" s="79">
        <f ca="1">IF($B41="","",MIN($B41-SUM($E41:CC41),$C41))</f>
        <v>0</v>
      </c>
      <c r="CE41" s="79">
        <f ca="1">IF($B41="","",MIN($B41-SUM($E41:CD41),$C41))</f>
        <v>0</v>
      </c>
      <c r="CF41" s="79">
        <f ca="1">IF($B41="","",MIN($B41-SUM($E41:CE41),$C41))</f>
        <v>0</v>
      </c>
      <c r="CG41" s="79">
        <f ca="1">IF($B41="","",MIN($B41-SUM($E41:CF41),$C41))</f>
        <v>0</v>
      </c>
      <c r="CH41" s="79">
        <f ca="1">IF($B41="","",MIN($B41-SUM($E41:CG41),$C41))</f>
        <v>0</v>
      </c>
      <c r="CI41" s="79">
        <f ca="1">IF($B41="","",MIN($B41-SUM($E41:CH41),$C41))</f>
        <v>0</v>
      </c>
      <c r="CJ41" s="79">
        <f ca="1">IF($B41="","",MIN($B41-SUM($E41:CI41),$C41))</f>
        <v>0</v>
      </c>
      <c r="CK41" s="79">
        <f ca="1">IF($B41="","",MIN($B41-SUM($E41:CJ41),$C41))</f>
        <v>0</v>
      </c>
      <c r="CL41" s="79">
        <f ca="1">IF($B41="","",MIN($B41-SUM($E41:CK41),$C41))</f>
        <v>0</v>
      </c>
      <c r="CM41" s="79">
        <f ca="1">IF($B41="","",MIN($B41-SUM($E41:CL41),$C41))</f>
        <v>0</v>
      </c>
      <c r="CN41" s="79">
        <f ca="1">IF($B41="","",MIN($B41-SUM($E41:CM41),$C41))</f>
        <v>0</v>
      </c>
      <c r="CO41" s="79">
        <f ca="1">IF($B41="","",MIN($B41-SUM($E41:CN41),$C41))</f>
        <v>0</v>
      </c>
      <c r="CP41" s="79">
        <f ca="1">IF($B41="","",MIN($B41-SUM($E41:CO41),$C41))</f>
        <v>0</v>
      </c>
      <c r="CQ41" s="79">
        <f ca="1">IF($B41="","",MIN($B41-SUM($E41:CP41),$C41))</f>
        <v>0</v>
      </c>
      <c r="CR41" s="79">
        <f ca="1">IF($B41="","",MIN($B41-SUM($E41:CQ41),$C41))</f>
        <v>0</v>
      </c>
      <c r="CS41" s="79">
        <f ca="1">IF($B41="","",MIN($B41-SUM($E41:CR41),$C41))</f>
        <v>0</v>
      </c>
      <c r="CT41" s="79">
        <f ca="1">IF($B41="","",MIN($B41-SUM($E41:CS41),$C41))</f>
        <v>0</v>
      </c>
      <c r="CU41" s="79">
        <f ca="1">IF($B41="","",MIN($B41-SUM($E41:CT41),$C41))</f>
        <v>0</v>
      </c>
      <c r="CV41" s="79">
        <f ca="1">IF($B41="","",MIN($B41-SUM($E41:CU41),$C41))</f>
        <v>0</v>
      </c>
      <c r="CW41" s="79">
        <f ca="1">IF($B41="","",MIN($B41-SUM($E41:CV41),$C41))</f>
        <v>0</v>
      </c>
      <c r="CX41" s="79">
        <f ca="1">IF($B41="","",MIN($B41-SUM($E41:CW41),$C41))</f>
        <v>0</v>
      </c>
      <c r="CY41" s="79">
        <f ca="1">IF($B41="","",MIN($B41-SUM($E41:CX41),$C41))</f>
        <v>0</v>
      </c>
      <c r="CZ41" s="79">
        <f ca="1">IF($B41="","",MIN($B41-SUM($E41:CY41),$C41))</f>
        <v>0</v>
      </c>
    </row>
    <row r="42" spans="1:104">
      <c r="A42" s="12" t="s">
        <v>69</v>
      </c>
      <c r="B42" s="80">
        <f ca="1">SUM(B9:B41)</f>
        <v>0</v>
      </c>
      <c r="C42" s="80">
        <f t="shared" ref="C42:BD42" ca="1" si="4">SUM(C9:C41)</f>
        <v>0</v>
      </c>
      <c r="D42" s="80"/>
      <c r="E42" s="80">
        <f t="shared" ca="1" si="4"/>
        <v>0</v>
      </c>
      <c r="F42" s="80">
        <f t="shared" ca="1" si="4"/>
        <v>0</v>
      </c>
      <c r="G42" s="80">
        <f t="shared" ca="1" si="4"/>
        <v>0</v>
      </c>
      <c r="H42" s="80">
        <f t="shared" ca="1" si="4"/>
        <v>0</v>
      </c>
      <c r="I42" s="80">
        <f t="shared" ca="1" si="4"/>
        <v>0</v>
      </c>
      <c r="J42" s="80">
        <f t="shared" ca="1" si="4"/>
        <v>0</v>
      </c>
      <c r="K42" s="80">
        <f t="shared" ca="1" si="4"/>
        <v>0</v>
      </c>
      <c r="L42" s="80">
        <f t="shared" ca="1" si="4"/>
        <v>0</v>
      </c>
      <c r="M42" s="80">
        <f t="shared" ca="1" si="4"/>
        <v>0</v>
      </c>
      <c r="N42" s="80">
        <f t="shared" ca="1" si="4"/>
        <v>0</v>
      </c>
      <c r="O42" s="80">
        <f t="shared" ca="1" si="4"/>
        <v>0</v>
      </c>
      <c r="P42" s="80">
        <f t="shared" ca="1" si="4"/>
        <v>0</v>
      </c>
      <c r="Q42" s="80">
        <f t="shared" ca="1" si="4"/>
        <v>0</v>
      </c>
      <c r="R42" s="80">
        <f t="shared" ca="1" si="4"/>
        <v>0</v>
      </c>
      <c r="S42" s="80">
        <f t="shared" ca="1" si="4"/>
        <v>0</v>
      </c>
      <c r="T42" s="80">
        <f t="shared" ca="1" si="4"/>
        <v>0</v>
      </c>
      <c r="U42" s="80">
        <f t="shared" ca="1" si="4"/>
        <v>0</v>
      </c>
      <c r="V42" s="80">
        <f t="shared" ca="1" si="4"/>
        <v>0</v>
      </c>
      <c r="W42" s="80">
        <f t="shared" ca="1" si="4"/>
        <v>0</v>
      </c>
      <c r="X42" s="80">
        <f t="shared" ca="1" si="4"/>
        <v>0</v>
      </c>
      <c r="Y42" s="80">
        <f t="shared" ca="1" si="4"/>
        <v>0</v>
      </c>
      <c r="Z42" s="80">
        <f t="shared" ca="1" si="4"/>
        <v>0</v>
      </c>
      <c r="AA42" s="80">
        <f t="shared" ca="1" si="4"/>
        <v>0</v>
      </c>
      <c r="AB42" s="80">
        <f t="shared" ca="1" si="4"/>
        <v>0</v>
      </c>
      <c r="AC42" s="80">
        <f t="shared" ca="1" si="4"/>
        <v>0</v>
      </c>
      <c r="AD42" s="80">
        <f t="shared" ca="1" si="4"/>
        <v>0</v>
      </c>
      <c r="AE42" s="80">
        <f t="shared" ca="1" si="4"/>
        <v>0</v>
      </c>
      <c r="AF42" s="80">
        <f t="shared" ca="1" si="4"/>
        <v>0</v>
      </c>
      <c r="AG42" s="80">
        <f t="shared" ca="1" si="4"/>
        <v>0</v>
      </c>
      <c r="AH42" s="80">
        <f t="shared" ca="1" si="4"/>
        <v>0</v>
      </c>
      <c r="AI42" s="80">
        <f t="shared" ca="1" si="4"/>
        <v>0</v>
      </c>
      <c r="AJ42" s="80">
        <f t="shared" ca="1" si="4"/>
        <v>0</v>
      </c>
      <c r="AK42" s="80">
        <f t="shared" ca="1" si="4"/>
        <v>0</v>
      </c>
      <c r="AL42" s="80">
        <f t="shared" ca="1" si="4"/>
        <v>0</v>
      </c>
      <c r="AM42" s="80">
        <f t="shared" ca="1" si="4"/>
        <v>0</v>
      </c>
      <c r="AN42" s="80">
        <f t="shared" ca="1" si="4"/>
        <v>0</v>
      </c>
      <c r="AO42" s="80">
        <f t="shared" ca="1" si="4"/>
        <v>0</v>
      </c>
      <c r="AP42" s="80">
        <f t="shared" ca="1" si="4"/>
        <v>0</v>
      </c>
      <c r="AQ42" s="80">
        <f t="shared" ca="1" si="4"/>
        <v>0</v>
      </c>
      <c r="AR42" s="80">
        <f t="shared" ca="1" si="4"/>
        <v>0</v>
      </c>
      <c r="AS42" s="80">
        <f t="shared" ca="1" si="4"/>
        <v>0</v>
      </c>
      <c r="AT42" s="80">
        <f t="shared" ca="1" si="4"/>
        <v>0</v>
      </c>
      <c r="AU42" s="80">
        <f t="shared" ca="1" si="4"/>
        <v>0</v>
      </c>
      <c r="AV42" s="80">
        <f t="shared" ca="1" si="4"/>
        <v>0</v>
      </c>
      <c r="AW42" s="80">
        <f t="shared" ca="1" si="4"/>
        <v>0</v>
      </c>
      <c r="AX42" s="80">
        <f t="shared" ca="1" si="4"/>
        <v>0</v>
      </c>
      <c r="AY42" s="80">
        <f t="shared" ca="1" si="4"/>
        <v>0</v>
      </c>
      <c r="AZ42" s="80">
        <f t="shared" ca="1" si="4"/>
        <v>0</v>
      </c>
      <c r="BA42" s="80">
        <f t="shared" ca="1" si="4"/>
        <v>0</v>
      </c>
      <c r="BB42" s="80">
        <f t="shared" ca="1" si="4"/>
        <v>0</v>
      </c>
      <c r="BC42" s="80">
        <f t="shared" ca="1" si="4"/>
        <v>0</v>
      </c>
      <c r="BD42" s="80">
        <f t="shared" ca="1" si="4"/>
        <v>0</v>
      </c>
      <c r="BE42" s="80">
        <f t="shared" ref="BE42:CZ42" ca="1" si="5">SUM(BE9:BE41)</f>
        <v>0</v>
      </c>
      <c r="BF42" s="80">
        <f t="shared" ca="1" si="5"/>
        <v>0</v>
      </c>
      <c r="BG42" s="80">
        <f t="shared" ca="1" si="5"/>
        <v>0</v>
      </c>
      <c r="BH42" s="80">
        <f t="shared" ca="1" si="5"/>
        <v>0</v>
      </c>
      <c r="BI42" s="80">
        <f t="shared" ca="1" si="5"/>
        <v>0</v>
      </c>
      <c r="BJ42" s="80">
        <f t="shared" ca="1" si="5"/>
        <v>0</v>
      </c>
      <c r="BK42" s="80">
        <f t="shared" ca="1" si="5"/>
        <v>0</v>
      </c>
      <c r="BL42" s="80">
        <f t="shared" ca="1" si="5"/>
        <v>0</v>
      </c>
      <c r="BM42" s="80">
        <f t="shared" ca="1" si="5"/>
        <v>0</v>
      </c>
      <c r="BN42" s="80">
        <f t="shared" ca="1" si="5"/>
        <v>0</v>
      </c>
      <c r="BO42" s="80">
        <f t="shared" ca="1" si="5"/>
        <v>0</v>
      </c>
      <c r="BP42" s="80">
        <f t="shared" ca="1" si="5"/>
        <v>0</v>
      </c>
      <c r="BQ42" s="80">
        <f t="shared" ca="1" si="5"/>
        <v>0</v>
      </c>
      <c r="BR42" s="80">
        <f t="shared" ca="1" si="5"/>
        <v>0</v>
      </c>
      <c r="BS42" s="80">
        <f t="shared" ca="1" si="5"/>
        <v>0</v>
      </c>
      <c r="BT42" s="80">
        <f t="shared" ca="1" si="5"/>
        <v>0</v>
      </c>
      <c r="BU42" s="80">
        <f t="shared" ca="1" si="5"/>
        <v>0</v>
      </c>
      <c r="BV42" s="80">
        <f t="shared" ca="1" si="5"/>
        <v>0</v>
      </c>
      <c r="BW42" s="80">
        <f t="shared" ca="1" si="5"/>
        <v>0</v>
      </c>
      <c r="BX42" s="80">
        <f t="shared" ca="1" si="5"/>
        <v>0</v>
      </c>
      <c r="BY42" s="80">
        <f t="shared" ca="1" si="5"/>
        <v>0</v>
      </c>
      <c r="BZ42" s="80">
        <f t="shared" ca="1" si="5"/>
        <v>0</v>
      </c>
      <c r="CA42" s="80">
        <f t="shared" ca="1" si="5"/>
        <v>0</v>
      </c>
      <c r="CB42" s="80">
        <f t="shared" ca="1" si="5"/>
        <v>0</v>
      </c>
      <c r="CC42" s="80">
        <f t="shared" ca="1" si="5"/>
        <v>0</v>
      </c>
      <c r="CD42" s="80">
        <f t="shared" ca="1" si="5"/>
        <v>0</v>
      </c>
      <c r="CE42" s="80">
        <f t="shared" ca="1" si="5"/>
        <v>0</v>
      </c>
      <c r="CF42" s="80">
        <f t="shared" ca="1" si="5"/>
        <v>0</v>
      </c>
      <c r="CG42" s="80">
        <f t="shared" ca="1" si="5"/>
        <v>0</v>
      </c>
      <c r="CH42" s="80">
        <f t="shared" ca="1" si="5"/>
        <v>0</v>
      </c>
      <c r="CI42" s="80">
        <f t="shared" ca="1" si="5"/>
        <v>0</v>
      </c>
      <c r="CJ42" s="80">
        <f t="shared" ca="1" si="5"/>
        <v>0</v>
      </c>
      <c r="CK42" s="80">
        <f t="shared" ca="1" si="5"/>
        <v>0</v>
      </c>
      <c r="CL42" s="80">
        <f t="shared" ca="1" si="5"/>
        <v>0</v>
      </c>
      <c r="CM42" s="80">
        <f t="shared" ca="1" si="5"/>
        <v>0</v>
      </c>
      <c r="CN42" s="80">
        <f t="shared" ca="1" si="5"/>
        <v>0</v>
      </c>
      <c r="CO42" s="80">
        <f t="shared" ca="1" si="5"/>
        <v>0</v>
      </c>
      <c r="CP42" s="80">
        <f t="shared" ca="1" si="5"/>
        <v>0</v>
      </c>
      <c r="CQ42" s="80">
        <f t="shared" ca="1" si="5"/>
        <v>0</v>
      </c>
      <c r="CR42" s="80">
        <f t="shared" ca="1" si="5"/>
        <v>0</v>
      </c>
      <c r="CS42" s="80">
        <f t="shared" ca="1" si="5"/>
        <v>0</v>
      </c>
      <c r="CT42" s="80">
        <f t="shared" ca="1" si="5"/>
        <v>0</v>
      </c>
      <c r="CU42" s="80">
        <f t="shared" ca="1" si="5"/>
        <v>0</v>
      </c>
      <c r="CV42" s="80">
        <f t="shared" ca="1" si="5"/>
        <v>0</v>
      </c>
      <c r="CW42" s="80">
        <f t="shared" ca="1" si="5"/>
        <v>0</v>
      </c>
      <c r="CX42" s="80">
        <f t="shared" ca="1" si="5"/>
        <v>0</v>
      </c>
      <c r="CY42" s="80">
        <f t="shared" ca="1" si="5"/>
        <v>0</v>
      </c>
      <c r="CZ42" s="80">
        <f t="shared" ca="1" si="5"/>
        <v>0</v>
      </c>
    </row>
  </sheetData>
  <phoneticPr fontId="0"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FFFF00"/>
  </sheetPr>
  <dimension ref="A1:M183"/>
  <sheetViews>
    <sheetView rightToLeft="1" zoomScale="80" zoomScaleNormal="80" workbookViewId="0">
      <pane ySplit="7" topLeftCell="A8" activePane="bottomLeft" state="frozen"/>
      <selection pane="bottomLeft" activeCell="B12" sqref="B12"/>
    </sheetView>
  </sheetViews>
  <sheetFormatPr defaultColWidth="0" defaultRowHeight="13.2" zeroHeight="1"/>
  <cols>
    <col min="1" max="1" width="1.44140625" style="120" customWidth="1"/>
    <col min="2" max="2" width="32.5546875" style="120" customWidth="1"/>
    <col min="3" max="3" width="15.6640625" style="123" customWidth="1"/>
    <col min="4" max="4" width="15.6640625" style="122" customWidth="1"/>
    <col min="5" max="5" width="47.5546875" style="123" customWidth="1"/>
    <col min="6" max="6" width="8.33203125" style="123" customWidth="1"/>
    <col min="7" max="7" width="46" style="122" hidden="1" customWidth="1"/>
    <col min="8" max="8" width="7.109375" style="122" hidden="1" customWidth="1"/>
    <col min="9" max="9" width="27.33203125" style="122" hidden="1" customWidth="1"/>
    <col min="10" max="10" width="12.88671875" style="122" hidden="1" customWidth="1"/>
    <col min="11" max="11" width="5.44140625" style="122" hidden="1" customWidth="1"/>
    <col min="12" max="12" width="21.33203125" style="122" hidden="1" customWidth="1"/>
    <col min="13" max="16384" width="5.44140625" style="122" hidden="1"/>
  </cols>
  <sheetData>
    <row r="1" spans="1:13" s="119" customFormat="1" ht="21">
      <c r="A1" s="118"/>
      <c r="B1" s="279" t="s">
        <v>70</v>
      </c>
      <c r="C1" s="280">
        <f>חובות!B3</f>
        <v>0</v>
      </c>
      <c r="D1" s="280"/>
      <c r="E1" s="281"/>
      <c r="F1" s="281"/>
    </row>
    <row r="2" spans="1:13" ht="21">
      <c r="B2" s="282" t="s">
        <v>71</v>
      </c>
      <c r="C2" s="283" t="s">
        <v>72</v>
      </c>
      <c r="D2" s="283" t="s">
        <v>73</v>
      </c>
      <c r="E2" s="284" t="s">
        <v>74</v>
      </c>
      <c r="F2" s="281"/>
      <c r="G2" s="121"/>
    </row>
    <row r="3" spans="1:13" s="86" customFormat="1" ht="15.75" customHeight="1">
      <c r="A3" s="234"/>
      <c r="B3" s="285" t="s">
        <v>75</v>
      </c>
      <c r="C3" s="252" t="e">
        <f ca="1">SUM(C8:C138)</f>
        <v>#N/A</v>
      </c>
      <c r="D3" s="253" t="e">
        <f ca="1">SUM(D8:D138)</f>
        <v>#N/A</v>
      </c>
      <c r="E3" s="254"/>
      <c r="F3" s="254"/>
      <c r="G3" s="86" t="s">
        <v>76</v>
      </c>
      <c r="H3" s="86" t="e">
        <f>MATCH("הכנסות",'תקציב וביצוע'!A1:A500,0)</f>
        <v>#N/A</v>
      </c>
      <c r="I3" s="342"/>
    </row>
    <row r="4" spans="1:13" s="86" customFormat="1" ht="15.75" customHeight="1">
      <c r="A4" s="234"/>
      <c r="B4" s="285" t="s">
        <v>77</v>
      </c>
      <c r="C4" s="252" t="e">
        <f ca="1">CurrentIncome</f>
        <v>#N/A</v>
      </c>
      <c r="D4" s="253" t="e">
        <f ca="1">D165</f>
        <v>#N/A</v>
      </c>
      <c r="E4" s="254"/>
      <c r="F4" s="254"/>
      <c r="G4" s="86" t="s">
        <v>78</v>
      </c>
      <c r="H4" s="86" t="e">
        <f>MATCH("התחייבויות",'תקציב וביצוע'!A2:A500,0)</f>
        <v>#N/A</v>
      </c>
    </row>
    <row r="5" spans="1:13" s="86" customFormat="1" ht="15.75" customHeight="1">
      <c r="A5" s="234"/>
      <c r="B5" s="285" t="s">
        <v>79</v>
      </c>
      <c r="C5" s="252" t="e">
        <f ca="1">C4-C3</f>
        <v>#N/A</v>
      </c>
      <c r="D5" s="252" t="e">
        <f ca="1">D4-D3</f>
        <v>#N/A</v>
      </c>
      <c r="E5" s="254"/>
      <c r="F5" s="254"/>
      <c r="G5" s="86" t="s">
        <v>80</v>
      </c>
      <c r="H5" s="86" t="e">
        <f>MATCH("נכסים",'תקציב וביצוע'!A2:A500,0)-H4</f>
        <v>#N/A</v>
      </c>
    </row>
    <row r="6" spans="1:13" s="86" customFormat="1" ht="15.75" customHeight="1">
      <c r="A6" s="234"/>
      <c r="B6" s="285" t="s">
        <v>81</v>
      </c>
      <c r="C6" s="252" t="e">
        <f>C168</f>
        <v>#N/A</v>
      </c>
      <c r="D6" s="253" t="e">
        <f>C6</f>
        <v>#N/A</v>
      </c>
      <c r="E6" s="254"/>
      <c r="F6" s="254"/>
      <c r="G6" s="86" t="s">
        <v>82</v>
      </c>
      <c r="H6" s="86" t="e">
        <f ca="1">MATCH("סה""כ",OFFSET('תקציב וביצוע'!A1:A500,H3,0),FALSE)</f>
        <v>#N/A</v>
      </c>
    </row>
    <row r="7" spans="1:13" s="86" customFormat="1" ht="15.75" customHeight="1" thickBot="1">
      <c r="A7" s="234"/>
      <c r="B7" s="285" t="s">
        <v>83</v>
      </c>
      <c r="C7" s="252" t="e">
        <f ca="1">C5-C6</f>
        <v>#N/A</v>
      </c>
      <c r="D7" s="252" t="e">
        <f ca="1">D5-D6</f>
        <v>#N/A</v>
      </c>
      <c r="E7" s="254"/>
      <c r="F7" s="254"/>
    </row>
    <row r="8" spans="1:13" customFormat="1" ht="13.8" thickTop="1">
      <c r="A8" s="374"/>
      <c r="B8" s="379" t="e">
        <f t="shared" ref="B8:B71" ca="1" si="0">IF(ROW(E8)&lt;$H$3-$H$5-11,OFFSET(G8,IF(ROW(E8)&gt;=$H$4-5,$H$5-2,0),0),0)</f>
        <v>#N/A</v>
      </c>
      <c r="C8" s="368" t="e">
        <f ca="1">VLOOKUP(B8,$G$8:$I$138,3,FALSE)</f>
        <v>#N/A</v>
      </c>
      <c r="D8" s="369" t="e">
        <f ca="1">C8</f>
        <v>#N/A</v>
      </c>
      <c r="E8" s="375"/>
      <c r="F8" s="375"/>
      <c r="G8">
        <f ca="1">OFFSET(J8,K8,0)</f>
        <v>0</v>
      </c>
      <c r="I8">
        <f ca="1">IFERROR(VLOOKUP(G8,'תקציב וביצוע'!$A$1:$L$200,2,FALSE),0)</f>
        <v>0</v>
      </c>
      <c r="J8">
        <f>'תקציב וביצוע'!A2</f>
        <v>0</v>
      </c>
      <c r="K8">
        <f ca="1">IF(NOT(ISERROR(MATCH(OFFSET(J8,K7,0),$M$8:$M$26,0))),K7+1,K7)</f>
        <v>0</v>
      </c>
      <c r="M8" t="s">
        <v>84</v>
      </c>
    </row>
    <row r="9" spans="1:13" customFormat="1">
      <c r="A9" s="376"/>
      <c r="B9" s="236" t="e">
        <f t="shared" ca="1" si="0"/>
        <v>#N/A</v>
      </c>
      <c r="C9" s="370" t="e">
        <f t="shared" ref="C9:C72" ca="1" si="1">VLOOKUP(B9,$G$8:$I$138,3,FALSE)</f>
        <v>#N/A</v>
      </c>
      <c r="D9" s="371" t="e">
        <f t="shared" ref="D9:D49" ca="1" si="2">C9</f>
        <v>#N/A</v>
      </c>
      <c r="E9" s="377"/>
      <c r="F9" s="377"/>
      <c r="G9">
        <f t="shared" ref="G9:G72" ca="1" si="3">OFFSET(J9,K9,0)</f>
        <v>0</v>
      </c>
      <c r="I9">
        <f ca="1">IFERROR(VLOOKUP(G9,'תקציב וביצוע'!$A$1:$L$200,2,FALSE),0)</f>
        <v>0</v>
      </c>
      <c r="J9">
        <f>'תקציב וביצוע'!A3</f>
        <v>0</v>
      </c>
      <c r="K9">
        <f t="shared" ref="K9:K72" ca="1" si="4">IF(NOT(ISERROR(MATCH(OFFSET(J9,K8,0),$M$8:$M$26,0))),K8+1,K8)</f>
        <v>0</v>
      </c>
      <c r="M9" t="s">
        <v>85</v>
      </c>
    </row>
    <row r="10" spans="1:13" customFormat="1">
      <c r="A10" s="376"/>
      <c r="B10" s="236" t="e">
        <f t="shared" ca="1" si="0"/>
        <v>#N/A</v>
      </c>
      <c r="C10" s="370" t="e">
        <f t="shared" ca="1" si="1"/>
        <v>#N/A</v>
      </c>
      <c r="D10" s="371" t="e">
        <f t="shared" ca="1" si="2"/>
        <v>#N/A</v>
      </c>
      <c r="E10" s="377"/>
      <c r="F10" s="377"/>
      <c r="G10">
        <f t="shared" ca="1" si="3"/>
        <v>0</v>
      </c>
      <c r="I10">
        <f ca="1">IFERROR(VLOOKUP(G10,'תקציב וביצוע'!$A$1:$L$200,2,FALSE),0)</f>
        <v>0</v>
      </c>
      <c r="J10">
        <f>'תקציב וביצוע'!A4</f>
        <v>0</v>
      </c>
      <c r="K10">
        <f t="shared" ca="1" si="4"/>
        <v>0</v>
      </c>
      <c r="M10" t="s">
        <v>86</v>
      </c>
    </row>
    <row r="11" spans="1:13" customFormat="1">
      <c r="A11" s="376"/>
      <c r="B11" s="236" t="e">
        <f t="shared" ca="1" si="0"/>
        <v>#N/A</v>
      </c>
      <c r="C11" s="370" t="e">
        <f t="shared" ca="1" si="1"/>
        <v>#N/A</v>
      </c>
      <c r="D11" s="371" t="e">
        <f t="shared" ca="1" si="2"/>
        <v>#N/A</v>
      </c>
      <c r="E11" s="377"/>
      <c r="F11" s="377"/>
      <c r="G11">
        <f t="shared" ca="1" si="3"/>
        <v>0</v>
      </c>
      <c r="I11">
        <f ca="1">IFERROR(VLOOKUP(G11,'תקציב וביצוע'!$A$1:$L$200,2,FALSE),0)</f>
        <v>0</v>
      </c>
      <c r="J11">
        <f>'תקציב וביצוע'!A5</f>
        <v>0</v>
      </c>
      <c r="K11">
        <f t="shared" ca="1" si="4"/>
        <v>0</v>
      </c>
      <c r="M11" t="s">
        <v>87</v>
      </c>
    </row>
    <row r="12" spans="1:13" customFormat="1">
      <c r="A12" s="376"/>
      <c r="B12" s="236" t="e">
        <f t="shared" ca="1" si="0"/>
        <v>#N/A</v>
      </c>
      <c r="C12" s="370" t="e">
        <f t="shared" ca="1" si="1"/>
        <v>#N/A</v>
      </c>
      <c r="D12" s="371" t="e">
        <f t="shared" ca="1" si="2"/>
        <v>#N/A</v>
      </c>
      <c r="E12" s="377"/>
      <c r="F12" s="377"/>
      <c r="G12">
        <f t="shared" ca="1" si="3"/>
        <v>0</v>
      </c>
      <c r="I12">
        <f ca="1">IFERROR(VLOOKUP(G12,'תקציב וביצוע'!$A$1:$L$200,2,FALSE),0)</f>
        <v>0</v>
      </c>
      <c r="J12">
        <f>'תקציב וביצוע'!A6</f>
        <v>0</v>
      </c>
      <c r="K12">
        <f t="shared" ca="1" si="4"/>
        <v>0</v>
      </c>
      <c r="M12" s="4" t="s">
        <v>88</v>
      </c>
    </row>
    <row r="13" spans="1:13" customFormat="1">
      <c r="A13" s="376"/>
      <c r="B13" s="236" t="e">
        <f t="shared" ca="1" si="0"/>
        <v>#N/A</v>
      </c>
      <c r="C13" s="370" t="e">
        <f t="shared" ca="1" si="1"/>
        <v>#N/A</v>
      </c>
      <c r="D13" s="371" t="e">
        <f t="shared" ca="1" si="2"/>
        <v>#N/A</v>
      </c>
      <c r="E13" s="377"/>
      <c r="F13" s="377"/>
      <c r="G13">
        <f t="shared" ca="1" si="3"/>
        <v>0</v>
      </c>
      <c r="I13">
        <f ca="1">IFERROR(VLOOKUP(G13,'תקציב וביצוע'!$A$1:$L$200,2,FALSE),0)</f>
        <v>0</v>
      </c>
      <c r="J13">
        <f>'תקציב וביצוע'!A7</f>
        <v>0</v>
      </c>
      <c r="K13">
        <f t="shared" ca="1" si="4"/>
        <v>0</v>
      </c>
      <c r="M13" s="4" t="s">
        <v>89</v>
      </c>
    </row>
    <row r="14" spans="1:13" customFormat="1">
      <c r="A14" s="376"/>
      <c r="B14" s="236" t="e">
        <f t="shared" ca="1" si="0"/>
        <v>#N/A</v>
      </c>
      <c r="C14" s="370" t="e">
        <f t="shared" ca="1" si="1"/>
        <v>#N/A</v>
      </c>
      <c r="D14" s="371" t="e">
        <f t="shared" ca="1" si="2"/>
        <v>#N/A</v>
      </c>
      <c r="E14" s="377"/>
      <c r="F14" s="377"/>
      <c r="G14">
        <f t="shared" ca="1" si="3"/>
        <v>0</v>
      </c>
      <c r="I14">
        <f ca="1">IFERROR(VLOOKUP(G14,'תקציב וביצוע'!$A$1:$L$200,2,FALSE),0)</f>
        <v>0</v>
      </c>
      <c r="J14">
        <f>'תקציב וביצוע'!A8</f>
        <v>0</v>
      </c>
      <c r="K14">
        <f t="shared" ca="1" si="4"/>
        <v>0</v>
      </c>
      <c r="M14" t="s">
        <v>90</v>
      </c>
    </row>
    <row r="15" spans="1:13" customFormat="1">
      <c r="A15" s="376"/>
      <c r="B15" s="236" t="e">
        <f t="shared" ca="1" si="0"/>
        <v>#N/A</v>
      </c>
      <c r="C15" s="370" t="e">
        <f t="shared" ca="1" si="1"/>
        <v>#N/A</v>
      </c>
      <c r="D15" s="371" t="e">
        <f t="shared" ca="1" si="2"/>
        <v>#N/A</v>
      </c>
      <c r="E15" s="377"/>
      <c r="F15" s="377"/>
      <c r="G15">
        <f t="shared" ca="1" si="3"/>
        <v>0</v>
      </c>
      <c r="I15">
        <f ca="1">IFERROR(VLOOKUP(G15,'תקציב וביצוע'!$A$1:$L$200,2,FALSE),0)</f>
        <v>0</v>
      </c>
      <c r="J15">
        <f>'תקציב וביצוע'!A9</f>
        <v>0</v>
      </c>
      <c r="K15">
        <f t="shared" ca="1" si="4"/>
        <v>0</v>
      </c>
      <c r="M15" t="s">
        <v>91</v>
      </c>
    </row>
    <row r="16" spans="1:13" customFormat="1">
      <c r="A16" s="376"/>
      <c r="B16" s="236" t="e">
        <f t="shared" ca="1" si="0"/>
        <v>#N/A</v>
      </c>
      <c r="C16" s="370" t="e">
        <f t="shared" ca="1" si="1"/>
        <v>#N/A</v>
      </c>
      <c r="D16" s="371" t="e">
        <f t="shared" ca="1" si="2"/>
        <v>#N/A</v>
      </c>
      <c r="E16" s="377"/>
      <c r="F16" s="377"/>
      <c r="G16">
        <f t="shared" ca="1" si="3"/>
        <v>0</v>
      </c>
      <c r="I16">
        <f ca="1">IFERROR(VLOOKUP(G16,'תקציב וביצוע'!$A$1:$L$200,2,FALSE),0)</f>
        <v>0</v>
      </c>
      <c r="J16">
        <f>'תקציב וביצוע'!A10</f>
        <v>0</v>
      </c>
      <c r="K16">
        <f t="shared" ca="1" si="4"/>
        <v>0</v>
      </c>
      <c r="M16" t="s">
        <v>92</v>
      </c>
    </row>
    <row r="17" spans="1:13" customFormat="1">
      <c r="A17" s="376"/>
      <c r="B17" s="236" t="e">
        <f t="shared" ca="1" si="0"/>
        <v>#N/A</v>
      </c>
      <c r="C17" s="370" t="e">
        <f t="shared" ca="1" si="1"/>
        <v>#N/A</v>
      </c>
      <c r="D17" s="371" t="e">
        <f t="shared" ca="1" si="2"/>
        <v>#N/A</v>
      </c>
      <c r="E17" s="377"/>
      <c r="F17" s="377"/>
      <c r="G17">
        <f t="shared" ca="1" si="3"/>
        <v>0</v>
      </c>
      <c r="I17">
        <f ca="1">IFERROR(VLOOKUP(G17,'תקציב וביצוע'!$A$1:$L$200,2,FALSE),0)</f>
        <v>0</v>
      </c>
      <c r="J17">
        <f>'תקציב וביצוע'!A11</f>
        <v>0</v>
      </c>
      <c r="K17">
        <f t="shared" ca="1" si="4"/>
        <v>0</v>
      </c>
      <c r="M17" t="s">
        <v>93</v>
      </c>
    </row>
    <row r="18" spans="1:13" customFormat="1">
      <c r="A18" s="376"/>
      <c r="B18" s="236" t="e">
        <f t="shared" ca="1" si="0"/>
        <v>#N/A</v>
      </c>
      <c r="C18" s="370" t="e">
        <f t="shared" ca="1" si="1"/>
        <v>#N/A</v>
      </c>
      <c r="D18" s="371" t="e">
        <f t="shared" ca="1" si="2"/>
        <v>#N/A</v>
      </c>
      <c r="E18" s="377"/>
      <c r="F18" s="377"/>
      <c r="G18">
        <f t="shared" ca="1" si="3"/>
        <v>0</v>
      </c>
      <c r="I18">
        <f ca="1">IFERROR(VLOOKUP(G18,'תקציב וביצוע'!$A$1:$L$200,2,FALSE),0)</f>
        <v>0</v>
      </c>
      <c r="J18">
        <f>'תקציב וביצוע'!A12</f>
        <v>0</v>
      </c>
      <c r="K18">
        <f t="shared" ca="1" si="4"/>
        <v>0</v>
      </c>
      <c r="M18" t="s">
        <v>94</v>
      </c>
    </row>
    <row r="19" spans="1:13" customFormat="1">
      <c r="A19" s="376"/>
      <c r="B19" s="236" t="e">
        <f t="shared" ca="1" si="0"/>
        <v>#N/A</v>
      </c>
      <c r="C19" s="370" t="e">
        <f t="shared" ca="1" si="1"/>
        <v>#N/A</v>
      </c>
      <c r="D19" s="371" t="e">
        <f t="shared" ca="1" si="2"/>
        <v>#N/A</v>
      </c>
      <c r="E19" s="377"/>
      <c r="F19" s="377"/>
      <c r="G19">
        <f t="shared" ca="1" si="3"/>
        <v>0</v>
      </c>
      <c r="I19">
        <f ca="1">IFERROR(VLOOKUP(G19,'תקציב וביצוע'!$A$1:$L$200,2,FALSE),0)</f>
        <v>0</v>
      </c>
      <c r="J19">
        <f>'תקציב וביצוע'!A13</f>
        <v>0</v>
      </c>
      <c r="K19">
        <f t="shared" ca="1" si="4"/>
        <v>0</v>
      </c>
      <c r="M19" t="s">
        <v>95</v>
      </c>
    </row>
    <row r="20" spans="1:13" customFormat="1">
      <c r="A20" s="376"/>
      <c r="B20" s="236" t="e">
        <f t="shared" ca="1" si="0"/>
        <v>#N/A</v>
      </c>
      <c r="C20" s="370" t="e">
        <f t="shared" ca="1" si="1"/>
        <v>#N/A</v>
      </c>
      <c r="D20" s="371" t="e">
        <f t="shared" ca="1" si="2"/>
        <v>#N/A</v>
      </c>
      <c r="E20" s="377"/>
      <c r="F20" s="377"/>
      <c r="G20">
        <f t="shared" ca="1" si="3"/>
        <v>0</v>
      </c>
      <c r="I20">
        <f ca="1">IFERROR(VLOOKUP(G20,'תקציב וביצוע'!$A$1:$L$200,2,FALSE),0)</f>
        <v>0</v>
      </c>
      <c r="J20">
        <f>'תקציב וביצוע'!A14</f>
        <v>0</v>
      </c>
      <c r="K20">
        <f t="shared" ca="1" si="4"/>
        <v>0</v>
      </c>
      <c r="M20" t="s">
        <v>96</v>
      </c>
    </row>
    <row r="21" spans="1:13" customFormat="1">
      <c r="A21" s="376"/>
      <c r="B21" s="236" t="e">
        <f t="shared" ca="1" si="0"/>
        <v>#N/A</v>
      </c>
      <c r="C21" s="370" t="e">
        <f t="shared" ca="1" si="1"/>
        <v>#N/A</v>
      </c>
      <c r="D21" s="371" t="e">
        <f t="shared" ca="1" si="2"/>
        <v>#N/A</v>
      </c>
      <c r="E21" s="377"/>
      <c r="F21" s="377"/>
      <c r="G21">
        <f t="shared" ca="1" si="3"/>
        <v>0</v>
      </c>
      <c r="I21">
        <f ca="1">IFERROR(VLOOKUP(G21,'תקציב וביצוע'!$A$1:$L$200,2,FALSE),0)</f>
        <v>0</v>
      </c>
      <c r="J21">
        <f>'תקציב וביצוע'!A15</f>
        <v>0</v>
      </c>
      <c r="K21">
        <f t="shared" ca="1" si="4"/>
        <v>0</v>
      </c>
      <c r="M21" t="s">
        <v>97</v>
      </c>
    </row>
    <row r="22" spans="1:13" customFormat="1">
      <c r="A22" s="376"/>
      <c r="B22" s="236" t="e">
        <f t="shared" ca="1" si="0"/>
        <v>#N/A</v>
      </c>
      <c r="C22" s="370" t="e">
        <f t="shared" ca="1" si="1"/>
        <v>#N/A</v>
      </c>
      <c r="D22" s="371" t="e">
        <f t="shared" ca="1" si="2"/>
        <v>#N/A</v>
      </c>
      <c r="E22" s="377"/>
      <c r="F22" s="377"/>
      <c r="G22">
        <f t="shared" ca="1" si="3"/>
        <v>0</v>
      </c>
      <c r="I22">
        <f ca="1">IFERROR(VLOOKUP(G22,'תקציב וביצוע'!$A$1:$L$200,2,FALSE),0)</f>
        <v>0</v>
      </c>
      <c r="J22">
        <f>'תקציב וביצוע'!A16</f>
        <v>0</v>
      </c>
      <c r="K22">
        <f t="shared" ca="1" si="4"/>
        <v>0</v>
      </c>
      <c r="M22" t="s">
        <v>98</v>
      </c>
    </row>
    <row r="23" spans="1:13" customFormat="1">
      <c r="A23" s="376"/>
      <c r="B23" s="236" t="e">
        <f t="shared" ca="1" si="0"/>
        <v>#N/A</v>
      </c>
      <c r="C23" s="370" t="e">
        <f t="shared" ca="1" si="1"/>
        <v>#N/A</v>
      </c>
      <c r="D23" s="371" t="e">
        <f t="shared" ca="1" si="2"/>
        <v>#N/A</v>
      </c>
      <c r="E23" s="377"/>
      <c r="F23" s="377"/>
      <c r="G23">
        <f t="shared" ca="1" si="3"/>
        <v>0</v>
      </c>
      <c r="I23">
        <f ca="1">IFERROR(VLOOKUP(G23,'תקציב וביצוע'!$A$1:$L$200,2,FALSE),0)</f>
        <v>0</v>
      </c>
      <c r="J23">
        <f>'תקציב וביצוע'!A17</f>
        <v>0</v>
      </c>
      <c r="K23">
        <f t="shared" ca="1" si="4"/>
        <v>0</v>
      </c>
      <c r="M23" t="s">
        <v>99</v>
      </c>
    </row>
    <row r="24" spans="1:13" customFormat="1">
      <c r="A24" s="376"/>
      <c r="B24" s="236" t="e">
        <f t="shared" ca="1" si="0"/>
        <v>#N/A</v>
      </c>
      <c r="C24" s="370" t="e">
        <f t="shared" ca="1" si="1"/>
        <v>#N/A</v>
      </c>
      <c r="D24" s="371" t="e">
        <f t="shared" ca="1" si="2"/>
        <v>#N/A</v>
      </c>
      <c r="E24" s="377"/>
      <c r="F24" s="377"/>
      <c r="G24">
        <f t="shared" ca="1" si="3"/>
        <v>0</v>
      </c>
      <c r="I24">
        <f ca="1">IFERROR(VLOOKUP(G24,'תקציב וביצוע'!$A$1:$L$200,2,FALSE),0)</f>
        <v>0</v>
      </c>
      <c r="J24">
        <f>'תקציב וביצוע'!A18</f>
        <v>0</v>
      </c>
      <c r="K24">
        <f t="shared" ca="1" si="4"/>
        <v>0</v>
      </c>
      <c r="M24" t="s">
        <v>100</v>
      </c>
    </row>
    <row r="25" spans="1:13" customFormat="1">
      <c r="A25" s="376"/>
      <c r="B25" s="236" t="e">
        <f t="shared" ca="1" si="0"/>
        <v>#N/A</v>
      </c>
      <c r="C25" s="370" t="e">
        <f t="shared" ca="1" si="1"/>
        <v>#N/A</v>
      </c>
      <c r="D25" s="371" t="e">
        <f t="shared" ca="1" si="2"/>
        <v>#N/A</v>
      </c>
      <c r="E25" s="377"/>
      <c r="F25" s="377"/>
      <c r="G25">
        <f t="shared" ca="1" si="3"/>
        <v>0</v>
      </c>
      <c r="I25">
        <f ca="1">IFERROR(VLOOKUP(G25,'תקציב וביצוע'!$A$1:$L$200,2,FALSE),0)</f>
        <v>0</v>
      </c>
      <c r="J25">
        <f>'תקציב וביצוע'!A19</f>
        <v>0</v>
      </c>
      <c r="K25">
        <f t="shared" ca="1" si="4"/>
        <v>0</v>
      </c>
      <c r="M25" t="s">
        <v>101</v>
      </c>
    </row>
    <row r="26" spans="1:13" customFormat="1">
      <c r="A26" s="376"/>
      <c r="B26" s="236" t="e">
        <f t="shared" ca="1" si="0"/>
        <v>#N/A</v>
      </c>
      <c r="C26" s="370" t="e">
        <f t="shared" ca="1" si="1"/>
        <v>#N/A</v>
      </c>
      <c r="D26" s="371" t="e">
        <f t="shared" ca="1" si="2"/>
        <v>#N/A</v>
      </c>
      <c r="E26" s="377"/>
      <c r="F26" s="377"/>
      <c r="G26">
        <f t="shared" ca="1" si="3"/>
        <v>0</v>
      </c>
      <c r="I26">
        <f ca="1">IFERROR(VLOOKUP(G26,'תקציב וביצוע'!$A$1:$L$200,2,FALSE),0)</f>
        <v>0</v>
      </c>
      <c r="J26">
        <f>'תקציב וביצוע'!A20</f>
        <v>0</v>
      </c>
      <c r="K26">
        <f t="shared" ca="1" si="4"/>
        <v>0</v>
      </c>
      <c r="M26" t="s">
        <v>102</v>
      </c>
    </row>
    <row r="27" spans="1:13" customFormat="1">
      <c r="A27" s="376"/>
      <c r="B27" s="236" t="e">
        <f t="shared" ca="1" si="0"/>
        <v>#N/A</v>
      </c>
      <c r="C27" s="370" t="e">
        <f t="shared" ca="1" si="1"/>
        <v>#N/A</v>
      </c>
      <c r="D27" s="371" t="e">
        <f t="shared" ca="1" si="2"/>
        <v>#N/A</v>
      </c>
      <c r="E27" s="377"/>
      <c r="F27" s="377"/>
      <c r="G27">
        <f t="shared" ca="1" si="3"/>
        <v>0</v>
      </c>
      <c r="I27">
        <f ca="1">IFERROR(VLOOKUP(G27,'תקציב וביצוע'!$A$1:$L$200,2,FALSE),0)</f>
        <v>0</v>
      </c>
      <c r="J27">
        <f>'תקציב וביצוע'!A21</f>
        <v>0</v>
      </c>
      <c r="K27">
        <f t="shared" ca="1" si="4"/>
        <v>0</v>
      </c>
    </row>
    <row r="28" spans="1:13" customFormat="1">
      <c r="A28" s="376"/>
      <c r="B28" s="236" t="e">
        <f t="shared" ca="1" si="0"/>
        <v>#N/A</v>
      </c>
      <c r="C28" s="370" t="e">
        <f t="shared" ca="1" si="1"/>
        <v>#N/A</v>
      </c>
      <c r="D28" s="371" t="e">
        <f t="shared" ca="1" si="2"/>
        <v>#N/A</v>
      </c>
      <c r="E28" s="377"/>
      <c r="F28" s="377"/>
      <c r="G28">
        <f t="shared" ca="1" si="3"/>
        <v>0</v>
      </c>
      <c r="I28">
        <f ca="1">IFERROR(VLOOKUP(G28,'תקציב וביצוע'!$A$1:$L$200,2,FALSE),0)</f>
        <v>0</v>
      </c>
      <c r="J28">
        <f>'תקציב וביצוע'!A22</f>
        <v>0</v>
      </c>
      <c r="K28">
        <f t="shared" ca="1" si="4"/>
        <v>0</v>
      </c>
    </row>
    <row r="29" spans="1:13" customFormat="1">
      <c r="A29" s="376"/>
      <c r="B29" s="236" t="e">
        <f t="shared" ca="1" si="0"/>
        <v>#N/A</v>
      </c>
      <c r="C29" s="370" t="e">
        <f t="shared" ca="1" si="1"/>
        <v>#N/A</v>
      </c>
      <c r="D29" s="371" t="e">
        <f t="shared" ca="1" si="2"/>
        <v>#N/A</v>
      </c>
      <c r="E29" s="377"/>
      <c r="F29" s="377"/>
      <c r="G29">
        <f t="shared" ca="1" si="3"/>
        <v>0</v>
      </c>
      <c r="I29">
        <f ca="1">IFERROR(VLOOKUP(G29,'תקציב וביצוע'!$A$1:$L$200,2,FALSE),0)</f>
        <v>0</v>
      </c>
      <c r="J29">
        <f>'תקציב וביצוע'!A23</f>
        <v>0</v>
      </c>
      <c r="K29">
        <f t="shared" ca="1" si="4"/>
        <v>0</v>
      </c>
    </row>
    <row r="30" spans="1:13" customFormat="1">
      <c r="A30" s="376"/>
      <c r="B30" s="236" t="e">
        <f t="shared" ca="1" si="0"/>
        <v>#N/A</v>
      </c>
      <c r="C30" s="370" t="e">
        <f t="shared" ca="1" si="1"/>
        <v>#N/A</v>
      </c>
      <c r="D30" s="371" t="e">
        <f t="shared" ca="1" si="2"/>
        <v>#N/A</v>
      </c>
      <c r="E30" s="377"/>
      <c r="F30" s="377"/>
      <c r="G30">
        <f t="shared" ca="1" si="3"/>
        <v>0</v>
      </c>
      <c r="I30">
        <f ca="1">IFERROR(VLOOKUP(G30,'תקציב וביצוע'!$A$1:$L$200,2,FALSE),0)</f>
        <v>0</v>
      </c>
      <c r="J30">
        <f>'תקציב וביצוע'!A24</f>
        <v>0</v>
      </c>
      <c r="K30">
        <f t="shared" ca="1" si="4"/>
        <v>0</v>
      </c>
    </row>
    <row r="31" spans="1:13" customFormat="1">
      <c r="A31" s="376"/>
      <c r="B31" s="236" t="e">
        <f t="shared" ca="1" si="0"/>
        <v>#N/A</v>
      </c>
      <c r="C31" s="370" t="e">
        <f t="shared" ca="1" si="1"/>
        <v>#N/A</v>
      </c>
      <c r="D31" s="371" t="e">
        <f t="shared" ca="1" si="2"/>
        <v>#N/A</v>
      </c>
      <c r="E31" s="377"/>
      <c r="F31" s="377"/>
      <c r="G31">
        <f t="shared" ca="1" si="3"/>
        <v>0</v>
      </c>
      <c r="I31">
        <f ca="1">IFERROR(VLOOKUP(G31,'תקציב וביצוע'!$A$1:$L$200,2,FALSE),0)</f>
        <v>0</v>
      </c>
      <c r="J31">
        <f>'תקציב וביצוע'!A25</f>
        <v>0</v>
      </c>
      <c r="K31">
        <f t="shared" ca="1" si="4"/>
        <v>0</v>
      </c>
    </row>
    <row r="32" spans="1:13" customFormat="1">
      <c r="A32" s="376"/>
      <c r="B32" s="236" t="e">
        <f t="shared" ca="1" si="0"/>
        <v>#N/A</v>
      </c>
      <c r="C32" s="370" t="e">
        <f t="shared" ca="1" si="1"/>
        <v>#N/A</v>
      </c>
      <c r="D32" s="371" t="e">
        <f t="shared" ca="1" si="2"/>
        <v>#N/A</v>
      </c>
      <c r="E32" s="377"/>
      <c r="F32" s="377"/>
      <c r="G32">
        <f t="shared" ca="1" si="3"/>
        <v>0</v>
      </c>
      <c r="I32">
        <f ca="1">IFERROR(VLOOKUP(G32,'תקציב וביצוע'!$A$1:$L$200,2,FALSE),0)</f>
        <v>0</v>
      </c>
      <c r="J32">
        <f>'תקציב וביצוע'!A26</f>
        <v>0</v>
      </c>
      <c r="K32">
        <f t="shared" ca="1" si="4"/>
        <v>0</v>
      </c>
    </row>
    <row r="33" spans="1:11" customFormat="1">
      <c r="A33" s="376"/>
      <c r="B33" s="236" t="e">
        <f t="shared" ca="1" si="0"/>
        <v>#N/A</v>
      </c>
      <c r="C33" s="370" t="e">
        <f t="shared" ca="1" si="1"/>
        <v>#N/A</v>
      </c>
      <c r="D33" s="371" t="e">
        <f t="shared" ca="1" si="2"/>
        <v>#N/A</v>
      </c>
      <c r="E33" s="377"/>
      <c r="F33" s="377"/>
      <c r="G33">
        <f t="shared" ca="1" si="3"/>
        <v>0</v>
      </c>
      <c r="I33">
        <f ca="1">IFERROR(VLOOKUP(G33,'תקציב וביצוע'!$A$1:$L$200,2,FALSE),0)</f>
        <v>0</v>
      </c>
      <c r="J33">
        <f>'תקציב וביצוע'!A27</f>
        <v>0</v>
      </c>
      <c r="K33">
        <f t="shared" ca="1" si="4"/>
        <v>0</v>
      </c>
    </row>
    <row r="34" spans="1:11" customFormat="1">
      <c r="A34" s="376"/>
      <c r="B34" s="236" t="e">
        <f t="shared" ca="1" si="0"/>
        <v>#N/A</v>
      </c>
      <c r="C34" s="370" t="e">
        <f t="shared" ca="1" si="1"/>
        <v>#N/A</v>
      </c>
      <c r="D34" s="371" t="e">
        <f t="shared" ca="1" si="2"/>
        <v>#N/A</v>
      </c>
      <c r="E34" s="377"/>
      <c r="F34" s="377"/>
      <c r="G34">
        <f t="shared" ca="1" si="3"/>
        <v>0</v>
      </c>
      <c r="I34">
        <f ca="1">IFERROR(VLOOKUP(G34,'תקציב וביצוע'!$A$1:$L$200,2,FALSE),0)</f>
        <v>0</v>
      </c>
      <c r="J34">
        <f>'תקציב וביצוע'!A28</f>
        <v>0</v>
      </c>
      <c r="K34">
        <f t="shared" ca="1" si="4"/>
        <v>0</v>
      </c>
    </row>
    <row r="35" spans="1:11" customFormat="1">
      <c r="A35" s="376"/>
      <c r="B35" s="236" t="e">
        <f t="shared" ca="1" si="0"/>
        <v>#N/A</v>
      </c>
      <c r="C35" s="370" t="e">
        <f t="shared" ca="1" si="1"/>
        <v>#N/A</v>
      </c>
      <c r="D35" s="371" t="e">
        <f t="shared" ca="1" si="2"/>
        <v>#N/A</v>
      </c>
      <c r="E35" s="377"/>
      <c r="F35" s="377"/>
      <c r="G35">
        <f t="shared" ca="1" si="3"/>
        <v>0</v>
      </c>
      <c r="I35">
        <f ca="1">IFERROR(VLOOKUP(G35,'תקציב וביצוע'!$A$1:$L$200,2,FALSE),0)</f>
        <v>0</v>
      </c>
      <c r="J35">
        <f>'תקציב וביצוע'!A29</f>
        <v>0</v>
      </c>
      <c r="K35">
        <f t="shared" ca="1" si="4"/>
        <v>0</v>
      </c>
    </row>
    <row r="36" spans="1:11" customFormat="1">
      <c r="A36" s="376"/>
      <c r="B36" s="236" t="e">
        <f t="shared" ca="1" si="0"/>
        <v>#N/A</v>
      </c>
      <c r="C36" s="370" t="e">
        <f t="shared" ca="1" si="1"/>
        <v>#N/A</v>
      </c>
      <c r="D36" s="371" t="e">
        <f t="shared" ca="1" si="2"/>
        <v>#N/A</v>
      </c>
      <c r="E36" s="377"/>
      <c r="F36" s="377"/>
      <c r="G36">
        <f t="shared" ca="1" si="3"/>
        <v>0</v>
      </c>
      <c r="I36">
        <f ca="1">IFERROR(VLOOKUP(G36,'תקציב וביצוע'!$A$1:$L$200,2,FALSE),0)</f>
        <v>0</v>
      </c>
      <c r="J36">
        <f>'תקציב וביצוע'!A30</f>
        <v>0</v>
      </c>
      <c r="K36">
        <f t="shared" ca="1" si="4"/>
        <v>0</v>
      </c>
    </row>
    <row r="37" spans="1:11" customFormat="1">
      <c r="A37" s="376"/>
      <c r="B37" s="236" t="e">
        <f t="shared" ca="1" si="0"/>
        <v>#N/A</v>
      </c>
      <c r="C37" s="370" t="e">
        <f t="shared" ca="1" si="1"/>
        <v>#N/A</v>
      </c>
      <c r="D37" s="371" t="e">
        <f t="shared" ca="1" si="2"/>
        <v>#N/A</v>
      </c>
      <c r="E37" s="377"/>
      <c r="F37" s="377"/>
      <c r="G37">
        <f t="shared" ca="1" si="3"/>
        <v>0</v>
      </c>
      <c r="I37">
        <f ca="1">IFERROR(VLOOKUP(G37,'תקציב וביצוע'!$A$1:$L$200,2,FALSE),0)</f>
        <v>0</v>
      </c>
      <c r="J37">
        <f>'תקציב וביצוע'!A31</f>
        <v>0</v>
      </c>
      <c r="K37">
        <f t="shared" ca="1" si="4"/>
        <v>0</v>
      </c>
    </row>
    <row r="38" spans="1:11" customFormat="1">
      <c r="A38" s="376"/>
      <c r="B38" s="236" t="e">
        <f t="shared" ca="1" si="0"/>
        <v>#N/A</v>
      </c>
      <c r="C38" s="370" t="e">
        <f t="shared" ca="1" si="1"/>
        <v>#N/A</v>
      </c>
      <c r="D38" s="371" t="e">
        <f t="shared" ca="1" si="2"/>
        <v>#N/A</v>
      </c>
      <c r="E38" s="377"/>
      <c r="F38" s="377"/>
      <c r="G38">
        <f t="shared" ca="1" si="3"/>
        <v>0</v>
      </c>
      <c r="I38">
        <f ca="1">IFERROR(VLOOKUP(G38,'תקציב וביצוע'!$A$1:$L$200,2,FALSE),0)</f>
        <v>0</v>
      </c>
      <c r="J38">
        <f>'תקציב וביצוע'!A32</f>
        <v>0</v>
      </c>
      <c r="K38">
        <f t="shared" ca="1" si="4"/>
        <v>0</v>
      </c>
    </row>
    <row r="39" spans="1:11" customFormat="1">
      <c r="A39" s="376"/>
      <c r="B39" s="236" t="e">
        <f t="shared" ca="1" si="0"/>
        <v>#N/A</v>
      </c>
      <c r="C39" s="370" t="e">
        <f t="shared" ca="1" si="1"/>
        <v>#N/A</v>
      </c>
      <c r="D39" s="371" t="e">
        <f t="shared" ca="1" si="2"/>
        <v>#N/A</v>
      </c>
      <c r="E39" s="377"/>
      <c r="F39" s="377"/>
      <c r="G39">
        <f t="shared" ca="1" si="3"/>
        <v>0</v>
      </c>
      <c r="I39">
        <f ca="1">IFERROR(VLOOKUP(G39,'תקציב וביצוע'!$A$1:$L$200,2,FALSE),0)</f>
        <v>0</v>
      </c>
      <c r="J39">
        <f>'תקציב וביצוע'!A33</f>
        <v>0</v>
      </c>
      <c r="K39">
        <f t="shared" ca="1" si="4"/>
        <v>0</v>
      </c>
    </row>
    <row r="40" spans="1:11" customFormat="1">
      <c r="A40" s="376"/>
      <c r="B40" s="236" t="e">
        <f t="shared" ca="1" si="0"/>
        <v>#N/A</v>
      </c>
      <c r="C40" s="370" t="e">
        <f t="shared" ca="1" si="1"/>
        <v>#N/A</v>
      </c>
      <c r="D40" s="371" t="e">
        <f t="shared" ca="1" si="2"/>
        <v>#N/A</v>
      </c>
      <c r="E40" s="377"/>
      <c r="F40" s="377"/>
      <c r="G40">
        <f t="shared" ca="1" si="3"/>
        <v>0</v>
      </c>
      <c r="I40">
        <f ca="1">IFERROR(VLOOKUP(G40,'תקציב וביצוע'!$A$1:$L$200,2,FALSE),0)</f>
        <v>0</v>
      </c>
      <c r="J40">
        <f>'תקציב וביצוע'!A34</f>
        <v>0</v>
      </c>
      <c r="K40">
        <f t="shared" ca="1" si="4"/>
        <v>0</v>
      </c>
    </row>
    <row r="41" spans="1:11" customFormat="1">
      <c r="A41" s="372"/>
      <c r="B41" s="236" t="e">
        <f t="shared" ca="1" si="0"/>
        <v>#N/A</v>
      </c>
      <c r="C41" s="366" t="e">
        <f t="shared" ca="1" si="1"/>
        <v>#N/A</v>
      </c>
      <c r="D41" s="367" t="e">
        <f t="shared" ca="1" si="2"/>
        <v>#N/A</v>
      </c>
      <c r="E41" s="373"/>
      <c r="F41" s="373"/>
      <c r="G41">
        <f t="shared" ca="1" si="3"/>
        <v>0</v>
      </c>
      <c r="I41">
        <f ca="1">IFERROR(VLOOKUP(G41,'תקציב וביצוע'!$A$1:$L$200,2,FALSE),0)</f>
        <v>0</v>
      </c>
      <c r="J41">
        <f>'תקציב וביצוע'!A35</f>
        <v>0</v>
      </c>
      <c r="K41">
        <f t="shared" ca="1" si="4"/>
        <v>0</v>
      </c>
    </row>
    <row r="42" spans="1:11" customFormat="1">
      <c r="A42" s="235"/>
      <c r="B42" s="236" t="e">
        <f t="shared" ca="1" si="0"/>
        <v>#N/A</v>
      </c>
      <c r="C42" s="255" t="e">
        <f t="shared" ca="1" si="1"/>
        <v>#N/A</v>
      </c>
      <c r="D42" s="256" t="e">
        <f t="shared" ca="1" si="2"/>
        <v>#N/A</v>
      </c>
      <c r="E42" s="221"/>
      <c r="F42" s="221"/>
      <c r="G42">
        <f t="shared" ca="1" si="3"/>
        <v>0</v>
      </c>
      <c r="I42">
        <f ca="1">IFERROR(VLOOKUP(G42,'תקציב וביצוע'!$A$1:$L$200,2,FALSE),0)</f>
        <v>0</v>
      </c>
      <c r="J42">
        <f>'תקציב וביצוע'!A36</f>
        <v>0</v>
      </c>
      <c r="K42">
        <f t="shared" ca="1" si="4"/>
        <v>0</v>
      </c>
    </row>
    <row r="43" spans="1:11" customFormat="1">
      <c r="A43" s="235"/>
      <c r="B43" s="236" t="e">
        <f t="shared" ca="1" si="0"/>
        <v>#N/A</v>
      </c>
      <c r="C43" s="255" t="e">
        <f t="shared" ca="1" si="1"/>
        <v>#N/A</v>
      </c>
      <c r="D43" s="256" t="e">
        <f t="shared" ca="1" si="2"/>
        <v>#N/A</v>
      </c>
      <c r="E43" s="221"/>
      <c r="F43" s="221"/>
      <c r="G43">
        <f t="shared" ca="1" si="3"/>
        <v>0</v>
      </c>
      <c r="I43">
        <f ca="1">IFERROR(VLOOKUP(G43,'תקציב וביצוע'!$A$1:$L$200,2,FALSE),0)</f>
        <v>0</v>
      </c>
      <c r="J43">
        <f>'תקציב וביצוע'!A37</f>
        <v>0</v>
      </c>
      <c r="K43">
        <f t="shared" ca="1" si="4"/>
        <v>0</v>
      </c>
    </row>
    <row r="44" spans="1:11" customFormat="1">
      <c r="A44" s="235"/>
      <c r="B44" s="236" t="e">
        <f t="shared" ca="1" si="0"/>
        <v>#N/A</v>
      </c>
      <c r="C44" s="255" t="e">
        <f t="shared" ca="1" si="1"/>
        <v>#N/A</v>
      </c>
      <c r="D44" s="256" t="e">
        <f t="shared" ca="1" si="2"/>
        <v>#N/A</v>
      </c>
      <c r="E44" s="221"/>
      <c r="F44" s="221"/>
      <c r="G44">
        <f t="shared" ca="1" si="3"/>
        <v>0</v>
      </c>
      <c r="I44">
        <f ca="1">IFERROR(VLOOKUP(G44,'תקציב וביצוע'!$A$1:$L$200,2,FALSE),0)</f>
        <v>0</v>
      </c>
      <c r="J44">
        <f>'תקציב וביצוע'!A38</f>
        <v>0</v>
      </c>
      <c r="K44">
        <f t="shared" ca="1" si="4"/>
        <v>0</v>
      </c>
    </row>
    <row r="45" spans="1:11" customFormat="1">
      <c r="A45" s="235"/>
      <c r="B45" s="236" t="e">
        <f t="shared" ca="1" si="0"/>
        <v>#N/A</v>
      </c>
      <c r="C45" s="255" t="e">
        <f t="shared" ca="1" si="1"/>
        <v>#N/A</v>
      </c>
      <c r="D45" s="256" t="e">
        <f t="shared" ca="1" si="2"/>
        <v>#N/A</v>
      </c>
      <c r="E45" s="221"/>
      <c r="F45" s="221"/>
      <c r="G45">
        <f t="shared" ca="1" si="3"/>
        <v>0</v>
      </c>
      <c r="I45">
        <f ca="1">IFERROR(VLOOKUP(G45,'תקציב וביצוע'!$A$1:$L$200,2,FALSE),0)</f>
        <v>0</v>
      </c>
      <c r="J45">
        <f>'תקציב וביצוע'!A39</f>
        <v>0</v>
      </c>
      <c r="K45">
        <f t="shared" ca="1" si="4"/>
        <v>0</v>
      </c>
    </row>
    <row r="46" spans="1:11" customFormat="1">
      <c r="A46" s="235"/>
      <c r="B46" s="236" t="e">
        <f t="shared" ca="1" si="0"/>
        <v>#N/A</v>
      </c>
      <c r="C46" s="255" t="e">
        <f t="shared" ca="1" si="1"/>
        <v>#N/A</v>
      </c>
      <c r="D46" s="256" t="e">
        <f t="shared" ca="1" si="2"/>
        <v>#N/A</v>
      </c>
      <c r="E46" s="221"/>
      <c r="F46" s="221"/>
      <c r="G46">
        <f t="shared" ca="1" si="3"/>
        <v>0</v>
      </c>
      <c r="I46">
        <f ca="1">IFERROR(VLOOKUP(G46,'תקציב וביצוע'!$A$1:$L$200,2,FALSE),0)</f>
        <v>0</v>
      </c>
      <c r="J46">
        <f>'תקציב וביצוע'!A40</f>
        <v>0</v>
      </c>
      <c r="K46">
        <f t="shared" ca="1" si="4"/>
        <v>0</v>
      </c>
    </row>
    <row r="47" spans="1:11" customFormat="1">
      <c r="A47" s="235"/>
      <c r="B47" s="236" t="e">
        <f t="shared" ca="1" si="0"/>
        <v>#N/A</v>
      </c>
      <c r="C47" s="255" t="e">
        <f t="shared" ca="1" si="1"/>
        <v>#N/A</v>
      </c>
      <c r="D47" s="256" t="e">
        <f t="shared" ca="1" si="2"/>
        <v>#N/A</v>
      </c>
      <c r="E47" s="221"/>
      <c r="F47" s="221"/>
      <c r="G47">
        <f t="shared" ca="1" si="3"/>
        <v>0</v>
      </c>
      <c r="I47">
        <f ca="1">IFERROR(VLOOKUP(G47,'תקציב וביצוע'!$A$1:$L$200,2,FALSE),0)</f>
        <v>0</v>
      </c>
      <c r="J47">
        <f>'תקציב וביצוע'!A41</f>
        <v>0</v>
      </c>
      <c r="K47">
        <f t="shared" ca="1" si="4"/>
        <v>0</v>
      </c>
    </row>
    <row r="48" spans="1:11" customFormat="1">
      <c r="A48" s="235"/>
      <c r="B48" s="236" t="e">
        <f t="shared" ca="1" si="0"/>
        <v>#N/A</v>
      </c>
      <c r="C48" s="255" t="e">
        <f t="shared" ca="1" si="1"/>
        <v>#N/A</v>
      </c>
      <c r="D48" s="256" t="e">
        <f t="shared" ca="1" si="2"/>
        <v>#N/A</v>
      </c>
      <c r="E48" s="221"/>
      <c r="F48" s="221"/>
      <c r="G48">
        <f t="shared" ca="1" si="3"/>
        <v>0</v>
      </c>
      <c r="I48">
        <f ca="1">IFERROR(VLOOKUP(G48,'תקציב וביצוע'!$A$1:$L$200,2,FALSE),0)</f>
        <v>0</v>
      </c>
      <c r="J48">
        <f>'תקציב וביצוע'!A42</f>
        <v>0</v>
      </c>
      <c r="K48">
        <f t="shared" ca="1" si="4"/>
        <v>0</v>
      </c>
    </row>
    <row r="49" spans="1:11" customFormat="1">
      <c r="A49" s="235"/>
      <c r="B49" s="236" t="e">
        <f t="shared" ca="1" si="0"/>
        <v>#N/A</v>
      </c>
      <c r="C49" s="255" t="e">
        <f t="shared" ca="1" si="1"/>
        <v>#N/A</v>
      </c>
      <c r="D49" s="256" t="e">
        <f t="shared" ca="1" si="2"/>
        <v>#N/A</v>
      </c>
      <c r="E49" s="221"/>
      <c r="F49" s="221"/>
      <c r="G49">
        <f t="shared" ca="1" si="3"/>
        <v>0</v>
      </c>
      <c r="I49">
        <f ca="1">IFERROR(VLOOKUP(G49,'תקציב וביצוע'!$A$1:$L$200,2,FALSE),0)</f>
        <v>0</v>
      </c>
      <c r="J49">
        <f>'תקציב וביצוע'!A43</f>
        <v>0</v>
      </c>
      <c r="K49">
        <f t="shared" ca="1" si="4"/>
        <v>0</v>
      </c>
    </row>
    <row r="50" spans="1:11" customFormat="1">
      <c r="A50" s="237"/>
      <c r="B50" s="236" t="e">
        <f t="shared" ca="1" si="0"/>
        <v>#N/A</v>
      </c>
      <c r="C50" s="255" t="e">
        <f t="shared" ca="1" si="1"/>
        <v>#N/A</v>
      </c>
      <c r="D50" s="256" t="e">
        <f t="shared" ref="D50:D60" ca="1" si="5">C50</f>
        <v>#N/A</v>
      </c>
      <c r="E50" s="233"/>
      <c r="F50" s="233"/>
      <c r="G50">
        <f t="shared" ca="1" si="3"/>
        <v>0</v>
      </c>
      <c r="I50">
        <f ca="1">IFERROR(VLOOKUP(G50,'תקציב וביצוע'!$A$1:$L$200,2,FALSE),0)</f>
        <v>0</v>
      </c>
      <c r="J50">
        <f>'תקציב וביצוע'!A44</f>
        <v>0</v>
      </c>
      <c r="K50">
        <f t="shared" ca="1" si="4"/>
        <v>0</v>
      </c>
    </row>
    <row r="51" spans="1:11" customFormat="1">
      <c r="A51" s="237"/>
      <c r="B51" s="236" t="e">
        <f t="shared" ca="1" si="0"/>
        <v>#N/A</v>
      </c>
      <c r="C51" s="255" t="e">
        <f t="shared" ca="1" si="1"/>
        <v>#N/A</v>
      </c>
      <c r="D51" s="256" t="e">
        <f t="shared" ca="1" si="5"/>
        <v>#N/A</v>
      </c>
      <c r="E51" s="233"/>
      <c r="F51" s="233"/>
      <c r="G51">
        <f t="shared" ca="1" si="3"/>
        <v>0</v>
      </c>
      <c r="I51">
        <f ca="1">IFERROR(VLOOKUP(G51,'תקציב וביצוע'!$A$1:$L$200,2,FALSE),0)</f>
        <v>0</v>
      </c>
      <c r="J51">
        <f>'תקציב וביצוע'!A45</f>
        <v>0</v>
      </c>
      <c r="K51">
        <f t="shared" ca="1" si="4"/>
        <v>0</v>
      </c>
    </row>
    <row r="52" spans="1:11" customFormat="1">
      <c r="A52" s="237"/>
      <c r="B52" s="236" t="e">
        <f t="shared" ca="1" si="0"/>
        <v>#N/A</v>
      </c>
      <c r="C52" s="255" t="e">
        <f t="shared" ca="1" si="1"/>
        <v>#N/A</v>
      </c>
      <c r="D52" s="256" t="e">
        <f t="shared" ca="1" si="5"/>
        <v>#N/A</v>
      </c>
      <c r="E52" s="233"/>
      <c r="F52" s="233"/>
      <c r="G52">
        <f t="shared" ca="1" si="3"/>
        <v>0</v>
      </c>
      <c r="I52">
        <f ca="1">IFERROR(VLOOKUP(G52,'תקציב וביצוע'!$A$1:$L$200,2,FALSE),0)</f>
        <v>0</v>
      </c>
      <c r="J52">
        <f>'תקציב וביצוע'!A46</f>
        <v>0</v>
      </c>
      <c r="K52">
        <f t="shared" ca="1" si="4"/>
        <v>0</v>
      </c>
    </row>
    <row r="53" spans="1:11" customFormat="1">
      <c r="A53" s="237"/>
      <c r="B53" s="236" t="e">
        <f t="shared" ca="1" si="0"/>
        <v>#N/A</v>
      </c>
      <c r="C53" s="255" t="e">
        <f t="shared" ca="1" si="1"/>
        <v>#N/A</v>
      </c>
      <c r="D53" s="256" t="e">
        <f t="shared" ca="1" si="5"/>
        <v>#N/A</v>
      </c>
      <c r="E53" s="233"/>
      <c r="F53" s="233"/>
      <c r="G53">
        <f t="shared" ca="1" si="3"/>
        <v>0</v>
      </c>
      <c r="I53">
        <f ca="1">IFERROR(VLOOKUP(G53,'תקציב וביצוע'!$A$1:$L$200,2,FALSE),0)</f>
        <v>0</v>
      </c>
      <c r="J53">
        <f>'תקציב וביצוע'!A47</f>
        <v>0</v>
      </c>
      <c r="K53">
        <f t="shared" ca="1" si="4"/>
        <v>0</v>
      </c>
    </row>
    <row r="54" spans="1:11" customFormat="1">
      <c r="A54" s="237"/>
      <c r="B54" s="236" t="e">
        <f t="shared" ca="1" si="0"/>
        <v>#N/A</v>
      </c>
      <c r="C54" s="255" t="e">
        <f t="shared" ca="1" si="1"/>
        <v>#N/A</v>
      </c>
      <c r="D54" s="256" t="e">
        <f t="shared" ca="1" si="5"/>
        <v>#N/A</v>
      </c>
      <c r="E54" s="233"/>
      <c r="F54" s="233"/>
      <c r="G54">
        <f t="shared" ca="1" si="3"/>
        <v>0</v>
      </c>
      <c r="I54">
        <f ca="1">IFERROR(VLOOKUP(G54,'תקציב וביצוע'!$A$1:$L$200,2,FALSE),0)</f>
        <v>0</v>
      </c>
      <c r="J54">
        <f>'תקציב וביצוע'!A48</f>
        <v>0</v>
      </c>
      <c r="K54">
        <f t="shared" ca="1" si="4"/>
        <v>0</v>
      </c>
    </row>
    <row r="55" spans="1:11" customFormat="1">
      <c r="A55" s="237"/>
      <c r="B55" s="236" t="e">
        <f t="shared" ca="1" si="0"/>
        <v>#N/A</v>
      </c>
      <c r="C55" s="255" t="e">
        <f t="shared" ca="1" si="1"/>
        <v>#N/A</v>
      </c>
      <c r="D55" s="256" t="e">
        <f t="shared" ca="1" si="5"/>
        <v>#N/A</v>
      </c>
      <c r="E55" s="233"/>
      <c r="F55" s="233"/>
      <c r="G55">
        <f t="shared" ca="1" si="3"/>
        <v>0</v>
      </c>
      <c r="I55">
        <f ca="1">IFERROR(VLOOKUP(G55,'תקציב וביצוע'!$A$1:$L$200,2,FALSE),0)</f>
        <v>0</v>
      </c>
      <c r="J55">
        <f>'תקציב וביצוע'!A49</f>
        <v>0</v>
      </c>
      <c r="K55">
        <f t="shared" ca="1" si="4"/>
        <v>0</v>
      </c>
    </row>
    <row r="56" spans="1:11" customFormat="1">
      <c r="A56" s="237"/>
      <c r="B56" s="236" t="e">
        <f t="shared" ca="1" si="0"/>
        <v>#N/A</v>
      </c>
      <c r="C56" s="255" t="e">
        <f t="shared" ca="1" si="1"/>
        <v>#N/A</v>
      </c>
      <c r="D56" s="256" t="e">
        <f t="shared" ca="1" si="5"/>
        <v>#N/A</v>
      </c>
      <c r="E56" s="233"/>
      <c r="F56" s="233"/>
      <c r="G56">
        <f t="shared" ca="1" si="3"/>
        <v>0</v>
      </c>
      <c r="I56">
        <f ca="1">IFERROR(VLOOKUP(G56,'תקציב וביצוע'!$A$1:$L$200,2,FALSE),0)</f>
        <v>0</v>
      </c>
      <c r="J56">
        <f>'תקציב וביצוע'!A50</f>
        <v>0</v>
      </c>
      <c r="K56">
        <f t="shared" ca="1" si="4"/>
        <v>0</v>
      </c>
    </row>
    <row r="57" spans="1:11" customFormat="1">
      <c r="A57" s="237"/>
      <c r="B57" s="236" t="e">
        <f t="shared" ca="1" si="0"/>
        <v>#N/A</v>
      </c>
      <c r="C57" s="255" t="e">
        <f t="shared" ca="1" si="1"/>
        <v>#N/A</v>
      </c>
      <c r="D57" s="256" t="e">
        <f t="shared" ca="1" si="5"/>
        <v>#N/A</v>
      </c>
      <c r="E57" s="233"/>
      <c r="F57" s="233"/>
      <c r="G57">
        <f t="shared" ca="1" si="3"/>
        <v>0</v>
      </c>
      <c r="I57">
        <f ca="1">IFERROR(VLOOKUP(G57,'תקציב וביצוע'!$A$1:$L$200,2,FALSE),0)</f>
        <v>0</v>
      </c>
      <c r="J57">
        <f>'תקציב וביצוע'!A51</f>
        <v>0</v>
      </c>
      <c r="K57">
        <f t="shared" ca="1" si="4"/>
        <v>0</v>
      </c>
    </row>
    <row r="58" spans="1:11" customFormat="1">
      <c r="A58" s="237"/>
      <c r="B58" s="236" t="e">
        <f t="shared" ca="1" si="0"/>
        <v>#N/A</v>
      </c>
      <c r="C58" s="255" t="e">
        <f t="shared" ca="1" si="1"/>
        <v>#N/A</v>
      </c>
      <c r="D58" s="256" t="e">
        <f t="shared" ca="1" si="5"/>
        <v>#N/A</v>
      </c>
      <c r="E58" s="233"/>
      <c r="F58" s="233"/>
      <c r="G58">
        <f t="shared" ca="1" si="3"/>
        <v>0</v>
      </c>
      <c r="I58">
        <f ca="1">IFERROR(VLOOKUP(G58,'תקציב וביצוע'!$A$1:$L$200,2,FALSE),0)</f>
        <v>0</v>
      </c>
      <c r="J58">
        <f>'תקציב וביצוע'!A52</f>
        <v>0</v>
      </c>
      <c r="K58">
        <f t="shared" ca="1" si="4"/>
        <v>0</v>
      </c>
    </row>
    <row r="59" spans="1:11" customFormat="1">
      <c r="A59" s="237"/>
      <c r="B59" s="236" t="e">
        <f t="shared" ca="1" si="0"/>
        <v>#N/A</v>
      </c>
      <c r="C59" s="255" t="e">
        <f t="shared" ca="1" si="1"/>
        <v>#N/A</v>
      </c>
      <c r="D59" s="256" t="e">
        <f t="shared" ca="1" si="5"/>
        <v>#N/A</v>
      </c>
      <c r="E59" s="233"/>
      <c r="F59" s="233"/>
      <c r="G59">
        <f t="shared" ca="1" si="3"/>
        <v>0</v>
      </c>
      <c r="I59">
        <f ca="1">IFERROR(VLOOKUP(G59,'תקציב וביצוע'!$A$1:$L$200,2,FALSE),0)</f>
        <v>0</v>
      </c>
      <c r="J59">
        <f>'תקציב וביצוע'!A53</f>
        <v>0</v>
      </c>
      <c r="K59">
        <f t="shared" ca="1" si="4"/>
        <v>0</v>
      </c>
    </row>
    <row r="60" spans="1:11" customFormat="1">
      <c r="A60" s="237"/>
      <c r="B60" s="236" t="e">
        <f t="shared" ca="1" si="0"/>
        <v>#N/A</v>
      </c>
      <c r="C60" s="255" t="e">
        <f t="shared" ca="1" si="1"/>
        <v>#N/A</v>
      </c>
      <c r="D60" s="256" t="e">
        <f t="shared" ca="1" si="5"/>
        <v>#N/A</v>
      </c>
      <c r="E60" s="233"/>
      <c r="F60" s="233"/>
      <c r="G60">
        <f t="shared" ca="1" si="3"/>
        <v>0</v>
      </c>
      <c r="I60">
        <f ca="1">IFERROR(VLOOKUP(G60,'תקציב וביצוע'!$A$1:$L$200,2,FALSE),0)</f>
        <v>0</v>
      </c>
      <c r="J60">
        <f>'תקציב וביצוע'!A54</f>
        <v>0</v>
      </c>
      <c r="K60">
        <f t="shared" ca="1" si="4"/>
        <v>0</v>
      </c>
    </row>
    <row r="61" spans="1:11" customFormat="1">
      <c r="A61" s="237"/>
      <c r="B61" s="236" t="e">
        <f t="shared" ca="1" si="0"/>
        <v>#N/A</v>
      </c>
      <c r="C61" s="255" t="e">
        <f t="shared" ca="1" si="1"/>
        <v>#N/A</v>
      </c>
      <c r="D61" s="256" t="e">
        <f t="shared" ref="D61:D89" ca="1" si="6">C61</f>
        <v>#N/A</v>
      </c>
      <c r="E61" s="233"/>
      <c r="F61" s="233"/>
      <c r="G61">
        <f t="shared" ca="1" si="3"/>
        <v>0</v>
      </c>
      <c r="I61">
        <f ca="1">IFERROR(VLOOKUP(G61,'תקציב וביצוע'!$A$1:$L$200,2,FALSE),0)</f>
        <v>0</v>
      </c>
      <c r="J61">
        <f>'תקציב וביצוע'!A55</f>
        <v>0</v>
      </c>
      <c r="K61">
        <f t="shared" ca="1" si="4"/>
        <v>0</v>
      </c>
    </row>
    <row r="62" spans="1:11" customFormat="1">
      <c r="A62" s="237"/>
      <c r="B62" s="236" t="e">
        <f t="shared" ca="1" si="0"/>
        <v>#N/A</v>
      </c>
      <c r="C62" s="255" t="e">
        <f t="shared" ca="1" si="1"/>
        <v>#N/A</v>
      </c>
      <c r="D62" s="256" t="e">
        <f t="shared" ca="1" si="6"/>
        <v>#N/A</v>
      </c>
      <c r="E62" s="233"/>
      <c r="F62" s="233"/>
      <c r="G62">
        <f t="shared" ca="1" si="3"/>
        <v>0</v>
      </c>
      <c r="I62">
        <f ca="1">IFERROR(VLOOKUP(G62,'תקציב וביצוע'!$A$1:$L$200,2,FALSE),0)</f>
        <v>0</v>
      </c>
      <c r="J62">
        <f>'תקציב וביצוע'!A56</f>
        <v>0</v>
      </c>
      <c r="K62">
        <f t="shared" ca="1" si="4"/>
        <v>0</v>
      </c>
    </row>
    <row r="63" spans="1:11" customFormat="1">
      <c r="A63" s="237"/>
      <c r="B63" s="236" t="e">
        <f t="shared" ca="1" si="0"/>
        <v>#N/A</v>
      </c>
      <c r="C63" s="255" t="e">
        <f t="shared" ca="1" si="1"/>
        <v>#N/A</v>
      </c>
      <c r="D63" s="256" t="e">
        <f t="shared" ca="1" si="6"/>
        <v>#N/A</v>
      </c>
      <c r="E63" s="233"/>
      <c r="F63" s="233"/>
      <c r="G63">
        <f t="shared" ca="1" si="3"/>
        <v>0</v>
      </c>
      <c r="I63">
        <f ca="1">IFERROR(VLOOKUP(G63,'תקציב וביצוע'!$A$1:$L$200,2,FALSE),0)</f>
        <v>0</v>
      </c>
      <c r="J63">
        <f>'תקציב וביצוע'!A57</f>
        <v>0</v>
      </c>
      <c r="K63">
        <f t="shared" ca="1" si="4"/>
        <v>0</v>
      </c>
    </row>
    <row r="64" spans="1:11" customFormat="1">
      <c r="A64" s="237"/>
      <c r="B64" s="236" t="e">
        <f t="shared" ca="1" si="0"/>
        <v>#N/A</v>
      </c>
      <c r="C64" s="255" t="e">
        <f t="shared" ca="1" si="1"/>
        <v>#N/A</v>
      </c>
      <c r="D64" s="256" t="e">
        <f t="shared" ca="1" si="6"/>
        <v>#N/A</v>
      </c>
      <c r="E64" s="233"/>
      <c r="F64" s="233"/>
      <c r="G64">
        <f t="shared" ca="1" si="3"/>
        <v>0</v>
      </c>
      <c r="I64">
        <f ca="1">IFERROR(VLOOKUP(G64,'תקציב וביצוע'!$A$1:$L$200,2,FALSE),0)</f>
        <v>0</v>
      </c>
      <c r="J64">
        <f>'תקציב וביצוע'!A58</f>
        <v>0</v>
      </c>
      <c r="K64">
        <f t="shared" ca="1" si="4"/>
        <v>0</v>
      </c>
    </row>
    <row r="65" spans="1:11" customFormat="1">
      <c r="A65" s="237"/>
      <c r="B65" s="236" t="e">
        <f t="shared" ca="1" si="0"/>
        <v>#N/A</v>
      </c>
      <c r="C65" s="255" t="e">
        <f t="shared" ca="1" si="1"/>
        <v>#N/A</v>
      </c>
      <c r="D65" s="256" t="e">
        <f t="shared" ca="1" si="6"/>
        <v>#N/A</v>
      </c>
      <c r="E65" s="233"/>
      <c r="F65" s="233"/>
      <c r="G65">
        <f t="shared" ca="1" si="3"/>
        <v>0</v>
      </c>
      <c r="I65">
        <f ca="1">IFERROR(VLOOKUP(G65,'תקציב וביצוע'!$A$1:$L$200,2,FALSE),0)</f>
        <v>0</v>
      </c>
      <c r="J65">
        <f>'תקציב וביצוע'!A59</f>
        <v>0</v>
      </c>
      <c r="K65">
        <f t="shared" ca="1" si="4"/>
        <v>0</v>
      </c>
    </row>
    <row r="66" spans="1:11" customFormat="1">
      <c r="A66" s="237"/>
      <c r="B66" s="236" t="e">
        <f t="shared" ca="1" si="0"/>
        <v>#N/A</v>
      </c>
      <c r="C66" s="255" t="e">
        <f t="shared" ca="1" si="1"/>
        <v>#N/A</v>
      </c>
      <c r="D66" s="256" t="e">
        <f t="shared" ca="1" si="6"/>
        <v>#N/A</v>
      </c>
      <c r="E66" s="233"/>
      <c r="F66" s="233"/>
      <c r="G66">
        <f t="shared" ca="1" si="3"/>
        <v>0</v>
      </c>
      <c r="I66">
        <f ca="1">IFERROR(VLOOKUP(G66,'תקציב וביצוע'!$A$1:$L$200,2,FALSE),0)</f>
        <v>0</v>
      </c>
      <c r="J66">
        <f>'תקציב וביצוע'!A60</f>
        <v>0</v>
      </c>
      <c r="K66">
        <f t="shared" ca="1" si="4"/>
        <v>0</v>
      </c>
    </row>
    <row r="67" spans="1:11" customFormat="1">
      <c r="A67" s="237"/>
      <c r="B67" s="236" t="e">
        <f t="shared" ca="1" si="0"/>
        <v>#N/A</v>
      </c>
      <c r="C67" s="255" t="e">
        <f t="shared" ca="1" si="1"/>
        <v>#N/A</v>
      </c>
      <c r="D67" s="256" t="e">
        <f t="shared" ca="1" si="6"/>
        <v>#N/A</v>
      </c>
      <c r="E67" s="233"/>
      <c r="F67" s="233"/>
      <c r="G67">
        <f t="shared" ca="1" si="3"/>
        <v>0</v>
      </c>
      <c r="I67">
        <f ca="1">IFERROR(VLOOKUP(G67,'תקציב וביצוע'!$A$1:$L$200,2,FALSE),0)</f>
        <v>0</v>
      </c>
      <c r="J67">
        <f>'תקציב וביצוע'!A61</f>
        <v>0</v>
      </c>
      <c r="K67">
        <f t="shared" ca="1" si="4"/>
        <v>0</v>
      </c>
    </row>
    <row r="68" spans="1:11" customFormat="1">
      <c r="A68" s="237"/>
      <c r="B68" s="236" t="e">
        <f t="shared" ca="1" si="0"/>
        <v>#N/A</v>
      </c>
      <c r="C68" s="255" t="e">
        <f t="shared" ca="1" si="1"/>
        <v>#N/A</v>
      </c>
      <c r="D68" s="256" t="e">
        <f t="shared" ca="1" si="6"/>
        <v>#N/A</v>
      </c>
      <c r="E68" s="233"/>
      <c r="F68" s="233"/>
      <c r="G68">
        <f t="shared" ca="1" si="3"/>
        <v>0</v>
      </c>
      <c r="I68">
        <f ca="1">IFERROR(VLOOKUP(G68,'תקציב וביצוע'!$A$1:$L$200,2,FALSE),0)</f>
        <v>0</v>
      </c>
      <c r="J68">
        <f>'תקציב וביצוע'!A62</f>
        <v>0</v>
      </c>
      <c r="K68">
        <f t="shared" ca="1" si="4"/>
        <v>0</v>
      </c>
    </row>
    <row r="69" spans="1:11" customFormat="1">
      <c r="A69" s="237"/>
      <c r="B69" s="236" t="e">
        <f t="shared" ca="1" si="0"/>
        <v>#N/A</v>
      </c>
      <c r="C69" s="255" t="e">
        <f t="shared" ca="1" si="1"/>
        <v>#N/A</v>
      </c>
      <c r="D69" s="256" t="e">
        <f t="shared" ca="1" si="6"/>
        <v>#N/A</v>
      </c>
      <c r="E69" s="233"/>
      <c r="F69" s="233"/>
      <c r="G69">
        <f t="shared" ca="1" si="3"/>
        <v>0</v>
      </c>
      <c r="I69">
        <f ca="1">IFERROR(VLOOKUP(G69,'תקציב וביצוע'!$A$1:$L$200,2,FALSE),0)</f>
        <v>0</v>
      </c>
      <c r="J69">
        <f>'תקציב וביצוע'!A63</f>
        <v>0</v>
      </c>
      <c r="K69">
        <f t="shared" ca="1" si="4"/>
        <v>0</v>
      </c>
    </row>
    <row r="70" spans="1:11" customFormat="1">
      <c r="A70" s="237"/>
      <c r="B70" s="236" t="e">
        <f t="shared" ca="1" si="0"/>
        <v>#N/A</v>
      </c>
      <c r="C70" s="255" t="e">
        <f t="shared" ca="1" si="1"/>
        <v>#N/A</v>
      </c>
      <c r="D70" s="256" t="e">
        <f t="shared" ca="1" si="6"/>
        <v>#N/A</v>
      </c>
      <c r="E70" s="233"/>
      <c r="F70" s="233"/>
      <c r="G70">
        <f t="shared" ca="1" si="3"/>
        <v>0</v>
      </c>
      <c r="I70">
        <f ca="1">IFERROR(VLOOKUP(G70,'תקציב וביצוע'!$A$1:$L$200,2,FALSE),0)</f>
        <v>0</v>
      </c>
      <c r="J70">
        <f>'תקציב וביצוע'!A64</f>
        <v>0</v>
      </c>
      <c r="K70">
        <f t="shared" ca="1" si="4"/>
        <v>0</v>
      </c>
    </row>
    <row r="71" spans="1:11" customFormat="1">
      <c r="A71" s="237"/>
      <c r="B71" s="236" t="e">
        <f t="shared" ca="1" si="0"/>
        <v>#N/A</v>
      </c>
      <c r="C71" s="255" t="e">
        <f t="shared" ca="1" si="1"/>
        <v>#N/A</v>
      </c>
      <c r="D71" s="256" t="e">
        <f t="shared" ca="1" si="6"/>
        <v>#N/A</v>
      </c>
      <c r="E71" s="233"/>
      <c r="F71" s="233"/>
      <c r="G71">
        <f t="shared" ca="1" si="3"/>
        <v>0</v>
      </c>
      <c r="I71">
        <f ca="1">IFERROR(VLOOKUP(G71,'תקציב וביצוע'!$A$1:$L$200,2,FALSE),0)</f>
        <v>0</v>
      </c>
      <c r="J71">
        <f>'תקציב וביצוע'!A65</f>
        <v>0</v>
      </c>
      <c r="K71">
        <f t="shared" ca="1" si="4"/>
        <v>0</v>
      </c>
    </row>
    <row r="72" spans="1:11" customFormat="1">
      <c r="A72" s="237"/>
      <c r="B72" s="236" t="e">
        <f t="shared" ref="B72:B91" ca="1" si="7">IF(ROW(E72)&lt;$H$3-$H$5-11,OFFSET(G72,IF(ROW(E72)&gt;=$H$4-5,$H$5-2,0),0),0)</f>
        <v>#N/A</v>
      </c>
      <c r="C72" s="255" t="e">
        <f t="shared" ca="1" si="1"/>
        <v>#N/A</v>
      </c>
      <c r="D72" s="256" t="e">
        <f t="shared" ca="1" si="6"/>
        <v>#N/A</v>
      </c>
      <c r="E72" s="233"/>
      <c r="F72" s="233"/>
      <c r="G72">
        <f t="shared" ca="1" si="3"/>
        <v>0</v>
      </c>
      <c r="I72">
        <f ca="1">IFERROR(VLOOKUP(G72,'תקציב וביצוע'!$A$1:$L$200,2,FALSE),0)</f>
        <v>0</v>
      </c>
      <c r="J72">
        <f>'תקציב וביצוע'!A66</f>
        <v>0</v>
      </c>
      <c r="K72">
        <f t="shared" ca="1" si="4"/>
        <v>0</v>
      </c>
    </row>
    <row r="73" spans="1:11" customFormat="1">
      <c r="A73" s="237"/>
      <c r="B73" s="236" t="e">
        <f t="shared" ca="1" si="7"/>
        <v>#N/A</v>
      </c>
      <c r="C73" s="255" t="e">
        <f t="shared" ref="C73:C136" ca="1" si="8">VLOOKUP(B73,$G$8:$I$138,3,FALSE)</f>
        <v>#N/A</v>
      </c>
      <c r="D73" s="256" t="e">
        <f t="shared" ca="1" si="6"/>
        <v>#N/A</v>
      </c>
      <c r="E73" s="233"/>
      <c r="F73" s="233"/>
      <c r="G73">
        <f t="shared" ref="G73:G136" ca="1" si="9">OFFSET(J73,K73,0)</f>
        <v>0</v>
      </c>
      <c r="I73">
        <f ca="1">IFERROR(VLOOKUP(G73,'תקציב וביצוע'!$A$1:$L$200,2,FALSE),0)</f>
        <v>0</v>
      </c>
      <c r="J73">
        <f>'תקציב וביצוע'!A67</f>
        <v>0</v>
      </c>
      <c r="K73">
        <f t="shared" ref="K73:K136" ca="1" si="10">IF(NOT(ISERROR(MATCH(OFFSET(J73,K72,0),$M$8:$M$26,0))),K72+1,K72)</f>
        <v>0</v>
      </c>
    </row>
    <row r="74" spans="1:11" customFormat="1">
      <c r="A74" s="237"/>
      <c r="B74" s="236" t="e">
        <f t="shared" ca="1" si="7"/>
        <v>#N/A</v>
      </c>
      <c r="C74" s="255" t="e">
        <f t="shared" ca="1" si="8"/>
        <v>#N/A</v>
      </c>
      <c r="D74" s="256" t="e">
        <f t="shared" ca="1" si="6"/>
        <v>#N/A</v>
      </c>
      <c r="E74" s="233"/>
      <c r="F74" s="233"/>
      <c r="G74">
        <f t="shared" ca="1" si="9"/>
        <v>0</v>
      </c>
      <c r="I74">
        <f ca="1">IFERROR(VLOOKUP(G74,'תקציב וביצוע'!$A$1:$L$200,2,FALSE),0)</f>
        <v>0</v>
      </c>
      <c r="J74">
        <f>'תקציב וביצוע'!A68</f>
        <v>0</v>
      </c>
      <c r="K74">
        <f t="shared" ca="1" si="10"/>
        <v>0</v>
      </c>
    </row>
    <row r="75" spans="1:11" customFormat="1">
      <c r="A75" s="237"/>
      <c r="B75" s="236" t="e">
        <f t="shared" ca="1" si="7"/>
        <v>#N/A</v>
      </c>
      <c r="C75" s="255" t="e">
        <f t="shared" ca="1" si="8"/>
        <v>#N/A</v>
      </c>
      <c r="D75" s="256" t="e">
        <f t="shared" ca="1" si="6"/>
        <v>#N/A</v>
      </c>
      <c r="E75" s="233"/>
      <c r="F75" s="233"/>
      <c r="G75">
        <f t="shared" ca="1" si="9"/>
        <v>0</v>
      </c>
      <c r="I75">
        <f ca="1">IFERROR(VLOOKUP(G75,'תקציב וביצוע'!$A$1:$L$200,2,FALSE),0)</f>
        <v>0</v>
      </c>
      <c r="J75">
        <f>'תקציב וביצוע'!A69</f>
        <v>0</v>
      </c>
      <c r="K75">
        <f t="shared" ca="1" si="10"/>
        <v>0</v>
      </c>
    </row>
    <row r="76" spans="1:11" customFormat="1">
      <c r="A76" s="237"/>
      <c r="B76" s="236" t="e">
        <f t="shared" ca="1" si="7"/>
        <v>#N/A</v>
      </c>
      <c r="C76" s="255" t="e">
        <f t="shared" ca="1" si="8"/>
        <v>#N/A</v>
      </c>
      <c r="D76" s="256" t="e">
        <f t="shared" ca="1" si="6"/>
        <v>#N/A</v>
      </c>
      <c r="E76" s="233"/>
      <c r="F76" s="233"/>
      <c r="G76">
        <f t="shared" ca="1" si="9"/>
        <v>0</v>
      </c>
      <c r="I76">
        <f ca="1">IFERROR(VLOOKUP(G76,'תקציב וביצוע'!$A$1:$L$200,2,FALSE),0)</f>
        <v>0</v>
      </c>
      <c r="J76">
        <f>'תקציב וביצוע'!A70</f>
        <v>0</v>
      </c>
      <c r="K76">
        <f t="shared" ca="1" si="10"/>
        <v>0</v>
      </c>
    </row>
    <row r="77" spans="1:11" customFormat="1">
      <c r="A77" s="237"/>
      <c r="B77" s="236" t="e">
        <f t="shared" ca="1" si="7"/>
        <v>#N/A</v>
      </c>
      <c r="C77" s="255" t="e">
        <f t="shared" ca="1" si="8"/>
        <v>#N/A</v>
      </c>
      <c r="D77" s="256" t="e">
        <f t="shared" ca="1" si="6"/>
        <v>#N/A</v>
      </c>
      <c r="E77" s="233"/>
      <c r="F77" s="233"/>
      <c r="G77">
        <f t="shared" ca="1" si="9"/>
        <v>0</v>
      </c>
      <c r="I77">
        <f ca="1">IFERROR(VLOOKUP(G77,'תקציב וביצוע'!$A$1:$L$200,2,FALSE),0)</f>
        <v>0</v>
      </c>
      <c r="J77">
        <f>'תקציב וביצוע'!A71</f>
        <v>0</v>
      </c>
      <c r="K77">
        <f t="shared" ca="1" si="10"/>
        <v>0</v>
      </c>
    </row>
    <row r="78" spans="1:11" customFormat="1">
      <c r="A78" s="237"/>
      <c r="B78" s="236" t="e">
        <f t="shared" ca="1" si="7"/>
        <v>#N/A</v>
      </c>
      <c r="C78" s="255" t="e">
        <f t="shared" ca="1" si="8"/>
        <v>#N/A</v>
      </c>
      <c r="D78" s="256" t="e">
        <f t="shared" ca="1" si="6"/>
        <v>#N/A</v>
      </c>
      <c r="E78" s="233"/>
      <c r="F78" s="233"/>
      <c r="G78">
        <f t="shared" ca="1" si="9"/>
        <v>0</v>
      </c>
      <c r="I78">
        <f ca="1">IFERROR(VLOOKUP(G78,'תקציב וביצוע'!$A$1:$L$200,2,FALSE),0)</f>
        <v>0</v>
      </c>
      <c r="J78">
        <f>'תקציב וביצוע'!A72</f>
        <v>0</v>
      </c>
      <c r="K78">
        <f t="shared" ca="1" si="10"/>
        <v>0</v>
      </c>
    </row>
    <row r="79" spans="1:11" customFormat="1">
      <c r="A79" s="237"/>
      <c r="B79" s="236" t="e">
        <f t="shared" ca="1" si="7"/>
        <v>#N/A</v>
      </c>
      <c r="C79" s="255" t="e">
        <f t="shared" ca="1" si="8"/>
        <v>#N/A</v>
      </c>
      <c r="D79" s="256" t="e">
        <f t="shared" ca="1" si="6"/>
        <v>#N/A</v>
      </c>
      <c r="E79" s="233"/>
      <c r="F79" s="233"/>
      <c r="G79">
        <f t="shared" ca="1" si="9"/>
        <v>0</v>
      </c>
      <c r="I79">
        <f ca="1">IFERROR(VLOOKUP(G79,'תקציב וביצוע'!$A$1:$L$200,2,FALSE),0)</f>
        <v>0</v>
      </c>
      <c r="J79">
        <f>'תקציב וביצוע'!A73</f>
        <v>0</v>
      </c>
      <c r="K79">
        <f t="shared" ca="1" si="10"/>
        <v>0</v>
      </c>
    </row>
    <row r="80" spans="1:11" customFormat="1">
      <c r="A80" s="237"/>
      <c r="B80" s="236" t="e">
        <f t="shared" ca="1" si="7"/>
        <v>#N/A</v>
      </c>
      <c r="C80" s="255" t="e">
        <f t="shared" ca="1" si="8"/>
        <v>#N/A</v>
      </c>
      <c r="D80" s="256" t="e">
        <f t="shared" ca="1" si="6"/>
        <v>#N/A</v>
      </c>
      <c r="E80" s="233"/>
      <c r="F80" s="233"/>
      <c r="G80">
        <f t="shared" ca="1" si="9"/>
        <v>0</v>
      </c>
      <c r="I80">
        <f ca="1">IFERROR(VLOOKUP(G80,'תקציב וביצוע'!$A$1:$L$200,2,FALSE),0)</f>
        <v>0</v>
      </c>
      <c r="J80">
        <f>'תקציב וביצוע'!A74</f>
        <v>0</v>
      </c>
      <c r="K80">
        <f t="shared" ca="1" si="10"/>
        <v>0</v>
      </c>
    </row>
    <row r="81" spans="1:11" customFormat="1">
      <c r="A81" s="237"/>
      <c r="B81" s="236" t="e">
        <f t="shared" ca="1" si="7"/>
        <v>#N/A</v>
      </c>
      <c r="C81" s="255" t="e">
        <f t="shared" ca="1" si="8"/>
        <v>#N/A</v>
      </c>
      <c r="D81" s="256" t="e">
        <f t="shared" ca="1" si="6"/>
        <v>#N/A</v>
      </c>
      <c r="E81" s="233"/>
      <c r="F81" s="233"/>
      <c r="G81">
        <f t="shared" ca="1" si="9"/>
        <v>0</v>
      </c>
      <c r="I81">
        <f ca="1">IFERROR(VLOOKUP(G81,'תקציב וביצוע'!$A$1:$L$200,2,FALSE),0)</f>
        <v>0</v>
      </c>
      <c r="J81">
        <f>'תקציב וביצוע'!A75</f>
        <v>0</v>
      </c>
      <c r="K81">
        <f t="shared" ca="1" si="10"/>
        <v>0</v>
      </c>
    </row>
    <row r="82" spans="1:11" customFormat="1">
      <c r="A82" s="237"/>
      <c r="B82" s="236" t="e">
        <f t="shared" ca="1" si="7"/>
        <v>#N/A</v>
      </c>
      <c r="C82" s="255" t="e">
        <f t="shared" ca="1" si="8"/>
        <v>#N/A</v>
      </c>
      <c r="D82" s="256" t="e">
        <f t="shared" ca="1" si="6"/>
        <v>#N/A</v>
      </c>
      <c r="E82" s="233"/>
      <c r="F82" s="233"/>
      <c r="G82">
        <f t="shared" ca="1" si="9"/>
        <v>0</v>
      </c>
      <c r="I82">
        <f ca="1">IFERROR(VLOOKUP(G82,'תקציב וביצוע'!$A$1:$L$200,2,FALSE),0)</f>
        <v>0</v>
      </c>
      <c r="J82">
        <f>'תקציב וביצוע'!A76</f>
        <v>0</v>
      </c>
      <c r="K82">
        <f t="shared" ca="1" si="10"/>
        <v>0</v>
      </c>
    </row>
    <row r="83" spans="1:11" customFormat="1">
      <c r="A83" s="237"/>
      <c r="B83" s="236" t="e">
        <f t="shared" ca="1" si="7"/>
        <v>#N/A</v>
      </c>
      <c r="C83" s="255" t="e">
        <f t="shared" ca="1" si="8"/>
        <v>#N/A</v>
      </c>
      <c r="D83" s="256" t="e">
        <f t="shared" ca="1" si="6"/>
        <v>#N/A</v>
      </c>
      <c r="E83" s="233"/>
      <c r="F83" s="233"/>
      <c r="G83">
        <f t="shared" ca="1" si="9"/>
        <v>0</v>
      </c>
      <c r="I83">
        <f ca="1">IFERROR(VLOOKUP(G83,'תקציב וביצוע'!$A$1:$L$200,2,FALSE),0)</f>
        <v>0</v>
      </c>
      <c r="J83">
        <f>'תקציב וביצוע'!A77</f>
        <v>0</v>
      </c>
      <c r="K83">
        <f t="shared" ca="1" si="10"/>
        <v>0</v>
      </c>
    </row>
    <row r="84" spans="1:11" customFormat="1">
      <c r="A84" s="237"/>
      <c r="B84" s="236" t="e">
        <f t="shared" ca="1" si="7"/>
        <v>#N/A</v>
      </c>
      <c r="C84" s="255" t="e">
        <f t="shared" ca="1" si="8"/>
        <v>#N/A</v>
      </c>
      <c r="D84" s="256" t="e">
        <f t="shared" ca="1" si="6"/>
        <v>#N/A</v>
      </c>
      <c r="E84" s="233"/>
      <c r="F84" s="233"/>
      <c r="G84">
        <f t="shared" ca="1" si="9"/>
        <v>0</v>
      </c>
      <c r="I84">
        <f ca="1">IFERROR(VLOOKUP(G84,'תקציב וביצוע'!$A$1:$L$200,2,FALSE),0)</f>
        <v>0</v>
      </c>
      <c r="J84">
        <f>'תקציב וביצוע'!A78</f>
        <v>0</v>
      </c>
      <c r="K84">
        <f t="shared" ca="1" si="10"/>
        <v>0</v>
      </c>
    </row>
    <row r="85" spans="1:11" customFormat="1">
      <c r="A85" s="237"/>
      <c r="B85" s="236" t="e">
        <f t="shared" ca="1" si="7"/>
        <v>#N/A</v>
      </c>
      <c r="C85" s="255" t="e">
        <f t="shared" ca="1" si="8"/>
        <v>#N/A</v>
      </c>
      <c r="D85" s="256" t="e">
        <f t="shared" ca="1" si="6"/>
        <v>#N/A</v>
      </c>
      <c r="E85" s="233"/>
      <c r="F85" s="233"/>
      <c r="G85">
        <f t="shared" ca="1" si="9"/>
        <v>0</v>
      </c>
      <c r="I85">
        <f ca="1">IFERROR(VLOOKUP(G85,'תקציב וביצוע'!$A$1:$L$200,2,FALSE),0)</f>
        <v>0</v>
      </c>
      <c r="J85">
        <f>'תקציב וביצוע'!A79</f>
        <v>0</v>
      </c>
      <c r="K85">
        <f t="shared" ca="1" si="10"/>
        <v>0</v>
      </c>
    </row>
    <row r="86" spans="1:11" customFormat="1">
      <c r="A86" s="237"/>
      <c r="B86" s="236" t="e">
        <f t="shared" ca="1" si="7"/>
        <v>#N/A</v>
      </c>
      <c r="C86" s="255" t="e">
        <f t="shared" ca="1" si="8"/>
        <v>#N/A</v>
      </c>
      <c r="D86" s="256" t="e">
        <f t="shared" ca="1" si="6"/>
        <v>#N/A</v>
      </c>
      <c r="E86" s="233"/>
      <c r="F86" s="233"/>
      <c r="G86">
        <f t="shared" ca="1" si="9"/>
        <v>0</v>
      </c>
      <c r="I86">
        <f ca="1">IFERROR(VLOOKUP(G86,'תקציב וביצוע'!$A$1:$L$200,2,FALSE),0)</f>
        <v>0</v>
      </c>
      <c r="J86">
        <f>'תקציב וביצוע'!A80</f>
        <v>0</v>
      </c>
      <c r="K86">
        <f t="shared" ca="1" si="10"/>
        <v>0</v>
      </c>
    </row>
    <row r="87" spans="1:11" customFormat="1">
      <c r="A87" s="237"/>
      <c r="B87" s="236" t="e">
        <f t="shared" ca="1" si="7"/>
        <v>#N/A</v>
      </c>
      <c r="C87" s="255" t="e">
        <f t="shared" ca="1" si="8"/>
        <v>#N/A</v>
      </c>
      <c r="D87" s="256" t="e">
        <f t="shared" ca="1" si="6"/>
        <v>#N/A</v>
      </c>
      <c r="E87" s="233"/>
      <c r="F87" s="233"/>
      <c r="G87">
        <f t="shared" ca="1" si="9"/>
        <v>0</v>
      </c>
      <c r="I87">
        <f ca="1">IFERROR(VLOOKUP(G87,'תקציב וביצוע'!$A$1:$L$200,2,FALSE),0)</f>
        <v>0</v>
      </c>
      <c r="J87">
        <f>'תקציב וביצוע'!A81</f>
        <v>0</v>
      </c>
      <c r="K87">
        <f t="shared" ca="1" si="10"/>
        <v>0</v>
      </c>
    </row>
    <row r="88" spans="1:11" customFormat="1">
      <c r="A88" s="237"/>
      <c r="B88" s="236" t="e">
        <f t="shared" ca="1" si="7"/>
        <v>#N/A</v>
      </c>
      <c r="C88" s="255" t="e">
        <f t="shared" ca="1" si="8"/>
        <v>#N/A</v>
      </c>
      <c r="D88" s="256" t="e">
        <f t="shared" ca="1" si="6"/>
        <v>#N/A</v>
      </c>
      <c r="E88" s="233"/>
      <c r="F88" s="233"/>
      <c r="G88">
        <f t="shared" ca="1" si="9"/>
        <v>0</v>
      </c>
      <c r="I88">
        <f ca="1">IFERROR(VLOOKUP(G88,'תקציב וביצוע'!$A$1:$L$200,2,FALSE),0)</f>
        <v>0</v>
      </c>
      <c r="J88">
        <f>'תקציב וביצוע'!A82</f>
        <v>0</v>
      </c>
      <c r="K88">
        <f t="shared" ca="1" si="10"/>
        <v>0</v>
      </c>
    </row>
    <row r="89" spans="1:11" customFormat="1">
      <c r="A89" s="237"/>
      <c r="B89" s="236" t="e">
        <f t="shared" ca="1" si="7"/>
        <v>#N/A</v>
      </c>
      <c r="C89" s="255" t="e">
        <f t="shared" ca="1" si="8"/>
        <v>#N/A</v>
      </c>
      <c r="D89" s="256" t="e">
        <f t="shared" ca="1" si="6"/>
        <v>#N/A</v>
      </c>
      <c r="E89" s="233"/>
      <c r="F89" s="233"/>
      <c r="G89">
        <f t="shared" ca="1" si="9"/>
        <v>0</v>
      </c>
      <c r="I89">
        <f ca="1">IFERROR(VLOOKUP(G89,'תקציב וביצוע'!$A$1:$L$200,2,FALSE),0)</f>
        <v>0</v>
      </c>
      <c r="J89">
        <f>'תקציב וביצוע'!A83</f>
        <v>0</v>
      </c>
      <c r="K89">
        <f t="shared" ca="1" si="10"/>
        <v>0</v>
      </c>
    </row>
    <row r="90" spans="1:11" customFormat="1">
      <c r="A90" s="237"/>
      <c r="B90" s="236" t="e">
        <f t="shared" ca="1" si="7"/>
        <v>#N/A</v>
      </c>
      <c r="C90" s="255" t="e">
        <f t="shared" ca="1" si="8"/>
        <v>#N/A</v>
      </c>
      <c r="D90" s="256" t="e">
        <f t="shared" ref="D90:D109" ca="1" si="11">C90</f>
        <v>#N/A</v>
      </c>
      <c r="E90" s="233"/>
      <c r="F90" s="233"/>
      <c r="G90">
        <f t="shared" ca="1" si="9"/>
        <v>0</v>
      </c>
      <c r="I90">
        <f ca="1">IFERROR(VLOOKUP(G90,'תקציב וביצוע'!$A$1:$L$200,2,FALSE),0)</f>
        <v>0</v>
      </c>
      <c r="J90">
        <f>'תקציב וביצוע'!A84</f>
        <v>0</v>
      </c>
      <c r="K90">
        <f t="shared" ca="1" si="10"/>
        <v>0</v>
      </c>
    </row>
    <row r="91" spans="1:11" customFormat="1">
      <c r="A91" s="237"/>
      <c r="B91" s="236" t="e">
        <f t="shared" ca="1" si="7"/>
        <v>#N/A</v>
      </c>
      <c r="C91" s="255" t="e">
        <f t="shared" ca="1" si="8"/>
        <v>#N/A</v>
      </c>
      <c r="D91" s="256" t="e">
        <f t="shared" ca="1" si="11"/>
        <v>#N/A</v>
      </c>
      <c r="E91" s="233"/>
      <c r="F91" s="233"/>
      <c r="G91">
        <f t="shared" ca="1" si="9"/>
        <v>0</v>
      </c>
      <c r="I91">
        <f ca="1">IFERROR(VLOOKUP(G91,'תקציב וביצוע'!$A$1:$L$200,2,FALSE),0)</f>
        <v>0</v>
      </c>
      <c r="J91">
        <f>'תקציב וביצוע'!A85</f>
        <v>0</v>
      </c>
      <c r="K91">
        <f t="shared" ca="1" si="10"/>
        <v>0</v>
      </c>
    </row>
    <row r="92" spans="1:11" customFormat="1">
      <c r="A92" s="237"/>
      <c r="B92" s="236" t="e">
        <f ca="1">IF(ROW(E92)&lt;$H$3-$H$5-11,OFFSET(G92,IF(ROW(E92)&gt;=$H$4-5,$H$5-2,0),0),0)</f>
        <v>#N/A</v>
      </c>
      <c r="C92" s="255" t="e">
        <f t="shared" ca="1" si="8"/>
        <v>#N/A</v>
      </c>
      <c r="D92" s="256" t="e">
        <f t="shared" ca="1" si="11"/>
        <v>#N/A</v>
      </c>
      <c r="E92" s="233"/>
      <c r="F92" s="233"/>
      <c r="G92">
        <f t="shared" ca="1" si="9"/>
        <v>0</v>
      </c>
      <c r="I92">
        <f ca="1">IFERROR(VLOOKUP(G92,'תקציב וביצוע'!$A$1:$L$200,2,FALSE),0)</f>
        <v>0</v>
      </c>
      <c r="J92">
        <f>'תקציב וביצוע'!A86</f>
        <v>0</v>
      </c>
      <c r="K92">
        <f t="shared" ca="1" si="10"/>
        <v>0</v>
      </c>
    </row>
    <row r="93" spans="1:11" customFormat="1">
      <c r="A93" s="237"/>
      <c r="B93" s="236" t="e">
        <f t="shared" ref="B93:B138" ca="1" si="12">IF(ROW(E93)&lt;$H$3-$H$5-11,OFFSET(G93,IF(ROW(E93)&gt;=$H$4-5,$H$5-2,0),0),0)</f>
        <v>#N/A</v>
      </c>
      <c r="C93" s="255" t="e">
        <f ca="1">VLOOKUP(B93,$G$8:$I$138,3,FALSE)</f>
        <v>#N/A</v>
      </c>
      <c r="D93" s="256" t="e">
        <f t="shared" ca="1" si="11"/>
        <v>#N/A</v>
      </c>
      <c r="E93" s="233"/>
      <c r="F93" s="233"/>
      <c r="G93">
        <f t="shared" ca="1" si="9"/>
        <v>0</v>
      </c>
      <c r="I93">
        <f ca="1">IFERROR(VLOOKUP(G93,'תקציב וביצוע'!$A$1:$L$200,2,FALSE),0)</f>
        <v>0</v>
      </c>
      <c r="J93">
        <f>'תקציב וביצוע'!A87</f>
        <v>0</v>
      </c>
      <c r="K93">
        <f t="shared" ca="1" si="10"/>
        <v>0</v>
      </c>
    </row>
    <row r="94" spans="1:11" customFormat="1">
      <c r="A94" s="237"/>
      <c r="B94" s="236" t="e">
        <f t="shared" ca="1" si="12"/>
        <v>#N/A</v>
      </c>
      <c r="C94" s="255" t="e">
        <f t="shared" ca="1" si="8"/>
        <v>#N/A</v>
      </c>
      <c r="D94" s="256" t="e">
        <f t="shared" ca="1" si="11"/>
        <v>#N/A</v>
      </c>
      <c r="E94" s="233"/>
      <c r="F94" s="233"/>
      <c r="G94">
        <f t="shared" ca="1" si="9"/>
        <v>0</v>
      </c>
      <c r="I94">
        <f ca="1">IFERROR(VLOOKUP(G94,'תקציב וביצוע'!$A$1:$L$200,2,FALSE),0)</f>
        <v>0</v>
      </c>
      <c r="J94">
        <f>'תקציב וביצוע'!A88</f>
        <v>0</v>
      </c>
      <c r="K94">
        <f t="shared" ca="1" si="10"/>
        <v>0</v>
      </c>
    </row>
    <row r="95" spans="1:11" customFormat="1">
      <c r="A95" s="237"/>
      <c r="B95" s="236" t="e">
        <f t="shared" ca="1" si="12"/>
        <v>#N/A</v>
      </c>
      <c r="C95" s="255" t="e">
        <f t="shared" ca="1" si="8"/>
        <v>#N/A</v>
      </c>
      <c r="D95" s="256" t="e">
        <f t="shared" ca="1" si="11"/>
        <v>#N/A</v>
      </c>
      <c r="E95" s="233"/>
      <c r="F95" s="233"/>
      <c r="G95">
        <f t="shared" ca="1" si="9"/>
        <v>0</v>
      </c>
      <c r="I95">
        <f ca="1">IFERROR(VLOOKUP(G95,'תקציב וביצוע'!$A$1:$L$200,2,FALSE),0)</f>
        <v>0</v>
      </c>
      <c r="J95">
        <f>'תקציב וביצוע'!A89</f>
        <v>0</v>
      </c>
      <c r="K95">
        <f t="shared" ca="1" si="10"/>
        <v>0</v>
      </c>
    </row>
    <row r="96" spans="1:11" customFormat="1">
      <c r="A96" s="237"/>
      <c r="B96" s="236" t="e">
        <f t="shared" ca="1" si="12"/>
        <v>#N/A</v>
      </c>
      <c r="C96" s="255" t="e">
        <f t="shared" ca="1" si="8"/>
        <v>#N/A</v>
      </c>
      <c r="D96" s="256" t="e">
        <f t="shared" ca="1" si="11"/>
        <v>#N/A</v>
      </c>
      <c r="E96" s="233"/>
      <c r="F96" s="233"/>
      <c r="G96">
        <f t="shared" ca="1" si="9"/>
        <v>0</v>
      </c>
      <c r="I96">
        <f ca="1">IFERROR(VLOOKUP(G96,'תקציב וביצוע'!$A$1:$L$200,2,FALSE),0)</f>
        <v>0</v>
      </c>
      <c r="J96">
        <f>'תקציב וביצוע'!A90</f>
        <v>0</v>
      </c>
      <c r="K96">
        <f t="shared" ca="1" si="10"/>
        <v>0</v>
      </c>
    </row>
    <row r="97" spans="1:11" customFormat="1">
      <c r="A97" s="237"/>
      <c r="B97" s="236" t="e">
        <f t="shared" ca="1" si="12"/>
        <v>#N/A</v>
      </c>
      <c r="C97" s="255" t="e">
        <f t="shared" ca="1" si="8"/>
        <v>#N/A</v>
      </c>
      <c r="D97" s="256" t="e">
        <f t="shared" ca="1" si="11"/>
        <v>#N/A</v>
      </c>
      <c r="E97" s="233"/>
      <c r="F97" s="233"/>
      <c r="G97">
        <f t="shared" ca="1" si="9"/>
        <v>0</v>
      </c>
      <c r="I97">
        <f ca="1">IFERROR(VLOOKUP(G97,'תקציב וביצוע'!$A$1:$L$200,2,FALSE),0)</f>
        <v>0</v>
      </c>
      <c r="J97">
        <f>'תקציב וביצוע'!A91</f>
        <v>0</v>
      </c>
      <c r="K97">
        <f t="shared" ca="1" si="10"/>
        <v>0</v>
      </c>
    </row>
    <row r="98" spans="1:11" customFormat="1">
      <c r="A98" s="237"/>
      <c r="B98" s="236" t="e">
        <f t="shared" ca="1" si="12"/>
        <v>#N/A</v>
      </c>
      <c r="C98" s="255" t="e">
        <f t="shared" ca="1" si="8"/>
        <v>#N/A</v>
      </c>
      <c r="D98" s="256" t="e">
        <f t="shared" ca="1" si="11"/>
        <v>#N/A</v>
      </c>
      <c r="E98" s="233"/>
      <c r="F98" s="233"/>
      <c r="G98">
        <f t="shared" ca="1" si="9"/>
        <v>0</v>
      </c>
      <c r="I98">
        <f ca="1">IFERROR(VLOOKUP(G98,'תקציב וביצוע'!$A$1:$L$200,2,FALSE),0)</f>
        <v>0</v>
      </c>
      <c r="J98">
        <f>'תקציב וביצוע'!A92</f>
        <v>0</v>
      </c>
      <c r="K98">
        <f t="shared" ca="1" si="10"/>
        <v>0</v>
      </c>
    </row>
    <row r="99" spans="1:11" customFormat="1">
      <c r="A99" s="237"/>
      <c r="B99" s="236" t="e">
        <f t="shared" ca="1" si="12"/>
        <v>#N/A</v>
      </c>
      <c r="C99" s="255" t="e">
        <f t="shared" ca="1" si="8"/>
        <v>#N/A</v>
      </c>
      <c r="D99" s="256" t="e">
        <f t="shared" ca="1" si="11"/>
        <v>#N/A</v>
      </c>
      <c r="E99" s="233"/>
      <c r="F99" s="233"/>
      <c r="G99">
        <f t="shared" ca="1" si="9"/>
        <v>0</v>
      </c>
      <c r="I99">
        <f ca="1">IFERROR(VLOOKUP(G99,'תקציב וביצוע'!$A$1:$L$200,2,FALSE),0)</f>
        <v>0</v>
      </c>
      <c r="J99">
        <f>'תקציב וביצוע'!A93</f>
        <v>0</v>
      </c>
      <c r="K99">
        <f t="shared" ca="1" si="10"/>
        <v>0</v>
      </c>
    </row>
    <row r="100" spans="1:11" customFormat="1">
      <c r="A100" s="237"/>
      <c r="B100" s="236" t="e">
        <f t="shared" ca="1" si="12"/>
        <v>#N/A</v>
      </c>
      <c r="C100" s="255" t="e">
        <f t="shared" ca="1" si="8"/>
        <v>#N/A</v>
      </c>
      <c r="D100" s="256" t="e">
        <f t="shared" ca="1" si="11"/>
        <v>#N/A</v>
      </c>
      <c r="E100" s="233"/>
      <c r="F100" s="233"/>
      <c r="G100">
        <f t="shared" ca="1" si="9"/>
        <v>0</v>
      </c>
      <c r="I100">
        <f ca="1">IFERROR(VLOOKUP(G100,'תקציב וביצוע'!$A$1:$L$200,2,FALSE),0)</f>
        <v>0</v>
      </c>
      <c r="J100">
        <f>'תקציב וביצוע'!A94</f>
        <v>0</v>
      </c>
      <c r="K100">
        <f t="shared" ca="1" si="10"/>
        <v>0</v>
      </c>
    </row>
    <row r="101" spans="1:11" customFormat="1">
      <c r="A101" s="237"/>
      <c r="B101" s="236" t="e">
        <f t="shared" ca="1" si="12"/>
        <v>#N/A</v>
      </c>
      <c r="C101" s="255" t="e">
        <f t="shared" ca="1" si="8"/>
        <v>#N/A</v>
      </c>
      <c r="D101" s="256" t="e">
        <f t="shared" ca="1" si="11"/>
        <v>#N/A</v>
      </c>
      <c r="E101" s="233"/>
      <c r="F101" s="233"/>
      <c r="G101">
        <f t="shared" ca="1" si="9"/>
        <v>0</v>
      </c>
      <c r="I101">
        <f ca="1">IFERROR(VLOOKUP(G101,'תקציב וביצוע'!$A$1:$L$200,2,FALSE),0)</f>
        <v>0</v>
      </c>
      <c r="J101">
        <f>'תקציב וביצוע'!A95</f>
        <v>0</v>
      </c>
      <c r="K101">
        <f t="shared" ca="1" si="10"/>
        <v>0</v>
      </c>
    </row>
    <row r="102" spans="1:11" customFormat="1">
      <c r="A102" s="237"/>
      <c r="B102" s="236" t="e">
        <f t="shared" ca="1" si="12"/>
        <v>#N/A</v>
      </c>
      <c r="C102" s="255" t="e">
        <f t="shared" ca="1" si="8"/>
        <v>#N/A</v>
      </c>
      <c r="D102" s="256" t="e">
        <f t="shared" ca="1" si="11"/>
        <v>#N/A</v>
      </c>
      <c r="E102" s="233"/>
      <c r="F102" s="233"/>
      <c r="G102">
        <f t="shared" ca="1" si="9"/>
        <v>0</v>
      </c>
      <c r="I102">
        <f ca="1">IFERROR(VLOOKUP(G102,'תקציב וביצוע'!$A$1:$L$200,2,FALSE),0)</f>
        <v>0</v>
      </c>
      <c r="J102">
        <f>'תקציב וביצוע'!A96</f>
        <v>0</v>
      </c>
      <c r="K102">
        <f t="shared" ca="1" si="10"/>
        <v>0</v>
      </c>
    </row>
    <row r="103" spans="1:11" customFormat="1">
      <c r="A103" s="237"/>
      <c r="B103" s="236" t="e">
        <f t="shared" ca="1" si="12"/>
        <v>#N/A</v>
      </c>
      <c r="C103" s="255" t="e">
        <f t="shared" ca="1" si="8"/>
        <v>#N/A</v>
      </c>
      <c r="D103" s="256" t="e">
        <f t="shared" ca="1" si="11"/>
        <v>#N/A</v>
      </c>
      <c r="E103" s="233"/>
      <c r="F103" s="233"/>
      <c r="G103">
        <f t="shared" ca="1" si="9"/>
        <v>0</v>
      </c>
      <c r="I103">
        <f ca="1">IFERROR(VLOOKUP(G103,'תקציב וביצוע'!$A$1:$L$200,2,FALSE),0)</f>
        <v>0</v>
      </c>
      <c r="J103">
        <f>'תקציב וביצוע'!A97</f>
        <v>0</v>
      </c>
      <c r="K103">
        <f t="shared" ca="1" si="10"/>
        <v>0</v>
      </c>
    </row>
    <row r="104" spans="1:11" customFormat="1">
      <c r="A104" s="237"/>
      <c r="B104" s="236" t="e">
        <f t="shared" ca="1" si="12"/>
        <v>#N/A</v>
      </c>
      <c r="C104" s="255" t="e">
        <f t="shared" ca="1" si="8"/>
        <v>#N/A</v>
      </c>
      <c r="D104" s="256" t="e">
        <f t="shared" ca="1" si="11"/>
        <v>#N/A</v>
      </c>
      <c r="E104" s="233"/>
      <c r="F104" s="233"/>
      <c r="G104">
        <f t="shared" ca="1" si="9"/>
        <v>0</v>
      </c>
      <c r="I104">
        <f ca="1">IFERROR(VLOOKUP(G104,'תקציב וביצוע'!$A$1:$L$200,2,FALSE),0)</f>
        <v>0</v>
      </c>
      <c r="J104">
        <f>'תקציב וביצוע'!A98</f>
        <v>0</v>
      </c>
      <c r="K104">
        <f t="shared" ca="1" si="10"/>
        <v>0</v>
      </c>
    </row>
    <row r="105" spans="1:11" customFormat="1">
      <c r="A105" s="237"/>
      <c r="B105" s="236" t="e">
        <f t="shared" ca="1" si="12"/>
        <v>#N/A</v>
      </c>
      <c r="C105" s="255" t="e">
        <f t="shared" ca="1" si="8"/>
        <v>#N/A</v>
      </c>
      <c r="D105" s="256" t="e">
        <f t="shared" ca="1" si="11"/>
        <v>#N/A</v>
      </c>
      <c r="E105" s="233"/>
      <c r="F105" s="233"/>
      <c r="G105">
        <f t="shared" ca="1" si="9"/>
        <v>0</v>
      </c>
      <c r="I105">
        <f ca="1">IFERROR(VLOOKUP(G105,'תקציב וביצוע'!$A$1:$L$200,2,FALSE),0)</f>
        <v>0</v>
      </c>
      <c r="J105">
        <f>'תקציב וביצוע'!A99</f>
        <v>0</v>
      </c>
      <c r="K105">
        <f t="shared" ca="1" si="10"/>
        <v>0</v>
      </c>
    </row>
    <row r="106" spans="1:11" customFormat="1">
      <c r="A106" s="237"/>
      <c r="B106" s="236" t="e">
        <f t="shared" ca="1" si="12"/>
        <v>#N/A</v>
      </c>
      <c r="C106" s="255" t="e">
        <f t="shared" ca="1" si="8"/>
        <v>#N/A</v>
      </c>
      <c r="D106" s="256" t="e">
        <f t="shared" ca="1" si="11"/>
        <v>#N/A</v>
      </c>
      <c r="E106" s="233"/>
      <c r="F106" s="233"/>
      <c r="G106">
        <f t="shared" ca="1" si="9"/>
        <v>0</v>
      </c>
      <c r="I106">
        <f ca="1">IFERROR(VLOOKUP(G106,'תקציב וביצוע'!$A$1:$L$200,2,FALSE),0)</f>
        <v>0</v>
      </c>
      <c r="J106">
        <f>'תקציב וביצוע'!A100</f>
        <v>0</v>
      </c>
      <c r="K106">
        <f t="shared" ca="1" si="10"/>
        <v>0</v>
      </c>
    </row>
    <row r="107" spans="1:11" customFormat="1">
      <c r="A107" s="237"/>
      <c r="B107" s="236" t="e">
        <f t="shared" ca="1" si="12"/>
        <v>#N/A</v>
      </c>
      <c r="C107" s="255" t="e">
        <f t="shared" ca="1" si="8"/>
        <v>#N/A</v>
      </c>
      <c r="D107" s="256" t="e">
        <f t="shared" ca="1" si="11"/>
        <v>#N/A</v>
      </c>
      <c r="E107" s="233"/>
      <c r="F107" s="233"/>
      <c r="G107">
        <f t="shared" ca="1" si="9"/>
        <v>0</v>
      </c>
      <c r="I107">
        <f ca="1">IFERROR(VLOOKUP(G107,'תקציב וביצוע'!$A$1:$L$200,2,FALSE),0)</f>
        <v>0</v>
      </c>
      <c r="J107">
        <f>'תקציב וביצוע'!A101</f>
        <v>0</v>
      </c>
      <c r="K107">
        <f t="shared" ca="1" si="10"/>
        <v>0</v>
      </c>
    </row>
    <row r="108" spans="1:11" customFormat="1">
      <c r="A108" s="237"/>
      <c r="B108" s="236" t="e">
        <f t="shared" ca="1" si="12"/>
        <v>#N/A</v>
      </c>
      <c r="C108" s="255" t="e">
        <f t="shared" ca="1" si="8"/>
        <v>#N/A</v>
      </c>
      <c r="D108" s="256" t="e">
        <f t="shared" ca="1" si="11"/>
        <v>#N/A</v>
      </c>
      <c r="E108" s="233"/>
      <c r="F108" s="233"/>
      <c r="G108">
        <f t="shared" ca="1" si="9"/>
        <v>0</v>
      </c>
      <c r="I108">
        <f ca="1">IFERROR(VLOOKUP(G108,'תקציב וביצוע'!$A$1:$L$200,2,FALSE),0)</f>
        <v>0</v>
      </c>
      <c r="J108">
        <f>'תקציב וביצוע'!A102</f>
        <v>0</v>
      </c>
      <c r="K108">
        <f t="shared" ca="1" si="10"/>
        <v>0</v>
      </c>
    </row>
    <row r="109" spans="1:11" customFormat="1">
      <c r="A109" s="237"/>
      <c r="B109" s="236" t="e">
        <f t="shared" ca="1" si="12"/>
        <v>#N/A</v>
      </c>
      <c r="C109" s="255" t="e">
        <f t="shared" ca="1" si="8"/>
        <v>#N/A</v>
      </c>
      <c r="D109" s="256" t="e">
        <f t="shared" ca="1" si="11"/>
        <v>#N/A</v>
      </c>
      <c r="E109" s="233"/>
      <c r="F109" s="233"/>
      <c r="G109">
        <f t="shared" ca="1" si="9"/>
        <v>0</v>
      </c>
      <c r="I109">
        <f ca="1">IFERROR(VLOOKUP(G109,'תקציב וביצוע'!$A$1:$L$200,2,FALSE),0)</f>
        <v>0</v>
      </c>
      <c r="J109">
        <f>'תקציב וביצוע'!A103</f>
        <v>0</v>
      </c>
      <c r="K109">
        <f t="shared" ca="1" si="10"/>
        <v>0</v>
      </c>
    </row>
    <row r="110" spans="1:11" customFormat="1">
      <c r="A110" s="237"/>
      <c r="B110" s="236" t="e">
        <f t="shared" ca="1" si="12"/>
        <v>#N/A</v>
      </c>
      <c r="C110" s="343" t="e">
        <f t="shared" ca="1" si="8"/>
        <v>#N/A</v>
      </c>
      <c r="D110" s="365" t="e">
        <f t="shared" ref="D110:D138" ca="1" si="13">C110</f>
        <v>#N/A</v>
      </c>
      <c r="E110" s="233"/>
      <c r="F110" s="233"/>
      <c r="G110">
        <f t="shared" ca="1" si="9"/>
        <v>0</v>
      </c>
      <c r="I110">
        <f ca="1">IFERROR(VLOOKUP(G110,'תקציב וביצוע'!$A$1:$L$200,2,FALSE),0)</f>
        <v>0</v>
      </c>
      <c r="J110">
        <f>'תקציב וביצוע'!A104</f>
        <v>0</v>
      </c>
      <c r="K110">
        <f t="shared" ca="1" si="10"/>
        <v>0</v>
      </c>
    </row>
    <row r="111" spans="1:11" customFormat="1">
      <c r="A111" s="237"/>
      <c r="B111" s="236" t="e">
        <f t="shared" ca="1" si="12"/>
        <v>#N/A</v>
      </c>
      <c r="C111" s="343" t="e">
        <f t="shared" ca="1" si="8"/>
        <v>#N/A</v>
      </c>
      <c r="D111" s="365" t="e">
        <f t="shared" ca="1" si="13"/>
        <v>#N/A</v>
      </c>
      <c r="E111" s="233"/>
      <c r="F111" s="233"/>
      <c r="G111">
        <f t="shared" ca="1" si="9"/>
        <v>0</v>
      </c>
      <c r="I111">
        <f ca="1">IFERROR(VLOOKUP(G111,'תקציב וביצוע'!$A$1:$L$200,2,FALSE),0)</f>
        <v>0</v>
      </c>
      <c r="J111">
        <f>'תקציב וביצוע'!A105</f>
        <v>0</v>
      </c>
      <c r="K111">
        <f t="shared" ca="1" si="10"/>
        <v>0</v>
      </c>
    </row>
    <row r="112" spans="1:11" customFormat="1">
      <c r="A112" s="237"/>
      <c r="B112" s="236" t="e">
        <f t="shared" ca="1" si="12"/>
        <v>#N/A</v>
      </c>
      <c r="C112" s="343" t="e">
        <f t="shared" ca="1" si="8"/>
        <v>#N/A</v>
      </c>
      <c r="D112" s="365" t="e">
        <f t="shared" ca="1" si="13"/>
        <v>#N/A</v>
      </c>
      <c r="E112" s="233"/>
      <c r="F112" s="233"/>
      <c r="G112">
        <f t="shared" ca="1" si="9"/>
        <v>0</v>
      </c>
      <c r="I112">
        <f ca="1">IFERROR(VLOOKUP(G112,'תקציב וביצוע'!$A$1:$L$200,2,FALSE),0)</f>
        <v>0</v>
      </c>
      <c r="J112">
        <f>'תקציב וביצוע'!A106</f>
        <v>0</v>
      </c>
      <c r="K112">
        <f t="shared" ca="1" si="10"/>
        <v>0</v>
      </c>
    </row>
    <row r="113" spans="1:11" customFormat="1">
      <c r="A113" s="237"/>
      <c r="B113" s="236" t="e">
        <f t="shared" ca="1" si="12"/>
        <v>#N/A</v>
      </c>
      <c r="C113" s="343" t="e">
        <f t="shared" ca="1" si="8"/>
        <v>#N/A</v>
      </c>
      <c r="D113" s="365" t="e">
        <f t="shared" ca="1" si="13"/>
        <v>#N/A</v>
      </c>
      <c r="E113" s="233"/>
      <c r="F113" s="233"/>
      <c r="G113">
        <f t="shared" ca="1" si="9"/>
        <v>0</v>
      </c>
      <c r="I113">
        <f ca="1">IFERROR(VLOOKUP(G113,'תקציב וביצוע'!$A$1:$L$200,2,FALSE),0)</f>
        <v>0</v>
      </c>
      <c r="J113">
        <f>'תקציב וביצוע'!A107</f>
        <v>0</v>
      </c>
      <c r="K113">
        <f t="shared" ca="1" si="10"/>
        <v>0</v>
      </c>
    </row>
    <row r="114" spans="1:11" customFormat="1">
      <c r="A114" s="237"/>
      <c r="B114" s="236" t="e">
        <f t="shared" ca="1" si="12"/>
        <v>#N/A</v>
      </c>
      <c r="C114" s="343" t="e">
        <f t="shared" ca="1" si="8"/>
        <v>#N/A</v>
      </c>
      <c r="D114" s="365" t="e">
        <f t="shared" ca="1" si="13"/>
        <v>#N/A</v>
      </c>
      <c r="E114" s="233"/>
      <c r="F114" s="233"/>
      <c r="G114">
        <f t="shared" ca="1" si="9"/>
        <v>0</v>
      </c>
      <c r="I114">
        <f ca="1">IFERROR(VLOOKUP(G114,'תקציב וביצוע'!$A$1:$L$200,2,FALSE),0)</f>
        <v>0</v>
      </c>
      <c r="J114">
        <f>'תקציב וביצוע'!A108</f>
        <v>0</v>
      </c>
      <c r="K114">
        <f t="shared" ca="1" si="10"/>
        <v>0</v>
      </c>
    </row>
    <row r="115" spans="1:11" customFormat="1">
      <c r="A115" s="237"/>
      <c r="B115" s="236" t="e">
        <f t="shared" ca="1" si="12"/>
        <v>#N/A</v>
      </c>
      <c r="C115" s="343" t="e">
        <f t="shared" ca="1" si="8"/>
        <v>#N/A</v>
      </c>
      <c r="D115" s="365" t="e">
        <f t="shared" ca="1" si="13"/>
        <v>#N/A</v>
      </c>
      <c r="E115" s="233"/>
      <c r="F115" s="233"/>
      <c r="G115">
        <f t="shared" ca="1" si="9"/>
        <v>0</v>
      </c>
      <c r="I115">
        <f ca="1">IFERROR(VLOOKUP(G115,'תקציב וביצוע'!$A$1:$L$200,2,FALSE),0)</f>
        <v>0</v>
      </c>
      <c r="J115">
        <f>'תקציב וביצוע'!A109</f>
        <v>0</v>
      </c>
      <c r="K115">
        <f t="shared" ca="1" si="10"/>
        <v>0</v>
      </c>
    </row>
    <row r="116" spans="1:11" customFormat="1">
      <c r="A116" s="237"/>
      <c r="B116" s="236" t="e">
        <f t="shared" ca="1" si="12"/>
        <v>#N/A</v>
      </c>
      <c r="C116" s="343" t="e">
        <f t="shared" ca="1" si="8"/>
        <v>#N/A</v>
      </c>
      <c r="D116" s="365" t="e">
        <f t="shared" ca="1" si="13"/>
        <v>#N/A</v>
      </c>
      <c r="E116" s="233"/>
      <c r="F116" s="233"/>
      <c r="G116">
        <f t="shared" ca="1" si="9"/>
        <v>0</v>
      </c>
      <c r="I116">
        <f ca="1">IFERROR(VLOOKUP(G116,'תקציב וביצוע'!$A$1:$L$200,2,FALSE),0)</f>
        <v>0</v>
      </c>
      <c r="J116">
        <f>'תקציב וביצוע'!A110</f>
        <v>0</v>
      </c>
      <c r="K116">
        <f t="shared" ca="1" si="10"/>
        <v>0</v>
      </c>
    </row>
    <row r="117" spans="1:11" customFormat="1">
      <c r="A117" s="237"/>
      <c r="B117" s="236" t="e">
        <f t="shared" ca="1" si="12"/>
        <v>#N/A</v>
      </c>
      <c r="C117" s="343" t="e">
        <f t="shared" ca="1" si="8"/>
        <v>#N/A</v>
      </c>
      <c r="D117" s="365" t="e">
        <f t="shared" ca="1" si="13"/>
        <v>#N/A</v>
      </c>
      <c r="E117" s="233"/>
      <c r="F117" s="233"/>
      <c r="G117">
        <f t="shared" ca="1" si="9"/>
        <v>0</v>
      </c>
      <c r="I117">
        <f ca="1">IFERROR(VLOOKUP(G117,'תקציב וביצוע'!$A$1:$L$200,2,FALSE),0)</f>
        <v>0</v>
      </c>
      <c r="J117">
        <f>'תקציב וביצוע'!A111</f>
        <v>0</v>
      </c>
      <c r="K117">
        <f t="shared" ca="1" si="10"/>
        <v>0</v>
      </c>
    </row>
    <row r="118" spans="1:11" customFormat="1">
      <c r="A118" s="237"/>
      <c r="B118" s="236" t="e">
        <f t="shared" ca="1" si="12"/>
        <v>#N/A</v>
      </c>
      <c r="C118" s="343" t="e">
        <f t="shared" ca="1" si="8"/>
        <v>#N/A</v>
      </c>
      <c r="D118" s="365" t="e">
        <f t="shared" ca="1" si="13"/>
        <v>#N/A</v>
      </c>
      <c r="E118" s="233"/>
      <c r="F118" s="233"/>
      <c r="G118">
        <f t="shared" ca="1" si="9"/>
        <v>0</v>
      </c>
      <c r="I118">
        <f ca="1">IFERROR(VLOOKUP(G118,'תקציב וביצוע'!$A$1:$L$200,2,FALSE),0)</f>
        <v>0</v>
      </c>
      <c r="J118">
        <f>'תקציב וביצוע'!A112</f>
        <v>0</v>
      </c>
      <c r="K118">
        <f t="shared" ca="1" si="10"/>
        <v>0</v>
      </c>
    </row>
    <row r="119" spans="1:11" customFormat="1">
      <c r="A119" s="237"/>
      <c r="B119" s="236" t="e">
        <f t="shared" ca="1" si="12"/>
        <v>#N/A</v>
      </c>
      <c r="C119" s="343" t="e">
        <f t="shared" ca="1" si="8"/>
        <v>#N/A</v>
      </c>
      <c r="D119" s="365" t="e">
        <f t="shared" ca="1" si="13"/>
        <v>#N/A</v>
      </c>
      <c r="E119" s="233"/>
      <c r="F119" s="233"/>
      <c r="G119">
        <f t="shared" ca="1" si="9"/>
        <v>0</v>
      </c>
      <c r="I119">
        <f ca="1">IFERROR(VLOOKUP(G119,'תקציב וביצוע'!$A$1:$L$200,2,FALSE),0)</f>
        <v>0</v>
      </c>
      <c r="J119">
        <f>'תקציב וביצוע'!A113</f>
        <v>0</v>
      </c>
      <c r="K119">
        <f t="shared" ca="1" si="10"/>
        <v>0</v>
      </c>
    </row>
    <row r="120" spans="1:11" customFormat="1">
      <c r="A120" s="237"/>
      <c r="B120" s="236" t="e">
        <f t="shared" ca="1" si="12"/>
        <v>#N/A</v>
      </c>
      <c r="C120" s="343" t="e">
        <f t="shared" ca="1" si="8"/>
        <v>#N/A</v>
      </c>
      <c r="D120" s="365" t="e">
        <f t="shared" ca="1" si="13"/>
        <v>#N/A</v>
      </c>
      <c r="E120" s="233"/>
      <c r="F120" s="233"/>
      <c r="G120">
        <f t="shared" ca="1" si="9"/>
        <v>0</v>
      </c>
      <c r="I120">
        <f ca="1">IFERROR(VLOOKUP(G120,'תקציב וביצוע'!$A$1:$L$200,2,FALSE),0)</f>
        <v>0</v>
      </c>
      <c r="J120">
        <f>'תקציב וביצוע'!A114</f>
        <v>0</v>
      </c>
      <c r="K120">
        <f t="shared" ca="1" si="10"/>
        <v>0</v>
      </c>
    </row>
    <row r="121" spans="1:11" customFormat="1">
      <c r="A121" s="237"/>
      <c r="B121" s="236" t="e">
        <f t="shared" ca="1" si="12"/>
        <v>#N/A</v>
      </c>
      <c r="C121" s="343" t="e">
        <f t="shared" ca="1" si="8"/>
        <v>#N/A</v>
      </c>
      <c r="D121" s="365" t="e">
        <f t="shared" ca="1" si="13"/>
        <v>#N/A</v>
      </c>
      <c r="E121" s="233"/>
      <c r="F121" s="233"/>
      <c r="G121">
        <f t="shared" ca="1" si="9"/>
        <v>0</v>
      </c>
      <c r="I121">
        <f ca="1">IFERROR(VLOOKUP(G121,'תקציב וביצוע'!$A$1:$L$200,2,FALSE),0)</f>
        <v>0</v>
      </c>
      <c r="J121">
        <f>'תקציב וביצוע'!A115</f>
        <v>0</v>
      </c>
      <c r="K121">
        <f t="shared" ca="1" si="10"/>
        <v>0</v>
      </c>
    </row>
    <row r="122" spans="1:11" customFormat="1">
      <c r="A122" s="237"/>
      <c r="B122" s="236" t="e">
        <f t="shared" ca="1" si="12"/>
        <v>#N/A</v>
      </c>
      <c r="C122" s="343" t="e">
        <f t="shared" ca="1" si="8"/>
        <v>#N/A</v>
      </c>
      <c r="D122" s="365" t="e">
        <f t="shared" ca="1" si="13"/>
        <v>#N/A</v>
      </c>
      <c r="E122" s="233"/>
      <c r="F122" s="233"/>
      <c r="G122">
        <f t="shared" ca="1" si="9"/>
        <v>0</v>
      </c>
      <c r="I122">
        <f ca="1">IFERROR(VLOOKUP(G122,'תקציב וביצוע'!$A$1:$L$200,2,FALSE),0)</f>
        <v>0</v>
      </c>
      <c r="J122">
        <f>'תקציב וביצוע'!A116</f>
        <v>0</v>
      </c>
      <c r="K122">
        <f t="shared" ca="1" si="10"/>
        <v>0</v>
      </c>
    </row>
    <row r="123" spans="1:11" customFormat="1">
      <c r="A123" s="237"/>
      <c r="B123" s="236" t="e">
        <f t="shared" ca="1" si="12"/>
        <v>#N/A</v>
      </c>
      <c r="C123" s="343" t="e">
        <f t="shared" ca="1" si="8"/>
        <v>#N/A</v>
      </c>
      <c r="D123" s="365" t="e">
        <f t="shared" ca="1" si="13"/>
        <v>#N/A</v>
      </c>
      <c r="E123" s="233"/>
      <c r="F123" s="233"/>
      <c r="G123">
        <f t="shared" ca="1" si="9"/>
        <v>0</v>
      </c>
      <c r="I123">
        <f ca="1">IFERROR(VLOOKUP(G123,'תקציב וביצוע'!$A$1:$L$200,2,FALSE),0)</f>
        <v>0</v>
      </c>
      <c r="J123">
        <f>'תקציב וביצוע'!A117</f>
        <v>0</v>
      </c>
      <c r="K123">
        <f t="shared" ca="1" si="10"/>
        <v>0</v>
      </c>
    </row>
    <row r="124" spans="1:11" customFormat="1">
      <c r="A124" s="237"/>
      <c r="B124" s="236" t="e">
        <f t="shared" ca="1" si="12"/>
        <v>#N/A</v>
      </c>
      <c r="C124" s="343" t="e">
        <f t="shared" ca="1" si="8"/>
        <v>#N/A</v>
      </c>
      <c r="D124" s="365" t="e">
        <f t="shared" ca="1" si="13"/>
        <v>#N/A</v>
      </c>
      <c r="E124" s="233"/>
      <c r="F124" s="233"/>
      <c r="G124">
        <f t="shared" ca="1" si="9"/>
        <v>0</v>
      </c>
      <c r="I124">
        <f ca="1">IFERROR(VLOOKUP(G124,'תקציב וביצוע'!$A$1:$L$200,2,FALSE),0)</f>
        <v>0</v>
      </c>
      <c r="J124">
        <f>'תקציב וביצוע'!A118</f>
        <v>0</v>
      </c>
      <c r="K124">
        <f t="shared" ca="1" si="10"/>
        <v>0</v>
      </c>
    </row>
    <row r="125" spans="1:11" customFormat="1">
      <c r="A125" s="237"/>
      <c r="B125" s="236" t="e">
        <f t="shared" ca="1" si="12"/>
        <v>#N/A</v>
      </c>
      <c r="C125" s="343" t="e">
        <f t="shared" ca="1" si="8"/>
        <v>#N/A</v>
      </c>
      <c r="D125" s="365" t="e">
        <f t="shared" ca="1" si="13"/>
        <v>#N/A</v>
      </c>
      <c r="E125" s="233"/>
      <c r="F125" s="233"/>
      <c r="G125">
        <f t="shared" ca="1" si="9"/>
        <v>0</v>
      </c>
      <c r="I125">
        <f ca="1">IFERROR(VLOOKUP(G125,'תקציב וביצוע'!$A$1:$L$200,2,FALSE),0)</f>
        <v>0</v>
      </c>
      <c r="J125">
        <f>'תקציב וביצוע'!A119</f>
        <v>0</v>
      </c>
      <c r="K125">
        <f t="shared" ca="1" si="10"/>
        <v>0</v>
      </c>
    </row>
    <row r="126" spans="1:11" customFormat="1">
      <c r="A126" s="237"/>
      <c r="B126" s="236" t="e">
        <f t="shared" ca="1" si="12"/>
        <v>#N/A</v>
      </c>
      <c r="C126" s="343" t="e">
        <f t="shared" ca="1" si="8"/>
        <v>#N/A</v>
      </c>
      <c r="D126" s="365" t="e">
        <f t="shared" ca="1" si="13"/>
        <v>#N/A</v>
      </c>
      <c r="E126" s="233"/>
      <c r="F126" s="233"/>
      <c r="G126">
        <f t="shared" ca="1" si="9"/>
        <v>0</v>
      </c>
      <c r="I126">
        <f ca="1">IFERROR(VLOOKUP(G126,'תקציב וביצוע'!$A$1:$L$200,2,FALSE),0)</f>
        <v>0</v>
      </c>
      <c r="J126">
        <f>'תקציב וביצוע'!A120</f>
        <v>0</v>
      </c>
      <c r="K126">
        <f t="shared" ca="1" si="10"/>
        <v>0</v>
      </c>
    </row>
    <row r="127" spans="1:11" customFormat="1">
      <c r="A127" s="237"/>
      <c r="B127" s="236" t="e">
        <f t="shared" ca="1" si="12"/>
        <v>#N/A</v>
      </c>
      <c r="C127" s="343" t="e">
        <f t="shared" ca="1" si="8"/>
        <v>#N/A</v>
      </c>
      <c r="D127" s="365" t="e">
        <f t="shared" ca="1" si="13"/>
        <v>#N/A</v>
      </c>
      <c r="E127" s="233"/>
      <c r="F127" s="233"/>
      <c r="G127">
        <f t="shared" ca="1" si="9"/>
        <v>0</v>
      </c>
      <c r="I127">
        <f ca="1">IFERROR(VLOOKUP(G127,'תקציב וביצוע'!$A$1:$L$200,2,FALSE),0)</f>
        <v>0</v>
      </c>
      <c r="J127">
        <f>'תקציב וביצוע'!A121</f>
        <v>0</v>
      </c>
      <c r="K127">
        <f t="shared" ca="1" si="10"/>
        <v>0</v>
      </c>
    </row>
    <row r="128" spans="1:11" customFormat="1">
      <c r="A128" s="237"/>
      <c r="B128" s="236" t="e">
        <f t="shared" ca="1" si="12"/>
        <v>#N/A</v>
      </c>
      <c r="C128" s="343" t="e">
        <f t="shared" ca="1" si="8"/>
        <v>#N/A</v>
      </c>
      <c r="D128" s="365" t="e">
        <f t="shared" ca="1" si="13"/>
        <v>#N/A</v>
      </c>
      <c r="E128" s="233"/>
      <c r="F128" s="233"/>
      <c r="G128">
        <f t="shared" ca="1" si="9"/>
        <v>0</v>
      </c>
      <c r="I128">
        <f ca="1">IFERROR(VLOOKUP(G128,'תקציב וביצוע'!$A$1:$L$200,2,FALSE),0)</f>
        <v>0</v>
      </c>
      <c r="J128">
        <f>'תקציב וביצוע'!A122</f>
        <v>0</v>
      </c>
      <c r="K128">
        <f t="shared" ca="1" si="10"/>
        <v>0</v>
      </c>
    </row>
    <row r="129" spans="1:12" customFormat="1">
      <c r="A129" s="237"/>
      <c r="B129" s="236" t="e">
        <f t="shared" ca="1" si="12"/>
        <v>#N/A</v>
      </c>
      <c r="C129" s="343" t="e">
        <f t="shared" ca="1" si="8"/>
        <v>#N/A</v>
      </c>
      <c r="D129" s="365" t="e">
        <f t="shared" ca="1" si="13"/>
        <v>#N/A</v>
      </c>
      <c r="E129" s="233"/>
      <c r="F129" s="233"/>
      <c r="G129">
        <f t="shared" ca="1" si="9"/>
        <v>0</v>
      </c>
      <c r="I129">
        <f ca="1">IFERROR(VLOOKUP(G129,'תקציב וביצוע'!$A$1:$L$200,2,FALSE),0)</f>
        <v>0</v>
      </c>
      <c r="J129">
        <f>'תקציב וביצוע'!A123</f>
        <v>0</v>
      </c>
      <c r="K129">
        <f t="shared" ca="1" si="10"/>
        <v>0</v>
      </c>
    </row>
    <row r="130" spans="1:12" customFormat="1">
      <c r="A130" s="237"/>
      <c r="B130" s="236" t="e">
        <f t="shared" ca="1" si="12"/>
        <v>#N/A</v>
      </c>
      <c r="C130" s="343" t="e">
        <f t="shared" ca="1" si="8"/>
        <v>#N/A</v>
      </c>
      <c r="D130" s="365" t="e">
        <f t="shared" ca="1" si="13"/>
        <v>#N/A</v>
      </c>
      <c r="E130" s="233"/>
      <c r="F130" s="233"/>
      <c r="G130">
        <f t="shared" ca="1" si="9"/>
        <v>0</v>
      </c>
      <c r="I130">
        <f ca="1">IFERROR(VLOOKUP(G130,'תקציב וביצוע'!$A$1:$L$200,2,FALSE),0)</f>
        <v>0</v>
      </c>
      <c r="J130">
        <f>'תקציב וביצוע'!A124</f>
        <v>0</v>
      </c>
      <c r="K130">
        <f t="shared" ca="1" si="10"/>
        <v>0</v>
      </c>
    </row>
    <row r="131" spans="1:12" customFormat="1">
      <c r="A131" s="237"/>
      <c r="B131" s="236" t="e">
        <f t="shared" ca="1" si="12"/>
        <v>#N/A</v>
      </c>
      <c r="C131" s="343" t="e">
        <f t="shared" ca="1" si="8"/>
        <v>#N/A</v>
      </c>
      <c r="D131" s="365" t="e">
        <f t="shared" ca="1" si="13"/>
        <v>#N/A</v>
      </c>
      <c r="E131" s="233"/>
      <c r="F131" s="233"/>
      <c r="G131">
        <f t="shared" ca="1" si="9"/>
        <v>0</v>
      </c>
      <c r="I131">
        <f ca="1">IFERROR(VLOOKUP(G131,'תקציב וביצוע'!$A$1:$L$200,2,FALSE),0)</f>
        <v>0</v>
      </c>
      <c r="J131">
        <f>'תקציב וביצוע'!A125</f>
        <v>0</v>
      </c>
      <c r="K131">
        <f t="shared" ca="1" si="10"/>
        <v>0</v>
      </c>
    </row>
    <row r="132" spans="1:12" customFormat="1">
      <c r="A132" s="237"/>
      <c r="B132" s="236" t="e">
        <f t="shared" ca="1" si="12"/>
        <v>#N/A</v>
      </c>
      <c r="C132" s="343" t="e">
        <f t="shared" ca="1" si="8"/>
        <v>#N/A</v>
      </c>
      <c r="D132" s="365" t="e">
        <f t="shared" ca="1" si="13"/>
        <v>#N/A</v>
      </c>
      <c r="E132" s="233"/>
      <c r="F132" s="233"/>
      <c r="G132">
        <f t="shared" ca="1" si="9"/>
        <v>0</v>
      </c>
      <c r="I132">
        <f ca="1">IFERROR(VLOOKUP(G132,'תקציב וביצוע'!$A$1:$L$200,2,FALSE),0)</f>
        <v>0</v>
      </c>
      <c r="J132">
        <f>'תקציב וביצוע'!A126</f>
        <v>0</v>
      </c>
      <c r="K132">
        <f t="shared" ca="1" si="10"/>
        <v>0</v>
      </c>
    </row>
    <row r="133" spans="1:12" customFormat="1">
      <c r="A133" s="237"/>
      <c r="B133" s="236" t="e">
        <f t="shared" ca="1" si="12"/>
        <v>#N/A</v>
      </c>
      <c r="C133" s="343" t="e">
        <f t="shared" ca="1" si="8"/>
        <v>#N/A</v>
      </c>
      <c r="D133" s="365" t="e">
        <f t="shared" ca="1" si="13"/>
        <v>#N/A</v>
      </c>
      <c r="E133" s="233"/>
      <c r="F133" s="233"/>
      <c r="G133">
        <f t="shared" ca="1" si="9"/>
        <v>0</v>
      </c>
      <c r="I133">
        <f ca="1">IFERROR(VLOOKUP(G133,'תקציב וביצוע'!$A$1:$L$200,2,FALSE),0)</f>
        <v>0</v>
      </c>
      <c r="J133">
        <f>'תקציב וביצוע'!A127</f>
        <v>0</v>
      </c>
      <c r="K133">
        <f t="shared" ca="1" si="10"/>
        <v>0</v>
      </c>
    </row>
    <row r="134" spans="1:12" customFormat="1">
      <c r="A134" s="237"/>
      <c r="B134" s="236" t="e">
        <f t="shared" ca="1" si="12"/>
        <v>#N/A</v>
      </c>
      <c r="C134" s="343" t="e">
        <f t="shared" ca="1" si="8"/>
        <v>#N/A</v>
      </c>
      <c r="D134" s="365" t="e">
        <f t="shared" ca="1" si="13"/>
        <v>#N/A</v>
      </c>
      <c r="E134" s="233"/>
      <c r="F134" s="233"/>
      <c r="G134">
        <f t="shared" ca="1" si="9"/>
        <v>0</v>
      </c>
      <c r="I134">
        <f ca="1">IFERROR(VLOOKUP(G134,'תקציב וביצוע'!$A$1:$L$200,2,FALSE),0)</f>
        <v>0</v>
      </c>
      <c r="J134">
        <f>'תקציב וביצוע'!A128</f>
        <v>0</v>
      </c>
      <c r="K134">
        <f t="shared" ca="1" si="10"/>
        <v>0</v>
      </c>
    </row>
    <row r="135" spans="1:12" customFormat="1">
      <c r="A135" s="237"/>
      <c r="B135" s="236" t="e">
        <f t="shared" ca="1" si="12"/>
        <v>#N/A</v>
      </c>
      <c r="C135" s="343" t="e">
        <f t="shared" ca="1" si="8"/>
        <v>#N/A</v>
      </c>
      <c r="D135" s="365" t="e">
        <f t="shared" ca="1" si="13"/>
        <v>#N/A</v>
      </c>
      <c r="E135" s="233"/>
      <c r="F135" s="233"/>
      <c r="G135">
        <f t="shared" ca="1" si="9"/>
        <v>0</v>
      </c>
      <c r="I135">
        <f ca="1">IFERROR(VLOOKUP(G135,'תקציב וביצוע'!$A$1:$L$200,2,FALSE),0)</f>
        <v>0</v>
      </c>
      <c r="J135">
        <f>'תקציב וביצוע'!A129</f>
        <v>0</v>
      </c>
      <c r="K135">
        <f t="shared" ca="1" si="10"/>
        <v>0</v>
      </c>
    </row>
    <row r="136" spans="1:12" customFormat="1">
      <c r="A136" s="237"/>
      <c r="B136" s="236" t="e">
        <f t="shared" ca="1" si="12"/>
        <v>#N/A</v>
      </c>
      <c r="C136" s="343" t="e">
        <f t="shared" ca="1" si="8"/>
        <v>#N/A</v>
      </c>
      <c r="D136" s="365" t="e">
        <f t="shared" ca="1" si="13"/>
        <v>#N/A</v>
      </c>
      <c r="E136" s="233"/>
      <c r="F136" s="233"/>
      <c r="G136">
        <f t="shared" ca="1" si="9"/>
        <v>0</v>
      </c>
      <c r="I136">
        <f ca="1">IFERROR(VLOOKUP(G136,'תקציב וביצוע'!$A$1:$L$200,2,FALSE),0)</f>
        <v>0</v>
      </c>
      <c r="J136">
        <f>'תקציב וביצוע'!A130</f>
        <v>0</v>
      </c>
      <c r="K136">
        <f t="shared" ca="1" si="10"/>
        <v>0</v>
      </c>
    </row>
    <row r="137" spans="1:12" customFormat="1">
      <c r="A137" s="237"/>
      <c r="B137" s="236" t="e">
        <f t="shared" ca="1" si="12"/>
        <v>#N/A</v>
      </c>
      <c r="C137" s="343" t="e">
        <f t="shared" ref="C137:C138" ca="1" si="14">VLOOKUP(B137,$G$8:$I$138,3,FALSE)</f>
        <v>#N/A</v>
      </c>
      <c r="D137" s="365" t="e">
        <f t="shared" ca="1" si="13"/>
        <v>#N/A</v>
      </c>
      <c r="E137" s="233"/>
      <c r="F137" s="233"/>
      <c r="G137">
        <f t="shared" ref="G137:G138" ca="1" si="15">OFFSET(J137,K137,0)</f>
        <v>0</v>
      </c>
      <c r="I137">
        <f ca="1">IFERROR(VLOOKUP(G137,'תקציב וביצוע'!$A$1:$L$200,2,FALSE),0)</f>
        <v>0</v>
      </c>
      <c r="J137">
        <f>'תקציב וביצוע'!A131</f>
        <v>0</v>
      </c>
      <c r="K137">
        <f t="shared" ref="K137:K138" ca="1" si="16">IF(NOT(ISERROR(MATCH(OFFSET(J137,K136,0),$M$8:$M$26,0))),K136+1,K136)</f>
        <v>0</v>
      </c>
    </row>
    <row r="138" spans="1:12" customFormat="1" ht="13.8" thickBot="1">
      <c r="A138" s="238"/>
      <c r="B138" s="364" t="e">
        <f t="shared" ca="1" si="12"/>
        <v>#N/A</v>
      </c>
      <c r="C138" s="343" t="e">
        <f t="shared" ca="1" si="14"/>
        <v>#N/A</v>
      </c>
      <c r="D138" s="257" t="e">
        <f t="shared" ca="1" si="13"/>
        <v>#N/A</v>
      </c>
      <c r="E138" s="222"/>
      <c r="F138" s="222"/>
      <c r="G138">
        <f t="shared" ca="1" si="15"/>
        <v>0</v>
      </c>
      <c r="I138">
        <f ca="1">IFERROR(VLOOKUP(G138,'תקציב וביצוע'!$A$1:$L$200,2,FALSE),0)</f>
        <v>0</v>
      </c>
      <c r="J138">
        <f>'תקציב וביצוע'!A132</f>
        <v>0</v>
      </c>
      <c r="K138">
        <f t="shared" ca="1" si="16"/>
        <v>0</v>
      </c>
    </row>
    <row r="139" spans="1:12" s="87" customFormat="1" ht="16.2" thickTop="1">
      <c r="A139" s="251"/>
      <c r="B139" s="380"/>
      <c r="C139" s="344" t="e">
        <f ca="1">SUM(C8:C138)</f>
        <v>#N/A</v>
      </c>
      <c r="D139" s="258" t="e">
        <f ca="1">SUM(D8:D138)</f>
        <v>#N/A</v>
      </c>
      <c r="G139">
        <f t="shared" ref="G139:G151" ca="1" si="17">OFFSET(J139,K139,0)</f>
        <v>0</v>
      </c>
      <c r="H139"/>
      <c r="I139">
        <f ca="1">IFERROR(VLOOKUP(G139,'תקציב וביצוע'!$A$1:$L$200,2,FALSE),0)</f>
        <v>0</v>
      </c>
      <c r="J139">
        <f>'תקציב וביצוע'!A133</f>
        <v>0</v>
      </c>
      <c r="K139">
        <f t="shared" ref="K139:K175" ca="1" si="18">IF(NOT(ISERROR(MATCH(OFFSET(J139,K138,0),$M$8:$M$26,0))),K138+1,K138)</f>
        <v>0</v>
      </c>
    </row>
    <row r="140" spans="1:12" customFormat="1">
      <c r="A140" s="239">
        <f>'תקציב וביצוע'!A64</f>
        <v>0</v>
      </c>
      <c r="B140" s="239"/>
      <c r="C140" s="259"/>
      <c r="D140" s="260"/>
      <c r="E140" s="122"/>
      <c r="F140" s="122"/>
      <c r="G140">
        <f t="shared" ca="1" si="17"/>
        <v>0</v>
      </c>
      <c r="I140">
        <f ca="1">IFERROR(VLOOKUP(G140,'תקציב וביצוע'!$A$1:$L$200,2,FALSE),0)</f>
        <v>0</v>
      </c>
      <c r="J140">
        <f>'תקציב וביצוע'!A134</f>
        <v>0</v>
      </c>
      <c r="K140">
        <f t="shared" ca="1" si="18"/>
        <v>0</v>
      </c>
    </row>
    <row r="141" spans="1:12" s="86" customFormat="1" ht="18" customHeight="1" thickBot="1">
      <c r="A141" s="240"/>
      <c r="B141" s="240" t="s">
        <v>77</v>
      </c>
      <c r="C141" s="261"/>
      <c r="D141" s="262"/>
      <c r="G141">
        <f t="shared" ca="1" si="17"/>
        <v>0</v>
      </c>
      <c r="H141"/>
      <c r="I141">
        <f ca="1">IFERROR(VLOOKUP(G141,'תקציב וביצוע'!$A$1:$L$200,2,FALSE),0)</f>
        <v>0</v>
      </c>
      <c r="J141">
        <f>'תקציב וביצוע'!A135</f>
        <v>0</v>
      </c>
      <c r="K141">
        <f t="shared" ca="1" si="18"/>
        <v>0</v>
      </c>
    </row>
    <row r="142" spans="1:12" customFormat="1" ht="15" customHeight="1" thickTop="1">
      <c r="A142" s="241"/>
      <c r="B142" s="338" t="e">
        <f t="shared" ref="B142:B154" ca="1" si="19">IF(ROW(E142)&lt;156-18+$H$6,OFFSET(G8,MATCH("הכנסות",$G$8:$G$163,FALSE),0),0)</f>
        <v>#N/A</v>
      </c>
      <c r="C142" s="263" t="e">
        <f ca="1">VLOOKUP(B142,$G$8:$I$164,3,FALSE)</f>
        <v>#N/A</v>
      </c>
      <c r="D142" s="264" t="e">
        <f ca="1">C142</f>
        <v>#N/A</v>
      </c>
      <c r="E142" s="220"/>
      <c r="F142" s="220"/>
      <c r="G142">
        <f t="shared" ca="1" si="17"/>
        <v>0</v>
      </c>
      <c r="I142">
        <f ca="1">IFERROR(VLOOKUP(G142,'תקציב וביצוע'!$A$1:$L$200,2,FALSE),0)</f>
        <v>0</v>
      </c>
      <c r="J142">
        <f>'תקציב וביצוע'!A136</f>
        <v>0</v>
      </c>
      <c r="K142">
        <f t="shared" ca="1" si="18"/>
        <v>0</v>
      </c>
      <c r="L142" s="341"/>
    </row>
    <row r="143" spans="1:12" customFormat="1" ht="15" customHeight="1">
      <c r="A143" s="242"/>
      <c r="B143" s="339" t="e">
        <f t="shared" ca="1" si="19"/>
        <v>#N/A</v>
      </c>
      <c r="C143" s="265" t="e">
        <f t="shared" ref="C143:C164" ca="1" si="20">VLOOKUP(B143,$G$8:$I$164,3,FALSE)</f>
        <v>#N/A</v>
      </c>
      <c r="D143" s="266" t="e">
        <f t="shared" ref="D143:D155" ca="1" si="21">C143</f>
        <v>#N/A</v>
      </c>
      <c r="E143" s="221"/>
      <c r="F143" s="221"/>
      <c r="G143">
        <f t="shared" ca="1" si="17"/>
        <v>0</v>
      </c>
      <c r="I143">
        <f ca="1">IFERROR(VLOOKUP(G143,'תקציב וביצוע'!$A$1:$L$200,2,FALSE),0)</f>
        <v>0</v>
      </c>
      <c r="J143">
        <f>'תקציב וביצוע'!A137</f>
        <v>0</v>
      </c>
      <c r="K143">
        <f t="shared" ca="1" si="18"/>
        <v>0</v>
      </c>
      <c r="L143" s="341"/>
    </row>
    <row r="144" spans="1:12" customFormat="1" ht="15" customHeight="1">
      <c r="A144" s="242"/>
      <c r="B144" s="339" t="e">
        <f t="shared" ca="1" si="19"/>
        <v>#N/A</v>
      </c>
      <c r="C144" s="265" t="e">
        <f t="shared" ca="1" si="20"/>
        <v>#N/A</v>
      </c>
      <c r="D144" s="266" t="e">
        <f t="shared" ca="1" si="21"/>
        <v>#N/A</v>
      </c>
      <c r="E144" s="221"/>
      <c r="F144" s="221"/>
      <c r="G144">
        <f t="shared" ca="1" si="17"/>
        <v>0</v>
      </c>
      <c r="I144">
        <f ca="1">IFERROR(VLOOKUP(G144,'תקציב וביצוע'!$A$1:$L$200,2,FALSE),0)</f>
        <v>0</v>
      </c>
      <c r="J144">
        <f>'תקציב וביצוע'!A138</f>
        <v>0</v>
      </c>
      <c r="K144">
        <f t="shared" ca="1" si="18"/>
        <v>0</v>
      </c>
      <c r="L144" s="341"/>
    </row>
    <row r="145" spans="1:12" customFormat="1" ht="15" customHeight="1">
      <c r="A145" s="242"/>
      <c r="B145" s="339" t="e">
        <f t="shared" ca="1" si="19"/>
        <v>#N/A</v>
      </c>
      <c r="C145" s="265" t="e">
        <f t="shared" ca="1" si="20"/>
        <v>#N/A</v>
      </c>
      <c r="D145" s="266" t="e">
        <f t="shared" ca="1" si="21"/>
        <v>#N/A</v>
      </c>
      <c r="E145" s="221"/>
      <c r="F145" s="221"/>
      <c r="G145">
        <f t="shared" ca="1" si="17"/>
        <v>0</v>
      </c>
      <c r="I145">
        <f ca="1">IFERROR(VLOOKUP(G145,'תקציב וביצוע'!$A$1:$L$200,2,FALSE),0)</f>
        <v>0</v>
      </c>
      <c r="J145">
        <f>'תקציב וביצוע'!A139</f>
        <v>0</v>
      </c>
      <c r="K145">
        <f t="shared" ca="1" si="18"/>
        <v>0</v>
      </c>
      <c r="L145" s="341"/>
    </row>
    <row r="146" spans="1:12" customFormat="1" ht="15" customHeight="1">
      <c r="A146" s="242"/>
      <c r="B146" s="339" t="e">
        <f t="shared" ca="1" si="19"/>
        <v>#N/A</v>
      </c>
      <c r="C146" s="265" t="e">
        <f t="shared" ca="1" si="20"/>
        <v>#N/A</v>
      </c>
      <c r="D146" s="266" t="e">
        <f t="shared" ca="1" si="21"/>
        <v>#N/A</v>
      </c>
      <c r="E146" s="221"/>
      <c r="F146" s="221"/>
      <c r="G146">
        <f t="shared" ca="1" si="17"/>
        <v>0</v>
      </c>
      <c r="I146">
        <f ca="1">IFERROR(VLOOKUP(G146,'תקציב וביצוע'!$A$1:$L$200,2,FALSE),0)</f>
        <v>0</v>
      </c>
      <c r="J146">
        <f>'תקציב וביצוע'!A140</f>
        <v>0</v>
      </c>
      <c r="K146">
        <f t="shared" ca="1" si="18"/>
        <v>0</v>
      </c>
      <c r="L146" s="341"/>
    </row>
    <row r="147" spans="1:12" customFormat="1" ht="15" customHeight="1">
      <c r="A147" s="242"/>
      <c r="B147" s="339" t="e">
        <f t="shared" ca="1" si="19"/>
        <v>#N/A</v>
      </c>
      <c r="C147" s="265" t="e">
        <f t="shared" ca="1" si="20"/>
        <v>#N/A</v>
      </c>
      <c r="D147" s="266" t="e">
        <f t="shared" ca="1" si="21"/>
        <v>#N/A</v>
      </c>
      <c r="E147" s="221"/>
      <c r="F147" s="221"/>
      <c r="G147">
        <f t="shared" ca="1" si="17"/>
        <v>0</v>
      </c>
      <c r="I147">
        <f ca="1">IFERROR(VLOOKUP(G147,'תקציב וביצוע'!$A$1:$L$200,2,FALSE),0)</f>
        <v>0</v>
      </c>
      <c r="J147">
        <f>'תקציב וביצוע'!A141</f>
        <v>0</v>
      </c>
      <c r="K147">
        <f t="shared" ca="1" si="18"/>
        <v>0</v>
      </c>
      <c r="L147" s="341"/>
    </row>
    <row r="148" spans="1:12" customFormat="1" ht="15" customHeight="1">
      <c r="A148" s="242"/>
      <c r="B148" s="339" t="e">
        <f t="shared" ca="1" si="19"/>
        <v>#N/A</v>
      </c>
      <c r="C148" s="265" t="e">
        <f t="shared" ca="1" si="20"/>
        <v>#N/A</v>
      </c>
      <c r="D148" s="266" t="e">
        <f t="shared" ca="1" si="21"/>
        <v>#N/A</v>
      </c>
      <c r="E148" s="221"/>
      <c r="F148" s="221"/>
      <c r="G148">
        <f t="shared" ca="1" si="17"/>
        <v>0</v>
      </c>
      <c r="I148">
        <f ca="1">IFERROR(VLOOKUP(G148,'תקציב וביצוע'!$A$1:$L$200,2,FALSE),0)</f>
        <v>0</v>
      </c>
      <c r="J148">
        <f>'תקציב וביצוע'!A142</f>
        <v>0</v>
      </c>
      <c r="K148">
        <f t="shared" ca="1" si="18"/>
        <v>0</v>
      </c>
      <c r="L148" s="341"/>
    </row>
    <row r="149" spans="1:12" customFormat="1" ht="15" customHeight="1">
      <c r="A149" s="242"/>
      <c r="B149" s="339" t="e">
        <f t="shared" ca="1" si="19"/>
        <v>#N/A</v>
      </c>
      <c r="C149" s="265" t="e">
        <f t="shared" ca="1" si="20"/>
        <v>#N/A</v>
      </c>
      <c r="D149" s="266" t="e">
        <f t="shared" ca="1" si="21"/>
        <v>#N/A</v>
      </c>
      <c r="E149" s="221"/>
      <c r="F149" s="221"/>
      <c r="G149">
        <f t="shared" ca="1" si="17"/>
        <v>0</v>
      </c>
      <c r="I149">
        <f ca="1">IFERROR(VLOOKUP(G149,'תקציב וביצוע'!$A$1:$L$200,2,FALSE),0)</f>
        <v>0</v>
      </c>
      <c r="J149">
        <f>'תקציב וביצוע'!A143</f>
        <v>0</v>
      </c>
      <c r="K149">
        <f t="shared" ca="1" si="18"/>
        <v>0</v>
      </c>
      <c r="L149" s="341"/>
    </row>
    <row r="150" spans="1:12" customFormat="1" ht="15" customHeight="1">
      <c r="A150" s="242"/>
      <c r="B150" s="339" t="e">
        <f t="shared" ca="1" si="19"/>
        <v>#N/A</v>
      </c>
      <c r="C150" s="265" t="e">
        <f t="shared" ca="1" si="20"/>
        <v>#N/A</v>
      </c>
      <c r="D150" s="266" t="e">
        <f t="shared" ca="1" si="21"/>
        <v>#N/A</v>
      </c>
      <c r="E150" s="221"/>
      <c r="F150" s="221"/>
      <c r="G150">
        <f t="shared" ca="1" si="17"/>
        <v>0</v>
      </c>
      <c r="I150">
        <f ca="1">IFERROR(VLOOKUP(G150,'תקציב וביצוע'!$A$1:$L$200,2,FALSE),0)</f>
        <v>0</v>
      </c>
      <c r="J150">
        <f>'תקציב וביצוע'!A144</f>
        <v>0</v>
      </c>
      <c r="K150">
        <f t="shared" ca="1" si="18"/>
        <v>0</v>
      </c>
      <c r="L150" s="341"/>
    </row>
    <row r="151" spans="1:12" customFormat="1" ht="15" customHeight="1">
      <c r="A151" s="242"/>
      <c r="B151" s="339" t="e">
        <f t="shared" ca="1" si="19"/>
        <v>#N/A</v>
      </c>
      <c r="C151" s="265" t="e">
        <f t="shared" ca="1" si="20"/>
        <v>#N/A</v>
      </c>
      <c r="D151" s="266" t="e">
        <f t="shared" ca="1" si="21"/>
        <v>#N/A</v>
      </c>
      <c r="E151" s="221"/>
      <c r="F151" s="221"/>
      <c r="G151">
        <f t="shared" ca="1" si="17"/>
        <v>0</v>
      </c>
      <c r="I151">
        <f ca="1">IFERROR(VLOOKUP(G151,'תקציב וביצוע'!$A$1:$L$200,2,FALSE),0)</f>
        <v>0</v>
      </c>
      <c r="J151">
        <f>'תקציב וביצוע'!A145</f>
        <v>0</v>
      </c>
      <c r="K151">
        <f t="shared" ca="1" si="18"/>
        <v>0</v>
      </c>
      <c r="L151" s="341"/>
    </row>
    <row r="152" spans="1:12" customFormat="1" ht="15" customHeight="1">
      <c r="A152" s="242"/>
      <c r="B152" s="339" t="e">
        <f t="shared" ca="1" si="19"/>
        <v>#N/A</v>
      </c>
      <c r="C152" s="265" t="e">
        <f t="shared" ca="1" si="20"/>
        <v>#N/A</v>
      </c>
      <c r="D152" s="266" t="e">
        <f t="shared" ca="1" si="21"/>
        <v>#N/A</v>
      </c>
      <c r="E152" s="221"/>
      <c r="F152" s="221"/>
      <c r="G152">
        <f t="shared" ref="G152:G164" ca="1" si="22">OFFSET(J152,K152,0)</f>
        <v>0</v>
      </c>
      <c r="I152">
        <f ca="1">IFERROR(VLOOKUP(G152,'תקציב וביצוע'!$A$1:$L$200,2,FALSE),0)</f>
        <v>0</v>
      </c>
      <c r="J152">
        <f>'תקציב וביצוע'!A146</f>
        <v>0</v>
      </c>
      <c r="K152">
        <f t="shared" ca="1" si="18"/>
        <v>0</v>
      </c>
      <c r="L152" s="341"/>
    </row>
    <row r="153" spans="1:12" customFormat="1" ht="15" customHeight="1">
      <c r="A153" s="242"/>
      <c r="B153" s="339" t="e">
        <f t="shared" ca="1" si="19"/>
        <v>#N/A</v>
      </c>
      <c r="C153" s="265" t="e">
        <f t="shared" ca="1" si="20"/>
        <v>#N/A</v>
      </c>
      <c r="D153" s="266" t="e">
        <f t="shared" ca="1" si="21"/>
        <v>#N/A</v>
      </c>
      <c r="E153" s="221"/>
      <c r="F153" s="221"/>
      <c r="G153">
        <f t="shared" ca="1" si="22"/>
        <v>0</v>
      </c>
      <c r="I153">
        <f ca="1">IFERROR(VLOOKUP(G153,'תקציב וביצוע'!$A$1:$L$200,2,FALSE),0)</f>
        <v>0</v>
      </c>
      <c r="J153">
        <f>'תקציב וביצוע'!A147</f>
        <v>0</v>
      </c>
      <c r="K153">
        <f t="shared" ca="1" si="18"/>
        <v>0</v>
      </c>
      <c r="L153" s="341"/>
    </row>
    <row r="154" spans="1:12" customFormat="1" ht="15" customHeight="1">
      <c r="A154" s="242"/>
      <c r="B154" s="339" t="e">
        <f t="shared" ca="1" si="19"/>
        <v>#N/A</v>
      </c>
      <c r="C154" s="265" t="e">
        <f t="shared" ca="1" si="20"/>
        <v>#N/A</v>
      </c>
      <c r="D154" s="266" t="e">
        <f t="shared" ca="1" si="21"/>
        <v>#N/A</v>
      </c>
      <c r="E154" s="221"/>
      <c r="F154" s="221"/>
      <c r="G154">
        <f t="shared" ca="1" si="22"/>
        <v>0</v>
      </c>
      <c r="I154">
        <f ca="1">IFERROR(VLOOKUP(G154,'תקציב וביצוע'!$A$1:$L$200,2,FALSE),0)</f>
        <v>0</v>
      </c>
      <c r="J154">
        <f>'תקציב וביצוע'!A148</f>
        <v>0</v>
      </c>
      <c r="K154">
        <f t="shared" ca="1" si="18"/>
        <v>0</v>
      </c>
      <c r="L154" s="341"/>
    </row>
    <row r="155" spans="1:12" customFormat="1">
      <c r="A155" s="242"/>
      <c r="B155" s="339" t="e">
        <f ca="1">IF(ROW(E155)&lt;156-18+$H$6,OFFSET(G21,MATCH("הכנסות",$G$8:$G$163,FALSE),0),0)</f>
        <v>#N/A</v>
      </c>
      <c r="C155" s="265" t="e">
        <f t="shared" ca="1" si="20"/>
        <v>#N/A</v>
      </c>
      <c r="D155" s="266" t="e">
        <f t="shared" ca="1" si="21"/>
        <v>#N/A</v>
      </c>
      <c r="E155" s="221"/>
      <c r="F155" s="221"/>
      <c r="G155">
        <f t="shared" ca="1" si="22"/>
        <v>0</v>
      </c>
      <c r="I155">
        <f ca="1">IFERROR(VLOOKUP(G155,'תקציב וביצוע'!$A$1:$L$200,2,FALSE),0)</f>
        <v>0</v>
      </c>
      <c r="J155">
        <f>'תקציב וביצוע'!A149</f>
        <v>0</v>
      </c>
      <c r="K155">
        <f t="shared" ca="1" si="18"/>
        <v>0</v>
      </c>
    </row>
    <row r="156" spans="1:12" customFormat="1">
      <c r="A156" s="242"/>
      <c r="B156" s="339" t="e">
        <f t="shared" ref="B156:B164" ca="1" si="23">IF(ROW(E156)&lt;156-18+$H$6,OFFSET(G22,MATCH("הכנסות",$G$8:$G$163,FALSE),0),0)</f>
        <v>#N/A</v>
      </c>
      <c r="C156" s="265" t="e">
        <f t="shared" ca="1" si="20"/>
        <v>#N/A</v>
      </c>
      <c r="D156" s="266" t="e">
        <f t="shared" ref="D156:D164" ca="1" si="24">C156</f>
        <v>#N/A</v>
      </c>
      <c r="E156" s="221"/>
      <c r="F156" s="221"/>
      <c r="G156">
        <f t="shared" ca="1" si="22"/>
        <v>0</v>
      </c>
      <c r="I156">
        <f ca="1">IFERROR(VLOOKUP(G156,'תקציב וביצוע'!$A$1:$L$200,2,FALSE),0)</f>
        <v>0</v>
      </c>
      <c r="J156">
        <f>'תקציב וביצוע'!A150</f>
        <v>0</v>
      </c>
      <c r="K156">
        <f t="shared" ca="1" si="18"/>
        <v>0</v>
      </c>
    </row>
    <row r="157" spans="1:12" customFormat="1">
      <c r="A157" s="242"/>
      <c r="B157" s="339" t="e">
        <f t="shared" ca="1" si="23"/>
        <v>#N/A</v>
      </c>
      <c r="C157" s="265" t="e">
        <f t="shared" ca="1" si="20"/>
        <v>#N/A</v>
      </c>
      <c r="D157" s="266" t="e">
        <f t="shared" ca="1" si="24"/>
        <v>#N/A</v>
      </c>
      <c r="E157" s="221"/>
      <c r="F157" s="221"/>
      <c r="G157">
        <f t="shared" ca="1" si="22"/>
        <v>0</v>
      </c>
      <c r="I157">
        <f ca="1">IFERROR(VLOOKUP(G157,'תקציב וביצוע'!$A$1:$L$200,2,FALSE),0)</f>
        <v>0</v>
      </c>
      <c r="J157">
        <f>'תקציב וביצוע'!A151</f>
        <v>0</v>
      </c>
      <c r="K157">
        <f t="shared" ca="1" si="18"/>
        <v>0</v>
      </c>
    </row>
    <row r="158" spans="1:12" customFormat="1">
      <c r="A158" s="242"/>
      <c r="B158" s="339" t="e">
        <f t="shared" ca="1" si="23"/>
        <v>#N/A</v>
      </c>
      <c r="C158" s="265" t="e">
        <f t="shared" ca="1" si="20"/>
        <v>#N/A</v>
      </c>
      <c r="D158" s="266" t="e">
        <f t="shared" ca="1" si="24"/>
        <v>#N/A</v>
      </c>
      <c r="E158" s="221"/>
      <c r="F158" s="221"/>
      <c r="G158">
        <f t="shared" ca="1" si="22"/>
        <v>0</v>
      </c>
      <c r="I158">
        <f ca="1">IFERROR(VLOOKUP(G158,'תקציב וביצוע'!$A$1:$L$200,2,FALSE),0)</f>
        <v>0</v>
      </c>
      <c r="J158">
        <f>'תקציב וביצוע'!A152</f>
        <v>0</v>
      </c>
      <c r="K158">
        <f t="shared" ca="1" si="18"/>
        <v>0</v>
      </c>
    </row>
    <row r="159" spans="1:12" customFormat="1">
      <c r="A159" s="242"/>
      <c r="B159" s="339" t="e">
        <f t="shared" ca="1" si="23"/>
        <v>#N/A</v>
      </c>
      <c r="C159" s="265" t="e">
        <f t="shared" ca="1" si="20"/>
        <v>#N/A</v>
      </c>
      <c r="D159" s="266" t="e">
        <f t="shared" ca="1" si="24"/>
        <v>#N/A</v>
      </c>
      <c r="E159" s="221"/>
      <c r="F159" s="221"/>
      <c r="G159">
        <f t="shared" ca="1" si="22"/>
        <v>0</v>
      </c>
      <c r="I159">
        <f ca="1">IFERROR(VLOOKUP(G159,'תקציב וביצוע'!$A$1:$L$200,2,FALSE),0)</f>
        <v>0</v>
      </c>
      <c r="J159">
        <f>'תקציב וביצוע'!A153</f>
        <v>0</v>
      </c>
      <c r="K159">
        <f t="shared" ca="1" si="18"/>
        <v>0</v>
      </c>
    </row>
    <row r="160" spans="1:12" customFormat="1">
      <c r="A160" s="242"/>
      <c r="B160" s="339" t="e">
        <f t="shared" ca="1" si="23"/>
        <v>#N/A</v>
      </c>
      <c r="C160" s="265" t="e">
        <f t="shared" ca="1" si="20"/>
        <v>#N/A</v>
      </c>
      <c r="D160" s="266" t="e">
        <f t="shared" ca="1" si="24"/>
        <v>#N/A</v>
      </c>
      <c r="E160" s="221"/>
      <c r="F160" s="221"/>
      <c r="G160">
        <f t="shared" ca="1" si="22"/>
        <v>0</v>
      </c>
      <c r="I160">
        <f ca="1">IFERROR(VLOOKUP(G160,'תקציב וביצוע'!$A$1:$L$200,2,FALSE),0)</f>
        <v>0</v>
      </c>
      <c r="J160">
        <f>'תקציב וביצוע'!A154</f>
        <v>0</v>
      </c>
      <c r="K160">
        <f t="shared" ca="1" si="18"/>
        <v>0</v>
      </c>
    </row>
    <row r="161" spans="1:11" customFormat="1">
      <c r="A161" s="242"/>
      <c r="B161" s="339" t="e">
        <f t="shared" ca="1" si="23"/>
        <v>#N/A</v>
      </c>
      <c r="C161" s="265" t="e">
        <f t="shared" ca="1" si="20"/>
        <v>#N/A</v>
      </c>
      <c r="D161" s="266" t="e">
        <f t="shared" ca="1" si="24"/>
        <v>#N/A</v>
      </c>
      <c r="E161" s="221"/>
      <c r="F161" s="221"/>
      <c r="G161">
        <f t="shared" ca="1" si="22"/>
        <v>0</v>
      </c>
      <c r="I161">
        <f ca="1">IFERROR(VLOOKUP(G161,'תקציב וביצוע'!$A$1:$L$200,2,FALSE),0)</f>
        <v>0</v>
      </c>
      <c r="J161">
        <f>'תקציב וביצוע'!A155</f>
        <v>0</v>
      </c>
      <c r="K161">
        <f t="shared" ca="1" si="18"/>
        <v>0</v>
      </c>
    </row>
    <row r="162" spans="1:11" customFormat="1">
      <c r="A162" s="242"/>
      <c r="B162" s="339" t="e">
        <f t="shared" ca="1" si="23"/>
        <v>#N/A</v>
      </c>
      <c r="C162" s="265" t="e">
        <f t="shared" ca="1" si="20"/>
        <v>#N/A</v>
      </c>
      <c r="D162" s="266" t="e">
        <f t="shared" ca="1" si="24"/>
        <v>#N/A</v>
      </c>
      <c r="E162" s="221"/>
      <c r="F162" s="221"/>
      <c r="G162">
        <f t="shared" ca="1" si="22"/>
        <v>0</v>
      </c>
      <c r="I162">
        <f ca="1">IFERROR(VLOOKUP(G162,'תקציב וביצוע'!$A$1:$L$200,2,FALSE),0)</f>
        <v>0</v>
      </c>
      <c r="J162">
        <f>'תקציב וביצוע'!A156</f>
        <v>0</v>
      </c>
      <c r="K162">
        <f t="shared" ca="1" si="18"/>
        <v>0</v>
      </c>
    </row>
    <row r="163" spans="1:11" customFormat="1">
      <c r="A163" s="242"/>
      <c r="B163" s="339" t="e">
        <f t="shared" ca="1" si="23"/>
        <v>#N/A</v>
      </c>
      <c r="C163" s="265" t="e">
        <f t="shared" ca="1" si="20"/>
        <v>#N/A</v>
      </c>
      <c r="D163" s="266" t="e">
        <f t="shared" ca="1" si="24"/>
        <v>#N/A</v>
      </c>
      <c r="E163" s="221"/>
      <c r="F163" s="221"/>
      <c r="G163">
        <f t="shared" ca="1" si="22"/>
        <v>0</v>
      </c>
      <c r="I163">
        <f ca="1">IFERROR(VLOOKUP(G163,'תקציב וביצוע'!$A$1:$L$200,2,FALSE),0)</f>
        <v>0</v>
      </c>
      <c r="J163">
        <f>'תקציב וביצוע'!A157</f>
        <v>0</v>
      </c>
      <c r="K163">
        <f t="shared" ca="1" si="18"/>
        <v>0</v>
      </c>
    </row>
    <row r="164" spans="1:11" customFormat="1" ht="13.8" thickBot="1">
      <c r="A164" s="243"/>
      <c r="B164" s="340" t="e">
        <f t="shared" ca="1" si="23"/>
        <v>#N/A</v>
      </c>
      <c r="C164" s="345" t="e">
        <f t="shared" ca="1" si="20"/>
        <v>#N/A</v>
      </c>
      <c r="D164" s="267" t="e">
        <f t="shared" ca="1" si="24"/>
        <v>#N/A</v>
      </c>
      <c r="E164" s="222"/>
      <c r="F164" s="222"/>
      <c r="G164">
        <f t="shared" ca="1" si="22"/>
        <v>0</v>
      </c>
      <c r="I164">
        <f ca="1">IFERROR(VLOOKUP(G164,'תקציב וביצוע'!$A$1:$L$200,2,FALSE),0)</f>
        <v>0</v>
      </c>
      <c r="J164">
        <f>'תקציב וביצוע'!A158</f>
        <v>0</v>
      </c>
      <c r="K164">
        <f t="shared" ca="1" si="18"/>
        <v>0</v>
      </c>
    </row>
    <row r="165" spans="1:11" s="87" customFormat="1" ht="16.2" thickTop="1">
      <c r="A165" s="251"/>
      <c r="B165" s="251"/>
      <c r="C165" s="344" t="e">
        <f ca="1">SUM(C142:C164)</f>
        <v>#N/A</v>
      </c>
      <c r="D165" s="258" t="e">
        <f ca="1">SUM(D142:D164)</f>
        <v>#N/A</v>
      </c>
      <c r="J165">
        <f>'תקציב וביצוע'!A159</f>
        <v>0</v>
      </c>
      <c r="K165">
        <f t="shared" ca="1" si="18"/>
        <v>0</v>
      </c>
    </row>
    <row r="166" spans="1:11">
      <c r="A166" s="239"/>
      <c r="B166" s="239"/>
      <c r="C166" s="268"/>
      <c r="D166" s="123"/>
      <c r="E166" s="122"/>
      <c r="F166" s="122"/>
      <c r="J166">
        <f>'תקציב וביצוע'!A160</f>
        <v>0</v>
      </c>
      <c r="K166">
        <f t="shared" ca="1" si="18"/>
        <v>0</v>
      </c>
    </row>
    <row r="167" spans="1:11" s="86" customFormat="1" ht="17.25" customHeight="1">
      <c r="A167" s="240"/>
      <c r="B167" s="240" t="s">
        <v>103</v>
      </c>
      <c r="C167" s="269"/>
      <c r="D167" s="117"/>
      <c r="J167">
        <f>'תקציב וביצוע'!A161</f>
        <v>0</v>
      </c>
      <c r="K167">
        <f t="shared" ca="1" si="18"/>
        <v>0</v>
      </c>
    </row>
    <row r="168" spans="1:11">
      <c r="A168" s="244"/>
      <c r="B168" s="245" t="s">
        <v>97</v>
      </c>
      <c r="C168" s="270" t="e">
        <f>VLOOKUP("התחייבויות",'תקציב וביצוע'!A1:B500,2,FALSE)</f>
        <v>#N/A</v>
      </c>
      <c r="D168" s="123"/>
      <c r="E168" s="122"/>
      <c r="F168" s="122"/>
      <c r="J168">
        <f>'תקציב וביצוע'!A162</f>
        <v>0</v>
      </c>
      <c r="K168">
        <f t="shared" ca="1" si="18"/>
        <v>0</v>
      </c>
    </row>
    <row r="169" spans="1:11">
      <c r="A169" s="239"/>
      <c r="B169" s="239"/>
      <c r="C169" s="271"/>
      <c r="J169">
        <f>'תקציב וביצוע'!A163</f>
        <v>0</v>
      </c>
      <c r="K169">
        <f t="shared" ca="1" si="18"/>
        <v>0</v>
      </c>
    </row>
    <row r="170" spans="1:11" s="92" customFormat="1" ht="16.2" thickBot="1">
      <c r="A170" s="246"/>
      <c r="B170" s="246" t="s">
        <v>104</v>
      </c>
      <c r="C170" s="272" t="s">
        <v>72</v>
      </c>
      <c r="D170" s="124" t="s">
        <v>73</v>
      </c>
      <c r="E170" s="124" t="s">
        <v>79</v>
      </c>
      <c r="F170" s="124"/>
      <c r="G170" s="125"/>
      <c r="J170">
        <f>'תקציב וביצוע'!A164</f>
        <v>0</v>
      </c>
      <c r="K170">
        <f t="shared" ca="1" si="18"/>
        <v>0</v>
      </c>
    </row>
    <row r="171" spans="1:11" customFormat="1" ht="15" customHeight="1" thickTop="1">
      <c r="A171" s="247"/>
      <c r="B171" s="248" t="s">
        <v>105</v>
      </c>
      <c r="C171" s="273" t="e">
        <f ca="1">SUM(C8:C138)</f>
        <v>#N/A</v>
      </c>
      <c r="D171" s="274" t="e">
        <f ca="1">SUM(D8:D138)</f>
        <v>#N/A</v>
      </c>
      <c r="E171" s="273" t="e">
        <f t="shared" ref="E171:E175" ca="1" si="25">D171-C171</f>
        <v>#N/A</v>
      </c>
      <c r="F171" s="126"/>
      <c r="G171" s="225" t="s">
        <v>81</v>
      </c>
      <c r="J171">
        <f>'תקציב וביצוע'!A165</f>
        <v>0</v>
      </c>
      <c r="K171">
        <f t="shared" ca="1" si="18"/>
        <v>0</v>
      </c>
    </row>
    <row r="172" spans="1:11" customFormat="1" ht="15" customHeight="1">
      <c r="A172" s="247"/>
      <c r="B172" s="248" t="s">
        <v>106</v>
      </c>
      <c r="C172" s="273" t="e">
        <f ca="1">CurrentIncome</f>
        <v>#N/A</v>
      </c>
      <c r="D172" s="274" t="e">
        <f ca="1">D165</f>
        <v>#N/A</v>
      </c>
      <c r="E172" s="273" t="e">
        <f t="shared" ca="1" si="25"/>
        <v>#N/A</v>
      </c>
      <c r="F172" s="126"/>
      <c r="G172" s="225" t="s">
        <v>107</v>
      </c>
      <c r="J172">
        <f>'תקציב וביצוע'!A166</f>
        <v>0</v>
      </c>
      <c r="K172">
        <f t="shared" ca="1" si="18"/>
        <v>0</v>
      </c>
    </row>
    <row r="173" spans="1:11" customFormat="1" ht="13.8">
      <c r="A173" s="247"/>
      <c r="B173" s="248" t="s">
        <v>79</v>
      </c>
      <c r="C173" s="273" t="e">
        <f ca="1">C172-C171</f>
        <v>#N/A</v>
      </c>
      <c r="D173" s="274" t="e">
        <f ca="1">D172-D171</f>
        <v>#N/A</v>
      </c>
      <c r="E173" s="273" t="e">
        <f t="shared" ca="1" si="25"/>
        <v>#N/A</v>
      </c>
      <c r="F173" s="126"/>
      <c r="G173" s="127"/>
      <c r="J173">
        <f>'תקציב וביצוע'!A167</f>
        <v>0</v>
      </c>
      <c r="K173">
        <f t="shared" ca="1" si="18"/>
        <v>0</v>
      </c>
    </row>
    <row r="174" spans="1:11" customFormat="1" ht="14.4" thickBot="1">
      <c r="A174" s="247"/>
      <c r="B174" s="249" t="s">
        <v>97</v>
      </c>
      <c r="C174" s="275" t="e">
        <f>C168</f>
        <v>#N/A</v>
      </c>
      <c r="D174" s="276" t="e">
        <f>C174</f>
        <v>#N/A</v>
      </c>
      <c r="E174" s="275" t="e">
        <f t="shared" si="25"/>
        <v>#N/A</v>
      </c>
      <c r="F174" s="128"/>
      <c r="G174" s="129"/>
      <c r="J174">
        <f>'תקציב וביצוע'!A168</f>
        <v>0</v>
      </c>
      <c r="K174">
        <f t="shared" ca="1" si="18"/>
        <v>0</v>
      </c>
    </row>
    <row r="175" spans="1:11" customFormat="1" ht="15" thickTop="1" thickBot="1">
      <c r="A175" s="247"/>
      <c r="B175" s="250" t="s">
        <v>107</v>
      </c>
      <c r="C175" s="277" t="e">
        <f ca="1">C173-C174</f>
        <v>#N/A</v>
      </c>
      <c r="D175" s="278" t="e">
        <f ca="1">D173-D174</f>
        <v>#N/A</v>
      </c>
      <c r="E175" s="277" t="e">
        <f t="shared" ca="1" si="25"/>
        <v>#N/A</v>
      </c>
      <c r="F175" s="131"/>
      <c r="G175" s="130"/>
      <c r="J175">
        <f>'תקציב וביצוע'!A169</f>
        <v>0</v>
      </c>
      <c r="K175">
        <f t="shared" ca="1" si="18"/>
        <v>0</v>
      </c>
    </row>
    <row r="176" spans="1:11" ht="13.8" thickTop="1"/>
    <row r="177"/>
    <row r="178"/>
    <row r="179"/>
    <row r="180"/>
    <row r="181"/>
    <row r="182"/>
    <row r="183"/>
  </sheetData>
  <sheetProtection sheet="1" objects="1" scenarios="1"/>
  <phoneticPr fontId="30" type="noConversion"/>
  <conditionalFormatting sqref="C5:D5">
    <cfRule type="cellIs" dxfId="15" priority="4" operator="greaterThan">
      <formula>0</formula>
    </cfRule>
    <cfRule type="cellIs" dxfId="14" priority="5" operator="lessThan">
      <formula>0</formula>
    </cfRule>
  </conditionalFormatting>
  <conditionalFormatting sqref="C7:D7">
    <cfRule type="cellIs" dxfId="13" priority="2" operator="greaterThan">
      <formula>0</formula>
    </cfRule>
    <cfRule type="cellIs" dxfId="12" priority="3" operator="lessThan">
      <formula>0</formula>
    </cfRule>
  </conditionalFormatting>
  <conditionalFormatting sqref="D8:D138 D142:D164">
    <cfRule type="expression" dxfId="11" priority="1">
      <formula>D8&lt;&gt;C8</formula>
    </cfRule>
  </conditionalFormatting>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tabColor rgb="FFFFFF00"/>
  </sheetPr>
  <dimension ref="A1:Y124"/>
  <sheetViews>
    <sheetView rightToLeft="1" zoomScale="120" zoomScaleNormal="120" workbookViewId="0">
      <selection activeCell="H5" sqref="H5"/>
    </sheetView>
  </sheetViews>
  <sheetFormatPr defaultColWidth="0" defaultRowHeight="13.2" zeroHeight="1"/>
  <cols>
    <col min="1" max="1" width="24.88671875" customWidth="1"/>
    <col min="2" max="2" width="15.44140625" bestFit="1" customWidth="1"/>
    <col min="3" max="3" width="11.109375" bestFit="1" customWidth="1"/>
    <col min="4" max="4" width="11.109375" customWidth="1"/>
    <col min="5" max="5" width="12.109375" customWidth="1"/>
    <col min="6" max="6" width="14.5546875" customWidth="1"/>
    <col min="7" max="7" width="14" customWidth="1"/>
    <col min="8" max="8" width="11.109375" bestFit="1" customWidth="1"/>
    <col min="9" max="9" width="13.33203125" customWidth="1"/>
    <col min="10" max="14" width="9.109375" customWidth="1"/>
    <col min="15" max="20" width="9.109375" hidden="1" customWidth="1"/>
    <col min="21" max="21" width="11.33203125" style="100" hidden="1" customWidth="1"/>
    <col min="22" max="23" width="9" style="100" hidden="1" customWidth="1"/>
    <col min="24" max="25" width="11.44140625" style="100" hidden="1" customWidth="1"/>
    <col min="26" max="16384" width="9" hidden="1"/>
  </cols>
  <sheetData>
    <row r="1" spans="1:25" ht="22.8">
      <c r="A1" s="36" t="str">
        <f>"תכנון הבראה - "&amp;Family</f>
        <v>תכנון הבראה - 0</v>
      </c>
      <c r="U1" s="183"/>
      <c r="V1" s="183"/>
      <c r="W1" s="183"/>
      <c r="X1" s="183"/>
      <c r="Y1" s="183"/>
    </row>
    <row r="2" spans="1:25">
      <c r="A2" s="54" t="s">
        <v>108</v>
      </c>
    </row>
    <row r="3" spans="1:25" ht="13.8" thickBot="1">
      <c r="A3" s="7"/>
      <c r="G3" s="15"/>
    </row>
    <row r="4" spans="1:25" ht="14.4" thickTop="1" thickBot="1">
      <c r="A4" s="37"/>
      <c r="B4" s="38" t="s">
        <v>109</v>
      </c>
      <c r="C4" s="38" t="s">
        <v>110</v>
      </c>
      <c r="D4" s="38"/>
      <c r="E4" s="38"/>
      <c r="F4" s="38"/>
      <c r="G4" s="39"/>
      <c r="H4" s="38"/>
      <c r="I4" s="38"/>
      <c r="J4" s="38"/>
      <c r="K4" s="38"/>
      <c r="L4" s="38"/>
      <c r="M4" s="40"/>
      <c r="U4" s="388" t="s">
        <v>111</v>
      </c>
      <c r="V4" s="389"/>
      <c r="X4" s="388" t="s">
        <v>112</v>
      </c>
      <c r="Y4" s="389"/>
    </row>
    <row r="5" spans="1:25" ht="13.8" thickBot="1">
      <c r="A5" s="89" t="s">
        <v>113</v>
      </c>
      <c r="B5" s="304">
        <f>IF(MONTH(CurrDate)=12,1,MONTH(CurrDate)+1)</f>
        <v>2</v>
      </c>
      <c r="C5" s="90">
        <f>YEAR(CurrDate)</f>
        <v>1900</v>
      </c>
      <c r="D5" s="48"/>
      <c r="E5" s="48"/>
      <c r="F5" s="48"/>
      <c r="G5" s="91"/>
      <c r="H5" s="48"/>
      <c r="I5" s="48"/>
      <c r="J5" s="48"/>
      <c r="K5" s="48"/>
      <c r="L5" s="48"/>
      <c r="M5" s="49"/>
      <c r="U5" s="97" t="s">
        <v>114</v>
      </c>
      <c r="V5" s="98" t="s">
        <v>115</v>
      </c>
      <c r="X5" s="97" t="s">
        <v>114</v>
      </c>
      <c r="Y5" s="98" t="s">
        <v>115</v>
      </c>
    </row>
    <row r="6" spans="1:25">
      <c r="B6" s="7"/>
      <c r="C6" s="5"/>
      <c r="D6" s="5"/>
      <c r="E6" s="5"/>
      <c r="F6" s="5"/>
      <c r="G6" s="5"/>
      <c r="H6" s="5"/>
      <c r="I6" s="5"/>
      <c r="J6" s="5"/>
      <c r="K6" s="5"/>
      <c r="L6" s="5"/>
      <c r="M6" s="5"/>
      <c r="U6" s="110" t="s">
        <v>116</v>
      </c>
      <c r="V6" s="111">
        <v>0</v>
      </c>
      <c r="X6" s="110" t="s">
        <v>116</v>
      </c>
      <c r="Y6" s="111">
        <v>0</v>
      </c>
    </row>
    <row r="7" spans="1:25" ht="13.8" thickBot="1">
      <c r="A7" s="7" t="s">
        <v>16</v>
      </c>
      <c r="B7" s="7"/>
      <c r="C7" s="5"/>
      <c r="D7" s="5"/>
      <c r="E7" s="5"/>
      <c r="F7" s="5"/>
      <c r="G7" s="5"/>
      <c r="H7" s="5"/>
      <c r="I7" s="5"/>
      <c r="J7" s="5"/>
      <c r="K7" s="5"/>
      <c r="L7" s="5"/>
      <c r="M7" s="5"/>
      <c r="U7" s="110" t="s">
        <v>117</v>
      </c>
      <c r="V7" s="111">
        <v>1</v>
      </c>
      <c r="X7" s="110" t="s">
        <v>117</v>
      </c>
      <c r="Y7" s="111">
        <v>1</v>
      </c>
    </row>
    <row r="8" spans="1:25" ht="13.8" thickBot="1">
      <c r="A8" s="44"/>
      <c r="B8" s="38"/>
      <c r="C8" s="182" t="s">
        <v>118</v>
      </c>
      <c r="D8" s="182" t="s">
        <v>119</v>
      </c>
      <c r="E8" s="182" t="s">
        <v>120</v>
      </c>
      <c r="F8" s="182" t="s">
        <v>121</v>
      </c>
      <c r="G8" s="45"/>
      <c r="H8" s="38"/>
      <c r="I8" s="38"/>
      <c r="J8" s="38"/>
      <c r="K8" s="38"/>
      <c r="L8" s="38"/>
      <c r="M8" s="40"/>
      <c r="U8" s="110" t="s">
        <v>122</v>
      </c>
      <c r="V8" s="111">
        <v>2</v>
      </c>
      <c r="X8" s="112" t="str">
        <f>U9</f>
        <v>פריסה מחדש</v>
      </c>
      <c r="Y8" s="113">
        <f>V9</f>
        <v>3</v>
      </c>
    </row>
    <row r="9" spans="1:25" ht="13.8" thickTop="1">
      <c r="A9" s="47"/>
      <c r="B9" s="7" t="s">
        <v>77</v>
      </c>
      <c r="C9" s="286" t="e">
        <f ca="1">CurrentIncome</f>
        <v>#N/A</v>
      </c>
      <c r="D9" s="286" t="e">
        <f ca="1">'תקציב להבראה'!D165</f>
        <v>#N/A</v>
      </c>
      <c r="E9" s="287" t="e">
        <f ca="1">D9</f>
        <v>#N/A</v>
      </c>
      <c r="F9" s="287" t="e">
        <f ca="1">E9</f>
        <v>#N/A</v>
      </c>
      <c r="G9" s="8"/>
      <c r="M9" s="46"/>
      <c r="U9" s="110" t="s">
        <v>123</v>
      </c>
      <c r="V9" s="111">
        <v>3</v>
      </c>
    </row>
    <row r="10" spans="1:25">
      <c r="A10" s="47"/>
      <c r="B10" s="7" t="s">
        <v>75</v>
      </c>
      <c r="C10" s="286" t="e">
        <f ca="1">CurrentOutgo</f>
        <v>#N/A</v>
      </c>
      <c r="D10" s="286" t="e">
        <f ca="1">'תקציב להבראה'!D139</f>
        <v>#N/A</v>
      </c>
      <c r="E10" s="287" t="e">
        <f ca="1">D10</f>
        <v>#N/A</v>
      </c>
      <c r="F10" s="287" t="e">
        <f ca="1">E10</f>
        <v>#N/A</v>
      </c>
      <c r="G10" s="8"/>
      <c r="M10" s="46"/>
      <c r="U10" s="110" t="s">
        <v>124</v>
      </c>
      <c r="V10" s="111">
        <v>4</v>
      </c>
    </row>
    <row r="11" spans="1:25" ht="13.8" thickBot="1">
      <c r="A11" s="47"/>
      <c r="B11" s="184" t="s">
        <v>79</v>
      </c>
      <c r="C11" s="288" t="e">
        <f ca="1">C9-C10</f>
        <v>#N/A</v>
      </c>
      <c r="D11" s="288" t="e">
        <f ca="1">D9-D10</f>
        <v>#N/A</v>
      </c>
      <c r="E11" s="288" t="e">
        <f ca="1">E9-E10</f>
        <v>#N/A</v>
      </c>
      <c r="F11" s="288" t="e">
        <f ca="1">F9-F10</f>
        <v>#N/A</v>
      </c>
      <c r="G11" s="8"/>
      <c r="M11" s="46"/>
      <c r="U11" s="112" t="s">
        <v>125</v>
      </c>
      <c r="V11" s="113">
        <v>5</v>
      </c>
    </row>
    <row r="12" spans="1:25" ht="13.8" thickTop="1">
      <c r="A12" s="47"/>
      <c r="B12" s="7" t="s">
        <v>126</v>
      </c>
      <c r="D12" s="53">
        <v>1</v>
      </c>
      <c r="E12" s="53">
        <f>D13+1</f>
        <v>13</v>
      </c>
      <c r="F12" s="53">
        <f>E13+1</f>
        <v>25</v>
      </c>
      <c r="G12" s="8"/>
      <c r="M12" s="46"/>
    </row>
    <row r="13" spans="1:25">
      <c r="A13" s="47"/>
      <c r="B13" s="7" t="s">
        <v>127</v>
      </c>
      <c r="D13" s="218">
        <v>12</v>
      </c>
      <c r="E13" s="218">
        <v>24</v>
      </c>
      <c r="F13" s="53">
        <v>999</v>
      </c>
      <c r="G13" s="8"/>
      <c r="M13" s="46"/>
    </row>
    <row r="14" spans="1:25" ht="13.8" thickBot="1">
      <c r="A14" s="43"/>
      <c r="B14" s="48"/>
      <c r="C14" s="48"/>
      <c r="D14" s="88"/>
      <c r="E14" s="88"/>
      <c r="F14" s="48"/>
      <c r="G14" s="48"/>
      <c r="H14" s="48"/>
      <c r="I14" s="48"/>
      <c r="J14" s="48"/>
      <c r="K14" s="48"/>
      <c r="L14" s="48"/>
      <c r="M14" s="49"/>
    </row>
    <row r="15" spans="1:25"/>
    <row r="16" spans="1:25" ht="13.8" thickBot="1">
      <c r="A16" s="7" t="s">
        <v>18</v>
      </c>
      <c r="B16" s="4"/>
      <c r="D16" s="73"/>
    </row>
    <row r="17" spans="1:17">
      <c r="A17" s="359"/>
      <c r="B17" s="85" t="s">
        <v>128</v>
      </c>
      <c r="C17" s="85" t="s">
        <v>129</v>
      </c>
      <c r="D17" s="85" t="s">
        <v>130</v>
      </c>
      <c r="E17" s="85" t="s">
        <v>74</v>
      </c>
      <c r="F17" s="50"/>
      <c r="G17" s="50"/>
      <c r="H17" s="50"/>
      <c r="I17" s="38"/>
      <c r="J17" s="38"/>
      <c r="K17" s="38"/>
      <c r="L17" s="50"/>
      <c r="M17" s="40"/>
    </row>
    <row r="18" spans="1:17">
      <c r="A18" s="228" t="s">
        <v>131</v>
      </c>
      <c r="B18" s="287"/>
      <c r="C18" s="335"/>
      <c r="D18" s="336"/>
      <c r="E18" s="337"/>
      <c r="F18" s="183"/>
      <c r="G18" s="183"/>
      <c r="H18" s="183"/>
      <c r="M18" s="46"/>
      <c r="O18" s="93"/>
    </row>
    <row r="19" spans="1:17">
      <c r="A19" s="228"/>
      <c r="B19" s="287">
        <v>0</v>
      </c>
      <c r="C19" s="335"/>
      <c r="D19" s="336"/>
      <c r="E19" s="337"/>
      <c r="F19" s="183"/>
      <c r="G19" s="183"/>
      <c r="H19" s="183"/>
      <c r="M19" s="46"/>
      <c r="Q19" s="4"/>
    </row>
    <row r="20" spans="1:17">
      <c r="A20" s="228"/>
      <c r="B20" s="287">
        <v>0</v>
      </c>
      <c r="C20" s="335"/>
      <c r="D20" s="336"/>
      <c r="E20" s="337"/>
      <c r="F20" s="183"/>
      <c r="G20" s="183"/>
      <c r="H20" s="183"/>
      <c r="M20" s="46"/>
    </row>
    <row r="21" spans="1:17" ht="13.8" thickBot="1">
      <c r="A21" s="228"/>
      <c r="B21" s="287">
        <v>0</v>
      </c>
      <c r="C21" s="335"/>
      <c r="D21" s="336"/>
      <c r="E21" s="337"/>
      <c r="F21" s="183"/>
      <c r="G21" s="183"/>
      <c r="H21" s="183"/>
      <c r="M21" s="46"/>
    </row>
    <row r="22" spans="1:17" ht="13.8" thickBot="1">
      <c r="A22" s="41" t="s">
        <v>132</v>
      </c>
      <c r="B22" s="286">
        <f>SUM(B18:B21)</f>
        <v>0</v>
      </c>
      <c r="C22" s="286">
        <f>SUM(C18:C21)</f>
        <v>0</v>
      </c>
      <c r="F22" s="74" t="s">
        <v>133</v>
      </c>
      <c r="G22" s="289">
        <f>SUMPRODUCT((D18:D21&lt;=DATE(C5,B5+1,0)+(D18:D21=0))*C18:C21)</f>
        <v>0</v>
      </c>
      <c r="M22" s="46"/>
      <c r="Q22" s="4"/>
    </row>
    <row r="23" spans="1:17" ht="13.8" thickBot="1">
      <c r="A23" s="51"/>
      <c r="B23" s="52"/>
      <c r="C23" s="52"/>
      <c r="D23" s="52"/>
      <c r="E23" s="52"/>
      <c r="F23" s="52"/>
      <c r="G23" s="60"/>
      <c r="H23" s="48"/>
      <c r="I23" s="48"/>
      <c r="J23" s="48"/>
      <c r="K23" s="48"/>
      <c r="L23" s="48"/>
      <c r="M23" s="49"/>
      <c r="Q23" s="4"/>
    </row>
    <row r="24" spans="1:17">
      <c r="Q24" s="4"/>
    </row>
    <row r="25" spans="1:17" ht="13.8" thickBot="1">
      <c r="A25" s="7" t="s">
        <v>20</v>
      </c>
      <c r="G25" s="4"/>
    </row>
    <row r="26" spans="1:17">
      <c r="A26" s="44" t="s">
        <v>134</v>
      </c>
      <c r="B26" s="38"/>
      <c r="C26" s="38"/>
      <c r="D26" s="38"/>
      <c r="E26" s="38"/>
      <c r="F26" s="38"/>
      <c r="G26" s="38"/>
      <c r="H26" s="38"/>
      <c r="I26" s="38"/>
      <c r="J26" s="38"/>
      <c r="K26" s="38"/>
      <c r="L26" s="38"/>
      <c r="M26" s="40"/>
      <c r="O26" s="93"/>
    </row>
    <row r="27" spans="1:17">
      <c r="A27" s="47"/>
      <c r="B27" s="216" t="s">
        <v>128</v>
      </c>
      <c r="C27" s="4"/>
      <c r="D27" s="216" t="s">
        <v>135</v>
      </c>
      <c r="E27" s="216" t="s">
        <v>68</v>
      </c>
      <c r="F27" s="216" t="s">
        <v>136</v>
      </c>
      <c r="G27" s="216" t="s">
        <v>137</v>
      </c>
      <c r="H27" s="216" t="s">
        <v>74</v>
      </c>
      <c r="J27" s="94" t="s">
        <v>138</v>
      </c>
      <c r="M27" s="46"/>
    </row>
    <row r="28" spans="1:17">
      <c r="A28" s="223" t="s">
        <v>139</v>
      </c>
      <c r="B28" s="287">
        <v>0</v>
      </c>
      <c r="C28" s="219"/>
      <c r="D28" s="231"/>
      <c r="E28" s="230"/>
      <c r="F28" s="76"/>
      <c r="G28" s="96">
        <f>IF(ISERROR(-PMT(E28/12,F28,B28)),0,-PMT(E28/12,F28,B28*IF(I28="מלא",(1+E28/12)^(D28),1)))</f>
        <v>0</v>
      </c>
      <c r="H28" s="224"/>
      <c r="J28" s="229"/>
      <c r="M28" s="46"/>
    </row>
    <row r="29" spans="1:17">
      <c r="A29" s="223" t="s">
        <v>140</v>
      </c>
      <c r="B29" s="287">
        <v>0</v>
      </c>
      <c r="C29" s="219"/>
      <c r="D29" s="231"/>
      <c r="E29" s="230"/>
      <c r="F29" s="76"/>
      <c r="G29" s="96">
        <f>IF(ISERROR(-PMT(E29/12,F29,B29)),0,-PMT(E29/12,F29,B29*IF(I29="מלא",(1+E29/12)^(D29),1)))</f>
        <v>0</v>
      </c>
      <c r="H29" s="224"/>
      <c r="J29" s="229"/>
      <c r="M29" s="46"/>
    </row>
    <row r="30" spans="1:17">
      <c r="A30" s="223" t="s">
        <v>141</v>
      </c>
      <c r="B30" s="287">
        <v>0</v>
      </c>
      <c r="C30" s="201"/>
      <c r="D30" s="231"/>
      <c r="E30" s="230"/>
      <c r="F30" s="76"/>
      <c r="G30" s="96">
        <f>IF(ISERROR(-PMT(E30/12,F30,B30)),0,-PMT(E30/12,F30,B30*IF(I30="מלא",(1+E30/12)^(D30),1)))</f>
        <v>0</v>
      </c>
      <c r="H30" s="224"/>
      <c r="J30" s="229"/>
      <c r="M30" s="46"/>
    </row>
    <row r="31" spans="1:17">
      <c r="A31" s="223" t="s">
        <v>142</v>
      </c>
      <c r="B31" s="287">
        <v>0</v>
      </c>
      <c r="C31" s="201"/>
      <c r="D31" s="231"/>
      <c r="E31" s="230"/>
      <c r="F31" s="76"/>
      <c r="G31" s="96">
        <f>IF(ISERROR(-PMT(E31/12,F31,B31)),0,-PMT(E31/12,F31,B31*IF(I31="מלא",(1+E31/12)^(D31),1)))</f>
        <v>0</v>
      </c>
      <c r="H31" s="224"/>
      <c r="J31" s="229"/>
      <c r="M31" s="46"/>
    </row>
    <row r="32" spans="1:17">
      <c r="A32" s="223" t="s">
        <v>143</v>
      </c>
      <c r="B32" s="287">
        <v>0</v>
      </c>
      <c r="C32" s="201"/>
      <c r="D32" s="231"/>
      <c r="E32" s="230"/>
      <c r="F32" s="76"/>
      <c r="G32" s="96">
        <f t="shared" ref="G32:G37" si="0">IF(ISERROR(-PMT(E32/12,F32,B32)),0,-PMT(E32/12,F32,B32*IF(I32="מלא",(1+E32/12)^(D32),1)))</f>
        <v>0</v>
      </c>
      <c r="H32" s="224"/>
      <c r="J32" s="229"/>
      <c r="M32" s="46"/>
    </row>
    <row r="33" spans="1:25">
      <c r="A33" s="223" t="s">
        <v>144</v>
      </c>
      <c r="B33" s="287">
        <v>0</v>
      </c>
      <c r="C33" s="201"/>
      <c r="D33" s="231"/>
      <c r="E33" s="230"/>
      <c r="F33" s="76"/>
      <c r="G33" s="96">
        <f t="shared" si="0"/>
        <v>0</v>
      </c>
      <c r="H33" s="224"/>
      <c r="J33" s="229"/>
      <c r="M33" s="46"/>
    </row>
    <row r="34" spans="1:25">
      <c r="A34" s="223" t="s">
        <v>145</v>
      </c>
      <c r="B34" s="287">
        <v>0</v>
      </c>
      <c r="C34" s="201"/>
      <c r="D34" s="231"/>
      <c r="E34" s="230"/>
      <c r="F34" s="76"/>
      <c r="G34" s="96">
        <f t="shared" si="0"/>
        <v>0</v>
      </c>
      <c r="H34" s="224"/>
      <c r="J34" s="229"/>
      <c r="M34" s="46"/>
    </row>
    <row r="35" spans="1:25">
      <c r="A35" s="223" t="s">
        <v>146</v>
      </c>
      <c r="B35" s="287">
        <v>0</v>
      </c>
      <c r="C35" s="201"/>
      <c r="D35" s="231"/>
      <c r="E35" s="230"/>
      <c r="F35" s="76"/>
      <c r="G35" s="96">
        <f t="shared" si="0"/>
        <v>0</v>
      </c>
      <c r="H35" s="224"/>
      <c r="J35" s="229"/>
      <c r="M35" s="46"/>
    </row>
    <row r="36" spans="1:25">
      <c r="A36" s="223" t="s">
        <v>147</v>
      </c>
      <c r="B36" s="287">
        <v>0</v>
      </c>
      <c r="C36" s="201"/>
      <c r="D36" s="231"/>
      <c r="E36" s="230"/>
      <c r="F36" s="76"/>
      <c r="G36" s="96">
        <f t="shared" si="0"/>
        <v>0</v>
      </c>
      <c r="H36" s="224"/>
      <c r="J36" s="229"/>
      <c r="M36" s="46"/>
    </row>
    <row r="37" spans="1:25" ht="13.8" thickBot="1">
      <c r="A37" s="223" t="s">
        <v>148</v>
      </c>
      <c r="B37" s="287">
        <v>0</v>
      </c>
      <c r="C37" s="201"/>
      <c r="D37" s="231"/>
      <c r="E37" s="230"/>
      <c r="F37" s="76"/>
      <c r="G37" s="96">
        <f t="shared" si="0"/>
        <v>0</v>
      </c>
      <c r="H37" s="224"/>
      <c r="J37" s="229"/>
      <c r="M37" s="46"/>
    </row>
    <row r="38" spans="1:25" ht="13.8" thickBot="1">
      <c r="A38" s="41" t="s">
        <v>132</v>
      </c>
      <c r="B38" s="286">
        <f>SUM(B28:B37)</f>
        <v>0</v>
      </c>
      <c r="C38" s="55"/>
      <c r="D38" s="54"/>
      <c r="E38" s="42"/>
      <c r="F38" s="74" t="s">
        <v>133</v>
      </c>
      <c r="G38" s="289">
        <f>LoanTotal</f>
        <v>0</v>
      </c>
      <c r="H38" s="54"/>
      <c r="M38" s="46"/>
    </row>
    <row r="39" spans="1:25" ht="13.8" thickBot="1">
      <c r="A39" s="51"/>
      <c r="B39" s="56"/>
      <c r="C39" s="57"/>
      <c r="D39" s="58"/>
      <c r="E39" s="59"/>
      <c r="F39" s="58"/>
      <c r="G39" s="58"/>
      <c r="H39" s="58"/>
      <c r="I39" s="48"/>
      <c r="J39" s="48"/>
      <c r="K39" s="48"/>
      <c r="L39" s="48"/>
      <c r="M39" s="49"/>
    </row>
    <row r="40" spans="1:25" ht="13.8" thickBot="1">
      <c r="A40" s="4"/>
      <c r="B40" s="4"/>
    </row>
    <row r="41" spans="1:25">
      <c r="A41" s="7" t="s">
        <v>149</v>
      </c>
      <c r="B41" s="4"/>
      <c r="F41" s="290" t="s">
        <v>150</v>
      </c>
      <c r="G41" s="291">
        <f>G22+G38</f>
        <v>0</v>
      </c>
    </row>
    <row r="42" spans="1:25">
      <c r="A42" s="7" t="s">
        <v>151</v>
      </c>
      <c r="B42" s="4"/>
      <c r="F42" s="292" t="s">
        <v>152</v>
      </c>
      <c r="G42" s="293">
        <f>SUMPRODUCT(($H$46:$H$78='תכנון הבראה'!U7)*($I$46:$I$78))+H117</f>
        <v>0</v>
      </c>
    </row>
    <row r="43" spans="1:25" ht="13.8" thickBot="1">
      <c r="A43" s="4"/>
      <c r="B43" s="4"/>
      <c r="F43" s="294" t="s">
        <v>153</v>
      </c>
      <c r="G43" s="295">
        <f>G41-G42</f>
        <v>0</v>
      </c>
    </row>
    <row r="44" spans="1:25" ht="13.8" thickBot="1">
      <c r="A44" s="7" t="s">
        <v>23</v>
      </c>
      <c r="H44" s="8"/>
      <c r="I44" s="8"/>
    </row>
    <row r="45" spans="1:25" s="83" customFormat="1" ht="51" customHeight="1" thickTop="1" thickBot="1">
      <c r="A45" s="61" t="s">
        <v>154</v>
      </c>
      <c r="B45" s="26" t="s">
        <v>67</v>
      </c>
      <c r="C45" s="26" t="s">
        <v>137</v>
      </c>
      <c r="D45" s="26" t="s">
        <v>136</v>
      </c>
      <c r="E45" s="26" t="s">
        <v>68</v>
      </c>
      <c r="F45" s="26" t="s">
        <v>155</v>
      </c>
      <c r="G45" s="27" t="s">
        <v>156</v>
      </c>
      <c r="H45" s="25" t="s">
        <v>114</v>
      </c>
      <c r="I45" s="75" t="s">
        <v>157</v>
      </c>
      <c r="J45" s="26" t="s">
        <v>158</v>
      </c>
      <c r="K45" s="26" t="s">
        <v>159</v>
      </c>
      <c r="L45" s="26" t="s">
        <v>160</v>
      </c>
      <c r="M45" s="27" t="s">
        <v>161</v>
      </c>
      <c r="N45"/>
      <c r="O45"/>
      <c r="T45"/>
      <c r="U45" s="100"/>
      <c r="V45" s="100"/>
      <c r="W45" s="100"/>
      <c r="X45" s="100"/>
      <c r="Y45" s="100"/>
    </row>
    <row r="46" spans="1:25">
      <c r="A46" s="62" t="str">
        <f ca="1">IF('פריסת חובות'!A9&lt;&gt;"",'פריסת חובות'!A9,"")</f>
        <v/>
      </c>
      <c r="B46" s="305">
        <f ca="1">'פריסת חובות'!B9</f>
        <v>0</v>
      </c>
      <c r="C46" s="308">
        <f ca="1">'פריסת חובות'!C9</f>
        <v>0</v>
      </c>
      <c r="D46" s="316" t="str">
        <f ca="1">IF($A46="","",COUNTIF('פריסת חובות'!E9:CZ9,"&gt;0"))</f>
        <v/>
      </c>
      <c r="E46" s="317">
        <f ca="1">'פריסת חובות'!D9</f>
        <v>0</v>
      </c>
      <c r="F46" s="318" t="str">
        <f t="shared" ref="F46:F78" ca="1" si="1">IF($A46="","",C46/B46)</f>
        <v/>
      </c>
      <c r="G46" s="319" t="str">
        <f t="shared" ref="G46:G78" ca="1" si="2">IF($A46="","",RANK(F46,$F$46:$F$72,0))</f>
        <v/>
      </c>
      <c r="H46" s="310"/>
      <c r="I46" s="360"/>
      <c r="J46" s="361"/>
      <c r="K46" s="361"/>
      <c r="L46" s="312">
        <f>IF(H46='תכנון הבראה'!$U$9,-PMT(E46/12,J46,B46),0)</f>
        <v>0</v>
      </c>
      <c r="M46" s="313"/>
      <c r="N46" s="82"/>
      <c r="P46" s="8"/>
      <c r="Q46" s="8"/>
      <c r="R46" s="9"/>
      <c r="S46" s="9"/>
    </row>
    <row r="47" spans="1:25">
      <c r="A47" s="63" t="str">
        <f ca="1">IF('פריסת חובות'!A10&lt;&gt;"",'פריסת חובות'!A10,"")</f>
        <v/>
      </c>
      <c r="B47" s="305">
        <f ca="1">'פריסת חובות'!B10</f>
        <v>0</v>
      </c>
      <c r="C47" s="328">
        <f ca="1">'פריסת חובות'!C10</f>
        <v>0</v>
      </c>
      <c r="D47" s="320" t="str">
        <f ca="1">IF($A47="","",COUNTIF('פריסת חובות'!E10:CZ10,"&gt;0"))</f>
        <v/>
      </c>
      <c r="E47" s="321">
        <f ca="1">'פריסת חובות'!D10</f>
        <v>0</v>
      </c>
      <c r="F47" s="322" t="str">
        <f t="shared" ca="1" si="1"/>
        <v/>
      </c>
      <c r="G47" s="323" t="str">
        <f t="shared" ca="1" si="2"/>
        <v/>
      </c>
      <c r="H47" s="310"/>
      <c r="I47" s="360"/>
      <c r="J47" s="361"/>
      <c r="K47" s="361"/>
      <c r="L47" s="312">
        <f>IF(H47='תכנון הבראה'!$U$9,-PMT(E47/12,J47,B47),0)</f>
        <v>0</v>
      </c>
      <c r="M47" s="313"/>
      <c r="N47" s="8"/>
      <c r="P47" s="8"/>
      <c r="R47" s="9"/>
      <c r="S47" s="9"/>
    </row>
    <row r="48" spans="1:25">
      <c r="A48" s="63" t="str">
        <f ca="1">IF('פריסת חובות'!A11&lt;&gt;"",'פריסת חובות'!A11,"")</f>
        <v/>
      </c>
      <c r="B48" s="305">
        <f ca="1">'פריסת חובות'!B11</f>
        <v>0</v>
      </c>
      <c r="C48" s="328">
        <f ca="1">'פריסת חובות'!C11</f>
        <v>0</v>
      </c>
      <c r="D48" s="320" t="str">
        <f ca="1">IF($A48="","",COUNTIF('פריסת חובות'!E11:CZ11,"&gt;0"))</f>
        <v/>
      </c>
      <c r="E48" s="321">
        <f ca="1">'פריסת חובות'!D11</f>
        <v>0</v>
      </c>
      <c r="F48" s="322" t="str">
        <f t="shared" ca="1" si="1"/>
        <v/>
      </c>
      <c r="G48" s="323" t="str">
        <f t="shared" ca="1" si="2"/>
        <v/>
      </c>
      <c r="H48" s="310"/>
      <c r="I48" s="360"/>
      <c r="J48" s="361"/>
      <c r="K48" s="361"/>
      <c r="L48" s="312">
        <f>IF(H48='תכנון הבראה'!$U$9,-PMT(E48/12,J48,B48),0)</f>
        <v>0</v>
      </c>
      <c r="M48" s="313"/>
      <c r="N48" s="8"/>
      <c r="P48" s="8"/>
      <c r="Q48" s="8"/>
      <c r="R48" s="9"/>
      <c r="S48" s="9"/>
    </row>
    <row r="49" spans="1:19">
      <c r="A49" s="63" t="str">
        <f ca="1">IF('פריסת חובות'!A12&lt;&gt;"",'פריסת חובות'!A12,"")</f>
        <v/>
      </c>
      <c r="B49" s="305">
        <f ca="1">'פריסת חובות'!B12</f>
        <v>0</v>
      </c>
      <c r="C49" s="328">
        <f ca="1">'פריסת חובות'!C12</f>
        <v>0</v>
      </c>
      <c r="D49" s="320" t="str">
        <f ca="1">IF($A49="","",COUNTIF('פריסת חובות'!E12:CZ12,"&gt;0"))</f>
        <v/>
      </c>
      <c r="E49" s="321">
        <f ca="1">'פריסת חובות'!D12</f>
        <v>0</v>
      </c>
      <c r="F49" s="322" t="str">
        <f t="shared" ca="1" si="1"/>
        <v/>
      </c>
      <c r="G49" s="323" t="str">
        <f t="shared" ca="1" si="2"/>
        <v/>
      </c>
      <c r="H49" s="310"/>
      <c r="I49" s="360"/>
      <c r="J49" s="361"/>
      <c r="K49" s="361"/>
      <c r="L49" s="312">
        <f>IF(H49='תכנון הבראה'!$U$9,-PMT(E49/12,J49,B49),0)</f>
        <v>0</v>
      </c>
      <c r="M49" s="313"/>
      <c r="N49" s="8"/>
      <c r="S49" s="9"/>
    </row>
    <row r="50" spans="1:19">
      <c r="A50" s="63" t="str">
        <f ca="1">IF('פריסת חובות'!A13&lt;&gt;"",'פריסת חובות'!A13,"")</f>
        <v/>
      </c>
      <c r="B50" s="305">
        <f ca="1">'פריסת חובות'!B13</f>
        <v>0</v>
      </c>
      <c r="C50" s="328">
        <f ca="1">'פריסת חובות'!C13</f>
        <v>0</v>
      </c>
      <c r="D50" s="320" t="str">
        <f ca="1">IF($A50="","",COUNTIF('פריסת חובות'!E13:CZ13,"&gt;0"))</f>
        <v/>
      </c>
      <c r="E50" s="321">
        <f ca="1">'פריסת חובות'!D13</f>
        <v>0</v>
      </c>
      <c r="F50" s="322" t="str">
        <f t="shared" ca="1" si="1"/>
        <v/>
      </c>
      <c r="G50" s="323" t="str">
        <f t="shared" ca="1" si="2"/>
        <v/>
      </c>
      <c r="H50" s="310"/>
      <c r="I50" s="360"/>
      <c r="J50" s="361"/>
      <c r="K50" s="361"/>
      <c r="L50" s="312">
        <f>IF(H50='תכנון הבראה'!$U$9,-PMT(E50/12,J50,B50),0)</f>
        <v>0</v>
      </c>
      <c r="M50" s="313"/>
      <c r="N50" s="8"/>
      <c r="P50" s="8"/>
      <c r="S50" s="9"/>
    </row>
    <row r="51" spans="1:19">
      <c r="A51" s="63" t="str">
        <f ca="1">IF('פריסת חובות'!A14&lt;&gt;"",'פריסת חובות'!A14,"")</f>
        <v/>
      </c>
      <c r="B51" s="305">
        <f ca="1">'פריסת חובות'!B14</f>
        <v>0</v>
      </c>
      <c r="C51" s="328">
        <f ca="1">'פריסת חובות'!C14</f>
        <v>0</v>
      </c>
      <c r="D51" s="320" t="str">
        <f ca="1">IF($A51="","",COUNTIF('פריסת חובות'!E14:CZ14,"&gt;0"))</f>
        <v/>
      </c>
      <c r="E51" s="321">
        <f ca="1">'פריסת חובות'!D14</f>
        <v>0</v>
      </c>
      <c r="F51" s="322" t="str">
        <f t="shared" ca="1" si="1"/>
        <v/>
      </c>
      <c r="G51" s="323" t="str">
        <f t="shared" ca="1" si="2"/>
        <v/>
      </c>
      <c r="H51" s="310"/>
      <c r="I51" s="360"/>
      <c r="J51" s="361"/>
      <c r="K51" s="361"/>
      <c r="L51" s="312">
        <f>IF(H51='תכנון הבראה'!$U$9,-PMT(E51/12,J51,B51),0)</f>
        <v>0</v>
      </c>
      <c r="M51" s="313"/>
      <c r="N51" s="8"/>
      <c r="P51" s="4"/>
      <c r="S51" s="9"/>
    </row>
    <row r="52" spans="1:19">
      <c r="A52" s="63" t="str">
        <f ca="1">IF('פריסת חובות'!A15&lt;&gt;"",'פריסת חובות'!A15,"")</f>
        <v/>
      </c>
      <c r="B52" s="305">
        <f ca="1">'פריסת חובות'!B15</f>
        <v>0</v>
      </c>
      <c r="C52" s="328">
        <f ca="1">'פריסת חובות'!C15</f>
        <v>0</v>
      </c>
      <c r="D52" s="320" t="str">
        <f ca="1">IF($A52="","",COUNTIF('פריסת חובות'!E15:CZ15,"&gt;0"))</f>
        <v/>
      </c>
      <c r="E52" s="321">
        <f ca="1">'פריסת חובות'!D15</f>
        <v>0</v>
      </c>
      <c r="F52" s="322" t="str">
        <f t="shared" ca="1" si="1"/>
        <v/>
      </c>
      <c r="G52" s="323" t="str">
        <f t="shared" ca="1" si="2"/>
        <v/>
      </c>
      <c r="H52" s="310"/>
      <c r="I52" s="360"/>
      <c r="J52" s="361"/>
      <c r="K52" s="361"/>
      <c r="L52" s="312">
        <f>IF(H52='תכנון הבראה'!$U$9,-PMT(E52/12,J52,B52),0)</f>
        <v>0</v>
      </c>
      <c r="M52" s="313"/>
      <c r="N52" s="8"/>
      <c r="Q52" s="8"/>
      <c r="R52" s="9"/>
      <c r="S52" s="9"/>
    </row>
    <row r="53" spans="1:19">
      <c r="A53" s="63" t="str">
        <f ca="1">IF('פריסת חובות'!A16&lt;&gt;"",'פריסת חובות'!A16,"")</f>
        <v/>
      </c>
      <c r="B53" s="305">
        <f ca="1">'פריסת חובות'!B16</f>
        <v>0</v>
      </c>
      <c r="C53" s="328">
        <f ca="1">'פריסת חובות'!C16</f>
        <v>0</v>
      </c>
      <c r="D53" s="320" t="str">
        <f ca="1">IF($A53="","",COUNTIF('פריסת חובות'!E16:CZ16,"&gt;0"))</f>
        <v/>
      </c>
      <c r="E53" s="321">
        <f ca="1">'פריסת חובות'!D16</f>
        <v>0</v>
      </c>
      <c r="F53" s="322" t="str">
        <f t="shared" ca="1" si="1"/>
        <v/>
      </c>
      <c r="G53" s="323" t="str">
        <f t="shared" ca="1" si="2"/>
        <v/>
      </c>
      <c r="H53" s="310"/>
      <c r="I53" s="360"/>
      <c r="J53" s="361"/>
      <c r="K53" s="361"/>
      <c r="L53" s="312">
        <f>IF(H53='תכנון הבראה'!$U$9,-PMT(E53/12,J53,B53),0)</f>
        <v>0</v>
      </c>
      <c r="M53" s="313"/>
      <c r="N53" s="8"/>
      <c r="Q53" s="8"/>
      <c r="R53" s="9"/>
      <c r="S53" s="9"/>
    </row>
    <row r="54" spans="1:19">
      <c r="A54" s="63" t="str">
        <f ca="1">IF('פריסת חובות'!A17&lt;&gt;"",'פריסת חובות'!A17,"")</f>
        <v/>
      </c>
      <c r="B54" s="305">
        <f ca="1">'פריסת חובות'!B17</f>
        <v>0</v>
      </c>
      <c r="C54" s="328">
        <f ca="1">'פריסת חובות'!C17</f>
        <v>0</v>
      </c>
      <c r="D54" s="320" t="str">
        <f ca="1">IF($A54="","",COUNTIF('פריסת חובות'!E17:CZ17,"&gt;0"))</f>
        <v/>
      </c>
      <c r="E54" s="321">
        <f ca="1">'פריסת חובות'!D17</f>
        <v>0</v>
      </c>
      <c r="F54" s="322" t="str">
        <f t="shared" ca="1" si="1"/>
        <v/>
      </c>
      <c r="G54" s="323" t="str">
        <f t="shared" ca="1" si="2"/>
        <v/>
      </c>
      <c r="H54" s="310"/>
      <c r="I54" s="360"/>
      <c r="J54" s="361"/>
      <c r="K54" s="361"/>
      <c r="L54" s="312">
        <f>IF(H54='תכנון הבראה'!$U$9,-PMT(E54/12,J54,B54),0)</f>
        <v>0</v>
      </c>
      <c r="M54" s="313"/>
      <c r="N54" s="8"/>
      <c r="Q54" s="8"/>
      <c r="R54" s="9"/>
      <c r="S54" s="9"/>
    </row>
    <row r="55" spans="1:19">
      <c r="A55" s="63" t="str">
        <f ca="1">IF('פריסת חובות'!A18&lt;&gt;"",'פריסת חובות'!A18,"")</f>
        <v/>
      </c>
      <c r="B55" s="305">
        <f ca="1">'פריסת חובות'!B18</f>
        <v>0</v>
      </c>
      <c r="C55" s="328">
        <f ca="1">'פריסת חובות'!C18</f>
        <v>0</v>
      </c>
      <c r="D55" s="320" t="str">
        <f ca="1">IF($A55="","",COUNTIF('פריסת חובות'!E18:CZ18,"&gt;0"))</f>
        <v/>
      </c>
      <c r="E55" s="321">
        <f ca="1">'פריסת חובות'!D18</f>
        <v>0</v>
      </c>
      <c r="F55" s="322" t="str">
        <f t="shared" ca="1" si="1"/>
        <v/>
      </c>
      <c r="G55" s="323" t="str">
        <f t="shared" ca="1" si="2"/>
        <v/>
      </c>
      <c r="H55" s="310"/>
      <c r="I55" s="360"/>
      <c r="J55" s="361"/>
      <c r="K55" s="361"/>
      <c r="L55" s="312">
        <f>IF(H55='תכנון הבראה'!$U$9,-PMT(E55/12,J55,B55),0)</f>
        <v>0</v>
      </c>
      <c r="M55" s="313"/>
      <c r="N55" s="8"/>
      <c r="Q55" s="8"/>
      <c r="R55" s="9"/>
      <c r="S55" s="9"/>
    </row>
    <row r="56" spans="1:19">
      <c r="A56" s="63" t="str">
        <f ca="1">IF('פריסת חובות'!A19&lt;&gt;"",'פריסת חובות'!A19,"")</f>
        <v/>
      </c>
      <c r="B56" s="305">
        <f ca="1">'פריסת חובות'!B19</f>
        <v>0</v>
      </c>
      <c r="C56" s="328">
        <f ca="1">'פריסת חובות'!C19</f>
        <v>0</v>
      </c>
      <c r="D56" s="320" t="str">
        <f ca="1">IF($A56="","",COUNTIF('פריסת חובות'!E19:CZ19,"&gt;0"))</f>
        <v/>
      </c>
      <c r="E56" s="321">
        <f ca="1">'פריסת חובות'!D19</f>
        <v>0</v>
      </c>
      <c r="F56" s="322" t="str">
        <f t="shared" ca="1" si="1"/>
        <v/>
      </c>
      <c r="G56" s="323" t="str">
        <f t="shared" ca="1" si="2"/>
        <v/>
      </c>
      <c r="H56" s="310"/>
      <c r="I56" s="360"/>
      <c r="J56" s="361"/>
      <c r="K56" s="361"/>
      <c r="L56" s="312">
        <f>IF(H56='תכנון הבראה'!$U$9,-PMT(E56/12,J56,B56),0)</f>
        <v>0</v>
      </c>
      <c r="M56" s="313"/>
      <c r="N56" s="64"/>
      <c r="Q56" s="8"/>
      <c r="R56" s="9"/>
      <c r="S56" s="9"/>
    </row>
    <row r="57" spans="1:19">
      <c r="A57" s="63" t="str">
        <f ca="1">IF('פריסת חובות'!A20&lt;&gt;"",'פריסת חובות'!A20,"")</f>
        <v/>
      </c>
      <c r="B57" s="305">
        <f ca="1">'פריסת חובות'!B20</f>
        <v>0</v>
      </c>
      <c r="C57" s="328">
        <f ca="1">'פריסת חובות'!C20</f>
        <v>0</v>
      </c>
      <c r="D57" s="320" t="str">
        <f ca="1">IF($A57="","",COUNTIF('פריסת חובות'!E20:CZ20,"&gt;0"))</f>
        <v/>
      </c>
      <c r="E57" s="321">
        <f ca="1">'פריסת חובות'!D20</f>
        <v>0</v>
      </c>
      <c r="F57" s="322" t="str">
        <f t="shared" ca="1" si="1"/>
        <v/>
      </c>
      <c r="G57" s="323" t="str">
        <f t="shared" ca="1" si="2"/>
        <v/>
      </c>
      <c r="H57" s="310"/>
      <c r="I57" s="360"/>
      <c r="J57" s="361"/>
      <c r="K57" s="361"/>
      <c r="L57" s="312">
        <f>IF(H57='תכנון הבראה'!$U$9,-PMT(E57/12,J57,B57),0)</f>
        <v>0</v>
      </c>
      <c r="M57" s="313"/>
      <c r="N57" s="8"/>
      <c r="Q57" s="8"/>
      <c r="R57" s="9"/>
      <c r="S57" s="9"/>
    </row>
    <row r="58" spans="1:19">
      <c r="A58" s="63" t="str">
        <f ca="1">IF('פריסת חובות'!A21&lt;&gt;"",'פריסת חובות'!A21,"")</f>
        <v/>
      </c>
      <c r="B58" s="305">
        <f ca="1">'פריסת חובות'!B21</f>
        <v>0</v>
      </c>
      <c r="C58" s="328">
        <f ca="1">'פריסת חובות'!C21</f>
        <v>0</v>
      </c>
      <c r="D58" s="320" t="str">
        <f ca="1">IF($A58="","",COUNTIF('פריסת חובות'!E21:CZ21,"&gt;0"))</f>
        <v/>
      </c>
      <c r="E58" s="321">
        <f ca="1">'פריסת חובות'!D21</f>
        <v>0</v>
      </c>
      <c r="F58" s="322" t="str">
        <f t="shared" ca="1" si="1"/>
        <v/>
      </c>
      <c r="G58" s="323" t="str">
        <f t="shared" ca="1" si="2"/>
        <v/>
      </c>
      <c r="H58" s="310"/>
      <c r="I58" s="360"/>
      <c r="J58" s="361"/>
      <c r="K58" s="361"/>
      <c r="L58" s="312">
        <f>IF(H58='תכנון הבראה'!$U$9,-PMT(E58/12,J58,B58),0)</f>
        <v>0</v>
      </c>
      <c r="M58" s="313"/>
      <c r="N58" s="8"/>
      <c r="Q58" s="8"/>
      <c r="R58" s="9"/>
      <c r="S58" s="9"/>
    </row>
    <row r="59" spans="1:19">
      <c r="A59" s="63" t="str">
        <f ca="1">IF('פריסת חובות'!A22&lt;&gt;"",'פריסת חובות'!A22,"")</f>
        <v/>
      </c>
      <c r="B59" s="305">
        <f ca="1">'פריסת חובות'!B22</f>
        <v>0</v>
      </c>
      <c r="C59" s="328">
        <f ca="1">'פריסת חובות'!C22</f>
        <v>0</v>
      </c>
      <c r="D59" s="320" t="str">
        <f ca="1">IF($A59="","",COUNTIF('פריסת חובות'!E22:CZ22,"&gt;0"))</f>
        <v/>
      </c>
      <c r="E59" s="321">
        <f ca="1">'פריסת חובות'!D22</f>
        <v>0</v>
      </c>
      <c r="F59" s="322" t="str">
        <f t="shared" ca="1" si="1"/>
        <v/>
      </c>
      <c r="G59" s="323" t="str">
        <f t="shared" ca="1" si="2"/>
        <v/>
      </c>
      <c r="H59" s="310"/>
      <c r="I59" s="360"/>
      <c r="J59" s="361"/>
      <c r="K59" s="361"/>
      <c r="L59" s="312">
        <f>IF(H59='תכנון הבראה'!$U$9,-PMT(E59/12,J59,B59),0)</f>
        <v>0</v>
      </c>
      <c r="M59" s="313"/>
      <c r="N59" s="8"/>
      <c r="Q59" s="8"/>
      <c r="R59" s="9"/>
      <c r="S59" s="9"/>
    </row>
    <row r="60" spans="1:19">
      <c r="A60" s="63" t="str">
        <f ca="1">IF('פריסת חובות'!A23&lt;&gt;"",'פריסת חובות'!A23,"")</f>
        <v/>
      </c>
      <c r="B60" s="305">
        <f ca="1">'פריסת חובות'!B23</f>
        <v>0</v>
      </c>
      <c r="C60" s="328">
        <f ca="1">'פריסת חובות'!C23</f>
        <v>0</v>
      </c>
      <c r="D60" s="320" t="str">
        <f ca="1">IF($A60="","",COUNTIF('פריסת חובות'!E23:CZ23,"&gt;0"))</f>
        <v/>
      </c>
      <c r="E60" s="321">
        <f ca="1">'פריסת חובות'!D23</f>
        <v>0</v>
      </c>
      <c r="F60" s="322" t="str">
        <f t="shared" ca="1" si="1"/>
        <v/>
      </c>
      <c r="G60" s="323" t="str">
        <f t="shared" ca="1" si="2"/>
        <v/>
      </c>
      <c r="H60" s="310"/>
      <c r="I60" s="360"/>
      <c r="J60" s="361"/>
      <c r="K60" s="361"/>
      <c r="L60" s="312">
        <f>IF(H60='תכנון הבראה'!$U$9,-PMT(E60/12,J60,B60),0)</f>
        <v>0</v>
      </c>
      <c r="M60" s="313"/>
      <c r="N60" s="8"/>
      <c r="Q60" s="8"/>
      <c r="R60" s="9"/>
      <c r="S60" s="9"/>
    </row>
    <row r="61" spans="1:19">
      <c r="A61" s="63" t="str">
        <f ca="1">IF('פריסת חובות'!A24&lt;&gt;"",'פריסת חובות'!A24,"")</f>
        <v/>
      </c>
      <c r="B61" s="305">
        <f ca="1">'פריסת חובות'!B24</f>
        <v>0</v>
      </c>
      <c r="C61" s="328">
        <f ca="1">'פריסת חובות'!C24</f>
        <v>0</v>
      </c>
      <c r="D61" s="320" t="str">
        <f ca="1">IF($A61="","",COUNTIF('פריסת חובות'!E24:CZ24,"&gt;0"))</f>
        <v/>
      </c>
      <c r="E61" s="321">
        <f ca="1">'פריסת חובות'!D24</f>
        <v>0</v>
      </c>
      <c r="F61" s="322" t="str">
        <f t="shared" ca="1" si="1"/>
        <v/>
      </c>
      <c r="G61" s="323" t="str">
        <f t="shared" ca="1" si="2"/>
        <v/>
      </c>
      <c r="H61" s="310"/>
      <c r="I61" s="360"/>
      <c r="J61" s="361"/>
      <c r="K61" s="361"/>
      <c r="L61" s="312">
        <f>IF(H61='תכנון הבראה'!$U$9,-PMT(E61/12,J61,B61),0)</f>
        <v>0</v>
      </c>
      <c r="M61" s="313"/>
      <c r="N61" s="8"/>
      <c r="Q61" s="8"/>
      <c r="R61" s="9"/>
      <c r="S61" s="9"/>
    </row>
    <row r="62" spans="1:19">
      <c r="A62" s="63" t="str">
        <f ca="1">IF('פריסת חובות'!A25&lt;&gt;"",'פריסת חובות'!A25,"")</f>
        <v/>
      </c>
      <c r="B62" s="305">
        <f ca="1">'פריסת חובות'!B25</f>
        <v>0</v>
      </c>
      <c r="C62" s="328">
        <f ca="1">'פריסת חובות'!C25</f>
        <v>0</v>
      </c>
      <c r="D62" s="320" t="str">
        <f ca="1">IF($A62="","",COUNTIF('פריסת חובות'!E25:CZ25,"&gt;0"))</f>
        <v/>
      </c>
      <c r="E62" s="321">
        <f ca="1">'פריסת חובות'!D25</f>
        <v>0</v>
      </c>
      <c r="F62" s="322" t="str">
        <f t="shared" ca="1" si="1"/>
        <v/>
      </c>
      <c r="G62" s="323" t="str">
        <f t="shared" ca="1" si="2"/>
        <v/>
      </c>
      <c r="H62" s="310"/>
      <c r="I62" s="360"/>
      <c r="J62" s="361"/>
      <c r="K62" s="361"/>
      <c r="L62" s="312">
        <f>IF(H62='תכנון הבראה'!$U$9,-PMT(E62/12,J62,B62),0)</f>
        <v>0</v>
      </c>
      <c r="M62" s="313"/>
      <c r="N62" s="8"/>
      <c r="P62" s="8"/>
      <c r="Q62" s="8"/>
      <c r="R62" s="9"/>
      <c r="S62" s="9"/>
    </row>
    <row r="63" spans="1:19">
      <c r="A63" s="63" t="str">
        <f ca="1">IF('פריסת חובות'!A26&lt;&gt;"",'פריסת חובות'!A26,"")</f>
        <v/>
      </c>
      <c r="B63" s="305">
        <f ca="1">'פריסת חובות'!B26</f>
        <v>0</v>
      </c>
      <c r="C63" s="328">
        <f ca="1">'פריסת חובות'!C26</f>
        <v>0</v>
      </c>
      <c r="D63" s="320" t="str">
        <f ca="1">IF($A63="","",COUNTIF('פריסת חובות'!E26:CZ26,"&gt;0"))</f>
        <v/>
      </c>
      <c r="E63" s="321">
        <f ca="1">'פריסת חובות'!D26</f>
        <v>0</v>
      </c>
      <c r="F63" s="322" t="str">
        <f t="shared" ca="1" si="1"/>
        <v/>
      </c>
      <c r="G63" s="323" t="str">
        <f t="shared" ca="1" si="2"/>
        <v/>
      </c>
      <c r="H63" s="310"/>
      <c r="I63" s="360"/>
      <c r="J63" s="361"/>
      <c r="K63" s="361"/>
      <c r="L63" s="312">
        <f>IF(H63='תכנון הבראה'!$U$9,-PMT(E63/12,J63,B63),0)</f>
        <v>0</v>
      </c>
      <c r="M63" s="313"/>
      <c r="N63" s="8"/>
      <c r="P63" s="8"/>
      <c r="Q63" s="8"/>
      <c r="R63" s="9"/>
      <c r="S63" s="9"/>
    </row>
    <row r="64" spans="1:19">
      <c r="A64" s="63" t="str">
        <f ca="1">IF('פריסת חובות'!A27&lt;&gt;"",'פריסת חובות'!A27,"")</f>
        <v/>
      </c>
      <c r="B64" s="305">
        <f ca="1">'פריסת חובות'!B27</f>
        <v>0</v>
      </c>
      <c r="C64" s="328">
        <f ca="1">'פריסת חובות'!C27</f>
        <v>0</v>
      </c>
      <c r="D64" s="320" t="str">
        <f ca="1">IF($A64="","",COUNTIF('פריסת חובות'!E27:CZ27,"&gt;0"))</f>
        <v/>
      </c>
      <c r="E64" s="321">
        <f ca="1">'פריסת חובות'!D27</f>
        <v>0</v>
      </c>
      <c r="F64" s="322" t="str">
        <f t="shared" ca="1" si="1"/>
        <v/>
      </c>
      <c r="G64" s="323" t="str">
        <f t="shared" ca="1" si="2"/>
        <v/>
      </c>
      <c r="H64" s="310"/>
      <c r="I64" s="360"/>
      <c r="J64" s="361"/>
      <c r="K64" s="361"/>
      <c r="L64" s="312">
        <f>IF(H64='תכנון הבראה'!$U$9,-PMT(E64/12,J64,B64),0)</f>
        <v>0</v>
      </c>
      <c r="M64" s="313"/>
      <c r="N64" s="8"/>
      <c r="P64" s="8"/>
      <c r="Q64" s="8"/>
      <c r="R64" s="9"/>
      <c r="S64" s="9"/>
    </row>
    <row r="65" spans="1:19">
      <c r="A65" s="63" t="str">
        <f ca="1">IF('פריסת חובות'!A28&lt;&gt;"",'פריסת חובות'!A28,"")</f>
        <v/>
      </c>
      <c r="B65" s="305">
        <f ca="1">'פריסת חובות'!B28</f>
        <v>0</v>
      </c>
      <c r="C65" s="328">
        <f ca="1">'פריסת חובות'!C28</f>
        <v>0</v>
      </c>
      <c r="D65" s="320" t="str">
        <f ca="1">IF($A65="","",COUNTIF('פריסת חובות'!E28:CZ28,"&gt;0"))</f>
        <v/>
      </c>
      <c r="E65" s="321">
        <f ca="1">'פריסת חובות'!D28</f>
        <v>0</v>
      </c>
      <c r="F65" s="322" t="str">
        <f t="shared" ca="1" si="1"/>
        <v/>
      </c>
      <c r="G65" s="323" t="str">
        <f t="shared" ca="1" si="2"/>
        <v/>
      </c>
      <c r="H65" s="310"/>
      <c r="I65" s="360"/>
      <c r="J65" s="361"/>
      <c r="K65" s="361"/>
      <c r="L65" s="312">
        <f>IF(H65='תכנון הבראה'!$U$9,-PMT(E65/12,J65,B65),0)</f>
        <v>0</v>
      </c>
      <c r="M65" s="313"/>
      <c r="N65" s="8"/>
      <c r="P65" s="8"/>
      <c r="Q65" s="8"/>
      <c r="R65" s="9"/>
      <c r="S65" s="9"/>
    </row>
    <row r="66" spans="1:19">
      <c r="A66" s="63" t="str">
        <f ca="1">IF('פריסת חובות'!A29&lt;&gt;"",'פריסת חובות'!A29,"")</f>
        <v/>
      </c>
      <c r="B66" s="305">
        <f ca="1">'פריסת חובות'!B29</f>
        <v>0</v>
      </c>
      <c r="C66" s="328">
        <f ca="1">'פריסת חובות'!C29</f>
        <v>0</v>
      </c>
      <c r="D66" s="320" t="str">
        <f ca="1">IF($A66="","",COUNTIF('פריסת חובות'!E29:CZ29,"&gt;0"))</f>
        <v/>
      </c>
      <c r="E66" s="321">
        <f ca="1">'פריסת חובות'!D29</f>
        <v>0</v>
      </c>
      <c r="F66" s="322" t="str">
        <f t="shared" ca="1" si="1"/>
        <v/>
      </c>
      <c r="G66" s="323" t="str">
        <f t="shared" ca="1" si="2"/>
        <v/>
      </c>
      <c r="H66" s="310"/>
      <c r="I66" s="360"/>
      <c r="J66" s="361"/>
      <c r="K66" s="361"/>
      <c r="L66" s="312">
        <f>IF(H66='תכנון הבראה'!$U$9,-PMT(E66/12,J66,B66),0)</f>
        <v>0</v>
      </c>
      <c r="M66" s="313"/>
      <c r="N66" s="8"/>
      <c r="P66" s="8"/>
      <c r="Q66" s="8"/>
      <c r="R66" s="9"/>
      <c r="S66" s="9"/>
    </row>
    <row r="67" spans="1:19">
      <c r="A67" s="63" t="str">
        <f ca="1">IF('פריסת חובות'!A30&lt;&gt;"",'פריסת חובות'!A30,"")</f>
        <v/>
      </c>
      <c r="B67" s="305">
        <f ca="1">'פריסת חובות'!B30</f>
        <v>0</v>
      </c>
      <c r="C67" s="328">
        <f ca="1">'פריסת חובות'!C30</f>
        <v>0</v>
      </c>
      <c r="D67" s="320" t="str">
        <f ca="1">IF($A67="","",COUNTIF('פריסת חובות'!E30:CZ30,"&gt;0"))</f>
        <v/>
      </c>
      <c r="E67" s="321">
        <f ca="1">'פריסת חובות'!D30</f>
        <v>0</v>
      </c>
      <c r="F67" s="322" t="str">
        <f t="shared" ca="1" si="1"/>
        <v/>
      </c>
      <c r="G67" s="323" t="str">
        <f t="shared" ca="1" si="2"/>
        <v/>
      </c>
      <c r="H67" s="310"/>
      <c r="I67" s="360"/>
      <c r="J67" s="361"/>
      <c r="K67" s="361"/>
      <c r="L67" s="312">
        <f>IF(H67='תכנון הבראה'!$U$9,-PMT(E67/12,J67,B67),0)</f>
        <v>0</v>
      </c>
      <c r="M67" s="313"/>
      <c r="N67" s="8"/>
      <c r="P67" s="8"/>
      <c r="Q67" s="8"/>
      <c r="R67" s="9"/>
      <c r="S67" s="9"/>
    </row>
    <row r="68" spans="1:19">
      <c r="A68" s="63" t="str">
        <f ca="1">IF('פריסת חובות'!A31&lt;&gt;"",'פריסת חובות'!A31,"")</f>
        <v/>
      </c>
      <c r="B68" s="305">
        <f ca="1">'פריסת חובות'!B31</f>
        <v>0</v>
      </c>
      <c r="C68" s="328">
        <f ca="1">'פריסת חובות'!C31</f>
        <v>0</v>
      </c>
      <c r="D68" s="320" t="str">
        <f ca="1">IF($A68="","",COUNTIF('פריסת חובות'!E31:CZ31,"&gt;0"))</f>
        <v/>
      </c>
      <c r="E68" s="321">
        <f ca="1">'פריסת חובות'!D31</f>
        <v>0</v>
      </c>
      <c r="F68" s="322" t="str">
        <f t="shared" ca="1" si="1"/>
        <v/>
      </c>
      <c r="G68" s="323" t="str">
        <f t="shared" ca="1" si="2"/>
        <v/>
      </c>
      <c r="H68" s="310"/>
      <c r="I68" s="360"/>
      <c r="J68" s="361"/>
      <c r="K68" s="361"/>
      <c r="L68" s="312">
        <f>IF(H68='תכנון הבראה'!$U$9,-PMT(E68/12,J68,B68),0)</f>
        <v>0</v>
      </c>
      <c r="M68" s="313"/>
      <c r="N68" s="8"/>
      <c r="P68" s="8"/>
      <c r="Q68" s="8"/>
      <c r="R68" s="9"/>
      <c r="S68" s="9"/>
    </row>
    <row r="69" spans="1:19">
      <c r="A69" s="63" t="str">
        <f ca="1">IF('פריסת חובות'!A32&lt;&gt;"",'פריסת חובות'!A32,"")</f>
        <v/>
      </c>
      <c r="B69" s="305">
        <f ca="1">'פריסת חובות'!B32</f>
        <v>0</v>
      </c>
      <c r="C69" s="328">
        <f ca="1">'פריסת חובות'!C32</f>
        <v>0</v>
      </c>
      <c r="D69" s="320" t="str">
        <f ca="1">IF($A69="","",COUNTIF('פריסת חובות'!E32:CZ32,"&gt;0"))</f>
        <v/>
      </c>
      <c r="E69" s="321">
        <f ca="1">'פריסת חובות'!D32</f>
        <v>0</v>
      </c>
      <c r="F69" s="322" t="str">
        <f t="shared" ca="1" si="1"/>
        <v/>
      </c>
      <c r="G69" s="323" t="str">
        <f t="shared" ca="1" si="2"/>
        <v/>
      </c>
      <c r="H69" s="310"/>
      <c r="I69" s="360"/>
      <c r="J69" s="361"/>
      <c r="K69" s="361"/>
      <c r="L69" s="312">
        <f>IF(H69='תכנון הבראה'!$U$9,-PMT(E69/12,J69,B69),0)</f>
        <v>0</v>
      </c>
      <c r="M69" s="313"/>
      <c r="N69" s="8"/>
      <c r="P69" s="8"/>
      <c r="Q69" s="8"/>
      <c r="R69" s="9"/>
      <c r="S69" s="9"/>
    </row>
    <row r="70" spans="1:19">
      <c r="A70" s="63" t="str">
        <f ca="1">IF('פריסת חובות'!A33&lt;&gt;"",'פריסת חובות'!A33,"")</f>
        <v/>
      </c>
      <c r="B70" s="305">
        <f ca="1">'פריסת חובות'!B33</f>
        <v>0</v>
      </c>
      <c r="C70" s="328">
        <f ca="1">'פריסת חובות'!C33</f>
        <v>0</v>
      </c>
      <c r="D70" s="320" t="str">
        <f ca="1">IF($A70="","",COUNTIF('פריסת חובות'!E33:CZ33,"&gt;0"))</f>
        <v/>
      </c>
      <c r="E70" s="321">
        <f ca="1">'פריסת חובות'!D33</f>
        <v>0</v>
      </c>
      <c r="F70" s="322" t="str">
        <f t="shared" ca="1" si="1"/>
        <v/>
      </c>
      <c r="G70" s="323" t="str">
        <f t="shared" ca="1" si="2"/>
        <v/>
      </c>
      <c r="H70" s="310"/>
      <c r="I70" s="360"/>
      <c r="J70" s="361"/>
      <c r="K70" s="361"/>
      <c r="L70" s="312">
        <f>IF(H70='תכנון הבראה'!$U$9,-PMT(E70/12,J70,B70),0)</f>
        <v>0</v>
      </c>
      <c r="M70" s="313"/>
      <c r="P70" s="8"/>
      <c r="Q70" s="8"/>
      <c r="R70" s="9"/>
      <c r="S70" s="9"/>
    </row>
    <row r="71" spans="1:19">
      <c r="A71" s="63" t="str">
        <f ca="1">IF('פריסת חובות'!A34&lt;&gt;"",'פריסת חובות'!A34,"")</f>
        <v/>
      </c>
      <c r="B71" s="305">
        <f ca="1">'פריסת חובות'!B34</f>
        <v>0</v>
      </c>
      <c r="C71" s="328">
        <f ca="1">'פריסת חובות'!C34</f>
        <v>0</v>
      </c>
      <c r="D71" s="320" t="str">
        <f ca="1">IF($A71="","",COUNTIF('פריסת חובות'!E34:CZ34,"&gt;0"))</f>
        <v/>
      </c>
      <c r="E71" s="321">
        <f ca="1">'פריסת חובות'!D34</f>
        <v>0</v>
      </c>
      <c r="F71" s="322" t="str">
        <f t="shared" ca="1" si="1"/>
        <v/>
      </c>
      <c r="G71" s="323" t="str">
        <f t="shared" ca="1" si="2"/>
        <v/>
      </c>
      <c r="H71" s="310"/>
      <c r="I71" s="360"/>
      <c r="J71" s="361"/>
      <c r="K71" s="361"/>
      <c r="L71" s="312">
        <f>IF(H71='תכנון הבראה'!$U$9,-PMT(E71/12,J71,B71),0)</f>
        <v>0</v>
      </c>
      <c r="M71" s="313"/>
      <c r="P71" s="8"/>
      <c r="Q71" s="8"/>
      <c r="R71" s="9"/>
      <c r="S71" s="9"/>
    </row>
    <row r="72" spans="1:19">
      <c r="A72" s="63" t="str">
        <f ca="1">IF('פריסת חובות'!A35&lt;&gt;"",'פריסת חובות'!A35,"")</f>
        <v/>
      </c>
      <c r="B72" s="305">
        <f ca="1">'פריסת חובות'!B35</f>
        <v>0</v>
      </c>
      <c r="C72" s="328">
        <f ca="1">'פריסת חובות'!C35</f>
        <v>0</v>
      </c>
      <c r="D72" s="320" t="str">
        <f ca="1">IF($A72="","",COUNTIF('פריסת חובות'!E35:CZ35,"&gt;0"))</f>
        <v/>
      </c>
      <c r="E72" s="321">
        <f ca="1">'פריסת חובות'!D35</f>
        <v>0</v>
      </c>
      <c r="F72" s="322" t="str">
        <f t="shared" ca="1" si="1"/>
        <v/>
      </c>
      <c r="G72" s="323" t="str">
        <f t="shared" ca="1" si="2"/>
        <v/>
      </c>
      <c r="H72" s="310"/>
      <c r="I72" s="360"/>
      <c r="J72" s="361"/>
      <c r="K72" s="361"/>
      <c r="L72" s="312">
        <f>IF(H72='תכנון הבראה'!$U$9,-PMT(E72/12,J72,B72),0)</f>
        <v>0</v>
      </c>
      <c r="M72" s="313"/>
      <c r="P72" s="8"/>
      <c r="Q72" s="8"/>
      <c r="R72" s="9"/>
      <c r="S72" s="9"/>
    </row>
    <row r="73" spans="1:19">
      <c r="A73" s="63" t="str">
        <f ca="1">IF('פריסת חובות'!A36&lt;&gt;"",'פריסת חובות'!A36,"")</f>
        <v/>
      </c>
      <c r="B73" s="305">
        <f ca="1">'פריסת חובות'!B36</f>
        <v>0</v>
      </c>
      <c r="C73" s="328">
        <f ca="1">'פריסת חובות'!C36</f>
        <v>0</v>
      </c>
      <c r="D73" s="320" t="str">
        <f ca="1">IF($A73="","",COUNTIF('פריסת חובות'!E36:CZ36,"&gt;0"))</f>
        <v/>
      </c>
      <c r="E73" s="321">
        <f ca="1">'פריסת חובות'!D36</f>
        <v>0</v>
      </c>
      <c r="F73" s="322" t="str">
        <f t="shared" ca="1" si="1"/>
        <v/>
      </c>
      <c r="G73" s="323" t="str">
        <f t="shared" ca="1" si="2"/>
        <v/>
      </c>
      <c r="H73" s="310"/>
      <c r="I73" s="360"/>
      <c r="J73" s="361"/>
      <c r="K73" s="361"/>
      <c r="L73" s="312">
        <f>IF(H73='תכנון הבראה'!$U$9,-PMT(E73/12,J73,B73),0)</f>
        <v>0</v>
      </c>
      <c r="M73" s="313"/>
      <c r="P73" s="8"/>
      <c r="Q73" s="8"/>
      <c r="R73" s="9"/>
      <c r="S73" s="9"/>
    </row>
    <row r="74" spans="1:19">
      <c r="A74" s="63" t="str">
        <f ca="1">IF('פריסת חובות'!A37&lt;&gt;"",'פריסת חובות'!A37,"")</f>
        <v/>
      </c>
      <c r="B74" s="305">
        <f ca="1">'פריסת חובות'!B37</f>
        <v>0</v>
      </c>
      <c r="C74" s="328">
        <f ca="1">'פריסת חובות'!C37</f>
        <v>0</v>
      </c>
      <c r="D74" s="320" t="str">
        <f ca="1">IF($A74="","",COUNTIF('פריסת חובות'!E37:CZ37,"&gt;0"))</f>
        <v/>
      </c>
      <c r="E74" s="321">
        <f ca="1">'פריסת חובות'!D37</f>
        <v>0</v>
      </c>
      <c r="F74" s="322" t="str">
        <f t="shared" ca="1" si="1"/>
        <v/>
      </c>
      <c r="G74" s="323" t="str">
        <f t="shared" ca="1" si="2"/>
        <v/>
      </c>
      <c r="H74" s="310"/>
      <c r="I74" s="360"/>
      <c r="J74" s="361"/>
      <c r="K74" s="361"/>
      <c r="L74" s="312">
        <f>IF(H74='תכנון הבראה'!$U$9,-PMT(E74/12,J74,B74),0)</f>
        <v>0</v>
      </c>
      <c r="M74" s="313"/>
      <c r="P74" s="8"/>
      <c r="Q74" s="8"/>
      <c r="R74" s="9"/>
      <c r="S74" s="9"/>
    </row>
    <row r="75" spans="1:19">
      <c r="A75" s="63" t="str">
        <f ca="1">IF('פריסת חובות'!A38&lt;&gt;"",'פריסת חובות'!A38,"")</f>
        <v/>
      </c>
      <c r="B75" s="305">
        <f ca="1">'פריסת חובות'!B38</f>
        <v>0</v>
      </c>
      <c r="C75" s="328">
        <f ca="1">'פריסת חובות'!C38</f>
        <v>0</v>
      </c>
      <c r="D75" s="320" t="str">
        <f ca="1">IF($A75="","",COUNTIF('פריסת חובות'!E38:CZ38,"&gt;0"))</f>
        <v/>
      </c>
      <c r="E75" s="321">
        <f ca="1">'פריסת חובות'!D38</f>
        <v>0</v>
      </c>
      <c r="F75" s="322" t="str">
        <f t="shared" ca="1" si="1"/>
        <v/>
      </c>
      <c r="G75" s="323" t="str">
        <f t="shared" ca="1" si="2"/>
        <v/>
      </c>
      <c r="H75" s="310"/>
      <c r="I75" s="360"/>
      <c r="J75" s="361"/>
      <c r="K75" s="361"/>
      <c r="L75" s="312">
        <f>IF(H75='תכנון הבראה'!$U$9,-PMT(E75/12,J75,B75),0)</f>
        <v>0</v>
      </c>
      <c r="M75" s="313"/>
      <c r="P75" s="8"/>
      <c r="Q75" s="8"/>
      <c r="R75" s="9"/>
      <c r="S75" s="9"/>
    </row>
    <row r="76" spans="1:19">
      <c r="A76" s="63" t="str">
        <f ca="1">IF('פריסת חובות'!A39&lt;&gt;"",'פריסת חובות'!A39,"")</f>
        <v/>
      </c>
      <c r="B76" s="305">
        <f ca="1">'פריסת חובות'!B39</f>
        <v>0</v>
      </c>
      <c r="C76" s="328">
        <f ca="1">'פריסת חובות'!C39</f>
        <v>0</v>
      </c>
      <c r="D76" s="320" t="str">
        <f ca="1">IF($A76="","",COUNTIF('פריסת חובות'!E39:CZ39,"&gt;0"))</f>
        <v/>
      </c>
      <c r="E76" s="321">
        <f ca="1">'פריסת חובות'!D39</f>
        <v>0</v>
      </c>
      <c r="F76" s="322" t="str">
        <f t="shared" ca="1" si="1"/>
        <v/>
      </c>
      <c r="G76" s="323" t="str">
        <f t="shared" ca="1" si="2"/>
        <v/>
      </c>
      <c r="H76" s="310"/>
      <c r="I76" s="360"/>
      <c r="J76" s="361"/>
      <c r="K76" s="361"/>
      <c r="L76" s="312">
        <f>IF(H76='תכנון הבראה'!$U$9,-PMT(E76/12,J76,B76),0)</f>
        <v>0</v>
      </c>
      <c r="M76" s="313"/>
      <c r="P76" s="8"/>
      <c r="Q76" s="8"/>
      <c r="R76" s="9"/>
      <c r="S76" s="9"/>
    </row>
    <row r="77" spans="1:19">
      <c r="A77" s="63" t="str">
        <f ca="1">IF('פריסת חובות'!A40&lt;&gt;"",'פריסת חובות'!A40,"")</f>
        <v/>
      </c>
      <c r="B77" s="305">
        <f ca="1">'פריסת חובות'!B40</f>
        <v>0</v>
      </c>
      <c r="C77" s="328">
        <f ca="1">'פריסת חובות'!C40</f>
        <v>0</v>
      </c>
      <c r="D77" s="320" t="str">
        <f ca="1">IF($A77="","",COUNTIF('פריסת חובות'!E40:CZ40,"&gt;0"))</f>
        <v/>
      </c>
      <c r="E77" s="321">
        <f ca="1">'פריסת חובות'!D40</f>
        <v>0</v>
      </c>
      <c r="F77" s="322" t="str">
        <f t="shared" ca="1" si="1"/>
        <v/>
      </c>
      <c r="G77" s="323" t="str">
        <f t="shared" ca="1" si="2"/>
        <v/>
      </c>
      <c r="H77" s="310"/>
      <c r="I77" s="360"/>
      <c r="J77" s="361"/>
      <c r="K77" s="361"/>
      <c r="L77" s="312">
        <f>IF(H77='תכנון הבראה'!$U$9,-PMT(E77/12,J77,B77),0)</f>
        <v>0</v>
      </c>
      <c r="M77" s="313"/>
      <c r="P77" s="8"/>
      <c r="Q77" s="8"/>
      <c r="R77" s="9"/>
      <c r="S77" s="9"/>
    </row>
    <row r="78" spans="1:19" ht="13.8" thickBot="1">
      <c r="A78" s="65" t="str">
        <f ca="1">IF('פריסת חובות'!A41&lt;&gt;"",'פריסת חובות'!A41,"")</f>
        <v/>
      </c>
      <c r="B78" s="306">
        <f ca="1">'פריסת חובות'!B41</f>
        <v>0</v>
      </c>
      <c r="C78" s="329">
        <f ca="1">'פריסת חובות'!C41</f>
        <v>0</v>
      </c>
      <c r="D78" s="324" t="str">
        <f ca="1">IF($A78="","",COUNTIF('פריסת חובות'!E41:CZ41,"&gt;0"))</f>
        <v/>
      </c>
      <c r="E78" s="325">
        <f ca="1">'פריסת חובות'!D41</f>
        <v>0</v>
      </c>
      <c r="F78" s="326" t="str">
        <f t="shared" ca="1" si="1"/>
        <v/>
      </c>
      <c r="G78" s="327" t="str">
        <f t="shared" ca="1" si="2"/>
        <v/>
      </c>
      <c r="H78" s="311"/>
      <c r="I78" s="309"/>
      <c r="J78" s="314"/>
      <c r="K78" s="314"/>
      <c r="L78" s="312">
        <f>IF(H78='תכנון הבראה'!$U$9,-PMT(E78/12,J78,B78),0)</f>
        <v>0</v>
      </c>
      <c r="M78" s="315"/>
      <c r="P78" s="8"/>
      <c r="Q78" s="8"/>
      <c r="R78" s="9"/>
      <c r="S78" s="9"/>
    </row>
    <row r="79" spans="1:19" ht="16.5" customHeight="1" thickBot="1">
      <c r="A79" s="66" t="str">
        <f>IF('פריסת חובות'!A42&lt;&gt;"",'פריסת חובות'!A42,"")</f>
        <v>סה"כ:</v>
      </c>
      <c r="B79" s="307">
        <f ca="1">SUM(B46:B78)</f>
        <v>0</v>
      </c>
      <c r="C79" s="302">
        <f ca="1">SUM(C46:C78)</f>
        <v>0</v>
      </c>
      <c r="D79" s="81"/>
      <c r="E79" s="81"/>
      <c r="F79" s="67"/>
      <c r="G79" s="68"/>
      <c r="H79" s="69"/>
      <c r="I79" s="69">
        <f>SUM(I46:I78)</f>
        <v>0</v>
      </c>
      <c r="J79" s="70"/>
      <c r="K79" s="70"/>
      <c r="L79" s="71"/>
      <c r="M79" s="72"/>
      <c r="P79" s="8"/>
      <c r="Q79" s="8"/>
      <c r="R79" s="9"/>
      <c r="S79" s="9"/>
    </row>
    <row r="80" spans="1:19"/>
    <row r="81" spans="1:14">
      <c r="A81" s="11">
        <f ca="1">Par!B7</f>
        <v>0</v>
      </c>
    </row>
    <row r="82" spans="1:14" ht="13.8" thickBot="1">
      <c r="A82" s="7" t="s">
        <v>31</v>
      </c>
      <c r="C82" s="8"/>
      <c r="D82" s="84"/>
    </row>
    <row r="83" spans="1:14" ht="32.25" customHeight="1" thickTop="1" thickBot="1">
      <c r="A83" s="25" t="s">
        <v>162</v>
      </c>
      <c r="B83" s="26" t="s">
        <v>67</v>
      </c>
      <c r="C83" s="26" t="s">
        <v>163</v>
      </c>
      <c r="D83" s="26" t="s">
        <v>164</v>
      </c>
      <c r="E83" s="26"/>
      <c r="F83" s="27"/>
      <c r="G83" s="25" t="s">
        <v>114</v>
      </c>
      <c r="H83" s="75" t="s">
        <v>157</v>
      </c>
      <c r="I83" s="26" t="s">
        <v>165</v>
      </c>
      <c r="J83" s="26" t="s">
        <v>158</v>
      </c>
      <c r="K83" s="26" t="s">
        <v>68</v>
      </c>
      <c r="L83" s="27" t="s">
        <v>160</v>
      </c>
    </row>
    <row r="84" spans="1:14">
      <c r="A84" s="23" t="str">
        <f t="array" aca="1" ref="A84" ca="1">IF(ROWS(A$83:A83)&gt;Par!$B$7,"",INDEX(Debts_Name,SMALL(IF(DebtSplit=2,ROW(Debts_Name)-ROW(חובות!$B$10)+1),ROWS(A$83:A83))))</f>
        <v/>
      </c>
      <c r="B84" s="308" t="str">
        <f t="array" aca="1" ref="B84" ca="1">IF(ROWS(A$83:A83)&gt;Par!$B$7,"",INDEX(Debts_Yitra,SMALL(IF(DebtSplit=2,ROW(Debts_Name)-ROW(חובות!$B$10)+1),ROWS(A$83:A83)))*1)</f>
        <v/>
      </c>
      <c r="C84" s="301"/>
      <c r="D84" s="332"/>
      <c r="E84" s="24"/>
      <c r="F84" s="31"/>
      <c r="G84" s="19"/>
      <c r="H84" s="362"/>
      <c r="I84" s="76"/>
      <c r="J84" s="76"/>
      <c r="K84" s="21"/>
      <c r="L84" s="132">
        <f>IF(G84='תכנון הבראה'!$U$9,-PMT((1+K84)^(1/12)-1,J84,B84*((1+K84)^(I84/12))),0)</f>
        <v>0</v>
      </c>
      <c r="N84" s="4"/>
    </row>
    <row r="85" spans="1:14">
      <c r="A85" s="23" t="str">
        <f t="array" aca="1" ref="A85" ca="1">IF(ROWS(A$83:A84)&gt;Par!$B$7,"",INDEX(Debts_Name,SMALL(IF(DebtSplit=2,ROW(Debts_Name)-ROW(חובות!$B$10)+1),ROWS(A$83:A84))))</f>
        <v/>
      </c>
      <c r="B85" s="308" t="str">
        <f t="array" aca="1" ref="B85" ca="1">IF(ROWS(A$83:A84)&gt;Par!$B$7,"",INDEX(Debts_Yitra,SMALL(IF(DebtSplit=2,ROW(Debts_Name)-ROW(חובות!$B$10)+1),ROWS(A$83:A84)))*1)</f>
        <v/>
      </c>
      <c r="C85" s="330"/>
      <c r="D85" s="333"/>
      <c r="E85" s="17"/>
      <c r="F85" s="32"/>
      <c r="G85" s="19"/>
      <c r="H85" s="360"/>
      <c r="I85" s="76"/>
      <c r="J85" s="76"/>
      <c r="K85" s="21"/>
      <c r="L85" s="132">
        <f>IF(G85='תכנון הבראה'!$U$9,-PMT((1+K85)^(1/12)-1,J85,B85*((1+K85)^(I85/12))),0)</f>
        <v>0</v>
      </c>
      <c r="M85" s="4"/>
      <c r="N85" s="4"/>
    </row>
    <row r="86" spans="1:14">
      <c r="A86" s="23" t="str">
        <f t="array" aca="1" ref="A86" ca="1">IF(ROWS(A$83:A85)&gt;Par!$B$7,"",INDEX(Debts_Name,SMALL(IF(DebtSplit=2,ROW(Debts_Name)-ROW(חובות!$B$10)+1),ROWS(A$83:A85))))</f>
        <v/>
      </c>
      <c r="B86" s="308" t="str">
        <f t="array" aca="1" ref="B86" ca="1">IF(ROWS(A$83:A85)&gt;Par!$B$7,"",INDEX(Debts_Yitra,SMALL(IF(DebtSplit=2,ROW(Debts_Name)-ROW(חובות!$B$10)+1),ROWS(A$83:A85)))*1)</f>
        <v/>
      </c>
      <c r="C86" s="330"/>
      <c r="D86" s="333"/>
      <c r="E86" s="17"/>
      <c r="F86" s="32"/>
      <c r="G86" s="19"/>
      <c r="H86" s="360"/>
      <c r="I86" s="76"/>
      <c r="J86" s="76"/>
      <c r="K86" s="21"/>
      <c r="L86" s="132">
        <f>IF(G86='תכנון הבראה'!$U$9,-PMT((1+K86)^(1/12)-1,J86,B86*((1+K86)^(I86/12))),0)</f>
        <v>0</v>
      </c>
      <c r="N86" s="4"/>
    </row>
    <row r="87" spans="1:14">
      <c r="A87" s="23" t="str">
        <f t="array" aca="1" ref="A87" ca="1">IF(ROWS(A$83:A86)&gt;Par!$B$7,"",INDEX(Debts_Name,SMALL(IF(DebtSplit=2,ROW(Debts_Name)-ROW(חובות!$B$10)+1),ROWS(A$83:A86))))</f>
        <v/>
      </c>
      <c r="B87" s="308" t="str">
        <f t="array" aca="1" ref="B87" ca="1">IF(ROWS(A$83:A86)&gt;Par!$B$7,"",INDEX(Debts_Yitra,SMALL(IF(DebtSplit=2,ROW(Debts_Name)-ROW(חובות!$B$10)+1),ROWS(A$83:A86)))*1)</f>
        <v/>
      </c>
      <c r="C87" s="330"/>
      <c r="D87" s="333"/>
      <c r="E87" s="17"/>
      <c r="F87" s="32"/>
      <c r="G87" s="19"/>
      <c r="H87" s="360"/>
      <c r="I87" s="76"/>
      <c r="J87" s="76"/>
      <c r="K87" s="21"/>
      <c r="L87" s="132">
        <f>IF(G87='תכנון הבראה'!$U$9,-PMT((1+K87)^(1/12)-1,J87,B87*((1+K87)^(I87/12))),0)</f>
        <v>0</v>
      </c>
    </row>
    <row r="88" spans="1:14">
      <c r="A88" s="23" t="str">
        <f t="array" aca="1" ref="A88" ca="1">IF(ROWS(A$83:A87)&gt;Par!$B$7,"",INDEX(Debts_Name,SMALL(IF(DebtSplit=2,ROW(Debts_Name)-ROW(חובות!$B$10)+1),ROWS(A$83:A87))))</f>
        <v/>
      </c>
      <c r="B88" s="308" t="str">
        <f t="array" aca="1" ref="B88" ca="1">IF(ROWS(A$83:A87)&gt;Par!$B$7,"",INDEX(Debts_Yitra,SMALL(IF(DebtSplit=2,ROW(Debts_Name)-ROW(חובות!$B$10)+1),ROWS(A$83:A87)))*1)</f>
        <v/>
      </c>
      <c r="C88" s="330"/>
      <c r="D88" s="333"/>
      <c r="E88" s="17"/>
      <c r="F88" s="32"/>
      <c r="G88" s="19"/>
      <c r="H88" s="360"/>
      <c r="I88" s="76"/>
      <c r="J88" s="76"/>
      <c r="K88" s="21"/>
      <c r="L88" s="132">
        <f>IF(G88='תכנון הבראה'!$U$9,-PMT((1+K88)^(1/12)-1,J88,B88*((1+K88)^(I88/12))),0)</f>
        <v>0</v>
      </c>
    </row>
    <row r="89" spans="1:14">
      <c r="A89" s="23" t="str">
        <f t="array" aca="1" ref="A89" ca="1">IF(ROWS(A$83:A88)&gt;Par!$B$7,"",INDEX(Debts_Name,SMALL(IF(DebtSplit=2,ROW(Debts_Name)-ROW(חובות!$B$10)+1),ROWS(A$83:A88))))</f>
        <v/>
      </c>
      <c r="B89" s="308" t="str">
        <f t="array" aca="1" ref="B89" ca="1">IF(ROWS(A$83:A88)&gt;Par!$B$7,"",INDEX(Debts_Yitra,SMALL(IF(DebtSplit=2,ROW(Debts_Name)-ROW(חובות!$B$10)+1),ROWS(A$83:A88)))*1)</f>
        <v/>
      </c>
      <c r="C89" s="330"/>
      <c r="D89" s="333"/>
      <c r="E89" s="17"/>
      <c r="F89" s="32"/>
      <c r="G89" s="19"/>
      <c r="H89" s="360"/>
      <c r="I89" s="76"/>
      <c r="J89" s="76"/>
      <c r="K89" s="21"/>
      <c r="L89" s="132">
        <f>IF(G89='תכנון הבראה'!$U$9,-PMT((1+K89)^(1/12)-1,J89,B89*((1+K89)^(I89/12))),0)</f>
        <v>0</v>
      </c>
    </row>
    <row r="90" spans="1:14">
      <c r="A90" s="23" t="str">
        <f t="array" aca="1" ref="A90" ca="1">IF(ROWS(A$83:A89)&gt;Par!$B$7,"",INDEX(Debts_Name,SMALL(IF(DebtSplit=2,ROW(Debts_Name)-ROW(חובות!$B$10)+1),ROWS(A$83:A89))))</f>
        <v/>
      </c>
      <c r="B90" s="308" t="str">
        <f t="array" aca="1" ref="B90" ca="1">IF(ROWS(A$83:A89)&gt;Par!$B$7,"",INDEX(Debts_Yitra,SMALL(IF(DebtSplit=2,ROW(Debts_Name)-ROW(חובות!$B$10)+1),ROWS(A$83:A89)))*1)</f>
        <v/>
      </c>
      <c r="C90" s="330"/>
      <c r="D90" s="333"/>
      <c r="E90" s="17"/>
      <c r="F90" s="32"/>
      <c r="G90" s="19"/>
      <c r="H90" s="360"/>
      <c r="I90" s="76"/>
      <c r="J90" s="76"/>
      <c r="K90" s="21"/>
      <c r="L90" s="132">
        <f>IF(G90='תכנון הבראה'!$U$9,-PMT((1+K90)^(1/12)-1,J90,B90*((1+K90)^(I90/12))),0)</f>
        <v>0</v>
      </c>
    </row>
    <row r="91" spans="1:14">
      <c r="A91" s="23" t="str">
        <f t="array" aca="1" ref="A91" ca="1">IF(ROWS(A$83:A90)&gt;Par!$B$7,"",INDEX(Debts_Name,SMALL(IF(DebtSplit=2,ROW(Debts_Name)-ROW(חובות!$B$10)+1),ROWS(A$83:A90))))</f>
        <v/>
      </c>
      <c r="B91" s="308" t="str">
        <f t="array" aca="1" ref="B91" ca="1">IF(ROWS(A$83:A90)&gt;Par!$B$7,"",INDEX(Debts_Yitra,SMALL(IF(DebtSplit=2,ROW(Debts_Name)-ROW(חובות!$B$10)+1),ROWS(A$83:A90)))*1)</f>
        <v/>
      </c>
      <c r="C91" s="330"/>
      <c r="D91" s="333"/>
      <c r="E91" s="17"/>
      <c r="F91" s="32"/>
      <c r="G91" s="19"/>
      <c r="H91" s="360"/>
      <c r="I91" s="76"/>
      <c r="J91" s="76"/>
      <c r="K91" s="21"/>
      <c r="L91" s="132">
        <f>IF(G91='תכנון הבראה'!$U$9,-PMT((1+K91)^(1/12)-1,J91,B91*((1+K91)^(I91/12))),0)</f>
        <v>0</v>
      </c>
    </row>
    <row r="92" spans="1:14">
      <c r="A92" s="23" t="str">
        <f t="array" aca="1" ref="A92" ca="1">IF(ROWS(A$83:A91)&gt;Par!$B$7,"",INDEX(Debts_Name,SMALL(IF(DebtSplit=2,ROW(Debts_Name)-ROW(חובות!$B$10)+1),ROWS(A$83:A91))))</f>
        <v/>
      </c>
      <c r="B92" s="308" t="str">
        <f t="array" aca="1" ref="B92" ca="1">IF(ROWS(A$83:A91)&gt;Par!$B$7,"",INDEX(Debts_Yitra,SMALL(IF(DebtSplit=2,ROW(Debts_Name)-ROW(חובות!$B$10)+1),ROWS(A$83:A91)))*1)</f>
        <v/>
      </c>
      <c r="C92" s="330"/>
      <c r="D92" s="333"/>
      <c r="E92" s="17"/>
      <c r="F92" s="32"/>
      <c r="G92" s="19"/>
      <c r="H92" s="360"/>
      <c r="I92" s="76"/>
      <c r="J92" s="76"/>
      <c r="K92" s="21"/>
      <c r="L92" s="132">
        <f>IF(G92='תכנון הבראה'!$U$9,-PMT((1+K92)^(1/12)-1,J92,B92*((1+K92)^(I92/12))),0)</f>
        <v>0</v>
      </c>
    </row>
    <row r="93" spans="1:14">
      <c r="A93" s="23" t="str">
        <f t="array" aca="1" ref="A93" ca="1">IF(ROWS(A$83:A92)&gt;Par!$B$7,"",INDEX(Debts_Name,SMALL(IF(DebtSplit=2,ROW(Debts_Name)-ROW(חובות!$B$10)+1),ROWS(A$83:A92))))</f>
        <v/>
      </c>
      <c r="B93" s="308" t="str">
        <f t="array" aca="1" ref="B93" ca="1">IF(ROWS(A$83:A92)&gt;Par!$B$7,"",INDEX(Debts_Yitra,SMALL(IF(DebtSplit=2,ROW(Debts_Name)-ROW(חובות!$B$10)+1),ROWS(A$83:A92)))*1)</f>
        <v/>
      </c>
      <c r="C93" s="330"/>
      <c r="D93" s="333"/>
      <c r="E93" s="17"/>
      <c r="F93" s="32"/>
      <c r="G93" s="19"/>
      <c r="H93" s="360"/>
      <c r="I93" s="76"/>
      <c r="J93" s="76"/>
      <c r="K93" s="21"/>
      <c r="L93" s="132">
        <f>IF(G93='תכנון הבראה'!$U$9,-PMT((1+K93)^(1/12)-1,J93,B93*((1+K93)^(I93/12))),0)</f>
        <v>0</v>
      </c>
    </row>
    <row r="94" spans="1:14">
      <c r="A94" s="23" t="str">
        <f t="array" aca="1" ref="A94" ca="1">IF(ROWS(A$83:A93)&gt;Par!$B$7,"",INDEX(Debts_Name,SMALL(IF(DebtSplit=2,ROW(Debts_Name)-ROW(חובות!$B$10)+1),ROWS(A$83:A93))))</f>
        <v/>
      </c>
      <c r="B94" s="308" t="str">
        <f t="array" aca="1" ref="B94" ca="1">IF(ROWS(A$83:A93)&gt;Par!$B$7,"",INDEX(Debts_Yitra,SMALL(IF(DebtSplit=2,ROW(Debts_Name)-ROW(חובות!$B$10)+1),ROWS(A$83:A93)))*1)</f>
        <v/>
      </c>
      <c r="C94" s="330"/>
      <c r="D94" s="333"/>
      <c r="E94" s="17"/>
      <c r="F94" s="32"/>
      <c r="G94" s="19"/>
      <c r="H94" s="360"/>
      <c r="I94" s="76"/>
      <c r="J94" s="76"/>
      <c r="K94" s="21"/>
      <c r="L94" s="132">
        <f>IF(G94='תכנון הבראה'!$U$9,-PMT((1+K94)^(1/12)-1,J94,B94*((1+K94)^(I94/12))),0)</f>
        <v>0</v>
      </c>
    </row>
    <row r="95" spans="1:14">
      <c r="A95" s="23" t="str">
        <f t="array" aca="1" ref="A95" ca="1">IF(ROWS(A$83:A94)&gt;Par!$B$7,"",INDEX(Debts_Name,SMALL(IF(DebtSplit=2,ROW(Debts_Name)-ROW(חובות!$B$10)+1),ROWS(A$83:A94))))</f>
        <v/>
      </c>
      <c r="B95" s="308" t="str">
        <f t="array" aca="1" ref="B95" ca="1">IF(ROWS(A$83:A94)&gt;Par!$B$7,"",INDEX(Debts_Yitra,SMALL(IF(DebtSplit=2,ROW(Debts_Name)-ROW(חובות!$B$10)+1),ROWS(A$83:A94)))*1)</f>
        <v/>
      </c>
      <c r="C95" s="330"/>
      <c r="D95" s="333"/>
      <c r="E95" s="17"/>
      <c r="F95" s="32"/>
      <c r="G95" s="19"/>
      <c r="H95" s="360"/>
      <c r="I95" s="76"/>
      <c r="J95" s="76"/>
      <c r="K95" s="21"/>
      <c r="L95" s="132">
        <f>IF(G95='תכנון הבראה'!$U$9,-PMT((1+K95)^(1/12)-1,J95,B95*((1+K95)^(I95/12))),0)</f>
        <v>0</v>
      </c>
    </row>
    <row r="96" spans="1:14">
      <c r="A96" s="23" t="str">
        <f t="array" aca="1" ref="A96" ca="1">IF(ROWS(A$83:A95)&gt;Par!$B$7,"",INDEX(Debts_Name,SMALL(IF(DebtSplit=2,ROW(Debts_Name)-ROW(חובות!$B$10)+1),ROWS(A$83:A95))))</f>
        <v/>
      </c>
      <c r="B96" s="308" t="str">
        <f t="array" aca="1" ref="B96" ca="1">IF(ROWS(A$83:A95)&gt;Par!$B$7,"",INDEX(Debts_Yitra,SMALL(IF(DebtSplit=2,ROW(Debts_Name)-ROW(חובות!$B$10)+1),ROWS(A$83:A95)))*1)</f>
        <v/>
      </c>
      <c r="C96" s="330"/>
      <c r="D96" s="333"/>
      <c r="E96" s="17"/>
      <c r="F96" s="32"/>
      <c r="G96" s="19"/>
      <c r="H96" s="360"/>
      <c r="I96" s="76"/>
      <c r="J96" s="76"/>
      <c r="K96" s="21"/>
      <c r="L96" s="132">
        <f>IF(G96='תכנון הבראה'!$U$9,-PMT((1+K96)^(1/12)-1,J96,B96*((1+K96)^(I96/12))),0)</f>
        <v>0</v>
      </c>
    </row>
    <row r="97" spans="1:12">
      <c r="A97" s="23" t="str">
        <f t="array" aca="1" ref="A97" ca="1">IF(ROWS(A$83:A96)&gt;Par!$B$7,"",INDEX(Debts_Name,SMALL(IF(DebtSplit=2,ROW(Debts_Name)-ROW(חובות!$B$10)+1),ROWS(A$83:A96))))</f>
        <v/>
      </c>
      <c r="B97" s="308" t="str">
        <f t="array" aca="1" ref="B97" ca="1">IF(ROWS(A$83:A96)&gt;Par!$B$7,"",INDEX(Debts_Yitra,SMALL(IF(DebtSplit=2,ROW(Debts_Name)-ROW(חובות!$B$10)+1),ROWS(A$83:A96)))*1)</f>
        <v/>
      </c>
      <c r="C97" s="330"/>
      <c r="D97" s="333"/>
      <c r="E97" s="17"/>
      <c r="F97" s="32"/>
      <c r="G97" s="19"/>
      <c r="H97" s="360"/>
      <c r="I97" s="76"/>
      <c r="J97" s="76"/>
      <c r="K97" s="21"/>
      <c r="L97" s="132">
        <f>IF(G97='תכנון הבראה'!$U$9,-PMT((1+K97)^(1/12)-1,J97,B97*((1+K97)^(I97/12))),0)</f>
        <v>0</v>
      </c>
    </row>
    <row r="98" spans="1:12">
      <c r="A98" s="23" t="str">
        <f t="array" aca="1" ref="A98" ca="1">IF(ROWS(A$83:A97)&gt;Par!$B$7,"",INDEX(Debts_Name,SMALL(IF(DebtSplit=2,ROW(Debts_Name)-ROW(חובות!$B$10)+1),ROWS(A$83:A97))))</f>
        <v/>
      </c>
      <c r="B98" s="308" t="str">
        <f t="array" aca="1" ref="B98" ca="1">IF(ROWS(A$83:A97)&gt;Par!$B$7,"",INDEX(Debts_Yitra,SMALL(IF(DebtSplit=2,ROW(Debts_Name)-ROW(חובות!$B$10)+1),ROWS(A$83:A97)))*1)</f>
        <v/>
      </c>
      <c r="C98" s="330"/>
      <c r="D98" s="333"/>
      <c r="E98" s="17"/>
      <c r="F98" s="32"/>
      <c r="G98" s="19"/>
      <c r="H98" s="360"/>
      <c r="I98" s="76"/>
      <c r="J98" s="76"/>
      <c r="K98" s="21"/>
      <c r="L98" s="132">
        <f>IF(G98='תכנון הבראה'!$U$9,-PMT((1+K98)^(1/12)-1,J98,B98*((1+K98)^(I98/12))),0)</f>
        <v>0</v>
      </c>
    </row>
    <row r="99" spans="1:12">
      <c r="A99" s="23" t="str">
        <f t="array" aca="1" ref="A99" ca="1">IF(ROWS(A$83:A98)&gt;Par!$B$7,"",INDEX(Debts_Name,SMALL(IF(DebtSplit=2,ROW(Debts_Name)-ROW(חובות!$B$10)+1),ROWS(A$83:A98))))</f>
        <v/>
      </c>
      <c r="B99" s="308" t="str">
        <f t="array" aca="1" ref="B99" ca="1">IF(ROWS(A$83:A98)&gt;Par!$B$7,"",INDEX(Debts_Yitra,SMALL(IF(DebtSplit=2,ROW(Debts_Name)-ROW(חובות!$B$10)+1),ROWS(A$83:A98)))*1)</f>
        <v/>
      </c>
      <c r="C99" s="330"/>
      <c r="D99" s="333"/>
      <c r="E99" s="17"/>
      <c r="F99" s="32"/>
      <c r="G99" s="19"/>
      <c r="H99" s="360"/>
      <c r="I99" s="76"/>
      <c r="J99" s="76"/>
      <c r="K99" s="21"/>
      <c r="L99" s="132">
        <f>IF(G99='תכנון הבראה'!$U$9,-PMT((1+K99)^(1/12)-1,J99,B99*((1+K99)^(I99/12))),0)</f>
        <v>0</v>
      </c>
    </row>
    <row r="100" spans="1:12">
      <c r="A100" s="23" t="str">
        <f t="array" aca="1" ref="A100" ca="1">IF(ROWS(A$83:A99)&gt;Par!$B$7,"",INDEX(Debts_Name,SMALL(IF(DebtSplit=2,ROW(Debts_Name)-ROW(חובות!$B$10)+1),ROWS(A$83:A99))))</f>
        <v/>
      </c>
      <c r="B100" s="308" t="str">
        <f t="array" aca="1" ref="B100" ca="1">IF(ROWS(A$83:A99)&gt;Par!$B$7,"",INDEX(Debts_Yitra,SMALL(IF(DebtSplit=2,ROW(Debts_Name)-ROW(חובות!$B$10)+1),ROWS(A$83:A99)))*1)</f>
        <v/>
      </c>
      <c r="C100" s="330"/>
      <c r="D100" s="333"/>
      <c r="E100" s="17"/>
      <c r="F100" s="32"/>
      <c r="G100" s="19"/>
      <c r="H100" s="360"/>
      <c r="I100" s="76"/>
      <c r="J100" s="76"/>
      <c r="K100" s="21"/>
      <c r="L100" s="132">
        <f>IF(G100='תכנון הבראה'!$U$9,-PMT((1+K100)^(1/12)-1,J100,B100*((1+K100)^(I100/12))),0)</f>
        <v>0</v>
      </c>
    </row>
    <row r="101" spans="1:12">
      <c r="A101" s="23" t="str">
        <f t="array" aca="1" ref="A101" ca="1">IF(ROWS(A$83:A100)&gt;Par!$B$7,"",INDEX(Debts_Name,SMALL(IF(DebtSplit=2,ROW(Debts_Name)-ROW(חובות!$B$10)+1),ROWS(A$83:A100))))</f>
        <v/>
      </c>
      <c r="B101" s="308" t="str">
        <f t="array" aca="1" ref="B101" ca="1">IF(ROWS(A$83:A100)&gt;Par!$B$7,"",INDEX(Debts_Yitra,SMALL(IF(DebtSplit=2,ROW(Debts_Name)-ROW(חובות!$B$10)+1),ROWS(A$83:A100)))*1)</f>
        <v/>
      </c>
      <c r="C101" s="330"/>
      <c r="D101" s="333"/>
      <c r="E101" s="17"/>
      <c r="F101" s="32"/>
      <c r="G101" s="19"/>
      <c r="H101" s="360"/>
      <c r="I101" s="76"/>
      <c r="J101" s="76"/>
      <c r="K101" s="21"/>
      <c r="L101" s="132">
        <f>IF(G101='תכנון הבראה'!$U$9,-PMT((1+K101)^(1/12)-1,J101,B101*((1+K101)^(I101/12))),0)</f>
        <v>0</v>
      </c>
    </row>
    <row r="102" spans="1:12">
      <c r="A102" s="23" t="str">
        <f t="array" aca="1" ref="A102" ca="1">IF(ROWS(A$83:A101)&gt;Par!$B$7,"",INDEX(Debts_Name,SMALL(IF(DebtSplit=2,ROW(Debts_Name)-ROW(חובות!$B$10)+1),ROWS(A$83:A101))))</f>
        <v/>
      </c>
      <c r="B102" s="308" t="str">
        <f t="array" aca="1" ref="B102" ca="1">IF(ROWS(A$83:A101)&gt;Par!$B$7,"",INDEX(Debts_Yitra,SMALL(IF(DebtSplit=2,ROW(Debts_Name)-ROW(חובות!$B$10)+1),ROWS(A$83:A101)))*1)</f>
        <v/>
      </c>
      <c r="C102" s="330"/>
      <c r="D102" s="333"/>
      <c r="E102" s="17"/>
      <c r="F102" s="32"/>
      <c r="G102" s="19"/>
      <c r="H102" s="360"/>
      <c r="I102" s="76"/>
      <c r="J102" s="76"/>
      <c r="K102" s="21"/>
      <c r="L102" s="132">
        <f>IF(G102='תכנון הבראה'!$U$9,-PMT((1+K102)^(1/12)-1,J102,B102*((1+K102)^(I102/12))),0)</f>
        <v>0</v>
      </c>
    </row>
    <row r="103" spans="1:12">
      <c r="A103" s="23" t="str">
        <f t="array" aca="1" ref="A103" ca="1">IF(ROWS(A$83:A102)&gt;Par!$B$7,"",INDEX(Debts_Name,SMALL(IF(DebtSplit=2,ROW(Debts_Name)-ROW(חובות!$B$10)+1),ROWS(A$83:A102))))</f>
        <v/>
      </c>
      <c r="B103" s="308" t="str">
        <f t="array" aca="1" ref="B103" ca="1">IF(ROWS(A$83:A102)&gt;Par!$B$7,"",INDEX(Debts_Yitra,SMALL(IF(DebtSplit=2,ROW(Debts_Name)-ROW(חובות!$B$10)+1),ROWS(A$83:A102)))*1)</f>
        <v/>
      </c>
      <c r="C103" s="330"/>
      <c r="D103" s="333"/>
      <c r="E103" s="17"/>
      <c r="F103" s="32"/>
      <c r="G103" s="19"/>
      <c r="H103" s="360"/>
      <c r="I103" s="76"/>
      <c r="J103" s="76"/>
      <c r="K103" s="21"/>
      <c r="L103" s="132">
        <f>IF(G103='תכנון הבראה'!$U$9,-PMT((1+K103)^(1/12)-1,J103,B103*((1+K103)^(I103/12))),0)</f>
        <v>0</v>
      </c>
    </row>
    <row r="104" spans="1:12">
      <c r="A104" s="23" t="str">
        <f t="array" aca="1" ref="A104" ca="1">IF(ROWS(A$83:A103)&gt;Par!$B$7,"",INDEX(Debts_Name,SMALL(IF(DebtSplit=2,ROW(Debts_Name)-ROW(חובות!$B$10)+1),ROWS(A$83:A103))))</f>
        <v/>
      </c>
      <c r="B104" s="308" t="str">
        <f t="array" aca="1" ref="B104" ca="1">IF(ROWS(A$83:A103)&gt;Par!$B$7,"",INDEX(Debts_Yitra,SMALL(IF(DebtSplit=2,ROW(Debts_Name)-ROW(חובות!$B$10)+1),ROWS(A$83:A103)))*1)</f>
        <v/>
      </c>
      <c r="C104" s="330"/>
      <c r="D104" s="333"/>
      <c r="E104" s="17"/>
      <c r="F104" s="32"/>
      <c r="G104" s="19"/>
      <c r="H104" s="360"/>
      <c r="I104" s="76"/>
      <c r="J104" s="76"/>
      <c r="K104" s="21"/>
      <c r="L104" s="132">
        <f>IF(G104='תכנון הבראה'!$U$9,-PMT((1+K104)^(1/12)-1,J104,B104*((1+K104)^(I104/12))),0)</f>
        <v>0</v>
      </c>
    </row>
    <row r="105" spans="1:12">
      <c r="A105" s="23" t="str">
        <f t="array" aca="1" ref="A105" ca="1">IF(ROWS(A$83:A104)&gt;Par!$B$7,"",INDEX(Debts_Name,SMALL(IF(DebtSplit=2,ROW(Debts_Name)-ROW(חובות!$B$10)+1),ROWS(A$83:A104))))</f>
        <v/>
      </c>
      <c r="B105" s="308" t="str">
        <f t="array" aca="1" ref="B105" ca="1">IF(ROWS(A$83:A104)&gt;Par!$B$7,"",INDEX(Debts_Yitra,SMALL(IF(DebtSplit=2,ROW(Debts_Name)-ROW(חובות!$B$10)+1),ROWS(A$83:A104)))*1)</f>
        <v/>
      </c>
      <c r="C105" s="330"/>
      <c r="D105" s="333"/>
      <c r="E105" s="17"/>
      <c r="F105" s="32"/>
      <c r="G105" s="19"/>
      <c r="H105" s="360"/>
      <c r="I105" s="76"/>
      <c r="J105" s="76"/>
      <c r="K105" s="21"/>
      <c r="L105" s="132">
        <f>IF(G105='תכנון הבראה'!$U$9,-PMT((1+K105)^(1/12)-1,J105,B105*((1+K105)^(I105/12))),0)</f>
        <v>0</v>
      </c>
    </row>
    <row r="106" spans="1:12">
      <c r="A106" s="23" t="str">
        <f t="array" aca="1" ref="A106" ca="1">IF(ROWS(A$83:A105)&gt;Par!$B$7,"",INDEX(Debts_Name,SMALL(IF(DebtSplit=2,ROW(Debts_Name)-ROW(חובות!$B$10)+1),ROWS(A$83:A105))))</f>
        <v/>
      </c>
      <c r="B106" s="308" t="str">
        <f t="array" aca="1" ref="B106" ca="1">IF(ROWS(A$83:A105)&gt;Par!$B$7,"",INDEX(Debts_Yitra,SMALL(IF(DebtSplit=2,ROW(Debts_Name)-ROW(חובות!$B$10)+1),ROWS(A$83:A105)))*1)</f>
        <v/>
      </c>
      <c r="C106" s="330"/>
      <c r="D106" s="333"/>
      <c r="E106" s="17"/>
      <c r="F106" s="32"/>
      <c r="G106" s="19"/>
      <c r="H106" s="360"/>
      <c r="I106" s="76"/>
      <c r="J106" s="76"/>
      <c r="K106" s="21"/>
      <c r="L106" s="132">
        <f>IF(G106='תכנון הבראה'!$U$9,-PMT((1+K106)^(1/12)-1,J106,B106*((1+K106)^(I106/12))),0)</f>
        <v>0</v>
      </c>
    </row>
    <row r="107" spans="1:12">
      <c r="A107" s="23" t="str">
        <f t="array" aca="1" ref="A107" ca="1">IF(ROWS(A$83:A106)&gt;Par!$B$7,"",INDEX(Debts_Name,SMALL(IF(DebtSplit=2,ROW(Debts_Name)-ROW(חובות!$B$10)+1),ROWS(A$83:A106))))</f>
        <v/>
      </c>
      <c r="B107" s="308" t="str">
        <f t="array" aca="1" ref="B107" ca="1">IF(ROWS(A$83:A106)&gt;Par!$B$7,"",INDEX(Debts_Yitra,SMALL(IF(DebtSplit=2,ROW(Debts_Name)-ROW(חובות!$B$10)+1),ROWS(A$83:A106)))*1)</f>
        <v/>
      </c>
      <c r="C107" s="330"/>
      <c r="D107" s="333"/>
      <c r="E107" s="17"/>
      <c r="F107" s="32"/>
      <c r="G107" s="19"/>
      <c r="H107" s="360"/>
      <c r="I107" s="76"/>
      <c r="J107" s="76"/>
      <c r="K107" s="21"/>
      <c r="L107" s="132">
        <f>IF(G107='תכנון הבראה'!$U$9,-PMT((1+K107)^(1/12)-1,J107,B107*((1+K107)^(I107/12))),0)</f>
        <v>0</v>
      </c>
    </row>
    <row r="108" spans="1:12">
      <c r="A108" s="23" t="str">
        <f t="array" aca="1" ref="A108" ca="1">IF(ROWS(A$83:A107)&gt;Par!$B$7,"",INDEX(Debts_Name,SMALL(IF(DebtSplit=2,ROW(Debts_Name)-ROW(חובות!$B$10)+1),ROWS(A$83:A107))))</f>
        <v/>
      </c>
      <c r="B108" s="308" t="str">
        <f t="array" aca="1" ref="B108" ca="1">IF(ROWS(A$83:A107)&gt;Par!$B$7,"",INDEX(Debts_Yitra,SMALL(IF(DebtSplit=2,ROW(Debts_Name)-ROW(חובות!$B$10)+1),ROWS(A$83:A107)))*1)</f>
        <v/>
      </c>
      <c r="C108" s="330"/>
      <c r="D108" s="333"/>
      <c r="E108" s="17"/>
      <c r="F108" s="32"/>
      <c r="G108" s="19"/>
      <c r="H108" s="360"/>
      <c r="I108" s="76"/>
      <c r="J108" s="76"/>
      <c r="K108" s="21"/>
      <c r="L108" s="132">
        <f>IF(G108='תכנון הבראה'!$U$9,-PMT((1+K108)^(1/12)-1,J108,B108*((1+K108)^(I108/12))),0)</f>
        <v>0</v>
      </c>
    </row>
    <row r="109" spans="1:12">
      <c r="A109" s="23" t="str">
        <f t="array" aca="1" ref="A109" ca="1">IF(ROWS(A$83:A108)&gt;Par!$B$7,"",INDEX(Debts_Name,SMALL(IF(DebtSplit=2,ROW(Debts_Name)-ROW(חובות!$B$10)+1),ROWS(A$83:A108))))</f>
        <v/>
      </c>
      <c r="B109" s="308" t="str">
        <f t="array" aca="1" ref="B109" ca="1">IF(ROWS(A$83:A108)&gt;Par!$B$7,"",INDEX(Debts_Yitra,SMALL(IF(DebtSplit=2,ROW(Debts_Name)-ROW(חובות!$B$10)+1),ROWS(A$83:A108)))*1)</f>
        <v/>
      </c>
      <c r="C109" s="330"/>
      <c r="D109" s="333"/>
      <c r="E109" s="17"/>
      <c r="F109" s="32"/>
      <c r="G109" s="19"/>
      <c r="H109" s="360"/>
      <c r="I109" s="76"/>
      <c r="J109" s="76"/>
      <c r="K109" s="21"/>
      <c r="L109" s="132">
        <f>IF(G109='תכנון הבראה'!$U$9,-PMT((1+K109)^(1/12)-1,J109,B109*((1+K109)^(I109/12))),0)</f>
        <v>0</v>
      </c>
    </row>
    <row r="110" spans="1:12">
      <c r="A110" s="23" t="str">
        <f t="array" aca="1" ref="A110" ca="1">IF(ROWS(A$83:A109)&gt;Par!$B$7,"",INDEX(Debts_Name,SMALL(IF(DebtSplit=2,ROW(Debts_Name)-ROW(חובות!$B$10)+1),ROWS(A$83:A109))))</f>
        <v/>
      </c>
      <c r="B110" s="308" t="str">
        <f t="array" aca="1" ref="B110" ca="1">IF(ROWS(A$83:A109)&gt;Par!$B$7,"",INDEX(Debts_Yitra,SMALL(IF(DebtSplit=2,ROW(Debts_Name)-ROW(חובות!$B$10)+1),ROWS(A$83:A109)))*1)</f>
        <v/>
      </c>
      <c r="C110" s="330"/>
      <c r="D110" s="333"/>
      <c r="E110" s="17"/>
      <c r="F110" s="32"/>
      <c r="G110" s="19"/>
      <c r="H110" s="360"/>
      <c r="I110" s="76"/>
      <c r="J110" s="76"/>
      <c r="K110" s="21"/>
      <c r="L110" s="132">
        <f>IF(G110='תכנון הבראה'!$U$9,-PMT((1+K110)^(1/12)-1,J110,B110*((1+K110)^(I110/12))),0)</f>
        <v>0</v>
      </c>
    </row>
    <row r="111" spans="1:12">
      <c r="A111" s="23" t="str">
        <f t="array" aca="1" ref="A111" ca="1">IF(ROWS(A$83:A110)&gt;Par!$B$7,"",INDEX(Debts_Name,SMALL(IF(DebtSplit=2,ROW(Debts_Name)-ROW(חובות!$B$10)+1),ROWS(A$83:A110))))</f>
        <v/>
      </c>
      <c r="B111" s="308" t="str">
        <f t="array" aca="1" ref="B111" ca="1">IF(ROWS(A$83:A110)&gt;Par!$B$7,"",INDEX(Debts_Yitra,SMALL(IF(DebtSplit=2,ROW(Debts_Name)-ROW(חובות!$B$10)+1),ROWS(A$83:A110)))*1)</f>
        <v/>
      </c>
      <c r="C111" s="330"/>
      <c r="D111" s="333"/>
      <c r="E111" s="17"/>
      <c r="F111" s="32"/>
      <c r="G111" s="19"/>
      <c r="H111" s="360"/>
      <c r="I111" s="76"/>
      <c r="J111" s="76"/>
      <c r="K111" s="21"/>
      <c r="L111" s="132">
        <f>IF(G111='תכנון הבראה'!$U$9,-PMT((1+K111)^(1/12)-1,J111,B111*((1+K111)^(I111/12))),0)</f>
        <v>0</v>
      </c>
    </row>
    <row r="112" spans="1:12">
      <c r="A112" s="23" t="str">
        <f t="array" aca="1" ref="A112" ca="1">IF(ROWS(A$83:A111)&gt;Par!$B$7,"",INDEX(Debts_Name,SMALL(IF(DebtSplit=2,ROW(Debts_Name)-ROW(חובות!$B$10)+1),ROWS(A$83:A111))))</f>
        <v/>
      </c>
      <c r="B112" s="308" t="str">
        <f t="array" aca="1" ref="B112" ca="1">IF(ROWS(A$83:A111)&gt;Par!$B$7,"",INDEX(Debts_Yitra,SMALL(IF(DebtSplit=2,ROW(Debts_Name)-ROW(חובות!$B$10)+1),ROWS(A$83:A111)))*1)</f>
        <v/>
      </c>
      <c r="C112" s="330"/>
      <c r="D112" s="333"/>
      <c r="E112" s="17"/>
      <c r="F112" s="32"/>
      <c r="G112" s="19"/>
      <c r="H112" s="360"/>
      <c r="I112" s="76"/>
      <c r="J112" s="76"/>
      <c r="K112" s="21"/>
      <c r="L112" s="132">
        <f>IF(G112='תכנון הבראה'!$U$9,-PMT((1+K112)^(1/12)-1,J112,B112*((1+K112)^(I112/12))),0)</f>
        <v>0</v>
      </c>
    </row>
    <row r="113" spans="1:17">
      <c r="A113" s="23" t="str">
        <f t="array" aca="1" ref="A113" ca="1">IF(ROWS(A$83:A112)&gt;Par!$B$7,"",INDEX(Debts_Name,SMALL(IF(DebtSplit=2,ROW(Debts_Name)-ROW(חובות!$B$10)+1),ROWS(A$83:A112))))</f>
        <v/>
      </c>
      <c r="B113" s="308" t="str">
        <f t="array" aca="1" ref="B113" ca="1">IF(ROWS(A$83:A112)&gt;Par!$B$7,"",INDEX(Debts_Yitra,SMALL(IF(DebtSplit=2,ROW(Debts_Name)-ROW(חובות!$B$10)+1),ROWS(A$83:A112)))*1)</f>
        <v/>
      </c>
      <c r="C113" s="330"/>
      <c r="D113" s="333"/>
      <c r="E113" s="17"/>
      <c r="F113" s="32"/>
      <c r="G113" s="19"/>
      <c r="H113" s="360"/>
      <c r="I113" s="76"/>
      <c r="J113" s="76"/>
      <c r="K113" s="21"/>
      <c r="L113" s="132">
        <f>IF(G113='תכנון הבראה'!$U$9,-PMT((1+K113)^(1/12)-1,J113,B113*((1+K113)^(I113/12))),0)</f>
        <v>0</v>
      </c>
    </row>
    <row r="114" spans="1:17">
      <c r="A114" s="23" t="str">
        <f t="array" aca="1" ref="A114" ca="1">IF(ROWS(A$83:A113)&gt;Par!$B$7,"",INDEX(Debts_Name,SMALL(IF(DebtSplit=2,ROW(Debts_Name)-ROW(חובות!$B$10)+1),ROWS(A$83:A113))))</f>
        <v/>
      </c>
      <c r="B114" s="308" t="str">
        <f t="array" aca="1" ref="B114" ca="1">IF(ROWS(A$83:A113)&gt;Par!$B$7,"",INDEX(Debts_Yitra,SMALL(IF(DebtSplit=2,ROW(Debts_Name)-ROW(חובות!$B$10)+1),ROWS(A$83:A113)))*1)</f>
        <v/>
      </c>
      <c r="C114" s="330"/>
      <c r="D114" s="333"/>
      <c r="E114" s="17"/>
      <c r="F114" s="32"/>
      <c r="G114" s="19"/>
      <c r="H114" s="360"/>
      <c r="I114" s="76"/>
      <c r="J114" s="76"/>
      <c r="K114" s="21"/>
      <c r="L114" s="132">
        <f>IF(G114='תכנון הבראה'!$U$9,-PMT((1+K114)^(1/12)-1,J114,B114*((1+K114)^(I114/12))),0)</f>
        <v>0</v>
      </c>
    </row>
    <row r="115" spans="1:17">
      <c r="A115" s="23" t="str">
        <f t="array" aca="1" ref="A115" ca="1">IF(ROWS(A$83:A114)&gt;Par!$B$7,"",INDEX(Debts_Name,SMALL(IF(DebtSplit=2,ROW(Debts_Name)-ROW(חובות!$B$10)+1),ROWS(A$83:A114))))</f>
        <v/>
      </c>
      <c r="B115" s="308" t="str">
        <f t="array" aca="1" ref="B115" ca="1">IF(ROWS(A$83:A114)&gt;Par!$B$7,"",INDEX(Debts_Yitra,SMALL(IF(DebtSplit=2,ROW(Debts_Name)-ROW(חובות!$B$10)+1),ROWS(A$83:A114)))*1)</f>
        <v/>
      </c>
      <c r="C115" s="330"/>
      <c r="D115" s="333"/>
      <c r="E115" s="17"/>
      <c r="F115" s="32"/>
      <c r="G115" s="19"/>
      <c r="H115" s="360"/>
      <c r="I115" s="76"/>
      <c r="J115" s="76"/>
      <c r="K115" s="21"/>
      <c r="L115" s="132">
        <f>IF(G115='תכנון הבראה'!$U$9,-PMT((1+K115)^(1/12)-1,J115,B115*((1+K115)^(I115/12))),0)</f>
        <v>0</v>
      </c>
    </row>
    <row r="116" spans="1:17" ht="13.8" thickBot="1">
      <c r="A116" s="23" t="str">
        <f t="array" aca="1" ref="A116" ca="1">IF(ROWS(A$83:A115)&gt;Par!$B$7,"",INDEX(Debts_Name,SMALL(IF(DebtSplit=2,ROW(Debts_Name)-ROW(חובות!$B$10)+1),ROWS(A$83:A115))))</f>
        <v/>
      </c>
      <c r="B116" s="308" t="str">
        <f t="array" aca="1" ref="B116" ca="1">IF(ROWS(A$83:A115)&gt;Par!$B$7,"",INDEX(Debts_Yitra,SMALL(IF(DebtSplit=2,ROW(Debts_Name)-ROW(חובות!$B$10)+1),ROWS(A$83:A115)))*1)</f>
        <v/>
      </c>
      <c r="C116" s="331"/>
      <c r="D116" s="334"/>
      <c r="E116" s="18"/>
      <c r="F116" s="33"/>
      <c r="G116" s="20"/>
      <c r="H116" s="363"/>
      <c r="I116" s="77"/>
      <c r="J116" s="77"/>
      <c r="K116" s="22"/>
      <c r="L116" s="132">
        <f>IF(G116='תכנון הבראה'!$U$9,-PMT((1+K116)^(1/12)-1,J116,B116*((1+K116)^(I116/12))),0)</f>
        <v>0</v>
      </c>
    </row>
    <row r="117" spans="1:17" ht="16.5" customHeight="1" thickBot="1">
      <c r="A117" s="28" t="s">
        <v>132</v>
      </c>
      <c r="B117" s="303">
        <f ca="1">SUM(B84:B116)</f>
        <v>0</v>
      </c>
      <c r="C117" s="303"/>
      <c r="D117" s="29"/>
      <c r="E117" s="30"/>
      <c r="F117" s="34"/>
      <c r="G117" s="69"/>
      <c r="H117" s="303">
        <f>SUMIF(G84:G116,'תכנון הבראה'!$X$7,H84:H116)</f>
        <v>0</v>
      </c>
      <c r="I117" s="70"/>
      <c r="J117" s="70"/>
      <c r="K117" s="70"/>
      <c r="L117" s="72"/>
      <c r="M117" s="8"/>
      <c r="N117" s="8"/>
      <c r="O117" s="8"/>
    </row>
    <row r="118" spans="1:17" ht="13.8" thickTop="1"/>
    <row r="119" spans="1:17"/>
    <row r="120" spans="1:17"/>
    <row r="121" spans="1:17"/>
    <row r="122" spans="1:17"/>
    <row r="124" spans="1:17" hidden="1">
      <c r="Q124" s="6"/>
    </row>
  </sheetData>
  <sheetProtection sheet="1" objects="1" scenarios="1"/>
  <mergeCells count="2">
    <mergeCell ref="U4:V4"/>
    <mergeCell ref="X4:Y4"/>
  </mergeCells>
  <phoneticPr fontId="0" type="noConversion"/>
  <conditionalFormatting sqref="C18:H21">
    <cfRule type="expression" dxfId="10" priority="4">
      <formula>$B18&gt;0</formula>
    </cfRule>
  </conditionalFormatting>
  <conditionalFormatting sqref="D28:H37">
    <cfRule type="expression" dxfId="9" priority="1" stopIfTrue="1">
      <formula>$B28&gt;0</formula>
    </cfRule>
  </conditionalFormatting>
  <conditionalFormatting sqref="F43">
    <cfRule type="expression" dxfId="8" priority="8">
      <formula>$G$43&lt;0</formula>
    </cfRule>
  </conditionalFormatting>
  <conditionalFormatting sqref="F84:F116">
    <cfRule type="colorScale" priority="32">
      <colorScale>
        <cfvo type="min"/>
        <cfvo type="percentile" val="50"/>
        <cfvo type="max"/>
        <color rgb="FFF8696B"/>
        <color rgb="FFFFEB84"/>
        <color rgb="FF63BE7B"/>
      </colorScale>
    </cfRule>
  </conditionalFormatting>
  <conditionalFormatting sqref="G46:G78">
    <cfRule type="colorScale" priority="41">
      <colorScale>
        <cfvo type="min"/>
        <cfvo type="percentile" val="50"/>
        <cfvo type="max"/>
        <color rgb="FFF8696B"/>
        <color rgb="FFFFEB84"/>
        <color rgb="FF63BE7B"/>
      </colorScale>
    </cfRule>
  </conditionalFormatting>
  <conditionalFormatting sqref="H84:H116">
    <cfRule type="expression" dxfId="7" priority="44" stopIfTrue="1">
      <formula>G84=$X$7</formula>
    </cfRule>
  </conditionalFormatting>
  <conditionalFormatting sqref="I46:I78">
    <cfRule type="expression" dxfId="6" priority="45" stopIfTrue="1">
      <formula>$H46=$U$7</formula>
    </cfRule>
  </conditionalFormatting>
  <conditionalFormatting sqref="I84:J116">
    <cfRule type="expression" dxfId="5" priority="38" stopIfTrue="1">
      <formula>($G84="פריסה מחדש")</formula>
    </cfRule>
  </conditionalFormatting>
  <conditionalFormatting sqref="J46:J78 L46:L78">
    <cfRule type="expression" dxfId="4" priority="46" stopIfTrue="1">
      <formula>$H46=$U$9</formula>
    </cfRule>
  </conditionalFormatting>
  <conditionalFormatting sqref="K46:K78">
    <cfRule type="expression" dxfId="3" priority="48" stopIfTrue="1">
      <formula>$H46=$U$8</formula>
    </cfRule>
  </conditionalFormatting>
  <conditionalFormatting sqref="K84:K116">
    <cfRule type="expression" dxfId="2" priority="35" stopIfTrue="1">
      <formula>OR(ISNUMBER(FIND("הקפאה",$G84)),ISNUMBER(FIND("פריסה",$G84)))</formula>
    </cfRule>
  </conditionalFormatting>
  <conditionalFormatting sqref="L84:L116">
    <cfRule type="expression" dxfId="1" priority="34" stopIfTrue="1">
      <formula>ISNUMBER(FIND("פריסה",$G84))</formula>
    </cfRule>
  </conditionalFormatting>
  <conditionalFormatting sqref="M46:M78">
    <cfRule type="expression" dxfId="0" priority="49" stopIfTrue="1">
      <formula>$H46=$U$10</formula>
    </cfRule>
  </conditionalFormatting>
  <dataValidations count="4">
    <dataValidation type="list" allowBlank="1" showInputMessage="1" showErrorMessage="1" sqref="H46:H78" xr:uid="{00000000-0002-0000-0600-000000000000}">
      <formula1>LoanOptionNames</formula1>
    </dataValidation>
    <dataValidation type="list" allowBlank="1" showInputMessage="1" showErrorMessage="1" sqref="G82" xr:uid="{00000000-0002-0000-0600-000001000000}">
      <formula1>$A$76:$A$81</formula1>
    </dataValidation>
    <dataValidation type="list" allowBlank="1" showInputMessage="1" showErrorMessage="1" sqref="G84:G116" xr:uid="{00000000-0002-0000-0600-000002000000}">
      <formula1>LoanOptionNames_NS</formula1>
    </dataValidation>
    <dataValidation type="whole" allowBlank="1" showInputMessage="1" showErrorMessage="1" sqref="D28:D37" xr:uid="{00000000-0002-0000-0600-000003000000}">
      <formula1>0</formula1>
      <formula2>9999</formula2>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8000"/>
  </sheetPr>
  <dimension ref="A1:AB87"/>
  <sheetViews>
    <sheetView rightToLeft="1" zoomScaleNormal="100" workbookViewId="0">
      <selection activeCell="D7" sqref="D7"/>
    </sheetView>
  </sheetViews>
  <sheetFormatPr defaultColWidth="0" defaultRowHeight="13.2" zeroHeight="1"/>
  <cols>
    <col min="1" max="1" width="44.88671875" style="122" customWidth="1"/>
    <col min="2" max="4" width="9.109375" style="122" customWidth="1"/>
    <col min="5" max="5" width="4.88671875" style="122" customWidth="1"/>
    <col min="6" max="6" width="38.5546875" style="122" bestFit="1" customWidth="1"/>
    <col min="7" max="8" width="9.109375" style="122" customWidth="1"/>
    <col min="9" max="9" width="13.33203125" style="122" customWidth="1"/>
    <col min="10" max="18" width="9.109375" style="122" customWidth="1"/>
    <col min="19" max="28" width="0" style="122" hidden="1" customWidth="1"/>
    <col min="29" max="16384" width="9.109375" style="122" hidden="1"/>
  </cols>
  <sheetData>
    <row r="1" spans="1:23" ht="24.6">
      <c r="A1" s="139" t="str">
        <f>"סיכום תכנית הבראה "&amp;חובות!B3</f>
        <v xml:space="preserve">סיכום תכנית הבראה </v>
      </c>
    </row>
    <row r="2" spans="1:23"/>
    <row r="3" spans="1:23" ht="21.6" thickBot="1">
      <c r="A3" s="135" t="s">
        <v>166</v>
      </c>
    </row>
    <row r="4" spans="1:23">
      <c r="A4" s="350"/>
      <c r="B4" s="351"/>
      <c r="C4" s="354" t="s">
        <v>167</v>
      </c>
      <c r="D4" s="355" t="s">
        <v>168</v>
      </c>
      <c r="E4" s="136"/>
      <c r="F4" s="196" t="s">
        <v>169</v>
      </c>
      <c r="G4" s="141"/>
      <c r="H4" s="141"/>
      <c r="I4" s="297">
        <f>'תכנון הבראה'!G41</f>
        <v>0</v>
      </c>
    </row>
    <row r="5" spans="1:23">
      <c r="A5" s="198" t="s">
        <v>170</v>
      </c>
      <c r="B5" s="198"/>
      <c r="C5" s="198" t="e">
        <f ca="1">SUMPRODUCT(('סיכום תוצאות'!E157:CZ157&gt;0)*1)</f>
        <v>#N/A</v>
      </c>
      <c r="D5" s="349" t="e">
        <f ca="1">C5/12</f>
        <v>#N/A</v>
      </c>
      <c r="E5" s="136"/>
      <c r="F5" s="197" t="s">
        <v>171</v>
      </c>
      <c r="G5" s="198"/>
      <c r="H5" s="198"/>
      <c r="I5" s="298">
        <f>PeraonTotal</f>
        <v>0</v>
      </c>
    </row>
    <row r="6" spans="1:23" ht="13.8" thickBot="1">
      <c r="A6" s="348" t="s">
        <v>172</v>
      </c>
      <c r="B6" s="348"/>
      <c r="C6" s="348" t="e">
        <f ca="1">IF( 'סיכום תוצאות'!CZ156 &gt; 0, -1, SUMPRODUCT(('סיכום תוצאות'!E156:CZ156&gt;0)*1))</f>
        <v>#N/A</v>
      </c>
      <c r="D6" s="356" t="e">
        <f ca="1">IF(C6&lt;0, "יותר מ 10", C6/12)</f>
        <v>#N/A</v>
      </c>
      <c r="E6" s="137"/>
      <c r="F6" s="199" t="s">
        <v>173</v>
      </c>
      <c r="G6" s="200"/>
      <c r="H6" s="200"/>
      <c r="I6" s="299">
        <f>I4-I5</f>
        <v>0</v>
      </c>
    </row>
    <row r="7" spans="1:23" ht="13.8" thickBot="1">
      <c r="A7" s="352" t="s">
        <v>174</v>
      </c>
      <c r="B7" s="353"/>
      <c r="C7" s="148" t="e">
        <f ca="1">IF(C6=-1, C6, MAX(C5:C6))</f>
        <v>#N/A</v>
      </c>
      <c r="D7" s="358" t="e">
        <f ca="1">IF(C7&lt;0, "יותר מ 10", C7/12)</f>
        <v>#N/A</v>
      </c>
      <c r="E7" s="137"/>
      <c r="F7" s="187" t="s">
        <v>175</v>
      </c>
      <c r="G7" s="296"/>
      <c r="H7" s="296"/>
      <c r="I7" s="300" t="e">
        <f ca="1">-MIN('סיכום תוצאות'!E159:CZ159)</f>
        <v>#N/A</v>
      </c>
    </row>
    <row r="8" spans="1:23">
      <c r="A8" s="296"/>
      <c r="C8" s="296"/>
      <c r="D8" s="296"/>
      <c r="E8" s="137"/>
      <c r="F8" s="187" t="s">
        <v>176</v>
      </c>
      <c r="G8" s="296"/>
      <c r="H8" s="296"/>
      <c r="I8" s="357" t="e">
        <f ca="1">IFERROR(INDEX('סיכום תוצאות'!E160:CZ160, 1, C7),'סיכום תוצאות'!CZ160)</f>
        <v>#N/A</v>
      </c>
    </row>
    <row r="9" spans="1:23" ht="13.8" thickBot="1">
      <c r="E9" s="138"/>
      <c r="F9" s="199" t="s">
        <v>177</v>
      </c>
      <c r="G9" s="174"/>
      <c r="H9" s="174"/>
      <c r="I9" s="299">
        <f ca="1">'סיכום תוצאות'!D156</f>
        <v>0</v>
      </c>
    </row>
    <row r="10" spans="1:23">
      <c r="A10" s="133"/>
    </row>
    <row r="11" spans="1:23"/>
    <row r="12" spans="1:23">
      <c r="A12" s="177"/>
      <c r="B12" s="178"/>
      <c r="C12" s="178"/>
      <c r="D12" s="178"/>
      <c r="E12" s="178"/>
      <c r="F12" s="179"/>
      <c r="G12" s="179"/>
      <c r="H12" s="179"/>
      <c r="I12" s="179"/>
      <c r="J12" s="179"/>
      <c r="K12" s="179"/>
      <c r="L12" s="134"/>
      <c r="M12" s="134"/>
      <c r="N12" s="134"/>
      <c r="O12" s="134"/>
      <c r="P12" s="134"/>
      <c r="Q12" s="134"/>
      <c r="R12" s="134"/>
      <c r="S12" s="134"/>
      <c r="T12" s="134"/>
      <c r="U12" s="134"/>
      <c r="V12" s="134"/>
      <c r="W12" s="134"/>
    </row>
    <row r="13" spans="1:23">
      <c r="A13" s="178"/>
      <c r="B13" s="178"/>
      <c r="C13" s="178"/>
      <c r="D13" s="178"/>
      <c r="E13" s="178"/>
      <c r="F13" s="179"/>
      <c r="G13" s="179"/>
      <c r="H13" s="179"/>
      <c r="I13" s="179"/>
      <c r="J13" s="179"/>
      <c r="K13" s="179"/>
      <c r="L13" s="134"/>
      <c r="M13" s="134"/>
      <c r="N13" s="134"/>
      <c r="O13" s="134"/>
      <c r="P13" s="134"/>
      <c r="Q13" s="134"/>
      <c r="R13" s="134"/>
      <c r="S13" s="134"/>
      <c r="T13" s="134"/>
      <c r="U13" s="134"/>
      <c r="V13" s="134"/>
      <c r="W13" s="134"/>
    </row>
    <row r="14" spans="1:23">
      <c r="A14" s="178"/>
      <c r="B14" s="178"/>
      <c r="C14" s="178"/>
      <c r="D14" s="178"/>
      <c r="E14" s="178"/>
      <c r="F14" s="179"/>
      <c r="G14" s="179"/>
      <c r="H14" s="179"/>
      <c r="I14" s="179"/>
      <c r="J14" s="179"/>
      <c r="K14" s="179"/>
      <c r="L14" s="134"/>
      <c r="M14" s="134"/>
      <c r="N14" s="134"/>
      <c r="O14" s="134"/>
      <c r="P14" s="134"/>
      <c r="Q14" s="134"/>
      <c r="R14" s="134"/>
      <c r="S14" s="134"/>
      <c r="T14" s="134"/>
      <c r="U14" s="134"/>
      <c r="V14" s="134"/>
      <c r="W14" s="134"/>
    </row>
    <row r="15" spans="1:23">
      <c r="A15" s="178"/>
      <c r="B15" s="178"/>
      <c r="C15" s="178"/>
      <c r="D15" s="178"/>
      <c r="E15" s="178"/>
      <c r="F15" s="179"/>
      <c r="G15" s="179"/>
      <c r="H15" s="179"/>
      <c r="I15" s="179"/>
      <c r="J15" s="179"/>
      <c r="K15" s="179"/>
      <c r="L15" s="134"/>
      <c r="M15" s="134"/>
      <c r="N15" s="134"/>
      <c r="O15" s="134"/>
      <c r="P15" s="134"/>
      <c r="Q15" s="134"/>
      <c r="R15" s="134"/>
      <c r="S15" s="134"/>
      <c r="T15" s="134"/>
      <c r="U15" s="134"/>
      <c r="V15" s="134"/>
      <c r="W15" s="134"/>
    </row>
    <row r="16" spans="1:23">
      <c r="A16" s="178"/>
      <c r="B16" s="178"/>
      <c r="C16" s="178"/>
      <c r="D16" s="178"/>
      <c r="E16" s="178"/>
      <c r="F16" s="179"/>
      <c r="G16" s="179"/>
      <c r="H16" s="179"/>
      <c r="I16" s="179"/>
      <c r="J16" s="179"/>
      <c r="K16" s="179"/>
      <c r="L16" s="134"/>
      <c r="M16" s="134"/>
      <c r="N16" s="134"/>
      <c r="O16" s="134"/>
      <c r="P16" s="134"/>
      <c r="Q16" s="134"/>
      <c r="R16" s="134"/>
      <c r="S16" s="134"/>
      <c r="T16" s="134"/>
      <c r="U16" s="134"/>
      <c r="V16" s="134"/>
      <c r="W16" s="134"/>
    </row>
    <row r="17" spans="1:23">
      <c r="A17" s="178"/>
      <c r="B17" s="178"/>
      <c r="C17" s="178"/>
      <c r="D17" s="178"/>
      <c r="E17" s="178"/>
      <c r="F17" s="179"/>
      <c r="G17" s="179"/>
      <c r="H17" s="179"/>
      <c r="I17" s="179"/>
      <c r="J17" s="179"/>
      <c r="K17" s="179"/>
      <c r="L17" s="134"/>
      <c r="M17" s="134"/>
      <c r="N17" s="134"/>
      <c r="O17" s="134"/>
      <c r="P17" s="134"/>
      <c r="Q17" s="134"/>
      <c r="R17" s="134"/>
      <c r="S17" s="134"/>
      <c r="T17" s="134"/>
      <c r="U17" s="134"/>
      <c r="V17" s="134"/>
      <c r="W17" s="134"/>
    </row>
    <row r="18" spans="1:23">
      <c r="A18" s="178"/>
      <c r="B18" s="178"/>
      <c r="C18" s="178"/>
      <c r="D18" s="178"/>
      <c r="E18" s="178"/>
      <c r="F18" s="179"/>
      <c r="G18" s="179"/>
      <c r="H18" s="179"/>
      <c r="I18" s="179"/>
      <c r="J18" s="179"/>
      <c r="K18" s="179"/>
      <c r="L18" s="134"/>
      <c r="M18" s="134"/>
      <c r="N18" s="134"/>
      <c r="O18" s="134"/>
      <c r="P18" s="134"/>
      <c r="Q18" s="134"/>
      <c r="R18" s="134"/>
      <c r="S18" s="134"/>
      <c r="T18" s="134"/>
      <c r="U18" s="134"/>
      <c r="V18" s="134"/>
      <c r="W18" s="134"/>
    </row>
    <row r="19" spans="1:23">
      <c r="A19" s="178"/>
      <c r="B19" s="178"/>
      <c r="C19" s="178"/>
      <c r="D19" s="178"/>
      <c r="E19" s="178"/>
      <c r="F19" s="179"/>
      <c r="G19" s="179"/>
      <c r="H19" s="179"/>
      <c r="I19" s="179"/>
      <c r="J19" s="179"/>
      <c r="K19" s="179"/>
      <c r="L19" s="134"/>
      <c r="M19" s="134"/>
      <c r="N19" s="134"/>
      <c r="O19" s="134"/>
      <c r="P19" s="134"/>
      <c r="Q19" s="134"/>
      <c r="R19" s="134"/>
      <c r="S19" s="134"/>
      <c r="T19" s="134"/>
      <c r="U19" s="134"/>
      <c r="V19" s="134"/>
      <c r="W19" s="134"/>
    </row>
    <row r="20" spans="1:23">
      <c r="A20" s="178"/>
      <c r="B20" s="178"/>
      <c r="C20" s="178"/>
      <c r="D20" s="178"/>
      <c r="E20" s="178"/>
      <c r="F20" s="179"/>
      <c r="G20" s="179"/>
      <c r="H20" s="179"/>
      <c r="I20" s="179"/>
      <c r="J20" s="179"/>
      <c r="K20" s="179"/>
      <c r="L20" s="134"/>
      <c r="M20" s="134"/>
      <c r="N20" s="134"/>
      <c r="O20" s="134"/>
      <c r="P20" s="134"/>
      <c r="Q20" s="134"/>
      <c r="R20" s="134"/>
      <c r="S20" s="134"/>
      <c r="T20" s="134"/>
      <c r="U20" s="134"/>
      <c r="V20" s="134"/>
      <c r="W20" s="134"/>
    </row>
    <row r="21" spans="1:23">
      <c r="A21" s="178"/>
      <c r="B21" s="178"/>
      <c r="C21" s="178"/>
      <c r="D21" s="178"/>
      <c r="E21" s="178"/>
      <c r="F21" s="179"/>
      <c r="G21" s="179"/>
      <c r="H21" s="179"/>
      <c r="I21" s="179"/>
      <c r="J21" s="179"/>
      <c r="K21" s="179"/>
      <c r="L21" s="134"/>
      <c r="M21" s="134"/>
      <c r="N21" s="134"/>
      <c r="O21" s="134"/>
      <c r="P21" s="134"/>
      <c r="Q21" s="134"/>
      <c r="R21" s="134"/>
      <c r="S21" s="134"/>
      <c r="T21" s="134"/>
      <c r="U21" s="134"/>
      <c r="V21" s="134"/>
      <c r="W21" s="134"/>
    </row>
    <row r="22" spans="1:23">
      <c r="A22" s="177"/>
      <c r="B22" s="178"/>
      <c r="C22" s="178"/>
      <c r="D22" s="178"/>
      <c r="E22" s="178"/>
      <c r="F22" s="179"/>
      <c r="G22" s="179"/>
      <c r="H22" s="179"/>
      <c r="I22" s="179"/>
      <c r="J22" s="179"/>
      <c r="K22" s="179"/>
      <c r="L22" s="134"/>
      <c r="M22" s="134"/>
      <c r="N22" s="134"/>
      <c r="O22" s="134"/>
      <c r="P22" s="134"/>
      <c r="Q22" s="134"/>
      <c r="R22" s="134"/>
      <c r="S22" s="134"/>
      <c r="T22" s="134"/>
      <c r="U22" s="134"/>
      <c r="V22" s="134"/>
      <c r="W22" s="134"/>
    </row>
    <row r="23" spans="1:23">
      <c r="A23" s="177"/>
      <c r="B23" s="178"/>
      <c r="C23" s="178"/>
      <c r="D23" s="178"/>
      <c r="E23" s="178"/>
      <c r="F23" s="179"/>
      <c r="G23" s="179"/>
      <c r="H23" s="179"/>
      <c r="I23" s="179"/>
      <c r="J23" s="179"/>
      <c r="K23" s="179"/>
      <c r="L23" s="134"/>
      <c r="M23" s="134"/>
      <c r="N23" s="134"/>
      <c r="O23" s="134"/>
      <c r="P23" s="134"/>
      <c r="Q23" s="134"/>
      <c r="R23" s="134"/>
      <c r="S23" s="134"/>
      <c r="T23" s="134"/>
      <c r="U23" s="134"/>
      <c r="V23" s="134"/>
      <c r="W23" s="134"/>
    </row>
    <row r="24" spans="1:23">
      <c r="A24" s="180"/>
      <c r="B24" s="178"/>
      <c r="C24" s="178"/>
      <c r="D24" s="178"/>
      <c r="E24" s="178"/>
      <c r="F24" s="178"/>
      <c r="G24" s="178"/>
      <c r="H24" s="178"/>
      <c r="I24" s="178"/>
      <c r="J24" s="178"/>
      <c r="K24" s="178"/>
    </row>
    <row r="25" spans="1:23">
      <c r="A25" s="180"/>
      <c r="B25" s="178"/>
      <c r="C25" s="178"/>
      <c r="D25" s="178"/>
      <c r="E25" s="178"/>
      <c r="F25" s="178"/>
      <c r="G25" s="178"/>
      <c r="H25" s="178"/>
      <c r="I25" s="178"/>
      <c r="J25" s="178"/>
      <c r="K25" s="178"/>
    </row>
    <row r="26" spans="1:23">
      <c r="A26" s="180"/>
      <c r="B26" s="178"/>
      <c r="C26" s="178"/>
      <c r="D26" s="181"/>
      <c r="E26" s="181"/>
      <c r="F26" s="178"/>
      <c r="G26" s="178"/>
      <c r="H26" s="178"/>
      <c r="I26" s="178"/>
      <c r="J26" s="178"/>
      <c r="K26" s="178"/>
    </row>
    <row r="27" spans="1:23">
      <c r="A27" s="180"/>
      <c r="B27" s="178"/>
      <c r="C27" s="178"/>
      <c r="D27" s="178"/>
      <c r="E27" s="178"/>
      <c r="F27" s="178"/>
      <c r="G27" s="178"/>
      <c r="H27" s="178"/>
      <c r="I27" s="178"/>
      <c r="J27" s="178"/>
      <c r="K27" s="178"/>
    </row>
    <row r="28" spans="1:23">
      <c r="A28" s="180"/>
      <c r="B28" s="178"/>
      <c r="C28" s="178"/>
      <c r="D28" s="178"/>
      <c r="E28" s="178"/>
      <c r="F28" s="178"/>
      <c r="G28" s="178"/>
      <c r="H28" s="178"/>
      <c r="I28" s="178"/>
      <c r="J28" s="178"/>
      <c r="K28" s="178"/>
    </row>
    <row r="29" spans="1:23">
      <c r="A29" s="180"/>
      <c r="B29" s="178"/>
      <c r="C29" s="178"/>
      <c r="D29" s="178"/>
      <c r="E29" s="178"/>
      <c r="F29" s="178"/>
      <c r="G29" s="178"/>
      <c r="H29" s="178"/>
      <c r="I29" s="178"/>
      <c r="J29" s="178"/>
      <c r="K29" s="178"/>
    </row>
    <row r="30" spans="1:23">
      <c r="A30" s="180"/>
      <c r="B30" s="178"/>
      <c r="C30" s="178"/>
      <c r="D30" s="178"/>
      <c r="E30" s="178"/>
      <c r="F30" s="178"/>
      <c r="G30" s="178"/>
      <c r="H30" s="178"/>
      <c r="I30" s="178"/>
      <c r="J30" s="178"/>
      <c r="K30" s="178"/>
    </row>
    <row r="31" spans="1:23">
      <c r="A31" s="180"/>
      <c r="B31" s="178"/>
      <c r="C31" s="178"/>
      <c r="D31" s="178"/>
      <c r="E31" s="178"/>
      <c r="F31" s="178"/>
      <c r="G31" s="178"/>
      <c r="H31" s="178"/>
      <c r="I31" s="178"/>
      <c r="J31" s="178"/>
      <c r="K31" s="178"/>
    </row>
    <row r="32" spans="1:23">
      <c r="A32" s="180"/>
      <c r="B32" s="178"/>
      <c r="C32" s="178"/>
      <c r="D32" s="178"/>
      <c r="E32" s="178"/>
      <c r="F32" s="178"/>
      <c r="G32" s="178"/>
      <c r="H32" s="178"/>
      <c r="I32" s="178"/>
      <c r="J32" s="178"/>
      <c r="K32" s="178"/>
    </row>
    <row r="33" spans="1:11">
      <c r="A33" s="180"/>
      <c r="B33" s="178"/>
      <c r="C33" s="178"/>
      <c r="D33" s="178"/>
      <c r="E33" s="178"/>
      <c r="F33" s="178"/>
      <c r="G33" s="178"/>
      <c r="H33" s="178"/>
      <c r="I33" s="178"/>
      <c r="J33" s="178"/>
      <c r="K33" s="178"/>
    </row>
    <row r="34" spans="1:11">
      <c r="A34" s="180"/>
      <c r="B34" s="178"/>
      <c r="C34" s="178"/>
      <c r="D34" s="178"/>
      <c r="E34" s="178"/>
      <c r="F34" s="178"/>
      <c r="G34" s="178"/>
      <c r="H34" s="178"/>
      <c r="I34" s="178"/>
      <c r="J34" s="178"/>
      <c r="K34" s="178"/>
    </row>
    <row r="35" spans="1:11">
      <c r="A35" s="180"/>
      <c r="B35" s="178"/>
      <c r="C35" s="178"/>
      <c r="D35" s="178"/>
      <c r="E35" s="178"/>
      <c r="F35" s="178"/>
      <c r="G35" s="178"/>
      <c r="H35" s="178"/>
      <c r="I35" s="178"/>
      <c r="J35" s="178"/>
      <c r="K35" s="178"/>
    </row>
    <row r="36" spans="1:11">
      <c r="A36" s="180"/>
      <c r="B36" s="178"/>
      <c r="C36" s="178"/>
      <c r="D36" s="178"/>
      <c r="E36" s="178"/>
      <c r="F36" s="178"/>
      <c r="G36" s="178"/>
      <c r="H36" s="178"/>
      <c r="I36" s="178"/>
      <c r="J36" s="178"/>
      <c r="K36" s="178"/>
    </row>
    <row r="37" spans="1:11">
      <c r="A37" s="180"/>
      <c r="B37" s="178"/>
      <c r="C37" s="178"/>
      <c r="D37" s="178"/>
      <c r="E37" s="178"/>
      <c r="F37" s="178"/>
      <c r="G37" s="178"/>
      <c r="H37" s="178"/>
      <c r="I37" s="178"/>
      <c r="J37" s="178"/>
      <c r="K37" s="178"/>
    </row>
    <row r="38" spans="1:11">
      <c r="A38" s="180"/>
      <c r="B38" s="178"/>
      <c r="C38" s="178"/>
      <c r="D38" s="178"/>
      <c r="E38" s="178"/>
      <c r="F38" s="178"/>
      <c r="G38" s="178"/>
      <c r="H38" s="178"/>
      <c r="I38" s="178"/>
      <c r="J38" s="178"/>
      <c r="K38" s="178"/>
    </row>
    <row r="39" spans="1:11">
      <c r="A39" s="180"/>
      <c r="B39" s="178"/>
      <c r="C39" s="178"/>
      <c r="D39" s="178"/>
      <c r="E39" s="178"/>
      <c r="F39" s="178"/>
      <c r="G39" s="178"/>
      <c r="H39" s="178"/>
      <c r="I39" s="178"/>
      <c r="J39" s="178"/>
      <c r="K39" s="178"/>
    </row>
    <row r="40" spans="1:11">
      <c r="A40" s="180"/>
      <c r="B40" s="178"/>
      <c r="C40" s="178"/>
      <c r="D40" s="178"/>
      <c r="E40" s="178"/>
      <c r="F40" s="178"/>
      <c r="G40" s="178"/>
      <c r="H40" s="178"/>
      <c r="I40" s="178"/>
      <c r="J40" s="178"/>
      <c r="K40" s="178"/>
    </row>
    <row r="41" spans="1:11">
      <c r="A41" s="180"/>
      <c r="B41" s="178"/>
      <c r="C41" s="178"/>
      <c r="D41" s="178"/>
      <c r="E41" s="178"/>
      <c r="F41" s="178"/>
      <c r="G41" s="178"/>
      <c r="H41" s="178"/>
      <c r="I41" s="178"/>
      <c r="J41" s="178"/>
      <c r="K41" s="178"/>
    </row>
    <row r="42" spans="1:11">
      <c r="A42" s="180"/>
      <c r="B42" s="178"/>
      <c r="C42" s="178"/>
      <c r="D42" s="178"/>
      <c r="E42" s="178"/>
      <c r="F42" s="178"/>
      <c r="G42" s="178"/>
      <c r="H42" s="178"/>
      <c r="I42" s="178"/>
      <c r="J42" s="178"/>
      <c r="K42" s="178"/>
    </row>
    <row r="43" spans="1:11">
      <c r="A43" s="180"/>
      <c r="B43" s="178"/>
      <c r="C43" s="178"/>
      <c r="D43" s="178"/>
      <c r="E43" s="178"/>
      <c r="F43" s="178"/>
      <c r="G43" s="178"/>
      <c r="H43" s="178"/>
      <c r="I43" s="178"/>
      <c r="J43" s="178"/>
      <c r="K43" s="178"/>
    </row>
    <row r="44" spans="1:11">
      <c r="A44" s="180"/>
      <c r="B44" s="178"/>
      <c r="C44" s="178"/>
      <c r="D44" s="178"/>
      <c r="E44" s="178"/>
      <c r="F44" s="178"/>
      <c r="G44" s="178"/>
      <c r="H44" s="178"/>
      <c r="I44" s="178"/>
      <c r="J44" s="178"/>
      <c r="K44" s="178"/>
    </row>
    <row r="45" spans="1:11">
      <c r="A45" s="180"/>
      <c r="B45" s="178"/>
      <c r="C45" s="178"/>
      <c r="D45" s="178"/>
      <c r="E45" s="178"/>
      <c r="F45" s="178"/>
      <c r="G45" s="178"/>
      <c r="H45" s="178"/>
      <c r="I45" s="178"/>
      <c r="J45" s="178"/>
      <c r="K45" s="178"/>
    </row>
    <row r="46" spans="1:11">
      <c r="A46" s="180"/>
      <c r="B46" s="178"/>
      <c r="C46" s="178"/>
      <c r="D46" s="178"/>
      <c r="E46" s="178"/>
      <c r="F46" s="178"/>
      <c r="G46" s="178"/>
      <c r="H46" s="178"/>
      <c r="I46" s="178"/>
      <c r="J46" s="178"/>
      <c r="K46" s="178"/>
    </row>
    <row r="47" spans="1:11">
      <c r="A47" s="180"/>
      <c r="B47" s="178"/>
      <c r="C47" s="178"/>
      <c r="D47" s="178"/>
      <c r="E47" s="178"/>
      <c r="F47" s="178"/>
      <c r="G47" s="178"/>
      <c r="H47" s="178"/>
      <c r="I47" s="178"/>
      <c r="J47" s="178"/>
      <c r="K47" s="178"/>
    </row>
    <row r="48" spans="1:11">
      <c r="A48" s="180"/>
      <c r="B48" s="178"/>
      <c r="C48" s="178"/>
      <c r="D48" s="178"/>
      <c r="E48" s="178"/>
      <c r="F48" s="178"/>
      <c r="G48" s="178"/>
      <c r="H48" s="178"/>
      <c r="I48" s="178"/>
      <c r="J48" s="178"/>
      <c r="K48" s="178"/>
    </row>
    <row r="49" spans="1:11">
      <c r="A49" s="180"/>
      <c r="B49" s="178"/>
      <c r="C49" s="178"/>
      <c r="D49" s="178"/>
      <c r="E49" s="178"/>
      <c r="F49" s="178"/>
      <c r="G49" s="178"/>
      <c r="H49" s="178"/>
      <c r="I49" s="178"/>
      <c r="J49" s="178"/>
      <c r="K49" s="178"/>
    </row>
    <row r="50" spans="1:11">
      <c r="A50" s="180"/>
      <c r="B50" s="178"/>
      <c r="C50" s="178"/>
      <c r="D50" s="178"/>
      <c r="E50" s="178"/>
      <c r="F50" s="178"/>
      <c r="G50" s="178"/>
      <c r="H50" s="178"/>
      <c r="I50" s="178"/>
      <c r="J50" s="178"/>
      <c r="K50" s="178"/>
    </row>
    <row r="51" spans="1:11">
      <c r="A51" s="180"/>
      <c r="B51" s="178"/>
      <c r="C51" s="178"/>
      <c r="D51" s="178"/>
      <c r="E51" s="178"/>
      <c r="F51" s="178"/>
      <c r="G51" s="178"/>
      <c r="H51" s="178"/>
      <c r="I51" s="178"/>
      <c r="J51" s="178"/>
      <c r="K51" s="178"/>
    </row>
    <row r="52" spans="1:11">
      <c r="A52" s="180"/>
      <c r="B52" s="178"/>
      <c r="C52" s="178"/>
      <c r="D52" s="178"/>
      <c r="E52" s="178"/>
      <c r="F52" s="178"/>
      <c r="G52" s="178"/>
      <c r="H52" s="178"/>
      <c r="I52" s="178"/>
      <c r="J52" s="178"/>
      <c r="K52" s="178"/>
    </row>
    <row r="53" spans="1:11">
      <c r="A53" s="180"/>
      <c r="B53" s="178"/>
      <c r="C53" s="178"/>
      <c r="D53" s="178"/>
      <c r="E53" s="178"/>
      <c r="F53" s="178"/>
      <c r="G53" s="178"/>
      <c r="H53" s="178"/>
      <c r="I53" s="178"/>
      <c r="J53" s="178"/>
      <c r="K53" s="178"/>
    </row>
    <row r="54" spans="1:11">
      <c r="A54" s="180"/>
      <c r="B54" s="178"/>
      <c r="C54" s="178"/>
      <c r="D54" s="178"/>
      <c r="E54" s="178"/>
      <c r="F54" s="178"/>
      <c r="G54" s="178"/>
      <c r="H54" s="178"/>
      <c r="I54" s="178"/>
      <c r="J54" s="178"/>
      <c r="K54" s="178"/>
    </row>
    <row r="55" spans="1:11">
      <c r="A55" s="180"/>
      <c r="B55" s="178"/>
      <c r="C55" s="178"/>
      <c r="D55" s="178"/>
      <c r="E55" s="178"/>
      <c r="F55" s="178"/>
      <c r="G55" s="178"/>
      <c r="H55" s="178"/>
      <c r="I55" s="178"/>
      <c r="J55" s="178"/>
      <c r="K55" s="178"/>
    </row>
    <row r="56" spans="1:11">
      <c r="A56" s="180"/>
      <c r="B56" s="178"/>
      <c r="C56" s="178"/>
      <c r="D56" s="178"/>
      <c r="E56" s="178"/>
      <c r="F56" s="178"/>
      <c r="G56" s="178"/>
      <c r="H56" s="178"/>
      <c r="I56" s="178"/>
      <c r="J56" s="178"/>
      <c r="K56" s="178"/>
    </row>
    <row r="57" spans="1:11">
      <c r="A57" s="180"/>
      <c r="B57" s="178"/>
      <c r="C57" s="178"/>
      <c r="D57" s="178"/>
      <c r="E57" s="178"/>
      <c r="F57" s="178"/>
      <c r="G57" s="178"/>
      <c r="H57" s="178"/>
      <c r="I57" s="178"/>
      <c r="J57" s="178"/>
      <c r="K57" s="178"/>
    </row>
    <row r="58" spans="1:11">
      <c r="A58" s="180"/>
      <c r="B58" s="178"/>
      <c r="C58" s="178"/>
      <c r="D58" s="178"/>
      <c r="E58" s="178"/>
      <c r="F58" s="178"/>
      <c r="G58" s="178"/>
      <c r="H58" s="178"/>
      <c r="I58" s="178"/>
      <c r="J58" s="178"/>
      <c r="K58" s="178"/>
    </row>
    <row r="59" spans="1:11">
      <c r="A59" s="180"/>
      <c r="B59" s="178"/>
      <c r="C59" s="178"/>
      <c r="D59" s="178"/>
      <c r="E59" s="178"/>
      <c r="F59" s="178"/>
      <c r="G59" s="178"/>
      <c r="H59" s="178"/>
      <c r="I59" s="178"/>
      <c r="J59" s="178"/>
      <c r="K59" s="178"/>
    </row>
    <row r="60" spans="1:11">
      <c r="A60" s="180"/>
      <c r="B60" s="178"/>
      <c r="C60" s="178"/>
      <c r="D60" s="178"/>
      <c r="E60" s="178"/>
      <c r="F60" s="178"/>
      <c r="G60" s="178"/>
      <c r="H60" s="178"/>
      <c r="I60" s="178"/>
      <c r="J60" s="178"/>
      <c r="K60" s="178"/>
    </row>
    <row r="61" spans="1:11">
      <c r="A61" s="180"/>
      <c r="B61" s="178"/>
      <c r="C61" s="178"/>
      <c r="D61" s="178"/>
      <c r="E61" s="178"/>
      <c r="F61" s="178"/>
      <c r="G61" s="178"/>
      <c r="H61" s="178"/>
      <c r="I61" s="178"/>
      <c r="J61" s="178"/>
      <c r="K61" s="178"/>
    </row>
    <row r="62" spans="1:11">
      <c r="A62" s="180"/>
      <c r="B62" s="178"/>
      <c r="C62" s="178"/>
      <c r="D62" s="178"/>
      <c r="E62" s="178"/>
      <c r="F62" s="178"/>
      <c r="G62" s="178"/>
      <c r="H62" s="178"/>
      <c r="I62" s="178"/>
      <c r="J62" s="178"/>
      <c r="K62" s="178"/>
    </row>
    <row r="63" spans="1:11">
      <c r="A63" s="180"/>
      <c r="B63" s="178"/>
      <c r="C63" s="178"/>
      <c r="D63" s="178"/>
      <c r="E63" s="178"/>
      <c r="F63" s="178"/>
      <c r="G63" s="178"/>
      <c r="H63" s="178"/>
      <c r="I63" s="178"/>
      <c r="J63" s="178"/>
      <c r="K63" s="178"/>
    </row>
    <row r="64" spans="1:11">
      <c r="A64" s="180"/>
      <c r="B64" s="178"/>
      <c r="C64" s="178"/>
      <c r="D64" s="178"/>
      <c r="E64" s="178"/>
      <c r="F64" s="178"/>
      <c r="G64" s="178"/>
      <c r="H64" s="178"/>
      <c r="I64" s="178"/>
      <c r="J64" s="178"/>
      <c r="K64" s="178"/>
    </row>
    <row r="65" spans="1:11">
      <c r="A65" s="180"/>
      <c r="B65" s="178"/>
      <c r="C65" s="178"/>
      <c r="D65" s="178"/>
      <c r="E65" s="178"/>
      <c r="F65" s="178"/>
      <c r="G65" s="178"/>
      <c r="H65" s="178"/>
      <c r="I65" s="178"/>
      <c r="J65" s="178"/>
      <c r="K65" s="178"/>
    </row>
    <row r="66" spans="1:11">
      <c r="A66" s="180"/>
      <c r="B66" s="178"/>
      <c r="C66" s="178"/>
      <c r="D66" s="178"/>
      <c r="E66" s="178"/>
      <c r="F66" s="178"/>
      <c r="G66" s="178"/>
      <c r="H66" s="178"/>
      <c r="I66" s="178"/>
      <c r="J66" s="178"/>
      <c r="K66" s="178"/>
    </row>
    <row r="67" spans="1:11">
      <c r="A67" s="180"/>
      <c r="B67" s="178"/>
      <c r="C67" s="178"/>
      <c r="D67" s="178"/>
      <c r="E67" s="178"/>
      <c r="F67" s="178"/>
      <c r="G67" s="178"/>
      <c r="H67" s="178"/>
      <c r="I67" s="178"/>
      <c r="J67" s="178"/>
      <c r="K67" s="178"/>
    </row>
    <row r="68" spans="1:11">
      <c r="A68" s="180"/>
      <c r="B68" s="178"/>
      <c r="C68" s="178"/>
      <c r="D68" s="178"/>
      <c r="E68" s="178"/>
      <c r="F68" s="178"/>
      <c r="G68" s="178"/>
      <c r="H68" s="178"/>
      <c r="I68" s="178"/>
      <c r="J68" s="178"/>
      <c r="K68" s="178"/>
    </row>
    <row r="69" spans="1:11">
      <c r="A69" s="180"/>
      <c r="B69" s="178"/>
      <c r="C69" s="178"/>
      <c r="D69" s="178"/>
      <c r="E69" s="178"/>
      <c r="F69" s="178"/>
      <c r="G69" s="178"/>
      <c r="H69" s="178"/>
      <c r="I69" s="178"/>
      <c r="J69" s="178"/>
      <c r="K69" s="178"/>
    </row>
    <row r="70" spans="1:11">
      <c r="A70" s="180"/>
      <c r="B70" s="178"/>
      <c r="C70" s="178"/>
      <c r="D70" s="178"/>
      <c r="E70" s="178"/>
      <c r="F70" s="178"/>
      <c r="G70" s="178"/>
      <c r="H70" s="178"/>
      <c r="I70" s="178"/>
      <c r="J70" s="178"/>
      <c r="K70" s="178"/>
    </row>
    <row r="71" spans="1:11">
      <c r="A71" s="180"/>
      <c r="B71" s="178"/>
      <c r="C71" s="178"/>
      <c r="D71" s="178"/>
      <c r="E71" s="178"/>
      <c r="F71" s="178"/>
      <c r="G71" s="178"/>
      <c r="H71" s="178"/>
      <c r="I71" s="178"/>
      <c r="J71" s="178"/>
      <c r="K71" s="178"/>
    </row>
    <row r="72" spans="1:11">
      <c r="A72" s="180"/>
      <c r="B72" s="178"/>
      <c r="C72" s="178"/>
      <c r="D72" s="178"/>
      <c r="E72" s="178"/>
      <c r="F72" s="178"/>
      <c r="G72" s="178"/>
      <c r="H72" s="178"/>
      <c r="I72" s="178"/>
      <c r="J72" s="178"/>
      <c r="K72" s="178"/>
    </row>
    <row r="73" spans="1:11">
      <c r="A73" s="180"/>
      <c r="B73" s="178"/>
      <c r="C73" s="178"/>
      <c r="D73" s="178"/>
      <c r="E73" s="178"/>
      <c r="F73" s="178"/>
      <c r="G73" s="178"/>
      <c r="H73" s="178"/>
      <c r="I73" s="178"/>
      <c r="J73" s="178"/>
      <c r="K73" s="178"/>
    </row>
    <row r="74" spans="1:11">
      <c r="A74" s="180"/>
      <c r="B74" s="178"/>
      <c r="C74" s="178"/>
      <c r="D74" s="178"/>
      <c r="E74" s="178"/>
      <c r="F74" s="178"/>
      <c r="G74" s="178"/>
      <c r="H74" s="178"/>
      <c r="I74" s="178"/>
      <c r="J74" s="178"/>
      <c r="K74" s="178"/>
    </row>
    <row r="75" spans="1:11">
      <c r="A75" s="180"/>
      <c r="B75" s="178"/>
      <c r="C75" s="178"/>
      <c r="D75" s="178"/>
      <c r="E75" s="178"/>
      <c r="F75" s="178"/>
      <c r="G75" s="178"/>
      <c r="H75" s="178"/>
      <c r="I75" s="178"/>
      <c r="J75" s="178"/>
      <c r="K75" s="178"/>
    </row>
    <row r="76" spans="1:11">
      <c r="A76" s="180"/>
      <c r="B76" s="178"/>
      <c r="C76" s="178"/>
      <c r="D76" s="178"/>
      <c r="E76" s="178"/>
      <c r="F76" s="178"/>
      <c r="G76" s="178"/>
      <c r="H76" s="178"/>
      <c r="I76" s="178"/>
      <c r="J76" s="178"/>
      <c r="K76" s="178"/>
    </row>
    <row r="77" spans="1:11">
      <c r="A77" s="180"/>
      <c r="B77" s="178"/>
      <c r="C77" s="178"/>
      <c r="D77" s="178"/>
      <c r="E77" s="178"/>
      <c r="F77" s="178"/>
      <c r="G77" s="178"/>
      <c r="H77" s="178"/>
      <c r="I77" s="178"/>
      <c r="J77" s="178"/>
      <c r="K77" s="178"/>
    </row>
    <row r="78" spans="1:11">
      <c r="A78" s="180"/>
      <c r="B78" s="178"/>
      <c r="C78" s="178"/>
      <c r="D78" s="178"/>
      <c r="E78" s="178"/>
      <c r="F78" s="178"/>
      <c r="G78" s="178"/>
      <c r="H78" s="178"/>
      <c r="I78" s="178"/>
      <c r="J78" s="178"/>
      <c r="K78" s="178"/>
    </row>
    <row r="79" spans="1:11">
      <c r="A79" s="180"/>
      <c r="B79" s="178"/>
      <c r="C79" s="178"/>
      <c r="D79" s="178"/>
      <c r="E79" s="178"/>
      <c r="F79" s="178"/>
      <c r="G79" s="178"/>
      <c r="H79" s="178"/>
      <c r="I79" s="178"/>
      <c r="J79" s="178"/>
      <c r="K79" s="178"/>
    </row>
    <row r="80" spans="1:11">
      <c r="A80" s="180"/>
      <c r="B80" s="178"/>
      <c r="C80" s="178"/>
      <c r="D80" s="178"/>
      <c r="E80" s="178"/>
      <c r="F80" s="178"/>
      <c r="G80" s="178"/>
      <c r="H80" s="178"/>
      <c r="I80" s="178"/>
      <c r="J80" s="178"/>
      <c r="K80" s="178"/>
    </row>
    <row r="81" spans="1:11">
      <c r="A81" s="180"/>
      <c r="B81" s="178"/>
      <c r="C81" s="178"/>
      <c r="D81" s="178"/>
      <c r="E81" s="178"/>
      <c r="F81" s="178"/>
      <c r="G81" s="178"/>
      <c r="H81" s="178"/>
      <c r="I81" s="178"/>
      <c r="J81" s="178"/>
      <c r="K81" s="178"/>
    </row>
    <row r="82" spans="1:11">
      <c r="A82" s="180"/>
      <c r="B82" s="178"/>
      <c r="C82" s="178"/>
      <c r="D82" s="178"/>
      <c r="E82" s="178"/>
      <c r="F82" s="178"/>
      <c r="G82" s="178"/>
      <c r="H82" s="178"/>
      <c r="I82" s="178"/>
      <c r="J82" s="178"/>
      <c r="K82" s="178"/>
    </row>
    <row r="83" spans="1:11">
      <c r="A83" s="180"/>
      <c r="B83" s="178"/>
      <c r="C83" s="178"/>
      <c r="D83" s="178"/>
      <c r="E83" s="178"/>
      <c r="F83" s="178"/>
      <c r="G83" s="178"/>
      <c r="H83" s="178"/>
      <c r="I83" s="178"/>
      <c r="J83" s="178"/>
      <c r="K83" s="178"/>
    </row>
    <row r="84" spans="1:11">
      <c r="A84" s="180"/>
      <c r="B84" s="178"/>
      <c r="C84" s="178"/>
      <c r="D84" s="178"/>
      <c r="E84" s="178"/>
      <c r="F84" s="178"/>
      <c r="G84" s="178"/>
      <c r="H84" s="178"/>
      <c r="I84" s="178"/>
      <c r="J84" s="178"/>
      <c r="K84" s="178"/>
    </row>
    <row r="85" spans="1:11">
      <c r="A85" s="120"/>
    </row>
    <row r="86" spans="1:11"/>
    <row r="87" spans="1:11"/>
  </sheetData>
  <sheetProtection sheet="1" objects="1" scenarios="1"/>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8000"/>
  </sheetPr>
  <dimension ref="A1:DA174"/>
  <sheetViews>
    <sheetView rightToLeft="1" zoomScaleNormal="100" workbookViewId="0">
      <pane xSplit="3" ySplit="5" topLeftCell="D6" activePane="bottomRight" state="frozen"/>
      <selection pane="topRight" activeCell="D1" sqref="D1"/>
      <selection pane="bottomLeft" activeCell="A6" sqref="A6"/>
      <selection pane="bottomRight" activeCell="E52" sqref="E52"/>
    </sheetView>
  </sheetViews>
  <sheetFormatPr defaultColWidth="0" defaultRowHeight="13.2" outlineLevelRow="2"/>
  <cols>
    <col min="1" max="1" width="38.109375" style="120" customWidth="1"/>
    <col min="2" max="2" width="10.109375" style="122" bestFit="1" customWidth="1"/>
    <col min="3" max="3" width="7.33203125" style="122" customWidth="1"/>
    <col min="4" max="4" width="12" style="122" customWidth="1"/>
    <col min="5" max="55" width="10.109375" style="122" bestFit="1" customWidth="1"/>
    <col min="56" max="104" width="9.33203125" style="122" customWidth="1"/>
    <col min="105" max="105" width="9.33203125" style="122" hidden="1" customWidth="1"/>
    <col min="106" max="16384" width="0" style="122" hidden="1"/>
  </cols>
  <sheetData>
    <row r="1" spans="1:105" ht="24.6">
      <c r="A1" s="139" t="str">
        <f>"סיכום תכנית הבראה "&amp;חובות!B3</f>
        <v xml:space="preserve">סיכום תכנית הבראה </v>
      </c>
    </row>
    <row r="2" spans="1:105" ht="13.8" thickBot="1">
      <c r="E2" s="140">
        <v>1</v>
      </c>
      <c r="F2" s="140">
        <v>2</v>
      </c>
      <c r="G2" s="140">
        <v>3</v>
      </c>
      <c r="H2" s="140">
        <v>4</v>
      </c>
      <c r="I2" s="140">
        <v>5</v>
      </c>
      <c r="J2" s="140">
        <v>6</v>
      </c>
      <c r="K2" s="140">
        <v>7</v>
      </c>
      <c r="L2" s="140">
        <v>8</v>
      </c>
      <c r="M2" s="140">
        <v>9</v>
      </c>
      <c r="N2" s="140">
        <v>10</v>
      </c>
      <c r="O2" s="140">
        <v>11</v>
      </c>
      <c r="P2" s="140">
        <v>12</v>
      </c>
      <c r="Q2" s="140">
        <v>13</v>
      </c>
      <c r="R2" s="140">
        <v>14</v>
      </c>
      <c r="S2" s="140">
        <v>15</v>
      </c>
      <c r="T2" s="140">
        <v>16</v>
      </c>
      <c r="U2" s="140">
        <v>17</v>
      </c>
      <c r="V2" s="140">
        <v>18</v>
      </c>
      <c r="W2" s="140">
        <v>19</v>
      </c>
      <c r="X2" s="140">
        <v>20</v>
      </c>
      <c r="Y2" s="140">
        <v>21</v>
      </c>
      <c r="Z2" s="140">
        <v>22</v>
      </c>
      <c r="AA2" s="140">
        <v>23</v>
      </c>
      <c r="AB2" s="140">
        <v>24</v>
      </c>
      <c r="AC2" s="140">
        <v>25</v>
      </c>
      <c r="AD2" s="140">
        <v>26</v>
      </c>
      <c r="AE2" s="140">
        <v>27</v>
      </c>
      <c r="AF2" s="140">
        <v>28</v>
      </c>
      <c r="AG2" s="140">
        <v>29</v>
      </c>
      <c r="AH2" s="140">
        <v>30</v>
      </c>
      <c r="AI2" s="140">
        <v>31</v>
      </c>
      <c r="AJ2" s="140">
        <v>32</v>
      </c>
      <c r="AK2" s="140">
        <v>33</v>
      </c>
      <c r="AL2" s="140">
        <v>34</v>
      </c>
      <c r="AM2" s="140">
        <v>35</v>
      </c>
      <c r="AN2" s="140">
        <v>36</v>
      </c>
      <c r="AO2" s="140">
        <v>37</v>
      </c>
      <c r="AP2" s="140">
        <v>38</v>
      </c>
      <c r="AQ2" s="140">
        <v>39</v>
      </c>
      <c r="AR2" s="140">
        <v>40</v>
      </c>
      <c r="AS2" s="140">
        <v>41</v>
      </c>
      <c r="AT2" s="140">
        <v>42</v>
      </c>
      <c r="AU2" s="140">
        <v>43</v>
      </c>
      <c r="AV2" s="140">
        <v>44</v>
      </c>
      <c r="AW2" s="140">
        <v>45</v>
      </c>
      <c r="AX2" s="140">
        <v>46</v>
      </c>
      <c r="AY2" s="140">
        <v>47</v>
      </c>
      <c r="AZ2" s="140">
        <v>48</v>
      </c>
      <c r="BA2" s="140">
        <v>49</v>
      </c>
      <c r="BB2" s="140">
        <v>50</v>
      </c>
      <c r="BC2" s="140">
        <v>51</v>
      </c>
      <c r="BD2" s="140">
        <v>52</v>
      </c>
      <c r="BE2" s="140">
        <v>53</v>
      </c>
      <c r="BF2" s="140">
        <v>54</v>
      </c>
      <c r="BG2" s="140">
        <v>55</v>
      </c>
      <c r="BH2" s="140">
        <v>56</v>
      </c>
      <c r="BI2" s="140">
        <v>57</v>
      </c>
      <c r="BJ2" s="140">
        <v>58</v>
      </c>
      <c r="BK2" s="140">
        <v>59</v>
      </c>
      <c r="BL2" s="140">
        <v>60</v>
      </c>
      <c r="BM2" s="140">
        <v>61</v>
      </c>
      <c r="BN2" s="140">
        <v>62</v>
      </c>
      <c r="BO2" s="140">
        <v>63</v>
      </c>
      <c r="BP2" s="140">
        <v>64</v>
      </c>
      <c r="BQ2" s="140">
        <v>65</v>
      </c>
      <c r="BR2" s="140">
        <v>66</v>
      </c>
      <c r="BS2" s="140">
        <v>67</v>
      </c>
      <c r="BT2" s="140">
        <v>68</v>
      </c>
      <c r="BU2" s="140">
        <v>69</v>
      </c>
      <c r="BV2" s="140">
        <v>70</v>
      </c>
      <c r="BW2" s="140">
        <v>71</v>
      </c>
      <c r="BX2" s="140">
        <v>72</v>
      </c>
      <c r="BY2" s="140">
        <v>73</v>
      </c>
      <c r="BZ2" s="140">
        <v>74</v>
      </c>
      <c r="CA2" s="140">
        <v>75</v>
      </c>
      <c r="CB2" s="140">
        <v>76</v>
      </c>
      <c r="CC2" s="140">
        <v>77</v>
      </c>
      <c r="CD2" s="140">
        <v>78</v>
      </c>
      <c r="CE2" s="140">
        <v>79</v>
      </c>
      <c r="CF2" s="140">
        <v>80</v>
      </c>
      <c r="CG2" s="140">
        <v>81</v>
      </c>
      <c r="CH2" s="140">
        <v>82</v>
      </c>
      <c r="CI2" s="140">
        <v>83</v>
      </c>
      <c r="CJ2" s="140">
        <v>84</v>
      </c>
      <c r="CK2" s="140">
        <v>85</v>
      </c>
      <c r="CL2" s="140">
        <v>86</v>
      </c>
      <c r="CM2" s="140">
        <v>87</v>
      </c>
      <c r="CN2" s="140">
        <v>88</v>
      </c>
      <c r="CO2" s="140">
        <v>89</v>
      </c>
      <c r="CP2" s="140">
        <v>90</v>
      </c>
      <c r="CQ2" s="140">
        <v>91</v>
      </c>
      <c r="CR2" s="140">
        <v>92</v>
      </c>
      <c r="CS2" s="140">
        <v>93</v>
      </c>
      <c r="CT2" s="140">
        <v>94</v>
      </c>
      <c r="CU2" s="140">
        <v>95</v>
      </c>
      <c r="CV2" s="140">
        <v>96</v>
      </c>
      <c r="CW2" s="140">
        <v>97</v>
      </c>
      <c r="CX2" s="140">
        <v>98</v>
      </c>
      <c r="CY2" s="140">
        <v>99</v>
      </c>
      <c r="CZ2" s="140">
        <v>100</v>
      </c>
    </row>
    <row r="3" spans="1:105" ht="21">
      <c r="A3" s="185" t="s">
        <v>178</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1"/>
      <c r="BP3" s="141"/>
      <c r="BQ3" s="141"/>
      <c r="BR3" s="141"/>
      <c r="BS3" s="141"/>
      <c r="BT3" s="141"/>
      <c r="BU3" s="141"/>
      <c r="BV3" s="141"/>
      <c r="BW3" s="141"/>
      <c r="BX3" s="141"/>
      <c r="BY3" s="141"/>
      <c r="BZ3" s="141"/>
      <c r="CA3" s="141"/>
      <c r="CB3" s="141"/>
      <c r="CC3" s="141"/>
      <c r="CD3" s="141"/>
      <c r="CE3" s="141"/>
      <c r="CF3" s="141"/>
      <c r="CG3" s="141"/>
      <c r="CH3" s="141"/>
      <c r="CI3" s="141"/>
      <c r="CJ3" s="141"/>
      <c r="CK3" s="141"/>
      <c r="CL3" s="141"/>
      <c r="CM3" s="141"/>
      <c r="CN3" s="141"/>
      <c r="CO3" s="141"/>
      <c r="CP3" s="141"/>
      <c r="CQ3" s="141"/>
      <c r="CR3" s="141"/>
      <c r="CS3" s="141"/>
      <c r="CT3" s="141"/>
      <c r="CU3" s="141"/>
      <c r="CV3" s="141"/>
      <c r="CW3" s="141"/>
      <c r="CX3" s="141"/>
      <c r="CY3" s="141"/>
      <c r="CZ3" s="142"/>
    </row>
    <row r="4" spans="1:105">
      <c r="A4" s="186"/>
      <c r="CZ4" s="143"/>
    </row>
    <row r="5" spans="1:105">
      <c r="A5" s="187" t="s">
        <v>109</v>
      </c>
      <c r="D5" s="144"/>
      <c r="E5" s="145">
        <f>'פריסת חובות'!E8</f>
        <v>32</v>
      </c>
      <c r="F5" s="145">
        <f>'פריסת חובות'!F8</f>
        <v>61</v>
      </c>
      <c r="G5" s="145">
        <f>'פריסת חובות'!G8</f>
        <v>92</v>
      </c>
      <c r="H5" s="145">
        <f>'פריסת חובות'!H8</f>
        <v>122</v>
      </c>
      <c r="I5" s="145">
        <f>'פריסת חובות'!I8</f>
        <v>153</v>
      </c>
      <c r="J5" s="145">
        <f>'פריסת חובות'!J8</f>
        <v>183</v>
      </c>
      <c r="K5" s="145">
        <f>'פריסת חובות'!K8</f>
        <v>214</v>
      </c>
      <c r="L5" s="145">
        <f>'פריסת חובות'!L8</f>
        <v>245</v>
      </c>
      <c r="M5" s="145">
        <f>'פריסת חובות'!M8</f>
        <v>275</v>
      </c>
      <c r="N5" s="145">
        <f>'פריסת חובות'!N8</f>
        <v>306</v>
      </c>
      <c r="O5" s="145">
        <f>'פריסת חובות'!O8</f>
        <v>336</v>
      </c>
      <c r="P5" s="145">
        <f>'פריסת חובות'!P8</f>
        <v>367</v>
      </c>
      <c r="Q5" s="145">
        <f>'פריסת חובות'!Q8</f>
        <v>398</v>
      </c>
      <c r="R5" s="145">
        <f>'פריסת חובות'!R8</f>
        <v>426</v>
      </c>
      <c r="S5" s="145">
        <f>'פריסת חובות'!S8</f>
        <v>457</v>
      </c>
      <c r="T5" s="145">
        <f>'פריסת חובות'!T8</f>
        <v>487</v>
      </c>
      <c r="U5" s="145">
        <f>'פריסת חובות'!U8</f>
        <v>518</v>
      </c>
      <c r="V5" s="145">
        <f>'פריסת חובות'!V8</f>
        <v>548</v>
      </c>
      <c r="W5" s="145">
        <f>'פריסת חובות'!W8</f>
        <v>579</v>
      </c>
      <c r="X5" s="145">
        <f>'פריסת חובות'!X8</f>
        <v>610</v>
      </c>
      <c r="Y5" s="145">
        <f>'פריסת חובות'!Y8</f>
        <v>640</v>
      </c>
      <c r="Z5" s="145">
        <f>'פריסת חובות'!Z8</f>
        <v>671</v>
      </c>
      <c r="AA5" s="145">
        <f>'פריסת חובות'!AA8</f>
        <v>701</v>
      </c>
      <c r="AB5" s="145">
        <f>'פריסת חובות'!AB8</f>
        <v>732</v>
      </c>
      <c r="AC5" s="145">
        <f>'פריסת חובות'!AC8</f>
        <v>763</v>
      </c>
      <c r="AD5" s="145">
        <f>'פריסת חובות'!AD8</f>
        <v>791</v>
      </c>
      <c r="AE5" s="145">
        <f>'פריסת חובות'!AE8</f>
        <v>822</v>
      </c>
      <c r="AF5" s="145">
        <f>'פריסת חובות'!AF8</f>
        <v>852</v>
      </c>
      <c r="AG5" s="145">
        <f>'פריסת חובות'!AG8</f>
        <v>883</v>
      </c>
      <c r="AH5" s="145">
        <f>'פריסת חובות'!AH8</f>
        <v>913</v>
      </c>
      <c r="AI5" s="145">
        <f>'פריסת חובות'!AI8</f>
        <v>944</v>
      </c>
      <c r="AJ5" s="145">
        <f>'פריסת חובות'!AJ8</f>
        <v>975</v>
      </c>
      <c r="AK5" s="145">
        <f>'פריסת חובות'!AK8</f>
        <v>1005</v>
      </c>
      <c r="AL5" s="145">
        <f>'פריסת חובות'!AL8</f>
        <v>1036</v>
      </c>
      <c r="AM5" s="145">
        <f>'פריסת חובות'!AM8</f>
        <v>1066</v>
      </c>
      <c r="AN5" s="145">
        <f>'פריסת חובות'!AN8</f>
        <v>1097</v>
      </c>
      <c r="AO5" s="145">
        <f>'פריסת חובות'!AO8</f>
        <v>1128</v>
      </c>
      <c r="AP5" s="145">
        <f>'פריסת חובות'!AP8</f>
        <v>1156</v>
      </c>
      <c r="AQ5" s="145">
        <f>'פריסת חובות'!AQ8</f>
        <v>1187</v>
      </c>
      <c r="AR5" s="145">
        <f>'פריסת חובות'!AR8</f>
        <v>1217</v>
      </c>
      <c r="AS5" s="145">
        <f>'פריסת חובות'!AS8</f>
        <v>1248</v>
      </c>
      <c r="AT5" s="145">
        <f>'פריסת חובות'!AT8</f>
        <v>1278</v>
      </c>
      <c r="AU5" s="145">
        <f>'פריסת חובות'!AU8</f>
        <v>1309</v>
      </c>
      <c r="AV5" s="145">
        <f>'פריסת חובות'!AV8</f>
        <v>1340</v>
      </c>
      <c r="AW5" s="145">
        <f>'פריסת חובות'!AW8</f>
        <v>1370</v>
      </c>
      <c r="AX5" s="145">
        <f>'פריסת חובות'!AX8</f>
        <v>1401</v>
      </c>
      <c r="AY5" s="145">
        <f>'פריסת חובות'!AY8</f>
        <v>1431</v>
      </c>
      <c r="AZ5" s="145">
        <f>'פריסת חובות'!AZ8</f>
        <v>1462</v>
      </c>
      <c r="BA5" s="145">
        <f>'פריסת חובות'!BA8</f>
        <v>1493</v>
      </c>
      <c r="BB5" s="145">
        <f>'פריסת חובות'!BB8</f>
        <v>1522</v>
      </c>
      <c r="BC5" s="145">
        <f>'פריסת חובות'!BC8</f>
        <v>1553</v>
      </c>
      <c r="BD5" s="145">
        <f>'פריסת חובות'!BD8</f>
        <v>1583</v>
      </c>
      <c r="BE5" s="145">
        <f>'פריסת חובות'!BE8</f>
        <v>1614</v>
      </c>
      <c r="BF5" s="145">
        <f>'פריסת חובות'!BF8</f>
        <v>1644</v>
      </c>
      <c r="BG5" s="145">
        <f>'פריסת חובות'!BG8</f>
        <v>1675</v>
      </c>
      <c r="BH5" s="145">
        <f>'פריסת חובות'!BH8</f>
        <v>1706</v>
      </c>
      <c r="BI5" s="145">
        <f>'פריסת חובות'!BI8</f>
        <v>1736</v>
      </c>
      <c r="BJ5" s="145">
        <f>'פריסת חובות'!BJ8</f>
        <v>1767</v>
      </c>
      <c r="BK5" s="145">
        <f>'פריסת חובות'!BK8</f>
        <v>1797</v>
      </c>
      <c r="BL5" s="145">
        <f>'פריסת חובות'!BL8</f>
        <v>1828</v>
      </c>
      <c r="BM5" s="145">
        <f>'פריסת חובות'!BM8</f>
        <v>1859</v>
      </c>
      <c r="BN5" s="145">
        <f>'פריסת חובות'!BN8</f>
        <v>1887</v>
      </c>
      <c r="BO5" s="145">
        <f>'פריסת חובות'!BO8</f>
        <v>1918</v>
      </c>
      <c r="BP5" s="145">
        <f>'פריסת חובות'!BP8</f>
        <v>1948</v>
      </c>
      <c r="BQ5" s="145">
        <f>'פריסת חובות'!BQ8</f>
        <v>1979</v>
      </c>
      <c r="BR5" s="145">
        <f>'פריסת חובות'!BR8</f>
        <v>2009</v>
      </c>
      <c r="BS5" s="145">
        <f>'פריסת חובות'!BS8</f>
        <v>2040</v>
      </c>
      <c r="BT5" s="145">
        <f>'פריסת חובות'!BT8</f>
        <v>2071</v>
      </c>
      <c r="BU5" s="145">
        <f>'פריסת חובות'!BU8</f>
        <v>2101</v>
      </c>
      <c r="BV5" s="145">
        <f>'פריסת חובות'!BV8</f>
        <v>2132</v>
      </c>
      <c r="BW5" s="145">
        <f>'פריסת חובות'!BW8</f>
        <v>2162</v>
      </c>
      <c r="BX5" s="145">
        <f>'פריסת חובות'!BX8</f>
        <v>2193</v>
      </c>
      <c r="BY5" s="145">
        <f>'פריסת חובות'!BY8</f>
        <v>2224</v>
      </c>
      <c r="BZ5" s="145">
        <f>'פריסת חובות'!BZ8</f>
        <v>2252</v>
      </c>
      <c r="CA5" s="145">
        <f>'פריסת חובות'!CA8</f>
        <v>2283</v>
      </c>
      <c r="CB5" s="145">
        <f>'פריסת חובות'!CB8</f>
        <v>2313</v>
      </c>
      <c r="CC5" s="145">
        <f>'פריסת חובות'!CC8</f>
        <v>2344</v>
      </c>
      <c r="CD5" s="145">
        <f>'פריסת חובות'!CD8</f>
        <v>2374</v>
      </c>
      <c r="CE5" s="145">
        <f>'פריסת חובות'!CE8</f>
        <v>2405</v>
      </c>
      <c r="CF5" s="145">
        <f>'פריסת חובות'!CF8</f>
        <v>2436</v>
      </c>
      <c r="CG5" s="145">
        <f>'פריסת חובות'!CG8</f>
        <v>2466</v>
      </c>
      <c r="CH5" s="145">
        <f>'פריסת חובות'!CH8</f>
        <v>2497</v>
      </c>
      <c r="CI5" s="145">
        <f>'פריסת חובות'!CI8</f>
        <v>2527</v>
      </c>
      <c r="CJ5" s="145">
        <f>'פריסת חובות'!CJ8</f>
        <v>2558</v>
      </c>
      <c r="CK5" s="145">
        <f>'פריסת חובות'!CK8</f>
        <v>2589</v>
      </c>
      <c r="CL5" s="145">
        <f>'פריסת חובות'!CL8</f>
        <v>2617</v>
      </c>
      <c r="CM5" s="145">
        <f>'פריסת חובות'!CM8</f>
        <v>2648</v>
      </c>
      <c r="CN5" s="145">
        <f>'פריסת חובות'!CN8</f>
        <v>2678</v>
      </c>
      <c r="CO5" s="145">
        <f>'פריסת חובות'!CO8</f>
        <v>2709</v>
      </c>
      <c r="CP5" s="145">
        <f>'פריסת חובות'!CP8</f>
        <v>2739</v>
      </c>
      <c r="CQ5" s="145">
        <f>'פריסת חובות'!CQ8</f>
        <v>2770</v>
      </c>
      <c r="CR5" s="145">
        <f>'פריסת חובות'!CR8</f>
        <v>2801</v>
      </c>
      <c r="CS5" s="145">
        <f>'פריסת חובות'!CS8</f>
        <v>2831</v>
      </c>
      <c r="CT5" s="145">
        <f>'פריסת חובות'!CT8</f>
        <v>2862</v>
      </c>
      <c r="CU5" s="145">
        <f>'פריסת חובות'!CU8</f>
        <v>2892</v>
      </c>
      <c r="CV5" s="145">
        <f>'פריסת חובות'!CV8</f>
        <v>2923</v>
      </c>
      <c r="CW5" s="145">
        <f>'פריסת חובות'!CW8</f>
        <v>2954</v>
      </c>
      <c r="CX5" s="145">
        <f>'פריסת חובות'!CX8</f>
        <v>2983</v>
      </c>
      <c r="CY5" s="145">
        <f>'פריסת חובות'!CY8</f>
        <v>3014</v>
      </c>
      <c r="CZ5" s="146">
        <f>'פריסת חובות'!CZ8</f>
        <v>3044</v>
      </c>
    </row>
    <row r="6" spans="1:105">
      <c r="A6" s="187" t="s">
        <v>179</v>
      </c>
      <c r="CZ6" s="143"/>
    </row>
    <row r="7" spans="1:105">
      <c r="A7" s="188" t="s">
        <v>77</v>
      </c>
      <c r="E7" s="134" t="e">
        <f t="shared" ref="E7:AJ7" ca="1" si="0">CurrentIncome</f>
        <v>#N/A</v>
      </c>
      <c r="F7" s="134" t="e">
        <f t="shared" ca="1" si="0"/>
        <v>#N/A</v>
      </c>
      <c r="G7" s="134" t="e">
        <f t="shared" ca="1" si="0"/>
        <v>#N/A</v>
      </c>
      <c r="H7" s="134" t="e">
        <f t="shared" ca="1" si="0"/>
        <v>#N/A</v>
      </c>
      <c r="I7" s="134" t="e">
        <f t="shared" ca="1" si="0"/>
        <v>#N/A</v>
      </c>
      <c r="J7" s="134" t="e">
        <f t="shared" ca="1" si="0"/>
        <v>#N/A</v>
      </c>
      <c r="K7" s="134" t="e">
        <f t="shared" ca="1" si="0"/>
        <v>#N/A</v>
      </c>
      <c r="L7" s="134" t="e">
        <f t="shared" ca="1" si="0"/>
        <v>#N/A</v>
      </c>
      <c r="M7" s="134" t="e">
        <f t="shared" ca="1" si="0"/>
        <v>#N/A</v>
      </c>
      <c r="N7" s="134" t="e">
        <f t="shared" ca="1" si="0"/>
        <v>#N/A</v>
      </c>
      <c r="O7" s="134" t="e">
        <f t="shared" ca="1" si="0"/>
        <v>#N/A</v>
      </c>
      <c r="P7" s="134" t="e">
        <f t="shared" ca="1" si="0"/>
        <v>#N/A</v>
      </c>
      <c r="Q7" s="134" t="e">
        <f t="shared" ca="1" si="0"/>
        <v>#N/A</v>
      </c>
      <c r="R7" s="134" t="e">
        <f t="shared" ca="1" si="0"/>
        <v>#N/A</v>
      </c>
      <c r="S7" s="134" t="e">
        <f t="shared" ca="1" si="0"/>
        <v>#N/A</v>
      </c>
      <c r="T7" s="134" t="e">
        <f t="shared" ca="1" si="0"/>
        <v>#N/A</v>
      </c>
      <c r="U7" s="134" t="e">
        <f t="shared" ca="1" si="0"/>
        <v>#N/A</v>
      </c>
      <c r="V7" s="134" t="e">
        <f t="shared" ca="1" si="0"/>
        <v>#N/A</v>
      </c>
      <c r="W7" s="134" t="e">
        <f t="shared" ca="1" si="0"/>
        <v>#N/A</v>
      </c>
      <c r="X7" s="134" t="e">
        <f t="shared" ca="1" si="0"/>
        <v>#N/A</v>
      </c>
      <c r="Y7" s="134" t="e">
        <f t="shared" ca="1" si="0"/>
        <v>#N/A</v>
      </c>
      <c r="Z7" s="134" t="e">
        <f t="shared" ca="1" si="0"/>
        <v>#N/A</v>
      </c>
      <c r="AA7" s="134" t="e">
        <f t="shared" ca="1" si="0"/>
        <v>#N/A</v>
      </c>
      <c r="AB7" s="134" t="e">
        <f t="shared" ca="1" si="0"/>
        <v>#N/A</v>
      </c>
      <c r="AC7" s="134" t="e">
        <f t="shared" ca="1" si="0"/>
        <v>#N/A</v>
      </c>
      <c r="AD7" s="134" t="e">
        <f t="shared" ca="1" si="0"/>
        <v>#N/A</v>
      </c>
      <c r="AE7" s="134" t="e">
        <f t="shared" ca="1" si="0"/>
        <v>#N/A</v>
      </c>
      <c r="AF7" s="134" t="e">
        <f t="shared" ca="1" si="0"/>
        <v>#N/A</v>
      </c>
      <c r="AG7" s="134" t="e">
        <f t="shared" ca="1" si="0"/>
        <v>#N/A</v>
      </c>
      <c r="AH7" s="134" t="e">
        <f t="shared" ca="1" si="0"/>
        <v>#N/A</v>
      </c>
      <c r="AI7" s="134" t="e">
        <f t="shared" ca="1" si="0"/>
        <v>#N/A</v>
      </c>
      <c r="AJ7" s="134" t="e">
        <f t="shared" ca="1" si="0"/>
        <v>#N/A</v>
      </c>
      <c r="AK7" s="134" t="e">
        <f t="shared" ref="AK7:BP7" ca="1" si="1">CurrentIncome</f>
        <v>#N/A</v>
      </c>
      <c r="AL7" s="134" t="e">
        <f t="shared" ca="1" si="1"/>
        <v>#N/A</v>
      </c>
      <c r="AM7" s="134" t="e">
        <f t="shared" ca="1" si="1"/>
        <v>#N/A</v>
      </c>
      <c r="AN7" s="134" t="e">
        <f t="shared" ca="1" si="1"/>
        <v>#N/A</v>
      </c>
      <c r="AO7" s="134" t="e">
        <f t="shared" ca="1" si="1"/>
        <v>#N/A</v>
      </c>
      <c r="AP7" s="134" t="e">
        <f t="shared" ca="1" si="1"/>
        <v>#N/A</v>
      </c>
      <c r="AQ7" s="134" t="e">
        <f t="shared" ca="1" si="1"/>
        <v>#N/A</v>
      </c>
      <c r="AR7" s="134" t="e">
        <f t="shared" ca="1" si="1"/>
        <v>#N/A</v>
      </c>
      <c r="AS7" s="134" t="e">
        <f t="shared" ca="1" si="1"/>
        <v>#N/A</v>
      </c>
      <c r="AT7" s="134" t="e">
        <f t="shared" ca="1" si="1"/>
        <v>#N/A</v>
      </c>
      <c r="AU7" s="134" t="e">
        <f t="shared" ca="1" si="1"/>
        <v>#N/A</v>
      </c>
      <c r="AV7" s="134" t="e">
        <f t="shared" ca="1" si="1"/>
        <v>#N/A</v>
      </c>
      <c r="AW7" s="134" t="e">
        <f t="shared" ca="1" si="1"/>
        <v>#N/A</v>
      </c>
      <c r="AX7" s="134" t="e">
        <f t="shared" ca="1" si="1"/>
        <v>#N/A</v>
      </c>
      <c r="AY7" s="134" t="e">
        <f t="shared" ca="1" si="1"/>
        <v>#N/A</v>
      </c>
      <c r="AZ7" s="134" t="e">
        <f t="shared" ca="1" si="1"/>
        <v>#N/A</v>
      </c>
      <c r="BA7" s="134" t="e">
        <f t="shared" ca="1" si="1"/>
        <v>#N/A</v>
      </c>
      <c r="BB7" s="134" t="e">
        <f t="shared" ca="1" si="1"/>
        <v>#N/A</v>
      </c>
      <c r="BC7" s="134" t="e">
        <f t="shared" ca="1" si="1"/>
        <v>#N/A</v>
      </c>
      <c r="BD7" s="134" t="e">
        <f t="shared" ca="1" si="1"/>
        <v>#N/A</v>
      </c>
      <c r="BE7" s="134" t="e">
        <f t="shared" ca="1" si="1"/>
        <v>#N/A</v>
      </c>
      <c r="BF7" s="134" t="e">
        <f t="shared" ca="1" si="1"/>
        <v>#N/A</v>
      </c>
      <c r="BG7" s="134" t="e">
        <f t="shared" ca="1" si="1"/>
        <v>#N/A</v>
      </c>
      <c r="BH7" s="134" t="e">
        <f t="shared" ca="1" si="1"/>
        <v>#N/A</v>
      </c>
      <c r="BI7" s="134" t="e">
        <f t="shared" ca="1" si="1"/>
        <v>#N/A</v>
      </c>
      <c r="BJ7" s="134" t="e">
        <f t="shared" ca="1" si="1"/>
        <v>#N/A</v>
      </c>
      <c r="BK7" s="134" t="e">
        <f t="shared" ca="1" si="1"/>
        <v>#N/A</v>
      </c>
      <c r="BL7" s="134" t="e">
        <f t="shared" ca="1" si="1"/>
        <v>#N/A</v>
      </c>
      <c r="BM7" s="134" t="e">
        <f t="shared" ca="1" si="1"/>
        <v>#N/A</v>
      </c>
      <c r="BN7" s="134" t="e">
        <f t="shared" ca="1" si="1"/>
        <v>#N/A</v>
      </c>
      <c r="BO7" s="134" t="e">
        <f t="shared" ca="1" si="1"/>
        <v>#N/A</v>
      </c>
      <c r="BP7" s="134" t="e">
        <f t="shared" ca="1" si="1"/>
        <v>#N/A</v>
      </c>
      <c r="BQ7" s="134" t="e">
        <f t="shared" ref="BQ7:CZ7" ca="1" si="2">CurrentIncome</f>
        <v>#N/A</v>
      </c>
      <c r="BR7" s="134" t="e">
        <f t="shared" ca="1" si="2"/>
        <v>#N/A</v>
      </c>
      <c r="BS7" s="134" t="e">
        <f t="shared" ca="1" si="2"/>
        <v>#N/A</v>
      </c>
      <c r="BT7" s="134" t="e">
        <f t="shared" ca="1" si="2"/>
        <v>#N/A</v>
      </c>
      <c r="BU7" s="134" t="e">
        <f t="shared" ca="1" si="2"/>
        <v>#N/A</v>
      </c>
      <c r="BV7" s="134" t="e">
        <f t="shared" ca="1" si="2"/>
        <v>#N/A</v>
      </c>
      <c r="BW7" s="134" t="e">
        <f t="shared" ca="1" si="2"/>
        <v>#N/A</v>
      </c>
      <c r="BX7" s="134" t="e">
        <f t="shared" ca="1" si="2"/>
        <v>#N/A</v>
      </c>
      <c r="BY7" s="134" t="e">
        <f t="shared" ca="1" si="2"/>
        <v>#N/A</v>
      </c>
      <c r="BZ7" s="134" t="e">
        <f t="shared" ca="1" si="2"/>
        <v>#N/A</v>
      </c>
      <c r="CA7" s="134" t="e">
        <f t="shared" ca="1" si="2"/>
        <v>#N/A</v>
      </c>
      <c r="CB7" s="134" t="e">
        <f t="shared" ca="1" si="2"/>
        <v>#N/A</v>
      </c>
      <c r="CC7" s="134" t="e">
        <f t="shared" ca="1" si="2"/>
        <v>#N/A</v>
      </c>
      <c r="CD7" s="134" t="e">
        <f t="shared" ca="1" si="2"/>
        <v>#N/A</v>
      </c>
      <c r="CE7" s="134" t="e">
        <f t="shared" ca="1" si="2"/>
        <v>#N/A</v>
      </c>
      <c r="CF7" s="134" t="e">
        <f t="shared" ca="1" si="2"/>
        <v>#N/A</v>
      </c>
      <c r="CG7" s="134" t="e">
        <f t="shared" ca="1" si="2"/>
        <v>#N/A</v>
      </c>
      <c r="CH7" s="134" t="e">
        <f t="shared" ca="1" si="2"/>
        <v>#N/A</v>
      </c>
      <c r="CI7" s="134" t="e">
        <f t="shared" ca="1" si="2"/>
        <v>#N/A</v>
      </c>
      <c r="CJ7" s="134" t="e">
        <f t="shared" ca="1" si="2"/>
        <v>#N/A</v>
      </c>
      <c r="CK7" s="134" t="e">
        <f t="shared" ca="1" si="2"/>
        <v>#N/A</v>
      </c>
      <c r="CL7" s="134" t="e">
        <f t="shared" ca="1" si="2"/>
        <v>#N/A</v>
      </c>
      <c r="CM7" s="134" t="e">
        <f t="shared" ca="1" si="2"/>
        <v>#N/A</v>
      </c>
      <c r="CN7" s="134" t="e">
        <f t="shared" ca="1" si="2"/>
        <v>#N/A</v>
      </c>
      <c r="CO7" s="134" t="e">
        <f t="shared" ca="1" si="2"/>
        <v>#N/A</v>
      </c>
      <c r="CP7" s="134" t="e">
        <f t="shared" ca="1" si="2"/>
        <v>#N/A</v>
      </c>
      <c r="CQ7" s="134" t="e">
        <f t="shared" ca="1" si="2"/>
        <v>#N/A</v>
      </c>
      <c r="CR7" s="134" t="e">
        <f t="shared" ca="1" si="2"/>
        <v>#N/A</v>
      </c>
      <c r="CS7" s="134" t="e">
        <f t="shared" ca="1" si="2"/>
        <v>#N/A</v>
      </c>
      <c r="CT7" s="134" t="e">
        <f t="shared" ca="1" si="2"/>
        <v>#N/A</v>
      </c>
      <c r="CU7" s="134" t="e">
        <f t="shared" ca="1" si="2"/>
        <v>#N/A</v>
      </c>
      <c r="CV7" s="134" t="e">
        <f t="shared" ca="1" si="2"/>
        <v>#N/A</v>
      </c>
      <c r="CW7" s="134" t="e">
        <f t="shared" ca="1" si="2"/>
        <v>#N/A</v>
      </c>
      <c r="CX7" s="134" t="e">
        <f t="shared" ca="1" si="2"/>
        <v>#N/A</v>
      </c>
      <c r="CY7" s="134" t="e">
        <f t="shared" ca="1" si="2"/>
        <v>#N/A</v>
      </c>
      <c r="CZ7" s="147" t="e">
        <f t="shared" ca="1" si="2"/>
        <v>#N/A</v>
      </c>
    </row>
    <row r="8" spans="1:105">
      <c r="A8" s="186" t="s">
        <v>75</v>
      </c>
      <c r="E8" s="134" t="e">
        <f t="shared" ref="E8:AJ8" ca="1" si="3">CurrentOutgo</f>
        <v>#N/A</v>
      </c>
      <c r="F8" s="134" t="e">
        <f t="shared" ca="1" si="3"/>
        <v>#N/A</v>
      </c>
      <c r="G8" s="134" t="e">
        <f t="shared" ca="1" si="3"/>
        <v>#N/A</v>
      </c>
      <c r="H8" s="134" t="e">
        <f t="shared" ca="1" si="3"/>
        <v>#N/A</v>
      </c>
      <c r="I8" s="134" t="e">
        <f t="shared" ca="1" si="3"/>
        <v>#N/A</v>
      </c>
      <c r="J8" s="134" t="e">
        <f t="shared" ca="1" si="3"/>
        <v>#N/A</v>
      </c>
      <c r="K8" s="134" t="e">
        <f t="shared" ca="1" si="3"/>
        <v>#N/A</v>
      </c>
      <c r="L8" s="134" t="e">
        <f t="shared" ca="1" si="3"/>
        <v>#N/A</v>
      </c>
      <c r="M8" s="134" t="e">
        <f t="shared" ca="1" si="3"/>
        <v>#N/A</v>
      </c>
      <c r="N8" s="134" t="e">
        <f t="shared" ca="1" si="3"/>
        <v>#N/A</v>
      </c>
      <c r="O8" s="134" t="e">
        <f t="shared" ca="1" si="3"/>
        <v>#N/A</v>
      </c>
      <c r="P8" s="134" t="e">
        <f t="shared" ca="1" si="3"/>
        <v>#N/A</v>
      </c>
      <c r="Q8" s="134" t="e">
        <f t="shared" ca="1" si="3"/>
        <v>#N/A</v>
      </c>
      <c r="R8" s="134" t="e">
        <f t="shared" ca="1" si="3"/>
        <v>#N/A</v>
      </c>
      <c r="S8" s="134" t="e">
        <f t="shared" ca="1" si="3"/>
        <v>#N/A</v>
      </c>
      <c r="T8" s="134" t="e">
        <f t="shared" ca="1" si="3"/>
        <v>#N/A</v>
      </c>
      <c r="U8" s="134" t="e">
        <f t="shared" ca="1" si="3"/>
        <v>#N/A</v>
      </c>
      <c r="V8" s="134" t="e">
        <f t="shared" ca="1" si="3"/>
        <v>#N/A</v>
      </c>
      <c r="W8" s="134" t="e">
        <f t="shared" ca="1" si="3"/>
        <v>#N/A</v>
      </c>
      <c r="X8" s="134" t="e">
        <f t="shared" ca="1" si="3"/>
        <v>#N/A</v>
      </c>
      <c r="Y8" s="134" t="e">
        <f t="shared" ca="1" si="3"/>
        <v>#N/A</v>
      </c>
      <c r="Z8" s="134" t="e">
        <f t="shared" ca="1" si="3"/>
        <v>#N/A</v>
      </c>
      <c r="AA8" s="134" t="e">
        <f t="shared" ca="1" si="3"/>
        <v>#N/A</v>
      </c>
      <c r="AB8" s="134" t="e">
        <f t="shared" ca="1" si="3"/>
        <v>#N/A</v>
      </c>
      <c r="AC8" s="134" t="e">
        <f t="shared" ca="1" si="3"/>
        <v>#N/A</v>
      </c>
      <c r="AD8" s="134" t="e">
        <f t="shared" ca="1" si="3"/>
        <v>#N/A</v>
      </c>
      <c r="AE8" s="134" t="e">
        <f t="shared" ca="1" si="3"/>
        <v>#N/A</v>
      </c>
      <c r="AF8" s="134" t="e">
        <f t="shared" ca="1" si="3"/>
        <v>#N/A</v>
      </c>
      <c r="AG8" s="134" t="e">
        <f t="shared" ca="1" si="3"/>
        <v>#N/A</v>
      </c>
      <c r="AH8" s="134" t="e">
        <f t="shared" ca="1" si="3"/>
        <v>#N/A</v>
      </c>
      <c r="AI8" s="134" t="e">
        <f t="shared" ca="1" si="3"/>
        <v>#N/A</v>
      </c>
      <c r="AJ8" s="134" t="e">
        <f t="shared" ca="1" si="3"/>
        <v>#N/A</v>
      </c>
      <c r="AK8" s="134" t="e">
        <f t="shared" ref="AK8:BP8" ca="1" si="4">CurrentOutgo</f>
        <v>#N/A</v>
      </c>
      <c r="AL8" s="134" t="e">
        <f t="shared" ca="1" si="4"/>
        <v>#N/A</v>
      </c>
      <c r="AM8" s="134" t="e">
        <f t="shared" ca="1" si="4"/>
        <v>#N/A</v>
      </c>
      <c r="AN8" s="134" t="e">
        <f t="shared" ca="1" si="4"/>
        <v>#N/A</v>
      </c>
      <c r="AO8" s="134" t="e">
        <f t="shared" ca="1" si="4"/>
        <v>#N/A</v>
      </c>
      <c r="AP8" s="134" t="e">
        <f t="shared" ca="1" si="4"/>
        <v>#N/A</v>
      </c>
      <c r="AQ8" s="134" t="e">
        <f t="shared" ca="1" si="4"/>
        <v>#N/A</v>
      </c>
      <c r="AR8" s="134" t="e">
        <f t="shared" ca="1" si="4"/>
        <v>#N/A</v>
      </c>
      <c r="AS8" s="134" t="e">
        <f t="shared" ca="1" si="4"/>
        <v>#N/A</v>
      </c>
      <c r="AT8" s="134" t="e">
        <f t="shared" ca="1" si="4"/>
        <v>#N/A</v>
      </c>
      <c r="AU8" s="134" t="e">
        <f t="shared" ca="1" si="4"/>
        <v>#N/A</v>
      </c>
      <c r="AV8" s="134" t="e">
        <f t="shared" ca="1" si="4"/>
        <v>#N/A</v>
      </c>
      <c r="AW8" s="134" t="e">
        <f t="shared" ca="1" si="4"/>
        <v>#N/A</v>
      </c>
      <c r="AX8" s="134" t="e">
        <f t="shared" ca="1" si="4"/>
        <v>#N/A</v>
      </c>
      <c r="AY8" s="134" t="e">
        <f t="shared" ca="1" si="4"/>
        <v>#N/A</v>
      </c>
      <c r="AZ8" s="134" t="e">
        <f t="shared" ca="1" si="4"/>
        <v>#N/A</v>
      </c>
      <c r="BA8" s="134" t="e">
        <f t="shared" ca="1" si="4"/>
        <v>#N/A</v>
      </c>
      <c r="BB8" s="134" t="e">
        <f t="shared" ca="1" si="4"/>
        <v>#N/A</v>
      </c>
      <c r="BC8" s="134" t="e">
        <f t="shared" ca="1" si="4"/>
        <v>#N/A</v>
      </c>
      <c r="BD8" s="134" t="e">
        <f t="shared" ca="1" si="4"/>
        <v>#N/A</v>
      </c>
      <c r="BE8" s="134" t="e">
        <f t="shared" ca="1" si="4"/>
        <v>#N/A</v>
      </c>
      <c r="BF8" s="134" t="e">
        <f t="shared" ca="1" si="4"/>
        <v>#N/A</v>
      </c>
      <c r="BG8" s="134" t="e">
        <f t="shared" ca="1" si="4"/>
        <v>#N/A</v>
      </c>
      <c r="BH8" s="134" t="e">
        <f t="shared" ca="1" si="4"/>
        <v>#N/A</v>
      </c>
      <c r="BI8" s="134" t="e">
        <f t="shared" ca="1" si="4"/>
        <v>#N/A</v>
      </c>
      <c r="BJ8" s="134" t="e">
        <f t="shared" ca="1" si="4"/>
        <v>#N/A</v>
      </c>
      <c r="BK8" s="134" t="e">
        <f t="shared" ca="1" si="4"/>
        <v>#N/A</v>
      </c>
      <c r="BL8" s="134" t="e">
        <f t="shared" ca="1" si="4"/>
        <v>#N/A</v>
      </c>
      <c r="BM8" s="134" t="e">
        <f t="shared" ca="1" si="4"/>
        <v>#N/A</v>
      </c>
      <c r="BN8" s="134" t="e">
        <f t="shared" ca="1" si="4"/>
        <v>#N/A</v>
      </c>
      <c r="BO8" s="134" t="e">
        <f t="shared" ca="1" si="4"/>
        <v>#N/A</v>
      </c>
      <c r="BP8" s="134" t="e">
        <f t="shared" ca="1" si="4"/>
        <v>#N/A</v>
      </c>
      <c r="BQ8" s="134" t="e">
        <f t="shared" ref="BQ8:CZ8" ca="1" si="5">CurrentOutgo</f>
        <v>#N/A</v>
      </c>
      <c r="BR8" s="134" t="e">
        <f t="shared" ca="1" si="5"/>
        <v>#N/A</v>
      </c>
      <c r="BS8" s="134" t="e">
        <f t="shared" ca="1" si="5"/>
        <v>#N/A</v>
      </c>
      <c r="BT8" s="134" t="e">
        <f t="shared" ca="1" si="5"/>
        <v>#N/A</v>
      </c>
      <c r="BU8" s="134" t="e">
        <f t="shared" ca="1" si="5"/>
        <v>#N/A</v>
      </c>
      <c r="BV8" s="134" t="e">
        <f t="shared" ca="1" si="5"/>
        <v>#N/A</v>
      </c>
      <c r="BW8" s="134" t="e">
        <f t="shared" ca="1" si="5"/>
        <v>#N/A</v>
      </c>
      <c r="BX8" s="134" t="e">
        <f t="shared" ca="1" si="5"/>
        <v>#N/A</v>
      </c>
      <c r="BY8" s="134" t="e">
        <f t="shared" ca="1" si="5"/>
        <v>#N/A</v>
      </c>
      <c r="BZ8" s="134" t="e">
        <f t="shared" ca="1" si="5"/>
        <v>#N/A</v>
      </c>
      <c r="CA8" s="134" t="e">
        <f t="shared" ca="1" si="5"/>
        <v>#N/A</v>
      </c>
      <c r="CB8" s="134" t="e">
        <f t="shared" ca="1" si="5"/>
        <v>#N/A</v>
      </c>
      <c r="CC8" s="134" t="e">
        <f t="shared" ca="1" si="5"/>
        <v>#N/A</v>
      </c>
      <c r="CD8" s="134" t="e">
        <f t="shared" ca="1" si="5"/>
        <v>#N/A</v>
      </c>
      <c r="CE8" s="134" t="e">
        <f t="shared" ca="1" si="5"/>
        <v>#N/A</v>
      </c>
      <c r="CF8" s="134" t="e">
        <f t="shared" ca="1" si="5"/>
        <v>#N/A</v>
      </c>
      <c r="CG8" s="134" t="e">
        <f t="shared" ca="1" si="5"/>
        <v>#N/A</v>
      </c>
      <c r="CH8" s="134" t="e">
        <f t="shared" ca="1" si="5"/>
        <v>#N/A</v>
      </c>
      <c r="CI8" s="134" t="e">
        <f t="shared" ca="1" si="5"/>
        <v>#N/A</v>
      </c>
      <c r="CJ8" s="134" t="e">
        <f t="shared" ca="1" si="5"/>
        <v>#N/A</v>
      </c>
      <c r="CK8" s="134" t="e">
        <f t="shared" ca="1" si="5"/>
        <v>#N/A</v>
      </c>
      <c r="CL8" s="134" t="e">
        <f t="shared" ca="1" si="5"/>
        <v>#N/A</v>
      </c>
      <c r="CM8" s="134" t="e">
        <f t="shared" ca="1" si="5"/>
        <v>#N/A</v>
      </c>
      <c r="CN8" s="134" t="e">
        <f t="shared" ca="1" si="5"/>
        <v>#N/A</v>
      </c>
      <c r="CO8" s="134" t="e">
        <f t="shared" ca="1" si="5"/>
        <v>#N/A</v>
      </c>
      <c r="CP8" s="134" t="e">
        <f t="shared" ca="1" si="5"/>
        <v>#N/A</v>
      </c>
      <c r="CQ8" s="134" t="e">
        <f t="shared" ca="1" si="5"/>
        <v>#N/A</v>
      </c>
      <c r="CR8" s="134" t="e">
        <f t="shared" ca="1" si="5"/>
        <v>#N/A</v>
      </c>
      <c r="CS8" s="134" t="e">
        <f t="shared" ca="1" si="5"/>
        <v>#N/A</v>
      </c>
      <c r="CT8" s="134" t="e">
        <f t="shared" ca="1" si="5"/>
        <v>#N/A</v>
      </c>
      <c r="CU8" s="134" t="e">
        <f t="shared" ca="1" si="5"/>
        <v>#N/A</v>
      </c>
      <c r="CV8" s="134" t="e">
        <f t="shared" ca="1" si="5"/>
        <v>#N/A</v>
      </c>
      <c r="CW8" s="134" t="e">
        <f t="shared" ca="1" si="5"/>
        <v>#N/A</v>
      </c>
      <c r="CX8" s="134" t="e">
        <f t="shared" ca="1" si="5"/>
        <v>#N/A</v>
      </c>
      <c r="CY8" s="134" t="e">
        <f t="shared" ca="1" si="5"/>
        <v>#N/A</v>
      </c>
      <c r="CZ8" s="147" t="e">
        <f t="shared" ca="1" si="5"/>
        <v>#N/A</v>
      </c>
    </row>
    <row r="9" spans="1:105">
      <c r="A9" s="186" t="s">
        <v>180</v>
      </c>
      <c r="E9" s="134" t="e">
        <f t="shared" ref="E9:AJ9" ca="1" si="6">E7-E8</f>
        <v>#N/A</v>
      </c>
      <c r="F9" s="134" t="e">
        <f t="shared" ca="1" si="6"/>
        <v>#N/A</v>
      </c>
      <c r="G9" s="134" t="e">
        <f t="shared" ca="1" si="6"/>
        <v>#N/A</v>
      </c>
      <c r="H9" s="134" t="e">
        <f t="shared" ca="1" si="6"/>
        <v>#N/A</v>
      </c>
      <c r="I9" s="134" t="e">
        <f t="shared" ca="1" si="6"/>
        <v>#N/A</v>
      </c>
      <c r="J9" s="134" t="e">
        <f t="shared" ca="1" si="6"/>
        <v>#N/A</v>
      </c>
      <c r="K9" s="134" t="e">
        <f t="shared" ca="1" si="6"/>
        <v>#N/A</v>
      </c>
      <c r="L9" s="134" t="e">
        <f t="shared" ca="1" si="6"/>
        <v>#N/A</v>
      </c>
      <c r="M9" s="134" t="e">
        <f t="shared" ca="1" si="6"/>
        <v>#N/A</v>
      </c>
      <c r="N9" s="134" t="e">
        <f t="shared" ca="1" si="6"/>
        <v>#N/A</v>
      </c>
      <c r="O9" s="134" t="e">
        <f t="shared" ca="1" si="6"/>
        <v>#N/A</v>
      </c>
      <c r="P9" s="134" t="e">
        <f t="shared" ca="1" si="6"/>
        <v>#N/A</v>
      </c>
      <c r="Q9" s="134" t="e">
        <f t="shared" ca="1" si="6"/>
        <v>#N/A</v>
      </c>
      <c r="R9" s="134" t="e">
        <f t="shared" ca="1" si="6"/>
        <v>#N/A</v>
      </c>
      <c r="S9" s="134" t="e">
        <f t="shared" ca="1" si="6"/>
        <v>#N/A</v>
      </c>
      <c r="T9" s="134" t="e">
        <f t="shared" ca="1" si="6"/>
        <v>#N/A</v>
      </c>
      <c r="U9" s="134" t="e">
        <f t="shared" ca="1" si="6"/>
        <v>#N/A</v>
      </c>
      <c r="V9" s="134" t="e">
        <f t="shared" ca="1" si="6"/>
        <v>#N/A</v>
      </c>
      <c r="W9" s="134" t="e">
        <f t="shared" ca="1" si="6"/>
        <v>#N/A</v>
      </c>
      <c r="X9" s="134" t="e">
        <f t="shared" ca="1" si="6"/>
        <v>#N/A</v>
      </c>
      <c r="Y9" s="134" t="e">
        <f t="shared" ca="1" si="6"/>
        <v>#N/A</v>
      </c>
      <c r="Z9" s="134" t="e">
        <f t="shared" ca="1" si="6"/>
        <v>#N/A</v>
      </c>
      <c r="AA9" s="134" t="e">
        <f t="shared" ca="1" si="6"/>
        <v>#N/A</v>
      </c>
      <c r="AB9" s="134" t="e">
        <f t="shared" ca="1" si="6"/>
        <v>#N/A</v>
      </c>
      <c r="AC9" s="134" t="e">
        <f t="shared" ca="1" si="6"/>
        <v>#N/A</v>
      </c>
      <c r="AD9" s="134" t="e">
        <f t="shared" ca="1" si="6"/>
        <v>#N/A</v>
      </c>
      <c r="AE9" s="134" t="e">
        <f t="shared" ca="1" si="6"/>
        <v>#N/A</v>
      </c>
      <c r="AF9" s="134" t="e">
        <f t="shared" ca="1" si="6"/>
        <v>#N/A</v>
      </c>
      <c r="AG9" s="134" t="e">
        <f t="shared" ca="1" si="6"/>
        <v>#N/A</v>
      </c>
      <c r="AH9" s="134" t="e">
        <f t="shared" ca="1" si="6"/>
        <v>#N/A</v>
      </c>
      <c r="AI9" s="134" t="e">
        <f t="shared" ca="1" si="6"/>
        <v>#N/A</v>
      </c>
      <c r="AJ9" s="134" t="e">
        <f t="shared" ca="1" si="6"/>
        <v>#N/A</v>
      </c>
      <c r="AK9" s="134" t="e">
        <f t="shared" ref="AK9:BP9" ca="1" si="7">AK7-AK8</f>
        <v>#N/A</v>
      </c>
      <c r="AL9" s="134" t="e">
        <f t="shared" ca="1" si="7"/>
        <v>#N/A</v>
      </c>
      <c r="AM9" s="134" t="e">
        <f t="shared" ca="1" si="7"/>
        <v>#N/A</v>
      </c>
      <c r="AN9" s="134" t="e">
        <f t="shared" ca="1" si="7"/>
        <v>#N/A</v>
      </c>
      <c r="AO9" s="134" t="e">
        <f t="shared" ca="1" si="7"/>
        <v>#N/A</v>
      </c>
      <c r="AP9" s="134" t="e">
        <f t="shared" ca="1" si="7"/>
        <v>#N/A</v>
      </c>
      <c r="AQ9" s="134" t="e">
        <f t="shared" ca="1" si="7"/>
        <v>#N/A</v>
      </c>
      <c r="AR9" s="134" t="e">
        <f t="shared" ca="1" si="7"/>
        <v>#N/A</v>
      </c>
      <c r="AS9" s="134" t="e">
        <f t="shared" ca="1" si="7"/>
        <v>#N/A</v>
      </c>
      <c r="AT9" s="134" t="e">
        <f t="shared" ca="1" si="7"/>
        <v>#N/A</v>
      </c>
      <c r="AU9" s="134" t="e">
        <f t="shared" ca="1" si="7"/>
        <v>#N/A</v>
      </c>
      <c r="AV9" s="134" t="e">
        <f t="shared" ca="1" si="7"/>
        <v>#N/A</v>
      </c>
      <c r="AW9" s="134" t="e">
        <f t="shared" ca="1" si="7"/>
        <v>#N/A</v>
      </c>
      <c r="AX9" s="134" t="e">
        <f t="shared" ca="1" si="7"/>
        <v>#N/A</v>
      </c>
      <c r="AY9" s="134" t="e">
        <f t="shared" ca="1" si="7"/>
        <v>#N/A</v>
      </c>
      <c r="AZ9" s="134" t="e">
        <f t="shared" ca="1" si="7"/>
        <v>#N/A</v>
      </c>
      <c r="BA9" s="134" t="e">
        <f t="shared" ca="1" si="7"/>
        <v>#N/A</v>
      </c>
      <c r="BB9" s="134" t="e">
        <f t="shared" ca="1" si="7"/>
        <v>#N/A</v>
      </c>
      <c r="BC9" s="134" t="e">
        <f t="shared" ca="1" si="7"/>
        <v>#N/A</v>
      </c>
      <c r="BD9" s="134" t="e">
        <f t="shared" ca="1" si="7"/>
        <v>#N/A</v>
      </c>
      <c r="BE9" s="134" t="e">
        <f t="shared" ca="1" si="7"/>
        <v>#N/A</v>
      </c>
      <c r="BF9" s="134" t="e">
        <f t="shared" ca="1" si="7"/>
        <v>#N/A</v>
      </c>
      <c r="BG9" s="134" t="e">
        <f t="shared" ca="1" si="7"/>
        <v>#N/A</v>
      </c>
      <c r="BH9" s="134" t="e">
        <f t="shared" ca="1" si="7"/>
        <v>#N/A</v>
      </c>
      <c r="BI9" s="134" t="e">
        <f t="shared" ca="1" si="7"/>
        <v>#N/A</v>
      </c>
      <c r="BJ9" s="134" t="e">
        <f t="shared" ca="1" si="7"/>
        <v>#N/A</v>
      </c>
      <c r="BK9" s="134" t="e">
        <f t="shared" ca="1" si="7"/>
        <v>#N/A</v>
      </c>
      <c r="BL9" s="134" t="e">
        <f t="shared" ca="1" si="7"/>
        <v>#N/A</v>
      </c>
      <c r="BM9" s="134" t="e">
        <f t="shared" ca="1" si="7"/>
        <v>#N/A</v>
      </c>
      <c r="BN9" s="134" t="e">
        <f t="shared" ca="1" si="7"/>
        <v>#N/A</v>
      </c>
      <c r="BO9" s="134" t="e">
        <f t="shared" ca="1" si="7"/>
        <v>#N/A</v>
      </c>
      <c r="BP9" s="134" t="e">
        <f t="shared" ca="1" si="7"/>
        <v>#N/A</v>
      </c>
      <c r="BQ9" s="134" t="e">
        <f t="shared" ref="BQ9:CV9" ca="1" si="8">BQ7-BQ8</f>
        <v>#N/A</v>
      </c>
      <c r="BR9" s="134" t="e">
        <f t="shared" ca="1" si="8"/>
        <v>#N/A</v>
      </c>
      <c r="BS9" s="134" t="e">
        <f t="shared" ca="1" si="8"/>
        <v>#N/A</v>
      </c>
      <c r="BT9" s="134" t="e">
        <f t="shared" ca="1" si="8"/>
        <v>#N/A</v>
      </c>
      <c r="BU9" s="134" t="e">
        <f t="shared" ca="1" si="8"/>
        <v>#N/A</v>
      </c>
      <c r="BV9" s="134" t="e">
        <f t="shared" ca="1" si="8"/>
        <v>#N/A</v>
      </c>
      <c r="BW9" s="134" t="e">
        <f t="shared" ca="1" si="8"/>
        <v>#N/A</v>
      </c>
      <c r="BX9" s="134" t="e">
        <f t="shared" ca="1" si="8"/>
        <v>#N/A</v>
      </c>
      <c r="BY9" s="134" t="e">
        <f t="shared" ca="1" si="8"/>
        <v>#N/A</v>
      </c>
      <c r="BZ9" s="134" t="e">
        <f t="shared" ca="1" si="8"/>
        <v>#N/A</v>
      </c>
      <c r="CA9" s="134" t="e">
        <f t="shared" ca="1" si="8"/>
        <v>#N/A</v>
      </c>
      <c r="CB9" s="134" t="e">
        <f t="shared" ca="1" si="8"/>
        <v>#N/A</v>
      </c>
      <c r="CC9" s="134" t="e">
        <f t="shared" ca="1" si="8"/>
        <v>#N/A</v>
      </c>
      <c r="CD9" s="134" t="e">
        <f t="shared" ca="1" si="8"/>
        <v>#N/A</v>
      </c>
      <c r="CE9" s="134" t="e">
        <f t="shared" ca="1" si="8"/>
        <v>#N/A</v>
      </c>
      <c r="CF9" s="134" t="e">
        <f t="shared" ca="1" si="8"/>
        <v>#N/A</v>
      </c>
      <c r="CG9" s="134" t="e">
        <f t="shared" ca="1" si="8"/>
        <v>#N/A</v>
      </c>
      <c r="CH9" s="134" t="e">
        <f t="shared" ca="1" si="8"/>
        <v>#N/A</v>
      </c>
      <c r="CI9" s="134" t="e">
        <f t="shared" ca="1" si="8"/>
        <v>#N/A</v>
      </c>
      <c r="CJ9" s="134" t="e">
        <f t="shared" ca="1" si="8"/>
        <v>#N/A</v>
      </c>
      <c r="CK9" s="134" t="e">
        <f t="shared" ca="1" si="8"/>
        <v>#N/A</v>
      </c>
      <c r="CL9" s="134" t="e">
        <f t="shared" ca="1" si="8"/>
        <v>#N/A</v>
      </c>
      <c r="CM9" s="134" t="e">
        <f t="shared" ca="1" si="8"/>
        <v>#N/A</v>
      </c>
      <c r="CN9" s="134" t="e">
        <f t="shared" ca="1" si="8"/>
        <v>#N/A</v>
      </c>
      <c r="CO9" s="134" t="e">
        <f t="shared" ca="1" si="8"/>
        <v>#N/A</v>
      </c>
      <c r="CP9" s="134" t="e">
        <f t="shared" ca="1" si="8"/>
        <v>#N/A</v>
      </c>
      <c r="CQ9" s="134" t="e">
        <f t="shared" ca="1" si="8"/>
        <v>#N/A</v>
      </c>
      <c r="CR9" s="134" t="e">
        <f t="shared" ca="1" si="8"/>
        <v>#N/A</v>
      </c>
      <c r="CS9" s="134" t="e">
        <f t="shared" ca="1" si="8"/>
        <v>#N/A</v>
      </c>
      <c r="CT9" s="134" t="e">
        <f t="shared" ca="1" si="8"/>
        <v>#N/A</v>
      </c>
      <c r="CU9" s="134" t="e">
        <f t="shared" ca="1" si="8"/>
        <v>#N/A</v>
      </c>
      <c r="CV9" s="134" t="e">
        <f t="shared" ca="1" si="8"/>
        <v>#N/A</v>
      </c>
      <c r="CW9" s="134" t="e">
        <f ca="1">CW7-CW8</f>
        <v>#N/A</v>
      </c>
      <c r="CX9" s="134" t="e">
        <f ca="1">CX7-CX8</f>
        <v>#N/A</v>
      </c>
      <c r="CY9" s="134" t="e">
        <f ca="1">CY7-CY8</f>
        <v>#N/A</v>
      </c>
      <c r="CZ9" s="147" t="e">
        <f ca="1">CZ7-CZ8</f>
        <v>#N/A</v>
      </c>
    </row>
    <row r="10" spans="1:105" ht="13.8" thickBot="1">
      <c r="A10" s="189" t="s">
        <v>181</v>
      </c>
      <c r="E10" s="134">
        <f ca="1">'פריסת חובות'!E42</f>
        <v>0</v>
      </c>
      <c r="F10" s="134">
        <f ca="1">'פריסת חובות'!F42</f>
        <v>0</v>
      </c>
      <c r="G10" s="134">
        <f ca="1">'פריסת חובות'!G42</f>
        <v>0</v>
      </c>
      <c r="H10" s="134">
        <f ca="1">'פריסת חובות'!H42</f>
        <v>0</v>
      </c>
      <c r="I10" s="134">
        <f ca="1">'פריסת חובות'!I42</f>
        <v>0</v>
      </c>
      <c r="J10" s="134">
        <f ca="1">'פריסת חובות'!J42</f>
        <v>0</v>
      </c>
      <c r="K10" s="134">
        <f ca="1">'פריסת חובות'!K42</f>
        <v>0</v>
      </c>
      <c r="L10" s="134">
        <f ca="1">'פריסת חובות'!L42</f>
        <v>0</v>
      </c>
      <c r="M10" s="134">
        <f ca="1">'פריסת חובות'!M42</f>
        <v>0</v>
      </c>
      <c r="N10" s="134">
        <f ca="1">'פריסת חובות'!N42</f>
        <v>0</v>
      </c>
      <c r="O10" s="134">
        <f ca="1">'פריסת חובות'!O42</f>
        <v>0</v>
      </c>
      <c r="P10" s="134">
        <f ca="1">'פריסת חובות'!P42</f>
        <v>0</v>
      </c>
      <c r="Q10" s="134">
        <f ca="1">'פריסת חובות'!Q42</f>
        <v>0</v>
      </c>
      <c r="R10" s="134">
        <f ca="1">'פריסת חובות'!R42</f>
        <v>0</v>
      </c>
      <c r="S10" s="134">
        <f ca="1">'פריסת חובות'!S42</f>
        <v>0</v>
      </c>
      <c r="T10" s="134">
        <f ca="1">'פריסת חובות'!T42</f>
        <v>0</v>
      </c>
      <c r="U10" s="134">
        <f ca="1">'פריסת חובות'!U42</f>
        <v>0</v>
      </c>
      <c r="V10" s="134">
        <f ca="1">'פריסת חובות'!V42</f>
        <v>0</v>
      </c>
      <c r="W10" s="134">
        <f ca="1">'פריסת חובות'!W42</f>
        <v>0</v>
      </c>
      <c r="X10" s="134">
        <f ca="1">'פריסת חובות'!X42</f>
        <v>0</v>
      </c>
      <c r="Y10" s="134">
        <f ca="1">'פריסת חובות'!Y42</f>
        <v>0</v>
      </c>
      <c r="Z10" s="134">
        <f ca="1">'פריסת חובות'!Z42</f>
        <v>0</v>
      </c>
      <c r="AA10" s="134">
        <f ca="1">'פריסת חובות'!AA42</f>
        <v>0</v>
      </c>
      <c r="AB10" s="134">
        <f ca="1">'פריסת חובות'!AB42</f>
        <v>0</v>
      </c>
      <c r="AC10" s="134">
        <f ca="1">'פריסת חובות'!AC42</f>
        <v>0</v>
      </c>
      <c r="AD10" s="134">
        <f ca="1">'פריסת חובות'!AD42</f>
        <v>0</v>
      </c>
      <c r="AE10" s="134">
        <f ca="1">'פריסת חובות'!AE42</f>
        <v>0</v>
      </c>
      <c r="AF10" s="134">
        <f ca="1">'פריסת חובות'!AF42</f>
        <v>0</v>
      </c>
      <c r="AG10" s="134">
        <f ca="1">'פריסת חובות'!AG42</f>
        <v>0</v>
      </c>
      <c r="AH10" s="134">
        <f ca="1">'פריסת חובות'!AH42</f>
        <v>0</v>
      </c>
      <c r="AI10" s="134">
        <f ca="1">'פריסת חובות'!AI42</f>
        <v>0</v>
      </c>
      <c r="AJ10" s="134">
        <f ca="1">'פריסת חובות'!AJ42</f>
        <v>0</v>
      </c>
      <c r="AK10" s="134">
        <f ca="1">'פריסת חובות'!AK42</f>
        <v>0</v>
      </c>
      <c r="AL10" s="134">
        <f ca="1">'פריסת חובות'!AL42</f>
        <v>0</v>
      </c>
      <c r="AM10" s="134">
        <f ca="1">'פריסת חובות'!AM42</f>
        <v>0</v>
      </c>
      <c r="AN10" s="134">
        <f ca="1">'פריסת חובות'!AN42</f>
        <v>0</v>
      </c>
      <c r="AO10" s="134">
        <f ca="1">'פריסת חובות'!AO42</f>
        <v>0</v>
      </c>
      <c r="AP10" s="134">
        <f ca="1">'פריסת חובות'!AP42</f>
        <v>0</v>
      </c>
      <c r="AQ10" s="134">
        <f ca="1">'פריסת חובות'!AQ42</f>
        <v>0</v>
      </c>
      <c r="AR10" s="134">
        <f ca="1">'פריסת חובות'!AR42</f>
        <v>0</v>
      </c>
      <c r="AS10" s="134">
        <f ca="1">'פריסת חובות'!AS42</f>
        <v>0</v>
      </c>
      <c r="AT10" s="134">
        <f ca="1">'פריסת חובות'!AT42</f>
        <v>0</v>
      </c>
      <c r="AU10" s="134">
        <f ca="1">'פריסת חובות'!AU42</f>
        <v>0</v>
      </c>
      <c r="AV10" s="134">
        <f ca="1">'פריסת חובות'!AV42</f>
        <v>0</v>
      </c>
      <c r="AW10" s="134">
        <f ca="1">'פריסת חובות'!AW42</f>
        <v>0</v>
      </c>
      <c r="AX10" s="134">
        <f ca="1">'פריסת חובות'!AX42</f>
        <v>0</v>
      </c>
      <c r="AY10" s="134">
        <f ca="1">'פריסת חובות'!AY42</f>
        <v>0</v>
      </c>
      <c r="AZ10" s="134">
        <f ca="1">'פריסת חובות'!AZ42</f>
        <v>0</v>
      </c>
      <c r="BA10" s="134">
        <f ca="1">'פריסת חובות'!BA42</f>
        <v>0</v>
      </c>
      <c r="BB10" s="134">
        <f ca="1">'פריסת חובות'!BB42</f>
        <v>0</v>
      </c>
      <c r="BC10" s="134">
        <f ca="1">'פריסת חובות'!BC42</f>
        <v>0</v>
      </c>
      <c r="BD10" s="134">
        <f ca="1">'פריסת חובות'!BD42</f>
        <v>0</v>
      </c>
      <c r="BE10" s="134">
        <f ca="1">'פריסת חובות'!BE42</f>
        <v>0</v>
      </c>
      <c r="BF10" s="134">
        <f ca="1">'פריסת חובות'!BF42</f>
        <v>0</v>
      </c>
      <c r="BG10" s="134">
        <f ca="1">'פריסת חובות'!BG42</f>
        <v>0</v>
      </c>
      <c r="BH10" s="134">
        <f ca="1">'פריסת חובות'!BH42</f>
        <v>0</v>
      </c>
      <c r="BI10" s="134">
        <f ca="1">'פריסת חובות'!BI42</f>
        <v>0</v>
      </c>
      <c r="BJ10" s="134">
        <f ca="1">'פריסת חובות'!BJ42</f>
        <v>0</v>
      </c>
      <c r="BK10" s="134">
        <f ca="1">'פריסת חובות'!BK42</f>
        <v>0</v>
      </c>
      <c r="BL10" s="134">
        <f ca="1">'פריסת חובות'!BL42</f>
        <v>0</v>
      </c>
      <c r="BM10" s="134">
        <f ca="1">'פריסת חובות'!BM42</f>
        <v>0</v>
      </c>
      <c r="BN10" s="134">
        <f ca="1">'פריסת חובות'!BN42</f>
        <v>0</v>
      </c>
      <c r="BO10" s="134">
        <f ca="1">'פריסת חובות'!BO42</f>
        <v>0</v>
      </c>
      <c r="BP10" s="134">
        <f ca="1">'פריסת חובות'!BP42</f>
        <v>0</v>
      </c>
      <c r="BQ10" s="134">
        <f ca="1">'פריסת חובות'!BQ42</f>
        <v>0</v>
      </c>
      <c r="BR10" s="134">
        <f ca="1">'פריסת חובות'!BR42</f>
        <v>0</v>
      </c>
      <c r="BS10" s="134">
        <f ca="1">'פריסת חובות'!BS42</f>
        <v>0</v>
      </c>
      <c r="BT10" s="134">
        <f ca="1">'פריסת חובות'!BT42</f>
        <v>0</v>
      </c>
      <c r="BU10" s="134">
        <f ca="1">'פריסת חובות'!BU42</f>
        <v>0</v>
      </c>
      <c r="BV10" s="134">
        <f ca="1">'פריסת חובות'!BV42</f>
        <v>0</v>
      </c>
      <c r="BW10" s="134">
        <f ca="1">'פריסת חובות'!BW42</f>
        <v>0</v>
      </c>
      <c r="BX10" s="134">
        <f ca="1">'פריסת חובות'!BX42</f>
        <v>0</v>
      </c>
      <c r="BY10" s="134">
        <f ca="1">'פריסת חובות'!BY42</f>
        <v>0</v>
      </c>
      <c r="BZ10" s="134">
        <f ca="1">'פריסת חובות'!BZ42</f>
        <v>0</v>
      </c>
      <c r="CA10" s="134">
        <f ca="1">'פריסת חובות'!CA42</f>
        <v>0</v>
      </c>
      <c r="CB10" s="134">
        <f ca="1">'פריסת חובות'!CB42</f>
        <v>0</v>
      </c>
      <c r="CC10" s="134">
        <f ca="1">'פריסת חובות'!CC42</f>
        <v>0</v>
      </c>
      <c r="CD10" s="134">
        <f ca="1">'פריסת חובות'!CD42</f>
        <v>0</v>
      </c>
      <c r="CE10" s="134">
        <f ca="1">'פריסת חובות'!CE42</f>
        <v>0</v>
      </c>
      <c r="CF10" s="134">
        <f ca="1">'פריסת חובות'!CF42</f>
        <v>0</v>
      </c>
      <c r="CG10" s="134">
        <f ca="1">'פריסת חובות'!CG42</f>
        <v>0</v>
      </c>
      <c r="CH10" s="134">
        <f ca="1">'פריסת חובות'!CH42</f>
        <v>0</v>
      </c>
      <c r="CI10" s="134">
        <f ca="1">'פריסת חובות'!CI42</f>
        <v>0</v>
      </c>
      <c r="CJ10" s="134">
        <f ca="1">'פריסת חובות'!CJ42</f>
        <v>0</v>
      </c>
      <c r="CK10" s="134">
        <f ca="1">'פריסת חובות'!CK42</f>
        <v>0</v>
      </c>
      <c r="CL10" s="134">
        <f ca="1">'פריסת חובות'!CL42</f>
        <v>0</v>
      </c>
      <c r="CM10" s="134">
        <f ca="1">'פריסת חובות'!CM42</f>
        <v>0</v>
      </c>
      <c r="CN10" s="134">
        <f ca="1">'פריסת חובות'!CN42</f>
        <v>0</v>
      </c>
      <c r="CO10" s="134">
        <f ca="1">'פריסת חובות'!CO42</f>
        <v>0</v>
      </c>
      <c r="CP10" s="134">
        <f ca="1">'פריסת חובות'!CP42</f>
        <v>0</v>
      </c>
      <c r="CQ10" s="134">
        <f ca="1">'פריסת חובות'!CQ42</f>
        <v>0</v>
      </c>
      <c r="CR10" s="134">
        <f ca="1">'פריסת חובות'!CR42</f>
        <v>0</v>
      </c>
      <c r="CS10" s="134">
        <f ca="1">'פריסת חובות'!CS42</f>
        <v>0</v>
      </c>
      <c r="CT10" s="134">
        <f ca="1">'פריסת חובות'!CT42</f>
        <v>0</v>
      </c>
      <c r="CU10" s="134">
        <f ca="1">'פריסת חובות'!CU42</f>
        <v>0</v>
      </c>
      <c r="CV10" s="134">
        <f ca="1">'פריסת חובות'!CV42</f>
        <v>0</v>
      </c>
      <c r="CW10" s="134">
        <f ca="1">'פריסת חובות'!CW42</f>
        <v>0</v>
      </c>
      <c r="CX10" s="134">
        <f ca="1">'פריסת חובות'!CX42</f>
        <v>0</v>
      </c>
      <c r="CY10" s="134">
        <f ca="1">'פריסת חובות'!CY42</f>
        <v>0</v>
      </c>
      <c r="CZ10" s="147">
        <f ca="1">'פריסת חובות'!CZ42</f>
        <v>0</v>
      </c>
    </row>
    <row r="11" spans="1:105" s="148" customFormat="1" ht="13.8" thickBot="1">
      <c r="A11" s="190" t="s">
        <v>182</v>
      </c>
      <c r="E11" s="149" t="e">
        <f t="shared" ref="E11:AJ11" ca="1" si="9">+E9-E10</f>
        <v>#N/A</v>
      </c>
      <c r="F11" s="149" t="e">
        <f t="shared" ca="1" si="9"/>
        <v>#N/A</v>
      </c>
      <c r="G11" s="149" t="e">
        <f t="shared" ca="1" si="9"/>
        <v>#N/A</v>
      </c>
      <c r="H11" s="149" t="e">
        <f t="shared" ca="1" si="9"/>
        <v>#N/A</v>
      </c>
      <c r="I11" s="149" t="e">
        <f t="shared" ca="1" si="9"/>
        <v>#N/A</v>
      </c>
      <c r="J11" s="149" t="e">
        <f t="shared" ca="1" si="9"/>
        <v>#N/A</v>
      </c>
      <c r="K11" s="149" t="e">
        <f t="shared" ca="1" si="9"/>
        <v>#N/A</v>
      </c>
      <c r="L11" s="149" t="e">
        <f t="shared" ca="1" si="9"/>
        <v>#N/A</v>
      </c>
      <c r="M11" s="149" t="e">
        <f t="shared" ca="1" si="9"/>
        <v>#N/A</v>
      </c>
      <c r="N11" s="149" t="e">
        <f t="shared" ca="1" si="9"/>
        <v>#N/A</v>
      </c>
      <c r="O11" s="149" t="e">
        <f t="shared" ca="1" si="9"/>
        <v>#N/A</v>
      </c>
      <c r="P11" s="149" t="e">
        <f t="shared" ca="1" si="9"/>
        <v>#N/A</v>
      </c>
      <c r="Q11" s="149" t="e">
        <f t="shared" ca="1" si="9"/>
        <v>#N/A</v>
      </c>
      <c r="R11" s="149" t="e">
        <f t="shared" ca="1" si="9"/>
        <v>#N/A</v>
      </c>
      <c r="S11" s="149" t="e">
        <f t="shared" ca="1" si="9"/>
        <v>#N/A</v>
      </c>
      <c r="T11" s="149" t="e">
        <f t="shared" ca="1" si="9"/>
        <v>#N/A</v>
      </c>
      <c r="U11" s="149" t="e">
        <f t="shared" ca="1" si="9"/>
        <v>#N/A</v>
      </c>
      <c r="V11" s="149" t="e">
        <f t="shared" ca="1" si="9"/>
        <v>#N/A</v>
      </c>
      <c r="W11" s="149" t="e">
        <f t="shared" ca="1" si="9"/>
        <v>#N/A</v>
      </c>
      <c r="X11" s="149" t="e">
        <f t="shared" ca="1" si="9"/>
        <v>#N/A</v>
      </c>
      <c r="Y11" s="149" t="e">
        <f t="shared" ca="1" si="9"/>
        <v>#N/A</v>
      </c>
      <c r="Z11" s="149" t="e">
        <f t="shared" ca="1" si="9"/>
        <v>#N/A</v>
      </c>
      <c r="AA11" s="149" t="e">
        <f t="shared" ca="1" si="9"/>
        <v>#N/A</v>
      </c>
      <c r="AB11" s="149" t="e">
        <f t="shared" ca="1" si="9"/>
        <v>#N/A</v>
      </c>
      <c r="AC11" s="149" t="e">
        <f t="shared" ca="1" si="9"/>
        <v>#N/A</v>
      </c>
      <c r="AD11" s="149" t="e">
        <f t="shared" ca="1" si="9"/>
        <v>#N/A</v>
      </c>
      <c r="AE11" s="149" t="e">
        <f t="shared" ca="1" si="9"/>
        <v>#N/A</v>
      </c>
      <c r="AF11" s="149" t="e">
        <f t="shared" ca="1" si="9"/>
        <v>#N/A</v>
      </c>
      <c r="AG11" s="149" t="e">
        <f t="shared" ca="1" si="9"/>
        <v>#N/A</v>
      </c>
      <c r="AH11" s="149" t="e">
        <f t="shared" ca="1" si="9"/>
        <v>#N/A</v>
      </c>
      <c r="AI11" s="149" t="e">
        <f t="shared" ca="1" si="9"/>
        <v>#N/A</v>
      </c>
      <c r="AJ11" s="149" t="e">
        <f t="shared" ca="1" si="9"/>
        <v>#N/A</v>
      </c>
      <c r="AK11" s="149" t="e">
        <f t="shared" ref="AK11:BP11" ca="1" si="10">+AK9-AK10</f>
        <v>#N/A</v>
      </c>
      <c r="AL11" s="149" t="e">
        <f t="shared" ca="1" si="10"/>
        <v>#N/A</v>
      </c>
      <c r="AM11" s="149" t="e">
        <f t="shared" ca="1" si="10"/>
        <v>#N/A</v>
      </c>
      <c r="AN11" s="149" t="e">
        <f t="shared" ca="1" si="10"/>
        <v>#N/A</v>
      </c>
      <c r="AO11" s="149" t="e">
        <f t="shared" ca="1" si="10"/>
        <v>#N/A</v>
      </c>
      <c r="AP11" s="149" t="e">
        <f t="shared" ca="1" si="10"/>
        <v>#N/A</v>
      </c>
      <c r="AQ11" s="149" t="e">
        <f t="shared" ca="1" si="10"/>
        <v>#N/A</v>
      </c>
      <c r="AR11" s="149" t="e">
        <f t="shared" ca="1" si="10"/>
        <v>#N/A</v>
      </c>
      <c r="AS11" s="149" t="e">
        <f t="shared" ca="1" si="10"/>
        <v>#N/A</v>
      </c>
      <c r="AT11" s="149" t="e">
        <f t="shared" ca="1" si="10"/>
        <v>#N/A</v>
      </c>
      <c r="AU11" s="149" t="e">
        <f t="shared" ca="1" si="10"/>
        <v>#N/A</v>
      </c>
      <c r="AV11" s="149" t="e">
        <f t="shared" ca="1" si="10"/>
        <v>#N/A</v>
      </c>
      <c r="AW11" s="149" t="e">
        <f t="shared" ca="1" si="10"/>
        <v>#N/A</v>
      </c>
      <c r="AX11" s="149" t="e">
        <f t="shared" ca="1" si="10"/>
        <v>#N/A</v>
      </c>
      <c r="AY11" s="149" t="e">
        <f t="shared" ca="1" si="10"/>
        <v>#N/A</v>
      </c>
      <c r="AZ11" s="149" t="e">
        <f t="shared" ca="1" si="10"/>
        <v>#N/A</v>
      </c>
      <c r="BA11" s="149" t="e">
        <f t="shared" ca="1" si="10"/>
        <v>#N/A</v>
      </c>
      <c r="BB11" s="149" t="e">
        <f t="shared" ca="1" si="10"/>
        <v>#N/A</v>
      </c>
      <c r="BC11" s="149" t="e">
        <f t="shared" ca="1" si="10"/>
        <v>#N/A</v>
      </c>
      <c r="BD11" s="149" t="e">
        <f t="shared" ca="1" si="10"/>
        <v>#N/A</v>
      </c>
      <c r="BE11" s="149" t="e">
        <f t="shared" ca="1" si="10"/>
        <v>#N/A</v>
      </c>
      <c r="BF11" s="149" t="e">
        <f t="shared" ca="1" si="10"/>
        <v>#N/A</v>
      </c>
      <c r="BG11" s="149" t="e">
        <f t="shared" ca="1" si="10"/>
        <v>#N/A</v>
      </c>
      <c r="BH11" s="149" t="e">
        <f t="shared" ca="1" si="10"/>
        <v>#N/A</v>
      </c>
      <c r="BI11" s="149" t="e">
        <f t="shared" ca="1" si="10"/>
        <v>#N/A</v>
      </c>
      <c r="BJ11" s="149" t="e">
        <f t="shared" ca="1" si="10"/>
        <v>#N/A</v>
      </c>
      <c r="BK11" s="149" t="e">
        <f t="shared" ca="1" si="10"/>
        <v>#N/A</v>
      </c>
      <c r="BL11" s="149" t="e">
        <f t="shared" ca="1" si="10"/>
        <v>#N/A</v>
      </c>
      <c r="BM11" s="149" t="e">
        <f t="shared" ca="1" si="10"/>
        <v>#N/A</v>
      </c>
      <c r="BN11" s="149" t="e">
        <f t="shared" ca="1" si="10"/>
        <v>#N/A</v>
      </c>
      <c r="BO11" s="149" t="e">
        <f t="shared" ca="1" si="10"/>
        <v>#N/A</v>
      </c>
      <c r="BP11" s="149" t="e">
        <f t="shared" ca="1" si="10"/>
        <v>#N/A</v>
      </c>
      <c r="BQ11" s="149" t="e">
        <f t="shared" ref="BQ11:CV11" ca="1" si="11">+BQ9-BQ10</f>
        <v>#N/A</v>
      </c>
      <c r="BR11" s="149" t="e">
        <f t="shared" ca="1" si="11"/>
        <v>#N/A</v>
      </c>
      <c r="BS11" s="149" t="e">
        <f t="shared" ca="1" si="11"/>
        <v>#N/A</v>
      </c>
      <c r="BT11" s="149" t="e">
        <f t="shared" ca="1" si="11"/>
        <v>#N/A</v>
      </c>
      <c r="BU11" s="149" t="e">
        <f t="shared" ca="1" si="11"/>
        <v>#N/A</v>
      </c>
      <c r="BV11" s="149" t="e">
        <f t="shared" ca="1" si="11"/>
        <v>#N/A</v>
      </c>
      <c r="BW11" s="149" t="e">
        <f t="shared" ca="1" si="11"/>
        <v>#N/A</v>
      </c>
      <c r="BX11" s="149" t="e">
        <f t="shared" ca="1" si="11"/>
        <v>#N/A</v>
      </c>
      <c r="BY11" s="149" t="e">
        <f t="shared" ca="1" si="11"/>
        <v>#N/A</v>
      </c>
      <c r="BZ11" s="149" t="e">
        <f t="shared" ca="1" si="11"/>
        <v>#N/A</v>
      </c>
      <c r="CA11" s="149" t="e">
        <f t="shared" ca="1" si="11"/>
        <v>#N/A</v>
      </c>
      <c r="CB11" s="149" t="e">
        <f t="shared" ca="1" si="11"/>
        <v>#N/A</v>
      </c>
      <c r="CC11" s="149" t="e">
        <f t="shared" ca="1" si="11"/>
        <v>#N/A</v>
      </c>
      <c r="CD11" s="149" t="e">
        <f t="shared" ca="1" si="11"/>
        <v>#N/A</v>
      </c>
      <c r="CE11" s="149" t="e">
        <f t="shared" ca="1" si="11"/>
        <v>#N/A</v>
      </c>
      <c r="CF11" s="149" t="e">
        <f t="shared" ca="1" si="11"/>
        <v>#N/A</v>
      </c>
      <c r="CG11" s="149" t="e">
        <f t="shared" ca="1" si="11"/>
        <v>#N/A</v>
      </c>
      <c r="CH11" s="149" t="e">
        <f t="shared" ca="1" si="11"/>
        <v>#N/A</v>
      </c>
      <c r="CI11" s="149" t="e">
        <f t="shared" ca="1" si="11"/>
        <v>#N/A</v>
      </c>
      <c r="CJ11" s="149" t="e">
        <f t="shared" ca="1" si="11"/>
        <v>#N/A</v>
      </c>
      <c r="CK11" s="149" t="e">
        <f t="shared" ca="1" si="11"/>
        <v>#N/A</v>
      </c>
      <c r="CL11" s="149" t="e">
        <f t="shared" ca="1" si="11"/>
        <v>#N/A</v>
      </c>
      <c r="CM11" s="149" t="e">
        <f t="shared" ca="1" si="11"/>
        <v>#N/A</v>
      </c>
      <c r="CN11" s="149" t="e">
        <f t="shared" ca="1" si="11"/>
        <v>#N/A</v>
      </c>
      <c r="CO11" s="149" t="e">
        <f t="shared" ca="1" si="11"/>
        <v>#N/A</v>
      </c>
      <c r="CP11" s="149" t="e">
        <f t="shared" ca="1" si="11"/>
        <v>#N/A</v>
      </c>
      <c r="CQ11" s="149" t="e">
        <f t="shared" ca="1" si="11"/>
        <v>#N/A</v>
      </c>
      <c r="CR11" s="149" t="e">
        <f t="shared" ca="1" si="11"/>
        <v>#N/A</v>
      </c>
      <c r="CS11" s="149" t="e">
        <f t="shared" ca="1" si="11"/>
        <v>#N/A</v>
      </c>
      <c r="CT11" s="149" t="e">
        <f t="shared" ca="1" si="11"/>
        <v>#N/A</v>
      </c>
      <c r="CU11" s="149" t="e">
        <f t="shared" ca="1" si="11"/>
        <v>#N/A</v>
      </c>
      <c r="CV11" s="149" t="e">
        <f t="shared" ca="1" si="11"/>
        <v>#N/A</v>
      </c>
      <c r="CW11" s="149" t="e">
        <f ca="1">+CW9-CW10</f>
        <v>#N/A</v>
      </c>
      <c r="CX11" s="149" t="e">
        <f ca="1">+CX9-CX10</f>
        <v>#N/A</v>
      </c>
      <c r="CY11" s="149" t="e">
        <f ca="1">+CY9-CY10</f>
        <v>#N/A</v>
      </c>
      <c r="CZ11" s="150" t="e">
        <f ca="1">+CZ9-CZ10</f>
        <v>#N/A</v>
      </c>
      <c r="DA11" s="149"/>
    </row>
    <row r="12" spans="1:105">
      <c r="A12" s="189"/>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4"/>
      <c r="BN12" s="134"/>
      <c r="BO12" s="134"/>
      <c r="BP12" s="134"/>
      <c r="BQ12" s="134"/>
      <c r="BR12" s="134"/>
      <c r="BS12" s="134"/>
      <c r="BT12" s="134"/>
      <c r="BU12" s="134"/>
      <c r="BV12" s="134"/>
      <c r="BW12" s="134"/>
      <c r="BX12" s="134"/>
      <c r="BY12" s="134"/>
      <c r="BZ12" s="134"/>
      <c r="CA12" s="134"/>
      <c r="CB12" s="134"/>
      <c r="CC12" s="134"/>
      <c r="CD12" s="134"/>
      <c r="CE12" s="134"/>
      <c r="CF12" s="134"/>
      <c r="CG12" s="134"/>
      <c r="CH12" s="134"/>
      <c r="CI12" s="134"/>
      <c r="CJ12" s="134"/>
      <c r="CK12" s="134"/>
      <c r="CL12" s="134"/>
      <c r="CM12" s="134"/>
      <c r="CN12" s="134"/>
      <c r="CO12" s="134"/>
      <c r="CP12" s="134"/>
      <c r="CQ12" s="134"/>
      <c r="CR12" s="134"/>
      <c r="CS12" s="134"/>
      <c r="CT12" s="134"/>
      <c r="CU12" s="134"/>
      <c r="CV12" s="134"/>
      <c r="CW12" s="134"/>
      <c r="CX12" s="134"/>
      <c r="CY12" s="134"/>
      <c r="CZ12" s="147"/>
      <c r="DA12" s="134"/>
    </row>
    <row r="13" spans="1:105">
      <c r="A13" s="187" t="s">
        <v>183</v>
      </c>
      <c r="CZ13" s="143"/>
    </row>
    <row r="14" spans="1:105">
      <c r="A14" s="188" t="s">
        <v>77</v>
      </c>
      <c r="E14" s="151" t="e">
        <f ca="1">INDEX('תכנון הבראה'!$D$9:$F$9,1,MATCH(E$17,'תכנון הבראה'!$D$12:$F$12,1))</f>
        <v>#N/A</v>
      </c>
      <c r="F14" s="151" t="e">
        <f ca="1">INDEX('תכנון הבראה'!$D$9:$F$9,1,MATCH(F$17,'תכנון הבראה'!$D$12:$F$12,1))</f>
        <v>#N/A</v>
      </c>
      <c r="G14" s="151" t="e">
        <f ca="1">INDEX('תכנון הבראה'!$D$9:$F$9,1,MATCH(G$17,'תכנון הבראה'!$D$12:$F$12,1))</f>
        <v>#N/A</v>
      </c>
      <c r="H14" s="151" t="e">
        <f ca="1">INDEX('תכנון הבראה'!$D$9:$F$9,1,MATCH(H$17,'תכנון הבראה'!$D$12:$F$12,1))</f>
        <v>#N/A</v>
      </c>
      <c r="I14" s="151" t="e">
        <f ca="1">INDEX('תכנון הבראה'!$D$9:$F$9,1,MATCH(I$17,'תכנון הבראה'!$D$12:$F$12,1))</f>
        <v>#N/A</v>
      </c>
      <c r="J14" s="151" t="e">
        <f ca="1">INDEX('תכנון הבראה'!$D$9:$F$9,1,MATCH(J$17,'תכנון הבראה'!$D$12:$F$12,1))</f>
        <v>#N/A</v>
      </c>
      <c r="K14" s="151" t="e">
        <f ca="1">INDEX('תכנון הבראה'!$D$9:$F$9,1,MATCH(K$17,'תכנון הבראה'!$D$12:$F$12,1))</f>
        <v>#N/A</v>
      </c>
      <c r="L14" s="151" t="e">
        <f ca="1">INDEX('תכנון הבראה'!$D$9:$F$9,1,MATCH(L$17,'תכנון הבראה'!$D$12:$F$12,1))</f>
        <v>#N/A</v>
      </c>
      <c r="M14" s="151" t="e">
        <f ca="1">INDEX('תכנון הבראה'!$D$9:$F$9,1,MATCH(M$17,'תכנון הבראה'!$D$12:$F$12,1))</f>
        <v>#N/A</v>
      </c>
      <c r="N14" s="151" t="e">
        <f ca="1">INDEX('תכנון הבראה'!$D$9:$F$9,1,MATCH(N$17,'תכנון הבראה'!$D$12:$F$12,1))</f>
        <v>#N/A</v>
      </c>
      <c r="O14" s="151" t="e">
        <f ca="1">INDEX('תכנון הבראה'!$D$9:$F$9,1,MATCH(O$17,'תכנון הבראה'!$D$12:$F$12,1))</f>
        <v>#N/A</v>
      </c>
      <c r="P14" s="151" t="e">
        <f ca="1">INDEX('תכנון הבראה'!$D$9:$F$9,1,MATCH(P$17,'תכנון הבראה'!$D$12:$F$12,1))</f>
        <v>#N/A</v>
      </c>
      <c r="Q14" s="151" t="e">
        <f ca="1">INDEX('תכנון הבראה'!$D$9:$F$9,1,MATCH(Q$17,'תכנון הבראה'!$D$12:$F$12,1))</f>
        <v>#N/A</v>
      </c>
      <c r="R14" s="151" t="e">
        <f ca="1">INDEX('תכנון הבראה'!$D$9:$F$9,1,MATCH(R$17,'תכנון הבראה'!$D$12:$F$12,1))</f>
        <v>#N/A</v>
      </c>
      <c r="S14" s="151" t="e">
        <f ca="1">INDEX('תכנון הבראה'!$D$9:$F$9,1,MATCH(S$17,'תכנון הבראה'!$D$12:$F$12,1))</f>
        <v>#N/A</v>
      </c>
      <c r="T14" s="151" t="e">
        <f ca="1">INDEX('תכנון הבראה'!$D$9:$F$9,1,MATCH(T$17,'תכנון הבראה'!$D$12:$F$12,1))</f>
        <v>#N/A</v>
      </c>
      <c r="U14" s="151" t="e">
        <f ca="1">INDEX('תכנון הבראה'!$D$9:$F$9,1,MATCH(U$17,'תכנון הבראה'!$D$12:$F$12,1))</f>
        <v>#N/A</v>
      </c>
      <c r="V14" s="151" t="e">
        <f ca="1">INDEX('תכנון הבראה'!$D$9:$F$9,1,MATCH(V$17,'תכנון הבראה'!$D$12:$F$12,1))</f>
        <v>#N/A</v>
      </c>
      <c r="W14" s="151" t="e">
        <f ca="1">INDEX('תכנון הבראה'!$D$9:$F$9,1,MATCH(W$17,'תכנון הבראה'!$D$12:$F$12,1))</f>
        <v>#N/A</v>
      </c>
      <c r="X14" s="151" t="e">
        <f ca="1">INDEX('תכנון הבראה'!$D$9:$F$9,1,MATCH(X$17,'תכנון הבראה'!$D$12:$F$12,1))</f>
        <v>#N/A</v>
      </c>
      <c r="Y14" s="151" t="e">
        <f ca="1">INDEX('תכנון הבראה'!$D$9:$F$9,1,MATCH(Y$17,'תכנון הבראה'!$D$12:$F$12,1))</f>
        <v>#N/A</v>
      </c>
      <c r="Z14" s="151" t="e">
        <f ca="1">INDEX('תכנון הבראה'!$D$9:$F$9,1,MATCH(Z$17,'תכנון הבראה'!$D$12:$F$12,1))</f>
        <v>#N/A</v>
      </c>
      <c r="AA14" s="151" t="e">
        <f ca="1">INDEX('תכנון הבראה'!$D$9:$F$9,1,MATCH(AA$17,'תכנון הבראה'!$D$12:$F$12,1))</f>
        <v>#N/A</v>
      </c>
      <c r="AB14" s="151" t="e">
        <f ca="1">INDEX('תכנון הבראה'!$D$9:$F$9,1,MATCH(AB$17,'תכנון הבראה'!$D$12:$F$12,1))</f>
        <v>#N/A</v>
      </c>
      <c r="AC14" s="151" t="e">
        <f ca="1">INDEX('תכנון הבראה'!$D$9:$F$9,1,MATCH(AC$17,'תכנון הבראה'!$D$12:$F$12,1))</f>
        <v>#N/A</v>
      </c>
      <c r="AD14" s="151" t="e">
        <f ca="1">INDEX('תכנון הבראה'!$D$9:$F$9,1,MATCH(AD$17,'תכנון הבראה'!$D$12:$F$12,1))</f>
        <v>#N/A</v>
      </c>
      <c r="AE14" s="151" t="e">
        <f ca="1">INDEX('תכנון הבראה'!$D$9:$F$9,1,MATCH(AE$17,'תכנון הבראה'!$D$12:$F$12,1))</f>
        <v>#N/A</v>
      </c>
      <c r="AF14" s="151" t="e">
        <f ca="1">INDEX('תכנון הבראה'!$D$9:$F$9,1,MATCH(AF$17,'תכנון הבראה'!$D$12:$F$12,1))</f>
        <v>#N/A</v>
      </c>
      <c r="AG14" s="151" t="e">
        <f ca="1">INDEX('תכנון הבראה'!$D$9:$F$9,1,MATCH(AG$17,'תכנון הבראה'!$D$12:$F$12,1))</f>
        <v>#N/A</v>
      </c>
      <c r="AH14" s="151" t="e">
        <f ca="1">INDEX('תכנון הבראה'!$D$9:$F$9,1,MATCH(AH$17,'תכנון הבראה'!$D$12:$F$12,1))</f>
        <v>#N/A</v>
      </c>
      <c r="AI14" s="151" t="e">
        <f ca="1">INDEX('תכנון הבראה'!$D$9:$F$9,1,MATCH(AI$17,'תכנון הבראה'!$D$12:$F$12,1))</f>
        <v>#N/A</v>
      </c>
      <c r="AJ14" s="151" t="e">
        <f ca="1">INDEX('תכנון הבראה'!$D$9:$F$9,1,MATCH(AJ$17,'תכנון הבראה'!$D$12:$F$12,1))</f>
        <v>#N/A</v>
      </c>
      <c r="AK14" s="151" t="e">
        <f ca="1">INDEX('תכנון הבראה'!$D$9:$F$9,1,MATCH(AK$17,'תכנון הבראה'!$D$12:$F$12,1))</f>
        <v>#N/A</v>
      </c>
      <c r="AL14" s="151" t="e">
        <f ca="1">INDEX('תכנון הבראה'!$D$9:$F$9,1,MATCH(AL$17,'תכנון הבראה'!$D$12:$F$12,1))</f>
        <v>#N/A</v>
      </c>
      <c r="AM14" s="151" t="e">
        <f ca="1">INDEX('תכנון הבראה'!$D$9:$F$9,1,MATCH(AM$17,'תכנון הבראה'!$D$12:$F$12,1))</f>
        <v>#N/A</v>
      </c>
      <c r="AN14" s="151" t="e">
        <f ca="1">INDEX('תכנון הבראה'!$D$9:$F$9,1,MATCH(AN$17,'תכנון הבראה'!$D$12:$F$12,1))</f>
        <v>#N/A</v>
      </c>
      <c r="AO14" s="151" t="e">
        <f ca="1">INDEX('תכנון הבראה'!$D$9:$F$9,1,MATCH(AO$17,'תכנון הבראה'!$D$12:$F$12,1))</f>
        <v>#N/A</v>
      </c>
      <c r="AP14" s="151" t="e">
        <f ca="1">INDEX('תכנון הבראה'!$D$9:$F$9,1,MATCH(AP$17,'תכנון הבראה'!$D$12:$F$12,1))</f>
        <v>#N/A</v>
      </c>
      <c r="AQ14" s="151" t="e">
        <f ca="1">INDEX('תכנון הבראה'!$D$9:$F$9,1,MATCH(AQ$17,'תכנון הבראה'!$D$12:$F$12,1))</f>
        <v>#N/A</v>
      </c>
      <c r="AR14" s="151" t="e">
        <f ca="1">INDEX('תכנון הבראה'!$D$9:$F$9,1,MATCH(AR$17,'תכנון הבראה'!$D$12:$F$12,1))</f>
        <v>#N/A</v>
      </c>
      <c r="AS14" s="151" t="e">
        <f ca="1">INDEX('תכנון הבראה'!$D$9:$F$9,1,MATCH(AS$17,'תכנון הבראה'!$D$12:$F$12,1))</f>
        <v>#N/A</v>
      </c>
      <c r="AT14" s="151" t="e">
        <f ca="1">INDEX('תכנון הבראה'!$D$9:$F$9,1,MATCH(AT$17,'תכנון הבראה'!$D$12:$F$12,1))</f>
        <v>#N/A</v>
      </c>
      <c r="AU14" s="151" t="e">
        <f ca="1">INDEX('תכנון הבראה'!$D$9:$F$9,1,MATCH(AU$17,'תכנון הבראה'!$D$12:$F$12,1))</f>
        <v>#N/A</v>
      </c>
      <c r="AV14" s="151" t="e">
        <f ca="1">INDEX('תכנון הבראה'!$D$9:$F$9,1,MATCH(AV$17,'תכנון הבראה'!$D$12:$F$12,1))</f>
        <v>#N/A</v>
      </c>
      <c r="AW14" s="151" t="e">
        <f ca="1">INDEX('תכנון הבראה'!$D$9:$F$9,1,MATCH(AW$17,'תכנון הבראה'!$D$12:$F$12,1))</f>
        <v>#N/A</v>
      </c>
      <c r="AX14" s="151" t="e">
        <f ca="1">INDEX('תכנון הבראה'!$D$9:$F$9,1,MATCH(AX$17,'תכנון הבראה'!$D$12:$F$12,1))</f>
        <v>#N/A</v>
      </c>
      <c r="AY14" s="151" t="e">
        <f ca="1">INDEX('תכנון הבראה'!$D$9:$F$9,1,MATCH(AY$17,'תכנון הבראה'!$D$12:$F$12,1))</f>
        <v>#N/A</v>
      </c>
      <c r="AZ14" s="151" t="e">
        <f ca="1">INDEX('תכנון הבראה'!$D$9:$F$9,1,MATCH(AZ$17,'תכנון הבראה'!$D$12:$F$12,1))</f>
        <v>#N/A</v>
      </c>
      <c r="BA14" s="151" t="e">
        <f ca="1">INDEX('תכנון הבראה'!$D$9:$F$9,1,MATCH(BA$17,'תכנון הבראה'!$D$12:$F$12,1))</f>
        <v>#N/A</v>
      </c>
      <c r="BB14" s="151" t="e">
        <f ca="1">INDEX('תכנון הבראה'!$D$9:$F$9,1,MATCH(BB$17,'תכנון הבראה'!$D$12:$F$12,1))</f>
        <v>#N/A</v>
      </c>
      <c r="BC14" s="151" t="e">
        <f ca="1">INDEX('תכנון הבראה'!$D$9:$F$9,1,MATCH(BC$17,'תכנון הבראה'!$D$12:$F$12,1))</f>
        <v>#N/A</v>
      </c>
      <c r="BD14" s="151" t="e">
        <f ca="1">INDEX('תכנון הבראה'!$D$9:$F$9,1,MATCH(BD$17,'תכנון הבראה'!$D$12:$F$12,1))</f>
        <v>#N/A</v>
      </c>
      <c r="BE14" s="151" t="e">
        <f ca="1">INDEX('תכנון הבראה'!$D$9:$F$9,1,MATCH(BE$17,'תכנון הבראה'!$D$12:$F$12,1))</f>
        <v>#N/A</v>
      </c>
      <c r="BF14" s="151" t="e">
        <f ca="1">INDEX('תכנון הבראה'!$D$9:$F$9,1,MATCH(BF$17,'תכנון הבראה'!$D$12:$F$12,1))</f>
        <v>#N/A</v>
      </c>
      <c r="BG14" s="151" t="e">
        <f ca="1">INDEX('תכנון הבראה'!$D$9:$F$9,1,MATCH(BG$17,'תכנון הבראה'!$D$12:$F$12,1))</f>
        <v>#N/A</v>
      </c>
      <c r="BH14" s="151" t="e">
        <f ca="1">INDEX('תכנון הבראה'!$D$9:$F$9,1,MATCH(BH$17,'תכנון הבראה'!$D$12:$F$12,1))</f>
        <v>#N/A</v>
      </c>
      <c r="BI14" s="151" t="e">
        <f ca="1">INDEX('תכנון הבראה'!$D$9:$F$9,1,MATCH(BI$17,'תכנון הבראה'!$D$12:$F$12,1))</f>
        <v>#N/A</v>
      </c>
      <c r="BJ14" s="151" t="e">
        <f ca="1">INDEX('תכנון הבראה'!$D$9:$F$9,1,MATCH(BJ$17,'תכנון הבראה'!$D$12:$F$12,1))</f>
        <v>#N/A</v>
      </c>
      <c r="BK14" s="151" t="e">
        <f ca="1">INDEX('תכנון הבראה'!$D$9:$F$9,1,MATCH(BK$17,'תכנון הבראה'!$D$12:$F$12,1))</f>
        <v>#N/A</v>
      </c>
      <c r="BL14" s="151" t="e">
        <f ca="1">INDEX('תכנון הבראה'!$D$9:$F$9,1,MATCH(BL$17,'תכנון הבראה'!$D$12:$F$12,1))</f>
        <v>#N/A</v>
      </c>
      <c r="BM14" s="151" t="e">
        <f ca="1">INDEX('תכנון הבראה'!$D$9:$F$9,1,MATCH(BM$17,'תכנון הבראה'!$D$12:$F$12,1))</f>
        <v>#N/A</v>
      </c>
      <c r="BN14" s="151" t="e">
        <f ca="1">INDEX('תכנון הבראה'!$D$9:$F$9,1,MATCH(BN$17,'תכנון הבראה'!$D$12:$F$12,1))</f>
        <v>#N/A</v>
      </c>
      <c r="BO14" s="151" t="e">
        <f ca="1">INDEX('תכנון הבראה'!$D$9:$F$9,1,MATCH(BO$17,'תכנון הבראה'!$D$12:$F$12,1))</f>
        <v>#N/A</v>
      </c>
      <c r="BP14" s="151" t="e">
        <f ca="1">INDEX('תכנון הבראה'!$D$9:$F$9,1,MATCH(BP$17,'תכנון הבראה'!$D$12:$F$12,1))</f>
        <v>#N/A</v>
      </c>
      <c r="BQ14" s="151" t="e">
        <f ca="1">INDEX('תכנון הבראה'!$D$9:$F$9,1,MATCH(BQ$17,'תכנון הבראה'!$D$12:$F$12,1))</f>
        <v>#N/A</v>
      </c>
      <c r="BR14" s="151" t="e">
        <f ca="1">INDEX('תכנון הבראה'!$D$9:$F$9,1,MATCH(BR$17,'תכנון הבראה'!$D$12:$F$12,1))</f>
        <v>#N/A</v>
      </c>
      <c r="BS14" s="151" t="e">
        <f ca="1">INDEX('תכנון הבראה'!$D$9:$F$9,1,MATCH(BS$17,'תכנון הבראה'!$D$12:$F$12,1))</f>
        <v>#N/A</v>
      </c>
      <c r="BT14" s="151" t="e">
        <f ca="1">INDEX('תכנון הבראה'!$D$9:$F$9,1,MATCH(BT$17,'תכנון הבראה'!$D$12:$F$12,1))</f>
        <v>#N/A</v>
      </c>
      <c r="BU14" s="151" t="e">
        <f ca="1">INDEX('תכנון הבראה'!$D$9:$F$9,1,MATCH(BU$17,'תכנון הבראה'!$D$12:$F$12,1))</f>
        <v>#N/A</v>
      </c>
      <c r="BV14" s="151" t="e">
        <f ca="1">INDEX('תכנון הבראה'!$D$9:$F$9,1,MATCH(BV$17,'תכנון הבראה'!$D$12:$F$12,1))</f>
        <v>#N/A</v>
      </c>
      <c r="BW14" s="151" t="e">
        <f ca="1">INDEX('תכנון הבראה'!$D$9:$F$9,1,MATCH(BW$17,'תכנון הבראה'!$D$12:$F$12,1))</f>
        <v>#N/A</v>
      </c>
      <c r="BX14" s="151" t="e">
        <f ca="1">INDEX('תכנון הבראה'!$D$9:$F$9,1,MATCH(BX$17,'תכנון הבראה'!$D$12:$F$12,1))</f>
        <v>#N/A</v>
      </c>
      <c r="BY14" s="151" t="e">
        <f ca="1">INDEX('תכנון הבראה'!$D$9:$F$9,1,MATCH(BY$17,'תכנון הבראה'!$D$12:$F$12,1))</f>
        <v>#N/A</v>
      </c>
      <c r="BZ14" s="151" t="e">
        <f ca="1">INDEX('תכנון הבראה'!$D$9:$F$9,1,MATCH(BZ$17,'תכנון הבראה'!$D$12:$F$12,1))</f>
        <v>#N/A</v>
      </c>
      <c r="CA14" s="151" t="e">
        <f ca="1">INDEX('תכנון הבראה'!$D$9:$F$9,1,MATCH(CA$17,'תכנון הבראה'!$D$12:$F$12,1))</f>
        <v>#N/A</v>
      </c>
      <c r="CB14" s="151" t="e">
        <f ca="1">INDEX('תכנון הבראה'!$D$9:$F$9,1,MATCH(CB$17,'תכנון הבראה'!$D$12:$F$12,1))</f>
        <v>#N/A</v>
      </c>
      <c r="CC14" s="151" t="e">
        <f ca="1">INDEX('תכנון הבראה'!$D$9:$F$9,1,MATCH(CC$17,'תכנון הבראה'!$D$12:$F$12,1))</f>
        <v>#N/A</v>
      </c>
      <c r="CD14" s="151" t="e">
        <f ca="1">INDEX('תכנון הבראה'!$D$9:$F$9,1,MATCH(CD$17,'תכנון הבראה'!$D$12:$F$12,1))</f>
        <v>#N/A</v>
      </c>
      <c r="CE14" s="151" t="e">
        <f ca="1">INDEX('תכנון הבראה'!$D$9:$F$9,1,MATCH(CE$17,'תכנון הבראה'!$D$12:$F$12,1))</f>
        <v>#N/A</v>
      </c>
      <c r="CF14" s="151" t="e">
        <f ca="1">INDEX('תכנון הבראה'!$D$9:$F$9,1,MATCH(CF$17,'תכנון הבראה'!$D$12:$F$12,1))</f>
        <v>#N/A</v>
      </c>
      <c r="CG14" s="151" t="e">
        <f ca="1">INDEX('תכנון הבראה'!$D$9:$F$9,1,MATCH(CG$17,'תכנון הבראה'!$D$12:$F$12,1))</f>
        <v>#N/A</v>
      </c>
      <c r="CH14" s="151" t="e">
        <f ca="1">INDEX('תכנון הבראה'!$D$9:$F$9,1,MATCH(CH$17,'תכנון הבראה'!$D$12:$F$12,1))</f>
        <v>#N/A</v>
      </c>
      <c r="CI14" s="151" t="e">
        <f ca="1">INDEX('תכנון הבראה'!$D$9:$F$9,1,MATCH(CI$17,'תכנון הבראה'!$D$12:$F$12,1))</f>
        <v>#N/A</v>
      </c>
      <c r="CJ14" s="151" t="e">
        <f ca="1">INDEX('תכנון הבראה'!$D$9:$F$9,1,MATCH(CJ$17,'תכנון הבראה'!$D$12:$F$12,1))</f>
        <v>#N/A</v>
      </c>
      <c r="CK14" s="151" t="e">
        <f ca="1">INDEX('תכנון הבראה'!$D$9:$F$9,1,MATCH(CK$17,'תכנון הבראה'!$D$12:$F$12,1))</f>
        <v>#N/A</v>
      </c>
      <c r="CL14" s="151" t="e">
        <f ca="1">INDEX('תכנון הבראה'!$D$9:$F$9,1,MATCH(CL$17,'תכנון הבראה'!$D$12:$F$12,1))</f>
        <v>#N/A</v>
      </c>
      <c r="CM14" s="151" t="e">
        <f ca="1">INDEX('תכנון הבראה'!$D$9:$F$9,1,MATCH(CM$17,'תכנון הבראה'!$D$12:$F$12,1))</f>
        <v>#N/A</v>
      </c>
      <c r="CN14" s="151" t="e">
        <f ca="1">INDEX('תכנון הבראה'!$D$9:$F$9,1,MATCH(CN$17,'תכנון הבראה'!$D$12:$F$12,1))</f>
        <v>#N/A</v>
      </c>
      <c r="CO14" s="151" t="e">
        <f ca="1">INDEX('תכנון הבראה'!$D$9:$F$9,1,MATCH(CO$17,'תכנון הבראה'!$D$12:$F$12,1))</f>
        <v>#N/A</v>
      </c>
      <c r="CP14" s="151" t="e">
        <f ca="1">INDEX('תכנון הבראה'!$D$9:$F$9,1,MATCH(CP$17,'תכנון הבראה'!$D$12:$F$12,1))</f>
        <v>#N/A</v>
      </c>
      <c r="CQ14" s="151" t="e">
        <f ca="1">INDEX('תכנון הבראה'!$D$9:$F$9,1,MATCH(CQ$17,'תכנון הבראה'!$D$12:$F$12,1))</f>
        <v>#N/A</v>
      </c>
      <c r="CR14" s="151" t="e">
        <f ca="1">INDEX('תכנון הבראה'!$D$9:$F$9,1,MATCH(CR$17,'תכנון הבראה'!$D$12:$F$12,1))</f>
        <v>#N/A</v>
      </c>
      <c r="CS14" s="151" t="e">
        <f ca="1">INDEX('תכנון הבראה'!$D$9:$F$9,1,MATCH(CS$17,'תכנון הבראה'!$D$12:$F$12,1))</f>
        <v>#N/A</v>
      </c>
      <c r="CT14" s="151" t="e">
        <f ca="1">INDEX('תכנון הבראה'!$D$9:$F$9,1,MATCH(CT$17,'תכנון הבראה'!$D$12:$F$12,1))</f>
        <v>#N/A</v>
      </c>
      <c r="CU14" s="151" t="e">
        <f ca="1">INDEX('תכנון הבראה'!$D$9:$F$9,1,MATCH(CU$17,'תכנון הבראה'!$D$12:$F$12,1))</f>
        <v>#N/A</v>
      </c>
      <c r="CV14" s="151" t="e">
        <f ca="1">INDEX('תכנון הבראה'!$D$9:$F$9,1,MATCH(CV$17,'תכנון הבראה'!$D$12:$F$12,1))</f>
        <v>#N/A</v>
      </c>
      <c r="CW14" s="151" t="e">
        <f ca="1">INDEX('תכנון הבראה'!$D$9:$F$9,1,MATCH(CW$17,'תכנון הבראה'!$D$12:$F$12,1))</f>
        <v>#N/A</v>
      </c>
      <c r="CX14" s="151" t="e">
        <f ca="1">INDEX('תכנון הבראה'!$D$9:$F$9,1,MATCH(CX$17,'תכנון הבראה'!$D$12:$F$12,1))</f>
        <v>#N/A</v>
      </c>
      <c r="CY14" s="151" t="e">
        <f ca="1">INDEX('תכנון הבראה'!$D$9:$F$9,1,MATCH(CY$17,'תכנון הבראה'!$D$12:$F$12,1))</f>
        <v>#N/A</v>
      </c>
      <c r="CZ14" s="151" t="e">
        <f ca="1">INDEX('תכנון הבראה'!$D$9:$F$9,1,MATCH(CZ$17,'תכנון הבראה'!$D$12:$F$12,1))</f>
        <v>#N/A</v>
      </c>
    </row>
    <row r="15" spans="1:105">
      <c r="A15" s="186" t="s">
        <v>75</v>
      </c>
      <c r="E15" s="151" t="e">
        <f ca="1">INDEX('תכנון הבראה'!$D$10:$F$10,1,MATCH(E$17,'תכנון הבראה'!$D$12:$F$12,1))</f>
        <v>#N/A</v>
      </c>
      <c r="F15" s="151" t="e">
        <f ca="1">INDEX('תכנון הבראה'!$D$10:$F$10,1,MATCH(F$17,'תכנון הבראה'!$D$12:$F$12,1))</f>
        <v>#N/A</v>
      </c>
      <c r="G15" s="151" t="e">
        <f ca="1">INDEX('תכנון הבראה'!$D$10:$F$10,1,MATCH(G$17,'תכנון הבראה'!$D$12:$F$12,1))</f>
        <v>#N/A</v>
      </c>
      <c r="H15" s="151" t="e">
        <f ca="1">INDEX('תכנון הבראה'!$D$10:$F$10,1,MATCH(H$17,'תכנון הבראה'!$D$12:$F$12,1))</f>
        <v>#N/A</v>
      </c>
      <c r="I15" s="151" t="e">
        <f ca="1">INDEX('תכנון הבראה'!$D$10:$F$10,1,MATCH(I$17,'תכנון הבראה'!$D$12:$F$12,1))</f>
        <v>#N/A</v>
      </c>
      <c r="J15" s="151" t="e">
        <f ca="1">INDEX('תכנון הבראה'!$D$10:$F$10,1,MATCH(J$17,'תכנון הבראה'!$D$12:$F$12,1))</f>
        <v>#N/A</v>
      </c>
      <c r="K15" s="151" t="e">
        <f ca="1">INDEX('תכנון הבראה'!$D$10:$F$10,1,MATCH(K$17,'תכנון הבראה'!$D$12:$F$12,1))</f>
        <v>#N/A</v>
      </c>
      <c r="L15" s="151" t="e">
        <f ca="1">INDEX('תכנון הבראה'!$D$10:$F$10,1,MATCH(L$17,'תכנון הבראה'!$D$12:$F$12,1))</f>
        <v>#N/A</v>
      </c>
      <c r="M15" s="151" t="e">
        <f ca="1">INDEX('תכנון הבראה'!$D$10:$F$10,1,MATCH(M$17,'תכנון הבראה'!$D$12:$F$12,1))</f>
        <v>#N/A</v>
      </c>
      <c r="N15" s="151" t="e">
        <f ca="1">INDEX('תכנון הבראה'!$D$10:$F$10,1,MATCH(N$17,'תכנון הבראה'!$D$12:$F$12,1))</f>
        <v>#N/A</v>
      </c>
      <c r="O15" s="151" t="e">
        <f ca="1">INDEX('תכנון הבראה'!$D$10:$F$10,1,MATCH(O$17,'תכנון הבראה'!$D$12:$F$12,1))</f>
        <v>#N/A</v>
      </c>
      <c r="P15" s="151" t="e">
        <f ca="1">INDEX('תכנון הבראה'!$D$10:$F$10,1,MATCH(P$17,'תכנון הבראה'!$D$12:$F$12,1))</f>
        <v>#N/A</v>
      </c>
      <c r="Q15" s="151" t="e">
        <f ca="1">INDEX('תכנון הבראה'!$D$10:$F$10,1,MATCH(Q$17,'תכנון הבראה'!$D$12:$F$12,1))</f>
        <v>#N/A</v>
      </c>
      <c r="R15" s="151" t="e">
        <f ca="1">INDEX('תכנון הבראה'!$D$10:$F$10,1,MATCH(R$17,'תכנון הבראה'!$D$12:$F$12,1))</f>
        <v>#N/A</v>
      </c>
      <c r="S15" s="151" t="e">
        <f ca="1">INDEX('תכנון הבראה'!$D$10:$F$10,1,MATCH(S$17,'תכנון הבראה'!$D$12:$F$12,1))</f>
        <v>#N/A</v>
      </c>
      <c r="T15" s="151" t="e">
        <f ca="1">INDEX('תכנון הבראה'!$D$10:$F$10,1,MATCH(T$17,'תכנון הבראה'!$D$12:$F$12,1))</f>
        <v>#N/A</v>
      </c>
      <c r="U15" s="151" t="e">
        <f ca="1">INDEX('תכנון הבראה'!$D$10:$F$10,1,MATCH(U$17,'תכנון הבראה'!$D$12:$F$12,1))</f>
        <v>#N/A</v>
      </c>
      <c r="V15" s="151" t="e">
        <f ca="1">INDEX('תכנון הבראה'!$D$10:$F$10,1,MATCH(V$17,'תכנון הבראה'!$D$12:$F$12,1))</f>
        <v>#N/A</v>
      </c>
      <c r="W15" s="151" t="e">
        <f ca="1">INDEX('תכנון הבראה'!$D$10:$F$10,1,MATCH(W$17,'תכנון הבראה'!$D$12:$F$12,1))</f>
        <v>#N/A</v>
      </c>
      <c r="X15" s="151" t="e">
        <f ca="1">INDEX('תכנון הבראה'!$D$10:$F$10,1,MATCH(X$17,'תכנון הבראה'!$D$12:$F$12,1))</f>
        <v>#N/A</v>
      </c>
      <c r="Y15" s="151" t="e">
        <f ca="1">INDEX('תכנון הבראה'!$D$10:$F$10,1,MATCH(Y$17,'תכנון הבראה'!$D$12:$F$12,1))</f>
        <v>#N/A</v>
      </c>
      <c r="Z15" s="151" t="e">
        <f ca="1">INDEX('תכנון הבראה'!$D$10:$F$10,1,MATCH(Z$17,'תכנון הבראה'!$D$12:$F$12,1))</f>
        <v>#N/A</v>
      </c>
      <c r="AA15" s="151" t="e">
        <f ca="1">INDEX('תכנון הבראה'!$D$10:$F$10,1,MATCH(AA$17,'תכנון הבראה'!$D$12:$F$12,1))</f>
        <v>#N/A</v>
      </c>
      <c r="AB15" s="151" t="e">
        <f ca="1">INDEX('תכנון הבראה'!$D$10:$F$10,1,MATCH(AB$17,'תכנון הבראה'!$D$12:$F$12,1))</f>
        <v>#N/A</v>
      </c>
      <c r="AC15" s="151" t="e">
        <f ca="1">INDEX('תכנון הבראה'!$D$10:$F$10,1,MATCH(AC$17,'תכנון הבראה'!$D$12:$F$12,1))</f>
        <v>#N/A</v>
      </c>
      <c r="AD15" s="151" t="e">
        <f ca="1">INDEX('תכנון הבראה'!$D$10:$F$10,1,MATCH(AD$17,'תכנון הבראה'!$D$12:$F$12,1))</f>
        <v>#N/A</v>
      </c>
      <c r="AE15" s="151" t="e">
        <f ca="1">INDEX('תכנון הבראה'!$D$10:$F$10,1,MATCH(AE$17,'תכנון הבראה'!$D$12:$F$12,1))</f>
        <v>#N/A</v>
      </c>
      <c r="AF15" s="151" t="e">
        <f ca="1">INDEX('תכנון הבראה'!$D$10:$F$10,1,MATCH(AF$17,'תכנון הבראה'!$D$12:$F$12,1))</f>
        <v>#N/A</v>
      </c>
      <c r="AG15" s="151" t="e">
        <f ca="1">INDEX('תכנון הבראה'!$D$10:$F$10,1,MATCH(AG$17,'תכנון הבראה'!$D$12:$F$12,1))</f>
        <v>#N/A</v>
      </c>
      <c r="AH15" s="151" t="e">
        <f ca="1">INDEX('תכנון הבראה'!$D$10:$F$10,1,MATCH(AH$17,'תכנון הבראה'!$D$12:$F$12,1))</f>
        <v>#N/A</v>
      </c>
      <c r="AI15" s="151" t="e">
        <f ca="1">INDEX('תכנון הבראה'!$D$10:$F$10,1,MATCH(AI$17,'תכנון הבראה'!$D$12:$F$12,1))</f>
        <v>#N/A</v>
      </c>
      <c r="AJ15" s="151" t="e">
        <f ca="1">INDEX('תכנון הבראה'!$D$10:$F$10,1,MATCH(AJ$17,'תכנון הבראה'!$D$12:$F$12,1))</f>
        <v>#N/A</v>
      </c>
      <c r="AK15" s="151" t="e">
        <f ca="1">INDEX('תכנון הבראה'!$D$10:$F$10,1,MATCH(AK$17,'תכנון הבראה'!$D$12:$F$12,1))</f>
        <v>#N/A</v>
      </c>
      <c r="AL15" s="151" t="e">
        <f ca="1">INDEX('תכנון הבראה'!$D$10:$F$10,1,MATCH(AL$17,'תכנון הבראה'!$D$12:$F$12,1))</f>
        <v>#N/A</v>
      </c>
      <c r="AM15" s="151" t="e">
        <f ca="1">INDEX('תכנון הבראה'!$D$10:$F$10,1,MATCH(AM$17,'תכנון הבראה'!$D$12:$F$12,1))</f>
        <v>#N/A</v>
      </c>
      <c r="AN15" s="151" t="e">
        <f ca="1">INDEX('תכנון הבראה'!$D$10:$F$10,1,MATCH(AN$17,'תכנון הבראה'!$D$12:$F$12,1))</f>
        <v>#N/A</v>
      </c>
      <c r="AO15" s="151" t="e">
        <f ca="1">INDEX('תכנון הבראה'!$D$10:$F$10,1,MATCH(AO$17,'תכנון הבראה'!$D$12:$F$12,1))</f>
        <v>#N/A</v>
      </c>
      <c r="AP15" s="151" t="e">
        <f ca="1">INDEX('תכנון הבראה'!$D$10:$F$10,1,MATCH(AP$17,'תכנון הבראה'!$D$12:$F$12,1))</f>
        <v>#N/A</v>
      </c>
      <c r="AQ15" s="151" t="e">
        <f ca="1">INDEX('תכנון הבראה'!$D$10:$F$10,1,MATCH(AQ$17,'תכנון הבראה'!$D$12:$F$12,1))</f>
        <v>#N/A</v>
      </c>
      <c r="AR15" s="151" t="e">
        <f ca="1">INDEX('תכנון הבראה'!$D$10:$F$10,1,MATCH(AR$17,'תכנון הבראה'!$D$12:$F$12,1))</f>
        <v>#N/A</v>
      </c>
      <c r="AS15" s="151" t="e">
        <f ca="1">INDEX('תכנון הבראה'!$D$10:$F$10,1,MATCH(AS$17,'תכנון הבראה'!$D$12:$F$12,1))</f>
        <v>#N/A</v>
      </c>
      <c r="AT15" s="151" t="e">
        <f ca="1">INDEX('תכנון הבראה'!$D$10:$F$10,1,MATCH(AT$17,'תכנון הבראה'!$D$12:$F$12,1))</f>
        <v>#N/A</v>
      </c>
      <c r="AU15" s="151" t="e">
        <f ca="1">INDEX('תכנון הבראה'!$D$10:$F$10,1,MATCH(AU$17,'תכנון הבראה'!$D$12:$F$12,1))</f>
        <v>#N/A</v>
      </c>
      <c r="AV15" s="151" t="e">
        <f ca="1">INDEX('תכנון הבראה'!$D$10:$F$10,1,MATCH(AV$17,'תכנון הבראה'!$D$12:$F$12,1))</f>
        <v>#N/A</v>
      </c>
      <c r="AW15" s="151" t="e">
        <f ca="1">INDEX('תכנון הבראה'!$D$10:$F$10,1,MATCH(AW$17,'תכנון הבראה'!$D$12:$F$12,1))</f>
        <v>#N/A</v>
      </c>
      <c r="AX15" s="151" t="e">
        <f ca="1">INDEX('תכנון הבראה'!$D$10:$F$10,1,MATCH(AX$17,'תכנון הבראה'!$D$12:$F$12,1))</f>
        <v>#N/A</v>
      </c>
      <c r="AY15" s="151" t="e">
        <f ca="1">INDEX('תכנון הבראה'!$D$10:$F$10,1,MATCH(AY$17,'תכנון הבראה'!$D$12:$F$12,1))</f>
        <v>#N/A</v>
      </c>
      <c r="AZ15" s="151" t="e">
        <f ca="1">INDEX('תכנון הבראה'!$D$10:$F$10,1,MATCH(AZ$17,'תכנון הבראה'!$D$12:$F$12,1))</f>
        <v>#N/A</v>
      </c>
      <c r="BA15" s="151" t="e">
        <f ca="1">INDEX('תכנון הבראה'!$D$10:$F$10,1,MATCH(BA$17,'תכנון הבראה'!$D$12:$F$12,1))</f>
        <v>#N/A</v>
      </c>
      <c r="BB15" s="151" t="e">
        <f ca="1">INDEX('תכנון הבראה'!$D$10:$F$10,1,MATCH(BB$17,'תכנון הבראה'!$D$12:$F$12,1))</f>
        <v>#N/A</v>
      </c>
      <c r="BC15" s="151" t="e">
        <f ca="1">INDEX('תכנון הבראה'!$D$10:$F$10,1,MATCH(BC$17,'תכנון הבראה'!$D$12:$F$12,1))</f>
        <v>#N/A</v>
      </c>
      <c r="BD15" s="151" t="e">
        <f ca="1">INDEX('תכנון הבראה'!$D$10:$F$10,1,MATCH(BD$17,'תכנון הבראה'!$D$12:$F$12,1))</f>
        <v>#N/A</v>
      </c>
      <c r="BE15" s="151" t="e">
        <f ca="1">INDEX('תכנון הבראה'!$D$10:$F$10,1,MATCH(BE$17,'תכנון הבראה'!$D$12:$F$12,1))</f>
        <v>#N/A</v>
      </c>
      <c r="BF15" s="151" t="e">
        <f ca="1">INDEX('תכנון הבראה'!$D$10:$F$10,1,MATCH(BF$17,'תכנון הבראה'!$D$12:$F$12,1))</f>
        <v>#N/A</v>
      </c>
      <c r="BG15" s="151" t="e">
        <f ca="1">INDEX('תכנון הבראה'!$D$10:$F$10,1,MATCH(BG$17,'תכנון הבראה'!$D$12:$F$12,1))</f>
        <v>#N/A</v>
      </c>
      <c r="BH15" s="151" t="e">
        <f ca="1">INDEX('תכנון הבראה'!$D$10:$F$10,1,MATCH(BH$17,'תכנון הבראה'!$D$12:$F$12,1))</f>
        <v>#N/A</v>
      </c>
      <c r="BI15" s="151" t="e">
        <f ca="1">INDEX('תכנון הבראה'!$D$10:$F$10,1,MATCH(BI$17,'תכנון הבראה'!$D$12:$F$12,1))</f>
        <v>#N/A</v>
      </c>
      <c r="BJ15" s="151" t="e">
        <f ca="1">INDEX('תכנון הבראה'!$D$10:$F$10,1,MATCH(BJ$17,'תכנון הבראה'!$D$12:$F$12,1))</f>
        <v>#N/A</v>
      </c>
      <c r="BK15" s="151" t="e">
        <f ca="1">INDEX('תכנון הבראה'!$D$10:$F$10,1,MATCH(BK$17,'תכנון הבראה'!$D$12:$F$12,1))</f>
        <v>#N/A</v>
      </c>
      <c r="BL15" s="151" t="e">
        <f ca="1">INDEX('תכנון הבראה'!$D$10:$F$10,1,MATCH(BL$17,'תכנון הבראה'!$D$12:$F$12,1))</f>
        <v>#N/A</v>
      </c>
      <c r="BM15" s="151" t="e">
        <f ca="1">INDEX('תכנון הבראה'!$D$10:$F$10,1,MATCH(BM$17,'תכנון הבראה'!$D$12:$F$12,1))</f>
        <v>#N/A</v>
      </c>
      <c r="BN15" s="151" t="e">
        <f ca="1">INDEX('תכנון הבראה'!$D$10:$F$10,1,MATCH(BN$17,'תכנון הבראה'!$D$12:$F$12,1))</f>
        <v>#N/A</v>
      </c>
      <c r="BO15" s="151" t="e">
        <f ca="1">INDEX('תכנון הבראה'!$D$10:$F$10,1,MATCH(BO$17,'תכנון הבראה'!$D$12:$F$12,1))</f>
        <v>#N/A</v>
      </c>
      <c r="BP15" s="151" t="e">
        <f ca="1">INDEX('תכנון הבראה'!$D$10:$F$10,1,MATCH(BP$17,'תכנון הבראה'!$D$12:$F$12,1))</f>
        <v>#N/A</v>
      </c>
      <c r="BQ15" s="151" t="e">
        <f ca="1">INDEX('תכנון הבראה'!$D$10:$F$10,1,MATCH(BQ$17,'תכנון הבראה'!$D$12:$F$12,1))</f>
        <v>#N/A</v>
      </c>
      <c r="BR15" s="151" t="e">
        <f ca="1">INDEX('תכנון הבראה'!$D$10:$F$10,1,MATCH(BR$17,'תכנון הבראה'!$D$12:$F$12,1))</f>
        <v>#N/A</v>
      </c>
      <c r="BS15" s="151" t="e">
        <f ca="1">INDEX('תכנון הבראה'!$D$10:$F$10,1,MATCH(BS$17,'תכנון הבראה'!$D$12:$F$12,1))</f>
        <v>#N/A</v>
      </c>
      <c r="BT15" s="151" t="e">
        <f ca="1">INDEX('תכנון הבראה'!$D$10:$F$10,1,MATCH(BT$17,'תכנון הבראה'!$D$12:$F$12,1))</f>
        <v>#N/A</v>
      </c>
      <c r="BU15" s="151" t="e">
        <f ca="1">INDEX('תכנון הבראה'!$D$10:$F$10,1,MATCH(BU$17,'תכנון הבראה'!$D$12:$F$12,1))</f>
        <v>#N/A</v>
      </c>
      <c r="BV15" s="151" t="e">
        <f ca="1">INDEX('תכנון הבראה'!$D$10:$F$10,1,MATCH(BV$17,'תכנון הבראה'!$D$12:$F$12,1))</f>
        <v>#N/A</v>
      </c>
      <c r="BW15" s="151" t="e">
        <f ca="1">INDEX('תכנון הבראה'!$D$10:$F$10,1,MATCH(BW$17,'תכנון הבראה'!$D$12:$F$12,1))</f>
        <v>#N/A</v>
      </c>
      <c r="BX15" s="151" t="e">
        <f ca="1">INDEX('תכנון הבראה'!$D$10:$F$10,1,MATCH(BX$17,'תכנון הבראה'!$D$12:$F$12,1))</f>
        <v>#N/A</v>
      </c>
      <c r="BY15" s="151" t="e">
        <f ca="1">INDEX('תכנון הבראה'!$D$10:$F$10,1,MATCH(BY$17,'תכנון הבראה'!$D$12:$F$12,1))</f>
        <v>#N/A</v>
      </c>
      <c r="BZ15" s="151" t="e">
        <f ca="1">INDEX('תכנון הבראה'!$D$10:$F$10,1,MATCH(BZ$17,'תכנון הבראה'!$D$12:$F$12,1))</f>
        <v>#N/A</v>
      </c>
      <c r="CA15" s="151" t="e">
        <f ca="1">INDEX('תכנון הבראה'!$D$10:$F$10,1,MATCH(CA$17,'תכנון הבראה'!$D$12:$F$12,1))</f>
        <v>#N/A</v>
      </c>
      <c r="CB15" s="151" t="e">
        <f ca="1">INDEX('תכנון הבראה'!$D$10:$F$10,1,MATCH(CB$17,'תכנון הבראה'!$D$12:$F$12,1))</f>
        <v>#N/A</v>
      </c>
      <c r="CC15" s="151" t="e">
        <f ca="1">INDEX('תכנון הבראה'!$D$10:$F$10,1,MATCH(CC$17,'תכנון הבראה'!$D$12:$F$12,1))</f>
        <v>#N/A</v>
      </c>
      <c r="CD15" s="151" t="e">
        <f ca="1">INDEX('תכנון הבראה'!$D$10:$F$10,1,MATCH(CD$17,'תכנון הבראה'!$D$12:$F$12,1))</f>
        <v>#N/A</v>
      </c>
      <c r="CE15" s="151" t="e">
        <f ca="1">INDEX('תכנון הבראה'!$D$10:$F$10,1,MATCH(CE$17,'תכנון הבראה'!$D$12:$F$12,1))</f>
        <v>#N/A</v>
      </c>
      <c r="CF15" s="151" t="e">
        <f ca="1">INDEX('תכנון הבראה'!$D$10:$F$10,1,MATCH(CF$17,'תכנון הבראה'!$D$12:$F$12,1))</f>
        <v>#N/A</v>
      </c>
      <c r="CG15" s="151" t="e">
        <f ca="1">INDEX('תכנון הבראה'!$D$10:$F$10,1,MATCH(CG$17,'תכנון הבראה'!$D$12:$F$12,1))</f>
        <v>#N/A</v>
      </c>
      <c r="CH15" s="151" t="e">
        <f ca="1">INDEX('תכנון הבראה'!$D$10:$F$10,1,MATCH(CH$17,'תכנון הבראה'!$D$12:$F$12,1))</f>
        <v>#N/A</v>
      </c>
      <c r="CI15" s="151" t="e">
        <f ca="1">INDEX('תכנון הבראה'!$D$10:$F$10,1,MATCH(CI$17,'תכנון הבראה'!$D$12:$F$12,1))</f>
        <v>#N/A</v>
      </c>
      <c r="CJ15" s="151" t="e">
        <f ca="1">INDEX('תכנון הבראה'!$D$10:$F$10,1,MATCH(CJ$17,'תכנון הבראה'!$D$12:$F$12,1))</f>
        <v>#N/A</v>
      </c>
      <c r="CK15" s="151" t="e">
        <f ca="1">INDEX('תכנון הבראה'!$D$10:$F$10,1,MATCH(CK$17,'תכנון הבראה'!$D$12:$F$12,1))</f>
        <v>#N/A</v>
      </c>
      <c r="CL15" s="151" t="e">
        <f ca="1">INDEX('תכנון הבראה'!$D$10:$F$10,1,MATCH(CL$17,'תכנון הבראה'!$D$12:$F$12,1))</f>
        <v>#N/A</v>
      </c>
      <c r="CM15" s="151" t="e">
        <f ca="1">INDEX('תכנון הבראה'!$D$10:$F$10,1,MATCH(CM$17,'תכנון הבראה'!$D$12:$F$12,1))</f>
        <v>#N/A</v>
      </c>
      <c r="CN15" s="151" t="e">
        <f ca="1">INDEX('תכנון הבראה'!$D$10:$F$10,1,MATCH(CN$17,'תכנון הבראה'!$D$12:$F$12,1))</f>
        <v>#N/A</v>
      </c>
      <c r="CO15" s="151" t="e">
        <f ca="1">INDEX('תכנון הבראה'!$D$10:$F$10,1,MATCH(CO$17,'תכנון הבראה'!$D$12:$F$12,1))</f>
        <v>#N/A</v>
      </c>
      <c r="CP15" s="151" t="e">
        <f ca="1">INDEX('תכנון הבראה'!$D$10:$F$10,1,MATCH(CP$17,'תכנון הבראה'!$D$12:$F$12,1))</f>
        <v>#N/A</v>
      </c>
      <c r="CQ15" s="151" t="e">
        <f ca="1">INDEX('תכנון הבראה'!$D$10:$F$10,1,MATCH(CQ$17,'תכנון הבראה'!$D$12:$F$12,1))</f>
        <v>#N/A</v>
      </c>
      <c r="CR15" s="151" t="e">
        <f ca="1">INDEX('תכנון הבראה'!$D$10:$F$10,1,MATCH(CR$17,'תכנון הבראה'!$D$12:$F$12,1))</f>
        <v>#N/A</v>
      </c>
      <c r="CS15" s="151" t="e">
        <f ca="1">INDEX('תכנון הבראה'!$D$10:$F$10,1,MATCH(CS$17,'תכנון הבראה'!$D$12:$F$12,1))</f>
        <v>#N/A</v>
      </c>
      <c r="CT15" s="151" t="e">
        <f ca="1">INDEX('תכנון הבראה'!$D$10:$F$10,1,MATCH(CT$17,'תכנון הבראה'!$D$12:$F$12,1))</f>
        <v>#N/A</v>
      </c>
      <c r="CU15" s="151" t="e">
        <f ca="1">INDEX('תכנון הבראה'!$D$10:$F$10,1,MATCH(CU$17,'תכנון הבראה'!$D$12:$F$12,1))</f>
        <v>#N/A</v>
      </c>
      <c r="CV15" s="151" t="e">
        <f ca="1">INDEX('תכנון הבראה'!$D$10:$F$10,1,MATCH(CV$17,'תכנון הבראה'!$D$12:$F$12,1))</f>
        <v>#N/A</v>
      </c>
      <c r="CW15" s="151" t="e">
        <f ca="1">INDEX('תכנון הבראה'!$D$10:$F$10,1,MATCH(CW$17,'תכנון הבראה'!$D$12:$F$12,1))</f>
        <v>#N/A</v>
      </c>
      <c r="CX15" s="151" t="e">
        <f ca="1">INDEX('תכנון הבראה'!$D$10:$F$10,1,MATCH(CX$17,'תכנון הבראה'!$D$12:$F$12,1))</f>
        <v>#N/A</v>
      </c>
      <c r="CY15" s="151" t="e">
        <f ca="1">INDEX('תכנון הבראה'!$D$10:$F$10,1,MATCH(CY$17,'תכנון הבראה'!$D$12:$F$12,1))</f>
        <v>#N/A</v>
      </c>
      <c r="CZ15" s="151" t="e">
        <f ca="1">INDEX('תכנון הבראה'!$D$10:$F$10,1,MATCH(CZ$17,'תכנון הבראה'!$D$12:$F$12,1))</f>
        <v>#N/A</v>
      </c>
    </row>
    <row r="16" spans="1:105">
      <c r="A16" s="186" t="s">
        <v>180</v>
      </c>
      <c r="E16" s="151" t="e">
        <f t="shared" ref="E16:AJ16" ca="1" si="12">E14-E15</f>
        <v>#N/A</v>
      </c>
      <c r="F16" s="151" t="e">
        <f t="shared" ca="1" si="12"/>
        <v>#N/A</v>
      </c>
      <c r="G16" s="151" t="e">
        <f t="shared" ca="1" si="12"/>
        <v>#N/A</v>
      </c>
      <c r="H16" s="151" t="e">
        <f t="shared" ca="1" si="12"/>
        <v>#N/A</v>
      </c>
      <c r="I16" s="151" t="e">
        <f t="shared" ca="1" si="12"/>
        <v>#N/A</v>
      </c>
      <c r="J16" s="151" t="e">
        <f t="shared" ca="1" si="12"/>
        <v>#N/A</v>
      </c>
      <c r="K16" s="151" t="e">
        <f t="shared" ca="1" si="12"/>
        <v>#N/A</v>
      </c>
      <c r="L16" s="151" t="e">
        <f t="shared" ca="1" si="12"/>
        <v>#N/A</v>
      </c>
      <c r="M16" s="151" t="e">
        <f t="shared" ca="1" si="12"/>
        <v>#N/A</v>
      </c>
      <c r="N16" s="151" t="e">
        <f t="shared" ca="1" si="12"/>
        <v>#N/A</v>
      </c>
      <c r="O16" s="151" t="e">
        <f t="shared" ca="1" si="12"/>
        <v>#N/A</v>
      </c>
      <c r="P16" s="151" t="e">
        <f t="shared" ca="1" si="12"/>
        <v>#N/A</v>
      </c>
      <c r="Q16" s="151" t="e">
        <f t="shared" ca="1" si="12"/>
        <v>#N/A</v>
      </c>
      <c r="R16" s="151" t="e">
        <f t="shared" ca="1" si="12"/>
        <v>#N/A</v>
      </c>
      <c r="S16" s="151" t="e">
        <f t="shared" ca="1" si="12"/>
        <v>#N/A</v>
      </c>
      <c r="T16" s="151" t="e">
        <f t="shared" ca="1" si="12"/>
        <v>#N/A</v>
      </c>
      <c r="U16" s="151" t="e">
        <f t="shared" ca="1" si="12"/>
        <v>#N/A</v>
      </c>
      <c r="V16" s="151" t="e">
        <f t="shared" ca="1" si="12"/>
        <v>#N/A</v>
      </c>
      <c r="W16" s="151" t="e">
        <f t="shared" ca="1" si="12"/>
        <v>#N/A</v>
      </c>
      <c r="X16" s="151" t="e">
        <f t="shared" ca="1" si="12"/>
        <v>#N/A</v>
      </c>
      <c r="Y16" s="151" t="e">
        <f t="shared" ca="1" si="12"/>
        <v>#N/A</v>
      </c>
      <c r="Z16" s="151" t="e">
        <f t="shared" ca="1" si="12"/>
        <v>#N/A</v>
      </c>
      <c r="AA16" s="151" t="e">
        <f t="shared" ca="1" si="12"/>
        <v>#N/A</v>
      </c>
      <c r="AB16" s="151" t="e">
        <f t="shared" ca="1" si="12"/>
        <v>#N/A</v>
      </c>
      <c r="AC16" s="151" t="e">
        <f t="shared" ca="1" si="12"/>
        <v>#N/A</v>
      </c>
      <c r="AD16" s="151" t="e">
        <f t="shared" ca="1" si="12"/>
        <v>#N/A</v>
      </c>
      <c r="AE16" s="151" t="e">
        <f t="shared" ca="1" si="12"/>
        <v>#N/A</v>
      </c>
      <c r="AF16" s="151" t="e">
        <f t="shared" ca="1" si="12"/>
        <v>#N/A</v>
      </c>
      <c r="AG16" s="151" t="e">
        <f t="shared" ca="1" si="12"/>
        <v>#N/A</v>
      </c>
      <c r="AH16" s="151" t="e">
        <f t="shared" ca="1" si="12"/>
        <v>#N/A</v>
      </c>
      <c r="AI16" s="151" t="e">
        <f t="shared" ca="1" si="12"/>
        <v>#N/A</v>
      </c>
      <c r="AJ16" s="151" t="e">
        <f t="shared" ca="1" si="12"/>
        <v>#N/A</v>
      </c>
      <c r="AK16" s="151" t="e">
        <f t="shared" ref="AK16:BP16" ca="1" si="13">AK14-AK15</f>
        <v>#N/A</v>
      </c>
      <c r="AL16" s="151" t="e">
        <f t="shared" ca="1" si="13"/>
        <v>#N/A</v>
      </c>
      <c r="AM16" s="151" t="e">
        <f t="shared" ca="1" si="13"/>
        <v>#N/A</v>
      </c>
      <c r="AN16" s="151" t="e">
        <f t="shared" ca="1" si="13"/>
        <v>#N/A</v>
      </c>
      <c r="AO16" s="151" t="e">
        <f t="shared" ca="1" si="13"/>
        <v>#N/A</v>
      </c>
      <c r="AP16" s="151" t="e">
        <f t="shared" ca="1" si="13"/>
        <v>#N/A</v>
      </c>
      <c r="AQ16" s="151" t="e">
        <f t="shared" ca="1" si="13"/>
        <v>#N/A</v>
      </c>
      <c r="AR16" s="151" t="e">
        <f t="shared" ca="1" si="13"/>
        <v>#N/A</v>
      </c>
      <c r="AS16" s="151" t="e">
        <f t="shared" ca="1" si="13"/>
        <v>#N/A</v>
      </c>
      <c r="AT16" s="151" t="e">
        <f t="shared" ca="1" si="13"/>
        <v>#N/A</v>
      </c>
      <c r="AU16" s="151" t="e">
        <f t="shared" ca="1" si="13"/>
        <v>#N/A</v>
      </c>
      <c r="AV16" s="151" t="e">
        <f t="shared" ca="1" si="13"/>
        <v>#N/A</v>
      </c>
      <c r="AW16" s="151" t="e">
        <f t="shared" ca="1" si="13"/>
        <v>#N/A</v>
      </c>
      <c r="AX16" s="151" t="e">
        <f t="shared" ca="1" si="13"/>
        <v>#N/A</v>
      </c>
      <c r="AY16" s="151" t="e">
        <f t="shared" ca="1" si="13"/>
        <v>#N/A</v>
      </c>
      <c r="AZ16" s="151" t="e">
        <f t="shared" ca="1" si="13"/>
        <v>#N/A</v>
      </c>
      <c r="BA16" s="151" t="e">
        <f t="shared" ca="1" si="13"/>
        <v>#N/A</v>
      </c>
      <c r="BB16" s="151" t="e">
        <f t="shared" ca="1" si="13"/>
        <v>#N/A</v>
      </c>
      <c r="BC16" s="151" t="e">
        <f t="shared" ca="1" si="13"/>
        <v>#N/A</v>
      </c>
      <c r="BD16" s="151" t="e">
        <f t="shared" ca="1" si="13"/>
        <v>#N/A</v>
      </c>
      <c r="BE16" s="151" t="e">
        <f t="shared" ca="1" si="13"/>
        <v>#N/A</v>
      </c>
      <c r="BF16" s="151" t="e">
        <f t="shared" ca="1" si="13"/>
        <v>#N/A</v>
      </c>
      <c r="BG16" s="151" t="e">
        <f t="shared" ca="1" si="13"/>
        <v>#N/A</v>
      </c>
      <c r="BH16" s="151" t="e">
        <f t="shared" ca="1" si="13"/>
        <v>#N/A</v>
      </c>
      <c r="BI16" s="151" t="e">
        <f t="shared" ca="1" si="13"/>
        <v>#N/A</v>
      </c>
      <c r="BJ16" s="151" t="e">
        <f t="shared" ca="1" si="13"/>
        <v>#N/A</v>
      </c>
      <c r="BK16" s="151" t="e">
        <f t="shared" ca="1" si="13"/>
        <v>#N/A</v>
      </c>
      <c r="BL16" s="151" t="e">
        <f t="shared" ca="1" si="13"/>
        <v>#N/A</v>
      </c>
      <c r="BM16" s="151" t="e">
        <f t="shared" ca="1" si="13"/>
        <v>#N/A</v>
      </c>
      <c r="BN16" s="151" t="e">
        <f t="shared" ca="1" si="13"/>
        <v>#N/A</v>
      </c>
      <c r="BO16" s="151" t="e">
        <f t="shared" ca="1" si="13"/>
        <v>#N/A</v>
      </c>
      <c r="BP16" s="151" t="e">
        <f t="shared" ca="1" si="13"/>
        <v>#N/A</v>
      </c>
      <c r="BQ16" s="151" t="e">
        <f t="shared" ref="BQ16:CV16" ca="1" si="14">BQ14-BQ15</f>
        <v>#N/A</v>
      </c>
      <c r="BR16" s="151" t="e">
        <f t="shared" ca="1" si="14"/>
        <v>#N/A</v>
      </c>
      <c r="BS16" s="151" t="e">
        <f t="shared" ca="1" si="14"/>
        <v>#N/A</v>
      </c>
      <c r="BT16" s="151" t="e">
        <f t="shared" ca="1" si="14"/>
        <v>#N/A</v>
      </c>
      <c r="BU16" s="151" t="e">
        <f t="shared" ca="1" si="14"/>
        <v>#N/A</v>
      </c>
      <c r="BV16" s="151" t="e">
        <f t="shared" ca="1" si="14"/>
        <v>#N/A</v>
      </c>
      <c r="BW16" s="151" t="e">
        <f t="shared" ca="1" si="14"/>
        <v>#N/A</v>
      </c>
      <c r="BX16" s="151" t="e">
        <f t="shared" ca="1" si="14"/>
        <v>#N/A</v>
      </c>
      <c r="BY16" s="151" t="e">
        <f t="shared" ca="1" si="14"/>
        <v>#N/A</v>
      </c>
      <c r="BZ16" s="151" t="e">
        <f t="shared" ca="1" si="14"/>
        <v>#N/A</v>
      </c>
      <c r="CA16" s="151" t="e">
        <f t="shared" ca="1" si="14"/>
        <v>#N/A</v>
      </c>
      <c r="CB16" s="151" t="e">
        <f t="shared" ca="1" si="14"/>
        <v>#N/A</v>
      </c>
      <c r="CC16" s="151" t="e">
        <f t="shared" ca="1" si="14"/>
        <v>#N/A</v>
      </c>
      <c r="CD16" s="151" t="e">
        <f t="shared" ca="1" si="14"/>
        <v>#N/A</v>
      </c>
      <c r="CE16" s="151" t="e">
        <f t="shared" ca="1" si="14"/>
        <v>#N/A</v>
      </c>
      <c r="CF16" s="151" t="e">
        <f t="shared" ca="1" si="14"/>
        <v>#N/A</v>
      </c>
      <c r="CG16" s="151" t="e">
        <f t="shared" ca="1" si="14"/>
        <v>#N/A</v>
      </c>
      <c r="CH16" s="151" t="e">
        <f t="shared" ca="1" si="14"/>
        <v>#N/A</v>
      </c>
      <c r="CI16" s="151" t="e">
        <f t="shared" ca="1" si="14"/>
        <v>#N/A</v>
      </c>
      <c r="CJ16" s="151" t="e">
        <f t="shared" ca="1" si="14"/>
        <v>#N/A</v>
      </c>
      <c r="CK16" s="151" t="e">
        <f t="shared" ca="1" si="14"/>
        <v>#N/A</v>
      </c>
      <c r="CL16" s="151" t="e">
        <f t="shared" ca="1" si="14"/>
        <v>#N/A</v>
      </c>
      <c r="CM16" s="151" t="e">
        <f t="shared" ca="1" si="14"/>
        <v>#N/A</v>
      </c>
      <c r="CN16" s="151" t="e">
        <f t="shared" ca="1" si="14"/>
        <v>#N/A</v>
      </c>
      <c r="CO16" s="151" t="e">
        <f t="shared" ca="1" si="14"/>
        <v>#N/A</v>
      </c>
      <c r="CP16" s="151" t="e">
        <f t="shared" ca="1" si="14"/>
        <v>#N/A</v>
      </c>
      <c r="CQ16" s="151" t="e">
        <f t="shared" ca="1" si="14"/>
        <v>#N/A</v>
      </c>
      <c r="CR16" s="151" t="e">
        <f t="shared" ca="1" si="14"/>
        <v>#N/A</v>
      </c>
      <c r="CS16" s="151" t="e">
        <f t="shared" ca="1" si="14"/>
        <v>#N/A</v>
      </c>
      <c r="CT16" s="151" t="e">
        <f t="shared" ca="1" si="14"/>
        <v>#N/A</v>
      </c>
      <c r="CU16" s="151" t="e">
        <f t="shared" ca="1" si="14"/>
        <v>#N/A</v>
      </c>
      <c r="CV16" s="151" t="e">
        <f t="shared" ca="1" si="14"/>
        <v>#N/A</v>
      </c>
      <c r="CW16" s="151" t="e">
        <f ca="1">CW14-CW15</f>
        <v>#N/A</v>
      </c>
      <c r="CX16" s="151" t="e">
        <f ca="1">CX14-CX15</f>
        <v>#N/A</v>
      </c>
      <c r="CY16" s="151" t="e">
        <f ca="1">CY14-CY15</f>
        <v>#N/A</v>
      </c>
      <c r="CZ16" s="151" t="e">
        <f ca="1">CZ14-CZ15</f>
        <v>#N/A</v>
      </c>
    </row>
    <row r="17" spans="1:104" ht="14.4" hidden="1" outlineLevel="1" thickTop="1" thickBot="1">
      <c r="A17" s="191" t="s">
        <v>184</v>
      </c>
      <c r="B17" s="152"/>
      <c r="C17" s="153"/>
      <c r="D17" s="154"/>
      <c r="E17" s="155">
        <v>1</v>
      </c>
      <c r="F17" s="155">
        <f t="shared" ref="F17:AK17" si="15">E17+1</f>
        <v>2</v>
      </c>
      <c r="G17" s="155">
        <f t="shared" si="15"/>
        <v>3</v>
      </c>
      <c r="H17" s="155">
        <f t="shared" si="15"/>
        <v>4</v>
      </c>
      <c r="I17" s="155">
        <f t="shared" si="15"/>
        <v>5</v>
      </c>
      <c r="J17" s="155">
        <f t="shared" si="15"/>
        <v>6</v>
      </c>
      <c r="K17" s="155">
        <f t="shared" si="15"/>
        <v>7</v>
      </c>
      <c r="L17" s="155">
        <f t="shared" si="15"/>
        <v>8</v>
      </c>
      <c r="M17" s="155">
        <f t="shared" si="15"/>
        <v>9</v>
      </c>
      <c r="N17" s="155">
        <f t="shared" si="15"/>
        <v>10</v>
      </c>
      <c r="O17" s="155">
        <f t="shared" si="15"/>
        <v>11</v>
      </c>
      <c r="P17" s="155">
        <f t="shared" si="15"/>
        <v>12</v>
      </c>
      <c r="Q17" s="155">
        <f t="shared" si="15"/>
        <v>13</v>
      </c>
      <c r="R17" s="155">
        <f t="shared" si="15"/>
        <v>14</v>
      </c>
      <c r="S17" s="155">
        <f t="shared" si="15"/>
        <v>15</v>
      </c>
      <c r="T17" s="155">
        <f t="shared" si="15"/>
        <v>16</v>
      </c>
      <c r="U17" s="155">
        <f t="shared" si="15"/>
        <v>17</v>
      </c>
      <c r="V17" s="155">
        <f t="shared" si="15"/>
        <v>18</v>
      </c>
      <c r="W17" s="155">
        <f t="shared" si="15"/>
        <v>19</v>
      </c>
      <c r="X17" s="155">
        <f t="shared" si="15"/>
        <v>20</v>
      </c>
      <c r="Y17" s="155">
        <f t="shared" si="15"/>
        <v>21</v>
      </c>
      <c r="Z17" s="155">
        <f t="shared" si="15"/>
        <v>22</v>
      </c>
      <c r="AA17" s="155">
        <f t="shared" si="15"/>
        <v>23</v>
      </c>
      <c r="AB17" s="155">
        <f t="shared" si="15"/>
        <v>24</v>
      </c>
      <c r="AC17" s="155">
        <f t="shared" si="15"/>
        <v>25</v>
      </c>
      <c r="AD17" s="155">
        <f t="shared" si="15"/>
        <v>26</v>
      </c>
      <c r="AE17" s="155">
        <f t="shared" si="15"/>
        <v>27</v>
      </c>
      <c r="AF17" s="155">
        <f t="shared" si="15"/>
        <v>28</v>
      </c>
      <c r="AG17" s="155">
        <f t="shared" si="15"/>
        <v>29</v>
      </c>
      <c r="AH17" s="155">
        <f t="shared" si="15"/>
        <v>30</v>
      </c>
      <c r="AI17" s="155">
        <f t="shared" si="15"/>
        <v>31</v>
      </c>
      <c r="AJ17" s="155">
        <f t="shared" si="15"/>
        <v>32</v>
      </c>
      <c r="AK17" s="155">
        <f t="shared" si="15"/>
        <v>33</v>
      </c>
      <c r="AL17" s="155">
        <f t="shared" ref="AL17:BQ17" si="16">AK17+1</f>
        <v>34</v>
      </c>
      <c r="AM17" s="155">
        <f t="shared" si="16"/>
        <v>35</v>
      </c>
      <c r="AN17" s="155">
        <f t="shared" si="16"/>
        <v>36</v>
      </c>
      <c r="AO17" s="155">
        <f t="shared" si="16"/>
        <v>37</v>
      </c>
      <c r="AP17" s="155">
        <f t="shared" si="16"/>
        <v>38</v>
      </c>
      <c r="AQ17" s="155">
        <f t="shared" si="16"/>
        <v>39</v>
      </c>
      <c r="AR17" s="155">
        <f t="shared" si="16"/>
        <v>40</v>
      </c>
      <c r="AS17" s="155">
        <f t="shared" si="16"/>
        <v>41</v>
      </c>
      <c r="AT17" s="155">
        <f t="shared" si="16"/>
        <v>42</v>
      </c>
      <c r="AU17" s="155">
        <f t="shared" si="16"/>
        <v>43</v>
      </c>
      <c r="AV17" s="155">
        <f t="shared" si="16"/>
        <v>44</v>
      </c>
      <c r="AW17" s="155">
        <f t="shared" si="16"/>
        <v>45</v>
      </c>
      <c r="AX17" s="155">
        <f t="shared" si="16"/>
        <v>46</v>
      </c>
      <c r="AY17" s="155">
        <f t="shared" si="16"/>
        <v>47</v>
      </c>
      <c r="AZ17" s="155">
        <f t="shared" si="16"/>
        <v>48</v>
      </c>
      <c r="BA17" s="155">
        <f t="shared" si="16"/>
        <v>49</v>
      </c>
      <c r="BB17" s="155">
        <f t="shared" si="16"/>
        <v>50</v>
      </c>
      <c r="BC17" s="155">
        <f t="shared" si="16"/>
        <v>51</v>
      </c>
      <c r="BD17" s="155">
        <f t="shared" si="16"/>
        <v>52</v>
      </c>
      <c r="BE17" s="155">
        <f t="shared" si="16"/>
        <v>53</v>
      </c>
      <c r="BF17" s="155">
        <f t="shared" si="16"/>
        <v>54</v>
      </c>
      <c r="BG17" s="155">
        <f t="shared" si="16"/>
        <v>55</v>
      </c>
      <c r="BH17" s="155">
        <f t="shared" si="16"/>
        <v>56</v>
      </c>
      <c r="BI17" s="155">
        <f t="shared" si="16"/>
        <v>57</v>
      </c>
      <c r="BJ17" s="155">
        <f t="shared" si="16"/>
        <v>58</v>
      </c>
      <c r="BK17" s="155">
        <f t="shared" si="16"/>
        <v>59</v>
      </c>
      <c r="BL17" s="155">
        <f t="shared" si="16"/>
        <v>60</v>
      </c>
      <c r="BM17" s="155">
        <f t="shared" si="16"/>
        <v>61</v>
      </c>
      <c r="BN17" s="155">
        <f t="shared" si="16"/>
        <v>62</v>
      </c>
      <c r="BO17" s="155">
        <f t="shared" si="16"/>
        <v>63</v>
      </c>
      <c r="BP17" s="155">
        <f t="shared" si="16"/>
        <v>64</v>
      </c>
      <c r="BQ17" s="155">
        <f t="shared" si="16"/>
        <v>65</v>
      </c>
      <c r="BR17" s="155">
        <f t="shared" ref="BR17:CZ17" si="17">BQ17+1</f>
        <v>66</v>
      </c>
      <c r="BS17" s="155">
        <f t="shared" si="17"/>
        <v>67</v>
      </c>
      <c r="BT17" s="155">
        <f t="shared" si="17"/>
        <v>68</v>
      </c>
      <c r="BU17" s="155">
        <f t="shared" si="17"/>
        <v>69</v>
      </c>
      <c r="BV17" s="155">
        <f t="shared" si="17"/>
        <v>70</v>
      </c>
      <c r="BW17" s="155">
        <f t="shared" si="17"/>
        <v>71</v>
      </c>
      <c r="BX17" s="155">
        <f t="shared" si="17"/>
        <v>72</v>
      </c>
      <c r="BY17" s="155">
        <f t="shared" si="17"/>
        <v>73</v>
      </c>
      <c r="BZ17" s="155">
        <f t="shared" si="17"/>
        <v>74</v>
      </c>
      <c r="CA17" s="155">
        <f t="shared" si="17"/>
        <v>75</v>
      </c>
      <c r="CB17" s="155">
        <f t="shared" si="17"/>
        <v>76</v>
      </c>
      <c r="CC17" s="155">
        <f t="shared" si="17"/>
        <v>77</v>
      </c>
      <c r="CD17" s="155">
        <f t="shared" si="17"/>
        <v>78</v>
      </c>
      <c r="CE17" s="155">
        <f t="shared" si="17"/>
        <v>79</v>
      </c>
      <c r="CF17" s="155">
        <f t="shared" si="17"/>
        <v>80</v>
      </c>
      <c r="CG17" s="155">
        <f t="shared" si="17"/>
        <v>81</v>
      </c>
      <c r="CH17" s="155">
        <f t="shared" si="17"/>
        <v>82</v>
      </c>
      <c r="CI17" s="155">
        <f t="shared" si="17"/>
        <v>83</v>
      </c>
      <c r="CJ17" s="155">
        <f t="shared" si="17"/>
        <v>84</v>
      </c>
      <c r="CK17" s="155">
        <f t="shared" si="17"/>
        <v>85</v>
      </c>
      <c r="CL17" s="155">
        <f t="shared" si="17"/>
        <v>86</v>
      </c>
      <c r="CM17" s="155">
        <f t="shared" si="17"/>
        <v>87</v>
      </c>
      <c r="CN17" s="155">
        <f t="shared" si="17"/>
        <v>88</v>
      </c>
      <c r="CO17" s="155">
        <f t="shared" si="17"/>
        <v>89</v>
      </c>
      <c r="CP17" s="155">
        <f t="shared" si="17"/>
        <v>90</v>
      </c>
      <c r="CQ17" s="155">
        <f t="shared" si="17"/>
        <v>91</v>
      </c>
      <c r="CR17" s="155">
        <f t="shared" si="17"/>
        <v>92</v>
      </c>
      <c r="CS17" s="155">
        <f t="shared" si="17"/>
        <v>93</v>
      </c>
      <c r="CT17" s="155">
        <f t="shared" si="17"/>
        <v>94</v>
      </c>
      <c r="CU17" s="155">
        <f t="shared" si="17"/>
        <v>95</v>
      </c>
      <c r="CV17" s="155">
        <f t="shared" si="17"/>
        <v>96</v>
      </c>
      <c r="CW17" s="155">
        <f t="shared" si="17"/>
        <v>97</v>
      </c>
      <c r="CX17" s="155">
        <f t="shared" si="17"/>
        <v>98</v>
      </c>
      <c r="CY17" s="155">
        <f t="shared" si="17"/>
        <v>99</v>
      </c>
      <c r="CZ17" s="156">
        <f t="shared" si="17"/>
        <v>100</v>
      </c>
    </row>
    <row r="18" spans="1:104" ht="12.75" hidden="1" customHeight="1" outlineLevel="1">
      <c r="A18" s="192" t="str">
        <f ca="1">'תכנון הבראה'!A46</f>
        <v/>
      </c>
      <c r="B18" s="157">
        <f>'תכנון הבראה'!H46</f>
        <v>0</v>
      </c>
      <c r="C18" s="158">
        <f t="shared" ref="C18:C50" si="18">IF(ISERROR(VLOOKUP(B18,LoanOptions,2,0)),0,VLOOKUP(B18,LoanOptions,2,0))</f>
        <v>0</v>
      </c>
      <c r="D18" s="158"/>
      <c r="E18" s="159">
        <f ca="1">IF($A18="",0,($C18=0)*'פריסת חובות'!E9 +($C18=1)*0+ ($C18=2)*IF(E$17&lt;='תכנון הבראה'!$K46,0,OFFSET('פריסת חובות'!E9,0,-'תכנון הבראה'!$K46))*(1+'תכנון הבראה'!$E46)^('תכנון הבראה'!$K46/12)+
($C18=3)*'תכנון הבראה'!$L46*(E$17&lt;='תכנון הבראה'!$J46))+ IF($C18=4,(1-'תכנון הבראה'!$M46/'תכנון הבראה'!$B46)*'תכנון הבראה'!$C46,0)*(E$17&lt;='תכנון הבראה'!$D46)</f>
        <v>0</v>
      </c>
      <c r="F18" s="159">
        <f ca="1">IF($A18="",0,($C18=0)*'פריסת חובות'!F9 +($C18=1)*0+ ($C18=2)*IF(F$17&lt;='תכנון הבראה'!$K46,0,OFFSET('פריסת חובות'!F9,0,-'תכנון הבראה'!$K46))*(1+'תכנון הבראה'!$E46)^('תכנון הבראה'!$K46/12)+
($C18=3)*'תכנון הבראה'!$L46*(F$17&lt;='תכנון הבראה'!$J46))+ IF($C18=4,(1-'תכנון הבראה'!$M46/'תכנון הבראה'!$B46)*'תכנון הבראה'!$C46,0)*(F$17&lt;='תכנון הבראה'!$D46)</f>
        <v>0</v>
      </c>
      <c r="G18" s="159">
        <f ca="1">IF($A18="",0,($C18=0)*'פריסת חובות'!G9 +($C18=1)*0+ ($C18=2)*IF(G$17&lt;='תכנון הבראה'!$K46,0,OFFSET('פריסת חובות'!G9,0,-'תכנון הבראה'!$K46))*(1+'תכנון הבראה'!$E46)^('תכנון הבראה'!$K46/12)+
($C18=3)*'תכנון הבראה'!$L46*(G$17&lt;='תכנון הבראה'!$J46))+ IF($C18=4,(1-'תכנון הבראה'!$M46/'תכנון הבראה'!$B46)*'תכנון הבראה'!$C46,0)*(G$17&lt;='תכנון הבראה'!$D46)</f>
        <v>0</v>
      </c>
      <c r="H18" s="159">
        <f ca="1">IF($A18="",0,($C18=0)*'פריסת חובות'!H9 +($C18=1)*0+ ($C18=2)*IF(H$17&lt;='תכנון הבראה'!$K46,0,OFFSET('פריסת חובות'!H9,0,-'תכנון הבראה'!$K46))*(1+'תכנון הבראה'!$E46)^('תכנון הבראה'!$K46/12)+
($C18=3)*'תכנון הבראה'!$L46*(H$17&lt;='תכנון הבראה'!$J46))+ IF($C18=4,(1-'תכנון הבראה'!$M46/'תכנון הבראה'!$B46)*'תכנון הבראה'!$C46,0)*(H$17&lt;='תכנון הבראה'!$D46)</f>
        <v>0</v>
      </c>
      <c r="I18" s="159">
        <f ca="1">IF($A18="",0,($C18=0)*'פריסת חובות'!I9 +($C18=1)*0+ ($C18=2)*IF(I$17&lt;='תכנון הבראה'!$K46,0,OFFSET('פריסת חובות'!I9,0,-'תכנון הבראה'!$K46))*(1+'תכנון הבראה'!$E46)^('תכנון הבראה'!$K46/12)+
($C18=3)*'תכנון הבראה'!$L46*(I$17&lt;='תכנון הבראה'!$J46))+ IF($C18=4,(1-'תכנון הבראה'!$M46/'תכנון הבראה'!$B46)*'תכנון הבראה'!$C46,0)*(I$17&lt;='תכנון הבראה'!$D46)</f>
        <v>0</v>
      </c>
      <c r="J18" s="159">
        <f ca="1">IF($A18="",0,($C18=0)*'פריסת חובות'!J9 +($C18=1)*0+ ($C18=2)*IF(J$17&lt;='תכנון הבראה'!$K46,0,OFFSET('פריסת חובות'!J9,0,-'תכנון הבראה'!$K46))*(1+'תכנון הבראה'!$E46)^('תכנון הבראה'!$K46/12)+
($C18=3)*'תכנון הבראה'!$L46*(J$17&lt;='תכנון הבראה'!$J46))+ IF($C18=4,(1-'תכנון הבראה'!$M46/'תכנון הבראה'!$B46)*'תכנון הבראה'!$C46,0)*(J$17&lt;='תכנון הבראה'!$D46)</f>
        <v>0</v>
      </c>
      <c r="K18" s="159">
        <f ca="1">IF($A18="",0,($C18=0)*'פריסת חובות'!K9 +($C18=1)*0+ ($C18=2)*IF(K$17&lt;='תכנון הבראה'!$K46,0,OFFSET('פריסת חובות'!K9,0,-'תכנון הבראה'!$K46))*(1+'תכנון הבראה'!$E46)^('תכנון הבראה'!$K46/12)+
($C18=3)*'תכנון הבראה'!$L46*(K$17&lt;='תכנון הבראה'!$J46))+ IF($C18=4,(1-'תכנון הבראה'!$M46/'תכנון הבראה'!$B46)*'תכנון הבראה'!$C46,0)*(K$17&lt;='תכנון הבראה'!$D46)</f>
        <v>0</v>
      </c>
      <c r="L18" s="159">
        <f ca="1">IF($A18="",0,($C18=0)*'פריסת חובות'!L9 +($C18=1)*0+ ($C18=2)*IF(L$17&lt;='תכנון הבראה'!$K46,0,OFFSET('פריסת חובות'!L9,0,-'תכנון הבראה'!$K46))*(1+'תכנון הבראה'!$E46)^('תכנון הבראה'!$K46/12)+
($C18=3)*'תכנון הבראה'!$L46*(L$17&lt;='תכנון הבראה'!$J46))+ IF($C18=4,(1-'תכנון הבראה'!$M46/'תכנון הבראה'!$B46)*'תכנון הבראה'!$C46,0)*(L$17&lt;='תכנון הבראה'!$D46)</f>
        <v>0</v>
      </c>
      <c r="M18" s="159">
        <f ca="1">IF($A18="",0,($C18=0)*'פריסת חובות'!M9 +($C18=1)*0+ ($C18=2)*IF(M$17&lt;='תכנון הבראה'!$K46,0,OFFSET('פריסת חובות'!M9,0,-'תכנון הבראה'!$K46))*(1+'תכנון הבראה'!$E46)^('תכנון הבראה'!$K46/12)+
($C18=3)*'תכנון הבראה'!$L46*(M$17&lt;='תכנון הבראה'!$J46))+ IF($C18=4,(1-'תכנון הבראה'!$M46/'תכנון הבראה'!$B46)*'תכנון הבראה'!$C46,0)*(M$17&lt;='תכנון הבראה'!$D46)</f>
        <v>0</v>
      </c>
      <c r="N18" s="159">
        <f ca="1">IF($A18="",0,($C18=0)*'פריסת חובות'!N9 +($C18=1)*0+ ($C18=2)*IF(N$17&lt;='תכנון הבראה'!$K46,0,OFFSET('פריסת חובות'!N9,0,-'תכנון הבראה'!$K46))*(1+'תכנון הבראה'!$E46)^('תכנון הבראה'!$K46/12)+
($C18=3)*'תכנון הבראה'!$L46*(N$17&lt;='תכנון הבראה'!$J46))+ IF($C18=4,(1-'תכנון הבראה'!$M46/'תכנון הבראה'!$B46)*'תכנון הבראה'!$C46,0)*(N$17&lt;='תכנון הבראה'!$D46)</f>
        <v>0</v>
      </c>
      <c r="O18" s="159">
        <f ca="1">IF($A18="",0,($C18=0)*'פריסת חובות'!O9 +($C18=1)*0+ ($C18=2)*IF(O$17&lt;='תכנון הבראה'!$K46,0,OFFSET('פריסת חובות'!O9,0,-'תכנון הבראה'!$K46))*(1+'תכנון הבראה'!$E46)^('תכנון הבראה'!$K46/12)+
($C18=3)*'תכנון הבראה'!$L46*(O$17&lt;='תכנון הבראה'!$J46))+ IF($C18=4,(1-'תכנון הבראה'!$M46/'תכנון הבראה'!$B46)*'תכנון הבראה'!$C46,0)*(O$17&lt;='תכנון הבראה'!$D46)</f>
        <v>0</v>
      </c>
      <c r="P18" s="159">
        <f ca="1">IF($A18="",0,($C18=0)*'פריסת חובות'!P9 +($C18=1)*0+ ($C18=2)*IF(P$17&lt;='תכנון הבראה'!$K46,0,OFFSET('פריסת חובות'!P9,0,-'תכנון הבראה'!$K46))*(1+'תכנון הבראה'!$E46)^('תכנון הבראה'!$K46/12)+
($C18=3)*'תכנון הבראה'!$L46*(P$17&lt;='תכנון הבראה'!$J46))+ IF($C18=4,(1-'תכנון הבראה'!$M46/'תכנון הבראה'!$B46)*'תכנון הבראה'!$C46,0)*(P$17&lt;='תכנון הבראה'!$D46)</f>
        <v>0</v>
      </c>
      <c r="Q18" s="159">
        <f ca="1">IF($A18="",0,($C18=0)*'פריסת חובות'!Q9 +($C18=1)*0+ ($C18=2)*IF(Q$17&lt;='תכנון הבראה'!$K46,0,OFFSET('פריסת חובות'!Q9,0,-'תכנון הבראה'!$K46))*(1+'תכנון הבראה'!$E46)^('תכנון הבראה'!$K46/12)+
($C18=3)*'תכנון הבראה'!$L46*(Q$17&lt;='תכנון הבראה'!$J46))+ IF($C18=4,(1-'תכנון הבראה'!$M46/'תכנון הבראה'!$B46)*'תכנון הבראה'!$C46,0)*(Q$17&lt;='תכנון הבראה'!$D46)</f>
        <v>0</v>
      </c>
      <c r="R18" s="159">
        <f ca="1">IF($A18="",0,($C18=0)*'פריסת חובות'!R9 +($C18=1)*0+ ($C18=2)*IF(R$17&lt;='תכנון הבראה'!$K46,0,OFFSET('פריסת חובות'!R9,0,-'תכנון הבראה'!$K46))*(1+'תכנון הבראה'!$E46)^('תכנון הבראה'!$K46/12)+
($C18=3)*'תכנון הבראה'!$L46*(R$17&lt;='תכנון הבראה'!$J46))+ IF($C18=4,(1-'תכנון הבראה'!$M46/'תכנון הבראה'!$B46)*'תכנון הבראה'!$C46,0)*(R$17&lt;='תכנון הבראה'!$D46)</f>
        <v>0</v>
      </c>
      <c r="S18" s="159">
        <f ca="1">IF($A18="",0,($C18=0)*'פריסת חובות'!S9 +($C18=1)*0+ ($C18=2)*IF(S$17&lt;='תכנון הבראה'!$K46,0,OFFSET('פריסת חובות'!S9,0,-'תכנון הבראה'!$K46))*(1+'תכנון הבראה'!$E46)^('תכנון הבראה'!$K46/12)+
($C18=3)*'תכנון הבראה'!$L46*(S$17&lt;='תכנון הבראה'!$J46))+ IF($C18=4,(1-'תכנון הבראה'!$M46/'תכנון הבראה'!$B46)*'תכנון הבראה'!$C46,0)*(S$17&lt;='תכנון הבראה'!$D46)</f>
        <v>0</v>
      </c>
      <c r="T18" s="159">
        <f ca="1">IF($A18="",0,($C18=0)*'פריסת חובות'!T9 +($C18=1)*0+ ($C18=2)*IF(T$17&lt;='תכנון הבראה'!$K46,0,OFFSET('פריסת חובות'!T9,0,-'תכנון הבראה'!$K46))*(1+'תכנון הבראה'!$E46)^('תכנון הבראה'!$K46/12)+
($C18=3)*'תכנון הבראה'!$L46*(T$17&lt;='תכנון הבראה'!$J46))+ IF($C18=4,(1-'תכנון הבראה'!$M46/'תכנון הבראה'!$B46)*'תכנון הבראה'!$C46,0)*(T$17&lt;='תכנון הבראה'!$D46)</f>
        <v>0</v>
      </c>
      <c r="U18" s="159">
        <f ca="1">IF($A18="",0,($C18=0)*'פריסת חובות'!U9 +($C18=1)*0+ ($C18=2)*IF(U$17&lt;='תכנון הבראה'!$K46,0,OFFSET('פריסת חובות'!U9,0,-'תכנון הבראה'!$K46))*(1+'תכנון הבראה'!$E46)^('תכנון הבראה'!$K46/12)+
($C18=3)*'תכנון הבראה'!$L46*(U$17&lt;='תכנון הבראה'!$J46))+ IF($C18=4,(1-'תכנון הבראה'!$M46/'תכנון הבראה'!$B46)*'תכנון הבראה'!$C46,0)*(U$17&lt;='תכנון הבראה'!$D46)</f>
        <v>0</v>
      </c>
      <c r="V18" s="159">
        <f ca="1">IF($A18="",0,($C18=0)*'פריסת חובות'!V9 +($C18=1)*0+ ($C18=2)*IF(V$17&lt;='תכנון הבראה'!$K46,0,OFFSET('פריסת חובות'!V9,0,-'תכנון הבראה'!$K46))*(1+'תכנון הבראה'!$E46)^('תכנון הבראה'!$K46/12)+
($C18=3)*'תכנון הבראה'!$L46*(V$17&lt;='תכנון הבראה'!$J46))+ IF($C18=4,(1-'תכנון הבראה'!$M46/'תכנון הבראה'!$B46)*'תכנון הבראה'!$C46,0)*(V$17&lt;='תכנון הבראה'!$D46)</f>
        <v>0</v>
      </c>
      <c r="W18" s="159">
        <f ca="1">IF($A18="",0,($C18=0)*'פריסת חובות'!W9 +($C18=1)*0+ ($C18=2)*IF(W$17&lt;='תכנון הבראה'!$K46,0,OFFSET('פריסת חובות'!W9,0,-'תכנון הבראה'!$K46))*(1+'תכנון הבראה'!$E46)^('תכנון הבראה'!$K46/12)+
($C18=3)*'תכנון הבראה'!$L46*(W$17&lt;='תכנון הבראה'!$J46))+ IF($C18=4,(1-'תכנון הבראה'!$M46/'תכנון הבראה'!$B46)*'תכנון הבראה'!$C46,0)*(W$17&lt;='תכנון הבראה'!$D46)</f>
        <v>0</v>
      </c>
      <c r="X18" s="159">
        <f ca="1">IF($A18="",0,($C18=0)*'פריסת חובות'!X9 +($C18=1)*0+ ($C18=2)*IF(X$17&lt;='תכנון הבראה'!$K46,0,OFFSET('פריסת חובות'!X9,0,-'תכנון הבראה'!$K46))*(1+'תכנון הבראה'!$E46)^('תכנון הבראה'!$K46/12)+
($C18=3)*'תכנון הבראה'!$L46*(X$17&lt;='תכנון הבראה'!$J46))+ IF($C18=4,(1-'תכנון הבראה'!$M46/'תכנון הבראה'!$B46)*'תכנון הבראה'!$C46,0)*(X$17&lt;='תכנון הבראה'!$D46)</f>
        <v>0</v>
      </c>
      <c r="Y18" s="159">
        <f ca="1">IF($A18="",0,($C18=0)*'פריסת חובות'!Y9 +($C18=1)*0+ ($C18=2)*IF(Y$17&lt;='תכנון הבראה'!$K46,0,OFFSET('פריסת חובות'!Y9,0,-'תכנון הבראה'!$K46))*(1+'תכנון הבראה'!$E46)^('תכנון הבראה'!$K46/12)+
($C18=3)*'תכנון הבראה'!$L46*(Y$17&lt;='תכנון הבראה'!$J46))+ IF($C18=4,(1-'תכנון הבראה'!$M46/'תכנון הבראה'!$B46)*'תכנון הבראה'!$C46,0)*(Y$17&lt;='תכנון הבראה'!$D46)</f>
        <v>0</v>
      </c>
      <c r="Z18" s="159">
        <f ca="1">IF($A18="",0,($C18=0)*'פריסת חובות'!Z9 +($C18=1)*0+ ($C18=2)*IF(Z$17&lt;='תכנון הבראה'!$K46,0,OFFSET('פריסת חובות'!Z9,0,-'תכנון הבראה'!$K46))*(1+'תכנון הבראה'!$E46)^('תכנון הבראה'!$K46/12)+
($C18=3)*'תכנון הבראה'!$L46*(Z$17&lt;='תכנון הבראה'!$J46))+ IF($C18=4,(1-'תכנון הבראה'!$M46/'תכנון הבראה'!$B46)*'תכנון הבראה'!$C46,0)*(Z$17&lt;='תכנון הבראה'!$D46)</f>
        <v>0</v>
      </c>
      <c r="AA18" s="159">
        <f ca="1">IF($A18="",0,($C18=0)*'פריסת חובות'!AA9 +($C18=1)*0+ ($C18=2)*IF(AA$17&lt;='תכנון הבראה'!$K46,0,OFFSET('פריסת חובות'!AA9,0,-'תכנון הבראה'!$K46))*(1+'תכנון הבראה'!$E46)^('תכנון הבראה'!$K46/12)+
($C18=3)*'תכנון הבראה'!$L46*(AA$17&lt;='תכנון הבראה'!$J46))+ IF($C18=4,(1-'תכנון הבראה'!$M46/'תכנון הבראה'!$B46)*'תכנון הבראה'!$C46,0)*(AA$17&lt;='תכנון הבראה'!$D46)</f>
        <v>0</v>
      </c>
      <c r="AB18" s="159">
        <f ca="1">IF($A18="",0,($C18=0)*'פריסת חובות'!AB9 +($C18=1)*0+ ($C18=2)*IF(AB$17&lt;='תכנון הבראה'!$K46,0,OFFSET('פריסת חובות'!AB9,0,-'תכנון הבראה'!$K46))*(1+'תכנון הבראה'!$E46)^('תכנון הבראה'!$K46/12)+
($C18=3)*'תכנון הבראה'!$L46*(AB$17&lt;='תכנון הבראה'!$J46))+ IF($C18=4,(1-'תכנון הבראה'!$M46/'תכנון הבראה'!$B46)*'תכנון הבראה'!$C46,0)*(AB$17&lt;='תכנון הבראה'!$D46)</f>
        <v>0</v>
      </c>
      <c r="AC18" s="159">
        <f ca="1">IF($A18="",0,($C18=0)*'פריסת חובות'!AC9 +($C18=1)*0+ ($C18=2)*IF(AC$17&lt;='תכנון הבראה'!$K46,0,OFFSET('פריסת חובות'!AC9,0,-'תכנון הבראה'!$K46))*(1+'תכנון הבראה'!$E46)^('תכנון הבראה'!$K46/12)+
($C18=3)*'תכנון הבראה'!$L46*(AC$17&lt;='תכנון הבראה'!$J46))+ IF($C18=4,(1-'תכנון הבראה'!$M46/'תכנון הבראה'!$B46)*'תכנון הבראה'!$C46,0)*(AC$17&lt;='תכנון הבראה'!$D46)</f>
        <v>0</v>
      </c>
      <c r="AD18" s="159">
        <f ca="1">IF($A18="",0,($C18=0)*'פריסת חובות'!AD9 +($C18=1)*0+ ($C18=2)*IF(AD$17&lt;='תכנון הבראה'!$K46,0,OFFSET('פריסת חובות'!AD9,0,-'תכנון הבראה'!$K46))*(1+'תכנון הבראה'!$E46)^('תכנון הבראה'!$K46/12)+
($C18=3)*'תכנון הבראה'!$L46*(AD$17&lt;='תכנון הבראה'!$J46))+ IF($C18=4,(1-'תכנון הבראה'!$M46/'תכנון הבראה'!$B46)*'תכנון הבראה'!$C46,0)*(AD$17&lt;='תכנון הבראה'!$D46)</f>
        <v>0</v>
      </c>
      <c r="AE18" s="159">
        <f ca="1">IF($A18="",0,($C18=0)*'פריסת חובות'!AE9 +($C18=1)*0+ ($C18=2)*IF(AE$17&lt;='תכנון הבראה'!$K46,0,OFFSET('פריסת חובות'!AE9,0,-'תכנון הבראה'!$K46))*(1+'תכנון הבראה'!$E46)^('תכנון הבראה'!$K46/12)+
($C18=3)*'תכנון הבראה'!$L46*(AE$17&lt;='תכנון הבראה'!$J46))+ IF($C18=4,(1-'תכנון הבראה'!$M46/'תכנון הבראה'!$B46)*'תכנון הבראה'!$C46,0)*(AE$17&lt;='תכנון הבראה'!$D46)</f>
        <v>0</v>
      </c>
      <c r="AF18" s="159">
        <f ca="1">IF($A18="",0,($C18=0)*'פריסת חובות'!AF9 +($C18=1)*0+ ($C18=2)*IF(AF$17&lt;='תכנון הבראה'!$K46,0,OFFSET('פריסת חובות'!AF9,0,-'תכנון הבראה'!$K46))*(1+'תכנון הבראה'!$E46)^('תכנון הבראה'!$K46/12)+
($C18=3)*'תכנון הבראה'!$L46*(AF$17&lt;='תכנון הבראה'!$J46))+ IF($C18=4,(1-'תכנון הבראה'!$M46/'תכנון הבראה'!$B46)*'תכנון הבראה'!$C46,0)*(AF$17&lt;='תכנון הבראה'!$D46)</f>
        <v>0</v>
      </c>
      <c r="AG18" s="159">
        <f ca="1">IF($A18="",0,($C18=0)*'פריסת חובות'!AG9 +($C18=1)*0+ ($C18=2)*IF(AG$17&lt;='תכנון הבראה'!$K46,0,OFFSET('פריסת חובות'!AG9,0,-'תכנון הבראה'!$K46))*(1+'תכנון הבראה'!$E46)^('תכנון הבראה'!$K46/12)+
($C18=3)*'תכנון הבראה'!$L46*(AG$17&lt;='תכנון הבראה'!$J46))+ IF($C18=4,(1-'תכנון הבראה'!$M46/'תכנון הבראה'!$B46)*'תכנון הבראה'!$C46,0)*(AG$17&lt;='תכנון הבראה'!$D46)</f>
        <v>0</v>
      </c>
      <c r="AH18" s="159">
        <f ca="1">IF($A18="",0,($C18=0)*'פריסת חובות'!AH9 +($C18=1)*0+ ($C18=2)*IF(AH$17&lt;='תכנון הבראה'!$K46,0,OFFSET('פריסת חובות'!AH9,0,-'תכנון הבראה'!$K46))*(1+'תכנון הבראה'!$E46)^('תכנון הבראה'!$K46/12)+
($C18=3)*'תכנון הבראה'!$L46*(AH$17&lt;='תכנון הבראה'!$J46))+ IF($C18=4,(1-'תכנון הבראה'!$M46/'תכנון הבראה'!$B46)*'תכנון הבראה'!$C46,0)*(AH$17&lt;='תכנון הבראה'!$D46)</f>
        <v>0</v>
      </c>
      <c r="AI18" s="159">
        <f ca="1">IF($A18="",0,($C18=0)*'פריסת חובות'!AI9 +($C18=1)*0+ ($C18=2)*IF(AI$17&lt;='תכנון הבראה'!$K46,0,OFFSET('פריסת חובות'!AI9,0,-'תכנון הבראה'!$K46))*(1+'תכנון הבראה'!$E46)^('תכנון הבראה'!$K46/12)+
($C18=3)*'תכנון הבראה'!$L46*(AI$17&lt;='תכנון הבראה'!$J46))+ IF($C18=4,(1-'תכנון הבראה'!$M46/'תכנון הבראה'!$B46)*'תכנון הבראה'!$C46,0)*(AI$17&lt;='תכנון הבראה'!$D46)</f>
        <v>0</v>
      </c>
      <c r="AJ18" s="159">
        <f ca="1">IF($A18="",0,($C18=0)*'פריסת חובות'!AJ9 +($C18=1)*0+ ($C18=2)*IF(AJ$17&lt;='תכנון הבראה'!$K46,0,OFFSET('פריסת חובות'!AJ9,0,-'תכנון הבראה'!$K46))*(1+'תכנון הבראה'!$E46)^('תכנון הבראה'!$K46/12)+
($C18=3)*'תכנון הבראה'!$L46*(AJ$17&lt;='תכנון הבראה'!$J46))+ IF($C18=4,(1-'תכנון הבראה'!$M46/'תכנון הבראה'!$B46)*'תכנון הבראה'!$C46,0)*(AJ$17&lt;='תכנון הבראה'!$D46)</f>
        <v>0</v>
      </c>
      <c r="AK18" s="159">
        <f ca="1">IF($A18="",0,($C18=0)*'פריסת חובות'!AK9 +($C18=1)*0+ ($C18=2)*IF(AK$17&lt;='תכנון הבראה'!$K46,0,OFFSET('פריסת חובות'!AK9,0,-'תכנון הבראה'!$K46))*(1+'תכנון הבראה'!$E46)^('תכנון הבראה'!$K46/12)+
($C18=3)*'תכנון הבראה'!$L46*(AK$17&lt;='תכנון הבראה'!$J46))+ IF($C18=4,(1-'תכנון הבראה'!$M46/'תכנון הבראה'!$B46)*'תכנון הבראה'!$C46,0)*(AK$17&lt;='תכנון הבראה'!$D46)</f>
        <v>0</v>
      </c>
      <c r="AL18" s="159">
        <f ca="1">IF($A18="",0,($C18=0)*'פריסת חובות'!AL9 +($C18=1)*0+ ($C18=2)*IF(AL$17&lt;='תכנון הבראה'!$K46,0,OFFSET('פריסת חובות'!AL9,0,-'תכנון הבראה'!$K46))*(1+'תכנון הבראה'!$E46)^('תכנון הבראה'!$K46/12)+
($C18=3)*'תכנון הבראה'!$L46*(AL$17&lt;='תכנון הבראה'!$J46))+ IF($C18=4,(1-'תכנון הבראה'!$M46/'תכנון הבראה'!$B46)*'תכנון הבראה'!$C46,0)*(AL$17&lt;='תכנון הבראה'!$D46)</f>
        <v>0</v>
      </c>
      <c r="AM18" s="159">
        <f ca="1">IF($A18="",0,($C18=0)*'פריסת חובות'!AM9 +($C18=1)*0+ ($C18=2)*IF(AM$17&lt;='תכנון הבראה'!$K46,0,OFFSET('פריסת חובות'!AM9,0,-'תכנון הבראה'!$K46))*(1+'תכנון הבראה'!$E46)^('תכנון הבראה'!$K46/12)+
($C18=3)*'תכנון הבראה'!$L46*(AM$17&lt;='תכנון הבראה'!$J46))+ IF($C18=4,(1-'תכנון הבראה'!$M46/'תכנון הבראה'!$B46)*'תכנון הבראה'!$C46,0)*(AM$17&lt;='תכנון הבראה'!$D46)</f>
        <v>0</v>
      </c>
      <c r="AN18" s="159">
        <f ca="1">IF($A18="",0,($C18=0)*'פריסת חובות'!AN9 +($C18=1)*0+ ($C18=2)*IF(AN$17&lt;='תכנון הבראה'!$K46,0,OFFSET('פריסת חובות'!AN9,0,-'תכנון הבראה'!$K46))*(1+'תכנון הבראה'!$E46)^('תכנון הבראה'!$K46/12)+
($C18=3)*'תכנון הבראה'!$L46*(AN$17&lt;='תכנון הבראה'!$J46))+ IF($C18=4,(1-'תכנון הבראה'!$M46/'תכנון הבראה'!$B46)*'תכנון הבראה'!$C46,0)*(AN$17&lt;='תכנון הבראה'!$D46)</f>
        <v>0</v>
      </c>
      <c r="AO18" s="159">
        <f ca="1">IF($A18="",0,($C18=0)*'פריסת חובות'!AO9 +($C18=1)*0+ ($C18=2)*IF(AO$17&lt;='תכנון הבראה'!$K46,0,OFFSET('פריסת חובות'!AO9,0,-'תכנון הבראה'!$K46))*(1+'תכנון הבראה'!$E46)^('תכנון הבראה'!$K46/12)+
($C18=3)*'תכנון הבראה'!$L46*(AO$17&lt;='תכנון הבראה'!$J46))+ IF($C18=4,(1-'תכנון הבראה'!$M46/'תכנון הבראה'!$B46)*'תכנון הבראה'!$C46,0)*(AO$17&lt;='תכנון הבראה'!$D46)</f>
        <v>0</v>
      </c>
      <c r="AP18" s="159">
        <f ca="1">IF($A18="",0,($C18=0)*'פריסת חובות'!AP9 +($C18=1)*0+ ($C18=2)*IF(AP$17&lt;='תכנון הבראה'!$K46,0,OFFSET('פריסת חובות'!AP9,0,-'תכנון הבראה'!$K46))*(1+'תכנון הבראה'!$E46)^('תכנון הבראה'!$K46/12)+
($C18=3)*'תכנון הבראה'!$L46*(AP$17&lt;='תכנון הבראה'!$J46))+ IF($C18=4,(1-'תכנון הבראה'!$M46/'תכנון הבראה'!$B46)*'תכנון הבראה'!$C46,0)*(AP$17&lt;='תכנון הבראה'!$D46)</f>
        <v>0</v>
      </c>
      <c r="AQ18" s="159">
        <f ca="1">IF($A18="",0,($C18=0)*'פריסת חובות'!AQ9 +($C18=1)*0+ ($C18=2)*IF(AQ$17&lt;='תכנון הבראה'!$K46,0,OFFSET('פריסת חובות'!AQ9,0,-'תכנון הבראה'!$K46))*(1+'תכנון הבראה'!$E46)^('תכנון הבראה'!$K46/12)+
($C18=3)*'תכנון הבראה'!$L46*(AQ$17&lt;='תכנון הבראה'!$J46))+ IF($C18=4,(1-'תכנון הבראה'!$M46/'תכנון הבראה'!$B46)*'תכנון הבראה'!$C46,0)*(AQ$17&lt;='תכנון הבראה'!$D46)</f>
        <v>0</v>
      </c>
      <c r="AR18" s="159">
        <f ca="1">IF($A18="",0,($C18=0)*'פריסת חובות'!AR9 +($C18=1)*0+ ($C18=2)*IF(AR$17&lt;='תכנון הבראה'!$K46,0,OFFSET('פריסת חובות'!AR9,0,-'תכנון הבראה'!$K46))*(1+'תכנון הבראה'!$E46)^('תכנון הבראה'!$K46/12)+
($C18=3)*'תכנון הבראה'!$L46*(AR$17&lt;='תכנון הבראה'!$J46))+ IF($C18=4,(1-'תכנון הבראה'!$M46/'תכנון הבראה'!$B46)*'תכנון הבראה'!$C46,0)*(AR$17&lt;='תכנון הבראה'!$D46)</f>
        <v>0</v>
      </c>
      <c r="AS18" s="159">
        <f ca="1">IF($A18="",0,($C18=0)*'פריסת חובות'!AS9 +($C18=1)*0+ ($C18=2)*IF(AS$17&lt;='תכנון הבראה'!$K46,0,OFFSET('פריסת חובות'!AS9,0,-'תכנון הבראה'!$K46))*(1+'תכנון הבראה'!$E46)^('תכנון הבראה'!$K46/12)+
($C18=3)*'תכנון הבראה'!$L46*(AS$17&lt;='תכנון הבראה'!$J46))+ IF($C18=4,(1-'תכנון הבראה'!$M46/'תכנון הבראה'!$B46)*'תכנון הבראה'!$C46,0)*(AS$17&lt;='תכנון הבראה'!$D46)</f>
        <v>0</v>
      </c>
      <c r="AT18" s="159">
        <f ca="1">IF($A18="",0,($C18=0)*'פריסת חובות'!AT9 +($C18=1)*0+ ($C18=2)*IF(AT$17&lt;='תכנון הבראה'!$K46,0,OFFSET('פריסת חובות'!AT9,0,-'תכנון הבראה'!$K46))*(1+'תכנון הבראה'!$E46)^('תכנון הבראה'!$K46/12)+
($C18=3)*'תכנון הבראה'!$L46*(AT$17&lt;='תכנון הבראה'!$J46))+ IF($C18=4,(1-'תכנון הבראה'!$M46/'תכנון הבראה'!$B46)*'תכנון הבראה'!$C46,0)*(AT$17&lt;='תכנון הבראה'!$D46)</f>
        <v>0</v>
      </c>
      <c r="AU18" s="159">
        <f ca="1">IF($A18="",0,($C18=0)*'פריסת חובות'!AU9 +($C18=1)*0+ ($C18=2)*IF(AU$17&lt;='תכנון הבראה'!$K46,0,OFFSET('פריסת חובות'!AU9,0,-'תכנון הבראה'!$K46))*(1+'תכנון הבראה'!$E46)^('תכנון הבראה'!$K46/12)+
($C18=3)*'תכנון הבראה'!$L46*(AU$17&lt;='תכנון הבראה'!$J46))+ IF($C18=4,(1-'תכנון הבראה'!$M46/'תכנון הבראה'!$B46)*'תכנון הבראה'!$C46,0)*(AU$17&lt;='תכנון הבראה'!$D46)</f>
        <v>0</v>
      </c>
      <c r="AV18" s="159">
        <f ca="1">IF($A18="",0,($C18=0)*'פריסת חובות'!AV9 +($C18=1)*0+ ($C18=2)*IF(AV$17&lt;='תכנון הבראה'!$K46,0,OFFSET('פריסת חובות'!AV9,0,-'תכנון הבראה'!$K46))*(1+'תכנון הבראה'!$E46)^('תכנון הבראה'!$K46/12)+
($C18=3)*'תכנון הבראה'!$L46*(AV$17&lt;='תכנון הבראה'!$J46))+ IF($C18=4,(1-'תכנון הבראה'!$M46/'תכנון הבראה'!$B46)*'תכנון הבראה'!$C46,0)*(AV$17&lt;='תכנון הבראה'!$D46)</f>
        <v>0</v>
      </c>
      <c r="AW18" s="159">
        <f ca="1">IF($A18="",0,($C18=0)*'פריסת חובות'!AW9 +($C18=1)*0+ ($C18=2)*IF(AW$17&lt;='תכנון הבראה'!$K46,0,OFFSET('פריסת חובות'!AW9,0,-'תכנון הבראה'!$K46))*(1+'תכנון הבראה'!$E46)^('תכנון הבראה'!$K46/12)+
($C18=3)*'תכנון הבראה'!$L46*(AW$17&lt;='תכנון הבראה'!$J46))+ IF($C18=4,(1-'תכנון הבראה'!$M46/'תכנון הבראה'!$B46)*'תכנון הבראה'!$C46,0)*(AW$17&lt;='תכנון הבראה'!$D46)</f>
        <v>0</v>
      </c>
      <c r="AX18" s="159">
        <f ca="1">IF($A18="",0,($C18=0)*'פריסת חובות'!AX9 +($C18=1)*0+ ($C18=2)*IF(AX$17&lt;='תכנון הבראה'!$K46,0,OFFSET('פריסת חובות'!AX9,0,-'תכנון הבראה'!$K46))*(1+'תכנון הבראה'!$E46)^('תכנון הבראה'!$K46/12)+
($C18=3)*'תכנון הבראה'!$L46*(AX$17&lt;='תכנון הבראה'!$J46))+ IF($C18=4,(1-'תכנון הבראה'!$M46/'תכנון הבראה'!$B46)*'תכנון הבראה'!$C46,0)*(AX$17&lt;='תכנון הבראה'!$D46)</f>
        <v>0</v>
      </c>
      <c r="AY18" s="159">
        <f ca="1">IF($A18="",0,($C18=0)*'פריסת חובות'!AY9 +($C18=1)*0+ ($C18=2)*IF(AY$17&lt;='תכנון הבראה'!$K46,0,OFFSET('פריסת חובות'!AY9,0,-'תכנון הבראה'!$K46))*(1+'תכנון הבראה'!$E46)^('תכנון הבראה'!$K46/12)+
($C18=3)*'תכנון הבראה'!$L46*(AY$17&lt;='תכנון הבראה'!$J46))+ IF($C18=4,(1-'תכנון הבראה'!$M46/'תכנון הבראה'!$B46)*'תכנון הבראה'!$C46,0)*(AY$17&lt;='תכנון הבראה'!$D46)</f>
        <v>0</v>
      </c>
      <c r="AZ18" s="159">
        <f ca="1">IF($A18="",0,($C18=0)*'פריסת חובות'!AZ9 +($C18=1)*0+ ($C18=2)*IF(AZ$17&lt;='תכנון הבראה'!$K46,0,OFFSET('פריסת חובות'!AZ9,0,-'תכנון הבראה'!$K46))*(1+'תכנון הבראה'!$E46)^('תכנון הבראה'!$K46/12)+
($C18=3)*'תכנון הבראה'!$L46*(AZ$17&lt;='תכנון הבראה'!$J46))+ IF($C18=4,(1-'תכנון הבראה'!$M46/'תכנון הבראה'!$B46)*'תכנון הבראה'!$C46,0)*(AZ$17&lt;='תכנון הבראה'!$D46)</f>
        <v>0</v>
      </c>
      <c r="BA18" s="159">
        <f ca="1">IF($A18="",0,($C18=0)*'פריסת חובות'!BA9 +($C18=1)*0+ ($C18=2)*IF(BA$17&lt;='תכנון הבראה'!$K46,0,OFFSET('פריסת חובות'!BA9,0,-'תכנון הבראה'!$K46))*(1+'תכנון הבראה'!$E46)^('תכנון הבראה'!$K46/12)+
($C18=3)*'תכנון הבראה'!$L46*(BA$17&lt;='תכנון הבראה'!$J46))+ IF($C18=4,(1-'תכנון הבראה'!$M46/'תכנון הבראה'!$B46)*'תכנון הבראה'!$C46,0)*(BA$17&lt;='תכנון הבראה'!$D46)</f>
        <v>0</v>
      </c>
      <c r="BB18" s="159">
        <f ca="1">IF($A18="",0,($C18=0)*'פריסת חובות'!BB9 +($C18=1)*0+ ($C18=2)*IF(BB$17&lt;='תכנון הבראה'!$K46,0,OFFSET('פריסת חובות'!BB9,0,-'תכנון הבראה'!$K46))*(1+'תכנון הבראה'!$E46)^('תכנון הבראה'!$K46/12)+
($C18=3)*'תכנון הבראה'!$L46*(BB$17&lt;='תכנון הבראה'!$J46))+ IF($C18=4,(1-'תכנון הבראה'!$M46/'תכנון הבראה'!$B46)*'תכנון הבראה'!$C46,0)*(BB$17&lt;='תכנון הבראה'!$D46)</f>
        <v>0</v>
      </c>
      <c r="BC18" s="159">
        <f ca="1">IF($A18="",0,($C18=0)*'פריסת חובות'!BC9 +($C18=1)*0+ ($C18=2)*IF(BC$17&lt;='תכנון הבראה'!$K46,0,OFFSET('פריסת חובות'!BC9,0,-'תכנון הבראה'!$K46))*(1+'תכנון הבראה'!$E46)^('תכנון הבראה'!$K46/12)+
($C18=3)*'תכנון הבראה'!$L46*(BC$17&lt;='תכנון הבראה'!$J46))+ IF($C18=4,(1-'תכנון הבראה'!$M46/'תכנון הבראה'!$B46)*'תכנון הבראה'!$C46,0)*(BC$17&lt;='תכנון הבראה'!$D46)</f>
        <v>0</v>
      </c>
      <c r="BD18" s="159">
        <f ca="1">IF($A18="",0,($C18=0)*'פריסת חובות'!BD9 +($C18=1)*0+ ($C18=2)*IF(BD$17&lt;='תכנון הבראה'!$K46,0,OFFSET('פריסת חובות'!BD9,0,-'תכנון הבראה'!$K46))*(1+'תכנון הבראה'!$E46)^('תכנון הבראה'!$K46/12)+
($C18=3)*'תכנון הבראה'!$L46*(BD$17&lt;='תכנון הבראה'!$J46))+ IF($C18=4,(1-'תכנון הבראה'!$M46/'תכנון הבראה'!$B46)*'תכנון הבראה'!$C46,0)*(BD$17&lt;='תכנון הבראה'!$D46)</f>
        <v>0</v>
      </c>
      <c r="BE18" s="159">
        <f ca="1">IF($A18="",0,($C18=0)*'פריסת חובות'!BE9 +($C18=1)*0+ ($C18=2)*IF(BE$17&lt;='תכנון הבראה'!$K46,0,OFFSET('פריסת חובות'!BE9,0,-'תכנון הבראה'!$K46))*(1+'תכנון הבראה'!$E46)^('תכנון הבראה'!$K46/12)+
($C18=3)*'תכנון הבראה'!$L46*(BE$17&lt;='תכנון הבראה'!$J46))+ IF($C18=4,(1-'תכנון הבראה'!$M46/'תכנון הבראה'!$B46)*'תכנון הבראה'!$C46,0)*(BE$17&lt;='תכנון הבראה'!$D46)</f>
        <v>0</v>
      </c>
      <c r="BF18" s="159">
        <f ca="1">IF($A18="",0,($C18=0)*'פריסת חובות'!BF9 +($C18=1)*0+ ($C18=2)*IF(BF$17&lt;='תכנון הבראה'!$K46,0,OFFSET('פריסת חובות'!BF9,0,-'תכנון הבראה'!$K46))*(1+'תכנון הבראה'!$E46)^('תכנון הבראה'!$K46/12)+
($C18=3)*'תכנון הבראה'!$L46*(BF$17&lt;='תכנון הבראה'!$J46))+ IF($C18=4,(1-'תכנון הבראה'!$M46/'תכנון הבראה'!$B46)*'תכנון הבראה'!$C46,0)*(BF$17&lt;='תכנון הבראה'!$D46)</f>
        <v>0</v>
      </c>
      <c r="BG18" s="159">
        <f ca="1">IF($A18="",0,($C18=0)*'פריסת חובות'!BG9 +($C18=1)*0+ ($C18=2)*IF(BG$17&lt;='תכנון הבראה'!$K46,0,OFFSET('פריסת חובות'!BG9,0,-'תכנון הבראה'!$K46))*(1+'תכנון הבראה'!$E46)^('תכנון הבראה'!$K46/12)+
($C18=3)*'תכנון הבראה'!$L46*(BG$17&lt;='תכנון הבראה'!$J46))+ IF($C18=4,(1-'תכנון הבראה'!$M46/'תכנון הבראה'!$B46)*'תכנון הבראה'!$C46,0)*(BG$17&lt;='תכנון הבראה'!$D46)</f>
        <v>0</v>
      </c>
      <c r="BH18" s="159">
        <f ca="1">IF($A18="",0,($C18=0)*'פריסת חובות'!BH9 +($C18=1)*0+ ($C18=2)*IF(BH$17&lt;='תכנון הבראה'!$K46,0,OFFSET('פריסת חובות'!BH9,0,-'תכנון הבראה'!$K46))*(1+'תכנון הבראה'!$E46)^('תכנון הבראה'!$K46/12)+
($C18=3)*'תכנון הבראה'!$L46*(BH$17&lt;='תכנון הבראה'!$J46))+ IF($C18=4,(1-'תכנון הבראה'!$M46/'תכנון הבראה'!$B46)*'תכנון הבראה'!$C46,0)*(BH$17&lt;='תכנון הבראה'!$D46)</f>
        <v>0</v>
      </c>
      <c r="BI18" s="159">
        <f ca="1">IF($A18="",0,($C18=0)*'פריסת חובות'!BI9 +($C18=1)*0+ ($C18=2)*IF(BI$17&lt;='תכנון הבראה'!$K46,0,OFFSET('פריסת חובות'!BI9,0,-'תכנון הבראה'!$K46))*(1+'תכנון הבראה'!$E46)^('תכנון הבראה'!$K46/12)+
($C18=3)*'תכנון הבראה'!$L46*(BI$17&lt;='תכנון הבראה'!$J46))+ IF($C18=4,(1-'תכנון הבראה'!$M46/'תכנון הבראה'!$B46)*'תכנון הבראה'!$C46,0)*(BI$17&lt;='תכנון הבראה'!$D46)</f>
        <v>0</v>
      </c>
      <c r="BJ18" s="159">
        <f ca="1">IF($A18="",0,($C18=0)*'פריסת חובות'!BJ9 +($C18=1)*0+ ($C18=2)*IF(BJ$17&lt;='תכנון הבראה'!$K46,0,OFFSET('פריסת חובות'!BJ9,0,-'תכנון הבראה'!$K46))*(1+'תכנון הבראה'!$E46)^('תכנון הבראה'!$K46/12)+
($C18=3)*'תכנון הבראה'!$L46*(BJ$17&lt;='תכנון הבראה'!$J46))+ IF($C18=4,(1-'תכנון הבראה'!$M46/'תכנון הבראה'!$B46)*'תכנון הבראה'!$C46,0)*(BJ$17&lt;='תכנון הבראה'!$D46)</f>
        <v>0</v>
      </c>
      <c r="BK18" s="159">
        <f ca="1">IF($A18="",0,($C18=0)*'פריסת חובות'!BK9 +($C18=1)*0+ ($C18=2)*IF(BK$17&lt;='תכנון הבראה'!$K46,0,OFFSET('פריסת חובות'!BK9,0,-'תכנון הבראה'!$K46))*(1+'תכנון הבראה'!$E46)^('תכנון הבראה'!$K46/12)+
($C18=3)*'תכנון הבראה'!$L46*(BK$17&lt;='תכנון הבראה'!$J46))+ IF($C18=4,(1-'תכנון הבראה'!$M46/'תכנון הבראה'!$B46)*'תכנון הבראה'!$C46,0)*(BK$17&lt;='תכנון הבראה'!$D46)</f>
        <v>0</v>
      </c>
      <c r="BL18" s="159">
        <f ca="1">IF($A18="",0,($C18=0)*'פריסת חובות'!BL9 +($C18=1)*0+ ($C18=2)*IF(BL$17&lt;='תכנון הבראה'!$K46,0,OFFSET('פריסת חובות'!BL9,0,-'תכנון הבראה'!$K46))*(1+'תכנון הבראה'!$E46)^('תכנון הבראה'!$K46/12)+
($C18=3)*'תכנון הבראה'!$L46*(BL$17&lt;='תכנון הבראה'!$J46))+ IF($C18=4,(1-'תכנון הבראה'!$M46/'תכנון הבראה'!$B46)*'תכנון הבראה'!$C46,0)*(BL$17&lt;='תכנון הבראה'!$D46)</f>
        <v>0</v>
      </c>
      <c r="BM18" s="159">
        <f ca="1">IF($A18="",0,($C18=0)*'פריסת חובות'!BM9 +($C18=1)*0+ ($C18=2)*IF(BM$17&lt;='תכנון הבראה'!$K46,0,OFFSET('פריסת חובות'!BM9,0,-'תכנון הבראה'!$K46))*(1+'תכנון הבראה'!$E46)^('תכנון הבראה'!$K46/12)+
($C18=3)*'תכנון הבראה'!$L46*(BM$17&lt;='תכנון הבראה'!$J46))+ IF($C18=4,(1-'תכנון הבראה'!$M46/'תכנון הבראה'!$B46)*'תכנון הבראה'!$C46,0)*(BM$17&lt;='תכנון הבראה'!$D46)</f>
        <v>0</v>
      </c>
      <c r="BN18" s="159">
        <f ca="1">IF($A18="",0,($C18=0)*'פריסת חובות'!BN9 +($C18=1)*0+ ($C18=2)*IF(BN$17&lt;='תכנון הבראה'!$K46,0,OFFSET('פריסת חובות'!BN9,0,-'תכנון הבראה'!$K46))*(1+'תכנון הבראה'!$E46)^('תכנון הבראה'!$K46/12)+
($C18=3)*'תכנון הבראה'!$L46*(BN$17&lt;='תכנון הבראה'!$J46))+ IF($C18=4,(1-'תכנון הבראה'!$M46/'תכנון הבראה'!$B46)*'תכנון הבראה'!$C46,0)*(BN$17&lt;='תכנון הבראה'!$D46)</f>
        <v>0</v>
      </c>
      <c r="BO18" s="159">
        <f ca="1">IF($A18="",0,($C18=0)*'פריסת חובות'!BO9 +($C18=1)*0+ ($C18=2)*IF(BO$17&lt;='תכנון הבראה'!$K46,0,OFFSET('פריסת חובות'!BO9,0,-'תכנון הבראה'!$K46))*(1+'תכנון הבראה'!$E46)^('תכנון הבראה'!$K46/12)+
($C18=3)*'תכנון הבראה'!$L46*(BO$17&lt;='תכנון הבראה'!$J46))+ IF($C18=4,(1-'תכנון הבראה'!$M46/'תכנון הבראה'!$B46)*'תכנון הבראה'!$C46,0)*(BO$17&lt;='תכנון הבראה'!$D46)</f>
        <v>0</v>
      </c>
      <c r="BP18" s="159">
        <f ca="1">IF($A18="",0,($C18=0)*'פריסת חובות'!BP9 +($C18=1)*0+ ($C18=2)*IF(BP$17&lt;='תכנון הבראה'!$K46,0,OFFSET('פריסת חובות'!BP9,0,-'תכנון הבראה'!$K46))*(1+'תכנון הבראה'!$E46)^('תכנון הבראה'!$K46/12)+
($C18=3)*'תכנון הבראה'!$L46*(BP$17&lt;='תכנון הבראה'!$J46))+ IF($C18=4,(1-'תכנון הבראה'!$M46/'תכנון הבראה'!$B46)*'תכנון הבראה'!$C46,0)*(BP$17&lt;='תכנון הבראה'!$D46)</f>
        <v>0</v>
      </c>
      <c r="BQ18" s="159">
        <f ca="1">IF($A18="",0,($C18=0)*'פריסת חובות'!BQ9 +($C18=1)*0+ ($C18=2)*IF(BQ$17&lt;='תכנון הבראה'!$K46,0,OFFSET('פריסת חובות'!BQ9,0,-'תכנון הבראה'!$K46))*(1+'תכנון הבראה'!$E46)^('תכנון הבראה'!$K46/12)+
($C18=3)*'תכנון הבראה'!$L46*(BQ$17&lt;='תכנון הבראה'!$J46))+ IF($C18=4,(1-'תכנון הבראה'!$M46/'תכנון הבראה'!$B46)*'תכנון הבראה'!$C46,0)*(BQ$17&lt;='תכנון הבראה'!$D46)</f>
        <v>0</v>
      </c>
      <c r="BR18" s="159">
        <f ca="1">IF($A18="",0,($C18=0)*'פריסת חובות'!BR9 +($C18=1)*0+ ($C18=2)*IF(BR$17&lt;='תכנון הבראה'!$K46,0,OFFSET('פריסת חובות'!BR9,0,-'תכנון הבראה'!$K46))*(1+'תכנון הבראה'!$E46)^('תכנון הבראה'!$K46/12)+
($C18=3)*'תכנון הבראה'!$L46*(BR$17&lt;='תכנון הבראה'!$J46))+ IF($C18=4,(1-'תכנון הבראה'!$M46/'תכנון הבראה'!$B46)*'תכנון הבראה'!$C46,0)*(BR$17&lt;='תכנון הבראה'!$D46)</f>
        <v>0</v>
      </c>
      <c r="BS18" s="159">
        <f ca="1">IF($A18="",0,($C18=0)*'פריסת חובות'!BS9 +($C18=1)*0+ ($C18=2)*IF(BS$17&lt;='תכנון הבראה'!$K46,0,OFFSET('פריסת חובות'!BS9,0,-'תכנון הבראה'!$K46))*(1+'תכנון הבראה'!$E46)^('תכנון הבראה'!$K46/12)+
($C18=3)*'תכנון הבראה'!$L46*(BS$17&lt;='תכנון הבראה'!$J46))+ IF($C18=4,(1-'תכנון הבראה'!$M46/'תכנון הבראה'!$B46)*'תכנון הבראה'!$C46,0)*(BS$17&lt;='תכנון הבראה'!$D46)</f>
        <v>0</v>
      </c>
      <c r="BT18" s="159">
        <f ca="1">IF($A18="",0,($C18=0)*'פריסת חובות'!BT9 +($C18=1)*0+ ($C18=2)*IF(BT$17&lt;='תכנון הבראה'!$K46,0,OFFSET('פריסת חובות'!BT9,0,-'תכנון הבראה'!$K46))*(1+'תכנון הבראה'!$E46)^('תכנון הבראה'!$K46/12)+
($C18=3)*'תכנון הבראה'!$L46*(BT$17&lt;='תכנון הבראה'!$J46))+ IF($C18=4,(1-'תכנון הבראה'!$M46/'תכנון הבראה'!$B46)*'תכנון הבראה'!$C46,0)*(BT$17&lt;='תכנון הבראה'!$D46)</f>
        <v>0</v>
      </c>
      <c r="BU18" s="159">
        <f ca="1">IF($A18="",0,($C18=0)*'פריסת חובות'!BU9 +($C18=1)*0+ ($C18=2)*IF(BU$17&lt;='תכנון הבראה'!$K46,0,OFFSET('פריסת חובות'!BU9,0,-'תכנון הבראה'!$K46))*(1+'תכנון הבראה'!$E46)^('תכנון הבראה'!$K46/12)+
($C18=3)*'תכנון הבראה'!$L46*(BU$17&lt;='תכנון הבראה'!$J46))+ IF($C18=4,(1-'תכנון הבראה'!$M46/'תכנון הבראה'!$B46)*'תכנון הבראה'!$C46,0)*(BU$17&lt;='תכנון הבראה'!$D46)</f>
        <v>0</v>
      </c>
      <c r="BV18" s="159">
        <f ca="1">IF($A18="",0,($C18=0)*'פריסת חובות'!BV9 +($C18=1)*0+ ($C18=2)*IF(BV$17&lt;='תכנון הבראה'!$K46,0,OFFSET('פריסת חובות'!BV9,0,-'תכנון הבראה'!$K46))*(1+'תכנון הבראה'!$E46)^('תכנון הבראה'!$K46/12)+
($C18=3)*'תכנון הבראה'!$L46*(BV$17&lt;='תכנון הבראה'!$J46))+ IF($C18=4,(1-'תכנון הבראה'!$M46/'תכנון הבראה'!$B46)*'תכנון הבראה'!$C46,0)*(BV$17&lt;='תכנון הבראה'!$D46)</f>
        <v>0</v>
      </c>
      <c r="BW18" s="159">
        <f ca="1">IF($A18="",0,($C18=0)*'פריסת חובות'!BW9 +($C18=1)*0+ ($C18=2)*IF(BW$17&lt;='תכנון הבראה'!$K46,0,OFFSET('פריסת חובות'!BW9,0,-'תכנון הבראה'!$K46))*(1+'תכנון הבראה'!$E46)^('תכנון הבראה'!$K46/12)+
($C18=3)*'תכנון הבראה'!$L46*(BW$17&lt;='תכנון הבראה'!$J46))+ IF($C18=4,(1-'תכנון הבראה'!$M46/'תכנון הבראה'!$B46)*'תכנון הבראה'!$C46,0)*(BW$17&lt;='תכנון הבראה'!$D46)</f>
        <v>0</v>
      </c>
      <c r="BX18" s="159">
        <f ca="1">IF($A18="",0,($C18=0)*'פריסת חובות'!BX9 +($C18=1)*0+ ($C18=2)*IF(BX$17&lt;='תכנון הבראה'!$K46,0,OFFSET('פריסת חובות'!BX9,0,-'תכנון הבראה'!$K46))*(1+'תכנון הבראה'!$E46)^('תכנון הבראה'!$K46/12)+
($C18=3)*'תכנון הבראה'!$L46*(BX$17&lt;='תכנון הבראה'!$J46))+ IF($C18=4,(1-'תכנון הבראה'!$M46/'תכנון הבראה'!$B46)*'תכנון הבראה'!$C46,0)*(BX$17&lt;='תכנון הבראה'!$D46)</f>
        <v>0</v>
      </c>
      <c r="BY18" s="159">
        <f ca="1">IF($A18="",0,($C18=0)*'פריסת חובות'!BY9 +($C18=1)*0+ ($C18=2)*IF(BY$17&lt;='תכנון הבראה'!$K46,0,OFFSET('פריסת חובות'!BY9,0,-'תכנון הבראה'!$K46))*(1+'תכנון הבראה'!$E46)^('תכנון הבראה'!$K46/12)+
($C18=3)*'תכנון הבראה'!$L46*(BY$17&lt;='תכנון הבראה'!$J46))+ IF($C18=4,(1-'תכנון הבראה'!$M46/'תכנון הבראה'!$B46)*'תכנון הבראה'!$C46,0)*(BY$17&lt;='תכנון הבראה'!$D46)</f>
        <v>0</v>
      </c>
      <c r="BZ18" s="159">
        <f ca="1">IF($A18="",0,($C18=0)*'פריסת חובות'!BZ9 +($C18=1)*0+ ($C18=2)*IF(BZ$17&lt;='תכנון הבראה'!$K46,0,OFFSET('פריסת חובות'!BZ9,0,-'תכנון הבראה'!$K46))*(1+'תכנון הבראה'!$E46)^('תכנון הבראה'!$K46/12)+
($C18=3)*'תכנון הבראה'!$L46*(BZ$17&lt;='תכנון הבראה'!$J46))+ IF($C18=4,(1-'תכנון הבראה'!$M46/'תכנון הבראה'!$B46)*'תכנון הבראה'!$C46,0)*(BZ$17&lt;='תכנון הבראה'!$D46)</f>
        <v>0</v>
      </c>
      <c r="CA18" s="159">
        <f ca="1">IF($A18="",0,($C18=0)*'פריסת חובות'!CA9 +($C18=1)*0+ ($C18=2)*IF(CA$17&lt;='תכנון הבראה'!$K46,0,OFFSET('פריסת חובות'!CA9,0,-'תכנון הבראה'!$K46))*(1+'תכנון הבראה'!$E46)^('תכנון הבראה'!$K46/12)+
($C18=3)*'תכנון הבראה'!$L46*(CA$17&lt;='תכנון הבראה'!$J46))+ IF($C18=4,(1-'תכנון הבראה'!$M46/'תכנון הבראה'!$B46)*'תכנון הבראה'!$C46,0)*(CA$17&lt;='תכנון הבראה'!$D46)</f>
        <v>0</v>
      </c>
      <c r="CB18" s="159">
        <f ca="1">IF($A18="",0,($C18=0)*'פריסת חובות'!CB9 +($C18=1)*0+ ($C18=2)*IF(CB$17&lt;='תכנון הבראה'!$K46,0,OFFSET('פריסת חובות'!CB9,0,-'תכנון הבראה'!$K46))*(1+'תכנון הבראה'!$E46)^('תכנון הבראה'!$K46/12)+
($C18=3)*'תכנון הבראה'!$L46*(CB$17&lt;='תכנון הבראה'!$J46))+ IF($C18=4,(1-'תכנון הבראה'!$M46/'תכנון הבראה'!$B46)*'תכנון הבראה'!$C46,0)*(CB$17&lt;='תכנון הבראה'!$D46)</f>
        <v>0</v>
      </c>
      <c r="CC18" s="159">
        <f ca="1">IF($A18="",0,($C18=0)*'פריסת חובות'!CC9 +($C18=1)*0+ ($C18=2)*IF(CC$17&lt;='תכנון הבראה'!$K46,0,OFFSET('פריסת חובות'!CC9,0,-'תכנון הבראה'!$K46))*(1+'תכנון הבראה'!$E46)^('תכנון הבראה'!$K46/12)+
($C18=3)*'תכנון הבראה'!$L46*(CC$17&lt;='תכנון הבראה'!$J46))+ IF($C18=4,(1-'תכנון הבראה'!$M46/'תכנון הבראה'!$B46)*'תכנון הבראה'!$C46,0)*(CC$17&lt;='תכנון הבראה'!$D46)</f>
        <v>0</v>
      </c>
      <c r="CD18" s="159">
        <f ca="1">IF($A18="",0,($C18=0)*'פריסת חובות'!CD9 +($C18=1)*0+ ($C18=2)*IF(CD$17&lt;='תכנון הבראה'!$K46,0,OFFSET('פריסת חובות'!CD9,0,-'תכנון הבראה'!$K46))*(1+'תכנון הבראה'!$E46)^('תכנון הבראה'!$K46/12)+
($C18=3)*'תכנון הבראה'!$L46*(CD$17&lt;='תכנון הבראה'!$J46))+ IF($C18=4,(1-'תכנון הבראה'!$M46/'תכנון הבראה'!$B46)*'תכנון הבראה'!$C46,0)*(CD$17&lt;='תכנון הבראה'!$D46)</f>
        <v>0</v>
      </c>
      <c r="CE18" s="159">
        <f ca="1">IF($A18="",0,($C18=0)*'פריסת חובות'!CE9 +($C18=1)*0+ ($C18=2)*IF(CE$17&lt;='תכנון הבראה'!$K46,0,OFFSET('פריסת חובות'!CE9,0,-'תכנון הבראה'!$K46))*(1+'תכנון הבראה'!$E46)^('תכנון הבראה'!$K46/12)+
($C18=3)*'תכנון הבראה'!$L46*(CE$17&lt;='תכנון הבראה'!$J46))+ IF($C18=4,(1-'תכנון הבראה'!$M46/'תכנון הבראה'!$B46)*'תכנון הבראה'!$C46,0)*(CE$17&lt;='תכנון הבראה'!$D46)</f>
        <v>0</v>
      </c>
      <c r="CF18" s="159">
        <f ca="1">IF($A18="",0,($C18=0)*'פריסת חובות'!CF9 +($C18=1)*0+ ($C18=2)*IF(CF$17&lt;='תכנון הבראה'!$K46,0,OFFSET('פריסת חובות'!CF9,0,-'תכנון הבראה'!$K46))*(1+'תכנון הבראה'!$E46)^('תכנון הבראה'!$K46/12)+
($C18=3)*'תכנון הבראה'!$L46*(CF$17&lt;='תכנון הבראה'!$J46))+ IF($C18=4,(1-'תכנון הבראה'!$M46/'תכנון הבראה'!$B46)*'תכנון הבראה'!$C46,0)*(CF$17&lt;='תכנון הבראה'!$D46)</f>
        <v>0</v>
      </c>
      <c r="CG18" s="159">
        <f ca="1">IF($A18="",0,($C18=0)*'פריסת חובות'!CG9 +($C18=1)*0+ ($C18=2)*IF(CG$17&lt;='תכנון הבראה'!$K46,0,OFFSET('פריסת חובות'!CG9,0,-'תכנון הבראה'!$K46))*(1+'תכנון הבראה'!$E46)^('תכנון הבראה'!$K46/12)+
($C18=3)*'תכנון הבראה'!$L46*(CG$17&lt;='תכנון הבראה'!$J46))+ IF($C18=4,(1-'תכנון הבראה'!$M46/'תכנון הבראה'!$B46)*'תכנון הבראה'!$C46,0)*(CG$17&lt;='תכנון הבראה'!$D46)</f>
        <v>0</v>
      </c>
      <c r="CH18" s="159">
        <f ca="1">IF($A18="",0,($C18=0)*'פריסת חובות'!CH9 +($C18=1)*0+ ($C18=2)*IF(CH$17&lt;='תכנון הבראה'!$K46,0,OFFSET('פריסת חובות'!CH9,0,-'תכנון הבראה'!$K46))*(1+'תכנון הבראה'!$E46)^('תכנון הבראה'!$K46/12)+
($C18=3)*'תכנון הבראה'!$L46*(CH$17&lt;='תכנון הבראה'!$J46))+ IF($C18=4,(1-'תכנון הבראה'!$M46/'תכנון הבראה'!$B46)*'תכנון הבראה'!$C46,0)*(CH$17&lt;='תכנון הבראה'!$D46)</f>
        <v>0</v>
      </c>
      <c r="CI18" s="159">
        <f ca="1">IF($A18="",0,($C18=0)*'פריסת חובות'!CI9 +($C18=1)*0+ ($C18=2)*IF(CI$17&lt;='תכנון הבראה'!$K46,0,OFFSET('פריסת חובות'!CI9,0,-'תכנון הבראה'!$K46))*(1+'תכנון הבראה'!$E46)^('תכנון הבראה'!$K46/12)+
($C18=3)*'תכנון הבראה'!$L46*(CI$17&lt;='תכנון הבראה'!$J46))+ IF($C18=4,(1-'תכנון הבראה'!$M46/'תכנון הבראה'!$B46)*'תכנון הבראה'!$C46,0)*(CI$17&lt;='תכנון הבראה'!$D46)</f>
        <v>0</v>
      </c>
      <c r="CJ18" s="159">
        <f ca="1">IF($A18="",0,($C18=0)*'פריסת חובות'!CJ9 +($C18=1)*0+ ($C18=2)*IF(CJ$17&lt;='תכנון הבראה'!$K46,0,OFFSET('פריסת חובות'!CJ9,0,-'תכנון הבראה'!$K46))*(1+'תכנון הבראה'!$E46)^('תכנון הבראה'!$K46/12)+
($C18=3)*'תכנון הבראה'!$L46*(CJ$17&lt;='תכנון הבראה'!$J46))+ IF($C18=4,(1-'תכנון הבראה'!$M46/'תכנון הבראה'!$B46)*'תכנון הבראה'!$C46,0)*(CJ$17&lt;='תכנון הבראה'!$D46)</f>
        <v>0</v>
      </c>
      <c r="CK18" s="159">
        <f ca="1">IF($A18="",0,($C18=0)*'פריסת חובות'!CK9 +($C18=1)*0+ ($C18=2)*IF(CK$17&lt;='תכנון הבראה'!$K46,0,OFFSET('פריסת חובות'!CK9,0,-'תכנון הבראה'!$K46))*(1+'תכנון הבראה'!$E46)^('תכנון הבראה'!$K46/12)+
($C18=3)*'תכנון הבראה'!$L46*(CK$17&lt;='תכנון הבראה'!$J46))+ IF($C18=4,(1-'תכנון הבראה'!$M46/'תכנון הבראה'!$B46)*'תכנון הבראה'!$C46,0)*(CK$17&lt;='תכנון הבראה'!$D46)</f>
        <v>0</v>
      </c>
      <c r="CL18" s="159">
        <f ca="1">IF($A18="",0,($C18=0)*'פריסת חובות'!CL9 +($C18=1)*0+ ($C18=2)*IF(CL$17&lt;='תכנון הבראה'!$K46,0,OFFSET('פריסת חובות'!CL9,0,-'תכנון הבראה'!$K46))*(1+'תכנון הבראה'!$E46)^('תכנון הבראה'!$K46/12)+
($C18=3)*'תכנון הבראה'!$L46*(CL$17&lt;='תכנון הבראה'!$J46))+ IF($C18=4,(1-'תכנון הבראה'!$M46/'תכנון הבראה'!$B46)*'תכנון הבראה'!$C46,0)*(CL$17&lt;='תכנון הבראה'!$D46)</f>
        <v>0</v>
      </c>
      <c r="CM18" s="159">
        <f ca="1">IF($A18="",0,($C18=0)*'פריסת חובות'!CM9 +($C18=1)*0+ ($C18=2)*IF(CM$17&lt;='תכנון הבראה'!$K46,0,OFFSET('פריסת חובות'!CM9,0,-'תכנון הבראה'!$K46))*(1+'תכנון הבראה'!$E46)^('תכנון הבראה'!$K46/12)+
($C18=3)*'תכנון הבראה'!$L46*(CM$17&lt;='תכנון הבראה'!$J46))+ IF($C18=4,(1-'תכנון הבראה'!$M46/'תכנון הבראה'!$B46)*'תכנון הבראה'!$C46,0)*(CM$17&lt;='תכנון הבראה'!$D46)</f>
        <v>0</v>
      </c>
      <c r="CN18" s="159">
        <f ca="1">IF($A18="",0,($C18=0)*'פריסת חובות'!CN9 +($C18=1)*0+ ($C18=2)*IF(CN$17&lt;='תכנון הבראה'!$K46,0,OFFSET('פריסת חובות'!CN9,0,-'תכנון הבראה'!$K46))*(1+'תכנון הבראה'!$E46)^('תכנון הבראה'!$K46/12)+
($C18=3)*'תכנון הבראה'!$L46*(CN$17&lt;='תכנון הבראה'!$J46))+ IF($C18=4,(1-'תכנון הבראה'!$M46/'תכנון הבראה'!$B46)*'תכנון הבראה'!$C46,0)*(CN$17&lt;='תכנון הבראה'!$D46)</f>
        <v>0</v>
      </c>
      <c r="CO18" s="159">
        <f ca="1">IF($A18="",0,($C18=0)*'פריסת חובות'!CO9 +($C18=1)*0+ ($C18=2)*IF(CO$17&lt;='תכנון הבראה'!$K46,0,OFFSET('פריסת חובות'!CO9,0,-'תכנון הבראה'!$K46))*(1+'תכנון הבראה'!$E46)^('תכנון הבראה'!$K46/12)+
($C18=3)*'תכנון הבראה'!$L46*(CO$17&lt;='תכנון הבראה'!$J46))+ IF($C18=4,(1-'תכנון הבראה'!$M46/'תכנון הבראה'!$B46)*'תכנון הבראה'!$C46,0)*(CO$17&lt;='תכנון הבראה'!$D46)</f>
        <v>0</v>
      </c>
      <c r="CP18" s="159">
        <f ca="1">IF($A18="",0,($C18=0)*'פריסת חובות'!CP9 +($C18=1)*0+ ($C18=2)*IF(CP$17&lt;='תכנון הבראה'!$K46,0,OFFSET('פריסת חובות'!CP9,0,-'תכנון הבראה'!$K46))*(1+'תכנון הבראה'!$E46)^('תכנון הבראה'!$K46/12)+
($C18=3)*'תכנון הבראה'!$L46*(CP$17&lt;='תכנון הבראה'!$J46))+ IF($C18=4,(1-'תכנון הבראה'!$M46/'תכנון הבראה'!$B46)*'תכנון הבראה'!$C46,0)*(CP$17&lt;='תכנון הבראה'!$D46)</f>
        <v>0</v>
      </c>
      <c r="CQ18" s="159">
        <f ca="1">IF($A18="",0,($C18=0)*'פריסת חובות'!CQ9 +($C18=1)*0+ ($C18=2)*IF(CQ$17&lt;='תכנון הבראה'!$K46,0,OFFSET('פריסת חובות'!CQ9,0,-'תכנון הבראה'!$K46))*(1+'תכנון הבראה'!$E46)^('תכנון הבראה'!$K46/12)+
($C18=3)*'תכנון הבראה'!$L46*(CQ$17&lt;='תכנון הבראה'!$J46))+ IF($C18=4,(1-'תכנון הבראה'!$M46/'תכנון הבראה'!$B46)*'תכנון הבראה'!$C46,0)*(CQ$17&lt;='תכנון הבראה'!$D46)</f>
        <v>0</v>
      </c>
      <c r="CR18" s="159">
        <f ca="1">IF($A18="",0,($C18=0)*'פריסת חובות'!CR9 +($C18=1)*0+ ($C18=2)*IF(CR$17&lt;='תכנון הבראה'!$K46,0,OFFSET('פריסת חובות'!CR9,0,-'תכנון הבראה'!$K46))*(1+'תכנון הבראה'!$E46)^('תכנון הבראה'!$K46/12)+
($C18=3)*'תכנון הבראה'!$L46*(CR$17&lt;='תכנון הבראה'!$J46))+ IF($C18=4,(1-'תכנון הבראה'!$M46/'תכנון הבראה'!$B46)*'תכנון הבראה'!$C46,0)*(CR$17&lt;='תכנון הבראה'!$D46)</f>
        <v>0</v>
      </c>
      <c r="CS18" s="159">
        <f ca="1">IF($A18="",0,($C18=0)*'פריסת חובות'!CS9 +($C18=1)*0+ ($C18=2)*IF(CS$17&lt;='תכנון הבראה'!$K46,0,OFFSET('פריסת חובות'!CS9,0,-'תכנון הבראה'!$K46))*(1+'תכנון הבראה'!$E46)^('תכנון הבראה'!$K46/12)+
($C18=3)*'תכנון הבראה'!$L46*(CS$17&lt;='תכנון הבראה'!$J46))+ IF($C18=4,(1-'תכנון הבראה'!$M46/'תכנון הבראה'!$B46)*'תכנון הבראה'!$C46,0)*(CS$17&lt;='תכנון הבראה'!$D46)</f>
        <v>0</v>
      </c>
      <c r="CT18" s="159">
        <f ca="1">IF($A18="",0,($C18=0)*'פריסת חובות'!CT9 +($C18=1)*0+ ($C18=2)*IF(CT$17&lt;='תכנון הבראה'!$K46,0,OFFSET('פריסת חובות'!CT9,0,-'תכנון הבראה'!$K46))*(1+'תכנון הבראה'!$E46)^('תכנון הבראה'!$K46/12)+
($C18=3)*'תכנון הבראה'!$L46*(CT$17&lt;='תכנון הבראה'!$J46))+ IF($C18=4,(1-'תכנון הבראה'!$M46/'תכנון הבראה'!$B46)*'תכנון הבראה'!$C46,0)*(CT$17&lt;='תכנון הבראה'!$D46)</f>
        <v>0</v>
      </c>
      <c r="CU18" s="159">
        <f ca="1">IF($A18="",0,($C18=0)*'פריסת חובות'!CU9 +($C18=1)*0+ ($C18=2)*IF(CU$17&lt;='תכנון הבראה'!$K46,0,OFFSET('פריסת חובות'!CU9,0,-'תכנון הבראה'!$K46))*(1+'תכנון הבראה'!$E46)^('תכנון הבראה'!$K46/12)+
($C18=3)*'תכנון הבראה'!$L46*(CU$17&lt;='תכנון הבראה'!$J46))+ IF($C18=4,(1-'תכנון הבראה'!$M46/'תכנון הבראה'!$B46)*'תכנון הבראה'!$C46,0)*(CU$17&lt;='תכנון הבראה'!$D46)</f>
        <v>0</v>
      </c>
      <c r="CV18" s="159">
        <f ca="1">IF($A18="",0,($C18=0)*'פריסת חובות'!CV9 +($C18=1)*0+ ($C18=2)*IF(CV$17&lt;='תכנון הבראה'!$K46,0,OFFSET('פריסת חובות'!CV9,0,-'תכנון הבראה'!$K46))*(1+'תכנון הבראה'!$E46)^('תכנון הבראה'!$K46/12)+
($C18=3)*'תכנון הבראה'!$L46*(CV$17&lt;='תכנון הבראה'!$J46))+ IF($C18=4,(1-'תכנון הבראה'!$M46/'תכנון הבראה'!$B46)*'תכנון הבראה'!$C46,0)*(CV$17&lt;='תכנון הבראה'!$D46)</f>
        <v>0</v>
      </c>
      <c r="CW18" s="159">
        <f ca="1">IF($A18="",0,($C18=0)*'פריסת חובות'!CW9 +($C18=1)*0+ ($C18=2)*IF(CW$17&lt;='תכנון הבראה'!$K46,0,OFFSET('פריסת חובות'!CW9,0,-'תכנון הבראה'!$K46))*(1+'תכנון הבראה'!$E46)^('תכנון הבראה'!$K46/12)+
($C18=3)*'תכנון הבראה'!$L46*(CW$17&lt;='תכנון הבראה'!$J46))+ IF($C18=4,(1-'תכנון הבראה'!$M46/'תכנון הבראה'!$B46)*'תכנון הבראה'!$C46,0)*(CW$17&lt;='תכנון הבראה'!$D46)</f>
        <v>0</v>
      </c>
      <c r="CX18" s="159">
        <f ca="1">IF($A18="",0,($C18=0)*'פריסת חובות'!CX9 +($C18=1)*0+ ($C18=2)*IF(CX$17&lt;='תכנון הבראה'!$K46,0,OFFSET('פריסת חובות'!CX9,0,-'תכנון הבראה'!$K46))*(1+'תכנון הבראה'!$E46)^('תכנון הבראה'!$K46/12)+
($C18=3)*'תכנון הבראה'!$L46*(CX$17&lt;='תכנון הבראה'!$J46))+ IF($C18=4,(1-'תכנון הבראה'!$M46/'תכנון הבראה'!$B46)*'תכנון הבראה'!$C46,0)*(CX$17&lt;='תכנון הבראה'!$D46)</f>
        <v>0</v>
      </c>
      <c r="CY18" s="159">
        <f ca="1">IF($A18="",0,($C18=0)*'פריסת חובות'!CY9 +($C18=1)*0+ ($C18=2)*IF(CY$17&lt;='תכנון הבראה'!$K46,0,OFFSET('פריסת חובות'!CY9,0,-'תכנון הבראה'!$K46))*(1+'תכנון הבראה'!$E46)^('תכנון הבראה'!$K46/12)+
($C18=3)*'תכנון הבראה'!$L46*(CY$17&lt;='תכנון הבראה'!$J46))+ IF($C18=4,(1-'תכנון הבראה'!$M46/'תכנון הבראה'!$B46)*'תכנון הבראה'!$C46,0)*(CY$17&lt;='תכנון הבראה'!$D46)</f>
        <v>0</v>
      </c>
      <c r="CZ18" s="160">
        <f ca="1">IF($A18="",0,($C18=0)*'פריסת חובות'!CZ9 +($C18=1)*0+ ($C18=2)*IF(CZ$17&lt;='תכנון הבראה'!$K46,0,OFFSET('פריסת חובות'!CZ9,0,-'תכנון הבראה'!$K46))*(1+'תכנון הבראה'!$E46)^('תכנון הבראה'!$K46/12)+
($C18=3)*'תכנון הבראה'!$L46*(CZ$17&lt;='תכנון הבראה'!$J46))+ IF($C18=4,(1-'תכנון הבראה'!$M46/'תכנון הבראה'!$B46)*'תכנון הבראה'!$C46,0)*(CZ$17&lt;='תכנון הבראה'!$D46)</f>
        <v>0</v>
      </c>
    </row>
    <row r="19" spans="1:104" ht="12.75" hidden="1" customHeight="1" outlineLevel="1">
      <c r="A19" s="193" t="str">
        <f ca="1">'תכנון הבראה'!A47</f>
        <v/>
      </c>
      <c r="B19" s="161">
        <f>'תכנון הבראה'!H47</f>
        <v>0</v>
      </c>
      <c r="C19" s="158">
        <f t="shared" si="18"/>
        <v>0</v>
      </c>
      <c r="D19" s="158"/>
      <c r="E19" s="162">
        <f ca="1">IF($A19="",0,($C19=0)*'פריסת חובות'!E10 +($C19=1)*0+ ($C19=2)*IF(E$17&lt;='תכנון הבראה'!$K47,0,OFFSET('פריסת חובות'!E10,0,-'תכנון הבראה'!$K47))*(1+'תכנון הבראה'!$E47)^('תכנון הבראה'!$K47/12)+
($C19=3)*'תכנון הבראה'!$L47*(E$17&lt;='תכנון הבראה'!$J47))+ IF($C19=4,(1-'תכנון הבראה'!$M47/'תכנון הבראה'!$B47)*'תכנון הבראה'!$C47,0)*(E$17&lt;='תכנון הבראה'!$D47)</f>
        <v>0</v>
      </c>
      <c r="F19" s="162">
        <f ca="1">IF($A19="",0,($C19=0)*'פריסת חובות'!F10 +($C19=1)*0+ ($C19=2)*IF(F$17&lt;='תכנון הבראה'!$K47,0,OFFSET('פריסת חובות'!F10,0,-'תכנון הבראה'!$K47))*(1+'תכנון הבראה'!$E47)^('תכנון הבראה'!$K47/12)+
($C19=3)*'תכנון הבראה'!$L47*(F$17&lt;='תכנון הבראה'!$J47))+ IF($C19=4,(1-'תכנון הבראה'!$M47/'תכנון הבראה'!$B47)*'תכנון הבראה'!$C47,0)*(F$17&lt;='תכנון הבראה'!$D47)</f>
        <v>0</v>
      </c>
      <c r="G19" s="162">
        <f ca="1">IF($A19="",0,($C19=0)*'פריסת חובות'!G10 +($C19=1)*0+ ($C19=2)*IF(G$17&lt;='תכנון הבראה'!$K47,0,OFFSET('פריסת חובות'!G10,0,-'תכנון הבראה'!$K47))*(1+'תכנון הבראה'!$E47)^('תכנון הבראה'!$K47/12)+
($C19=3)*'תכנון הבראה'!$L47*(G$17&lt;='תכנון הבראה'!$J47))+ IF($C19=4,(1-'תכנון הבראה'!$M47/'תכנון הבראה'!$B47)*'תכנון הבראה'!$C47,0)*(G$17&lt;='תכנון הבראה'!$D47)</f>
        <v>0</v>
      </c>
      <c r="H19" s="162">
        <f ca="1">IF($A19="",0,($C19=0)*'פריסת חובות'!H10 +($C19=1)*0+ ($C19=2)*IF(H$17&lt;='תכנון הבראה'!$K47,0,OFFSET('פריסת חובות'!H10,0,-'תכנון הבראה'!$K47))*(1+'תכנון הבראה'!$E47)^('תכנון הבראה'!$K47/12)+
($C19=3)*'תכנון הבראה'!$L47*(H$17&lt;='תכנון הבראה'!$J47))+ IF($C19=4,(1-'תכנון הבראה'!$M47/'תכנון הבראה'!$B47)*'תכנון הבראה'!$C47,0)*(H$17&lt;='תכנון הבראה'!$D47)</f>
        <v>0</v>
      </c>
      <c r="I19" s="162">
        <f ca="1">IF($A19="",0,($C19=0)*'פריסת חובות'!I10 +($C19=1)*0+ ($C19=2)*IF(I$17&lt;='תכנון הבראה'!$K47,0,OFFSET('פריסת חובות'!I10,0,-'תכנון הבראה'!$K47))*(1+'תכנון הבראה'!$E47)^('תכנון הבראה'!$K47/12)+
($C19=3)*'תכנון הבראה'!$L47*(I$17&lt;='תכנון הבראה'!$J47))+ IF($C19=4,(1-'תכנון הבראה'!$M47/'תכנון הבראה'!$B47)*'תכנון הבראה'!$C47,0)*(I$17&lt;='תכנון הבראה'!$D47)</f>
        <v>0</v>
      </c>
      <c r="J19" s="162">
        <f ca="1">IF($A19="",0,($C19=0)*'פריסת חובות'!J10 +($C19=1)*0+ ($C19=2)*IF(J$17&lt;='תכנון הבראה'!$K47,0,OFFSET('פריסת חובות'!J10,0,-'תכנון הבראה'!$K47))*(1+'תכנון הבראה'!$E47)^('תכנון הבראה'!$K47/12)+
($C19=3)*'תכנון הבראה'!$L47*(J$17&lt;='תכנון הבראה'!$J47))+ IF($C19=4,(1-'תכנון הבראה'!$M47/'תכנון הבראה'!$B47)*'תכנון הבראה'!$C47,0)*(J$17&lt;='תכנון הבראה'!$D47)</f>
        <v>0</v>
      </c>
      <c r="K19" s="162">
        <f ca="1">IF($A19="",0,($C19=0)*'פריסת חובות'!K10 +($C19=1)*0+ ($C19=2)*IF(K$17&lt;='תכנון הבראה'!$K47,0,OFFSET('פריסת חובות'!K10,0,-'תכנון הבראה'!$K47))*(1+'תכנון הבראה'!$E47)^('תכנון הבראה'!$K47/12)+
($C19=3)*'תכנון הבראה'!$L47*(K$17&lt;='תכנון הבראה'!$J47))+ IF($C19=4,(1-'תכנון הבראה'!$M47/'תכנון הבראה'!$B47)*'תכנון הבראה'!$C47,0)*(K$17&lt;='תכנון הבראה'!$D47)</f>
        <v>0</v>
      </c>
      <c r="L19" s="162">
        <f ca="1">IF($A19="",0,($C19=0)*'פריסת חובות'!L10 +($C19=1)*0+ ($C19=2)*IF(L$17&lt;='תכנון הבראה'!$K47,0,OFFSET('פריסת חובות'!L10,0,-'תכנון הבראה'!$K47))*(1+'תכנון הבראה'!$E47)^('תכנון הבראה'!$K47/12)+
($C19=3)*'תכנון הבראה'!$L47*(L$17&lt;='תכנון הבראה'!$J47))+ IF($C19=4,(1-'תכנון הבראה'!$M47/'תכנון הבראה'!$B47)*'תכנון הבראה'!$C47,0)*(L$17&lt;='תכנון הבראה'!$D47)</f>
        <v>0</v>
      </c>
      <c r="M19" s="162">
        <f ca="1">IF($A19="",0,($C19=0)*'פריסת חובות'!M10 +($C19=1)*0+ ($C19=2)*IF(M$17&lt;='תכנון הבראה'!$K47,0,OFFSET('פריסת חובות'!M10,0,-'תכנון הבראה'!$K47))*(1+'תכנון הבראה'!$E47)^('תכנון הבראה'!$K47/12)+
($C19=3)*'תכנון הבראה'!$L47*(M$17&lt;='תכנון הבראה'!$J47))+ IF($C19=4,(1-'תכנון הבראה'!$M47/'תכנון הבראה'!$B47)*'תכנון הבראה'!$C47,0)*(M$17&lt;='תכנון הבראה'!$D47)</f>
        <v>0</v>
      </c>
      <c r="N19" s="162">
        <f ca="1">IF($A19="",0,($C19=0)*'פריסת חובות'!N10 +($C19=1)*0+ ($C19=2)*IF(N$17&lt;='תכנון הבראה'!$K47,0,OFFSET('פריסת חובות'!N10,0,-'תכנון הבראה'!$K47))*(1+'תכנון הבראה'!$E47)^('תכנון הבראה'!$K47/12)+
($C19=3)*'תכנון הבראה'!$L47*(N$17&lt;='תכנון הבראה'!$J47))+ IF($C19=4,(1-'תכנון הבראה'!$M47/'תכנון הבראה'!$B47)*'תכנון הבראה'!$C47,0)*(N$17&lt;='תכנון הבראה'!$D47)</f>
        <v>0</v>
      </c>
      <c r="O19" s="162">
        <f ca="1">IF($A19="",0,($C19=0)*'פריסת חובות'!O10 +($C19=1)*0+ ($C19=2)*IF(O$17&lt;='תכנון הבראה'!$K47,0,OFFSET('פריסת חובות'!O10,0,-'תכנון הבראה'!$K47))*(1+'תכנון הבראה'!$E47)^('תכנון הבראה'!$K47/12)+
($C19=3)*'תכנון הבראה'!$L47*(O$17&lt;='תכנון הבראה'!$J47))+ IF($C19=4,(1-'תכנון הבראה'!$M47/'תכנון הבראה'!$B47)*'תכנון הבראה'!$C47,0)*(O$17&lt;='תכנון הבראה'!$D47)</f>
        <v>0</v>
      </c>
      <c r="P19" s="162">
        <f ca="1">IF($A19="",0,($C19=0)*'פריסת חובות'!P10 +($C19=1)*0+ ($C19=2)*IF(P$17&lt;='תכנון הבראה'!$K47,0,OFFSET('פריסת חובות'!P10,0,-'תכנון הבראה'!$K47))*(1+'תכנון הבראה'!$E47)^('תכנון הבראה'!$K47/12)+
($C19=3)*'תכנון הבראה'!$L47*(P$17&lt;='תכנון הבראה'!$J47))+ IF($C19=4,(1-'תכנון הבראה'!$M47/'תכנון הבראה'!$B47)*'תכנון הבראה'!$C47,0)*(P$17&lt;='תכנון הבראה'!$D47)</f>
        <v>0</v>
      </c>
      <c r="Q19" s="162">
        <f ca="1">IF($A19="",0,($C19=0)*'פריסת חובות'!Q10 +($C19=1)*0+ ($C19=2)*IF(Q$17&lt;='תכנון הבראה'!$K47,0,OFFSET('פריסת חובות'!Q10,0,-'תכנון הבראה'!$K47))*(1+'תכנון הבראה'!$E47)^('תכנון הבראה'!$K47/12)+
($C19=3)*'תכנון הבראה'!$L47*(Q$17&lt;='תכנון הבראה'!$J47))+ IF($C19=4,(1-'תכנון הבראה'!$M47/'תכנון הבראה'!$B47)*'תכנון הבראה'!$C47,0)*(Q$17&lt;='תכנון הבראה'!$D47)</f>
        <v>0</v>
      </c>
      <c r="R19" s="162">
        <f ca="1">IF($A19="",0,($C19=0)*'פריסת חובות'!R10 +($C19=1)*0+ ($C19=2)*IF(R$17&lt;='תכנון הבראה'!$K47,0,OFFSET('פריסת חובות'!R10,0,-'תכנון הבראה'!$K47))*(1+'תכנון הבראה'!$E47)^('תכנון הבראה'!$K47/12)+
($C19=3)*'תכנון הבראה'!$L47*(R$17&lt;='תכנון הבראה'!$J47))+ IF($C19=4,(1-'תכנון הבראה'!$M47/'תכנון הבראה'!$B47)*'תכנון הבראה'!$C47,0)*(R$17&lt;='תכנון הבראה'!$D47)</f>
        <v>0</v>
      </c>
      <c r="S19" s="162">
        <f ca="1">IF($A19="",0,($C19=0)*'פריסת חובות'!S10 +($C19=1)*0+ ($C19=2)*IF(S$17&lt;='תכנון הבראה'!$K47,0,OFFSET('פריסת חובות'!S10,0,-'תכנון הבראה'!$K47))*(1+'תכנון הבראה'!$E47)^('תכנון הבראה'!$K47/12)+
($C19=3)*'תכנון הבראה'!$L47*(S$17&lt;='תכנון הבראה'!$J47))+ IF($C19=4,(1-'תכנון הבראה'!$M47/'תכנון הבראה'!$B47)*'תכנון הבראה'!$C47,0)*(S$17&lt;='תכנון הבראה'!$D47)</f>
        <v>0</v>
      </c>
      <c r="T19" s="162">
        <f ca="1">IF($A19="",0,($C19=0)*'פריסת חובות'!T10 +($C19=1)*0+ ($C19=2)*IF(T$17&lt;='תכנון הבראה'!$K47,0,OFFSET('פריסת חובות'!T10,0,-'תכנון הבראה'!$K47))*(1+'תכנון הבראה'!$E47)^('תכנון הבראה'!$K47/12)+
($C19=3)*'תכנון הבראה'!$L47*(T$17&lt;='תכנון הבראה'!$J47))+ IF($C19=4,(1-'תכנון הבראה'!$M47/'תכנון הבראה'!$B47)*'תכנון הבראה'!$C47,0)*(T$17&lt;='תכנון הבראה'!$D47)</f>
        <v>0</v>
      </c>
      <c r="U19" s="162">
        <f ca="1">IF($A19="",0,($C19=0)*'פריסת חובות'!U10 +($C19=1)*0+ ($C19=2)*IF(U$17&lt;='תכנון הבראה'!$K47,0,OFFSET('פריסת חובות'!U10,0,-'תכנון הבראה'!$K47))*(1+'תכנון הבראה'!$E47)^('תכנון הבראה'!$K47/12)+
($C19=3)*'תכנון הבראה'!$L47*(U$17&lt;='תכנון הבראה'!$J47))+ IF($C19=4,(1-'תכנון הבראה'!$M47/'תכנון הבראה'!$B47)*'תכנון הבראה'!$C47,0)*(U$17&lt;='תכנון הבראה'!$D47)</f>
        <v>0</v>
      </c>
      <c r="V19" s="162">
        <f ca="1">IF($A19="",0,($C19=0)*'פריסת חובות'!V10 +($C19=1)*0+ ($C19=2)*IF(V$17&lt;='תכנון הבראה'!$K47,0,OFFSET('פריסת חובות'!V10,0,-'תכנון הבראה'!$K47))*(1+'תכנון הבראה'!$E47)^('תכנון הבראה'!$K47/12)+
($C19=3)*'תכנון הבראה'!$L47*(V$17&lt;='תכנון הבראה'!$J47))+ IF($C19=4,(1-'תכנון הבראה'!$M47/'תכנון הבראה'!$B47)*'תכנון הבראה'!$C47,0)*(V$17&lt;='תכנון הבראה'!$D47)</f>
        <v>0</v>
      </c>
      <c r="W19" s="162">
        <f ca="1">IF($A19="",0,($C19=0)*'פריסת חובות'!W10 +($C19=1)*0+ ($C19=2)*IF(W$17&lt;='תכנון הבראה'!$K47,0,OFFSET('פריסת חובות'!W10,0,-'תכנון הבראה'!$K47))*(1+'תכנון הבראה'!$E47)^('תכנון הבראה'!$K47/12)+
($C19=3)*'תכנון הבראה'!$L47*(W$17&lt;='תכנון הבראה'!$J47))+ IF($C19=4,(1-'תכנון הבראה'!$M47/'תכנון הבראה'!$B47)*'תכנון הבראה'!$C47,0)*(W$17&lt;='תכנון הבראה'!$D47)</f>
        <v>0</v>
      </c>
      <c r="X19" s="162">
        <f ca="1">IF($A19="",0,($C19=0)*'פריסת חובות'!X10 +($C19=1)*0+ ($C19=2)*IF(X$17&lt;='תכנון הבראה'!$K47,0,OFFSET('פריסת חובות'!X10,0,-'תכנון הבראה'!$K47))*(1+'תכנון הבראה'!$E47)^('תכנון הבראה'!$K47/12)+
($C19=3)*'תכנון הבראה'!$L47*(X$17&lt;='תכנון הבראה'!$J47))+ IF($C19=4,(1-'תכנון הבראה'!$M47/'תכנון הבראה'!$B47)*'תכנון הבראה'!$C47,0)*(X$17&lt;='תכנון הבראה'!$D47)</f>
        <v>0</v>
      </c>
      <c r="Y19" s="162">
        <f ca="1">IF($A19="",0,($C19=0)*'פריסת חובות'!Y10 +($C19=1)*0+ ($C19=2)*IF(Y$17&lt;='תכנון הבראה'!$K47,0,OFFSET('פריסת חובות'!Y10,0,-'תכנון הבראה'!$K47))*(1+'תכנון הבראה'!$E47)^('תכנון הבראה'!$K47/12)+
($C19=3)*'תכנון הבראה'!$L47*(Y$17&lt;='תכנון הבראה'!$J47))+ IF($C19=4,(1-'תכנון הבראה'!$M47/'תכנון הבראה'!$B47)*'תכנון הבראה'!$C47,0)*(Y$17&lt;='תכנון הבראה'!$D47)</f>
        <v>0</v>
      </c>
      <c r="Z19" s="162">
        <f ca="1">IF($A19="",0,($C19=0)*'פריסת חובות'!Z10 +($C19=1)*0+ ($C19=2)*IF(Z$17&lt;='תכנון הבראה'!$K47,0,OFFSET('פריסת חובות'!Z10,0,-'תכנון הבראה'!$K47))*(1+'תכנון הבראה'!$E47)^('תכנון הבראה'!$K47/12)+
($C19=3)*'תכנון הבראה'!$L47*(Z$17&lt;='תכנון הבראה'!$J47))+ IF($C19=4,(1-'תכנון הבראה'!$M47/'תכנון הבראה'!$B47)*'תכנון הבראה'!$C47,0)*(Z$17&lt;='תכנון הבראה'!$D47)</f>
        <v>0</v>
      </c>
      <c r="AA19" s="162">
        <f ca="1">IF($A19="",0,($C19=0)*'פריסת חובות'!AA10 +($C19=1)*0+ ($C19=2)*IF(AA$17&lt;='תכנון הבראה'!$K47,0,OFFSET('פריסת חובות'!AA10,0,-'תכנון הבראה'!$K47))*(1+'תכנון הבראה'!$E47)^('תכנון הבראה'!$K47/12)+
($C19=3)*'תכנון הבראה'!$L47*(AA$17&lt;='תכנון הבראה'!$J47))+ IF($C19=4,(1-'תכנון הבראה'!$M47/'תכנון הבראה'!$B47)*'תכנון הבראה'!$C47,0)*(AA$17&lt;='תכנון הבראה'!$D47)</f>
        <v>0</v>
      </c>
      <c r="AB19" s="162">
        <f ca="1">IF($A19="",0,($C19=0)*'פריסת חובות'!AB10 +($C19=1)*0+ ($C19=2)*IF(AB$17&lt;='תכנון הבראה'!$K47,0,OFFSET('פריסת חובות'!AB10,0,-'תכנון הבראה'!$K47))*(1+'תכנון הבראה'!$E47)^('תכנון הבראה'!$K47/12)+
($C19=3)*'תכנון הבראה'!$L47*(AB$17&lt;='תכנון הבראה'!$J47))+ IF($C19=4,(1-'תכנון הבראה'!$M47/'תכנון הבראה'!$B47)*'תכנון הבראה'!$C47,0)*(AB$17&lt;='תכנון הבראה'!$D47)</f>
        <v>0</v>
      </c>
      <c r="AC19" s="162">
        <f ca="1">IF($A19="",0,($C19=0)*'פריסת חובות'!AC10 +($C19=1)*0+ ($C19=2)*IF(AC$17&lt;='תכנון הבראה'!$K47,0,OFFSET('פריסת חובות'!AC10,0,-'תכנון הבראה'!$K47))*(1+'תכנון הבראה'!$E47)^('תכנון הבראה'!$K47/12)+
($C19=3)*'תכנון הבראה'!$L47*(AC$17&lt;='תכנון הבראה'!$J47))+ IF($C19=4,(1-'תכנון הבראה'!$M47/'תכנון הבראה'!$B47)*'תכנון הבראה'!$C47,0)*(AC$17&lt;='תכנון הבראה'!$D47)</f>
        <v>0</v>
      </c>
      <c r="AD19" s="162">
        <f ca="1">IF($A19="",0,($C19=0)*'פריסת חובות'!AD10 +($C19=1)*0+ ($C19=2)*IF(AD$17&lt;='תכנון הבראה'!$K47,0,OFFSET('פריסת חובות'!AD10,0,-'תכנון הבראה'!$K47))*(1+'תכנון הבראה'!$E47)^('תכנון הבראה'!$K47/12)+
($C19=3)*'תכנון הבראה'!$L47*(AD$17&lt;='תכנון הבראה'!$J47))+ IF($C19=4,(1-'תכנון הבראה'!$M47/'תכנון הבראה'!$B47)*'תכנון הבראה'!$C47,0)*(AD$17&lt;='תכנון הבראה'!$D47)</f>
        <v>0</v>
      </c>
      <c r="AE19" s="162">
        <f ca="1">IF($A19="",0,($C19=0)*'פריסת חובות'!AE10 +($C19=1)*0+ ($C19=2)*IF(AE$17&lt;='תכנון הבראה'!$K47,0,OFFSET('פריסת חובות'!AE10,0,-'תכנון הבראה'!$K47))*(1+'תכנון הבראה'!$E47)^('תכנון הבראה'!$K47/12)+
($C19=3)*'תכנון הבראה'!$L47*(AE$17&lt;='תכנון הבראה'!$J47))+ IF($C19=4,(1-'תכנון הבראה'!$M47/'תכנון הבראה'!$B47)*'תכנון הבראה'!$C47,0)*(AE$17&lt;='תכנון הבראה'!$D47)</f>
        <v>0</v>
      </c>
      <c r="AF19" s="162">
        <f ca="1">IF($A19="",0,($C19=0)*'פריסת חובות'!AF10 +($C19=1)*0+ ($C19=2)*IF(AF$17&lt;='תכנון הבראה'!$K47,0,OFFSET('פריסת חובות'!AF10,0,-'תכנון הבראה'!$K47))*(1+'תכנון הבראה'!$E47)^('תכנון הבראה'!$K47/12)+
($C19=3)*'תכנון הבראה'!$L47*(AF$17&lt;='תכנון הבראה'!$J47))+ IF($C19=4,(1-'תכנון הבראה'!$M47/'תכנון הבראה'!$B47)*'תכנון הבראה'!$C47,0)*(AF$17&lt;='תכנון הבראה'!$D47)</f>
        <v>0</v>
      </c>
      <c r="AG19" s="162">
        <f ca="1">IF($A19="",0,($C19=0)*'פריסת חובות'!AG10 +($C19=1)*0+ ($C19=2)*IF(AG$17&lt;='תכנון הבראה'!$K47,0,OFFSET('פריסת חובות'!AG10,0,-'תכנון הבראה'!$K47))*(1+'תכנון הבראה'!$E47)^('תכנון הבראה'!$K47/12)+
($C19=3)*'תכנון הבראה'!$L47*(AG$17&lt;='תכנון הבראה'!$J47))+ IF($C19=4,(1-'תכנון הבראה'!$M47/'תכנון הבראה'!$B47)*'תכנון הבראה'!$C47,0)*(AG$17&lt;='תכנון הבראה'!$D47)</f>
        <v>0</v>
      </c>
      <c r="AH19" s="162">
        <f ca="1">IF($A19="",0,($C19=0)*'פריסת חובות'!AH10 +($C19=1)*0+ ($C19=2)*IF(AH$17&lt;='תכנון הבראה'!$K47,0,OFFSET('פריסת חובות'!AH10,0,-'תכנון הבראה'!$K47))*(1+'תכנון הבראה'!$E47)^('תכנון הבראה'!$K47/12)+
($C19=3)*'תכנון הבראה'!$L47*(AH$17&lt;='תכנון הבראה'!$J47))+ IF($C19=4,(1-'תכנון הבראה'!$M47/'תכנון הבראה'!$B47)*'תכנון הבראה'!$C47,0)*(AH$17&lt;='תכנון הבראה'!$D47)</f>
        <v>0</v>
      </c>
      <c r="AI19" s="162">
        <f ca="1">IF($A19="",0,($C19=0)*'פריסת חובות'!AI10 +($C19=1)*0+ ($C19=2)*IF(AI$17&lt;='תכנון הבראה'!$K47,0,OFFSET('פריסת חובות'!AI10,0,-'תכנון הבראה'!$K47))*(1+'תכנון הבראה'!$E47)^('תכנון הבראה'!$K47/12)+
($C19=3)*'תכנון הבראה'!$L47*(AI$17&lt;='תכנון הבראה'!$J47))+ IF($C19=4,(1-'תכנון הבראה'!$M47/'תכנון הבראה'!$B47)*'תכנון הבראה'!$C47,0)*(AI$17&lt;='תכנון הבראה'!$D47)</f>
        <v>0</v>
      </c>
      <c r="AJ19" s="162">
        <f ca="1">IF($A19="",0,($C19=0)*'פריסת חובות'!AJ10 +($C19=1)*0+ ($C19=2)*IF(AJ$17&lt;='תכנון הבראה'!$K47,0,OFFSET('פריסת חובות'!AJ10,0,-'תכנון הבראה'!$K47))*(1+'תכנון הבראה'!$E47)^('תכנון הבראה'!$K47/12)+
($C19=3)*'תכנון הבראה'!$L47*(AJ$17&lt;='תכנון הבראה'!$J47))+ IF($C19=4,(1-'תכנון הבראה'!$M47/'תכנון הבראה'!$B47)*'תכנון הבראה'!$C47,0)*(AJ$17&lt;='תכנון הבראה'!$D47)</f>
        <v>0</v>
      </c>
      <c r="AK19" s="162">
        <f ca="1">IF($A19="",0,($C19=0)*'פריסת חובות'!AK10 +($C19=1)*0+ ($C19=2)*IF(AK$17&lt;='תכנון הבראה'!$K47,0,OFFSET('פריסת חובות'!AK10,0,-'תכנון הבראה'!$K47))*(1+'תכנון הבראה'!$E47)^('תכנון הבראה'!$K47/12)+
($C19=3)*'תכנון הבראה'!$L47*(AK$17&lt;='תכנון הבראה'!$J47))+ IF($C19=4,(1-'תכנון הבראה'!$M47/'תכנון הבראה'!$B47)*'תכנון הבראה'!$C47,0)*(AK$17&lt;='תכנון הבראה'!$D47)</f>
        <v>0</v>
      </c>
      <c r="AL19" s="162">
        <f ca="1">IF($A19="",0,($C19=0)*'פריסת חובות'!AL10 +($C19=1)*0+ ($C19=2)*IF(AL$17&lt;='תכנון הבראה'!$K47,0,OFFSET('פריסת חובות'!AL10,0,-'תכנון הבראה'!$K47))*(1+'תכנון הבראה'!$E47)^('תכנון הבראה'!$K47/12)+
($C19=3)*'תכנון הבראה'!$L47*(AL$17&lt;='תכנון הבראה'!$J47))+ IF($C19=4,(1-'תכנון הבראה'!$M47/'תכנון הבראה'!$B47)*'תכנון הבראה'!$C47,0)*(AL$17&lt;='תכנון הבראה'!$D47)</f>
        <v>0</v>
      </c>
      <c r="AM19" s="162">
        <f ca="1">IF($A19="",0,($C19=0)*'פריסת חובות'!AM10 +($C19=1)*0+ ($C19=2)*IF(AM$17&lt;='תכנון הבראה'!$K47,0,OFFSET('פריסת חובות'!AM10,0,-'תכנון הבראה'!$K47))*(1+'תכנון הבראה'!$E47)^('תכנון הבראה'!$K47/12)+
($C19=3)*'תכנון הבראה'!$L47*(AM$17&lt;='תכנון הבראה'!$J47))+ IF($C19=4,(1-'תכנון הבראה'!$M47/'תכנון הבראה'!$B47)*'תכנון הבראה'!$C47,0)*(AM$17&lt;='תכנון הבראה'!$D47)</f>
        <v>0</v>
      </c>
      <c r="AN19" s="162">
        <f ca="1">IF($A19="",0,($C19=0)*'פריסת חובות'!AN10 +($C19=1)*0+ ($C19=2)*IF(AN$17&lt;='תכנון הבראה'!$K47,0,OFFSET('פריסת חובות'!AN10,0,-'תכנון הבראה'!$K47))*(1+'תכנון הבראה'!$E47)^('תכנון הבראה'!$K47/12)+
($C19=3)*'תכנון הבראה'!$L47*(AN$17&lt;='תכנון הבראה'!$J47))+ IF($C19=4,(1-'תכנון הבראה'!$M47/'תכנון הבראה'!$B47)*'תכנון הבראה'!$C47,0)*(AN$17&lt;='תכנון הבראה'!$D47)</f>
        <v>0</v>
      </c>
      <c r="AO19" s="162">
        <f ca="1">IF($A19="",0,($C19=0)*'פריסת חובות'!AO10 +($C19=1)*0+ ($C19=2)*IF(AO$17&lt;='תכנון הבראה'!$K47,0,OFFSET('פריסת חובות'!AO10,0,-'תכנון הבראה'!$K47))*(1+'תכנון הבראה'!$E47)^('תכנון הבראה'!$K47/12)+
($C19=3)*'תכנון הבראה'!$L47*(AO$17&lt;='תכנון הבראה'!$J47))+ IF($C19=4,(1-'תכנון הבראה'!$M47/'תכנון הבראה'!$B47)*'תכנון הבראה'!$C47,0)*(AO$17&lt;='תכנון הבראה'!$D47)</f>
        <v>0</v>
      </c>
      <c r="AP19" s="162">
        <f ca="1">IF($A19="",0,($C19=0)*'פריסת חובות'!AP10 +($C19=1)*0+ ($C19=2)*IF(AP$17&lt;='תכנון הבראה'!$K47,0,OFFSET('פריסת חובות'!AP10,0,-'תכנון הבראה'!$K47))*(1+'תכנון הבראה'!$E47)^('תכנון הבראה'!$K47/12)+
($C19=3)*'תכנון הבראה'!$L47*(AP$17&lt;='תכנון הבראה'!$J47))+ IF($C19=4,(1-'תכנון הבראה'!$M47/'תכנון הבראה'!$B47)*'תכנון הבראה'!$C47,0)*(AP$17&lt;='תכנון הבראה'!$D47)</f>
        <v>0</v>
      </c>
      <c r="AQ19" s="162">
        <f ca="1">IF($A19="",0,($C19=0)*'פריסת חובות'!AQ10 +($C19=1)*0+ ($C19=2)*IF(AQ$17&lt;='תכנון הבראה'!$K47,0,OFFSET('פריסת חובות'!AQ10,0,-'תכנון הבראה'!$K47))*(1+'תכנון הבראה'!$E47)^('תכנון הבראה'!$K47/12)+
($C19=3)*'תכנון הבראה'!$L47*(AQ$17&lt;='תכנון הבראה'!$J47))+ IF($C19=4,(1-'תכנון הבראה'!$M47/'תכנון הבראה'!$B47)*'תכנון הבראה'!$C47,0)*(AQ$17&lt;='תכנון הבראה'!$D47)</f>
        <v>0</v>
      </c>
      <c r="AR19" s="162">
        <f ca="1">IF($A19="",0,($C19=0)*'פריסת חובות'!AR10 +($C19=1)*0+ ($C19=2)*IF(AR$17&lt;='תכנון הבראה'!$K47,0,OFFSET('פריסת חובות'!AR10,0,-'תכנון הבראה'!$K47))*(1+'תכנון הבראה'!$E47)^('תכנון הבראה'!$K47/12)+
($C19=3)*'תכנון הבראה'!$L47*(AR$17&lt;='תכנון הבראה'!$J47))+ IF($C19=4,(1-'תכנון הבראה'!$M47/'תכנון הבראה'!$B47)*'תכנון הבראה'!$C47,0)*(AR$17&lt;='תכנון הבראה'!$D47)</f>
        <v>0</v>
      </c>
      <c r="AS19" s="162">
        <f ca="1">IF($A19="",0,($C19=0)*'פריסת חובות'!AS10 +($C19=1)*0+ ($C19=2)*IF(AS$17&lt;='תכנון הבראה'!$K47,0,OFFSET('פריסת חובות'!AS10,0,-'תכנון הבראה'!$K47))*(1+'תכנון הבראה'!$E47)^('תכנון הבראה'!$K47/12)+
($C19=3)*'תכנון הבראה'!$L47*(AS$17&lt;='תכנון הבראה'!$J47))+ IF($C19=4,(1-'תכנון הבראה'!$M47/'תכנון הבראה'!$B47)*'תכנון הבראה'!$C47,0)*(AS$17&lt;='תכנון הבראה'!$D47)</f>
        <v>0</v>
      </c>
      <c r="AT19" s="162">
        <f ca="1">IF($A19="",0,($C19=0)*'פריסת חובות'!AT10 +($C19=1)*0+ ($C19=2)*IF(AT$17&lt;='תכנון הבראה'!$K47,0,OFFSET('פריסת חובות'!AT10,0,-'תכנון הבראה'!$K47))*(1+'תכנון הבראה'!$E47)^('תכנון הבראה'!$K47/12)+
($C19=3)*'תכנון הבראה'!$L47*(AT$17&lt;='תכנון הבראה'!$J47))+ IF($C19=4,(1-'תכנון הבראה'!$M47/'תכנון הבראה'!$B47)*'תכנון הבראה'!$C47,0)*(AT$17&lt;='תכנון הבראה'!$D47)</f>
        <v>0</v>
      </c>
      <c r="AU19" s="162">
        <f ca="1">IF($A19="",0,($C19=0)*'פריסת חובות'!AU10 +($C19=1)*0+ ($C19=2)*IF(AU$17&lt;='תכנון הבראה'!$K47,0,OFFSET('פריסת חובות'!AU10,0,-'תכנון הבראה'!$K47))*(1+'תכנון הבראה'!$E47)^('תכנון הבראה'!$K47/12)+
($C19=3)*'תכנון הבראה'!$L47*(AU$17&lt;='תכנון הבראה'!$J47))+ IF($C19=4,(1-'תכנון הבראה'!$M47/'תכנון הבראה'!$B47)*'תכנון הבראה'!$C47,0)*(AU$17&lt;='תכנון הבראה'!$D47)</f>
        <v>0</v>
      </c>
      <c r="AV19" s="162">
        <f ca="1">IF($A19="",0,($C19=0)*'פריסת חובות'!AV10 +($C19=1)*0+ ($C19=2)*IF(AV$17&lt;='תכנון הבראה'!$K47,0,OFFSET('פריסת חובות'!AV10,0,-'תכנון הבראה'!$K47))*(1+'תכנון הבראה'!$E47)^('תכנון הבראה'!$K47/12)+
($C19=3)*'תכנון הבראה'!$L47*(AV$17&lt;='תכנון הבראה'!$J47))+ IF($C19=4,(1-'תכנון הבראה'!$M47/'תכנון הבראה'!$B47)*'תכנון הבראה'!$C47,0)*(AV$17&lt;='תכנון הבראה'!$D47)</f>
        <v>0</v>
      </c>
      <c r="AW19" s="162">
        <f ca="1">IF($A19="",0,($C19=0)*'פריסת חובות'!AW10 +($C19=1)*0+ ($C19=2)*IF(AW$17&lt;='תכנון הבראה'!$K47,0,OFFSET('פריסת חובות'!AW10,0,-'תכנון הבראה'!$K47))*(1+'תכנון הבראה'!$E47)^('תכנון הבראה'!$K47/12)+
($C19=3)*'תכנון הבראה'!$L47*(AW$17&lt;='תכנון הבראה'!$J47))+ IF($C19=4,(1-'תכנון הבראה'!$M47/'תכנון הבראה'!$B47)*'תכנון הבראה'!$C47,0)*(AW$17&lt;='תכנון הבראה'!$D47)</f>
        <v>0</v>
      </c>
      <c r="AX19" s="162">
        <f ca="1">IF($A19="",0,($C19=0)*'פריסת חובות'!AX10 +($C19=1)*0+ ($C19=2)*IF(AX$17&lt;='תכנון הבראה'!$K47,0,OFFSET('פריסת חובות'!AX10,0,-'תכנון הבראה'!$K47))*(1+'תכנון הבראה'!$E47)^('תכנון הבראה'!$K47/12)+
($C19=3)*'תכנון הבראה'!$L47*(AX$17&lt;='תכנון הבראה'!$J47))+ IF($C19=4,(1-'תכנון הבראה'!$M47/'תכנון הבראה'!$B47)*'תכנון הבראה'!$C47,0)*(AX$17&lt;='תכנון הבראה'!$D47)</f>
        <v>0</v>
      </c>
      <c r="AY19" s="162">
        <f ca="1">IF($A19="",0,($C19=0)*'פריסת חובות'!AY10 +($C19=1)*0+ ($C19=2)*IF(AY$17&lt;='תכנון הבראה'!$K47,0,OFFSET('פריסת חובות'!AY10,0,-'תכנון הבראה'!$K47))*(1+'תכנון הבראה'!$E47)^('תכנון הבראה'!$K47/12)+
($C19=3)*'תכנון הבראה'!$L47*(AY$17&lt;='תכנון הבראה'!$J47))+ IF($C19=4,(1-'תכנון הבראה'!$M47/'תכנון הבראה'!$B47)*'תכנון הבראה'!$C47,0)*(AY$17&lt;='תכנון הבראה'!$D47)</f>
        <v>0</v>
      </c>
      <c r="AZ19" s="162">
        <f ca="1">IF($A19="",0,($C19=0)*'פריסת חובות'!AZ10 +($C19=1)*0+ ($C19=2)*IF(AZ$17&lt;='תכנון הבראה'!$K47,0,OFFSET('פריסת חובות'!AZ10,0,-'תכנון הבראה'!$K47))*(1+'תכנון הבראה'!$E47)^('תכנון הבראה'!$K47/12)+
($C19=3)*'תכנון הבראה'!$L47*(AZ$17&lt;='תכנון הבראה'!$J47))+ IF($C19=4,(1-'תכנון הבראה'!$M47/'תכנון הבראה'!$B47)*'תכנון הבראה'!$C47,0)*(AZ$17&lt;='תכנון הבראה'!$D47)</f>
        <v>0</v>
      </c>
      <c r="BA19" s="162">
        <f ca="1">IF($A19="",0,($C19=0)*'פריסת חובות'!BA10 +($C19=1)*0+ ($C19=2)*IF(BA$17&lt;='תכנון הבראה'!$K47,0,OFFSET('פריסת חובות'!BA10,0,-'תכנון הבראה'!$K47))*(1+'תכנון הבראה'!$E47)^('תכנון הבראה'!$K47/12)+
($C19=3)*'תכנון הבראה'!$L47*(BA$17&lt;='תכנון הבראה'!$J47))+ IF($C19=4,(1-'תכנון הבראה'!$M47/'תכנון הבראה'!$B47)*'תכנון הבראה'!$C47,0)*(BA$17&lt;='תכנון הבראה'!$D47)</f>
        <v>0</v>
      </c>
      <c r="BB19" s="162">
        <f ca="1">IF($A19="",0,($C19=0)*'פריסת חובות'!BB10 +($C19=1)*0+ ($C19=2)*IF(BB$17&lt;='תכנון הבראה'!$K47,0,OFFSET('פריסת חובות'!BB10,0,-'תכנון הבראה'!$K47))*(1+'תכנון הבראה'!$E47)^('תכנון הבראה'!$K47/12)+
($C19=3)*'תכנון הבראה'!$L47*(BB$17&lt;='תכנון הבראה'!$J47))+ IF($C19=4,(1-'תכנון הבראה'!$M47/'תכנון הבראה'!$B47)*'תכנון הבראה'!$C47,0)*(BB$17&lt;='תכנון הבראה'!$D47)</f>
        <v>0</v>
      </c>
      <c r="BC19" s="162">
        <f ca="1">IF($A19="",0,($C19=0)*'פריסת חובות'!BC10 +($C19=1)*0+ ($C19=2)*IF(BC$17&lt;='תכנון הבראה'!$K47,0,OFFSET('פריסת חובות'!BC10,0,-'תכנון הבראה'!$K47))*(1+'תכנון הבראה'!$E47)^('תכנון הבראה'!$K47/12)+
($C19=3)*'תכנון הבראה'!$L47*(BC$17&lt;='תכנון הבראה'!$J47))+ IF($C19=4,(1-'תכנון הבראה'!$M47/'תכנון הבראה'!$B47)*'תכנון הבראה'!$C47,0)*(BC$17&lt;='תכנון הבראה'!$D47)</f>
        <v>0</v>
      </c>
      <c r="BD19" s="162">
        <f ca="1">IF($A19="",0,($C19=0)*'פריסת חובות'!BD10 +($C19=1)*0+ ($C19=2)*IF(BD$17&lt;='תכנון הבראה'!$K47,0,OFFSET('פריסת חובות'!BD10,0,-'תכנון הבראה'!$K47))*(1+'תכנון הבראה'!$E47)^('תכנון הבראה'!$K47/12)+
($C19=3)*'תכנון הבראה'!$L47*(BD$17&lt;='תכנון הבראה'!$J47))+ IF($C19=4,(1-'תכנון הבראה'!$M47/'תכנון הבראה'!$B47)*'תכנון הבראה'!$C47,0)*(BD$17&lt;='תכנון הבראה'!$D47)</f>
        <v>0</v>
      </c>
      <c r="BE19" s="162">
        <f ca="1">IF($A19="",0,($C19=0)*'פריסת חובות'!BE10 +($C19=1)*0+ ($C19=2)*IF(BE$17&lt;='תכנון הבראה'!$K47,0,OFFSET('פריסת חובות'!BE10,0,-'תכנון הבראה'!$K47))*(1+'תכנון הבראה'!$E47)^('תכנון הבראה'!$K47/12)+
($C19=3)*'תכנון הבראה'!$L47*(BE$17&lt;='תכנון הבראה'!$J47))+ IF($C19=4,(1-'תכנון הבראה'!$M47/'תכנון הבראה'!$B47)*'תכנון הבראה'!$C47,0)*(BE$17&lt;='תכנון הבראה'!$D47)</f>
        <v>0</v>
      </c>
      <c r="BF19" s="162">
        <f ca="1">IF($A19="",0,($C19=0)*'פריסת חובות'!BF10 +($C19=1)*0+ ($C19=2)*IF(BF$17&lt;='תכנון הבראה'!$K47,0,OFFSET('פריסת חובות'!BF10,0,-'תכנון הבראה'!$K47))*(1+'תכנון הבראה'!$E47)^('תכנון הבראה'!$K47/12)+
($C19=3)*'תכנון הבראה'!$L47*(BF$17&lt;='תכנון הבראה'!$J47))+ IF($C19=4,(1-'תכנון הבראה'!$M47/'תכנון הבראה'!$B47)*'תכנון הבראה'!$C47,0)*(BF$17&lt;='תכנון הבראה'!$D47)</f>
        <v>0</v>
      </c>
      <c r="BG19" s="162">
        <f ca="1">IF($A19="",0,($C19=0)*'פריסת חובות'!BG10 +($C19=1)*0+ ($C19=2)*IF(BG$17&lt;='תכנון הבראה'!$K47,0,OFFSET('פריסת חובות'!BG10,0,-'תכנון הבראה'!$K47))*(1+'תכנון הבראה'!$E47)^('תכנון הבראה'!$K47/12)+
($C19=3)*'תכנון הבראה'!$L47*(BG$17&lt;='תכנון הבראה'!$J47))+ IF($C19=4,(1-'תכנון הבראה'!$M47/'תכנון הבראה'!$B47)*'תכנון הבראה'!$C47,0)*(BG$17&lt;='תכנון הבראה'!$D47)</f>
        <v>0</v>
      </c>
      <c r="BH19" s="162">
        <f ca="1">IF($A19="",0,($C19=0)*'פריסת חובות'!BH10 +($C19=1)*0+ ($C19=2)*IF(BH$17&lt;='תכנון הבראה'!$K47,0,OFFSET('פריסת חובות'!BH10,0,-'תכנון הבראה'!$K47))*(1+'תכנון הבראה'!$E47)^('תכנון הבראה'!$K47/12)+
($C19=3)*'תכנון הבראה'!$L47*(BH$17&lt;='תכנון הבראה'!$J47))+ IF($C19=4,(1-'תכנון הבראה'!$M47/'תכנון הבראה'!$B47)*'תכנון הבראה'!$C47,0)*(BH$17&lt;='תכנון הבראה'!$D47)</f>
        <v>0</v>
      </c>
      <c r="BI19" s="162">
        <f ca="1">IF($A19="",0,($C19=0)*'פריסת חובות'!BI10 +($C19=1)*0+ ($C19=2)*IF(BI$17&lt;='תכנון הבראה'!$K47,0,OFFSET('פריסת חובות'!BI10,0,-'תכנון הבראה'!$K47))*(1+'תכנון הבראה'!$E47)^('תכנון הבראה'!$K47/12)+
($C19=3)*'תכנון הבראה'!$L47*(BI$17&lt;='תכנון הבראה'!$J47))+ IF($C19=4,(1-'תכנון הבראה'!$M47/'תכנון הבראה'!$B47)*'תכנון הבראה'!$C47,0)*(BI$17&lt;='תכנון הבראה'!$D47)</f>
        <v>0</v>
      </c>
      <c r="BJ19" s="162">
        <f ca="1">IF($A19="",0,($C19=0)*'פריסת חובות'!BJ10 +($C19=1)*0+ ($C19=2)*IF(BJ$17&lt;='תכנון הבראה'!$K47,0,OFFSET('פריסת חובות'!BJ10,0,-'תכנון הבראה'!$K47))*(1+'תכנון הבראה'!$E47)^('תכנון הבראה'!$K47/12)+
($C19=3)*'תכנון הבראה'!$L47*(BJ$17&lt;='תכנון הבראה'!$J47))+ IF($C19=4,(1-'תכנון הבראה'!$M47/'תכנון הבראה'!$B47)*'תכנון הבראה'!$C47,0)*(BJ$17&lt;='תכנון הבראה'!$D47)</f>
        <v>0</v>
      </c>
      <c r="BK19" s="162">
        <f ca="1">IF($A19="",0,($C19=0)*'פריסת חובות'!BK10 +($C19=1)*0+ ($C19=2)*IF(BK$17&lt;='תכנון הבראה'!$K47,0,OFFSET('פריסת חובות'!BK10,0,-'תכנון הבראה'!$K47))*(1+'תכנון הבראה'!$E47)^('תכנון הבראה'!$K47/12)+
($C19=3)*'תכנון הבראה'!$L47*(BK$17&lt;='תכנון הבראה'!$J47))+ IF($C19=4,(1-'תכנון הבראה'!$M47/'תכנון הבראה'!$B47)*'תכנון הבראה'!$C47,0)*(BK$17&lt;='תכנון הבראה'!$D47)</f>
        <v>0</v>
      </c>
      <c r="BL19" s="162">
        <f ca="1">IF($A19="",0,($C19=0)*'פריסת חובות'!BL10 +($C19=1)*0+ ($C19=2)*IF(BL$17&lt;='תכנון הבראה'!$K47,0,OFFSET('פריסת חובות'!BL10,0,-'תכנון הבראה'!$K47))*(1+'תכנון הבראה'!$E47)^('תכנון הבראה'!$K47/12)+
($C19=3)*'תכנון הבראה'!$L47*(BL$17&lt;='תכנון הבראה'!$J47))+ IF($C19=4,(1-'תכנון הבראה'!$M47/'תכנון הבראה'!$B47)*'תכנון הבראה'!$C47,0)*(BL$17&lt;='תכנון הבראה'!$D47)</f>
        <v>0</v>
      </c>
      <c r="BM19" s="162">
        <f ca="1">IF($A19="",0,($C19=0)*'פריסת חובות'!BM10 +($C19=1)*0+ ($C19=2)*IF(BM$17&lt;='תכנון הבראה'!$K47,0,OFFSET('פריסת חובות'!BM10,0,-'תכנון הבראה'!$K47))*(1+'תכנון הבראה'!$E47)^('תכנון הבראה'!$K47/12)+
($C19=3)*'תכנון הבראה'!$L47*(BM$17&lt;='תכנון הבראה'!$J47))+ IF($C19=4,(1-'תכנון הבראה'!$M47/'תכנון הבראה'!$B47)*'תכנון הבראה'!$C47,0)*(BM$17&lt;='תכנון הבראה'!$D47)</f>
        <v>0</v>
      </c>
      <c r="BN19" s="162">
        <f ca="1">IF($A19="",0,($C19=0)*'פריסת חובות'!BN10 +($C19=1)*0+ ($C19=2)*IF(BN$17&lt;='תכנון הבראה'!$K47,0,OFFSET('פריסת חובות'!BN10,0,-'תכנון הבראה'!$K47))*(1+'תכנון הבראה'!$E47)^('תכנון הבראה'!$K47/12)+
($C19=3)*'תכנון הבראה'!$L47*(BN$17&lt;='תכנון הבראה'!$J47))+ IF($C19=4,(1-'תכנון הבראה'!$M47/'תכנון הבראה'!$B47)*'תכנון הבראה'!$C47,0)*(BN$17&lt;='תכנון הבראה'!$D47)</f>
        <v>0</v>
      </c>
      <c r="BO19" s="162">
        <f ca="1">IF($A19="",0,($C19=0)*'פריסת חובות'!BO10 +($C19=1)*0+ ($C19=2)*IF(BO$17&lt;='תכנון הבראה'!$K47,0,OFFSET('פריסת חובות'!BO10,0,-'תכנון הבראה'!$K47))*(1+'תכנון הבראה'!$E47)^('תכנון הבראה'!$K47/12)+
($C19=3)*'תכנון הבראה'!$L47*(BO$17&lt;='תכנון הבראה'!$J47))+ IF($C19=4,(1-'תכנון הבראה'!$M47/'תכנון הבראה'!$B47)*'תכנון הבראה'!$C47,0)*(BO$17&lt;='תכנון הבראה'!$D47)</f>
        <v>0</v>
      </c>
      <c r="BP19" s="162">
        <f ca="1">IF($A19="",0,($C19=0)*'פריסת חובות'!BP10 +($C19=1)*0+ ($C19=2)*IF(BP$17&lt;='תכנון הבראה'!$K47,0,OFFSET('פריסת חובות'!BP10,0,-'תכנון הבראה'!$K47))*(1+'תכנון הבראה'!$E47)^('תכנון הבראה'!$K47/12)+
($C19=3)*'תכנון הבראה'!$L47*(BP$17&lt;='תכנון הבראה'!$J47))+ IF($C19=4,(1-'תכנון הבראה'!$M47/'תכנון הבראה'!$B47)*'תכנון הבראה'!$C47,0)*(BP$17&lt;='תכנון הבראה'!$D47)</f>
        <v>0</v>
      </c>
      <c r="BQ19" s="162">
        <f ca="1">IF($A19="",0,($C19=0)*'פריסת חובות'!BQ10 +($C19=1)*0+ ($C19=2)*IF(BQ$17&lt;='תכנון הבראה'!$K47,0,OFFSET('פריסת חובות'!BQ10,0,-'תכנון הבראה'!$K47))*(1+'תכנון הבראה'!$E47)^('תכנון הבראה'!$K47/12)+
($C19=3)*'תכנון הבראה'!$L47*(BQ$17&lt;='תכנון הבראה'!$J47))+ IF($C19=4,(1-'תכנון הבראה'!$M47/'תכנון הבראה'!$B47)*'תכנון הבראה'!$C47,0)*(BQ$17&lt;='תכנון הבראה'!$D47)</f>
        <v>0</v>
      </c>
      <c r="BR19" s="162">
        <f ca="1">IF($A19="",0,($C19=0)*'פריסת חובות'!BR10 +($C19=1)*0+ ($C19=2)*IF(BR$17&lt;='תכנון הבראה'!$K47,0,OFFSET('פריסת חובות'!BR10,0,-'תכנון הבראה'!$K47))*(1+'תכנון הבראה'!$E47)^('תכנון הבראה'!$K47/12)+
($C19=3)*'תכנון הבראה'!$L47*(BR$17&lt;='תכנון הבראה'!$J47))+ IF($C19=4,(1-'תכנון הבראה'!$M47/'תכנון הבראה'!$B47)*'תכנון הבראה'!$C47,0)*(BR$17&lt;='תכנון הבראה'!$D47)</f>
        <v>0</v>
      </c>
      <c r="BS19" s="162">
        <f ca="1">IF($A19="",0,($C19=0)*'פריסת חובות'!BS10 +($C19=1)*0+ ($C19=2)*IF(BS$17&lt;='תכנון הבראה'!$K47,0,OFFSET('פריסת חובות'!BS10,0,-'תכנון הבראה'!$K47))*(1+'תכנון הבראה'!$E47)^('תכנון הבראה'!$K47/12)+
($C19=3)*'תכנון הבראה'!$L47*(BS$17&lt;='תכנון הבראה'!$J47))+ IF($C19=4,(1-'תכנון הבראה'!$M47/'תכנון הבראה'!$B47)*'תכנון הבראה'!$C47,0)*(BS$17&lt;='תכנון הבראה'!$D47)</f>
        <v>0</v>
      </c>
      <c r="BT19" s="162">
        <f ca="1">IF($A19="",0,($C19=0)*'פריסת חובות'!BT10 +($C19=1)*0+ ($C19=2)*IF(BT$17&lt;='תכנון הבראה'!$K47,0,OFFSET('פריסת חובות'!BT10,0,-'תכנון הבראה'!$K47))*(1+'תכנון הבראה'!$E47)^('תכנון הבראה'!$K47/12)+
($C19=3)*'תכנון הבראה'!$L47*(BT$17&lt;='תכנון הבראה'!$J47))+ IF($C19=4,(1-'תכנון הבראה'!$M47/'תכנון הבראה'!$B47)*'תכנון הבראה'!$C47,0)*(BT$17&lt;='תכנון הבראה'!$D47)</f>
        <v>0</v>
      </c>
      <c r="BU19" s="162">
        <f ca="1">IF($A19="",0,($C19=0)*'פריסת חובות'!BU10 +($C19=1)*0+ ($C19=2)*IF(BU$17&lt;='תכנון הבראה'!$K47,0,OFFSET('פריסת חובות'!BU10,0,-'תכנון הבראה'!$K47))*(1+'תכנון הבראה'!$E47)^('תכנון הבראה'!$K47/12)+
($C19=3)*'תכנון הבראה'!$L47*(BU$17&lt;='תכנון הבראה'!$J47))+ IF($C19=4,(1-'תכנון הבראה'!$M47/'תכנון הבראה'!$B47)*'תכנון הבראה'!$C47,0)*(BU$17&lt;='תכנון הבראה'!$D47)</f>
        <v>0</v>
      </c>
      <c r="BV19" s="162">
        <f ca="1">IF($A19="",0,($C19=0)*'פריסת חובות'!BV10 +($C19=1)*0+ ($C19=2)*IF(BV$17&lt;='תכנון הבראה'!$K47,0,OFFSET('פריסת חובות'!BV10,0,-'תכנון הבראה'!$K47))*(1+'תכנון הבראה'!$E47)^('תכנון הבראה'!$K47/12)+
($C19=3)*'תכנון הבראה'!$L47*(BV$17&lt;='תכנון הבראה'!$J47))+ IF($C19=4,(1-'תכנון הבראה'!$M47/'תכנון הבראה'!$B47)*'תכנון הבראה'!$C47,0)*(BV$17&lt;='תכנון הבראה'!$D47)</f>
        <v>0</v>
      </c>
      <c r="BW19" s="162">
        <f ca="1">IF($A19="",0,($C19=0)*'פריסת חובות'!BW10 +($C19=1)*0+ ($C19=2)*IF(BW$17&lt;='תכנון הבראה'!$K47,0,OFFSET('פריסת חובות'!BW10,0,-'תכנון הבראה'!$K47))*(1+'תכנון הבראה'!$E47)^('תכנון הבראה'!$K47/12)+
($C19=3)*'תכנון הבראה'!$L47*(BW$17&lt;='תכנון הבראה'!$J47))+ IF($C19=4,(1-'תכנון הבראה'!$M47/'תכנון הבראה'!$B47)*'תכנון הבראה'!$C47,0)*(BW$17&lt;='תכנון הבראה'!$D47)</f>
        <v>0</v>
      </c>
      <c r="BX19" s="162">
        <f ca="1">IF($A19="",0,($C19=0)*'פריסת חובות'!BX10 +($C19=1)*0+ ($C19=2)*IF(BX$17&lt;='תכנון הבראה'!$K47,0,OFFSET('פריסת חובות'!BX10,0,-'תכנון הבראה'!$K47))*(1+'תכנון הבראה'!$E47)^('תכנון הבראה'!$K47/12)+
($C19=3)*'תכנון הבראה'!$L47*(BX$17&lt;='תכנון הבראה'!$J47))+ IF($C19=4,(1-'תכנון הבראה'!$M47/'תכנון הבראה'!$B47)*'תכנון הבראה'!$C47,0)*(BX$17&lt;='תכנון הבראה'!$D47)</f>
        <v>0</v>
      </c>
      <c r="BY19" s="162">
        <f ca="1">IF($A19="",0,($C19=0)*'פריסת חובות'!BY10 +($C19=1)*0+ ($C19=2)*IF(BY$17&lt;='תכנון הבראה'!$K47,0,OFFSET('פריסת חובות'!BY10,0,-'תכנון הבראה'!$K47))*(1+'תכנון הבראה'!$E47)^('תכנון הבראה'!$K47/12)+
($C19=3)*'תכנון הבראה'!$L47*(BY$17&lt;='תכנון הבראה'!$J47))+ IF($C19=4,(1-'תכנון הבראה'!$M47/'תכנון הבראה'!$B47)*'תכנון הבראה'!$C47,0)*(BY$17&lt;='תכנון הבראה'!$D47)</f>
        <v>0</v>
      </c>
      <c r="BZ19" s="162">
        <f ca="1">IF($A19="",0,($C19=0)*'פריסת חובות'!BZ10 +($C19=1)*0+ ($C19=2)*IF(BZ$17&lt;='תכנון הבראה'!$K47,0,OFFSET('פריסת חובות'!BZ10,0,-'תכנון הבראה'!$K47))*(1+'תכנון הבראה'!$E47)^('תכנון הבראה'!$K47/12)+
($C19=3)*'תכנון הבראה'!$L47*(BZ$17&lt;='תכנון הבראה'!$J47))+ IF($C19=4,(1-'תכנון הבראה'!$M47/'תכנון הבראה'!$B47)*'תכנון הבראה'!$C47,0)*(BZ$17&lt;='תכנון הבראה'!$D47)</f>
        <v>0</v>
      </c>
      <c r="CA19" s="162">
        <f ca="1">IF($A19="",0,($C19=0)*'פריסת חובות'!CA10 +($C19=1)*0+ ($C19=2)*IF(CA$17&lt;='תכנון הבראה'!$K47,0,OFFSET('פריסת חובות'!CA10,0,-'תכנון הבראה'!$K47))*(1+'תכנון הבראה'!$E47)^('תכנון הבראה'!$K47/12)+
($C19=3)*'תכנון הבראה'!$L47*(CA$17&lt;='תכנון הבראה'!$J47))+ IF($C19=4,(1-'תכנון הבראה'!$M47/'תכנון הבראה'!$B47)*'תכנון הבראה'!$C47,0)*(CA$17&lt;='תכנון הבראה'!$D47)</f>
        <v>0</v>
      </c>
      <c r="CB19" s="162">
        <f ca="1">IF($A19="",0,($C19=0)*'פריסת חובות'!CB10 +($C19=1)*0+ ($C19=2)*IF(CB$17&lt;='תכנון הבראה'!$K47,0,OFFSET('פריסת חובות'!CB10,0,-'תכנון הבראה'!$K47))*(1+'תכנון הבראה'!$E47)^('תכנון הבראה'!$K47/12)+
($C19=3)*'תכנון הבראה'!$L47*(CB$17&lt;='תכנון הבראה'!$J47))+ IF($C19=4,(1-'תכנון הבראה'!$M47/'תכנון הבראה'!$B47)*'תכנון הבראה'!$C47,0)*(CB$17&lt;='תכנון הבראה'!$D47)</f>
        <v>0</v>
      </c>
      <c r="CC19" s="162">
        <f ca="1">IF($A19="",0,($C19=0)*'פריסת חובות'!CC10 +($C19=1)*0+ ($C19=2)*IF(CC$17&lt;='תכנון הבראה'!$K47,0,OFFSET('פריסת חובות'!CC10,0,-'תכנון הבראה'!$K47))*(1+'תכנון הבראה'!$E47)^('תכנון הבראה'!$K47/12)+
($C19=3)*'תכנון הבראה'!$L47*(CC$17&lt;='תכנון הבראה'!$J47))+ IF($C19=4,(1-'תכנון הבראה'!$M47/'תכנון הבראה'!$B47)*'תכנון הבראה'!$C47,0)*(CC$17&lt;='תכנון הבראה'!$D47)</f>
        <v>0</v>
      </c>
      <c r="CD19" s="162">
        <f ca="1">IF($A19="",0,($C19=0)*'פריסת חובות'!CD10 +($C19=1)*0+ ($C19=2)*IF(CD$17&lt;='תכנון הבראה'!$K47,0,OFFSET('פריסת חובות'!CD10,0,-'תכנון הבראה'!$K47))*(1+'תכנון הבראה'!$E47)^('תכנון הבראה'!$K47/12)+
($C19=3)*'תכנון הבראה'!$L47*(CD$17&lt;='תכנון הבראה'!$J47))+ IF($C19=4,(1-'תכנון הבראה'!$M47/'תכנון הבראה'!$B47)*'תכנון הבראה'!$C47,0)*(CD$17&lt;='תכנון הבראה'!$D47)</f>
        <v>0</v>
      </c>
      <c r="CE19" s="162">
        <f ca="1">IF($A19="",0,($C19=0)*'פריסת חובות'!CE10 +($C19=1)*0+ ($C19=2)*IF(CE$17&lt;='תכנון הבראה'!$K47,0,OFFSET('פריסת חובות'!CE10,0,-'תכנון הבראה'!$K47))*(1+'תכנון הבראה'!$E47)^('תכנון הבראה'!$K47/12)+
($C19=3)*'תכנון הבראה'!$L47*(CE$17&lt;='תכנון הבראה'!$J47))+ IF($C19=4,(1-'תכנון הבראה'!$M47/'תכנון הבראה'!$B47)*'תכנון הבראה'!$C47,0)*(CE$17&lt;='תכנון הבראה'!$D47)</f>
        <v>0</v>
      </c>
      <c r="CF19" s="162">
        <f ca="1">IF($A19="",0,($C19=0)*'פריסת חובות'!CF10 +($C19=1)*0+ ($C19=2)*IF(CF$17&lt;='תכנון הבראה'!$K47,0,OFFSET('פריסת חובות'!CF10,0,-'תכנון הבראה'!$K47))*(1+'תכנון הבראה'!$E47)^('תכנון הבראה'!$K47/12)+
($C19=3)*'תכנון הבראה'!$L47*(CF$17&lt;='תכנון הבראה'!$J47))+ IF($C19=4,(1-'תכנון הבראה'!$M47/'תכנון הבראה'!$B47)*'תכנון הבראה'!$C47,0)*(CF$17&lt;='תכנון הבראה'!$D47)</f>
        <v>0</v>
      </c>
      <c r="CG19" s="162">
        <f ca="1">IF($A19="",0,($C19=0)*'פריסת חובות'!CG10 +($C19=1)*0+ ($C19=2)*IF(CG$17&lt;='תכנון הבראה'!$K47,0,OFFSET('פריסת חובות'!CG10,0,-'תכנון הבראה'!$K47))*(1+'תכנון הבראה'!$E47)^('תכנון הבראה'!$K47/12)+
($C19=3)*'תכנון הבראה'!$L47*(CG$17&lt;='תכנון הבראה'!$J47))+ IF($C19=4,(1-'תכנון הבראה'!$M47/'תכנון הבראה'!$B47)*'תכנון הבראה'!$C47,0)*(CG$17&lt;='תכנון הבראה'!$D47)</f>
        <v>0</v>
      </c>
      <c r="CH19" s="162">
        <f ca="1">IF($A19="",0,($C19=0)*'פריסת חובות'!CH10 +($C19=1)*0+ ($C19=2)*IF(CH$17&lt;='תכנון הבראה'!$K47,0,OFFSET('פריסת חובות'!CH10,0,-'תכנון הבראה'!$K47))*(1+'תכנון הבראה'!$E47)^('תכנון הבראה'!$K47/12)+
($C19=3)*'תכנון הבראה'!$L47*(CH$17&lt;='תכנון הבראה'!$J47))+ IF($C19=4,(1-'תכנון הבראה'!$M47/'תכנון הבראה'!$B47)*'תכנון הבראה'!$C47,0)*(CH$17&lt;='תכנון הבראה'!$D47)</f>
        <v>0</v>
      </c>
      <c r="CI19" s="162">
        <f ca="1">IF($A19="",0,($C19=0)*'פריסת חובות'!CI10 +($C19=1)*0+ ($C19=2)*IF(CI$17&lt;='תכנון הבראה'!$K47,0,OFFSET('פריסת חובות'!CI10,0,-'תכנון הבראה'!$K47))*(1+'תכנון הבראה'!$E47)^('תכנון הבראה'!$K47/12)+
($C19=3)*'תכנון הבראה'!$L47*(CI$17&lt;='תכנון הבראה'!$J47))+ IF($C19=4,(1-'תכנון הבראה'!$M47/'תכנון הבראה'!$B47)*'תכנון הבראה'!$C47,0)*(CI$17&lt;='תכנון הבראה'!$D47)</f>
        <v>0</v>
      </c>
      <c r="CJ19" s="162">
        <f ca="1">IF($A19="",0,($C19=0)*'פריסת חובות'!CJ10 +($C19=1)*0+ ($C19=2)*IF(CJ$17&lt;='תכנון הבראה'!$K47,0,OFFSET('פריסת חובות'!CJ10,0,-'תכנון הבראה'!$K47))*(1+'תכנון הבראה'!$E47)^('תכנון הבראה'!$K47/12)+
($C19=3)*'תכנון הבראה'!$L47*(CJ$17&lt;='תכנון הבראה'!$J47))+ IF($C19=4,(1-'תכנון הבראה'!$M47/'תכנון הבראה'!$B47)*'תכנון הבראה'!$C47,0)*(CJ$17&lt;='תכנון הבראה'!$D47)</f>
        <v>0</v>
      </c>
      <c r="CK19" s="162">
        <f ca="1">IF($A19="",0,($C19=0)*'פריסת חובות'!CK10 +($C19=1)*0+ ($C19=2)*IF(CK$17&lt;='תכנון הבראה'!$K47,0,OFFSET('פריסת חובות'!CK10,0,-'תכנון הבראה'!$K47))*(1+'תכנון הבראה'!$E47)^('תכנון הבראה'!$K47/12)+
($C19=3)*'תכנון הבראה'!$L47*(CK$17&lt;='תכנון הבראה'!$J47))+ IF($C19=4,(1-'תכנון הבראה'!$M47/'תכנון הבראה'!$B47)*'תכנון הבראה'!$C47,0)*(CK$17&lt;='תכנון הבראה'!$D47)</f>
        <v>0</v>
      </c>
      <c r="CL19" s="162">
        <f ca="1">IF($A19="",0,($C19=0)*'פריסת חובות'!CL10 +($C19=1)*0+ ($C19=2)*IF(CL$17&lt;='תכנון הבראה'!$K47,0,OFFSET('פריסת חובות'!CL10,0,-'תכנון הבראה'!$K47))*(1+'תכנון הבראה'!$E47)^('תכנון הבראה'!$K47/12)+
($C19=3)*'תכנון הבראה'!$L47*(CL$17&lt;='תכנון הבראה'!$J47))+ IF($C19=4,(1-'תכנון הבראה'!$M47/'תכנון הבראה'!$B47)*'תכנון הבראה'!$C47,0)*(CL$17&lt;='תכנון הבראה'!$D47)</f>
        <v>0</v>
      </c>
      <c r="CM19" s="162">
        <f ca="1">IF($A19="",0,($C19=0)*'פריסת חובות'!CM10 +($C19=1)*0+ ($C19=2)*IF(CM$17&lt;='תכנון הבראה'!$K47,0,OFFSET('פריסת חובות'!CM10,0,-'תכנון הבראה'!$K47))*(1+'תכנון הבראה'!$E47)^('תכנון הבראה'!$K47/12)+
($C19=3)*'תכנון הבראה'!$L47*(CM$17&lt;='תכנון הבראה'!$J47))+ IF($C19=4,(1-'תכנון הבראה'!$M47/'תכנון הבראה'!$B47)*'תכנון הבראה'!$C47,0)*(CM$17&lt;='תכנון הבראה'!$D47)</f>
        <v>0</v>
      </c>
      <c r="CN19" s="162">
        <f ca="1">IF($A19="",0,($C19=0)*'פריסת חובות'!CN10 +($C19=1)*0+ ($C19=2)*IF(CN$17&lt;='תכנון הבראה'!$K47,0,OFFSET('פריסת חובות'!CN10,0,-'תכנון הבראה'!$K47))*(1+'תכנון הבראה'!$E47)^('תכנון הבראה'!$K47/12)+
($C19=3)*'תכנון הבראה'!$L47*(CN$17&lt;='תכנון הבראה'!$J47))+ IF($C19=4,(1-'תכנון הבראה'!$M47/'תכנון הבראה'!$B47)*'תכנון הבראה'!$C47,0)*(CN$17&lt;='תכנון הבראה'!$D47)</f>
        <v>0</v>
      </c>
      <c r="CO19" s="162">
        <f ca="1">IF($A19="",0,($C19=0)*'פריסת חובות'!CO10 +($C19=1)*0+ ($C19=2)*IF(CO$17&lt;='תכנון הבראה'!$K47,0,OFFSET('פריסת חובות'!CO10,0,-'תכנון הבראה'!$K47))*(1+'תכנון הבראה'!$E47)^('תכנון הבראה'!$K47/12)+
($C19=3)*'תכנון הבראה'!$L47*(CO$17&lt;='תכנון הבראה'!$J47))+ IF($C19=4,(1-'תכנון הבראה'!$M47/'תכנון הבראה'!$B47)*'תכנון הבראה'!$C47,0)*(CO$17&lt;='תכנון הבראה'!$D47)</f>
        <v>0</v>
      </c>
      <c r="CP19" s="162">
        <f ca="1">IF($A19="",0,($C19=0)*'פריסת חובות'!CP10 +($C19=1)*0+ ($C19=2)*IF(CP$17&lt;='תכנון הבראה'!$K47,0,OFFSET('פריסת חובות'!CP10,0,-'תכנון הבראה'!$K47))*(1+'תכנון הבראה'!$E47)^('תכנון הבראה'!$K47/12)+
($C19=3)*'תכנון הבראה'!$L47*(CP$17&lt;='תכנון הבראה'!$J47))+ IF($C19=4,(1-'תכנון הבראה'!$M47/'תכנון הבראה'!$B47)*'תכנון הבראה'!$C47,0)*(CP$17&lt;='תכנון הבראה'!$D47)</f>
        <v>0</v>
      </c>
      <c r="CQ19" s="162">
        <f ca="1">IF($A19="",0,($C19=0)*'פריסת חובות'!CQ10 +($C19=1)*0+ ($C19=2)*IF(CQ$17&lt;='תכנון הבראה'!$K47,0,OFFSET('פריסת חובות'!CQ10,0,-'תכנון הבראה'!$K47))*(1+'תכנון הבראה'!$E47)^('תכנון הבראה'!$K47/12)+
($C19=3)*'תכנון הבראה'!$L47*(CQ$17&lt;='תכנון הבראה'!$J47))+ IF($C19=4,(1-'תכנון הבראה'!$M47/'תכנון הבראה'!$B47)*'תכנון הבראה'!$C47,0)*(CQ$17&lt;='תכנון הבראה'!$D47)</f>
        <v>0</v>
      </c>
      <c r="CR19" s="162">
        <f ca="1">IF($A19="",0,($C19=0)*'פריסת חובות'!CR10 +($C19=1)*0+ ($C19=2)*IF(CR$17&lt;='תכנון הבראה'!$K47,0,OFFSET('פריסת חובות'!CR10,0,-'תכנון הבראה'!$K47))*(1+'תכנון הבראה'!$E47)^('תכנון הבראה'!$K47/12)+
($C19=3)*'תכנון הבראה'!$L47*(CR$17&lt;='תכנון הבראה'!$J47))+ IF($C19=4,(1-'תכנון הבראה'!$M47/'תכנון הבראה'!$B47)*'תכנון הבראה'!$C47,0)*(CR$17&lt;='תכנון הבראה'!$D47)</f>
        <v>0</v>
      </c>
      <c r="CS19" s="162">
        <f ca="1">IF($A19="",0,($C19=0)*'פריסת חובות'!CS10 +($C19=1)*0+ ($C19=2)*IF(CS$17&lt;='תכנון הבראה'!$K47,0,OFFSET('פריסת חובות'!CS10,0,-'תכנון הבראה'!$K47))*(1+'תכנון הבראה'!$E47)^('תכנון הבראה'!$K47/12)+
($C19=3)*'תכנון הבראה'!$L47*(CS$17&lt;='תכנון הבראה'!$J47))+ IF($C19=4,(1-'תכנון הבראה'!$M47/'תכנון הבראה'!$B47)*'תכנון הבראה'!$C47,0)*(CS$17&lt;='תכנון הבראה'!$D47)</f>
        <v>0</v>
      </c>
      <c r="CT19" s="162">
        <f ca="1">IF($A19="",0,($C19=0)*'פריסת חובות'!CT10 +($C19=1)*0+ ($C19=2)*IF(CT$17&lt;='תכנון הבראה'!$K47,0,OFFSET('פריסת חובות'!CT10,0,-'תכנון הבראה'!$K47))*(1+'תכנון הבראה'!$E47)^('תכנון הבראה'!$K47/12)+
($C19=3)*'תכנון הבראה'!$L47*(CT$17&lt;='תכנון הבראה'!$J47))+ IF($C19=4,(1-'תכנון הבראה'!$M47/'תכנון הבראה'!$B47)*'תכנון הבראה'!$C47,0)*(CT$17&lt;='תכנון הבראה'!$D47)</f>
        <v>0</v>
      </c>
      <c r="CU19" s="162">
        <f ca="1">IF($A19="",0,($C19=0)*'פריסת חובות'!CU10 +($C19=1)*0+ ($C19=2)*IF(CU$17&lt;='תכנון הבראה'!$K47,0,OFFSET('פריסת חובות'!CU10,0,-'תכנון הבראה'!$K47))*(1+'תכנון הבראה'!$E47)^('תכנון הבראה'!$K47/12)+
($C19=3)*'תכנון הבראה'!$L47*(CU$17&lt;='תכנון הבראה'!$J47))+ IF($C19=4,(1-'תכנון הבראה'!$M47/'תכנון הבראה'!$B47)*'תכנון הבראה'!$C47,0)*(CU$17&lt;='תכנון הבראה'!$D47)</f>
        <v>0</v>
      </c>
      <c r="CV19" s="162">
        <f ca="1">IF($A19="",0,($C19=0)*'פריסת חובות'!CV10 +($C19=1)*0+ ($C19=2)*IF(CV$17&lt;='תכנון הבראה'!$K47,0,OFFSET('פריסת חובות'!CV10,0,-'תכנון הבראה'!$K47))*(1+'תכנון הבראה'!$E47)^('תכנון הבראה'!$K47/12)+
($C19=3)*'תכנון הבראה'!$L47*(CV$17&lt;='תכנון הבראה'!$J47))+ IF($C19=4,(1-'תכנון הבראה'!$M47/'תכנון הבראה'!$B47)*'תכנון הבראה'!$C47,0)*(CV$17&lt;='תכנון הבראה'!$D47)</f>
        <v>0</v>
      </c>
      <c r="CW19" s="162">
        <f ca="1">IF($A19="",0,($C19=0)*'פריסת חובות'!CW10 +($C19=1)*0+ ($C19=2)*IF(CW$17&lt;='תכנון הבראה'!$K47,0,OFFSET('פריסת חובות'!CW10,0,-'תכנון הבראה'!$K47))*(1+'תכנון הבראה'!$E47)^('תכנון הבראה'!$K47/12)+
($C19=3)*'תכנון הבראה'!$L47*(CW$17&lt;='תכנון הבראה'!$J47))+ IF($C19=4,(1-'תכנון הבראה'!$M47/'תכנון הבראה'!$B47)*'תכנון הבראה'!$C47,0)*(CW$17&lt;='תכנון הבראה'!$D47)</f>
        <v>0</v>
      </c>
      <c r="CX19" s="162">
        <f ca="1">IF($A19="",0,($C19=0)*'פריסת חובות'!CX10 +($C19=1)*0+ ($C19=2)*IF(CX$17&lt;='תכנון הבראה'!$K47,0,OFFSET('פריסת חובות'!CX10,0,-'תכנון הבראה'!$K47))*(1+'תכנון הבראה'!$E47)^('תכנון הבראה'!$K47/12)+
($C19=3)*'תכנון הבראה'!$L47*(CX$17&lt;='תכנון הבראה'!$J47))+ IF($C19=4,(1-'תכנון הבראה'!$M47/'תכנון הבראה'!$B47)*'תכנון הבראה'!$C47,0)*(CX$17&lt;='תכנון הבראה'!$D47)</f>
        <v>0</v>
      </c>
      <c r="CY19" s="162">
        <f ca="1">IF($A19="",0,($C19=0)*'פריסת חובות'!CY10 +($C19=1)*0+ ($C19=2)*IF(CY$17&lt;='תכנון הבראה'!$K47,0,OFFSET('פריסת חובות'!CY10,0,-'תכנון הבראה'!$K47))*(1+'תכנון הבראה'!$E47)^('תכנון הבראה'!$K47/12)+
($C19=3)*'תכנון הבראה'!$L47*(CY$17&lt;='תכנון הבראה'!$J47))+ IF($C19=4,(1-'תכנון הבראה'!$M47/'תכנון הבראה'!$B47)*'תכנון הבראה'!$C47,0)*(CY$17&lt;='תכנון הבראה'!$D47)</f>
        <v>0</v>
      </c>
      <c r="CZ19" s="163">
        <f ca="1">IF($A19="",0,($C19=0)*'פריסת חובות'!CZ10 +($C19=1)*0+ ($C19=2)*IF(CZ$17&lt;='תכנון הבראה'!$K47,0,OFFSET('פריסת חובות'!CZ10,0,-'תכנון הבראה'!$K47))*(1+'תכנון הבראה'!$E47)^('תכנון הבראה'!$K47/12)+
($C19=3)*'תכנון הבראה'!$L47*(CZ$17&lt;='תכנון הבראה'!$J47))+ IF($C19=4,(1-'תכנון הבראה'!$M47/'תכנון הבראה'!$B47)*'תכנון הבראה'!$C47,0)*(CZ$17&lt;='תכנון הבראה'!$D47)</f>
        <v>0</v>
      </c>
    </row>
    <row r="20" spans="1:104" ht="12.75" hidden="1" customHeight="1" outlineLevel="1">
      <c r="A20" s="193" t="str">
        <f ca="1">'תכנון הבראה'!A48</f>
        <v/>
      </c>
      <c r="B20" s="161">
        <f>'תכנון הבראה'!H48</f>
        <v>0</v>
      </c>
      <c r="C20" s="158">
        <f t="shared" si="18"/>
        <v>0</v>
      </c>
      <c r="D20" s="158"/>
      <c r="E20" s="162">
        <f ca="1">IF($A20="",0,($C20=0)*'פריסת חובות'!E11 +($C20=1)*0+ ($C20=2)*IF(E$17&lt;='תכנון הבראה'!$K48,0,OFFSET('פריסת חובות'!E11,0,-'תכנון הבראה'!$K48))*(1+'תכנון הבראה'!$E48)^('תכנון הבראה'!$K48/12)+
($C20=3)*'תכנון הבראה'!$L48*(E$17&lt;='תכנון הבראה'!$J48))+ IF($C20=4,(1-'תכנון הבראה'!$M48/'תכנון הבראה'!$B48)*'תכנון הבראה'!$C48,0)*(E$17&lt;='תכנון הבראה'!$D48)</f>
        <v>0</v>
      </c>
      <c r="F20" s="162">
        <f ca="1">IF($A20="",0,($C20=0)*'פריסת חובות'!F11 +($C20=1)*0+ ($C20=2)*IF(F$17&lt;='תכנון הבראה'!$K48,0,OFFSET('פריסת חובות'!F11,0,-'תכנון הבראה'!$K48))*(1+'תכנון הבראה'!$E48)^('תכנון הבראה'!$K48/12)+
($C20=3)*'תכנון הבראה'!$L48*(F$17&lt;='תכנון הבראה'!$J48))+ IF($C20=4,(1-'תכנון הבראה'!$M48/'תכנון הבראה'!$B48)*'תכנון הבראה'!$C48,0)*(F$17&lt;='תכנון הבראה'!$D48)</f>
        <v>0</v>
      </c>
      <c r="G20" s="162">
        <f ca="1">IF($A20="",0,($C20=0)*'פריסת חובות'!G11 +($C20=1)*0+ ($C20=2)*IF(G$17&lt;='תכנון הבראה'!$K48,0,OFFSET('פריסת חובות'!G11,0,-'תכנון הבראה'!$K48))*(1+'תכנון הבראה'!$E48)^('תכנון הבראה'!$K48/12)+
($C20=3)*'תכנון הבראה'!$L48*(G$17&lt;='תכנון הבראה'!$J48))+ IF($C20=4,(1-'תכנון הבראה'!$M48/'תכנון הבראה'!$B48)*'תכנון הבראה'!$C48,0)*(G$17&lt;='תכנון הבראה'!$D48)</f>
        <v>0</v>
      </c>
      <c r="H20" s="162">
        <f ca="1">IF($A20="",0,($C20=0)*'פריסת חובות'!H11 +($C20=1)*0+ ($C20=2)*IF(H$17&lt;='תכנון הבראה'!$K48,0,OFFSET('פריסת חובות'!H11,0,-'תכנון הבראה'!$K48))*(1+'תכנון הבראה'!$E48)^('תכנון הבראה'!$K48/12)+
($C20=3)*'תכנון הבראה'!$L48*(H$17&lt;='תכנון הבראה'!$J48))+ IF($C20=4,(1-'תכנון הבראה'!$M48/'תכנון הבראה'!$B48)*'תכנון הבראה'!$C48,0)*(H$17&lt;='תכנון הבראה'!$D48)</f>
        <v>0</v>
      </c>
      <c r="I20" s="162">
        <f ca="1">IF($A20="",0,($C20=0)*'פריסת חובות'!I11 +($C20=1)*0+ ($C20=2)*IF(I$17&lt;='תכנון הבראה'!$K48,0,OFFSET('פריסת חובות'!I11,0,-'תכנון הבראה'!$K48))*(1+'תכנון הבראה'!$E48)^('תכנון הבראה'!$K48/12)+
($C20=3)*'תכנון הבראה'!$L48*(I$17&lt;='תכנון הבראה'!$J48))+ IF($C20=4,(1-'תכנון הבראה'!$M48/'תכנון הבראה'!$B48)*'תכנון הבראה'!$C48,0)*(I$17&lt;='תכנון הבראה'!$D48)</f>
        <v>0</v>
      </c>
      <c r="J20" s="162">
        <f ca="1">IF($A20="",0,($C20=0)*'פריסת חובות'!J11 +($C20=1)*0+ ($C20=2)*IF(J$17&lt;='תכנון הבראה'!$K48,0,OFFSET('פריסת חובות'!J11,0,-'תכנון הבראה'!$K48))*(1+'תכנון הבראה'!$E48)^('תכנון הבראה'!$K48/12)+
($C20=3)*'תכנון הבראה'!$L48*(J$17&lt;='תכנון הבראה'!$J48))+ IF($C20=4,(1-'תכנון הבראה'!$M48/'תכנון הבראה'!$B48)*'תכנון הבראה'!$C48,0)*(J$17&lt;='תכנון הבראה'!$D48)</f>
        <v>0</v>
      </c>
      <c r="K20" s="162">
        <f ca="1">IF($A20="",0,($C20=0)*'פריסת חובות'!K11 +($C20=1)*0+ ($C20=2)*IF(K$17&lt;='תכנון הבראה'!$K48,0,OFFSET('פריסת חובות'!K11,0,-'תכנון הבראה'!$K48))*(1+'תכנון הבראה'!$E48)^('תכנון הבראה'!$K48/12)+
($C20=3)*'תכנון הבראה'!$L48*(K$17&lt;='תכנון הבראה'!$J48))+ IF($C20=4,(1-'תכנון הבראה'!$M48/'תכנון הבראה'!$B48)*'תכנון הבראה'!$C48,0)*(K$17&lt;='תכנון הבראה'!$D48)</f>
        <v>0</v>
      </c>
      <c r="L20" s="162">
        <f ca="1">IF($A20="",0,($C20=0)*'פריסת חובות'!L11 +($C20=1)*0+ ($C20=2)*IF(L$17&lt;='תכנון הבראה'!$K48,0,OFFSET('פריסת חובות'!L11,0,-'תכנון הבראה'!$K48))*(1+'תכנון הבראה'!$E48)^('תכנון הבראה'!$K48/12)+
($C20=3)*'תכנון הבראה'!$L48*(L$17&lt;='תכנון הבראה'!$J48))+ IF($C20=4,(1-'תכנון הבראה'!$M48/'תכנון הבראה'!$B48)*'תכנון הבראה'!$C48,0)*(L$17&lt;='תכנון הבראה'!$D48)</f>
        <v>0</v>
      </c>
      <c r="M20" s="162">
        <f ca="1">IF($A20="",0,($C20=0)*'פריסת חובות'!M11 +($C20=1)*0+ ($C20=2)*IF(M$17&lt;='תכנון הבראה'!$K48,0,OFFSET('פריסת חובות'!M11,0,-'תכנון הבראה'!$K48))*(1+'תכנון הבראה'!$E48)^('תכנון הבראה'!$K48/12)+
($C20=3)*'תכנון הבראה'!$L48*(M$17&lt;='תכנון הבראה'!$J48))+ IF($C20=4,(1-'תכנון הבראה'!$M48/'תכנון הבראה'!$B48)*'תכנון הבראה'!$C48,0)*(M$17&lt;='תכנון הבראה'!$D48)</f>
        <v>0</v>
      </c>
      <c r="N20" s="162">
        <f ca="1">IF($A20="",0,($C20=0)*'פריסת חובות'!N11 +($C20=1)*0+ ($C20=2)*IF(N$17&lt;='תכנון הבראה'!$K48,0,OFFSET('פריסת חובות'!N11,0,-'תכנון הבראה'!$K48))*(1+'תכנון הבראה'!$E48)^('תכנון הבראה'!$K48/12)+
($C20=3)*'תכנון הבראה'!$L48*(N$17&lt;='תכנון הבראה'!$J48))+ IF($C20=4,(1-'תכנון הבראה'!$M48/'תכנון הבראה'!$B48)*'תכנון הבראה'!$C48,0)*(N$17&lt;='תכנון הבראה'!$D48)</f>
        <v>0</v>
      </c>
      <c r="O20" s="162">
        <f ca="1">IF($A20="",0,($C20=0)*'פריסת חובות'!O11 +($C20=1)*0+ ($C20=2)*IF(O$17&lt;='תכנון הבראה'!$K48,0,OFFSET('פריסת חובות'!O11,0,-'תכנון הבראה'!$K48))*(1+'תכנון הבראה'!$E48)^('תכנון הבראה'!$K48/12)+
($C20=3)*'תכנון הבראה'!$L48*(O$17&lt;='תכנון הבראה'!$J48))+ IF($C20=4,(1-'תכנון הבראה'!$M48/'תכנון הבראה'!$B48)*'תכנון הבראה'!$C48,0)*(O$17&lt;='תכנון הבראה'!$D48)</f>
        <v>0</v>
      </c>
      <c r="P20" s="162">
        <f ca="1">IF($A20="",0,($C20=0)*'פריסת חובות'!P11 +($C20=1)*0+ ($C20=2)*IF(P$17&lt;='תכנון הבראה'!$K48,0,OFFSET('פריסת חובות'!P11,0,-'תכנון הבראה'!$K48))*(1+'תכנון הבראה'!$E48)^('תכנון הבראה'!$K48/12)+
($C20=3)*'תכנון הבראה'!$L48*(P$17&lt;='תכנון הבראה'!$J48))+ IF($C20=4,(1-'תכנון הבראה'!$M48/'תכנון הבראה'!$B48)*'תכנון הבראה'!$C48,0)*(P$17&lt;='תכנון הבראה'!$D48)</f>
        <v>0</v>
      </c>
      <c r="Q20" s="162">
        <f ca="1">IF($A20="",0,($C20=0)*'פריסת חובות'!Q11 +($C20=1)*0+ ($C20=2)*IF(Q$17&lt;='תכנון הבראה'!$K48,0,OFFSET('פריסת חובות'!Q11,0,-'תכנון הבראה'!$K48))*(1+'תכנון הבראה'!$E48)^('תכנון הבראה'!$K48/12)+
($C20=3)*'תכנון הבראה'!$L48*(Q$17&lt;='תכנון הבראה'!$J48))+ IF($C20=4,(1-'תכנון הבראה'!$M48/'תכנון הבראה'!$B48)*'תכנון הבראה'!$C48,0)*(Q$17&lt;='תכנון הבראה'!$D48)</f>
        <v>0</v>
      </c>
      <c r="R20" s="162">
        <f ca="1">IF($A20="",0,($C20=0)*'פריסת חובות'!R11 +($C20=1)*0+ ($C20=2)*IF(R$17&lt;='תכנון הבראה'!$K48,0,OFFSET('פריסת חובות'!R11,0,-'תכנון הבראה'!$K48))*(1+'תכנון הבראה'!$E48)^('תכנון הבראה'!$K48/12)+
($C20=3)*'תכנון הבראה'!$L48*(R$17&lt;='תכנון הבראה'!$J48))+ IF($C20=4,(1-'תכנון הבראה'!$M48/'תכנון הבראה'!$B48)*'תכנון הבראה'!$C48,0)*(R$17&lt;='תכנון הבראה'!$D48)</f>
        <v>0</v>
      </c>
      <c r="S20" s="162">
        <f ca="1">IF($A20="",0,($C20=0)*'פריסת חובות'!S11 +($C20=1)*0+ ($C20=2)*IF(S$17&lt;='תכנון הבראה'!$K48,0,OFFSET('פריסת חובות'!S11,0,-'תכנון הבראה'!$K48))*(1+'תכנון הבראה'!$E48)^('תכנון הבראה'!$K48/12)+
($C20=3)*'תכנון הבראה'!$L48*(S$17&lt;='תכנון הבראה'!$J48))+ IF($C20=4,(1-'תכנון הבראה'!$M48/'תכנון הבראה'!$B48)*'תכנון הבראה'!$C48,0)*(S$17&lt;='תכנון הבראה'!$D48)</f>
        <v>0</v>
      </c>
      <c r="T20" s="162">
        <f ca="1">IF($A20="",0,($C20=0)*'פריסת חובות'!T11 +($C20=1)*0+ ($C20=2)*IF(T$17&lt;='תכנון הבראה'!$K48,0,OFFSET('פריסת חובות'!T11,0,-'תכנון הבראה'!$K48))*(1+'תכנון הבראה'!$E48)^('תכנון הבראה'!$K48/12)+
($C20=3)*'תכנון הבראה'!$L48*(T$17&lt;='תכנון הבראה'!$J48))+ IF($C20=4,(1-'תכנון הבראה'!$M48/'תכנון הבראה'!$B48)*'תכנון הבראה'!$C48,0)*(T$17&lt;='תכנון הבראה'!$D48)</f>
        <v>0</v>
      </c>
      <c r="U20" s="162">
        <f ca="1">IF($A20="",0,($C20=0)*'פריסת חובות'!U11 +($C20=1)*0+ ($C20=2)*IF(U$17&lt;='תכנון הבראה'!$K48,0,OFFSET('פריסת חובות'!U11,0,-'תכנון הבראה'!$K48))*(1+'תכנון הבראה'!$E48)^('תכנון הבראה'!$K48/12)+
($C20=3)*'תכנון הבראה'!$L48*(U$17&lt;='תכנון הבראה'!$J48))+ IF($C20=4,(1-'תכנון הבראה'!$M48/'תכנון הבראה'!$B48)*'תכנון הבראה'!$C48,0)*(U$17&lt;='תכנון הבראה'!$D48)</f>
        <v>0</v>
      </c>
      <c r="V20" s="162">
        <f ca="1">IF($A20="",0,($C20=0)*'פריסת חובות'!V11 +($C20=1)*0+ ($C20=2)*IF(V$17&lt;='תכנון הבראה'!$K48,0,OFFSET('פריסת חובות'!V11,0,-'תכנון הבראה'!$K48))*(1+'תכנון הבראה'!$E48)^('תכנון הבראה'!$K48/12)+
($C20=3)*'תכנון הבראה'!$L48*(V$17&lt;='תכנון הבראה'!$J48))+ IF($C20=4,(1-'תכנון הבראה'!$M48/'תכנון הבראה'!$B48)*'תכנון הבראה'!$C48,0)*(V$17&lt;='תכנון הבראה'!$D48)</f>
        <v>0</v>
      </c>
      <c r="W20" s="162">
        <f ca="1">IF($A20="",0,($C20=0)*'פריסת חובות'!W11 +($C20=1)*0+ ($C20=2)*IF(W$17&lt;='תכנון הבראה'!$K48,0,OFFSET('פריסת חובות'!W11,0,-'תכנון הבראה'!$K48))*(1+'תכנון הבראה'!$E48)^('תכנון הבראה'!$K48/12)+
($C20=3)*'תכנון הבראה'!$L48*(W$17&lt;='תכנון הבראה'!$J48))+ IF($C20=4,(1-'תכנון הבראה'!$M48/'תכנון הבראה'!$B48)*'תכנון הבראה'!$C48,0)*(W$17&lt;='תכנון הבראה'!$D48)</f>
        <v>0</v>
      </c>
      <c r="X20" s="162">
        <f ca="1">IF($A20="",0,($C20=0)*'פריסת חובות'!X11 +($C20=1)*0+ ($C20=2)*IF(X$17&lt;='תכנון הבראה'!$K48,0,OFFSET('פריסת חובות'!X11,0,-'תכנון הבראה'!$K48))*(1+'תכנון הבראה'!$E48)^('תכנון הבראה'!$K48/12)+
($C20=3)*'תכנון הבראה'!$L48*(X$17&lt;='תכנון הבראה'!$J48))+ IF($C20=4,(1-'תכנון הבראה'!$M48/'תכנון הבראה'!$B48)*'תכנון הבראה'!$C48,0)*(X$17&lt;='תכנון הבראה'!$D48)</f>
        <v>0</v>
      </c>
      <c r="Y20" s="162">
        <f ca="1">IF($A20="",0,($C20=0)*'פריסת חובות'!Y11 +($C20=1)*0+ ($C20=2)*IF(Y$17&lt;='תכנון הבראה'!$K48,0,OFFSET('פריסת חובות'!Y11,0,-'תכנון הבראה'!$K48))*(1+'תכנון הבראה'!$E48)^('תכנון הבראה'!$K48/12)+
($C20=3)*'תכנון הבראה'!$L48*(Y$17&lt;='תכנון הבראה'!$J48))+ IF($C20=4,(1-'תכנון הבראה'!$M48/'תכנון הבראה'!$B48)*'תכנון הבראה'!$C48,0)*(Y$17&lt;='תכנון הבראה'!$D48)</f>
        <v>0</v>
      </c>
      <c r="Z20" s="162">
        <f ca="1">IF($A20="",0,($C20=0)*'פריסת חובות'!Z11 +($C20=1)*0+ ($C20=2)*IF(Z$17&lt;='תכנון הבראה'!$K48,0,OFFSET('פריסת חובות'!Z11,0,-'תכנון הבראה'!$K48))*(1+'תכנון הבראה'!$E48)^('תכנון הבראה'!$K48/12)+
($C20=3)*'תכנון הבראה'!$L48*(Z$17&lt;='תכנון הבראה'!$J48))+ IF($C20=4,(1-'תכנון הבראה'!$M48/'תכנון הבראה'!$B48)*'תכנון הבראה'!$C48,0)*(Z$17&lt;='תכנון הבראה'!$D48)</f>
        <v>0</v>
      </c>
      <c r="AA20" s="162">
        <f ca="1">IF($A20="",0,($C20=0)*'פריסת חובות'!AA11 +($C20=1)*0+ ($C20=2)*IF(AA$17&lt;='תכנון הבראה'!$K48,0,OFFSET('פריסת חובות'!AA11,0,-'תכנון הבראה'!$K48))*(1+'תכנון הבראה'!$E48)^('תכנון הבראה'!$K48/12)+
($C20=3)*'תכנון הבראה'!$L48*(AA$17&lt;='תכנון הבראה'!$J48))+ IF($C20=4,(1-'תכנון הבראה'!$M48/'תכנון הבראה'!$B48)*'תכנון הבראה'!$C48,0)*(AA$17&lt;='תכנון הבראה'!$D48)</f>
        <v>0</v>
      </c>
      <c r="AB20" s="162">
        <f ca="1">IF($A20="",0,($C20=0)*'פריסת חובות'!AB11 +($C20=1)*0+ ($C20=2)*IF(AB$17&lt;='תכנון הבראה'!$K48,0,OFFSET('פריסת חובות'!AB11,0,-'תכנון הבראה'!$K48))*(1+'תכנון הבראה'!$E48)^('תכנון הבראה'!$K48/12)+
($C20=3)*'תכנון הבראה'!$L48*(AB$17&lt;='תכנון הבראה'!$J48))+ IF($C20=4,(1-'תכנון הבראה'!$M48/'תכנון הבראה'!$B48)*'תכנון הבראה'!$C48,0)*(AB$17&lt;='תכנון הבראה'!$D48)</f>
        <v>0</v>
      </c>
      <c r="AC20" s="162">
        <f ca="1">IF($A20="",0,($C20=0)*'פריסת חובות'!AC11 +($C20=1)*0+ ($C20=2)*IF(AC$17&lt;='תכנון הבראה'!$K48,0,OFFSET('פריסת חובות'!AC11,0,-'תכנון הבראה'!$K48))*(1+'תכנון הבראה'!$E48)^('תכנון הבראה'!$K48/12)+
($C20=3)*'תכנון הבראה'!$L48*(AC$17&lt;='תכנון הבראה'!$J48))+ IF($C20=4,(1-'תכנון הבראה'!$M48/'תכנון הבראה'!$B48)*'תכנון הבראה'!$C48,0)*(AC$17&lt;='תכנון הבראה'!$D48)</f>
        <v>0</v>
      </c>
      <c r="AD20" s="162">
        <f ca="1">IF($A20="",0,($C20=0)*'פריסת חובות'!AD11 +($C20=1)*0+ ($C20=2)*IF(AD$17&lt;='תכנון הבראה'!$K48,0,OFFSET('פריסת חובות'!AD11,0,-'תכנון הבראה'!$K48))*(1+'תכנון הבראה'!$E48)^('תכנון הבראה'!$K48/12)+
($C20=3)*'תכנון הבראה'!$L48*(AD$17&lt;='תכנון הבראה'!$J48))+ IF($C20=4,(1-'תכנון הבראה'!$M48/'תכנון הבראה'!$B48)*'תכנון הבראה'!$C48,0)*(AD$17&lt;='תכנון הבראה'!$D48)</f>
        <v>0</v>
      </c>
      <c r="AE20" s="162">
        <f ca="1">IF($A20="",0,($C20=0)*'פריסת חובות'!AE11 +($C20=1)*0+ ($C20=2)*IF(AE$17&lt;='תכנון הבראה'!$K48,0,OFFSET('פריסת חובות'!AE11,0,-'תכנון הבראה'!$K48))*(1+'תכנון הבראה'!$E48)^('תכנון הבראה'!$K48/12)+
($C20=3)*'תכנון הבראה'!$L48*(AE$17&lt;='תכנון הבראה'!$J48))+ IF($C20=4,(1-'תכנון הבראה'!$M48/'תכנון הבראה'!$B48)*'תכנון הבראה'!$C48,0)*(AE$17&lt;='תכנון הבראה'!$D48)</f>
        <v>0</v>
      </c>
      <c r="AF20" s="162">
        <f ca="1">IF($A20="",0,($C20=0)*'פריסת חובות'!AF11 +($C20=1)*0+ ($C20=2)*IF(AF$17&lt;='תכנון הבראה'!$K48,0,OFFSET('פריסת חובות'!AF11,0,-'תכנון הבראה'!$K48))*(1+'תכנון הבראה'!$E48)^('תכנון הבראה'!$K48/12)+
($C20=3)*'תכנון הבראה'!$L48*(AF$17&lt;='תכנון הבראה'!$J48))+ IF($C20=4,(1-'תכנון הבראה'!$M48/'תכנון הבראה'!$B48)*'תכנון הבראה'!$C48,0)*(AF$17&lt;='תכנון הבראה'!$D48)</f>
        <v>0</v>
      </c>
      <c r="AG20" s="162">
        <f ca="1">IF($A20="",0,($C20=0)*'פריסת חובות'!AG11 +($C20=1)*0+ ($C20=2)*IF(AG$17&lt;='תכנון הבראה'!$K48,0,OFFSET('פריסת חובות'!AG11,0,-'תכנון הבראה'!$K48))*(1+'תכנון הבראה'!$E48)^('תכנון הבראה'!$K48/12)+
($C20=3)*'תכנון הבראה'!$L48*(AG$17&lt;='תכנון הבראה'!$J48))+ IF($C20=4,(1-'תכנון הבראה'!$M48/'תכנון הבראה'!$B48)*'תכנון הבראה'!$C48,0)*(AG$17&lt;='תכנון הבראה'!$D48)</f>
        <v>0</v>
      </c>
      <c r="AH20" s="162">
        <f ca="1">IF($A20="",0,($C20=0)*'פריסת חובות'!AH11 +($C20=1)*0+ ($C20=2)*IF(AH$17&lt;='תכנון הבראה'!$K48,0,OFFSET('פריסת חובות'!AH11,0,-'תכנון הבראה'!$K48))*(1+'תכנון הבראה'!$E48)^('תכנון הבראה'!$K48/12)+
($C20=3)*'תכנון הבראה'!$L48*(AH$17&lt;='תכנון הבראה'!$J48))+ IF($C20=4,(1-'תכנון הבראה'!$M48/'תכנון הבראה'!$B48)*'תכנון הבראה'!$C48,0)*(AH$17&lt;='תכנון הבראה'!$D48)</f>
        <v>0</v>
      </c>
      <c r="AI20" s="162">
        <f ca="1">IF($A20="",0,($C20=0)*'פריסת חובות'!AI11 +($C20=1)*0+ ($C20=2)*IF(AI$17&lt;='תכנון הבראה'!$K48,0,OFFSET('פריסת חובות'!AI11,0,-'תכנון הבראה'!$K48))*(1+'תכנון הבראה'!$E48)^('תכנון הבראה'!$K48/12)+
($C20=3)*'תכנון הבראה'!$L48*(AI$17&lt;='תכנון הבראה'!$J48))+ IF($C20=4,(1-'תכנון הבראה'!$M48/'תכנון הבראה'!$B48)*'תכנון הבראה'!$C48,0)*(AI$17&lt;='תכנון הבראה'!$D48)</f>
        <v>0</v>
      </c>
      <c r="AJ20" s="162">
        <f ca="1">IF($A20="",0,($C20=0)*'פריסת חובות'!AJ11 +($C20=1)*0+ ($C20=2)*IF(AJ$17&lt;='תכנון הבראה'!$K48,0,OFFSET('פריסת חובות'!AJ11,0,-'תכנון הבראה'!$K48))*(1+'תכנון הבראה'!$E48)^('תכנון הבראה'!$K48/12)+
($C20=3)*'תכנון הבראה'!$L48*(AJ$17&lt;='תכנון הבראה'!$J48))+ IF($C20=4,(1-'תכנון הבראה'!$M48/'תכנון הבראה'!$B48)*'תכנון הבראה'!$C48,0)*(AJ$17&lt;='תכנון הבראה'!$D48)</f>
        <v>0</v>
      </c>
      <c r="AK20" s="162">
        <f ca="1">IF($A20="",0,($C20=0)*'פריסת חובות'!AK11 +($C20=1)*0+ ($C20=2)*IF(AK$17&lt;='תכנון הבראה'!$K48,0,OFFSET('פריסת חובות'!AK11,0,-'תכנון הבראה'!$K48))*(1+'תכנון הבראה'!$E48)^('תכנון הבראה'!$K48/12)+
($C20=3)*'תכנון הבראה'!$L48*(AK$17&lt;='תכנון הבראה'!$J48))+ IF($C20=4,(1-'תכנון הבראה'!$M48/'תכנון הבראה'!$B48)*'תכנון הבראה'!$C48,0)*(AK$17&lt;='תכנון הבראה'!$D48)</f>
        <v>0</v>
      </c>
      <c r="AL20" s="162">
        <f ca="1">IF($A20="",0,($C20=0)*'פריסת חובות'!AL11 +($C20=1)*0+ ($C20=2)*IF(AL$17&lt;='תכנון הבראה'!$K48,0,OFFSET('פריסת חובות'!AL11,0,-'תכנון הבראה'!$K48))*(1+'תכנון הבראה'!$E48)^('תכנון הבראה'!$K48/12)+
($C20=3)*'תכנון הבראה'!$L48*(AL$17&lt;='תכנון הבראה'!$J48))+ IF($C20=4,(1-'תכנון הבראה'!$M48/'תכנון הבראה'!$B48)*'תכנון הבראה'!$C48,0)*(AL$17&lt;='תכנון הבראה'!$D48)</f>
        <v>0</v>
      </c>
      <c r="AM20" s="162">
        <f ca="1">IF($A20="",0,($C20=0)*'פריסת חובות'!AM11 +($C20=1)*0+ ($C20=2)*IF(AM$17&lt;='תכנון הבראה'!$K48,0,OFFSET('פריסת חובות'!AM11,0,-'תכנון הבראה'!$K48))*(1+'תכנון הבראה'!$E48)^('תכנון הבראה'!$K48/12)+
($C20=3)*'תכנון הבראה'!$L48*(AM$17&lt;='תכנון הבראה'!$J48))+ IF($C20=4,(1-'תכנון הבראה'!$M48/'תכנון הבראה'!$B48)*'תכנון הבראה'!$C48,0)*(AM$17&lt;='תכנון הבראה'!$D48)</f>
        <v>0</v>
      </c>
      <c r="AN20" s="162">
        <f ca="1">IF($A20="",0,($C20=0)*'פריסת חובות'!AN11 +($C20=1)*0+ ($C20=2)*IF(AN$17&lt;='תכנון הבראה'!$K48,0,OFFSET('פריסת חובות'!AN11,0,-'תכנון הבראה'!$K48))*(1+'תכנון הבראה'!$E48)^('תכנון הבראה'!$K48/12)+
($C20=3)*'תכנון הבראה'!$L48*(AN$17&lt;='תכנון הבראה'!$J48))+ IF($C20=4,(1-'תכנון הבראה'!$M48/'תכנון הבראה'!$B48)*'תכנון הבראה'!$C48,0)*(AN$17&lt;='תכנון הבראה'!$D48)</f>
        <v>0</v>
      </c>
      <c r="AO20" s="162">
        <f ca="1">IF($A20="",0,($C20=0)*'פריסת חובות'!AO11 +($C20=1)*0+ ($C20=2)*IF(AO$17&lt;='תכנון הבראה'!$K48,0,OFFSET('פריסת חובות'!AO11,0,-'תכנון הבראה'!$K48))*(1+'תכנון הבראה'!$E48)^('תכנון הבראה'!$K48/12)+
($C20=3)*'תכנון הבראה'!$L48*(AO$17&lt;='תכנון הבראה'!$J48))+ IF($C20=4,(1-'תכנון הבראה'!$M48/'תכנון הבראה'!$B48)*'תכנון הבראה'!$C48,0)*(AO$17&lt;='תכנון הבראה'!$D48)</f>
        <v>0</v>
      </c>
      <c r="AP20" s="162">
        <f ca="1">IF($A20="",0,($C20=0)*'פריסת חובות'!AP11 +($C20=1)*0+ ($C20=2)*IF(AP$17&lt;='תכנון הבראה'!$K48,0,OFFSET('פריסת חובות'!AP11,0,-'תכנון הבראה'!$K48))*(1+'תכנון הבראה'!$E48)^('תכנון הבראה'!$K48/12)+
($C20=3)*'תכנון הבראה'!$L48*(AP$17&lt;='תכנון הבראה'!$J48))+ IF($C20=4,(1-'תכנון הבראה'!$M48/'תכנון הבראה'!$B48)*'תכנון הבראה'!$C48,0)*(AP$17&lt;='תכנון הבראה'!$D48)</f>
        <v>0</v>
      </c>
      <c r="AQ20" s="162">
        <f ca="1">IF($A20="",0,($C20=0)*'פריסת חובות'!AQ11 +($C20=1)*0+ ($C20=2)*IF(AQ$17&lt;='תכנון הבראה'!$K48,0,OFFSET('פריסת חובות'!AQ11,0,-'תכנון הבראה'!$K48))*(1+'תכנון הבראה'!$E48)^('תכנון הבראה'!$K48/12)+
($C20=3)*'תכנון הבראה'!$L48*(AQ$17&lt;='תכנון הבראה'!$J48))+ IF($C20=4,(1-'תכנון הבראה'!$M48/'תכנון הבראה'!$B48)*'תכנון הבראה'!$C48,0)*(AQ$17&lt;='תכנון הבראה'!$D48)</f>
        <v>0</v>
      </c>
      <c r="AR20" s="162">
        <f ca="1">IF($A20="",0,($C20=0)*'פריסת חובות'!AR11 +($C20=1)*0+ ($C20=2)*IF(AR$17&lt;='תכנון הבראה'!$K48,0,OFFSET('פריסת חובות'!AR11,0,-'תכנון הבראה'!$K48))*(1+'תכנון הבראה'!$E48)^('תכנון הבראה'!$K48/12)+
($C20=3)*'תכנון הבראה'!$L48*(AR$17&lt;='תכנון הבראה'!$J48))+ IF($C20=4,(1-'תכנון הבראה'!$M48/'תכנון הבראה'!$B48)*'תכנון הבראה'!$C48,0)*(AR$17&lt;='תכנון הבראה'!$D48)</f>
        <v>0</v>
      </c>
      <c r="AS20" s="162">
        <f ca="1">IF($A20="",0,($C20=0)*'פריסת חובות'!AS11 +($C20=1)*0+ ($C20=2)*IF(AS$17&lt;='תכנון הבראה'!$K48,0,OFFSET('פריסת חובות'!AS11,0,-'תכנון הבראה'!$K48))*(1+'תכנון הבראה'!$E48)^('תכנון הבראה'!$K48/12)+
($C20=3)*'תכנון הבראה'!$L48*(AS$17&lt;='תכנון הבראה'!$J48))+ IF($C20=4,(1-'תכנון הבראה'!$M48/'תכנון הבראה'!$B48)*'תכנון הבראה'!$C48,0)*(AS$17&lt;='תכנון הבראה'!$D48)</f>
        <v>0</v>
      </c>
      <c r="AT20" s="162">
        <f ca="1">IF($A20="",0,($C20=0)*'פריסת חובות'!AT11 +($C20=1)*0+ ($C20=2)*IF(AT$17&lt;='תכנון הבראה'!$K48,0,OFFSET('פריסת חובות'!AT11,0,-'תכנון הבראה'!$K48))*(1+'תכנון הבראה'!$E48)^('תכנון הבראה'!$K48/12)+
($C20=3)*'תכנון הבראה'!$L48*(AT$17&lt;='תכנון הבראה'!$J48))+ IF($C20=4,(1-'תכנון הבראה'!$M48/'תכנון הבראה'!$B48)*'תכנון הבראה'!$C48,0)*(AT$17&lt;='תכנון הבראה'!$D48)</f>
        <v>0</v>
      </c>
      <c r="AU20" s="162">
        <f ca="1">IF($A20="",0,($C20=0)*'פריסת חובות'!AU11 +($C20=1)*0+ ($C20=2)*IF(AU$17&lt;='תכנון הבראה'!$K48,0,OFFSET('פריסת חובות'!AU11,0,-'תכנון הבראה'!$K48))*(1+'תכנון הבראה'!$E48)^('תכנון הבראה'!$K48/12)+
($C20=3)*'תכנון הבראה'!$L48*(AU$17&lt;='תכנון הבראה'!$J48))+ IF($C20=4,(1-'תכנון הבראה'!$M48/'תכנון הבראה'!$B48)*'תכנון הבראה'!$C48,0)*(AU$17&lt;='תכנון הבראה'!$D48)</f>
        <v>0</v>
      </c>
      <c r="AV20" s="162">
        <f ca="1">IF($A20="",0,($C20=0)*'פריסת חובות'!AV11 +($C20=1)*0+ ($C20=2)*IF(AV$17&lt;='תכנון הבראה'!$K48,0,OFFSET('פריסת חובות'!AV11,0,-'תכנון הבראה'!$K48))*(1+'תכנון הבראה'!$E48)^('תכנון הבראה'!$K48/12)+
($C20=3)*'תכנון הבראה'!$L48*(AV$17&lt;='תכנון הבראה'!$J48))+ IF($C20=4,(1-'תכנון הבראה'!$M48/'תכנון הבראה'!$B48)*'תכנון הבראה'!$C48,0)*(AV$17&lt;='תכנון הבראה'!$D48)</f>
        <v>0</v>
      </c>
      <c r="AW20" s="162">
        <f ca="1">IF($A20="",0,($C20=0)*'פריסת חובות'!AW11 +($C20=1)*0+ ($C20=2)*IF(AW$17&lt;='תכנון הבראה'!$K48,0,OFFSET('פריסת חובות'!AW11,0,-'תכנון הבראה'!$K48))*(1+'תכנון הבראה'!$E48)^('תכנון הבראה'!$K48/12)+
($C20=3)*'תכנון הבראה'!$L48*(AW$17&lt;='תכנון הבראה'!$J48))+ IF($C20=4,(1-'תכנון הבראה'!$M48/'תכנון הבראה'!$B48)*'תכנון הבראה'!$C48,0)*(AW$17&lt;='תכנון הבראה'!$D48)</f>
        <v>0</v>
      </c>
      <c r="AX20" s="162">
        <f ca="1">IF($A20="",0,($C20=0)*'פריסת חובות'!AX11 +($C20=1)*0+ ($C20=2)*IF(AX$17&lt;='תכנון הבראה'!$K48,0,OFFSET('פריסת חובות'!AX11,0,-'תכנון הבראה'!$K48))*(1+'תכנון הבראה'!$E48)^('תכנון הבראה'!$K48/12)+
($C20=3)*'תכנון הבראה'!$L48*(AX$17&lt;='תכנון הבראה'!$J48))+ IF($C20=4,(1-'תכנון הבראה'!$M48/'תכנון הבראה'!$B48)*'תכנון הבראה'!$C48,0)*(AX$17&lt;='תכנון הבראה'!$D48)</f>
        <v>0</v>
      </c>
      <c r="AY20" s="162">
        <f ca="1">IF($A20="",0,($C20=0)*'פריסת חובות'!AY11 +($C20=1)*0+ ($C20=2)*IF(AY$17&lt;='תכנון הבראה'!$K48,0,OFFSET('פריסת חובות'!AY11,0,-'תכנון הבראה'!$K48))*(1+'תכנון הבראה'!$E48)^('תכנון הבראה'!$K48/12)+
($C20=3)*'תכנון הבראה'!$L48*(AY$17&lt;='תכנון הבראה'!$J48))+ IF($C20=4,(1-'תכנון הבראה'!$M48/'תכנון הבראה'!$B48)*'תכנון הבראה'!$C48,0)*(AY$17&lt;='תכנון הבראה'!$D48)</f>
        <v>0</v>
      </c>
      <c r="AZ20" s="162">
        <f ca="1">IF($A20="",0,($C20=0)*'פריסת חובות'!AZ11 +($C20=1)*0+ ($C20=2)*IF(AZ$17&lt;='תכנון הבראה'!$K48,0,OFFSET('פריסת חובות'!AZ11,0,-'תכנון הבראה'!$K48))*(1+'תכנון הבראה'!$E48)^('תכנון הבראה'!$K48/12)+
($C20=3)*'תכנון הבראה'!$L48*(AZ$17&lt;='תכנון הבראה'!$J48))+ IF($C20=4,(1-'תכנון הבראה'!$M48/'תכנון הבראה'!$B48)*'תכנון הבראה'!$C48,0)*(AZ$17&lt;='תכנון הבראה'!$D48)</f>
        <v>0</v>
      </c>
      <c r="BA20" s="162">
        <f ca="1">IF($A20="",0,($C20=0)*'פריסת חובות'!BA11 +($C20=1)*0+ ($C20=2)*IF(BA$17&lt;='תכנון הבראה'!$K48,0,OFFSET('פריסת חובות'!BA11,0,-'תכנון הבראה'!$K48))*(1+'תכנון הבראה'!$E48)^('תכנון הבראה'!$K48/12)+
($C20=3)*'תכנון הבראה'!$L48*(BA$17&lt;='תכנון הבראה'!$J48))+ IF($C20=4,(1-'תכנון הבראה'!$M48/'תכנון הבראה'!$B48)*'תכנון הבראה'!$C48,0)*(BA$17&lt;='תכנון הבראה'!$D48)</f>
        <v>0</v>
      </c>
      <c r="BB20" s="162">
        <f ca="1">IF($A20="",0,($C20=0)*'פריסת חובות'!BB11 +($C20=1)*0+ ($C20=2)*IF(BB$17&lt;='תכנון הבראה'!$K48,0,OFFSET('פריסת חובות'!BB11,0,-'תכנון הבראה'!$K48))*(1+'תכנון הבראה'!$E48)^('תכנון הבראה'!$K48/12)+
($C20=3)*'תכנון הבראה'!$L48*(BB$17&lt;='תכנון הבראה'!$J48))+ IF($C20=4,(1-'תכנון הבראה'!$M48/'תכנון הבראה'!$B48)*'תכנון הבראה'!$C48,0)*(BB$17&lt;='תכנון הבראה'!$D48)</f>
        <v>0</v>
      </c>
      <c r="BC20" s="162">
        <f ca="1">IF($A20="",0,($C20=0)*'פריסת חובות'!BC11 +($C20=1)*0+ ($C20=2)*IF(BC$17&lt;='תכנון הבראה'!$K48,0,OFFSET('פריסת חובות'!BC11,0,-'תכנון הבראה'!$K48))*(1+'תכנון הבראה'!$E48)^('תכנון הבראה'!$K48/12)+
($C20=3)*'תכנון הבראה'!$L48*(BC$17&lt;='תכנון הבראה'!$J48))+ IF($C20=4,(1-'תכנון הבראה'!$M48/'תכנון הבראה'!$B48)*'תכנון הבראה'!$C48,0)*(BC$17&lt;='תכנון הבראה'!$D48)</f>
        <v>0</v>
      </c>
      <c r="BD20" s="162">
        <f ca="1">IF($A20="",0,($C20=0)*'פריסת חובות'!BD11 +($C20=1)*0+ ($C20=2)*IF(BD$17&lt;='תכנון הבראה'!$K48,0,OFFSET('פריסת חובות'!BD11,0,-'תכנון הבראה'!$K48))*(1+'תכנון הבראה'!$E48)^('תכנון הבראה'!$K48/12)+
($C20=3)*'תכנון הבראה'!$L48*(BD$17&lt;='תכנון הבראה'!$J48))+ IF($C20=4,(1-'תכנון הבראה'!$M48/'תכנון הבראה'!$B48)*'תכנון הבראה'!$C48,0)*(BD$17&lt;='תכנון הבראה'!$D48)</f>
        <v>0</v>
      </c>
      <c r="BE20" s="162">
        <f ca="1">IF($A20="",0,($C20=0)*'פריסת חובות'!BE11 +($C20=1)*0+ ($C20=2)*IF(BE$17&lt;='תכנון הבראה'!$K48,0,OFFSET('פריסת חובות'!BE11,0,-'תכנון הבראה'!$K48))*(1+'תכנון הבראה'!$E48)^('תכנון הבראה'!$K48/12)+
($C20=3)*'תכנון הבראה'!$L48*(BE$17&lt;='תכנון הבראה'!$J48))+ IF($C20=4,(1-'תכנון הבראה'!$M48/'תכנון הבראה'!$B48)*'תכנון הבראה'!$C48,0)*(BE$17&lt;='תכנון הבראה'!$D48)</f>
        <v>0</v>
      </c>
      <c r="BF20" s="162">
        <f ca="1">IF($A20="",0,($C20=0)*'פריסת חובות'!BF11 +($C20=1)*0+ ($C20=2)*IF(BF$17&lt;='תכנון הבראה'!$K48,0,OFFSET('פריסת חובות'!BF11,0,-'תכנון הבראה'!$K48))*(1+'תכנון הבראה'!$E48)^('תכנון הבראה'!$K48/12)+
($C20=3)*'תכנון הבראה'!$L48*(BF$17&lt;='תכנון הבראה'!$J48))+ IF($C20=4,(1-'תכנון הבראה'!$M48/'תכנון הבראה'!$B48)*'תכנון הבראה'!$C48,0)*(BF$17&lt;='תכנון הבראה'!$D48)</f>
        <v>0</v>
      </c>
      <c r="BG20" s="162">
        <f ca="1">IF($A20="",0,($C20=0)*'פריסת חובות'!BG11 +($C20=1)*0+ ($C20=2)*IF(BG$17&lt;='תכנון הבראה'!$K48,0,OFFSET('פריסת חובות'!BG11,0,-'תכנון הבראה'!$K48))*(1+'תכנון הבראה'!$E48)^('תכנון הבראה'!$K48/12)+
($C20=3)*'תכנון הבראה'!$L48*(BG$17&lt;='תכנון הבראה'!$J48))+ IF($C20=4,(1-'תכנון הבראה'!$M48/'תכנון הבראה'!$B48)*'תכנון הבראה'!$C48,0)*(BG$17&lt;='תכנון הבראה'!$D48)</f>
        <v>0</v>
      </c>
      <c r="BH20" s="162">
        <f ca="1">IF($A20="",0,($C20=0)*'פריסת חובות'!BH11 +($C20=1)*0+ ($C20=2)*IF(BH$17&lt;='תכנון הבראה'!$K48,0,OFFSET('פריסת חובות'!BH11,0,-'תכנון הבראה'!$K48))*(1+'תכנון הבראה'!$E48)^('תכנון הבראה'!$K48/12)+
($C20=3)*'תכנון הבראה'!$L48*(BH$17&lt;='תכנון הבראה'!$J48))+ IF($C20=4,(1-'תכנון הבראה'!$M48/'תכנון הבראה'!$B48)*'תכנון הבראה'!$C48,0)*(BH$17&lt;='תכנון הבראה'!$D48)</f>
        <v>0</v>
      </c>
      <c r="BI20" s="162">
        <f ca="1">IF($A20="",0,($C20=0)*'פריסת חובות'!BI11 +($C20=1)*0+ ($C20=2)*IF(BI$17&lt;='תכנון הבראה'!$K48,0,OFFSET('פריסת חובות'!BI11,0,-'תכנון הבראה'!$K48))*(1+'תכנון הבראה'!$E48)^('תכנון הבראה'!$K48/12)+
($C20=3)*'תכנון הבראה'!$L48*(BI$17&lt;='תכנון הבראה'!$J48))+ IF($C20=4,(1-'תכנון הבראה'!$M48/'תכנון הבראה'!$B48)*'תכנון הבראה'!$C48,0)*(BI$17&lt;='תכנון הבראה'!$D48)</f>
        <v>0</v>
      </c>
      <c r="BJ20" s="162">
        <f ca="1">IF($A20="",0,($C20=0)*'פריסת חובות'!BJ11 +($C20=1)*0+ ($C20=2)*IF(BJ$17&lt;='תכנון הבראה'!$K48,0,OFFSET('פריסת חובות'!BJ11,0,-'תכנון הבראה'!$K48))*(1+'תכנון הבראה'!$E48)^('תכנון הבראה'!$K48/12)+
($C20=3)*'תכנון הבראה'!$L48*(BJ$17&lt;='תכנון הבראה'!$J48))+ IF($C20=4,(1-'תכנון הבראה'!$M48/'תכנון הבראה'!$B48)*'תכנון הבראה'!$C48,0)*(BJ$17&lt;='תכנון הבראה'!$D48)</f>
        <v>0</v>
      </c>
      <c r="BK20" s="162">
        <f ca="1">IF($A20="",0,($C20=0)*'פריסת חובות'!BK11 +($C20=1)*0+ ($C20=2)*IF(BK$17&lt;='תכנון הבראה'!$K48,0,OFFSET('פריסת חובות'!BK11,0,-'תכנון הבראה'!$K48))*(1+'תכנון הבראה'!$E48)^('תכנון הבראה'!$K48/12)+
($C20=3)*'תכנון הבראה'!$L48*(BK$17&lt;='תכנון הבראה'!$J48))+ IF($C20=4,(1-'תכנון הבראה'!$M48/'תכנון הבראה'!$B48)*'תכנון הבראה'!$C48,0)*(BK$17&lt;='תכנון הבראה'!$D48)</f>
        <v>0</v>
      </c>
      <c r="BL20" s="162">
        <f ca="1">IF($A20="",0,($C20=0)*'פריסת חובות'!BL11 +($C20=1)*0+ ($C20=2)*IF(BL$17&lt;='תכנון הבראה'!$K48,0,OFFSET('פריסת חובות'!BL11,0,-'תכנון הבראה'!$K48))*(1+'תכנון הבראה'!$E48)^('תכנון הבראה'!$K48/12)+
($C20=3)*'תכנון הבראה'!$L48*(BL$17&lt;='תכנון הבראה'!$J48))+ IF($C20=4,(1-'תכנון הבראה'!$M48/'תכנון הבראה'!$B48)*'תכנון הבראה'!$C48,0)*(BL$17&lt;='תכנון הבראה'!$D48)</f>
        <v>0</v>
      </c>
      <c r="BM20" s="162">
        <f ca="1">IF($A20="",0,($C20=0)*'פריסת חובות'!BM11 +($C20=1)*0+ ($C20=2)*IF(BM$17&lt;='תכנון הבראה'!$K48,0,OFFSET('פריסת חובות'!BM11,0,-'תכנון הבראה'!$K48))*(1+'תכנון הבראה'!$E48)^('תכנון הבראה'!$K48/12)+
($C20=3)*'תכנון הבראה'!$L48*(BM$17&lt;='תכנון הבראה'!$J48))+ IF($C20=4,(1-'תכנון הבראה'!$M48/'תכנון הבראה'!$B48)*'תכנון הבראה'!$C48,0)*(BM$17&lt;='תכנון הבראה'!$D48)</f>
        <v>0</v>
      </c>
      <c r="BN20" s="162">
        <f ca="1">IF($A20="",0,($C20=0)*'פריסת חובות'!BN11 +($C20=1)*0+ ($C20=2)*IF(BN$17&lt;='תכנון הבראה'!$K48,0,OFFSET('פריסת חובות'!BN11,0,-'תכנון הבראה'!$K48))*(1+'תכנון הבראה'!$E48)^('תכנון הבראה'!$K48/12)+
($C20=3)*'תכנון הבראה'!$L48*(BN$17&lt;='תכנון הבראה'!$J48))+ IF($C20=4,(1-'תכנון הבראה'!$M48/'תכנון הבראה'!$B48)*'תכנון הבראה'!$C48,0)*(BN$17&lt;='תכנון הבראה'!$D48)</f>
        <v>0</v>
      </c>
      <c r="BO20" s="162">
        <f ca="1">IF($A20="",0,($C20=0)*'פריסת חובות'!BO11 +($C20=1)*0+ ($C20=2)*IF(BO$17&lt;='תכנון הבראה'!$K48,0,OFFSET('פריסת חובות'!BO11,0,-'תכנון הבראה'!$K48))*(1+'תכנון הבראה'!$E48)^('תכנון הבראה'!$K48/12)+
($C20=3)*'תכנון הבראה'!$L48*(BO$17&lt;='תכנון הבראה'!$J48))+ IF($C20=4,(1-'תכנון הבראה'!$M48/'תכנון הבראה'!$B48)*'תכנון הבראה'!$C48,0)*(BO$17&lt;='תכנון הבראה'!$D48)</f>
        <v>0</v>
      </c>
      <c r="BP20" s="162">
        <f ca="1">IF($A20="",0,($C20=0)*'פריסת חובות'!BP11 +($C20=1)*0+ ($C20=2)*IF(BP$17&lt;='תכנון הבראה'!$K48,0,OFFSET('פריסת חובות'!BP11,0,-'תכנון הבראה'!$K48))*(1+'תכנון הבראה'!$E48)^('תכנון הבראה'!$K48/12)+
($C20=3)*'תכנון הבראה'!$L48*(BP$17&lt;='תכנון הבראה'!$J48))+ IF($C20=4,(1-'תכנון הבראה'!$M48/'תכנון הבראה'!$B48)*'תכנון הבראה'!$C48,0)*(BP$17&lt;='תכנון הבראה'!$D48)</f>
        <v>0</v>
      </c>
      <c r="BQ20" s="162">
        <f ca="1">IF($A20="",0,($C20=0)*'פריסת חובות'!BQ11 +($C20=1)*0+ ($C20=2)*IF(BQ$17&lt;='תכנון הבראה'!$K48,0,OFFSET('פריסת חובות'!BQ11,0,-'תכנון הבראה'!$K48))*(1+'תכנון הבראה'!$E48)^('תכנון הבראה'!$K48/12)+
($C20=3)*'תכנון הבראה'!$L48*(BQ$17&lt;='תכנון הבראה'!$J48))+ IF($C20=4,(1-'תכנון הבראה'!$M48/'תכנון הבראה'!$B48)*'תכנון הבראה'!$C48,0)*(BQ$17&lt;='תכנון הבראה'!$D48)</f>
        <v>0</v>
      </c>
      <c r="BR20" s="162">
        <f ca="1">IF($A20="",0,($C20=0)*'פריסת חובות'!BR11 +($C20=1)*0+ ($C20=2)*IF(BR$17&lt;='תכנון הבראה'!$K48,0,OFFSET('פריסת חובות'!BR11,0,-'תכנון הבראה'!$K48))*(1+'תכנון הבראה'!$E48)^('תכנון הבראה'!$K48/12)+
($C20=3)*'תכנון הבראה'!$L48*(BR$17&lt;='תכנון הבראה'!$J48))+ IF($C20=4,(1-'תכנון הבראה'!$M48/'תכנון הבראה'!$B48)*'תכנון הבראה'!$C48,0)*(BR$17&lt;='תכנון הבראה'!$D48)</f>
        <v>0</v>
      </c>
      <c r="BS20" s="162">
        <f ca="1">IF($A20="",0,($C20=0)*'פריסת חובות'!BS11 +($C20=1)*0+ ($C20=2)*IF(BS$17&lt;='תכנון הבראה'!$K48,0,OFFSET('פריסת חובות'!BS11,0,-'תכנון הבראה'!$K48))*(1+'תכנון הבראה'!$E48)^('תכנון הבראה'!$K48/12)+
($C20=3)*'תכנון הבראה'!$L48*(BS$17&lt;='תכנון הבראה'!$J48))+ IF($C20=4,(1-'תכנון הבראה'!$M48/'תכנון הבראה'!$B48)*'תכנון הבראה'!$C48,0)*(BS$17&lt;='תכנון הבראה'!$D48)</f>
        <v>0</v>
      </c>
      <c r="BT20" s="162">
        <f ca="1">IF($A20="",0,($C20=0)*'פריסת חובות'!BT11 +($C20=1)*0+ ($C20=2)*IF(BT$17&lt;='תכנון הבראה'!$K48,0,OFFSET('פריסת חובות'!BT11,0,-'תכנון הבראה'!$K48))*(1+'תכנון הבראה'!$E48)^('תכנון הבראה'!$K48/12)+
($C20=3)*'תכנון הבראה'!$L48*(BT$17&lt;='תכנון הבראה'!$J48))+ IF($C20=4,(1-'תכנון הבראה'!$M48/'תכנון הבראה'!$B48)*'תכנון הבראה'!$C48,0)*(BT$17&lt;='תכנון הבראה'!$D48)</f>
        <v>0</v>
      </c>
      <c r="BU20" s="162">
        <f ca="1">IF($A20="",0,($C20=0)*'פריסת חובות'!BU11 +($C20=1)*0+ ($C20=2)*IF(BU$17&lt;='תכנון הבראה'!$K48,0,OFFSET('פריסת חובות'!BU11,0,-'תכנון הבראה'!$K48))*(1+'תכנון הבראה'!$E48)^('תכנון הבראה'!$K48/12)+
($C20=3)*'תכנון הבראה'!$L48*(BU$17&lt;='תכנון הבראה'!$J48))+ IF($C20=4,(1-'תכנון הבראה'!$M48/'תכנון הבראה'!$B48)*'תכנון הבראה'!$C48,0)*(BU$17&lt;='תכנון הבראה'!$D48)</f>
        <v>0</v>
      </c>
      <c r="BV20" s="162">
        <f ca="1">IF($A20="",0,($C20=0)*'פריסת חובות'!BV11 +($C20=1)*0+ ($C20=2)*IF(BV$17&lt;='תכנון הבראה'!$K48,0,OFFSET('פריסת חובות'!BV11,0,-'תכנון הבראה'!$K48))*(1+'תכנון הבראה'!$E48)^('תכנון הבראה'!$K48/12)+
($C20=3)*'תכנון הבראה'!$L48*(BV$17&lt;='תכנון הבראה'!$J48))+ IF($C20=4,(1-'תכנון הבראה'!$M48/'תכנון הבראה'!$B48)*'תכנון הבראה'!$C48,0)*(BV$17&lt;='תכנון הבראה'!$D48)</f>
        <v>0</v>
      </c>
      <c r="BW20" s="162">
        <f ca="1">IF($A20="",0,($C20=0)*'פריסת חובות'!BW11 +($C20=1)*0+ ($C20=2)*IF(BW$17&lt;='תכנון הבראה'!$K48,0,OFFSET('פריסת חובות'!BW11,0,-'תכנון הבראה'!$K48))*(1+'תכנון הבראה'!$E48)^('תכנון הבראה'!$K48/12)+
($C20=3)*'תכנון הבראה'!$L48*(BW$17&lt;='תכנון הבראה'!$J48))+ IF($C20=4,(1-'תכנון הבראה'!$M48/'תכנון הבראה'!$B48)*'תכנון הבראה'!$C48,0)*(BW$17&lt;='תכנון הבראה'!$D48)</f>
        <v>0</v>
      </c>
      <c r="BX20" s="162">
        <f ca="1">IF($A20="",0,($C20=0)*'פריסת חובות'!BX11 +($C20=1)*0+ ($C20=2)*IF(BX$17&lt;='תכנון הבראה'!$K48,0,OFFSET('פריסת חובות'!BX11,0,-'תכנון הבראה'!$K48))*(1+'תכנון הבראה'!$E48)^('תכנון הבראה'!$K48/12)+
($C20=3)*'תכנון הבראה'!$L48*(BX$17&lt;='תכנון הבראה'!$J48))+ IF($C20=4,(1-'תכנון הבראה'!$M48/'תכנון הבראה'!$B48)*'תכנון הבראה'!$C48,0)*(BX$17&lt;='תכנון הבראה'!$D48)</f>
        <v>0</v>
      </c>
      <c r="BY20" s="162">
        <f ca="1">IF($A20="",0,($C20=0)*'פריסת חובות'!BY11 +($C20=1)*0+ ($C20=2)*IF(BY$17&lt;='תכנון הבראה'!$K48,0,OFFSET('פריסת חובות'!BY11,0,-'תכנון הבראה'!$K48))*(1+'תכנון הבראה'!$E48)^('תכנון הבראה'!$K48/12)+
($C20=3)*'תכנון הבראה'!$L48*(BY$17&lt;='תכנון הבראה'!$J48))+ IF($C20=4,(1-'תכנון הבראה'!$M48/'תכנון הבראה'!$B48)*'תכנון הבראה'!$C48,0)*(BY$17&lt;='תכנון הבראה'!$D48)</f>
        <v>0</v>
      </c>
      <c r="BZ20" s="162">
        <f ca="1">IF($A20="",0,($C20=0)*'פריסת חובות'!BZ11 +($C20=1)*0+ ($C20=2)*IF(BZ$17&lt;='תכנון הבראה'!$K48,0,OFFSET('פריסת חובות'!BZ11,0,-'תכנון הבראה'!$K48))*(1+'תכנון הבראה'!$E48)^('תכנון הבראה'!$K48/12)+
($C20=3)*'תכנון הבראה'!$L48*(BZ$17&lt;='תכנון הבראה'!$J48))+ IF($C20=4,(1-'תכנון הבראה'!$M48/'תכנון הבראה'!$B48)*'תכנון הבראה'!$C48,0)*(BZ$17&lt;='תכנון הבראה'!$D48)</f>
        <v>0</v>
      </c>
      <c r="CA20" s="162">
        <f ca="1">IF($A20="",0,($C20=0)*'פריסת חובות'!CA11 +($C20=1)*0+ ($C20=2)*IF(CA$17&lt;='תכנון הבראה'!$K48,0,OFFSET('פריסת חובות'!CA11,0,-'תכנון הבראה'!$K48))*(1+'תכנון הבראה'!$E48)^('תכנון הבראה'!$K48/12)+
($C20=3)*'תכנון הבראה'!$L48*(CA$17&lt;='תכנון הבראה'!$J48))+ IF($C20=4,(1-'תכנון הבראה'!$M48/'תכנון הבראה'!$B48)*'תכנון הבראה'!$C48,0)*(CA$17&lt;='תכנון הבראה'!$D48)</f>
        <v>0</v>
      </c>
      <c r="CB20" s="162">
        <f ca="1">IF($A20="",0,($C20=0)*'פריסת חובות'!CB11 +($C20=1)*0+ ($C20=2)*IF(CB$17&lt;='תכנון הבראה'!$K48,0,OFFSET('פריסת חובות'!CB11,0,-'תכנון הבראה'!$K48))*(1+'תכנון הבראה'!$E48)^('תכנון הבראה'!$K48/12)+
($C20=3)*'תכנון הבראה'!$L48*(CB$17&lt;='תכנון הבראה'!$J48))+ IF($C20=4,(1-'תכנון הבראה'!$M48/'תכנון הבראה'!$B48)*'תכנון הבראה'!$C48,0)*(CB$17&lt;='תכנון הבראה'!$D48)</f>
        <v>0</v>
      </c>
      <c r="CC20" s="162">
        <f ca="1">IF($A20="",0,($C20=0)*'פריסת חובות'!CC11 +($C20=1)*0+ ($C20=2)*IF(CC$17&lt;='תכנון הבראה'!$K48,0,OFFSET('פריסת חובות'!CC11,0,-'תכנון הבראה'!$K48))*(1+'תכנון הבראה'!$E48)^('תכנון הבראה'!$K48/12)+
($C20=3)*'תכנון הבראה'!$L48*(CC$17&lt;='תכנון הבראה'!$J48))+ IF($C20=4,(1-'תכנון הבראה'!$M48/'תכנון הבראה'!$B48)*'תכנון הבראה'!$C48,0)*(CC$17&lt;='תכנון הבראה'!$D48)</f>
        <v>0</v>
      </c>
      <c r="CD20" s="162">
        <f ca="1">IF($A20="",0,($C20=0)*'פריסת חובות'!CD11 +($C20=1)*0+ ($C20=2)*IF(CD$17&lt;='תכנון הבראה'!$K48,0,OFFSET('פריסת חובות'!CD11,0,-'תכנון הבראה'!$K48))*(1+'תכנון הבראה'!$E48)^('תכנון הבראה'!$K48/12)+
($C20=3)*'תכנון הבראה'!$L48*(CD$17&lt;='תכנון הבראה'!$J48))+ IF($C20=4,(1-'תכנון הבראה'!$M48/'תכנון הבראה'!$B48)*'תכנון הבראה'!$C48,0)*(CD$17&lt;='תכנון הבראה'!$D48)</f>
        <v>0</v>
      </c>
      <c r="CE20" s="162">
        <f ca="1">IF($A20="",0,($C20=0)*'פריסת חובות'!CE11 +($C20=1)*0+ ($C20=2)*IF(CE$17&lt;='תכנון הבראה'!$K48,0,OFFSET('פריסת חובות'!CE11,0,-'תכנון הבראה'!$K48))*(1+'תכנון הבראה'!$E48)^('תכנון הבראה'!$K48/12)+
($C20=3)*'תכנון הבראה'!$L48*(CE$17&lt;='תכנון הבראה'!$J48))+ IF($C20=4,(1-'תכנון הבראה'!$M48/'תכנון הבראה'!$B48)*'תכנון הבראה'!$C48,0)*(CE$17&lt;='תכנון הבראה'!$D48)</f>
        <v>0</v>
      </c>
      <c r="CF20" s="162">
        <f ca="1">IF($A20="",0,($C20=0)*'פריסת חובות'!CF11 +($C20=1)*0+ ($C20=2)*IF(CF$17&lt;='תכנון הבראה'!$K48,0,OFFSET('פריסת חובות'!CF11,0,-'תכנון הבראה'!$K48))*(1+'תכנון הבראה'!$E48)^('תכנון הבראה'!$K48/12)+
($C20=3)*'תכנון הבראה'!$L48*(CF$17&lt;='תכנון הבראה'!$J48))+ IF($C20=4,(1-'תכנון הבראה'!$M48/'תכנון הבראה'!$B48)*'תכנון הבראה'!$C48,0)*(CF$17&lt;='תכנון הבראה'!$D48)</f>
        <v>0</v>
      </c>
      <c r="CG20" s="162">
        <f ca="1">IF($A20="",0,($C20=0)*'פריסת חובות'!CG11 +($C20=1)*0+ ($C20=2)*IF(CG$17&lt;='תכנון הבראה'!$K48,0,OFFSET('פריסת חובות'!CG11,0,-'תכנון הבראה'!$K48))*(1+'תכנון הבראה'!$E48)^('תכנון הבראה'!$K48/12)+
($C20=3)*'תכנון הבראה'!$L48*(CG$17&lt;='תכנון הבראה'!$J48))+ IF($C20=4,(1-'תכנון הבראה'!$M48/'תכנון הבראה'!$B48)*'תכנון הבראה'!$C48,0)*(CG$17&lt;='תכנון הבראה'!$D48)</f>
        <v>0</v>
      </c>
      <c r="CH20" s="162">
        <f ca="1">IF($A20="",0,($C20=0)*'פריסת חובות'!CH11 +($C20=1)*0+ ($C20=2)*IF(CH$17&lt;='תכנון הבראה'!$K48,0,OFFSET('פריסת חובות'!CH11,0,-'תכנון הבראה'!$K48))*(1+'תכנון הבראה'!$E48)^('תכנון הבראה'!$K48/12)+
($C20=3)*'תכנון הבראה'!$L48*(CH$17&lt;='תכנון הבראה'!$J48))+ IF($C20=4,(1-'תכנון הבראה'!$M48/'תכנון הבראה'!$B48)*'תכנון הבראה'!$C48,0)*(CH$17&lt;='תכנון הבראה'!$D48)</f>
        <v>0</v>
      </c>
      <c r="CI20" s="162">
        <f ca="1">IF($A20="",0,($C20=0)*'פריסת חובות'!CI11 +($C20=1)*0+ ($C20=2)*IF(CI$17&lt;='תכנון הבראה'!$K48,0,OFFSET('פריסת חובות'!CI11,0,-'תכנון הבראה'!$K48))*(1+'תכנון הבראה'!$E48)^('תכנון הבראה'!$K48/12)+
($C20=3)*'תכנון הבראה'!$L48*(CI$17&lt;='תכנון הבראה'!$J48))+ IF($C20=4,(1-'תכנון הבראה'!$M48/'תכנון הבראה'!$B48)*'תכנון הבראה'!$C48,0)*(CI$17&lt;='תכנון הבראה'!$D48)</f>
        <v>0</v>
      </c>
      <c r="CJ20" s="162">
        <f ca="1">IF($A20="",0,($C20=0)*'פריסת חובות'!CJ11 +($C20=1)*0+ ($C20=2)*IF(CJ$17&lt;='תכנון הבראה'!$K48,0,OFFSET('פריסת חובות'!CJ11,0,-'תכנון הבראה'!$K48))*(1+'תכנון הבראה'!$E48)^('תכנון הבראה'!$K48/12)+
($C20=3)*'תכנון הבראה'!$L48*(CJ$17&lt;='תכנון הבראה'!$J48))+ IF($C20=4,(1-'תכנון הבראה'!$M48/'תכנון הבראה'!$B48)*'תכנון הבראה'!$C48,0)*(CJ$17&lt;='תכנון הבראה'!$D48)</f>
        <v>0</v>
      </c>
      <c r="CK20" s="162">
        <f ca="1">IF($A20="",0,($C20=0)*'פריסת חובות'!CK11 +($C20=1)*0+ ($C20=2)*IF(CK$17&lt;='תכנון הבראה'!$K48,0,OFFSET('פריסת חובות'!CK11,0,-'תכנון הבראה'!$K48))*(1+'תכנון הבראה'!$E48)^('תכנון הבראה'!$K48/12)+
($C20=3)*'תכנון הבראה'!$L48*(CK$17&lt;='תכנון הבראה'!$J48))+ IF($C20=4,(1-'תכנון הבראה'!$M48/'תכנון הבראה'!$B48)*'תכנון הבראה'!$C48,0)*(CK$17&lt;='תכנון הבראה'!$D48)</f>
        <v>0</v>
      </c>
      <c r="CL20" s="162">
        <f ca="1">IF($A20="",0,($C20=0)*'פריסת חובות'!CL11 +($C20=1)*0+ ($C20=2)*IF(CL$17&lt;='תכנון הבראה'!$K48,0,OFFSET('פריסת חובות'!CL11,0,-'תכנון הבראה'!$K48))*(1+'תכנון הבראה'!$E48)^('תכנון הבראה'!$K48/12)+
($C20=3)*'תכנון הבראה'!$L48*(CL$17&lt;='תכנון הבראה'!$J48))+ IF($C20=4,(1-'תכנון הבראה'!$M48/'תכנון הבראה'!$B48)*'תכנון הבראה'!$C48,0)*(CL$17&lt;='תכנון הבראה'!$D48)</f>
        <v>0</v>
      </c>
      <c r="CM20" s="162">
        <f ca="1">IF($A20="",0,($C20=0)*'פריסת חובות'!CM11 +($C20=1)*0+ ($C20=2)*IF(CM$17&lt;='תכנון הבראה'!$K48,0,OFFSET('פריסת חובות'!CM11,0,-'תכנון הבראה'!$K48))*(1+'תכנון הבראה'!$E48)^('תכנון הבראה'!$K48/12)+
($C20=3)*'תכנון הבראה'!$L48*(CM$17&lt;='תכנון הבראה'!$J48))+ IF($C20=4,(1-'תכנון הבראה'!$M48/'תכנון הבראה'!$B48)*'תכנון הבראה'!$C48,0)*(CM$17&lt;='תכנון הבראה'!$D48)</f>
        <v>0</v>
      </c>
      <c r="CN20" s="162">
        <f ca="1">IF($A20="",0,($C20=0)*'פריסת חובות'!CN11 +($C20=1)*0+ ($C20=2)*IF(CN$17&lt;='תכנון הבראה'!$K48,0,OFFSET('פריסת חובות'!CN11,0,-'תכנון הבראה'!$K48))*(1+'תכנון הבראה'!$E48)^('תכנון הבראה'!$K48/12)+
($C20=3)*'תכנון הבראה'!$L48*(CN$17&lt;='תכנון הבראה'!$J48))+ IF($C20=4,(1-'תכנון הבראה'!$M48/'תכנון הבראה'!$B48)*'תכנון הבראה'!$C48,0)*(CN$17&lt;='תכנון הבראה'!$D48)</f>
        <v>0</v>
      </c>
      <c r="CO20" s="162">
        <f ca="1">IF($A20="",0,($C20=0)*'פריסת חובות'!CO11 +($C20=1)*0+ ($C20=2)*IF(CO$17&lt;='תכנון הבראה'!$K48,0,OFFSET('פריסת חובות'!CO11,0,-'תכנון הבראה'!$K48))*(1+'תכנון הבראה'!$E48)^('תכנון הבראה'!$K48/12)+
($C20=3)*'תכנון הבראה'!$L48*(CO$17&lt;='תכנון הבראה'!$J48))+ IF($C20=4,(1-'תכנון הבראה'!$M48/'תכנון הבראה'!$B48)*'תכנון הבראה'!$C48,0)*(CO$17&lt;='תכנון הבראה'!$D48)</f>
        <v>0</v>
      </c>
      <c r="CP20" s="162">
        <f ca="1">IF($A20="",0,($C20=0)*'פריסת חובות'!CP11 +($C20=1)*0+ ($C20=2)*IF(CP$17&lt;='תכנון הבראה'!$K48,0,OFFSET('פריסת חובות'!CP11,0,-'תכנון הבראה'!$K48))*(1+'תכנון הבראה'!$E48)^('תכנון הבראה'!$K48/12)+
($C20=3)*'תכנון הבראה'!$L48*(CP$17&lt;='תכנון הבראה'!$J48))+ IF($C20=4,(1-'תכנון הבראה'!$M48/'תכנון הבראה'!$B48)*'תכנון הבראה'!$C48,0)*(CP$17&lt;='תכנון הבראה'!$D48)</f>
        <v>0</v>
      </c>
      <c r="CQ20" s="162">
        <f ca="1">IF($A20="",0,($C20=0)*'פריסת חובות'!CQ11 +($C20=1)*0+ ($C20=2)*IF(CQ$17&lt;='תכנון הבראה'!$K48,0,OFFSET('פריסת חובות'!CQ11,0,-'תכנון הבראה'!$K48))*(1+'תכנון הבראה'!$E48)^('תכנון הבראה'!$K48/12)+
($C20=3)*'תכנון הבראה'!$L48*(CQ$17&lt;='תכנון הבראה'!$J48))+ IF($C20=4,(1-'תכנון הבראה'!$M48/'תכנון הבראה'!$B48)*'תכנון הבראה'!$C48,0)*(CQ$17&lt;='תכנון הבראה'!$D48)</f>
        <v>0</v>
      </c>
      <c r="CR20" s="162">
        <f ca="1">IF($A20="",0,($C20=0)*'פריסת חובות'!CR11 +($C20=1)*0+ ($C20=2)*IF(CR$17&lt;='תכנון הבראה'!$K48,0,OFFSET('פריסת חובות'!CR11,0,-'תכנון הבראה'!$K48))*(1+'תכנון הבראה'!$E48)^('תכנון הבראה'!$K48/12)+
($C20=3)*'תכנון הבראה'!$L48*(CR$17&lt;='תכנון הבראה'!$J48))+ IF($C20=4,(1-'תכנון הבראה'!$M48/'תכנון הבראה'!$B48)*'תכנון הבראה'!$C48,0)*(CR$17&lt;='תכנון הבראה'!$D48)</f>
        <v>0</v>
      </c>
      <c r="CS20" s="162">
        <f ca="1">IF($A20="",0,($C20=0)*'פריסת חובות'!CS11 +($C20=1)*0+ ($C20=2)*IF(CS$17&lt;='תכנון הבראה'!$K48,0,OFFSET('פריסת חובות'!CS11,0,-'תכנון הבראה'!$K48))*(1+'תכנון הבראה'!$E48)^('תכנון הבראה'!$K48/12)+
($C20=3)*'תכנון הבראה'!$L48*(CS$17&lt;='תכנון הבראה'!$J48))+ IF($C20=4,(1-'תכנון הבראה'!$M48/'תכנון הבראה'!$B48)*'תכנון הבראה'!$C48,0)*(CS$17&lt;='תכנון הבראה'!$D48)</f>
        <v>0</v>
      </c>
      <c r="CT20" s="162">
        <f ca="1">IF($A20="",0,($C20=0)*'פריסת חובות'!CT11 +($C20=1)*0+ ($C20=2)*IF(CT$17&lt;='תכנון הבראה'!$K48,0,OFFSET('פריסת חובות'!CT11,0,-'תכנון הבראה'!$K48))*(1+'תכנון הבראה'!$E48)^('תכנון הבראה'!$K48/12)+
($C20=3)*'תכנון הבראה'!$L48*(CT$17&lt;='תכנון הבראה'!$J48))+ IF($C20=4,(1-'תכנון הבראה'!$M48/'תכנון הבראה'!$B48)*'תכנון הבראה'!$C48,0)*(CT$17&lt;='תכנון הבראה'!$D48)</f>
        <v>0</v>
      </c>
      <c r="CU20" s="162">
        <f ca="1">IF($A20="",0,($C20=0)*'פריסת חובות'!CU11 +($C20=1)*0+ ($C20=2)*IF(CU$17&lt;='תכנון הבראה'!$K48,0,OFFSET('פריסת חובות'!CU11,0,-'תכנון הבראה'!$K48))*(1+'תכנון הבראה'!$E48)^('תכנון הבראה'!$K48/12)+
($C20=3)*'תכנון הבראה'!$L48*(CU$17&lt;='תכנון הבראה'!$J48))+ IF($C20=4,(1-'תכנון הבראה'!$M48/'תכנון הבראה'!$B48)*'תכנון הבראה'!$C48,0)*(CU$17&lt;='תכנון הבראה'!$D48)</f>
        <v>0</v>
      </c>
      <c r="CV20" s="162">
        <f ca="1">IF($A20="",0,($C20=0)*'פריסת חובות'!CV11 +($C20=1)*0+ ($C20=2)*IF(CV$17&lt;='תכנון הבראה'!$K48,0,OFFSET('פריסת חובות'!CV11,0,-'תכנון הבראה'!$K48))*(1+'תכנון הבראה'!$E48)^('תכנון הבראה'!$K48/12)+
($C20=3)*'תכנון הבראה'!$L48*(CV$17&lt;='תכנון הבראה'!$J48))+ IF($C20=4,(1-'תכנון הבראה'!$M48/'תכנון הבראה'!$B48)*'תכנון הבראה'!$C48,0)*(CV$17&lt;='תכנון הבראה'!$D48)</f>
        <v>0</v>
      </c>
      <c r="CW20" s="162">
        <f ca="1">IF($A20="",0,($C20=0)*'פריסת חובות'!CW11 +($C20=1)*0+ ($C20=2)*IF(CW$17&lt;='תכנון הבראה'!$K48,0,OFFSET('פריסת חובות'!CW11,0,-'תכנון הבראה'!$K48))*(1+'תכנון הבראה'!$E48)^('תכנון הבראה'!$K48/12)+
($C20=3)*'תכנון הבראה'!$L48*(CW$17&lt;='תכנון הבראה'!$J48))+ IF($C20=4,(1-'תכנון הבראה'!$M48/'תכנון הבראה'!$B48)*'תכנון הבראה'!$C48,0)*(CW$17&lt;='תכנון הבראה'!$D48)</f>
        <v>0</v>
      </c>
      <c r="CX20" s="162">
        <f ca="1">IF($A20="",0,($C20=0)*'פריסת חובות'!CX11 +($C20=1)*0+ ($C20=2)*IF(CX$17&lt;='תכנון הבראה'!$K48,0,OFFSET('פריסת חובות'!CX11,0,-'תכנון הבראה'!$K48))*(1+'תכנון הבראה'!$E48)^('תכנון הבראה'!$K48/12)+
($C20=3)*'תכנון הבראה'!$L48*(CX$17&lt;='תכנון הבראה'!$J48))+ IF($C20=4,(1-'תכנון הבראה'!$M48/'תכנון הבראה'!$B48)*'תכנון הבראה'!$C48,0)*(CX$17&lt;='תכנון הבראה'!$D48)</f>
        <v>0</v>
      </c>
      <c r="CY20" s="162">
        <f ca="1">IF($A20="",0,($C20=0)*'פריסת חובות'!CY11 +($C20=1)*0+ ($C20=2)*IF(CY$17&lt;='תכנון הבראה'!$K48,0,OFFSET('פריסת חובות'!CY11,0,-'תכנון הבראה'!$K48))*(1+'תכנון הבראה'!$E48)^('תכנון הבראה'!$K48/12)+
($C20=3)*'תכנון הבראה'!$L48*(CY$17&lt;='תכנון הבראה'!$J48))+ IF($C20=4,(1-'תכנון הבראה'!$M48/'תכנון הבראה'!$B48)*'תכנון הבראה'!$C48,0)*(CY$17&lt;='תכנון הבראה'!$D48)</f>
        <v>0</v>
      </c>
      <c r="CZ20" s="163">
        <f ca="1">IF($A20="",0,($C20=0)*'פריסת חובות'!CZ11 +($C20=1)*0+ ($C20=2)*IF(CZ$17&lt;='תכנון הבראה'!$K48,0,OFFSET('פריסת חובות'!CZ11,0,-'תכנון הבראה'!$K48))*(1+'תכנון הבראה'!$E48)^('תכנון הבראה'!$K48/12)+
($C20=3)*'תכנון הבראה'!$L48*(CZ$17&lt;='תכנון הבראה'!$J48))+ IF($C20=4,(1-'תכנון הבראה'!$M48/'תכנון הבראה'!$B48)*'תכנון הבראה'!$C48,0)*(CZ$17&lt;='תכנון הבראה'!$D48)</f>
        <v>0</v>
      </c>
    </row>
    <row r="21" spans="1:104" ht="12.75" hidden="1" customHeight="1" outlineLevel="1">
      <c r="A21" s="193" t="str">
        <f ca="1">'תכנון הבראה'!A49</f>
        <v/>
      </c>
      <c r="B21" s="161">
        <f>'תכנון הבראה'!H49</f>
        <v>0</v>
      </c>
      <c r="C21" s="158">
        <f t="shared" si="18"/>
        <v>0</v>
      </c>
      <c r="D21" s="158"/>
      <c r="E21" s="162">
        <f ca="1">IF($A21="",0,($C21=0)*'פריסת חובות'!E12 +($C21=1)*0+ ($C21=2)*IF(E$17&lt;='תכנון הבראה'!$K49,0,OFFSET('פריסת חובות'!E12,0,-'תכנון הבראה'!$K49))*(1+'תכנון הבראה'!$E49)^('תכנון הבראה'!$K49/12)+
($C21=3)*'תכנון הבראה'!$L49*(E$17&lt;='תכנון הבראה'!$J49))+ IF($C21=4,(1-'תכנון הבראה'!$M49/'תכנון הבראה'!$B49)*'תכנון הבראה'!$C49,0)*(E$17&lt;='תכנון הבראה'!$D49)</f>
        <v>0</v>
      </c>
      <c r="F21" s="162">
        <f ca="1">IF($A21="",0,($C21=0)*'פריסת חובות'!F12 +($C21=1)*0+ ($C21=2)*IF(F$17&lt;='תכנון הבראה'!$K49,0,OFFSET('פריסת חובות'!F12,0,-'תכנון הבראה'!$K49))*(1+'תכנון הבראה'!$E49)^('תכנון הבראה'!$K49/12)+
($C21=3)*'תכנון הבראה'!$L49*(F$17&lt;='תכנון הבראה'!$J49))+ IF($C21=4,(1-'תכנון הבראה'!$M49/'תכנון הבראה'!$B49)*'תכנון הבראה'!$C49,0)*(F$17&lt;='תכנון הבראה'!$D49)</f>
        <v>0</v>
      </c>
      <c r="G21" s="162">
        <f ca="1">IF($A21="",0,($C21=0)*'פריסת חובות'!G12 +($C21=1)*0+ ($C21=2)*IF(G$17&lt;='תכנון הבראה'!$K49,0,OFFSET('פריסת חובות'!G12,0,-'תכנון הבראה'!$K49))*(1+'תכנון הבראה'!$E49)^('תכנון הבראה'!$K49/12)+
($C21=3)*'תכנון הבראה'!$L49*(G$17&lt;='תכנון הבראה'!$J49))+ IF($C21=4,(1-'תכנון הבראה'!$M49/'תכנון הבראה'!$B49)*'תכנון הבראה'!$C49,0)*(G$17&lt;='תכנון הבראה'!$D49)</f>
        <v>0</v>
      </c>
      <c r="H21" s="162">
        <f ca="1">IF($A21="",0,($C21=0)*'פריסת חובות'!H12 +($C21=1)*0+ ($C21=2)*IF(H$17&lt;='תכנון הבראה'!$K49,0,OFFSET('פריסת חובות'!H12,0,-'תכנון הבראה'!$K49))*(1+'תכנון הבראה'!$E49)^('תכנון הבראה'!$K49/12)+
($C21=3)*'תכנון הבראה'!$L49*(H$17&lt;='תכנון הבראה'!$J49))+ IF($C21=4,(1-'תכנון הבראה'!$M49/'תכנון הבראה'!$B49)*'תכנון הבראה'!$C49,0)*(H$17&lt;='תכנון הבראה'!$D49)</f>
        <v>0</v>
      </c>
      <c r="I21" s="162">
        <f ca="1">IF($A21="",0,($C21=0)*'פריסת חובות'!I12 +($C21=1)*0+ ($C21=2)*IF(I$17&lt;='תכנון הבראה'!$K49,0,OFFSET('פריסת חובות'!I12,0,-'תכנון הבראה'!$K49))*(1+'תכנון הבראה'!$E49)^('תכנון הבראה'!$K49/12)+
($C21=3)*'תכנון הבראה'!$L49*(I$17&lt;='תכנון הבראה'!$J49))+ IF($C21=4,(1-'תכנון הבראה'!$M49/'תכנון הבראה'!$B49)*'תכנון הבראה'!$C49,0)*(I$17&lt;='תכנון הבראה'!$D49)</f>
        <v>0</v>
      </c>
      <c r="J21" s="162">
        <f ca="1">IF($A21="",0,($C21=0)*'פריסת חובות'!J12 +($C21=1)*0+ ($C21=2)*IF(J$17&lt;='תכנון הבראה'!$K49,0,OFFSET('פריסת חובות'!J12,0,-'תכנון הבראה'!$K49))*(1+'תכנון הבראה'!$E49)^('תכנון הבראה'!$K49/12)+
($C21=3)*'תכנון הבראה'!$L49*(J$17&lt;='תכנון הבראה'!$J49))+ IF($C21=4,(1-'תכנון הבראה'!$M49/'תכנון הבראה'!$B49)*'תכנון הבראה'!$C49,0)*(J$17&lt;='תכנון הבראה'!$D49)</f>
        <v>0</v>
      </c>
      <c r="K21" s="162">
        <f ca="1">IF($A21="",0,($C21=0)*'פריסת חובות'!K12 +($C21=1)*0+ ($C21=2)*IF(K$17&lt;='תכנון הבראה'!$K49,0,OFFSET('פריסת חובות'!K12,0,-'תכנון הבראה'!$K49))*(1+'תכנון הבראה'!$E49)^('תכנון הבראה'!$K49/12)+
($C21=3)*'תכנון הבראה'!$L49*(K$17&lt;='תכנון הבראה'!$J49))+ IF($C21=4,(1-'תכנון הבראה'!$M49/'תכנון הבראה'!$B49)*'תכנון הבראה'!$C49,0)*(K$17&lt;='תכנון הבראה'!$D49)</f>
        <v>0</v>
      </c>
      <c r="L21" s="162">
        <f ca="1">IF($A21="",0,($C21=0)*'פריסת חובות'!L12 +($C21=1)*0+ ($C21=2)*IF(L$17&lt;='תכנון הבראה'!$K49,0,OFFSET('פריסת חובות'!L12,0,-'תכנון הבראה'!$K49))*(1+'תכנון הבראה'!$E49)^('תכנון הבראה'!$K49/12)+
($C21=3)*'תכנון הבראה'!$L49*(L$17&lt;='תכנון הבראה'!$J49))+ IF($C21=4,(1-'תכנון הבראה'!$M49/'תכנון הבראה'!$B49)*'תכנון הבראה'!$C49,0)*(L$17&lt;='תכנון הבראה'!$D49)</f>
        <v>0</v>
      </c>
      <c r="M21" s="162">
        <f ca="1">IF($A21="",0,($C21=0)*'פריסת חובות'!M12 +($C21=1)*0+ ($C21=2)*IF(M$17&lt;='תכנון הבראה'!$K49,0,OFFSET('פריסת חובות'!M12,0,-'תכנון הבראה'!$K49))*(1+'תכנון הבראה'!$E49)^('תכנון הבראה'!$K49/12)+
($C21=3)*'תכנון הבראה'!$L49*(M$17&lt;='תכנון הבראה'!$J49))+ IF($C21=4,(1-'תכנון הבראה'!$M49/'תכנון הבראה'!$B49)*'תכנון הבראה'!$C49,0)*(M$17&lt;='תכנון הבראה'!$D49)</f>
        <v>0</v>
      </c>
      <c r="N21" s="162">
        <f ca="1">IF($A21="",0,($C21=0)*'פריסת חובות'!N12 +($C21=1)*0+ ($C21=2)*IF(N$17&lt;='תכנון הבראה'!$K49,0,OFFSET('פריסת חובות'!N12,0,-'תכנון הבראה'!$K49))*(1+'תכנון הבראה'!$E49)^('תכנון הבראה'!$K49/12)+
($C21=3)*'תכנון הבראה'!$L49*(N$17&lt;='תכנון הבראה'!$J49))+ IF($C21=4,(1-'תכנון הבראה'!$M49/'תכנון הבראה'!$B49)*'תכנון הבראה'!$C49,0)*(N$17&lt;='תכנון הבראה'!$D49)</f>
        <v>0</v>
      </c>
      <c r="O21" s="162">
        <f ca="1">IF($A21="",0,($C21=0)*'פריסת חובות'!O12 +($C21=1)*0+ ($C21=2)*IF(O$17&lt;='תכנון הבראה'!$K49,0,OFFSET('פריסת חובות'!O12,0,-'תכנון הבראה'!$K49))*(1+'תכנון הבראה'!$E49)^('תכנון הבראה'!$K49/12)+
($C21=3)*'תכנון הבראה'!$L49*(O$17&lt;='תכנון הבראה'!$J49))+ IF($C21=4,(1-'תכנון הבראה'!$M49/'תכנון הבראה'!$B49)*'תכנון הבראה'!$C49,0)*(O$17&lt;='תכנון הבראה'!$D49)</f>
        <v>0</v>
      </c>
      <c r="P21" s="162">
        <f ca="1">IF($A21="",0,($C21=0)*'פריסת חובות'!P12 +($C21=1)*0+ ($C21=2)*IF(P$17&lt;='תכנון הבראה'!$K49,0,OFFSET('פריסת חובות'!P12,0,-'תכנון הבראה'!$K49))*(1+'תכנון הבראה'!$E49)^('תכנון הבראה'!$K49/12)+
($C21=3)*'תכנון הבראה'!$L49*(P$17&lt;='תכנון הבראה'!$J49))+ IF($C21=4,(1-'תכנון הבראה'!$M49/'תכנון הבראה'!$B49)*'תכנון הבראה'!$C49,0)*(P$17&lt;='תכנון הבראה'!$D49)</f>
        <v>0</v>
      </c>
      <c r="Q21" s="162">
        <f ca="1">IF($A21="",0,($C21=0)*'פריסת חובות'!Q12 +($C21=1)*0+ ($C21=2)*IF(Q$17&lt;='תכנון הבראה'!$K49,0,OFFSET('פריסת חובות'!Q12,0,-'תכנון הבראה'!$K49))*(1+'תכנון הבראה'!$E49)^('תכנון הבראה'!$K49/12)+
($C21=3)*'תכנון הבראה'!$L49*(Q$17&lt;='תכנון הבראה'!$J49))+ IF($C21=4,(1-'תכנון הבראה'!$M49/'תכנון הבראה'!$B49)*'תכנון הבראה'!$C49,0)*(Q$17&lt;='תכנון הבראה'!$D49)</f>
        <v>0</v>
      </c>
      <c r="R21" s="162">
        <f ca="1">IF($A21="",0,($C21=0)*'פריסת חובות'!R12 +($C21=1)*0+ ($C21=2)*IF(R$17&lt;='תכנון הבראה'!$K49,0,OFFSET('פריסת חובות'!R12,0,-'תכנון הבראה'!$K49))*(1+'תכנון הבראה'!$E49)^('תכנון הבראה'!$K49/12)+
($C21=3)*'תכנון הבראה'!$L49*(R$17&lt;='תכנון הבראה'!$J49))+ IF($C21=4,(1-'תכנון הבראה'!$M49/'תכנון הבראה'!$B49)*'תכנון הבראה'!$C49,0)*(R$17&lt;='תכנון הבראה'!$D49)</f>
        <v>0</v>
      </c>
      <c r="S21" s="162">
        <f ca="1">IF($A21="",0,($C21=0)*'פריסת חובות'!S12 +($C21=1)*0+ ($C21=2)*IF(S$17&lt;='תכנון הבראה'!$K49,0,OFFSET('פריסת חובות'!S12,0,-'תכנון הבראה'!$K49))*(1+'תכנון הבראה'!$E49)^('תכנון הבראה'!$K49/12)+
($C21=3)*'תכנון הבראה'!$L49*(S$17&lt;='תכנון הבראה'!$J49))+ IF($C21=4,(1-'תכנון הבראה'!$M49/'תכנון הבראה'!$B49)*'תכנון הבראה'!$C49,0)*(S$17&lt;='תכנון הבראה'!$D49)</f>
        <v>0</v>
      </c>
      <c r="T21" s="162">
        <f ca="1">IF($A21="",0,($C21=0)*'פריסת חובות'!T12 +($C21=1)*0+ ($C21=2)*IF(T$17&lt;='תכנון הבראה'!$K49,0,OFFSET('פריסת חובות'!T12,0,-'תכנון הבראה'!$K49))*(1+'תכנון הבראה'!$E49)^('תכנון הבראה'!$K49/12)+
($C21=3)*'תכנון הבראה'!$L49*(T$17&lt;='תכנון הבראה'!$J49))+ IF($C21=4,(1-'תכנון הבראה'!$M49/'תכנון הבראה'!$B49)*'תכנון הבראה'!$C49,0)*(T$17&lt;='תכנון הבראה'!$D49)</f>
        <v>0</v>
      </c>
      <c r="U21" s="162">
        <f ca="1">IF($A21="",0,($C21=0)*'פריסת חובות'!U12 +($C21=1)*0+ ($C21=2)*IF(U$17&lt;='תכנון הבראה'!$K49,0,OFFSET('פריסת חובות'!U12,0,-'תכנון הבראה'!$K49))*(1+'תכנון הבראה'!$E49)^('תכנון הבראה'!$K49/12)+
($C21=3)*'תכנון הבראה'!$L49*(U$17&lt;='תכנון הבראה'!$J49))+ IF($C21=4,(1-'תכנון הבראה'!$M49/'תכנון הבראה'!$B49)*'תכנון הבראה'!$C49,0)*(U$17&lt;='תכנון הבראה'!$D49)</f>
        <v>0</v>
      </c>
      <c r="V21" s="162">
        <f ca="1">IF($A21="",0,($C21=0)*'פריסת חובות'!V12 +($C21=1)*0+ ($C21=2)*IF(V$17&lt;='תכנון הבראה'!$K49,0,OFFSET('פריסת חובות'!V12,0,-'תכנון הבראה'!$K49))*(1+'תכנון הבראה'!$E49)^('תכנון הבראה'!$K49/12)+
($C21=3)*'תכנון הבראה'!$L49*(V$17&lt;='תכנון הבראה'!$J49))+ IF($C21=4,(1-'תכנון הבראה'!$M49/'תכנון הבראה'!$B49)*'תכנון הבראה'!$C49,0)*(V$17&lt;='תכנון הבראה'!$D49)</f>
        <v>0</v>
      </c>
      <c r="W21" s="162">
        <f ca="1">IF($A21="",0,($C21=0)*'פריסת חובות'!W12 +($C21=1)*0+ ($C21=2)*IF(W$17&lt;='תכנון הבראה'!$K49,0,OFFSET('פריסת חובות'!W12,0,-'תכנון הבראה'!$K49))*(1+'תכנון הבראה'!$E49)^('תכנון הבראה'!$K49/12)+
($C21=3)*'תכנון הבראה'!$L49*(W$17&lt;='תכנון הבראה'!$J49))+ IF($C21=4,(1-'תכנון הבראה'!$M49/'תכנון הבראה'!$B49)*'תכנון הבראה'!$C49,0)*(W$17&lt;='תכנון הבראה'!$D49)</f>
        <v>0</v>
      </c>
      <c r="X21" s="162">
        <f ca="1">IF($A21="",0,($C21=0)*'פריסת חובות'!X12 +($C21=1)*0+ ($C21=2)*IF(X$17&lt;='תכנון הבראה'!$K49,0,OFFSET('פריסת חובות'!X12,0,-'תכנון הבראה'!$K49))*(1+'תכנון הבראה'!$E49)^('תכנון הבראה'!$K49/12)+
($C21=3)*'תכנון הבראה'!$L49*(X$17&lt;='תכנון הבראה'!$J49))+ IF($C21=4,(1-'תכנון הבראה'!$M49/'תכנון הבראה'!$B49)*'תכנון הבראה'!$C49,0)*(X$17&lt;='תכנון הבראה'!$D49)</f>
        <v>0</v>
      </c>
      <c r="Y21" s="162">
        <f ca="1">IF($A21="",0,($C21=0)*'פריסת חובות'!Y12 +($C21=1)*0+ ($C21=2)*IF(Y$17&lt;='תכנון הבראה'!$K49,0,OFFSET('פריסת חובות'!Y12,0,-'תכנון הבראה'!$K49))*(1+'תכנון הבראה'!$E49)^('תכנון הבראה'!$K49/12)+
($C21=3)*'תכנון הבראה'!$L49*(Y$17&lt;='תכנון הבראה'!$J49))+ IF($C21=4,(1-'תכנון הבראה'!$M49/'תכנון הבראה'!$B49)*'תכנון הבראה'!$C49,0)*(Y$17&lt;='תכנון הבראה'!$D49)</f>
        <v>0</v>
      </c>
      <c r="Z21" s="162">
        <f ca="1">IF($A21="",0,($C21=0)*'פריסת חובות'!Z12 +($C21=1)*0+ ($C21=2)*IF(Z$17&lt;='תכנון הבראה'!$K49,0,OFFSET('פריסת חובות'!Z12,0,-'תכנון הבראה'!$K49))*(1+'תכנון הבראה'!$E49)^('תכנון הבראה'!$K49/12)+
($C21=3)*'תכנון הבראה'!$L49*(Z$17&lt;='תכנון הבראה'!$J49))+ IF($C21=4,(1-'תכנון הבראה'!$M49/'תכנון הבראה'!$B49)*'תכנון הבראה'!$C49,0)*(Z$17&lt;='תכנון הבראה'!$D49)</f>
        <v>0</v>
      </c>
      <c r="AA21" s="162">
        <f ca="1">IF($A21="",0,($C21=0)*'פריסת חובות'!AA12 +($C21=1)*0+ ($C21=2)*IF(AA$17&lt;='תכנון הבראה'!$K49,0,OFFSET('פריסת חובות'!AA12,0,-'תכנון הבראה'!$K49))*(1+'תכנון הבראה'!$E49)^('תכנון הבראה'!$K49/12)+
($C21=3)*'תכנון הבראה'!$L49*(AA$17&lt;='תכנון הבראה'!$J49))+ IF($C21=4,(1-'תכנון הבראה'!$M49/'תכנון הבראה'!$B49)*'תכנון הבראה'!$C49,0)*(AA$17&lt;='תכנון הבראה'!$D49)</f>
        <v>0</v>
      </c>
      <c r="AB21" s="162">
        <f ca="1">IF($A21="",0,($C21=0)*'פריסת חובות'!AB12 +($C21=1)*0+ ($C21=2)*IF(AB$17&lt;='תכנון הבראה'!$K49,0,OFFSET('פריסת חובות'!AB12,0,-'תכנון הבראה'!$K49))*(1+'תכנון הבראה'!$E49)^('תכנון הבראה'!$K49/12)+
($C21=3)*'תכנון הבראה'!$L49*(AB$17&lt;='תכנון הבראה'!$J49))+ IF($C21=4,(1-'תכנון הבראה'!$M49/'תכנון הבראה'!$B49)*'תכנון הבראה'!$C49,0)*(AB$17&lt;='תכנון הבראה'!$D49)</f>
        <v>0</v>
      </c>
      <c r="AC21" s="162">
        <f ca="1">IF($A21="",0,($C21=0)*'פריסת חובות'!AC12 +($C21=1)*0+ ($C21=2)*IF(AC$17&lt;='תכנון הבראה'!$K49,0,OFFSET('פריסת חובות'!AC12,0,-'תכנון הבראה'!$K49))*(1+'תכנון הבראה'!$E49)^('תכנון הבראה'!$K49/12)+
($C21=3)*'תכנון הבראה'!$L49*(AC$17&lt;='תכנון הבראה'!$J49))+ IF($C21=4,(1-'תכנון הבראה'!$M49/'תכנון הבראה'!$B49)*'תכנון הבראה'!$C49,0)*(AC$17&lt;='תכנון הבראה'!$D49)</f>
        <v>0</v>
      </c>
      <c r="AD21" s="162">
        <f ca="1">IF($A21="",0,($C21=0)*'פריסת חובות'!AD12 +($C21=1)*0+ ($C21=2)*IF(AD$17&lt;='תכנון הבראה'!$K49,0,OFFSET('פריסת חובות'!AD12,0,-'תכנון הבראה'!$K49))*(1+'תכנון הבראה'!$E49)^('תכנון הבראה'!$K49/12)+
($C21=3)*'תכנון הבראה'!$L49*(AD$17&lt;='תכנון הבראה'!$J49))+ IF($C21=4,(1-'תכנון הבראה'!$M49/'תכנון הבראה'!$B49)*'תכנון הבראה'!$C49,0)*(AD$17&lt;='תכנון הבראה'!$D49)</f>
        <v>0</v>
      </c>
      <c r="AE21" s="162">
        <f ca="1">IF($A21="",0,($C21=0)*'פריסת חובות'!AE12 +($C21=1)*0+ ($C21=2)*IF(AE$17&lt;='תכנון הבראה'!$K49,0,OFFSET('פריסת חובות'!AE12,0,-'תכנון הבראה'!$K49))*(1+'תכנון הבראה'!$E49)^('תכנון הבראה'!$K49/12)+
($C21=3)*'תכנון הבראה'!$L49*(AE$17&lt;='תכנון הבראה'!$J49))+ IF($C21=4,(1-'תכנון הבראה'!$M49/'תכנון הבראה'!$B49)*'תכנון הבראה'!$C49,0)*(AE$17&lt;='תכנון הבראה'!$D49)</f>
        <v>0</v>
      </c>
      <c r="AF21" s="162">
        <f ca="1">IF($A21="",0,($C21=0)*'פריסת חובות'!AF12 +($C21=1)*0+ ($C21=2)*IF(AF$17&lt;='תכנון הבראה'!$K49,0,OFFSET('פריסת חובות'!AF12,0,-'תכנון הבראה'!$K49))*(1+'תכנון הבראה'!$E49)^('תכנון הבראה'!$K49/12)+
($C21=3)*'תכנון הבראה'!$L49*(AF$17&lt;='תכנון הבראה'!$J49))+ IF($C21=4,(1-'תכנון הבראה'!$M49/'תכנון הבראה'!$B49)*'תכנון הבראה'!$C49,0)*(AF$17&lt;='תכנון הבראה'!$D49)</f>
        <v>0</v>
      </c>
      <c r="AG21" s="162">
        <f ca="1">IF($A21="",0,($C21=0)*'פריסת חובות'!AG12 +($C21=1)*0+ ($C21=2)*IF(AG$17&lt;='תכנון הבראה'!$K49,0,OFFSET('פריסת חובות'!AG12,0,-'תכנון הבראה'!$K49))*(1+'תכנון הבראה'!$E49)^('תכנון הבראה'!$K49/12)+
($C21=3)*'תכנון הבראה'!$L49*(AG$17&lt;='תכנון הבראה'!$J49))+ IF($C21=4,(1-'תכנון הבראה'!$M49/'תכנון הבראה'!$B49)*'תכנון הבראה'!$C49,0)*(AG$17&lt;='תכנון הבראה'!$D49)</f>
        <v>0</v>
      </c>
      <c r="AH21" s="162">
        <f ca="1">IF($A21="",0,($C21=0)*'פריסת חובות'!AH12 +($C21=1)*0+ ($C21=2)*IF(AH$17&lt;='תכנון הבראה'!$K49,0,OFFSET('פריסת חובות'!AH12,0,-'תכנון הבראה'!$K49))*(1+'תכנון הבראה'!$E49)^('תכנון הבראה'!$K49/12)+
($C21=3)*'תכנון הבראה'!$L49*(AH$17&lt;='תכנון הבראה'!$J49))+ IF($C21=4,(1-'תכנון הבראה'!$M49/'תכנון הבראה'!$B49)*'תכנון הבראה'!$C49,0)*(AH$17&lt;='תכנון הבראה'!$D49)</f>
        <v>0</v>
      </c>
      <c r="AI21" s="162">
        <f ca="1">IF($A21="",0,($C21=0)*'פריסת חובות'!AI12 +($C21=1)*0+ ($C21=2)*IF(AI$17&lt;='תכנון הבראה'!$K49,0,OFFSET('פריסת חובות'!AI12,0,-'תכנון הבראה'!$K49))*(1+'תכנון הבראה'!$E49)^('תכנון הבראה'!$K49/12)+
($C21=3)*'תכנון הבראה'!$L49*(AI$17&lt;='תכנון הבראה'!$J49))+ IF($C21=4,(1-'תכנון הבראה'!$M49/'תכנון הבראה'!$B49)*'תכנון הבראה'!$C49,0)*(AI$17&lt;='תכנון הבראה'!$D49)</f>
        <v>0</v>
      </c>
      <c r="AJ21" s="162">
        <f ca="1">IF($A21="",0,($C21=0)*'פריסת חובות'!AJ12 +($C21=1)*0+ ($C21=2)*IF(AJ$17&lt;='תכנון הבראה'!$K49,0,OFFSET('פריסת חובות'!AJ12,0,-'תכנון הבראה'!$K49))*(1+'תכנון הבראה'!$E49)^('תכנון הבראה'!$K49/12)+
($C21=3)*'תכנון הבראה'!$L49*(AJ$17&lt;='תכנון הבראה'!$J49))+ IF($C21=4,(1-'תכנון הבראה'!$M49/'תכנון הבראה'!$B49)*'תכנון הבראה'!$C49,0)*(AJ$17&lt;='תכנון הבראה'!$D49)</f>
        <v>0</v>
      </c>
      <c r="AK21" s="162">
        <f ca="1">IF($A21="",0,($C21=0)*'פריסת חובות'!AK12 +($C21=1)*0+ ($C21=2)*IF(AK$17&lt;='תכנון הבראה'!$K49,0,OFFSET('פריסת חובות'!AK12,0,-'תכנון הבראה'!$K49))*(1+'תכנון הבראה'!$E49)^('תכנון הבראה'!$K49/12)+
($C21=3)*'תכנון הבראה'!$L49*(AK$17&lt;='תכנון הבראה'!$J49))+ IF($C21=4,(1-'תכנון הבראה'!$M49/'תכנון הבראה'!$B49)*'תכנון הבראה'!$C49,0)*(AK$17&lt;='תכנון הבראה'!$D49)</f>
        <v>0</v>
      </c>
      <c r="AL21" s="162">
        <f ca="1">IF($A21="",0,($C21=0)*'פריסת חובות'!AL12 +($C21=1)*0+ ($C21=2)*IF(AL$17&lt;='תכנון הבראה'!$K49,0,OFFSET('פריסת חובות'!AL12,0,-'תכנון הבראה'!$K49))*(1+'תכנון הבראה'!$E49)^('תכנון הבראה'!$K49/12)+
($C21=3)*'תכנון הבראה'!$L49*(AL$17&lt;='תכנון הבראה'!$J49))+ IF($C21=4,(1-'תכנון הבראה'!$M49/'תכנון הבראה'!$B49)*'תכנון הבראה'!$C49,0)*(AL$17&lt;='תכנון הבראה'!$D49)</f>
        <v>0</v>
      </c>
      <c r="AM21" s="162">
        <f ca="1">IF($A21="",0,($C21=0)*'פריסת חובות'!AM12 +($C21=1)*0+ ($C21=2)*IF(AM$17&lt;='תכנון הבראה'!$K49,0,OFFSET('פריסת חובות'!AM12,0,-'תכנון הבראה'!$K49))*(1+'תכנון הבראה'!$E49)^('תכנון הבראה'!$K49/12)+
($C21=3)*'תכנון הבראה'!$L49*(AM$17&lt;='תכנון הבראה'!$J49))+ IF($C21=4,(1-'תכנון הבראה'!$M49/'תכנון הבראה'!$B49)*'תכנון הבראה'!$C49,0)*(AM$17&lt;='תכנון הבראה'!$D49)</f>
        <v>0</v>
      </c>
      <c r="AN21" s="162">
        <f ca="1">IF($A21="",0,($C21=0)*'פריסת חובות'!AN12 +($C21=1)*0+ ($C21=2)*IF(AN$17&lt;='תכנון הבראה'!$K49,0,OFFSET('פריסת חובות'!AN12,0,-'תכנון הבראה'!$K49))*(1+'תכנון הבראה'!$E49)^('תכנון הבראה'!$K49/12)+
($C21=3)*'תכנון הבראה'!$L49*(AN$17&lt;='תכנון הבראה'!$J49))+ IF($C21=4,(1-'תכנון הבראה'!$M49/'תכנון הבראה'!$B49)*'תכנון הבראה'!$C49,0)*(AN$17&lt;='תכנון הבראה'!$D49)</f>
        <v>0</v>
      </c>
      <c r="AO21" s="162">
        <f ca="1">IF($A21="",0,($C21=0)*'פריסת חובות'!AO12 +($C21=1)*0+ ($C21=2)*IF(AO$17&lt;='תכנון הבראה'!$K49,0,OFFSET('פריסת חובות'!AO12,0,-'תכנון הבראה'!$K49))*(1+'תכנון הבראה'!$E49)^('תכנון הבראה'!$K49/12)+
($C21=3)*'תכנון הבראה'!$L49*(AO$17&lt;='תכנון הבראה'!$J49))+ IF($C21=4,(1-'תכנון הבראה'!$M49/'תכנון הבראה'!$B49)*'תכנון הבראה'!$C49,0)*(AO$17&lt;='תכנון הבראה'!$D49)</f>
        <v>0</v>
      </c>
      <c r="AP21" s="162">
        <f ca="1">IF($A21="",0,($C21=0)*'פריסת חובות'!AP12 +($C21=1)*0+ ($C21=2)*IF(AP$17&lt;='תכנון הבראה'!$K49,0,OFFSET('פריסת חובות'!AP12,0,-'תכנון הבראה'!$K49))*(1+'תכנון הבראה'!$E49)^('תכנון הבראה'!$K49/12)+
($C21=3)*'תכנון הבראה'!$L49*(AP$17&lt;='תכנון הבראה'!$J49))+ IF($C21=4,(1-'תכנון הבראה'!$M49/'תכנון הבראה'!$B49)*'תכנון הבראה'!$C49,0)*(AP$17&lt;='תכנון הבראה'!$D49)</f>
        <v>0</v>
      </c>
      <c r="AQ21" s="162">
        <f ca="1">IF($A21="",0,($C21=0)*'פריסת חובות'!AQ12 +($C21=1)*0+ ($C21=2)*IF(AQ$17&lt;='תכנון הבראה'!$K49,0,OFFSET('פריסת חובות'!AQ12,0,-'תכנון הבראה'!$K49))*(1+'תכנון הבראה'!$E49)^('תכנון הבראה'!$K49/12)+
($C21=3)*'תכנון הבראה'!$L49*(AQ$17&lt;='תכנון הבראה'!$J49))+ IF($C21=4,(1-'תכנון הבראה'!$M49/'תכנון הבראה'!$B49)*'תכנון הבראה'!$C49,0)*(AQ$17&lt;='תכנון הבראה'!$D49)</f>
        <v>0</v>
      </c>
      <c r="AR21" s="162">
        <f ca="1">IF($A21="",0,($C21=0)*'פריסת חובות'!AR12 +($C21=1)*0+ ($C21=2)*IF(AR$17&lt;='תכנון הבראה'!$K49,0,OFFSET('פריסת חובות'!AR12,0,-'תכנון הבראה'!$K49))*(1+'תכנון הבראה'!$E49)^('תכנון הבראה'!$K49/12)+
($C21=3)*'תכנון הבראה'!$L49*(AR$17&lt;='תכנון הבראה'!$J49))+ IF($C21=4,(1-'תכנון הבראה'!$M49/'תכנון הבראה'!$B49)*'תכנון הבראה'!$C49,0)*(AR$17&lt;='תכנון הבראה'!$D49)</f>
        <v>0</v>
      </c>
      <c r="AS21" s="162">
        <f ca="1">IF($A21="",0,($C21=0)*'פריסת חובות'!AS12 +($C21=1)*0+ ($C21=2)*IF(AS$17&lt;='תכנון הבראה'!$K49,0,OFFSET('פריסת חובות'!AS12,0,-'תכנון הבראה'!$K49))*(1+'תכנון הבראה'!$E49)^('תכנון הבראה'!$K49/12)+
($C21=3)*'תכנון הבראה'!$L49*(AS$17&lt;='תכנון הבראה'!$J49))+ IF($C21=4,(1-'תכנון הבראה'!$M49/'תכנון הבראה'!$B49)*'תכנון הבראה'!$C49,0)*(AS$17&lt;='תכנון הבראה'!$D49)</f>
        <v>0</v>
      </c>
      <c r="AT21" s="162">
        <f ca="1">IF($A21="",0,($C21=0)*'פריסת חובות'!AT12 +($C21=1)*0+ ($C21=2)*IF(AT$17&lt;='תכנון הבראה'!$K49,0,OFFSET('פריסת חובות'!AT12,0,-'תכנון הבראה'!$K49))*(1+'תכנון הבראה'!$E49)^('תכנון הבראה'!$K49/12)+
($C21=3)*'תכנון הבראה'!$L49*(AT$17&lt;='תכנון הבראה'!$J49))+ IF($C21=4,(1-'תכנון הבראה'!$M49/'תכנון הבראה'!$B49)*'תכנון הבראה'!$C49,0)*(AT$17&lt;='תכנון הבראה'!$D49)</f>
        <v>0</v>
      </c>
      <c r="AU21" s="162">
        <f ca="1">IF($A21="",0,($C21=0)*'פריסת חובות'!AU12 +($C21=1)*0+ ($C21=2)*IF(AU$17&lt;='תכנון הבראה'!$K49,0,OFFSET('פריסת חובות'!AU12,0,-'תכנון הבראה'!$K49))*(1+'תכנון הבראה'!$E49)^('תכנון הבראה'!$K49/12)+
($C21=3)*'תכנון הבראה'!$L49*(AU$17&lt;='תכנון הבראה'!$J49))+ IF($C21=4,(1-'תכנון הבראה'!$M49/'תכנון הבראה'!$B49)*'תכנון הבראה'!$C49,0)*(AU$17&lt;='תכנון הבראה'!$D49)</f>
        <v>0</v>
      </c>
      <c r="AV21" s="162">
        <f ca="1">IF($A21="",0,($C21=0)*'פריסת חובות'!AV12 +($C21=1)*0+ ($C21=2)*IF(AV$17&lt;='תכנון הבראה'!$K49,0,OFFSET('פריסת חובות'!AV12,0,-'תכנון הבראה'!$K49))*(1+'תכנון הבראה'!$E49)^('תכנון הבראה'!$K49/12)+
($C21=3)*'תכנון הבראה'!$L49*(AV$17&lt;='תכנון הבראה'!$J49))+ IF($C21=4,(1-'תכנון הבראה'!$M49/'תכנון הבראה'!$B49)*'תכנון הבראה'!$C49,0)*(AV$17&lt;='תכנון הבראה'!$D49)</f>
        <v>0</v>
      </c>
      <c r="AW21" s="162">
        <f ca="1">IF($A21="",0,($C21=0)*'פריסת חובות'!AW12 +($C21=1)*0+ ($C21=2)*IF(AW$17&lt;='תכנון הבראה'!$K49,0,OFFSET('פריסת חובות'!AW12,0,-'תכנון הבראה'!$K49))*(1+'תכנון הבראה'!$E49)^('תכנון הבראה'!$K49/12)+
($C21=3)*'תכנון הבראה'!$L49*(AW$17&lt;='תכנון הבראה'!$J49))+ IF($C21=4,(1-'תכנון הבראה'!$M49/'תכנון הבראה'!$B49)*'תכנון הבראה'!$C49,0)*(AW$17&lt;='תכנון הבראה'!$D49)</f>
        <v>0</v>
      </c>
      <c r="AX21" s="162">
        <f ca="1">IF($A21="",0,($C21=0)*'פריסת חובות'!AX12 +($C21=1)*0+ ($C21=2)*IF(AX$17&lt;='תכנון הבראה'!$K49,0,OFFSET('פריסת חובות'!AX12,0,-'תכנון הבראה'!$K49))*(1+'תכנון הבראה'!$E49)^('תכנון הבראה'!$K49/12)+
($C21=3)*'תכנון הבראה'!$L49*(AX$17&lt;='תכנון הבראה'!$J49))+ IF($C21=4,(1-'תכנון הבראה'!$M49/'תכנון הבראה'!$B49)*'תכנון הבראה'!$C49,0)*(AX$17&lt;='תכנון הבראה'!$D49)</f>
        <v>0</v>
      </c>
      <c r="AY21" s="162">
        <f ca="1">IF($A21="",0,($C21=0)*'פריסת חובות'!AY12 +($C21=1)*0+ ($C21=2)*IF(AY$17&lt;='תכנון הבראה'!$K49,0,OFFSET('פריסת חובות'!AY12,0,-'תכנון הבראה'!$K49))*(1+'תכנון הבראה'!$E49)^('תכנון הבראה'!$K49/12)+
($C21=3)*'תכנון הבראה'!$L49*(AY$17&lt;='תכנון הבראה'!$J49))+ IF($C21=4,(1-'תכנון הבראה'!$M49/'תכנון הבראה'!$B49)*'תכנון הבראה'!$C49,0)*(AY$17&lt;='תכנון הבראה'!$D49)</f>
        <v>0</v>
      </c>
      <c r="AZ21" s="162">
        <f ca="1">IF($A21="",0,($C21=0)*'פריסת חובות'!AZ12 +($C21=1)*0+ ($C21=2)*IF(AZ$17&lt;='תכנון הבראה'!$K49,0,OFFSET('פריסת חובות'!AZ12,0,-'תכנון הבראה'!$K49))*(1+'תכנון הבראה'!$E49)^('תכנון הבראה'!$K49/12)+
($C21=3)*'תכנון הבראה'!$L49*(AZ$17&lt;='תכנון הבראה'!$J49))+ IF($C21=4,(1-'תכנון הבראה'!$M49/'תכנון הבראה'!$B49)*'תכנון הבראה'!$C49,0)*(AZ$17&lt;='תכנון הבראה'!$D49)</f>
        <v>0</v>
      </c>
      <c r="BA21" s="162">
        <f ca="1">IF($A21="",0,($C21=0)*'פריסת חובות'!BA12 +($C21=1)*0+ ($C21=2)*IF(BA$17&lt;='תכנון הבראה'!$K49,0,OFFSET('פריסת חובות'!BA12,0,-'תכנון הבראה'!$K49))*(1+'תכנון הבראה'!$E49)^('תכנון הבראה'!$K49/12)+
($C21=3)*'תכנון הבראה'!$L49*(BA$17&lt;='תכנון הבראה'!$J49))+ IF($C21=4,(1-'תכנון הבראה'!$M49/'תכנון הבראה'!$B49)*'תכנון הבראה'!$C49,0)*(BA$17&lt;='תכנון הבראה'!$D49)</f>
        <v>0</v>
      </c>
      <c r="BB21" s="162">
        <f ca="1">IF($A21="",0,($C21=0)*'פריסת חובות'!BB12 +($C21=1)*0+ ($C21=2)*IF(BB$17&lt;='תכנון הבראה'!$K49,0,OFFSET('פריסת חובות'!BB12,0,-'תכנון הבראה'!$K49))*(1+'תכנון הבראה'!$E49)^('תכנון הבראה'!$K49/12)+
($C21=3)*'תכנון הבראה'!$L49*(BB$17&lt;='תכנון הבראה'!$J49))+ IF($C21=4,(1-'תכנון הבראה'!$M49/'תכנון הבראה'!$B49)*'תכנון הבראה'!$C49,0)*(BB$17&lt;='תכנון הבראה'!$D49)</f>
        <v>0</v>
      </c>
      <c r="BC21" s="162">
        <f ca="1">IF($A21="",0,($C21=0)*'פריסת חובות'!BC12 +($C21=1)*0+ ($C21=2)*IF(BC$17&lt;='תכנון הבראה'!$K49,0,OFFSET('פריסת חובות'!BC12,0,-'תכנון הבראה'!$K49))*(1+'תכנון הבראה'!$E49)^('תכנון הבראה'!$K49/12)+
($C21=3)*'תכנון הבראה'!$L49*(BC$17&lt;='תכנון הבראה'!$J49))+ IF($C21=4,(1-'תכנון הבראה'!$M49/'תכנון הבראה'!$B49)*'תכנון הבראה'!$C49,0)*(BC$17&lt;='תכנון הבראה'!$D49)</f>
        <v>0</v>
      </c>
      <c r="BD21" s="162">
        <f ca="1">IF($A21="",0,($C21=0)*'פריסת חובות'!BD12 +($C21=1)*0+ ($C21=2)*IF(BD$17&lt;='תכנון הבראה'!$K49,0,OFFSET('פריסת חובות'!BD12,0,-'תכנון הבראה'!$K49))*(1+'תכנון הבראה'!$E49)^('תכנון הבראה'!$K49/12)+
($C21=3)*'תכנון הבראה'!$L49*(BD$17&lt;='תכנון הבראה'!$J49))+ IF($C21=4,(1-'תכנון הבראה'!$M49/'תכנון הבראה'!$B49)*'תכנון הבראה'!$C49,0)*(BD$17&lt;='תכנון הבראה'!$D49)</f>
        <v>0</v>
      </c>
      <c r="BE21" s="162">
        <f ca="1">IF($A21="",0,($C21=0)*'פריסת חובות'!BE12 +($C21=1)*0+ ($C21=2)*IF(BE$17&lt;='תכנון הבראה'!$K49,0,OFFSET('פריסת חובות'!BE12,0,-'תכנון הבראה'!$K49))*(1+'תכנון הבראה'!$E49)^('תכנון הבראה'!$K49/12)+
($C21=3)*'תכנון הבראה'!$L49*(BE$17&lt;='תכנון הבראה'!$J49))+ IF($C21=4,(1-'תכנון הבראה'!$M49/'תכנון הבראה'!$B49)*'תכנון הבראה'!$C49,0)*(BE$17&lt;='תכנון הבראה'!$D49)</f>
        <v>0</v>
      </c>
      <c r="BF21" s="162">
        <f ca="1">IF($A21="",0,($C21=0)*'פריסת חובות'!BF12 +($C21=1)*0+ ($C21=2)*IF(BF$17&lt;='תכנון הבראה'!$K49,0,OFFSET('פריסת חובות'!BF12,0,-'תכנון הבראה'!$K49))*(1+'תכנון הבראה'!$E49)^('תכנון הבראה'!$K49/12)+
($C21=3)*'תכנון הבראה'!$L49*(BF$17&lt;='תכנון הבראה'!$J49))+ IF($C21=4,(1-'תכנון הבראה'!$M49/'תכנון הבראה'!$B49)*'תכנון הבראה'!$C49,0)*(BF$17&lt;='תכנון הבראה'!$D49)</f>
        <v>0</v>
      </c>
      <c r="BG21" s="162">
        <f ca="1">IF($A21="",0,($C21=0)*'פריסת חובות'!BG12 +($C21=1)*0+ ($C21=2)*IF(BG$17&lt;='תכנון הבראה'!$K49,0,OFFSET('פריסת חובות'!BG12,0,-'תכנון הבראה'!$K49))*(1+'תכנון הבראה'!$E49)^('תכנון הבראה'!$K49/12)+
($C21=3)*'תכנון הבראה'!$L49*(BG$17&lt;='תכנון הבראה'!$J49))+ IF($C21=4,(1-'תכנון הבראה'!$M49/'תכנון הבראה'!$B49)*'תכנון הבראה'!$C49,0)*(BG$17&lt;='תכנון הבראה'!$D49)</f>
        <v>0</v>
      </c>
      <c r="BH21" s="162">
        <f ca="1">IF($A21="",0,($C21=0)*'פריסת חובות'!BH12 +($C21=1)*0+ ($C21=2)*IF(BH$17&lt;='תכנון הבראה'!$K49,0,OFFSET('פריסת חובות'!BH12,0,-'תכנון הבראה'!$K49))*(1+'תכנון הבראה'!$E49)^('תכנון הבראה'!$K49/12)+
($C21=3)*'תכנון הבראה'!$L49*(BH$17&lt;='תכנון הבראה'!$J49))+ IF($C21=4,(1-'תכנון הבראה'!$M49/'תכנון הבראה'!$B49)*'תכנון הבראה'!$C49,0)*(BH$17&lt;='תכנון הבראה'!$D49)</f>
        <v>0</v>
      </c>
      <c r="BI21" s="162">
        <f ca="1">IF($A21="",0,($C21=0)*'פריסת חובות'!BI12 +($C21=1)*0+ ($C21=2)*IF(BI$17&lt;='תכנון הבראה'!$K49,0,OFFSET('פריסת חובות'!BI12,0,-'תכנון הבראה'!$K49))*(1+'תכנון הבראה'!$E49)^('תכנון הבראה'!$K49/12)+
($C21=3)*'תכנון הבראה'!$L49*(BI$17&lt;='תכנון הבראה'!$J49))+ IF($C21=4,(1-'תכנון הבראה'!$M49/'תכנון הבראה'!$B49)*'תכנון הבראה'!$C49,0)*(BI$17&lt;='תכנון הבראה'!$D49)</f>
        <v>0</v>
      </c>
      <c r="BJ21" s="162">
        <f ca="1">IF($A21="",0,($C21=0)*'פריסת חובות'!BJ12 +($C21=1)*0+ ($C21=2)*IF(BJ$17&lt;='תכנון הבראה'!$K49,0,OFFSET('פריסת חובות'!BJ12,0,-'תכנון הבראה'!$K49))*(1+'תכנון הבראה'!$E49)^('תכנון הבראה'!$K49/12)+
($C21=3)*'תכנון הבראה'!$L49*(BJ$17&lt;='תכנון הבראה'!$J49))+ IF($C21=4,(1-'תכנון הבראה'!$M49/'תכנון הבראה'!$B49)*'תכנון הבראה'!$C49,0)*(BJ$17&lt;='תכנון הבראה'!$D49)</f>
        <v>0</v>
      </c>
      <c r="BK21" s="162">
        <f ca="1">IF($A21="",0,($C21=0)*'פריסת חובות'!BK12 +($C21=1)*0+ ($C21=2)*IF(BK$17&lt;='תכנון הבראה'!$K49,0,OFFSET('פריסת חובות'!BK12,0,-'תכנון הבראה'!$K49))*(1+'תכנון הבראה'!$E49)^('תכנון הבראה'!$K49/12)+
($C21=3)*'תכנון הבראה'!$L49*(BK$17&lt;='תכנון הבראה'!$J49))+ IF($C21=4,(1-'תכנון הבראה'!$M49/'תכנון הבראה'!$B49)*'תכנון הבראה'!$C49,0)*(BK$17&lt;='תכנון הבראה'!$D49)</f>
        <v>0</v>
      </c>
      <c r="BL21" s="162">
        <f ca="1">IF($A21="",0,($C21=0)*'פריסת חובות'!BL12 +($C21=1)*0+ ($C21=2)*IF(BL$17&lt;='תכנון הבראה'!$K49,0,OFFSET('פריסת חובות'!BL12,0,-'תכנון הבראה'!$K49))*(1+'תכנון הבראה'!$E49)^('תכנון הבראה'!$K49/12)+
($C21=3)*'תכנון הבראה'!$L49*(BL$17&lt;='תכנון הבראה'!$J49))+ IF($C21=4,(1-'תכנון הבראה'!$M49/'תכנון הבראה'!$B49)*'תכנון הבראה'!$C49,0)*(BL$17&lt;='תכנון הבראה'!$D49)</f>
        <v>0</v>
      </c>
      <c r="BM21" s="162">
        <f ca="1">IF($A21="",0,($C21=0)*'פריסת חובות'!BM12 +($C21=1)*0+ ($C21=2)*IF(BM$17&lt;='תכנון הבראה'!$K49,0,OFFSET('פריסת חובות'!BM12,0,-'תכנון הבראה'!$K49))*(1+'תכנון הבראה'!$E49)^('תכנון הבראה'!$K49/12)+
($C21=3)*'תכנון הבראה'!$L49*(BM$17&lt;='תכנון הבראה'!$J49))+ IF($C21=4,(1-'תכנון הבראה'!$M49/'תכנון הבראה'!$B49)*'תכנון הבראה'!$C49,0)*(BM$17&lt;='תכנון הבראה'!$D49)</f>
        <v>0</v>
      </c>
      <c r="BN21" s="162">
        <f ca="1">IF($A21="",0,($C21=0)*'פריסת חובות'!BN12 +($C21=1)*0+ ($C21=2)*IF(BN$17&lt;='תכנון הבראה'!$K49,0,OFFSET('פריסת חובות'!BN12,0,-'תכנון הבראה'!$K49))*(1+'תכנון הבראה'!$E49)^('תכנון הבראה'!$K49/12)+
($C21=3)*'תכנון הבראה'!$L49*(BN$17&lt;='תכנון הבראה'!$J49))+ IF($C21=4,(1-'תכנון הבראה'!$M49/'תכנון הבראה'!$B49)*'תכנון הבראה'!$C49,0)*(BN$17&lt;='תכנון הבראה'!$D49)</f>
        <v>0</v>
      </c>
      <c r="BO21" s="162">
        <f ca="1">IF($A21="",0,($C21=0)*'פריסת חובות'!BO12 +($C21=1)*0+ ($C21=2)*IF(BO$17&lt;='תכנון הבראה'!$K49,0,OFFSET('פריסת חובות'!BO12,0,-'תכנון הבראה'!$K49))*(1+'תכנון הבראה'!$E49)^('תכנון הבראה'!$K49/12)+
($C21=3)*'תכנון הבראה'!$L49*(BO$17&lt;='תכנון הבראה'!$J49))+ IF($C21=4,(1-'תכנון הבראה'!$M49/'תכנון הבראה'!$B49)*'תכנון הבראה'!$C49,0)*(BO$17&lt;='תכנון הבראה'!$D49)</f>
        <v>0</v>
      </c>
      <c r="BP21" s="162">
        <f ca="1">IF($A21="",0,($C21=0)*'פריסת חובות'!BP12 +($C21=1)*0+ ($C21=2)*IF(BP$17&lt;='תכנון הבראה'!$K49,0,OFFSET('פריסת חובות'!BP12,0,-'תכנון הבראה'!$K49))*(1+'תכנון הבראה'!$E49)^('תכנון הבראה'!$K49/12)+
($C21=3)*'תכנון הבראה'!$L49*(BP$17&lt;='תכנון הבראה'!$J49))+ IF($C21=4,(1-'תכנון הבראה'!$M49/'תכנון הבראה'!$B49)*'תכנון הבראה'!$C49,0)*(BP$17&lt;='תכנון הבראה'!$D49)</f>
        <v>0</v>
      </c>
      <c r="BQ21" s="162">
        <f ca="1">IF($A21="",0,($C21=0)*'פריסת חובות'!BQ12 +($C21=1)*0+ ($C21=2)*IF(BQ$17&lt;='תכנון הבראה'!$K49,0,OFFSET('פריסת חובות'!BQ12,0,-'תכנון הבראה'!$K49))*(1+'תכנון הבראה'!$E49)^('תכנון הבראה'!$K49/12)+
($C21=3)*'תכנון הבראה'!$L49*(BQ$17&lt;='תכנון הבראה'!$J49))+ IF($C21=4,(1-'תכנון הבראה'!$M49/'תכנון הבראה'!$B49)*'תכנון הבראה'!$C49,0)*(BQ$17&lt;='תכנון הבראה'!$D49)</f>
        <v>0</v>
      </c>
      <c r="BR21" s="162">
        <f ca="1">IF($A21="",0,($C21=0)*'פריסת חובות'!BR12 +($C21=1)*0+ ($C21=2)*IF(BR$17&lt;='תכנון הבראה'!$K49,0,OFFSET('פריסת חובות'!BR12,0,-'תכנון הבראה'!$K49))*(1+'תכנון הבראה'!$E49)^('תכנון הבראה'!$K49/12)+
($C21=3)*'תכנון הבראה'!$L49*(BR$17&lt;='תכנון הבראה'!$J49))+ IF($C21=4,(1-'תכנון הבראה'!$M49/'תכנון הבראה'!$B49)*'תכנון הבראה'!$C49,0)*(BR$17&lt;='תכנון הבראה'!$D49)</f>
        <v>0</v>
      </c>
      <c r="BS21" s="162">
        <f ca="1">IF($A21="",0,($C21=0)*'פריסת חובות'!BS12 +($C21=1)*0+ ($C21=2)*IF(BS$17&lt;='תכנון הבראה'!$K49,0,OFFSET('פריסת חובות'!BS12,0,-'תכנון הבראה'!$K49))*(1+'תכנון הבראה'!$E49)^('תכנון הבראה'!$K49/12)+
($C21=3)*'תכנון הבראה'!$L49*(BS$17&lt;='תכנון הבראה'!$J49))+ IF($C21=4,(1-'תכנון הבראה'!$M49/'תכנון הבראה'!$B49)*'תכנון הבראה'!$C49,0)*(BS$17&lt;='תכנון הבראה'!$D49)</f>
        <v>0</v>
      </c>
      <c r="BT21" s="162">
        <f ca="1">IF($A21="",0,($C21=0)*'פריסת חובות'!BT12 +($C21=1)*0+ ($C21=2)*IF(BT$17&lt;='תכנון הבראה'!$K49,0,OFFSET('פריסת חובות'!BT12,0,-'תכנון הבראה'!$K49))*(1+'תכנון הבראה'!$E49)^('תכנון הבראה'!$K49/12)+
($C21=3)*'תכנון הבראה'!$L49*(BT$17&lt;='תכנון הבראה'!$J49))+ IF($C21=4,(1-'תכנון הבראה'!$M49/'תכנון הבראה'!$B49)*'תכנון הבראה'!$C49,0)*(BT$17&lt;='תכנון הבראה'!$D49)</f>
        <v>0</v>
      </c>
      <c r="BU21" s="162">
        <f ca="1">IF($A21="",0,($C21=0)*'פריסת חובות'!BU12 +($C21=1)*0+ ($C21=2)*IF(BU$17&lt;='תכנון הבראה'!$K49,0,OFFSET('פריסת חובות'!BU12,0,-'תכנון הבראה'!$K49))*(1+'תכנון הבראה'!$E49)^('תכנון הבראה'!$K49/12)+
($C21=3)*'תכנון הבראה'!$L49*(BU$17&lt;='תכנון הבראה'!$J49))+ IF($C21=4,(1-'תכנון הבראה'!$M49/'תכנון הבראה'!$B49)*'תכנון הבראה'!$C49,0)*(BU$17&lt;='תכנון הבראה'!$D49)</f>
        <v>0</v>
      </c>
      <c r="BV21" s="162">
        <f ca="1">IF($A21="",0,($C21=0)*'פריסת חובות'!BV12 +($C21=1)*0+ ($C21=2)*IF(BV$17&lt;='תכנון הבראה'!$K49,0,OFFSET('פריסת חובות'!BV12,0,-'תכנון הבראה'!$K49))*(1+'תכנון הבראה'!$E49)^('תכנון הבראה'!$K49/12)+
($C21=3)*'תכנון הבראה'!$L49*(BV$17&lt;='תכנון הבראה'!$J49))+ IF($C21=4,(1-'תכנון הבראה'!$M49/'תכנון הבראה'!$B49)*'תכנון הבראה'!$C49,0)*(BV$17&lt;='תכנון הבראה'!$D49)</f>
        <v>0</v>
      </c>
      <c r="BW21" s="162">
        <f ca="1">IF($A21="",0,($C21=0)*'פריסת חובות'!BW12 +($C21=1)*0+ ($C21=2)*IF(BW$17&lt;='תכנון הבראה'!$K49,0,OFFSET('פריסת חובות'!BW12,0,-'תכנון הבראה'!$K49))*(1+'תכנון הבראה'!$E49)^('תכנון הבראה'!$K49/12)+
($C21=3)*'תכנון הבראה'!$L49*(BW$17&lt;='תכנון הבראה'!$J49))+ IF($C21=4,(1-'תכנון הבראה'!$M49/'תכנון הבראה'!$B49)*'תכנון הבראה'!$C49,0)*(BW$17&lt;='תכנון הבראה'!$D49)</f>
        <v>0</v>
      </c>
      <c r="BX21" s="162">
        <f ca="1">IF($A21="",0,($C21=0)*'פריסת חובות'!BX12 +($C21=1)*0+ ($C21=2)*IF(BX$17&lt;='תכנון הבראה'!$K49,0,OFFSET('פריסת חובות'!BX12,0,-'תכנון הבראה'!$K49))*(1+'תכנון הבראה'!$E49)^('תכנון הבראה'!$K49/12)+
($C21=3)*'תכנון הבראה'!$L49*(BX$17&lt;='תכנון הבראה'!$J49))+ IF($C21=4,(1-'תכנון הבראה'!$M49/'תכנון הבראה'!$B49)*'תכנון הבראה'!$C49,0)*(BX$17&lt;='תכנון הבראה'!$D49)</f>
        <v>0</v>
      </c>
      <c r="BY21" s="162">
        <f ca="1">IF($A21="",0,($C21=0)*'פריסת חובות'!BY12 +($C21=1)*0+ ($C21=2)*IF(BY$17&lt;='תכנון הבראה'!$K49,0,OFFSET('פריסת חובות'!BY12,0,-'תכנון הבראה'!$K49))*(1+'תכנון הבראה'!$E49)^('תכנון הבראה'!$K49/12)+
($C21=3)*'תכנון הבראה'!$L49*(BY$17&lt;='תכנון הבראה'!$J49))+ IF($C21=4,(1-'תכנון הבראה'!$M49/'תכנון הבראה'!$B49)*'תכנון הבראה'!$C49,0)*(BY$17&lt;='תכנון הבראה'!$D49)</f>
        <v>0</v>
      </c>
      <c r="BZ21" s="162">
        <f ca="1">IF($A21="",0,($C21=0)*'פריסת חובות'!BZ12 +($C21=1)*0+ ($C21=2)*IF(BZ$17&lt;='תכנון הבראה'!$K49,0,OFFSET('פריסת חובות'!BZ12,0,-'תכנון הבראה'!$K49))*(1+'תכנון הבראה'!$E49)^('תכנון הבראה'!$K49/12)+
($C21=3)*'תכנון הבראה'!$L49*(BZ$17&lt;='תכנון הבראה'!$J49))+ IF($C21=4,(1-'תכנון הבראה'!$M49/'תכנון הבראה'!$B49)*'תכנון הבראה'!$C49,0)*(BZ$17&lt;='תכנון הבראה'!$D49)</f>
        <v>0</v>
      </c>
      <c r="CA21" s="162">
        <f ca="1">IF($A21="",0,($C21=0)*'פריסת חובות'!CA12 +($C21=1)*0+ ($C21=2)*IF(CA$17&lt;='תכנון הבראה'!$K49,0,OFFSET('פריסת חובות'!CA12,0,-'תכנון הבראה'!$K49))*(1+'תכנון הבראה'!$E49)^('תכנון הבראה'!$K49/12)+
($C21=3)*'תכנון הבראה'!$L49*(CA$17&lt;='תכנון הבראה'!$J49))+ IF($C21=4,(1-'תכנון הבראה'!$M49/'תכנון הבראה'!$B49)*'תכנון הבראה'!$C49,0)*(CA$17&lt;='תכנון הבראה'!$D49)</f>
        <v>0</v>
      </c>
      <c r="CB21" s="162">
        <f ca="1">IF($A21="",0,($C21=0)*'פריסת חובות'!CB12 +($C21=1)*0+ ($C21=2)*IF(CB$17&lt;='תכנון הבראה'!$K49,0,OFFSET('פריסת חובות'!CB12,0,-'תכנון הבראה'!$K49))*(1+'תכנון הבראה'!$E49)^('תכנון הבראה'!$K49/12)+
($C21=3)*'תכנון הבראה'!$L49*(CB$17&lt;='תכנון הבראה'!$J49))+ IF($C21=4,(1-'תכנון הבראה'!$M49/'תכנון הבראה'!$B49)*'תכנון הבראה'!$C49,0)*(CB$17&lt;='תכנון הבראה'!$D49)</f>
        <v>0</v>
      </c>
      <c r="CC21" s="162">
        <f ca="1">IF($A21="",0,($C21=0)*'פריסת חובות'!CC12 +($C21=1)*0+ ($C21=2)*IF(CC$17&lt;='תכנון הבראה'!$K49,0,OFFSET('פריסת חובות'!CC12,0,-'תכנון הבראה'!$K49))*(1+'תכנון הבראה'!$E49)^('תכנון הבראה'!$K49/12)+
($C21=3)*'תכנון הבראה'!$L49*(CC$17&lt;='תכנון הבראה'!$J49))+ IF($C21=4,(1-'תכנון הבראה'!$M49/'תכנון הבראה'!$B49)*'תכנון הבראה'!$C49,0)*(CC$17&lt;='תכנון הבראה'!$D49)</f>
        <v>0</v>
      </c>
      <c r="CD21" s="162">
        <f ca="1">IF($A21="",0,($C21=0)*'פריסת חובות'!CD12 +($C21=1)*0+ ($C21=2)*IF(CD$17&lt;='תכנון הבראה'!$K49,0,OFFSET('פריסת חובות'!CD12,0,-'תכנון הבראה'!$K49))*(1+'תכנון הבראה'!$E49)^('תכנון הבראה'!$K49/12)+
($C21=3)*'תכנון הבראה'!$L49*(CD$17&lt;='תכנון הבראה'!$J49))+ IF($C21=4,(1-'תכנון הבראה'!$M49/'תכנון הבראה'!$B49)*'תכנון הבראה'!$C49,0)*(CD$17&lt;='תכנון הבראה'!$D49)</f>
        <v>0</v>
      </c>
      <c r="CE21" s="162">
        <f ca="1">IF($A21="",0,($C21=0)*'פריסת חובות'!CE12 +($C21=1)*0+ ($C21=2)*IF(CE$17&lt;='תכנון הבראה'!$K49,0,OFFSET('פריסת חובות'!CE12,0,-'תכנון הבראה'!$K49))*(1+'תכנון הבראה'!$E49)^('תכנון הבראה'!$K49/12)+
($C21=3)*'תכנון הבראה'!$L49*(CE$17&lt;='תכנון הבראה'!$J49))+ IF($C21=4,(1-'תכנון הבראה'!$M49/'תכנון הבראה'!$B49)*'תכנון הבראה'!$C49,0)*(CE$17&lt;='תכנון הבראה'!$D49)</f>
        <v>0</v>
      </c>
      <c r="CF21" s="162">
        <f ca="1">IF($A21="",0,($C21=0)*'פריסת חובות'!CF12 +($C21=1)*0+ ($C21=2)*IF(CF$17&lt;='תכנון הבראה'!$K49,0,OFFSET('פריסת חובות'!CF12,0,-'תכנון הבראה'!$K49))*(1+'תכנון הבראה'!$E49)^('תכנון הבראה'!$K49/12)+
($C21=3)*'תכנון הבראה'!$L49*(CF$17&lt;='תכנון הבראה'!$J49))+ IF($C21=4,(1-'תכנון הבראה'!$M49/'תכנון הבראה'!$B49)*'תכנון הבראה'!$C49,0)*(CF$17&lt;='תכנון הבראה'!$D49)</f>
        <v>0</v>
      </c>
      <c r="CG21" s="162">
        <f ca="1">IF($A21="",0,($C21=0)*'פריסת חובות'!CG12 +($C21=1)*0+ ($C21=2)*IF(CG$17&lt;='תכנון הבראה'!$K49,0,OFFSET('פריסת חובות'!CG12,0,-'תכנון הבראה'!$K49))*(1+'תכנון הבראה'!$E49)^('תכנון הבראה'!$K49/12)+
($C21=3)*'תכנון הבראה'!$L49*(CG$17&lt;='תכנון הבראה'!$J49))+ IF($C21=4,(1-'תכנון הבראה'!$M49/'תכנון הבראה'!$B49)*'תכנון הבראה'!$C49,0)*(CG$17&lt;='תכנון הבראה'!$D49)</f>
        <v>0</v>
      </c>
      <c r="CH21" s="162">
        <f ca="1">IF($A21="",0,($C21=0)*'פריסת חובות'!CH12 +($C21=1)*0+ ($C21=2)*IF(CH$17&lt;='תכנון הבראה'!$K49,0,OFFSET('פריסת חובות'!CH12,0,-'תכנון הבראה'!$K49))*(1+'תכנון הבראה'!$E49)^('תכנון הבראה'!$K49/12)+
($C21=3)*'תכנון הבראה'!$L49*(CH$17&lt;='תכנון הבראה'!$J49))+ IF($C21=4,(1-'תכנון הבראה'!$M49/'תכנון הבראה'!$B49)*'תכנון הבראה'!$C49,0)*(CH$17&lt;='תכנון הבראה'!$D49)</f>
        <v>0</v>
      </c>
      <c r="CI21" s="162">
        <f ca="1">IF($A21="",0,($C21=0)*'פריסת חובות'!CI12 +($C21=1)*0+ ($C21=2)*IF(CI$17&lt;='תכנון הבראה'!$K49,0,OFFSET('פריסת חובות'!CI12,0,-'תכנון הבראה'!$K49))*(1+'תכנון הבראה'!$E49)^('תכנון הבראה'!$K49/12)+
($C21=3)*'תכנון הבראה'!$L49*(CI$17&lt;='תכנון הבראה'!$J49))+ IF($C21=4,(1-'תכנון הבראה'!$M49/'תכנון הבראה'!$B49)*'תכנון הבראה'!$C49,0)*(CI$17&lt;='תכנון הבראה'!$D49)</f>
        <v>0</v>
      </c>
      <c r="CJ21" s="162">
        <f ca="1">IF($A21="",0,($C21=0)*'פריסת חובות'!CJ12 +($C21=1)*0+ ($C21=2)*IF(CJ$17&lt;='תכנון הבראה'!$K49,0,OFFSET('פריסת חובות'!CJ12,0,-'תכנון הבראה'!$K49))*(1+'תכנון הבראה'!$E49)^('תכנון הבראה'!$K49/12)+
($C21=3)*'תכנון הבראה'!$L49*(CJ$17&lt;='תכנון הבראה'!$J49))+ IF($C21=4,(1-'תכנון הבראה'!$M49/'תכנון הבראה'!$B49)*'תכנון הבראה'!$C49,0)*(CJ$17&lt;='תכנון הבראה'!$D49)</f>
        <v>0</v>
      </c>
      <c r="CK21" s="162">
        <f ca="1">IF($A21="",0,($C21=0)*'פריסת חובות'!CK12 +($C21=1)*0+ ($C21=2)*IF(CK$17&lt;='תכנון הבראה'!$K49,0,OFFSET('פריסת חובות'!CK12,0,-'תכנון הבראה'!$K49))*(1+'תכנון הבראה'!$E49)^('תכנון הבראה'!$K49/12)+
($C21=3)*'תכנון הבראה'!$L49*(CK$17&lt;='תכנון הבראה'!$J49))+ IF($C21=4,(1-'תכנון הבראה'!$M49/'תכנון הבראה'!$B49)*'תכנון הבראה'!$C49,0)*(CK$17&lt;='תכנון הבראה'!$D49)</f>
        <v>0</v>
      </c>
      <c r="CL21" s="162">
        <f ca="1">IF($A21="",0,($C21=0)*'פריסת חובות'!CL12 +($C21=1)*0+ ($C21=2)*IF(CL$17&lt;='תכנון הבראה'!$K49,0,OFFSET('פריסת חובות'!CL12,0,-'תכנון הבראה'!$K49))*(1+'תכנון הבראה'!$E49)^('תכנון הבראה'!$K49/12)+
($C21=3)*'תכנון הבראה'!$L49*(CL$17&lt;='תכנון הבראה'!$J49))+ IF($C21=4,(1-'תכנון הבראה'!$M49/'תכנון הבראה'!$B49)*'תכנון הבראה'!$C49,0)*(CL$17&lt;='תכנון הבראה'!$D49)</f>
        <v>0</v>
      </c>
      <c r="CM21" s="162">
        <f ca="1">IF($A21="",0,($C21=0)*'פריסת חובות'!CM12 +($C21=1)*0+ ($C21=2)*IF(CM$17&lt;='תכנון הבראה'!$K49,0,OFFSET('פריסת חובות'!CM12,0,-'תכנון הבראה'!$K49))*(1+'תכנון הבראה'!$E49)^('תכנון הבראה'!$K49/12)+
($C21=3)*'תכנון הבראה'!$L49*(CM$17&lt;='תכנון הבראה'!$J49))+ IF($C21=4,(1-'תכנון הבראה'!$M49/'תכנון הבראה'!$B49)*'תכנון הבראה'!$C49,0)*(CM$17&lt;='תכנון הבראה'!$D49)</f>
        <v>0</v>
      </c>
      <c r="CN21" s="162">
        <f ca="1">IF($A21="",0,($C21=0)*'פריסת חובות'!CN12 +($C21=1)*0+ ($C21=2)*IF(CN$17&lt;='תכנון הבראה'!$K49,0,OFFSET('פריסת חובות'!CN12,0,-'תכנון הבראה'!$K49))*(1+'תכנון הבראה'!$E49)^('תכנון הבראה'!$K49/12)+
($C21=3)*'תכנון הבראה'!$L49*(CN$17&lt;='תכנון הבראה'!$J49))+ IF($C21=4,(1-'תכנון הבראה'!$M49/'תכנון הבראה'!$B49)*'תכנון הבראה'!$C49,0)*(CN$17&lt;='תכנון הבראה'!$D49)</f>
        <v>0</v>
      </c>
      <c r="CO21" s="162">
        <f ca="1">IF($A21="",0,($C21=0)*'פריסת חובות'!CO12 +($C21=1)*0+ ($C21=2)*IF(CO$17&lt;='תכנון הבראה'!$K49,0,OFFSET('פריסת חובות'!CO12,0,-'תכנון הבראה'!$K49))*(1+'תכנון הבראה'!$E49)^('תכנון הבראה'!$K49/12)+
($C21=3)*'תכנון הבראה'!$L49*(CO$17&lt;='תכנון הבראה'!$J49))+ IF($C21=4,(1-'תכנון הבראה'!$M49/'תכנון הבראה'!$B49)*'תכנון הבראה'!$C49,0)*(CO$17&lt;='תכנון הבראה'!$D49)</f>
        <v>0</v>
      </c>
      <c r="CP21" s="162">
        <f ca="1">IF($A21="",0,($C21=0)*'פריסת חובות'!CP12 +($C21=1)*0+ ($C21=2)*IF(CP$17&lt;='תכנון הבראה'!$K49,0,OFFSET('פריסת חובות'!CP12,0,-'תכנון הבראה'!$K49))*(1+'תכנון הבראה'!$E49)^('תכנון הבראה'!$K49/12)+
($C21=3)*'תכנון הבראה'!$L49*(CP$17&lt;='תכנון הבראה'!$J49))+ IF($C21=4,(1-'תכנון הבראה'!$M49/'תכנון הבראה'!$B49)*'תכנון הבראה'!$C49,0)*(CP$17&lt;='תכנון הבראה'!$D49)</f>
        <v>0</v>
      </c>
      <c r="CQ21" s="162">
        <f ca="1">IF($A21="",0,($C21=0)*'פריסת חובות'!CQ12 +($C21=1)*0+ ($C21=2)*IF(CQ$17&lt;='תכנון הבראה'!$K49,0,OFFSET('פריסת חובות'!CQ12,0,-'תכנון הבראה'!$K49))*(1+'תכנון הבראה'!$E49)^('תכנון הבראה'!$K49/12)+
($C21=3)*'תכנון הבראה'!$L49*(CQ$17&lt;='תכנון הבראה'!$J49))+ IF($C21=4,(1-'תכנון הבראה'!$M49/'תכנון הבראה'!$B49)*'תכנון הבראה'!$C49,0)*(CQ$17&lt;='תכנון הבראה'!$D49)</f>
        <v>0</v>
      </c>
      <c r="CR21" s="162">
        <f ca="1">IF($A21="",0,($C21=0)*'פריסת חובות'!CR12 +($C21=1)*0+ ($C21=2)*IF(CR$17&lt;='תכנון הבראה'!$K49,0,OFFSET('פריסת חובות'!CR12,0,-'תכנון הבראה'!$K49))*(1+'תכנון הבראה'!$E49)^('תכנון הבראה'!$K49/12)+
($C21=3)*'תכנון הבראה'!$L49*(CR$17&lt;='תכנון הבראה'!$J49))+ IF($C21=4,(1-'תכנון הבראה'!$M49/'תכנון הבראה'!$B49)*'תכנון הבראה'!$C49,0)*(CR$17&lt;='תכנון הבראה'!$D49)</f>
        <v>0</v>
      </c>
      <c r="CS21" s="162">
        <f ca="1">IF($A21="",0,($C21=0)*'פריסת חובות'!CS12 +($C21=1)*0+ ($C21=2)*IF(CS$17&lt;='תכנון הבראה'!$K49,0,OFFSET('פריסת חובות'!CS12,0,-'תכנון הבראה'!$K49))*(1+'תכנון הבראה'!$E49)^('תכנון הבראה'!$K49/12)+
($C21=3)*'תכנון הבראה'!$L49*(CS$17&lt;='תכנון הבראה'!$J49))+ IF($C21=4,(1-'תכנון הבראה'!$M49/'תכנון הבראה'!$B49)*'תכנון הבראה'!$C49,0)*(CS$17&lt;='תכנון הבראה'!$D49)</f>
        <v>0</v>
      </c>
      <c r="CT21" s="162">
        <f ca="1">IF($A21="",0,($C21=0)*'פריסת חובות'!CT12 +($C21=1)*0+ ($C21=2)*IF(CT$17&lt;='תכנון הבראה'!$K49,0,OFFSET('פריסת חובות'!CT12,0,-'תכנון הבראה'!$K49))*(1+'תכנון הבראה'!$E49)^('תכנון הבראה'!$K49/12)+
($C21=3)*'תכנון הבראה'!$L49*(CT$17&lt;='תכנון הבראה'!$J49))+ IF($C21=4,(1-'תכנון הבראה'!$M49/'תכנון הבראה'!$B49)*'תכנון הבראה'!$C49,0)*(CT$17&lt;='תכנון הבראה'!$D49)</f>
        <v>0</v>
      </c>
      <c r="CU21" s="162">
        <f ca="1">IF($A21="",0,($C21=0)*'פריסת חובות'!CU12 +($C21=1)*0+ ($C21=2)*IF(CU$17&lt;='תכנון הבראה'!$K49,0,OFFSET('פריסת חובות'!CU12,0,-'תכנון הבראה'!$K49))*(1+'תכנון הבראה'!$E49)^('תכנון הבראה'!$K49/12)+
($C21=3)*'תכנון הבראה'!$L49*(CU$17&lt;='תכנון הבראה'!$J49))+ IF($C21=4,(1-'תכנון הבראה'!$M49/'תכנון הבראה'!$B49)*'תכנון הבראה'!$C49,0)*(CU$17&lt;='תכנון הבראה'!$D49)</f>
        <v>0</v>
      </c>
      <c r="CV21" s="162">
        <f ca="1">IF($A21="",0,($C21=0)*'פריסת חובות'!CV12 +($C21=1)*0+ ($C21=2)*IF(CV$17&lt;='תכנון הבראה'!$K49,0,OFFSET('פריסת חובות'!CV12,0,-'תכנון הבראה'!$K49))*(1+'תכנון הבראה'!$E49)^('תכנון הבראה'!$K49/12)+
($C21=3)*'תכנון הבראה'!$L49*(CV$17&lt;='תכנון הבראה'!$J49))+ IF($C21=4,(1-'תכנון הבראה'!$M49/'תכנון הבראה'!$B49)*'תכנון הבראה'!$C49,0)*(CV$17&lt;='תכנון הבראה'!$D49)</f>
        <v>0</v>
      </c>
      <c r="CW21" s="162">
        <f ca="1">IF($A21="",0,($C21=0)*'פריסת חובות'!CW12 +($C21=1)*0+ ($C21=2)*IF(CW$17&lt;='תכנון הבראה'!$K49,0,OFFSET('פריסת חובות'!CW12,0,-'תכנון הבראה'!$K49))*(1+'תכנון הבראה'!$E49)^('תכנון הבראה'!$K49/12)+
($C21=3)*'תכנון הבראה'!$L49*(CW$17&lt;='תכנון הבראה'!$J49))+ IF($C21=4,(1-'תכנון הבראה'!$M49/'תכנון הבראה'!$B49)*'תכנון הבראה'!$C49,0)*(CW$17&lt;='תכנון הבראה'!$D49)</f>
        <v>0</v>
      </c>
      <c r="CX21" s="162">
        <f ca="1">IF($A21="",0,($C21=0)*'פריסת חובות'!CX12 +($C21=1)*0+ ($C21=2)*IF(CX$17&lt;='תכנון הבראה'!$K49,0,OFFSET('פריסת חובות'!CX12,0,-'תכנון הבראה'!$K49))*(1+'תכנון הבראה'!$E49)^('תכנון הבראה'!$K49/12)+
($C21=3)*'תכנון הבראה'!$L49*(CX$17&lt;='תכנון הבראה'!$J49))+ IF($C21=4,(1-'תכנון הבראה'!$M49/'תכנון הבראה'!$B49)*'תכנון הבראה'!$C49,0)*(CX$17&lt;='תכנון הבראה'!$D49)</f>
        <v>0</v>
      </c>
      <c r="CY21" s="162">
        <f ca="1">IF($A21="",0,($C21=0)*'פריסת חובות'!CY12 +($C21=1)*0+ ($C21=2)*IF(CY$17&lt;='תכנון הבראה'!$K49,0,OFFSET('פריסת חובות'!CY12,0,-'תכנון הבראה'!$K49))*(1+'תכנון הבראה'!$E49)^('תכנון הבראה'!$K49/12)+
($C21=3)*'תכנון הבראה'!$L49*(CY$17&lt;='תכנון הבראה'!$J49))+ IF($C21=4,(1-'תכנון הבראה'!$M49/'תכנון הבראה'!$B49)*'תכנון הבראה'!$C49,0)*(CY$17&lt;='תכנון הבראה'!$D49)</f>
        <v>0</v>
      </c>
      <c r="CZ21" s="163">
        <f ca="1">IF($A21="",0,($C21=0)*'פריסת חובות'!CZ12 +($C21=1)*0+ ($C21=2)*IF(CZ$17&lt;='תכנון הבראה'!$K49,0,OFFSET('פריסת חובות'!CZ12,0,-'תכנון הבראה'!$K49))*(1+'תכנון הבראה'!$E49)^('תכנון הבראה'!$K49/12)+
($C21=3)*'תכנון הבראה'!$L49*(CZ$17&lt;='תכנון הבראה'!$J49))+ IF($C21=4,(1-'תכנון הבראה'!$M49/'תכנון הבראה'!$B49)*'תכנון הבראה'!$C49,0)*(CZ$17&lt;='תכנון הבראה'!$D49)</f>
        <v>0</v>
      </c>
    </row>
    <row r="22" spans="1:104" ht="12.75" hidden="1" customHeight="1" outlineLevel="1">
      <c r="A22" s="193" t="str">
        <f ca="1">'תכנון הבראה'!A50</f>
        <v/>
      </c>
      <c r="B22" s="161">
        <f>'תכנון הבראה'!H50</f>
        <v>0</v>
      </c>
      <c r="C22" s="158">
        <f t="shared" si="18"/>
        <v>0</v>
      </c>
      <c r="D22" s="158"/>
      <c r="E22" s="162">
        <f ca="1">IF($A22="",0,($C22=0)*'פריסת חובות'!E13 +($C22=1)*0+ ($C22=2)*IF(E$17&lt;='תכנון הבראה'!$K50,0,OFFSET('פריסת חובות'!E13,0,-'תכנון הבראה'!$K50))*(1+'תכנון הבראה'!$E50)^('תכנון הבראה'!$K50/12)+
($C22=3)*'תכנון הבראה'!$L50*(E$17&lt;='תכנון הבראה'!$J50))+ IF($C22=4,(1-'תכנון הבראה'!$M50/'תכנון הבראה'!$B50)*'תכנון הבראה'!$C50,0)*(E$17&lt;='תכנון הבראה'!$D50)</f>
        <v>0</v>
      </c>
      <c r="F22" s="162">
        <f ca="1">IF($A22="",0,($C22=0)*'פריסת חובות'!F13 +($C22=1)*0+ ($C22=2)*IF(F$17&lt;='תכנון הבראה'!$K50,0,OFFSET('פריסת חובות'!F13,0,-'תכנון הבראה'!$K50))*(1+'תכנון הבראה'!$E50)^('תכנון הבראה'!$K50/12)+
($C22=3)*'תכנון הבראה'!$L50*(F$17&lt;='תכנון הבראה'!$J50))+ IF($C22=4,(1-'תכנון הבראה'!$M50/'תכנון הבראה'!$B50)*'תכנון הבראה'!$C50,0)*(F$17&lt;='תכנון הבראה'!$D50)</f>
        <v>0</v>
      </c>
      <c r="G22" s="162">
        <f ca="1">IF($A22="",0,($C22=0)*'פריסת חובות'!G13 +($C22=1)*0+ ($C22=2)*IF(G$17&lt;='תכנון הבראה'!$K50,0,OFFSET('פריסת חובות'!G13,0,-'תכנון הבראה'!$K50))*(1+'תכנון הבראה'!$E50)^('תכנון הבראה'!$K50/12)+
($C22=3)*'תכנון הבראה'!$L50*(G$17&lt;='תכנון הבראה'!$J50))+ IF($C22=4,(1-'תכנון הבראה'!$M50/'תכנון הבראה'!$B50)*'תכנון הבראה'!$C50,0)*(G$17&lt;='תכנון הבראה'!$D50)</f>
        <v>0</v>
      </c>
      <c r="H22" s="162">
        <f ca="1">IF($A22="",0,($C22=0)*'פריסת חובות'!H13 +($C22=1)*0+ ($C22=2)*IF(H$17&lt;='תכנון הבראה'!$K50,0,OFFSET('פריסת חובות'!H13,0,-'תכנון הבראה'!$K50))*(1+'תכנון הבראה'!$E50)^('תכנון הבראה'!$K50/12)+
($C22=3)*'תכנון הבראה'!$L50*(H$17&lt;='תכנון הבראה'!$J50))+ IF($C22=4,(1-'תכנון הבראה'!$M50/'תכנון הבראה'!$B50)*'תכנון הבראה'!$C50,0)*(H$17&lt;='תכנון הבראה'!$D50)</f>
        <v>0</v>
      </c>
      <c r="I22" s="162">
        <f ca="1">IF($A22="",0,($C22=0)*'פריסת חובות'!I13 +($C22=1)*0+ ($C22=2)*IF(I$17&lt;='תכנון הבראה'!$K50,0,OFFSET('פריסת חובות'!I13,0,-'תכנון הבראה'!$K50))*(1+'תכנון הבראה'!$E50)^('תכנון הבראה'!$K50/12)+
($C22=3)*'תכנון הבראה'!$L50*(I$17&lt;='תכנון הבראה'!$J50))+ IF($C22=4,(1-'תכנון הבראה'!$M50/'תכנון הבראה'!$B50)*'תכנון הבראה'!$C50,0)*(I$17&lt;='תכנון הבראה'!$D50)</f>
        <v>0</v>
      </c>
      <c r="J22" s="162">
        <f ca="1">IF($A22="",0,($C22=0)*'פריסת חובות'!J13 +($C22=1)*0+ ($C22=2)*IF(J$17&lt;='תכנון הבראה'!$K50,0,OFFSET('פריסת חובות'!J13,0,-'תכנון הבראה'!$K50))*(1+'תכנון הבראה'!$E50)^('תכנון הבראה'!$K50/12)+
($C22=3)*'תכנון הבראה'!$L50*(J$17&lt;='תכנון הבראה'!$J50))+ IF($C22=4,(1-'תכנון הבראה'!$M50/'תכנון הבראה'!$B50)*'תכנון הבראה'!$C50,0)*(J$17&lt;='תכנון הבראה'!$D50)</f>
        <v>0</v>
      </c>
      <c r="K22" s="162">
        <f ca="1">IF($A22="",0,($C22=0)*'פריסת חובות'!K13 +($C22=1)*0+ ($C22=2)*IF(K$17&lt;='תכנון הבראה'!$K50,0,OFFSET('פריסת חובות'!K13,0,-'תכנון הבראה'!$K50))*(1+'תכנון הבראה'!$E50)^('תכנון הבראה'!$K50/12)+
($C22=3)*'תכנון הבראה'!$L50*(K$17&lt;='תכנון הבראה'!$J50))+ IF($C22=4,(1-'תכנון הבראה'!$M50/'תכנון הבראה'!$B50)*'תכנון הבראה'!$C50,0)*(K$17&lt;='תכנון הבראה'!$D50)</f>
        <v>0</v>
      </c>
      <c r="L22" s="162">
        <f ca="1">IF($A22="",0,($C22=0)*'פריסת חובות'!L13 +($C22=1)*0+ ($C22=2)*IF(L$17&lt;='תכנון הבראה'!$K50,0,OFFSET('פריסת חובות'!L13,0,-'תכנון הבראה'!$K50))*(1+'תכנון הבראה'!$E50)^('תכנון הבראה'!$K50/12)+
($C22=3)*'תכנון הבראה'!$L50*(L$17&lt;='תכנון הבראה'!$J50))+ IF($C22=4,(1-'תכנון הבראה'!$M50/'תכנון הבראה'!$B50)*'תכנון הבראה'!$C50,0)*(L$17&lt;='תכנון הבראה'!$D50)</f>
        <v>0</v>
      </c>
      <c r="M22" s="162">
        <f ca="1">IF($A22="",0,($C22=0)*'פריסת חובות'!M13 +($C22=1)*0+ ($C22=2)*IF(M$17&lt;='תכנון הבראה'!$K50,0,OFFSET('פריסת חובות'!M13,0,-'תכנון הבראה'!$K50))*(1+'תכנון הבראה'!$E50)^('תכנון הבראה'!$K50/12)+
($C22=3)*'תכנון הבראה'!$L50*(M$17&lt;='תכנון הבראה'!$J50))+ IF($C22=4,(1-'תכנון הבראה'!$M50/'תכנון הבראה'!$B50)*'תכנון הבראה'!$C50,0)*(M$17&lt;='תכנון הבראה'!$D50)</f>
        <v>0</v>
      </c>
      <c r="N22" s="162">
        <f ca="1">IF($A22="",0,($C22=0)*'פריסת חובות'!N13 +($C22=1)*0+ ($C22=2)*IF(N$17&lt;='תכנון הבראה'!$K50,0,OFFSET('פריסת חובות'!N13,0,-'תכנון הבראה'!$K50))*(1+'תכנון הבראה'!$E50)^('תכנון הבראה'!$K50/12)+
($C22=3)*'תכנון הבראה'!$L50*(N$17&lt;='תכנון הבראה'!$J50))+ IF($C22=4,(1-'תכנון הבראה'!$M50/'תכנון הבראה'!$B50)*'תכנון הבראה'!$C50,0)*(N$17&lt;='תכנון הבראה'!$D50)</f>
        <v>0</v>
      </c>
      <c r="O22" s="162">
        <f ca="1">IF($A22="",0,($C22=0)*'פריסת חובות'!O13 +($C22=1)*0+ ($C22=2)*IF(O$17&lt;='תכנון הבראה'!$K50,0,OFFSET('פריסת חובות'!O13,0,-'תכנון הבראה'!$K50))*(1+'תכנון הבראה'!$E50)^('תכנון הבראה'!$K50/12)+
($C22=3)*'תכנון הבראה'!$L50*(O$17&lt;='תכנון הבראה'!$J50))+ IF($C22=4,(1-'תכנון הבראה'!$M50/'תכנון הבראה'!$B50)*'תכנון הבראה'!$C50,0)*(O$17&lt;='תכנון הבראה'!$D50)</f>
        <v>0</v>
      </c>
      <c r="P22" s="162">
        <f ca="1">IF($A22="",0,($C22=0)*'פריסת חובות'!P13 +($C22=1)*0+ ($C22=2)*IF(P$17&lt;='תכנון הבראה'!$K50,0,OFFSET('פריסת חובות'!P13,0,-'תכנון הבראה'!$K50))*(1+'תכנון הבראה'!$E50)^('תכנון הבראה'!$K50/12)+
($C22=3)*'תכנון הבראה'!$L50*(P$17&lt;='תכנון הבראה'!$J50))+ IF($C22=4,(1-'תכנון הבראה'!$M50/'תכנון הבראה'!$B50)*'תכנון הבראה'!$C50,0)*(P$17&lt;='תכנון הבראה'!$D50)</f>
        <v>0</v>
      </c>
      <c r="Q22" s="162">
        <f ca="1">IF($A22="",0,($C22=0)*'פריסת חובות'!Q13 +($C22=1)*0+ ($C22=2)*IF(Q$17&lt;='תכנון הבראה'!$K50,0,OFFSET('פריסת חובות'!Q13,0,-'תכנון הבראה'!$K50))*(1+'תכנון הבראה'!$E50)^('תכנון הבראה'!$K50/12)+
($C22=3)*'תכנון הבראה'!$L50*(Q$17&lt;='תכנון הבראה'!$J50))+ IF($C22=4,(1-'תכנון הבראה'!$M50/'תכנון הבראה'!$B50)*'תכנון הבראה'!$C50,0)*(Q$17&lt;='תכנון הבראה'!$D50)</f>
        <v>0</v>
      </c>
      <c r="R22" s="162">
        <f ca="1">IF($A22="",0,($C22=0)*'פריסת חובות'!R13 +($C22=1)*0+ ($C22=2)*IF(R$17&lt;='תכנון הבראה'!$K50,0,OFFSET('פריסת חובות'!R13,0,-'תכנון הבראה'!$K50))*(1+'תכנון הבראה'!$E50)^('תכנון הבראה'!$K50/12)+
($C22=3)*'תכנון הבראה'!$L50*(R$17&lt;='תכנון הבראה'!$J50))+ IF($C22=4,(1-'תכנון הבראה'!$M50/'תכנון הבראה'!$B50)*'תכנון הבראה'!$C50,0)*(R$17&lt;='תכנון הבראה'!$D50)</f>
        <v>0</v>
      </c>
      <c r="S22" s="162">
        <f ca="1">IF($A22="",0,($C22=0)*'פריסת חובות'!S13 +($C22=1)*0+ ($C22=2)*IF(S$17&lt;='תכנון הבראה'!$K50,0,OFFSET('פריסת חובות'!S13,0,-'תכנון הבראה'!$K50))*(1+'תכנון הבראה'!$E50)^('תכנון הבראה'!$K50/12)+
($C22=3)*'תכנון הבראה'!$L50*(S$17&lt;='תכנון הבראה'!$J50))+ IF($C22=4,(1-'תכנון הבראה'!$M50/'תכנון הבראה'!$B50)*'תכנון הבראה'!$C50,0)*(S$17&lt;='תכנון הבראה'!$D50)</f>
        <v>0</v>
      </c>
      <c r="T22" s="162">
        <f ca="1">IF($A22="",0,($C22=0)*'פריסת חובות'!T13 +($C22=1)*0+ ($C22=2)*IF(T$17&lt;='תכנון הבראה'!$K50,0,OFFSET('פריסת חובות'!T13,0,-'תכנון הבראה'!$K50))*(1+'תכנון הבראה'!$E50)^('תכנון הבראה'!$K50/12)+
($C22=3)*'תכנון הבראה'!$L50*(T$17&lt;='תכנון הבראה'!$J50))+ IF($C22=4,(1-'תכנון הבראה'!$M50/'תכנון הבראה'!$B50)*'תכנון הבראה'!$C50,0)*(T$17&lt;='תכנון הבראה'!$D50)</f>
        <v>0</v>
      </c>
      <c r="U22" s="162">
        <f ca="1">IF($A22="",0,($C22=0)*'פריסת חובות'!U13 +($C22=1)*0+ ($C22=2)*IF(U$17&lt;='תכנון הבראה'!$K50,0,OFFSET('פריסת חובות'!U13,0,-'תכנון הבראה'!$K50))*(1+'תכנון הבראה'!$E50)^('תכנון הבראה'!$K50/12)+
($C22=3)*'תכנון הבראה'!$L50*(U$17&lt;='תכנון הבראה'!$J50))+ IF($C22=4,(1-'תכנון הבראה'!$M50/'תכנון הבראה'!$B50)*'תכנון הבראה'!$C50,0)*(U$17&lt;='תכנון הבראה'!$D50)</f>
        <v>0</v>
      </c>
      <c r="V22" s="162">
        <f ca="1">IF($A22="",0,($C22=0)*'פריסת חובות'!V13 +($C22=1)*0+ ($C22=2)*IF(V$17&lt;='תכנון הבראה'!$K50,0,OFFSET('פריסת חובות'!V13,0,-'תכנון הבראה'!$K50))*(1+'תכנון הבראה'!$E50)^('תכנון הבראה'!$K50/12)+
($C22=3)*'תכנון הבראה'!$L50*(V$17&lt;='תכנון הבראה'!$J50))+ IF($C22=4,(1-'תכנון הבראה'!$M50/'תכנון הבראה'!$B50)*'תכנון הבראה'!$C50,0)*(V$17&lt;='תכנון הבראה'!$D50)</f>
        <v>0</v>
      </c>
      <c r="W22" s="162">
        <f ca="1">IF($A22="",0,($C22=0)*'פריסת חובות'!W13 +($C22=1)*0+ ($C22=2)*IF(W$17&lt;='תכנון הבראה'!$K50,0,OFFSET('פריסת חובות'!W13,0,-'תכנון הבראה'!$K50))*(1+'תכנון הבראה'!$E50)^('תכנון הבראה'!$K50/12)+
($C22=3)*'תכנון הבראה'!$L50*(W$17&lt;='תכנון הבראה'!$J50))+ IF($C22=4,(1-'תכנון הבראה'!$M50/'תכנון הבראה'!$B50)*'תכנון הבראה'!$C50,0)*(W$17&lt;='תכנון הבראה'!$D50)</f>
        <v>0</v>
      </c>
      <c r="X22" s="162">
        <f ca="1">IF($A22="",0,($C22=0)*'פריסת חובות'!X13 +($C22=1)*0+ ($C22=2)*IF(X$17&lt;='תכנון הבראה'!$K50,0,OFFSET('פריסת חובות'!X13,0,-'תכנון הבראה'!$K50))*(1+'תכנון הבראה'!$E50)^('תכנון הבראה'!$K50/12)+
($C22=3)*'תכנון הבראה'!$L50*(X$17&lt;='תכנון הבראה'!$J50))+ IF($C22=4,(1-'תכנון הבראה'!$M50/'תכנון הבראה'!$B50)*'תכנון הבראה'!$C50,0)*(X$17&lt;='תכנון הבראה'!$D50)</f>
        <v>0</v>
      </c>
      <c r="Y22" s="162">
        <f ca="1">IF($A22="",0,($C22=0)*'פריסת חובות'!Y13 +($C22=1)*0+ ($C22=2)*IF(Y$17&lt;='תכנון הבראה'!$K50,0,OFFSET('פריסת חובות'!Y13,0,-'תכנון הבראה'!$K50))*(1+'תכנון הבראה'!$E50)^('תכנון הבראה'!$K50/12)+
($C22=3)*'תכנון הבראה'!$L50*(Y$17&lt;='תכנון הבראה'!$J50))+ IF($C22=4,(1-'תכנון הבראה'!$M50/'תכנון הבראה'!$B50)*'תכנון הבראה'!$C50,0)*(Y$17&lt;='תכנון הבראה'!$D50)</f>
        <v>0</v>
      </c>
      <c r="Z22" s="162">
        <f ca="1">IF($A22="",0,($C22=0)*'פריסת חובות'!Z13 +($C22=1)*0+ ($C22=2)*IF(Z$17&lt;='תכנון הבראה'!$K50,0,OFFSET('פריסת חובות'!Z13,0,-'תכנון הבראה'!$K50))*(1+'תכנון הבראה'!$E50)^('תכנון הבראה'!$K50/12)+
($C22=3)*'תכנון הבראה'!$L50*(Z$17&lt;='תכנון הבראה'!$J50))+ IF($C22=4,(1-'תכנון הבראה'!$M50/'תכנון הבראה'!$B50)*'תכנון הבראה'!$C50,0)*(Z$17&lt;='תכנון הבראה'!$D50)</f>
        <v>0</v>
      </c>
      <c r="AA22" s="162">
        <f ca="1">IF($A22="",0,($C22=0)*'פריסת חובות'!AA13 +($C22=1)*0+ ($C22=2)*IF(AA$17&lt;='תכנון הבראה'!$K50,0,OFFSET('פריסת חובות'!AA13,0,-'תכנון הבראה'!$K50))*(1+'תכנון הבראה'!$E50)^('תכנון הבראה'!$K50/12)+
($C22=3)*'תכנון הבראה'!$L50*(AA$17&lt;='תכנון הבראה'!$J50))+ IF($C22=4,(1-'תכנון הבראה'!$M50/'תכנון הבראה'!$B50)*'תכנון הבראה'!$C50,0)*(AA$17&lt;='תכנון הבראה'!$D50)</f>
        <v>0</v>
      </c>
      <c r="AB22" s="162">
        <f ca="1">IF($A22="",0,($C22=0)*'פריסת חובות'!AB13 +($C22=1)*0+ ($C22=2)*IF(AB$17&lt;='תכנון הבראה'!$K50,0,OFFSET('פריסת חובות'!AB13,0,-'תכנון הבראה'!$K50))*(1+'תכנון הבראה'!$E50)^('תכנון הבראה'!$K50/12)+
($C22=3)*'תכנון הבראה'!$L50*(AB$17&lt;='תכנון הבראה'!$J50))+ IF($C22=4,(1-'תכנון הבראה'!$M50/'תכנון הבראה'!$B50)*'תכנון הבראה'!$C50,0)*(AB$17&lt;='תכנון הבראה'!$D50)</f>
        <v>0</v>
      </c>
      <c r="AC22" s="162">
        <f ca="1">IF($A22="",0,($C22=0)*'פריסת חובות'!AC13 +($C22=1)*0+ ($C22=2)*IF(AC$17&lt;='תכנון הבראה'!$K50,0,OFFSET('פריסת חובות'!AC13,0,-'תכנון הבראה'!$K50))*(1+'תכנון הבראה'!$E50)^('תכנון הבראה'!$K50/12)+
($C22=3)*'תכנון הבראה'!$L50*(AC$17&lt;='תכנון הבראה'!$J50))+ IF($C22=4,(1-'תכנון הבראה'!$M50/'תכנון הבראה'!$B50)*'תכנון הבראה'!$C50,0)*(AC$17&lt;='תכנון הבראה'!$D50)</f>
        <v>0</v>
      </c>
      <c r="AD22" s="162">
        <f ca="1">IF($A22="",0,($C22=0)*'פריסת חובות'!AD13 +($C22=1)*0+ ($C22=2)*IF(AD$17&lt;='תכנון הבראה'!$K50,0,OFFSET('פריסת חובות'!AD13,0,-'תכנון הבראה'!$K50))*(1+'תכנון הבראה'!$E50)^('תכנון הבראה'!$K50/12)+
($C22=3)*'תכנון הבראה'!$L50*(AD$17&lt;='תכנון הבראה'!$J50))+ IF($C22=4,(1-'תכנון הבראה'!$M50/'תכנון הבראה'!$B50)*'תכנון הבראה'!$C50,0)*(AD$17&lt;='תכנון הבראה'!$D50)</f>
        <v>0</v>
      </c>
      <c r="AE22" s="162">
        <f ca="1">IF($A22="",0,($C22=0)*'פריסת חובות'!AE13 +($C22=1)*0+ ($C22=2)*IF(AE$17&lt;='תכנון הבראה'!$K50,0,OFFSET('פריסת חובות'!AE13,0,-'תכנון הבראה'!$K50))*(1+'תכנון הבראה'!$E50)^('תכנון הבראה'!$K50/12)+
($C22=3)*'תכנון הבראה'!$L50*(AE$17&lt;='תכנון הבראה'!$J50))+ IF($C22=4,(1-'תכנון הבראה'!$M50/'תכנון הבראה'!$B50)*'תכנון הבראה'!$C50,0)*(AE$17&lt;='תכנון הבראה'!$D50)</f>
        <v>0</v>
      </c>
      <c r="AF22" s="162">
        <f ca="1">IF($A22="",0,($C22=0)*'פריסת חובות'!AF13 +($C22=1)*0+ ($C22=2)*IF(AF$17&lt;='תכנון הבראה'!$K50,0,OFFSET('פריסת חובות'!AF13,0,-'תכנון הבראה'!$K50))*(1+'תכנון הבראה'!$E50)^('תכנון הבראה'!$K50/12)+
($C22=3)*'תכנון הבראה'!$L50*(AF$17&lt;='תכנון הבראה'!$J50))+ IF($C22=4,(1-'תכנון הבראה'!$M50/'תכנון הבראה'!$B50)*'תכנון הבראה'!$C50,0)*(AF$17&lt;='תכנון הבראה'!$D50)</f>
        <v>0</v>
      </c>
      <c r="AG22" s="162">
        <f ca="1">IF($A22="",0,($C22=0)*'פריסת חובות'!AG13 +($C22=1)*0+ ($C22=2)*IF(AG$17&lt;='תכנון הבראה'!$K50,0,OFFSET('פריסת חובות'!AG13,0,-'תכנון הבראה'!$K50))*(1+'תכנון הבראה'!$E50)^('תכנון הבראה'!$K50/12)+
($C22=3)*'תכנון הבראה'!$L50*(AG$17&lt;='תכנון הבראה'!$J50))+ IF($C22=4,(1-'תכנון הבראה'!$M50/'תכנון הבראה'!$B50)*'תכנון הבראה'!$C50,0)*(AG$17&lt;='תכנון הבראה'!$D50)</f>
        <v>0</v>
      </c>
      <c r="AH22" s="162">
        <f ca="1">IF($A22="",0,($C22=0)*'פריסת חובות'!AH13 +($C22=1)*0+ ($C22=2)*IF(AH$17&lt;='תכנון הבראה'!$K50,0,OFFSET('פריסת חובות'!AH13,0,-'תכנון הבראה'!$K50))*(1+'תכנון הבראה'!$E50)^('תכנון הבראה'!$K50/12)+
($C22=3)*'תכנון הבראה'!$L50*(AH$17&lt;='תכנון הבראה'!$J50))+ IF($C22=4,(1-'תכנון הבראה'!$M50/'תכנון הבראה'!$B50)*'תכנון הבראה'!$C50,0)*(AH$17&lt;='תכנון הבראה'!$D50)</f>
        <v>0</v>
      </c>
      <c r="AI22" s="162">
        <f ca="1">IF($A22="",0,($C22=0)*'פריסת חובות'!AI13 +($C22=1)*0+ ($C22=2)*IF(AI$17&lt;='תכנון הבראה'!$K50,0,OFFSET('פריסת חובות'!AI13,0,-'תכנון הבראה'!$K50))*(1+'תכנון הבראה'!$E50)^('תכנון הבראה'!$K50/12)+
($C22=3)*'תכנון הבראה'!$L50*(AI$17&lt;='תכנון הבראה'!$J50))+ IF($C22=4,(1-'תכנון הבראה'!$M50/'תכנון הבראה'!$B50)*'תכנון הבראה'!$C50,0)*(AI$17&lt;='תכנון הבראה'!$D50)</f>
        <v>0</v>
      </c>
      <c r="AJ22" s="162">
        <f ca="1">IF($A22="",0,($C22=0)*'פריסת חובות'!AJ13 +($C22=1)*0+ ($C22=2)*IF(AJ$17&lt;='תכנון הבראה'!$K50,0,OFFSET('פריסת חובות'!AJ13,0,-'תכנון הבראה'!$K50))*(1+'תכנון הבראה'!$E50)^('תכנון הבראה'!$K50/12)+
($C22=3)*'תכנון הבראה'!$L50*(AJ$17&lt;='תכנון הבראה'!$J50))+ IF($C22=4,(1-'תכנון הבראה'!$M50/'תכנון הבראה'!$B50)*'תכנון הבראה'!$C50,0)*(AJ$17&lt;='תכנון הבראה'!$D50)</f>
        <v>0</v>
      </c>
      <c r="AK22" s="162">
        <f ca="1">IF($A22="",0,($C22=0)*'פריסת חובות'!AK13 +($C22=1)*0+ ($C22=2)*IF(AK$17&lt;='תכנון הבראה'!$K50,0,OFFSET('פריסת חובות'!AK13,0,-'תכנון הבראה'!$K50))*(1+'תכנון הבראה'!$E50)^('תכנון הבראה'!$K50/12)+
($C22=3)*'תכנון הבראה'!$L50*(AK$17&lt;='תכנון הבראה'!$J50))+ IF($C22=4,(1-'תכנון הבראה'!$M50/'תכנון הבראה'!$B50)*'תכנון הבראה'!$C50,0)*(AK$17&lt;='תכנון הבראה'!$D50)</f>
        <v>0</v>
      </c>
      <c r="AL22" s="162">
        <f ca="1">IF($A22="",0,($C22=0)*'פריסת חובות'!AL13 +($C22=1)*0+ ($C22=2)*IF(AL$17&lt;='תכנון הבראה'!$K50,0,OFFSET('פריסת חובות'!AL13,0,-'תכנון הבראה'!$K50))*(1+'תכנון הבראה'!$E50)^('תכנון הבראה'!$K50/12)+
($C22=3)*'תכנון הבראה'!$L50*(AL$17&lt;='תכנון הבראה'!$J50))+ IF($C22=4,(1-'תכנון הבראה'!$M50/'תכנון הבראה'!$B50)*'תכנון הבראה'!$C50,0)*(AL$17&lt;='תכנון הבראה'!$D50)</f>
        <v>0</v>
      </c>
      <c r="AM22" s="162">
        <f ca="1">IF($A22="",0,($C22=0)*'פריסת חובות'!AM13 +($C22=1)*0+ ($C22=2)*IF(AM$17&lt;='תכנון הבראה'!$K50,0,OFFSET('פריסת חובות'!AM13,0,-'תכנון הבראה'!$K50))*(1+'תכנון הבראה'!$E50)^('תכנון הבראה'!$K50/12)+
($C22=3)*'תכנון הבראה'!$L50*(AM$17&lt;='תכנון הבראה'!$J50))+ IF($C22=4,(1-'תכנון הבראה'!$M50/'תכנון הבראה'!$B50)*'תכנון הבראה'!$C50,0)*(AM$17&lt;='תכנון הבראה'!$D50)</f>
        <v>0</v>
      </c>
      <c r="AN22" s="162">
        <f ca="1">IF($A22="",0,($C22=0)*'פריסת חובות'!AN13 +($C22=1)*0+ ($C22=2)*IF(AN$17&lt;='תכנון הבראה'!$K50,0,OFFSET('פריסת חובות'!AN13,0,-'תכנון הבראה'!$K50))*(1+'תכנון הבראה'!$E50)^('תכנון הבראה'!$K50/12)+
($C22=3)*'תכנון הבראה'!$L50*(AN$17&lt;='תכנון הבראה'!$J50))+ IF($C22=4,(1-'תכנון הבראה'!$M50/'תכנון הבראה'!$B50)*'תכנון הבראה'!$C50,0)*(AN$17&lt;='תכנון הבראה'!$D50)</f>
        <v>0</v>
      </c>
      <c r="AO22" s="162">
        <f ca="1">IF($A22="",0,($C22=0)*'פריסת חובות'!AO13 +($C22=1)*0+ ($C22=2)*IF(AO$17&lt;='תכנון הבראה'!$K50,0,OFFSET('פריסת חובות'!AO13,0,-'תכנון הבראה'!$K50))*(1+'תכנון הבראה'!$E50)^('תכנון הבראה'!$K50/12)+
($C22=3)*'תכנון הבראה'!$L50*(AO$17&lt;='תכנון הבראה'!$J50))+ IF($C22=4,(1-'תכנון הבראה'!$M50/'תכנון הבראה'!$B50)*'תכנון הבראה'!$C50,0)*(AO$17&lt;='תכנון הבראה'!$D50)</f>
        <v>0</v>
      </c>
      <c r="AP22" s="162">
        <f ca="1">IF($A22="",0,($C22=0)*'פריסת חובות'!AP13 +($C22=1)*0+ ($C22=2)*IF(AP$17&lt;='תכנון הבראה'!$K50,0,OFFSET('פריסת חובות'!AP13,0,-'תכנון הבראה'!$K50))*(1+'תכנון הבראה'!$E50)^('תכנון הבראה'!$K50/12)+
($C22=3)*'תכנון הבראה'!$L50*(AP$17&lt;='תכנון הבראה'!$J50))+ IF($C22=4,(1-'תכנון הבראה'!$M50/'תכנון הבראה'!$B50)*'תכנון הבראה'!$C50,0)*(AP$17&lt;='תכנון הבראה'!$D50)</f>
        <v>0</v>
      </c>
      <c r="AQ22" s="162">
        <f ca="1">IF($A22="",0,($C22=0)*'פריסת חובות'!AQ13 +($C22=1)*0+ ($C22=2)*IF(AQ$17&lt;='תכנון הבראה'!$K50,0,OFFSET('פריסת חובות'!AQ13,0,-'תכנון הבראה'!$K50))*(1+'תכנון הבראה'!$E50)^('תכנון הבראה'!$K50/12)+
($C22=3)*'תכנון הבראה'!$L50*(AQ$17&lt;='תכנון הבראה'!$J50))+ IF($C22=4,(1-'תכנון הבראה'!$M50/'תכנון הבראה'!$B50)*'תכנון הבראה'!$C50,0)*(AQ$17&lt;='תכנון הבראה'!$D50)</f>
        <v>0</v>
      </c>
      <c r="AR22" s="162">
        <f ca="1">IF($A22="",0,($C22=0)*'פריסת חובות'!AR13 +($C22=1)*0+ ($C22=2)*IF(AR$17&lt;='תכנון הבראה'!$K50,0,OFFSET('פריסת חובות'!AR13,0,-'תכנון הבראה'!$K50))*(1+'תכנון הבראה'!$E50)^('תכנון הבראה'!$K50/12)+
($C22=3)*'תכנון הבראה'!$L50*(AR$17&lt;='תכנון הבראה'!$J50))+ IF($C22=4,(1-'תכנון הבראה'!$M50/'תכנון הבראה'!$B50)*'תכנון הבראה'!$C50,0)*(AR$17&lt;='תכנון הבראה'!$D50)</f>
        <v>0</v>
      </c>
      <c r="AS22" s="162">
        <f ca="1">IF($A22="",0,($C22=0)*'פריסת חובות'!AS13 +($C22=1)*0+ ($C22=2)*IF(AS$17&lt;='תכנון הבראה'!$K50,0,OFFSET('פריסת חובות'!AS13,0,-'תכנון הבראה'!$K50))*(1+'תכנון הבראה'!$E50)^('תכנון הבראה'!$K50/12)+
($C22=3)*'תכנון הבראה'!$L50*(AS$17&lt;='תכנון הבראה'!$J50))+ IF($C22=4,(1-'תכנון הבראה'!$M50/'תכנון הבראה'!$B50)*'תכנון הבראה'!$C50,0)*(AS$17&lt;='תכנון הבראה'!$D50)</f>
        <v>0</v>
      </c>
      <c r="AT22" s="162">
        <f ca="1">IF($A22="",0,($C22=0)*'פריסת חובות'!AT13 +($C22=1)*0+ ($C22=2)*IF(AT$17&lt;='תכנון הבראה'!$K50,0,OFFSET('פריסת חובות'!AT13,0,-'תכנון הבראה'!$K50))*(1+'תכנון הבראה'!$E50)^('תכנון הבראה'!$K50/12)+
($C22=3)*'תכנון הבראה'!$L50*(AT$17&lt;='תכנון הבראה'!$J50))+ IF($C22=4,(1-'תכנון הבראה'!$M50/'תכנון הבראה'!$B50)*'תכנון הבראה'!$C50,0)*(AT$17&lt;='תכנון הבראה'!$D50)</f>
        <v>0</v>
      </c>
      <c r="AU22" s="162">
        <f ca="1">IF($A22="",0,($C22=0)*'פריסת חובות'!AU13 +($C22=1)*0+ ($C22=2)*IF(AU$17&lt;='תכנון הבראה'!$K50,0,OFFSET('פריסת חובות'!AU13,0,-'תכנון הבראה'!$K50))*(1+'תכנון הבראה'!$E50)^('תכנון הבראה'!$K50/12)+
($C22=3)*'תכנון הבראה'!$L50*(AU$17&lt;='תכנון הבראה'!$J50))+ IF($C22=4,(1-'תכנון הבראה'!$M50/'תכנון הבראה'!$B50)*'תכנון הבראה'!$C50,0)*(AU$17&lt;='תכנון הבראה'!$D50)</f>
        <v>0</v>
      </c>
      <c r="AV22" s="162">
        <f ca="1">IF($A22="",0,($C22=0)*'פריסת חובות'!AV13 +($C22=1)*0+ ($C22=2)*IF(AV$17&lt;='תכנון הבראה'!$K50,0,OFFSET('פריסת חובות'!AV13,0,-'תכנון הבראה'!$K50))*(1+'תכנון הבראה'!$E50)^('תכנון הבראה'!$K50/12)+
($C22=3)*'תכנון הבראה'!$L50*(AV$17&lt;='תכנון הבראה'!$J50))+ IF($C22=4,(1-'תכנון הבראה'!$M50/'תכנון הבראה'!$B50)*'תכנון הבראה'!$C50,0)*(AV$17&lt;='תכנון הבראה'!$D50)</f>
        <v>0</v>
      </c>
      <c r="AW22" s="162">
        <f ca="1">IF($A22="",0,($C22=0)*'פריסת חובות'!AW13 +($C22=1)*0+ ($C22=2)*IF(AW$17&lt;='תכנון הבראה'!$K50,0,OFFSET('פריסת חובות'!AW13,0,-'תכנון הבראה'!$K50))*(1+'תכנון הבראה'!$E50)^('תכנון הבראה'!$K50/12)+
($C22=3)*'תכנון הבראה'!$L50*(AW$17&lt;='תכנון הבראה'!$J50))+ IF($C22=4,(1-'תכנון הבראה'!$M50/'תכנון הבראה'!$B50)*'תכנון הבראה'!$C50,0)*(AW$17&lt;='תכנון הבראה'!$D50)</f>
        <v>0</v>
      </c>
      <c r="AX22" s="162">
        <f ca="1">IF($A22="",0,($C22=0)*'פריסת חובות'!AX13 +($C22=1)*0+ ($C22=2)*IF(AX$17&lt;='תכנון הבראה'!$K50,0,OFFSET('פריסת חובות'!AX13,0,-'תכנון הבראה'!$K50))*(1+'תכנון הבראה'!$E50)^('תכנון הבראה'!$K50/12)+
($C22=3)*'תכנון הבראה'!$L50*(AX$17&lt;='תכנון הבראה'!$J50))+ IF($C22=4,(1-'תכנון הבראה'!$M50/'תכנון הבראה'!$B50)*'תכנון הבראה'!$C50,0)*(AX$17&lt;='תכנון הבראה'!$D50)</f>
        <v>0</v>
      </c>
      <c r="AY22" s="162">
        <f ca="1">IF($A22="",0,($C22=0)*'פריסת חובות'!AY13 +($C22=1)*0+ ($C22=2)*IF(AY$17&lt;='תכנון הבראה'!$K50,0,OFFSET('פריסת חובות'!AY13,0,-'תכנון הבראה'!$K50))*(1+'תכנון הבראה'!$E50)^('תכנון הבראה'!$K50/12)+
($C22=3)*'תכנון הבראה'!$L50*(AY$17&lt;='תכנון הבראה'!$J50))+ IF($C22=4,(1-'תכנון הבראה'!$M50/'תכנון הבראה'!$B50)*'תכנון הבראה'!$C50,0)*(AY$17&lt;='תכנון הבראה'!$D50)</f>
        <v>0</v>
      </c>
      <c r="AZ22" s="162">
        <f ca="1">IF($A22="",0,($C22=0)*'פריסת חובות'!AZ13 +($C22=1)*0+ ($C22=2)*IF(AZ$17&lt;='תכנון הבראה'!$K50,0,OFFSET('פריסת חובות'!AZ13,0,-'תכנון הבראה'!$K50))*(1+'תכנון הבראה'!$E50)^('תכנון הבראה'!$K50/12)+
($C22=3)*'תכנון הבראה'!$L50*(AZ$17&lt;='תכנון הבראה'!$J50))+ IF($C22=4,(1-'תכנון הבראה'!$M50/'תכנון הבראה'!$B50)*'תכנון הבראה'!$C50,0)*(AZ$17&lt;='תכנון הבראה'!$D50)</f>
        <v>0</v>
      </c>
      <c r="BA22" s="162">
        <f ca="1">IF($A22="",0,($C22=0)*'פריסת חובות'!BA13 +($C22=1)*0+ ($C22=2)*IF(BA$17&lt;='תכנון הבראה'!$K50,0,OFFSET('פריסת חובות'!BA13,0,-'תכנון הבראה'!$K50))*(1+'תכנון הבראה'!$E50)^('תכנון הבראה'!$K50/12)+
($C22=3)*'תכנון הבראה'!$L50*(BA$17&lt;='תכנון הבראה'!$J50))+ IF($C22=4,(1-'תכנון הבראה'!$M50/'תכנון הבראה'!$B50)*'תכנון הבראה'!$C50,0)*(BA$17&lt;='תכנון הבראה'!$D50)</f>
        <v>0</v>
      </c>
      <c r="BB22" s="162">
        <f ca="1">IF($A22="",0,($C22=0)*'פריסת חובות'!BB13 +($C22=1)*0+ ($C22=2)*IF(BB$17&lt;='תכנון הבראה'!$K50,0,OFFSET('פריסת חובות'!BB13,0,-'תכנון הבראה'!$K50))*(1+'תכנון הבראה'!$E50)^('תכנון הבראה'!$K50/12)+
($C22=3)*'תכנון הבראה'!$L50*(BB$17&lt;='תכנון הבראה'!$J50))+ IF($C22=4,(1-'תכנון הבראה'!$M50/'תכנון הבראה'!$B50)*'תכנון הבראה'!$C50,0)*(BB$17&lt;='תכנון הבראה'!$D50)</f>
        <v>0</v>
      </c>
      <c r="BC22" s="162">
        <f ca="1">IF($A22="",0,($C22=0)*'פריסת חובות'!BC13 +($C22=1)*0+ ($C22=2)*IF(BC$17&lt;='תכנון הבראה'!$K50,0,OFFSET('פריסת חובות'!BC13,0,-'תכנון הבראה'!$K50))*(1+'תכנון הבראה'!$E50)^('תכנון הבראה'!$K50/12)+
($C22=3)*'תכנון הבראה'!$L50*(BC$17&lt;='תכנון הבראה'!$J50))+ IF($C22=4,(1-'תכנון הבראה'!$M50/'תכנון הבראה'!$B50)*'תכנון הבראה'!$C50,0)*(BC$17&lt;='תכנון הבראה'!$D50)</f>
        <v>0</v>
      </c>
      <c r="BD22" s="162">
        <f ca="1">IF($A22="",0,($C22=0)*'פריסת חובות'!BD13 +($C22=1)*0+ ($C22=2)*IF(BD$17&lt;='תכנון הבראה'!$K50,0,OFFSET('פריסת חובות'!BD13,0,-'תכנון הבראה'!$K50))*(1+'תכנון הבראה'!$E50)^('תכנון הבראה'!$K50/12)+
($C22=3)*'תכנון הבראה'!$L50*(BD$17&lt;='תכנון הבראה'!$J50))+ IF($C22=4,(1-'תכנון הבראה'!$M50/'תכנון הבראה'!$B50)*'תכנון הבראה'!$C50,0)*(BD$17&lt;='תכנון הבראה'!$D50)</f>
        <v>0</v>
      </c>
      <c r="BE22" s="162">
        <f ca="1">IF($A22="",0,($C22=0)*'פריסת חובות'!BE13 +($C22=1)*0+ ($C22=2)*IF(BE$17&lt;='תכנון הבראה'!$K50,0,OFFSET('פריסת חובות'!BE13,0,-'תכנון הבראה'!$K50))*(1+'תכנון הבראה'!$E50)^('תכנון הבראה'!$K50/12)+
($C22=3)*'תכנון הבראה'!$L50*(BE$17&lt;='תכנון הבראה'!$J50))+ IF($C22=4,(1-'תכנון הבראה'!$M50/'תכנון הבראה'!$B50)*'תכנון הבראה'!$C50,0)*(BE$17&lt;='תכנון הבראה'!$D50)</f>
        <v>0</v>
      </c>
      <c r="BF22" s="162">
        <f ca="1">IF($A22="",0,($C22=0)*'פריסת חובות'!BF13 +($C22=1)*0+ ($C22=2)*IF(BF$17&lt;='תכנון הבראה'!$K50,0,OFFSET('פריסת חובות'!BF13,0,-'תכנון הבראה'!$K50))*(1+'תכנון הבראה'!$E50)^('תכנון הבראה'!$K50/12)+
($C22=3)*'תכנון הבראה'!$L50*(BF$17&lt;='תכנון הבראה'!$J50))+ IF($C22=4,(1-'תכנון הבראה'!$M50/'תכנון הבראה'!$B50)*'תכנון הבראה'!$C50,0)*(BF$17&lt;='תכנון הבראה'!$D50)</f>
        <v>0</v>
      </c>
      <c r="BG22" s="162">
        <f ca="1">IF($A22="",0,($C22=0)*'פריסת חובות'!BG13 +($C22=1)*0+ ($C22=2)*IF(BG$17&lt;='תכנון הבראה'!$K50,0,OFFSET('פריסת חובות'!BG13,0,-'תכנון הבראה'!$K50))*(1+'תכנון הבראה'!$E50)^('תכנון הבראה'!$K50/12)+
($C22=3)*'תכנון הבראה'!$L50*(BG$17&lt;='תכנון הבראה'!$J50))+ IF($C22=4,(1-'תכנון הבראה'!$M50/'תכנון הבראה'!$B50)*'תכנון הבראה'!$C50,0)*(BG$17&lt;='תכנון הבראה'!$D50)</f>
        <v>0</v>
      </c>
      <c r="BH22" s="162">
        <f ca="1">IF($A22="",0,($C22=0)*'פריסת חובות'!BH13 +($C22=1)*0+ ($C22=2)*IF(BH$17&lt;='תכנון הבראה'!$K50,0,OFFSET('פריסת חובות'!BH13,0,-'תכנון הבראה'!$K50))*(1+'תכנון הבראה'!$E50)^('תכנון הבראה'!$K50/12)+
($C22=3)*'תכנון הבראה'!$L50*(BH$17&lt;='תכנון הבראה'!$J50))+ IF($C22=4,(1-'תכנון הבראה'!$M50/'תכנון הבראה'!$B50)*'תכנון הבראה'!$C50,0)*(BH$17&lt;='תכנון הבראה'!$D50)</f>
        <v>0</v>
      </c>
      <c r="BI22" s="162">
        <f ca="1">IF($A22="",0,($C22=0)*'פריסת חובות'!BI13 +($C22=1)*0+ ($C22=2)*IF(BI$17&lt;='תכנון הבראה'!$K50,0,OFFSET('פריסת חובות'!BI13,0,-'תכנון הבראה'!$K50))*(1+'תכנון הבראה'!$E50)^('תכנון הבראה'!$K50/12)+
($C22=3)*'תכנון הבראה'!$L50*(BI$17&lt;='תכנון הבראה'!$J50))+ IF($C22=4,(1-'תכנון הבראה'!$M50/'תכנון הבראה'!$B50)*'תכנון הבראה'!$C50,0)*(BI$17&lt;='תכנון הבראה'!$D50)</f>
        <v>0</v>
      </c>
      <c r="BJ22" s="162">
        <f ca="1">IF($A22="",0,($C22=0)*'פריסת חובות'!BJ13 +($C22=1)*0+ ($C22=2)*IF(BJ$17&lt;='תכנון הבראה'!$K50,0,OFFSET('פריסת חובות'!BJ13,0,-'תכנון הבראה'!$K50))*(1+'תכנון הבראה'!$E50)^('תכנון הבראה'!$K50/12)+
($C22=3)*'תכנון הבראה'!$L50*(BJ$17&lt;='תכנון הבראה'!$J50))+ IF($C22=4,(1-'תכנון הבראה'!$M50/'תכנון הבראה'!$B50)*'תכנון הבראה'!$C50,0)*(BJ$17&lt;='תכנון הבראה'!$D50)</f>
        <v>0</v>
      </c>
      <c r="BK22" s="162">
        <f ca="1">IF($A22="",0,($C22=0)*'פריסת חובות'!BK13 +($C22=1)*0+ ($C22=2)*IF(BK$17&lt;='תכנון הבראה'!$K50,0,OFFSET('פריסת חובות'!BK13,0,-'תכנון הבראה'!$K50))*(1+'תכנון הבראה'!$E50)^('תכנון הבראה'!$K50/12)+
($C22=3)*'תכנון הבראה'!$L50*(BK$17&lt;='תכנון הבראה'!$J50))+ IF($C22=4,(1-'תכנון הבראה'!$M50/'תכנון הבראה'!$B50)*'תכנון הבראה'!$C50,0)*(BK$17&lt;='תכנון הבראה'!$D50)</f>
        <v>0</v>
      </c>
      <c r="BL22" s="162">
        <f ca="1">IF($A22="",0,($C22=0)*'פריסת חובות'!BL13 +($C22=1)*0+ ($C22=2)*IF(BL$17&lt;='תכנון הבראה'!$K50,0,OFFSET('פריסת חובות'!BL13,0,-'תכנון הבראה'!$K50))*(1+'תכנון הבראה'!$E50)^('תכנון הבראה'!$K50/12)+
($C22=3)*'תכנון הבראה'!$L50*(BL$17&lt;='תכנון הבראה'!$J50))+ IF($C22=4,(1-'תכנון הבראה'!$M50/'תכנון הבראה'!$B50)*'תכנון הבראה'!$C50,0)*(BL$17&lt;='תכנון הבראה'!$D50)</f>
        <v>0</v>
      </c>
      <c r="BM22" s="162">
        <f ca="1">IF($A22="",0,($C22=0)*'פריסת חובות'!BM13 +($C22=1)*0+ ($C22=2)*IF(BM$17&lt;='תכנון הבראה'!$K50,0,OFFSET('פריסת חובות'!BM13,0,-'תכנון הבראה'!$K50))*(1+'תכנון הבראה'!$E50)^('תכנון הבראה'!$K50/12)+
($C22=3)*'תכנון הבראה'!$L50*(BM$17&lt;='תכנון הבראה'!$J50))+ IF($C22=4,(1-'תכנון הבראה'!$M50/'תכנון הבראה'!$B50)*'תכנון הבראה'!$C50,0)*(BM$17&lt;='תכנון הבראה'!$D50)</f>
        <v>0</v>
      </c>
      <c r="BN22" s="162">
        <f ca="1">IF($A22="",0,($C22=0)*'פריסת חובות'!BN13 +($C22=1)*0+ ($C22=2)*IF(BN$17&lt;='תכנון הבראה'!$K50,0,OFFSET('פריסת חובות'!BN13,0,-'תכנון הבראה'!$K50))*(1+'תכנון הבראה'!$E50)^('תכנון הבראה'!$K50/12)+
($C22=3)*'תכנון הבראה'!$L50*(BN$17&lt;='תכנון הבראה'!$J50))+ IF($C22=4,(1-'תכנון הבראה'!$M50/'תכנון הבראה'!$B50)*'תכנון הבראה'!$C50,0)*(BN$17&lt;='תכנון הבראה'!$D50)</f>
        <v>0</v>
      </c>
      <c r="BO22" s="162">
        <f ca="1">IF($A22="",0,($C22=0)*'פריסת חובות'!BO13 +($C22=1)*0+ ($C22=2)*IF(BO$17&lt;='תכנון הבראה'!$K50,0,OFFSET('פריסת חובות'!BO13,0,-'תכנון הבראה'!$K50))*(1+'תכנון הבראה'!$E50)^('תכנון הבראה'!$K50/12)+
($C22=3)*'תכנון הבראה'!$L50*(BO$17&lt;='תכנון הבראה'!$J50))+ IF($C22=4,(1-'תכנון הבראה'!$M50/'תכנון הבראה'!$B50)*'תכנון הבראה'!$C50,0)*(BO$17&lt;='תכנון הבראה'!$D50)</f>
        <v>0</v>
      </c>
      <c r="BP22" s="162">
        <f ca="1">IF($A22="",0,($C22=0)*'פריסת חובות'!BP13 +($C22=1)*0+ ($C22=2)*IF(BP$17&lt;='תכנון הבראה'!$K50,0,OFFSET('פריסת חובות'!BP13,0,-'תכנון הבראה'!$K50))*(1+'תכנון הבראה'!$E50)^('תכנון הבראה'!$K50/12)+
($C22=3)*'תכנון הבראה'!$L50*(BP$17&lt;='תכנון הבראה'!$J50))+ IF($C22=4,(1-'תכנון הבראה'!$M50/'תכנון הבראה'!$B50)*'תכנון הבראה'!$C50,0)*(BP$17&lt;='תכנון הבראה'!$D50)</f>
        <v>0</v>
      </c>
      <c r="BQ22" s="162">
        <f ca="1">IF($A22="",0,($C22=0)*'פריסת חובות'!BQ13 +($C22=1)*0+ ($C22=2)*IF(BQ$17&lt;='תכנון הבראה'!$K50,0,OFFSET('פריסת חובות'!BQ13,0,-'תכנון הבראה'!$K50))*(1+'תכנון הבראה'!$E50)^('תכנון הבראה'!$K50/12)+
($C22=3)*'תכנון הבראה'!$L50*(BQ$17&lt;='תכנון הבראה'!$J50))+ IF($C22=4,(1-'תכנון הבראה'!$M50/'תכנון הבראה'!$B50)*'תכנון הבראה'!$C50,0)*(BQ$17&lt;='תכנון הבראה'!$D50)</f>
        <v>0</v>
      </c>
      <c r="BR22" s="162">
        <f ca="1">IF($A22="",0,($C22=0)*'פריסת חובות'!BR13 +($C22=1)*0+ ($C22=2)*IF(BR$17&lt;='תכנון הבראה'!$K50,0,OFFSET('פריסת חובות'!BR13,0,-'תכנון הבראה'!$K50))*(1+'תכנון הבראה'!$E50)^('תכנון הבראה'!$K50/12)+
($C22=3)*'תכנון הבראה'!$L50*(BR$17&lt;='תכנון הבראה'!$J50))+ IF($C22=4,(1-'תכנון הבראה'!$M50/'תכנון הבראה'!$B50)*'תכנון הבראה'!$C50,0)*(BR$17&lt;='תכנון הבראה'!$D50)</f>
        <v>0</v>
      </c>
      <c r="BS22" s="162">
        <f ca="1">IF($A22="",0,($C22=0)*'פריסת חובות'!BS13 +($C22=1)*0+ ($C22=2)*IF(BS$17&lt;='תכנון הבראה'!$K50,0,OFFSET('פריסת חובות'!BS13,0,-'תכנון הבראה'!$K50))*(1+'תכנון הבראה'!$E50)^('תכנון הבראה'!$K50/12)+
($C22=3)*'תכנון הבראה'!$L50*(BS$17&lt;='תכנון הבראה'!$J50))+ IF($C22=4,(1-'תכנון הבראה'!$M50/'תכנון הבראה'!$B50)*'תכנון הבראה'!$C50,0)*(BS$17&lt;='תכנון הבראה'!$D50)</f>
        <v>0</v>
      </c>
      <c r="BT22" s="162">
        <f ca="1">IF($A22="",0,($C22=0)*'פריסת חובות'!BT13 +($C22=1)*0+ ($C22=2)*IF(BT$17&lt;='תכנון הבראה'!$K50,0,OFFSET('פריסת חובות'!BT13,0,-'תכנון הבראה'!$K50))*(1+'תכנון הבראה'!$E50)^('תכנון הבראה'!$K50/12)+
($C22=3)*'תכנון הבראה'!$L50*(BT$17&lt;='תכנון הבראה'!$J50))+ IF($C22=4,(1-'תכנון הבראה'!$M50/'תכנון הבראה'!$B50)*'תכנון הבראה'!$C50,0)*(BT$17&lt;='תכנון הבראה'!$D50)</f>
        <v>0</v>
      </c>
      <c r="BU22" s="162">
        <f ca="1">IF($A22="",0,($C22=0)*'פריסת חובות'!BU13 +($C22=1)*0+ ($C22=2)*IF(BU$17&lt;='תכנון הבראה'!$K50,0,OFFSET('פריסת חובות'!BU13,0,-'תכנון הבראה'!$K50))*(1+'תכנון הבראה'!$E50)^('תכנון הבראה'!$K50/12)+
($C22=3)*'תכנון הבראה'!$L50*(BU$17&lt;='תכנון הבראה'!$J50))+ IF($C22=4,(1-'תכנון הבראה'!$M50/'תכנון הבראה'!$B50)*'תכנון הבראה'!$C50,0)*(BU$17&lt;='תכנון הבראה'!$D50)</f>
        <v>0</v>
      </c>
      <c r="BV22" s="162">
        <f ca="1">IF($A22="",0,($C22=0)*'פריסת חובות'!BV13 +($C22=1)*0+ ($C22=2)*IF(BV$17&lt;='תכנון הבראה'!$K50,0,OFFSET('פריסת חובות'!BV13,0,-'תכנון הבראה'!$K50))*(1+'תכנון הבראה'!$E50)^('תכנון הבראה'!$K50/12)+
($C22=3)*'תכנון הבראה'!$L50*(BV$17&lt;='תכנון הבראה'!$J50))+ IF($C22=4,(1-'תכנון הבראה'!$M50/'תכנון הבראה'!$B50)*'תכנון הבראה'!$C50,0)*(BV$17&lt;='תכנון הבראה'!$D50)</f>
        <v>0</v>
      </c>
      <c r="BW22" s="162">
        <f ca="1">IF($A22="",0,($C22=0)*'פריסת חובות'!BW13 +($C22=1)*0+ ($C22=2)*IF(BW$17&lt;='תכנון הבראה'!$K50,0,OFFSET('פריסת חובות'!BW13,0,-'תכנון הבראה'!$K50))*(1+'תכנון הבראה'!$E50)^('תכנון הבראה'!$K50/12)+
($C22=3)*'תכנון הבראה'!$L50*(BW$17&lt;='תכנון הבראה'!$J50))+ IF($C22=4,(1-'תכנון הבראה'!$M50/'תכנון הבראה'!$B50)*'תכנון הבראה'!$C50,0)*(BW$17&lt;='תכנון הבראה'!$D50)</f>
        <v>0</v>
      </c>
      <c r="BX22" s="162">
        <f ca="1">IF($A22="",0,($C22=0)*'פריסת חובות'!BX13 +($C22=1)*0+ ($C22=2)*IF(BX$17&lt;='תכנון הבראה'!$K50,0,OFFSET('פריסת חובות'!BX13,0,-'תכנון הבראה'!$K50))*(1+'תכנון הבראה'!$E50)^('תכנון הבראה'!$K50/12)+
($C22=3)*'תכנון הבראה'!$L50*(BX$17&lt;='תכנון הבראה'!$J50))+ IF($C22=4,(1-'תכנון הבראה'!$M50/'תכנון הבראה'!$B50)*'תכנון הבראה'!$C50,0)*(BX$17&lt;='תכנון הבראה'!$D50)</f>
        <v>0</v>
      </c>
      <c r="BY22" s="162">
        <f ca="1">IF($A22="",0,($C22=0)*'פריסת חובות'!BY13 +($C22=1)*0+ ($C22=2)*IF(BY$17&lt;='תכנון הבראה'!$K50,0,OFFSET('פריסת חובות'!BY13,0,-'תכנון הבראה'!$K50))*(1+'תכנון הבראה'!$E50)^('תכנון הבראה'!$K50/12)+
($C22=3)*'תכנון הבראה'!$L50*(BY$17&lt;='תכנון הבראה'!$J50))+ IF($C22=4,(1-'תכנון הבראה'!$M50/'תכנון הבראה'!$B50)*'תכנון הבראה'!$C50,0)*(BY$17&lt;='תכנון הבראה'!$D50)</f>
        <v>0</v>
      </c>
      <c r="BZ22" s="162">
        <f ca="1">IF($A22="",0,($C22=0)*'פריסת חובות'!BZ13 +($C22=1)*0+ ($C22=2)*IF(BZ$17&lt;='תכנון הבראה'!$K50,0,OFFSET('פריסת חובות'!BZ13,0,-'תכנון הבראה'!$K50))*(1+'תכנון הבראה'!$E50)^('תכנון הבראה'!$K50/12)+
($C22=3)*'תכנון הבראה'!$L50*(BZ$17&lt;='תכנון הבראה'!$J50))+ IF($C22=4,(1-'תכנון הבראה'!$M50/'תכנון הבראה'!$B50)*'תכנון הבראה'!$C50,0)*(BZ$17&lt;='תכנון הבראה'!$D50)</f>
        <v>0</v>
      </c>
      <c r="CA22" s="162">
        <f ca="1">IF($A22="",0,($C22=0)*'פריסת חובות'!CA13 +($C22=1)*0+ ($C22=2)*IF(CA$17&lt;='תכנון הבראה'!$K50,0,OFFSET('פריסת חובות'!CA13,0,-'תכנון הבראה'!$K50))*(1+'תכנון הבראה'!$E50)^('תכנון הבראה'!$K50/12)+
($C22=3)*'תכנון הבראה'!$L50*(CA$17&lt;='תכנון הבראה'!$J50))+ IF($C22=4,(1-'תכנון הבראה'!$M50/'תכנון הבראה'!$B50)*'תכנון הבראה'!$C50,0)*(CA$17&lt;='תכנון הבראה'!$D50)</f>
        <v>0</v>
      </c>
      <c r="CB22" s="162">
        <f ca="1">IF($A22="",0,($C22=0)*'פריסת חובות'!CB13 +($C22=1)*0+ ($C22=2)*IF(CB$17&lt;='תכנון הבראה'!$K50,0,OFFSET('פריסת חובות'!CB13,0,-'תכנון הבראה'!$K50))*(1+'תכנון הבראה'!$E50)^('תכנון הבראה'!$K50/12)+
($C22=3)*'תכנון הבראה'!$L50*(CB$17&lt;='תכנון הבראה'!$J50))+ IF($C22=4,(1-'תכנון הבראה'!$M50/'תכנון הבראה'!$B50)*'תכנון הבראה'!$C50,0)*(CB$17&lt;='תכנון הבראה'!$D50)</f>
        <v>0</v>
      </c>
      <c r="CC22" s="162">
        <f ca="1">IF($A22="",0,($C22=0)*'פריסת חובות'!CC13 +($C22=1)*0+ ($C22=2)*IF(CC$17&lt;='תכנון הבראה'!$K50,0,OFFSET('פריסת חובות'!CC13,0,-'תכנון הבראה'!$K50))*(1+'תכנון הבראה'!$E50)^('תכנון הבראה'!$K50/12)+
($C22=3)*'תכנון הבראה'!$L50*(CC$17&lt;='תכנון הבראה'!$J50))+ IF($C22=4,(1-'תכנון הבראה'!$M50/'תכנון הבראה'!$B50)*'תכנון הבראה'!$C50,0)*(CC$17&lt;='תכנון הבראה'!$D50)</f>
        <v>0</v>
      </c>
      <c r="CD22" s="162">
        <f ca="1">IF($A22="",0,($C22=0)*'פריסת חובות'!CD13 +($C22=1)*0+ ($C22=2)*IF(CD$17&lt;='תכנון הבראה'!$K50,0,OFFSET('פריסת חובות'!CD13,0,-'תכנון הבראה'!$K50))*(1+'תכנון הבראה'!$E50)^('תכנון הבראה'!$K50/12)+
($C22=3)*'תכנון הבראה'!$L50*(CD$17&lt;='תכנון הבראה'!$J50))+ IF($C22=4,(1-'תכנון הבראה'!$M50/'תכנון הבראה'!$B50)*'תכנון הבראה'!$C50,0)*(CD$17&lt;='תכנון הבראה'!$D50)</f>
        <v>0</v>
      </c>
      <c r="CE22" s="162">
        <f ca="1">IF($A22="",0,($C22=0)*'פריסת חובות'!CE13 +($C22=1)*0+ ($C22=2)*IF(CE$17&lt;='תכנון הבראה'!$K50,0,OFFSET('פריסת חובות'!CE13,0,-'תכנון הבראה'!$K50))*(1+'תכנון הבראה'!$E50)^('תכנון הבראה'!$K50/12)+
($C22=3)*'תכנון הבראה'!$L50*(CE$17&lt;='תכנון הבראה'!$J50))+ IF($C22=4,(1-'תכנון הבראה'!$M50/'תכנון הבראה'!$B50)*'תכנון הבראה'!$C50,0)*(CE$17&lt;='תכנון הבראה'!$D50)</f>
        <v>0</v>
      </c>
      <c r="CF22" s="162">
        <f ca="1">IF($A22="",0,($C22=0)*'פריסת חובות'!CF13 +($C22=1)*0+ ($C22=2)*IF(CF$17&lt;='תכנון הבראה'!$K50,0,OFFSET('פריסת חובות'!CF13,0,-'תכנון הבראה'!$K50))*(1+'תכנון הבראה'!$E50)^('תכנון הבראה'!$K50/12)+
($C22=3)*'תכנון הבראה'!$L50*(CF$17&lt;='תכנון הבראה'!$J50))+ IF($C22=4,(1-'תכנון הבראה'!$M50/'תכנון הבראה'!$B50)*'תכנון הבראה'!$C50,0)*(CF$17&lt;='תכנון הבראה'!$D50)</f>
        <v>0</v>
      </c>
      <c r="CG22" s="162">
        <f ca="1">IF($A22="",0,($C22=0)*'פריסת חובות'!CG13 +($C22=1)*0+ ($C22=2)*IF(CG$17&lt;='תכנון הבראה'!$K50,0,OFFSET('פריסת חובות'!CG13,0,-'תכנון הבראה'!$K50))*(1+'תכנון הבראה'!$E50)^('תכנון הבראה'!$K50/12)+
($C22=3)*'תכנון הבראה'!$L50*(CG$17&lt;='תכנון הבראה'!$J50))+ IF($C22=4,(1-'תכנון הבראה'!$M50/'תכנון הבראה'!$B50)*'תכנון הבראה'!$C50,0)*(CG$17&lt;='תכנון הבראה'!$D50)</f>
        <v>0</v>
      </c>
      <c r="CH22" s="162">
        <f ca="1">IF($A22="",0,($C22=0)*'פריסת חובות'!CH13 +($C22=1)*0+ ($C22=2)*IF(CH$17&lt;='תכנון הבראה'!$K50,0,OFFSET('פריסת חובות'!CH13,0,-'תכנון הבראה'!$K50))*(1+'תכנון הבראה'!$E50)^('תכנון הבראה'!$K50/12)+
($C22=3)*'תכנון הבראה'!$L50*(CH$17&lt;='תכנון הבראה'!$J50))+ IF($C22=4,(1-'תכנון הבראה'!$M50/'תכנון הבראה'!$B50)*'תכנון הבראה'!$C50,0)*(CH$17&lt;='תכנון הבראה'!$D50)</f>
        <v>0</v>
      </c>
      <c r="CI22" s="162">
        <f ca="1">IF($A22="",0,($C22=0)*'פריסת חובות'!CI13 +($C22=1)*0+ ($C22=2)*IF(CI$17&lt;='תכנון הבראה'!$K50,0,OFFSET('פריסת חובות'!CI13,0,-'תכנון הבראה'!$K50))*(1+'תכנון הבראה'!$E50)^('תכנון הבראה'!$K50/12)+
($C22=3)*'תכנון הבראה'!$L50*(CI$17&lt;='תכנון הבראה'!$J50))+ IF($C22=4,(1-'תכנון הבראה'!$M50/'תכנון הבראה'!$B50)*'תכנון הבראה'!$C50,0)*(CI$17&lt;='תכנון הבראה'!$D50)</f>
        <v>0</v>
      </c>
      <c r="CJ22" s="162">
        <f ca="1">IF($A22="",0,($C22=0)*'פריסת חובות'!CJ13 +($C22=1)*0+ ($C22=2)*IF(CJ$17&lt;='תכנון הבראה'!$K50,0,OFFSET('פריסת חובות'!CJ13,0,-'תכנון הבראה'!$K50))*(1+'תכנון הבראה'!$E50)^('תכנון הבראה'!$K50/12)+
($C22=3)*'תכנון הבראה'!$L50*(CJ$17&lt;='תכנון הבראה'!$J50))+ IF($C22=4,(1-'תכנון הבראה'!$M50/'תכנון הבראה'!$B50)*'תכנון הבראה'!$C50,0)*(CJ$17&lt;='תכנון הבראה'!$D50)</f>
        <v>0</v>
      </c>
      <c r="CK22" s="162">
        <f ca="1">IF($A22="",0,($C22=0)*'פריסת חובות'!CK13 +($C22=1)*0+ ($C22=2)*IF(CK$17&lt;='תכנון הבראה'!$K50,0,OFFSET('פריסת חובות'!CK13,0,-'תכנון הבראה'!$K50))*(1+'תכנון הבראה'!$E50)^('תכנון הבראה'!$K50/12)+
($C22=3)*'תכנון הבראה'!$L50*(CK$17&lt;='תכנון הבראה'!$J50))+ IF($C22=4,(1-'תכנון הבראה'!$M50/'תכנון הבראה'!$B50)*'תכנון הבראה'!$C50,0)*(CK$17&lt;='תכנון הבראה'!$D50)</f>
        <v>0</v>
      </c>
      <c r="CL22" s="162">
        <f ca="1">IF($A22="",0,($C22=0)*'פריסת חובות'!CL13 +($C22=1)*0+ ($C22=2)*IF(CL$17&lt;='תכנון הבראה'!$K50,0,OFFSET('פריסת חובות'!CL13,0,-'תכנון הבראה'!$K50))*(1+'תכנון הבראה'!$E50)^('תכנון הבראה'!$K50/12)+
($C22=3)*'תכנון הבראה'!$L50*(CL$17&lt;='תכנון הבראה'!$J50))+ IF($C22=4,(1-'תכנון הבראה'!$M50/'תכנון הבראה'!$B50)*'תכנון הבראה'!$C50,0)*(CL$17&lt;='תכנון הבראה'!$D50)</f>
        <v>0</v>
      </c>
      <c r="CM22" s="162">
        <f ca="1">IF($A22="",0,($C22=0)*'פריסת חובות'!CM13 +($C22=1)*0+ ($C22=2)*IF(CM$17&lt;='תכנון הבראה'!$K50,0,OFFSET('פריסת חובות'!CM13,0,-'תכנון הבראה'!$K50))*(1+'תכנון הבראה'!$E50)^('תכנון הבראה'!$K50/12)+
($C22=3)*'תכנון הבראה'!$L50*(CM$17&lt;='תכנון הבראה'!$J50))+ IF($C22=4,(1-'תכנון הבראה'!$M50/'תכנון הבראה'!$B50)*'תכנון הבראה'!$C50,0)*(CM$17&lt;='תכנון הבראה'!$D50)</f>
        <v>0</v>
      </c>
      <c r="CN22" s="162">
        <f ca="1">IF($A22="",0,($C22=0)*'פריסת חובות'!CN13 +($C22=1)*0+ ($C22=2)*IF(CN$17&lt;='תכנון הבראה'!$K50,0,OFFSET('פריסת חובות'!CN13,0,-'תכנון הבראה'!$K50))*(1+'תכנון הבראה'!$E50)^('תכנון הבראה'!$K50/12)+
($C22=3)*'תכנון הבראה'!$L50*(CN$17&lt;='תכנון הבראה'!$J50))+ IF($C22=4,(1-'תכנון הבראה'!$M50/'תכנון הבראה'!$B50)*'תכנון הבראה'!$C50,0)*(CN$17&lt;='תכנון הבראה'!$D50)</f>
        <v>0</v>
      </c>
      <c r="CO22" s="162">
        <f ca="1">IF($A22="",0,($C22=0)*'פריסת חובות'!CO13 +($C22=1)*0+ ($C22=2)*IF(CO$17&lt;='תכנון הבראה'!$K50,0,OFFSET('פריסת חובות'!CO13,0,-'תכנון הבראה'!$K50))*(1+'תכנון הבראה'!$E50)^('תכנון הבראה'!$K50/12)+
($C22=3)*'תכנון הבראה'!$L50*(CO$17&lt;='תכנון הבראה'!$J50))+ IF($C22=4,(1-'תכנון הבראה'!$M50/'תכנון הבראה'!$B50)*'תכנון הבראה'!$C50,0)*(CO$17&lt;='תכנון הבראה'!$D50)</f>
        <v>0</v>
      </c>
      <c r="CP22" s="162">
        <f ca="1">IF($A22="",0,($C22=0)*'פריסת חובות'!CP13 +($C22=1)*0+ ($C22=2)*IF(CP$17&lt;='תכנון הבראה'!$K50,0,OFFSET('פריסת חובות'!CP13,0,-'תכנון הבראה'!$K50))*(1+'תכנון הבראה'!$E50)^('תכנון הבראה'!$K50/12)+
($C22=3)*'תכנון הבראה'!$L50*(CP$17&lt;='תכנון הבראה'!$J50))+ IF($C22=4,(1-'תכנון הבראה'!$M50/'תכנון הבראה'!$B50)*'תכנון הבראה'!$C50,0)*(CP$17&lt;='תכנון הבראה'!$D50)</f>
        <v>0</v>
      </c>
      <c r="CQ22" s="162">
        <f ca="1">IF($A22="",0,($C22=0)*'פריסת חובות'!CQ13 +($C22=1)*0+ ($C22=2)*IF(CQ$17&lt;='תכנון הבראה'!$K50,0,OFFSET('פריסת חובות'!CQ13,0,-'תכנון הבראה'!$K50))*(1+'תכנון הבראה'!$E50)^('תכנון הבראה'!$K50/12)+
($C22=3)*'תכנון הבראה'!$L50*(CQ$17&lt;='תכנון הבראה'!$J50))+ IF($C22=4,(1-'תכנון הבראה'!$M50/'תכנון הבראה'!$B50)*'תכנון הבראה'!$C50,0)*(CQ$17&lt;='תכנון הבראה'!$D50)</f>
        <v>0</v>
      </c>
      <c r="CR22" s="162">
        <f ca="1">IF($A22="",0,($C22=0)*'פריסת חובות'!CR13 +($C22=1)*0+ ($C22=2)*IF(CR$17&lt;='תכנון הבראה'!$K50,0,OFFSET('פריסת חובות'!CR13,0,-'תכנון הבראה'!$K50))*(1+'תכנון הבראה'!$E50)^('תכנון הבראה'!$K50/12)+
($C22=3)*'תכנון הבראה'!$L50*(CR$17&lt;='תכנון הבראה'!$J50))+ IF($C22=4,(1-'תכנון הבראה'!$M50/'תכנון הבראה'!$B50)*'תכנון הבראה'!$C50,0)*(CR$17&lt;='תכנון הבראה'!$D50)</f>
        <v>0</v>
      </c>
      <c r="CS22" s="162">
        <f ca="1">IF($A22="",0,($C22=0)*'פריסת חובות'!CS13 +($C22=1)*0+ ($C22=2)*IF(CS$17&lt;='תכנון הבראה'!$K50,0,OFFSET('פריסת חובות'!CS13,0,-'תכנון הבראה'!$K50))*(1+'תכנון הבראה'!$E50)^('תכנון הבראה'!$K50/12)+
($C22=3)*'תכנון הבראה'!$L50*(CS$17&lt;='תכנון הבראה'!$J50))+ IF($C22=4,(1-'תכנון הבראה'!$M50/'תכנון הבראה'!$B50)*'תכנון הבראה'!$C50,0)*(CS$17&lt;='תכנון הבראה'!$D50)</f>
        <v>0</v>
      </c>
      <c r="CT22" s="162">
        <f ca="1">IF($A22="",0,($C22=0)*'פריסת חובות'!CT13 +($C22=1)*0+ ($C22=2)*IF(CT$17&lt;='תכנון הבראה'!$K50,0,OFFSET('פריסת חובות'!CT13,0,-'תכנון הבראה'!$K50))*(1+'תכנון הבראה'!$E50)^('תכנון הבראה'!$K50/12)+
($C22=3)*'תכנון הבראה'!$L50*(CT$17&lt;='תכנון הבראה'!$J50))+ IF($C22=4,(1-'תכנון הבראה'!$M50/'תכנון הבראה'!$B50)*'תכנון הבראה'!$C50,0)*(CT$17&lt;='תכנון הבראה'!$D50)</f>
        <v>0</v>
      </c>
      <c r="CU22" s="162">
        <f ca="1">IF($A22="",0,($C22=0)*'פריסת חובות'!CU13 +($C22=1)*0+ ($C22=2)*IF(CU$17&lt;='תכנון הבראה'!$K50,0,OFFSET('פריסת חובות'!CU13,0,-'תכנון הבראה'!$K50))*(1+'תכנון הבראה'!$E50)^('תכנון הבראה'!$K50/12)+
($C22=3)*'תכנון הבראה'!$L50*(CU$17&lt;='תכנון הבראה'!$J50))+ IF($C22=4,(1-'תכנון הבראה'!$M50/'תכנון הבראה'!$B50)*'תכנון הבראה'!$C50,0)*(CU$17&lt;='תכנון הבראה'!$D50)</f>
        <v>0</v>
      </c>
      <c r="CV22" s="162">
        <f ca="1">IF($A22="",0,($C22=0)*'פריסת חובות'!CV13 +($C22=1)*0+ ($C22=2)*IF(CV$17&lt;='תכנון הבראה'!$K50,0,OFFSET('פריסת חובות'!CV13,0,-'תכנון הבראה'!$K50))*(1+'תכנון הבראה'!$E50)^('תכנון הבראה'!$K50/12)+
($C22=3)*'תכנון הבראה'!$L50*(CV$17&lt;='תכנון הבראה'!$J50))+ IF($C22=4,(1-'תכנון הבראה'!$M50/'תכנון הבראה'!$B50)*'תכנון הבראה'!$C50,0)*(CV$17&lt;='תכנון הבראה'!$D50)</f>
        <v>0</v>
      </c>
      <c r="CW22" s="162">
        <f ca="1">IF($A22="",0,($C22=0)*'פריסת חובות'!CW13 +($C22=1)*0+ ($C22=2)*IF(CW$17&lt;='תכנון הבראה'!$K50,0,OFFSET('פריסת חובות'!CW13,0,-'תכנון הבראה'!$K50))*(1+'תכנון הבראה'!$E50)^('תכנון הבראה'!$K50/12)+
($C22=3)*'תכנון הבראה'!$L50*(CW$17&lt;='תכנון הבראה'!$J50))+ IF($C22=4,(1-'תכנון הבראה'!$M50/'תכנון הבראה'!$B50)*'תכנון הבראה'!$C50,0)*(CW$17&lt;='תכנון הבראה'!$D50)</f>
        <v>0</v>
      </c>
      <c r="CX22" s="162">
        <f ca="1">IF($A22="",0,($C22=0)*'פריסת חובות'!CX13 +($C22=1)*0+ ($C22=2)*IF(CX$17&lt;='תכנון הבראה'!$K50,0,OFFSET('פריסת חובות'!CX13,0,-'תכנון הבראה'!$K50))*(1+'תכנון הבראה'!$E50)^('תכנון הבראה'!$K50/12)+
($C22=3)*'תכנון הבראה'!$L50*(CX$17&lt;='תכנון הבראה'!$J50))+ IF($C22=4,(1-'תכנון הבראה'!$M50/'תכנון הבראה'!$B50)*'תכנון הבראה'!$C50,0)*(CX$17&lt;='תכנון הבראה'!$D50)</f>
        <v>0</v>
      </c>
      <c r="CY22" s="162">
        <f ca="1">IF($A22="",0,($C22=0)*'פריסת חובות'!CY13 +($C22=1)*0+ ($C22=2)*IF(CY$17&lt;='תכנון הבראה'!$K50,0,OFFSET('פריסת חובות'!CY13,0,-'תכנון הבראה'!$K50))*(1+'תכנון הבראה'!$E50)^('תכנון הבראה'!$K50/12)+
($C22=3)*'תכנון הבראה'!$L50*(CY$17&lt;='תכנון הבראה'!$J50))+ IF($C22=4,(1-'תכנון הבראה'!$M50/'תכנון הבראה'!$B50)*'תכנון הבראה'!$C50,0)*(CY$17&lt;='תכנון הבראה'!$D50)</f>
        <v>0</v>
      </c>
      <c r="CZ22" s="163">
        <f ca="1">IF($A22="",0,($C22=0)*'פריסת חובות'!CZ13 +($C22=1)*0+ ($C22=2)*IF(CZ$17&lt;='תכנון הבראה'!$K50,0,OFFSET('פריסת חובות'!CZ13,0,-'תכנון הבראה'!$K50))*(1+'תכנון הבראה'!$E50)^('תכנון הבראה'!$K50/12)+
($C22=3)*'תכנון הבראה'!$L50*(CZ$17&lt;='תכנון הבראה'!$J50))+ IF($C22=4,(1-'תכנון הבראה'!$M50/'תכנון הבראה'!$B50)*'תכנון הבראה'!$C50,0)*(CZ$17&lt;='תכנון הבראה'!$D50)</f>
        <v>0</v>
      </c>
    </row>
    <row r="23" spans="1:104" ht="12.75" hidden="1" customHeight="1" outlineLevel="1">
      <c r="A23" s="193" t="str">
        <f ca="1">'תכנון הבראה'!A51</f>
        <v/>
      </c>
      <c r="B23" s="161">
        <f>'תכנון הבראה'!H51</f>
        <v>0</v>
      </c>
      <c r="C23" s="158">
        <f t="shared" si="18"/>
        <v>0</v>
      </c>
      <c r="D23" s="158"/>
      <c r="E23" s="162">
        <f ca="1">IF($A23="",0,($C23=0)*'פריסת חובות'!E14 +($C23=1)*0+ ($C23=2)*IF(E$17&lt;='תכנון הבראה'!$K51,0,OFFSET('פריסת חובות'!E14,0,-'תכנון הבראה'!$K51))*(1+'תכנון הבראה'!$E51)^('תכנון הבראה'!$K51/12)+
($C23=3)*'תכנון הבראה'!$L51*(E$17&lt;='תכנון הבראה'!$J51))+ IF($C23=4,(1-'תכנון הבראה'!$M51/'תכנון הבראה'!$B51)*'תכנון הבראה'!$C51,0)*(E$17&lt;='תכנון הבראה'!$D51)</f>
        <v>0</v>
      </c>
      <c r="F23" s="162">
        <f ca="1">IF($A23="",0,($C23=0)*'פריסת חובות'!F14 +($C23=1)*0+ ($C23=2)*IF(F$17&lt;='תכנון הבראה'!$K51,0,OFFSET('פריסת חובות'!F14,0,-'תכנון הבראה'!$K51))*(1+'תכנון הבראה'!$E51)^('תכנון הבראה'!$K51/12)+
($C23=3)*'תכנון הבראה'!$L51*(F$17&lt;='תכנון הבראה'!$J51))+ IF($C23=4,(1-'תכנון הבראה'!$M51/'תכנון הבראה'!$B51)*'תכנון הבראה'!$C51,0)*(F$17&lt;='תכנון הבראה'!$D51)</f>
        <v>0</v>
      </c>
      <c r="G23" s="162">
        <f ca="1">IF($A23="",0,($C23=0)*'פריסת חובות'!G14 +($C23=1)*0+ ($C23=2)*IF(G$17&lt;='תכנון הבראה'!$K51,0,OFFSET('פריסת חובות'!G14,0,-'תכנון הבראה'!$K51))*(1+'תכנון הבראה'!$E51)^('תכנון הבראה'!$K51/12)+
($C23=3)*'תכנון הבראה'!$L51*(G$17&lt;='תכנון הבראה'!$J51))+ IF($C23=4,(1-'תכנון הבראה'!$M51/'תכנון הבראה'!$B51)*'תכנון הבראה'!$C51,0)*(G$17&lt;='תכנון הבראה'!$D51)</f>
        <v>0</v>
      </c>
      <c r="H23" s="162">
        <f ca="1">IF($A23="",0,($C23=0)*'פריסת חובות'!H14 +($C23=1)*0+ ($C23=2)*IF(H$17&lt;='תכנון הבראה'!$K51,0,OFFSET('פריסת חובות'!H14,0,-'תכנון הבראה'!$K51))*(1+'תכנון הבראה'!$E51)^('תכנון הבראה'!$K51/12)+
($C23=3)*'תכנון הבראה'!$L51*(H$17&lt;='תכנון הבראה'!$J51))+ IF($C23=4,(1-'תכנון הבראה'!$M51/'תכנון הבראה'!$B51)*'תכנון הבראה'!$C51,0)*(H$17&lt;='תכנון הבראה'!$D51)</f>
        <v>0</v>
      </c>
      <c r="I23" s="162">
        <f ca="1">IF($A23="",0,($C23=0)*'פריסת חובות'!I14 +($C23=1)*0+ ($C23=2)*IF(I$17&lt;='תכנון הבראה'!$K51,0,OFFSET('פריסת חובות'!I14,0,-'תכנון הבראה'!$K51))*(1+'תכנון הבראה'!$E51)^('תכנון הבראה'!$K51/12)+
($C23=3)*'תכנון הבראה'!$L51*(I$17&lt;='תכנון הבראה'!$J51))+ IF($C23=4,(1-'תכנון הבראה'!$M51/'תכנון הבראה'!$B51)*'תכנון הבראה'!$C51,0)*(I$17&lt;='תכנון הבראה'!$D51)</f>
        <v>0</v>
      </c>
      <c r="J23" s="162">
        <f ca="1">IF($A23="",0,($C23=0)*'פריסת חובות'!J14 +($C23=1)*0+ ($C23=2)*IF(J$17&lt;='תכנון הבראה'!$K51,0,OFFSET('פריסת חובות'!J14,0,-'תכנון הבראה'!$K51))*(1+'תכנון הבראה'!$E51)^('תכנון הבראה'!$K51/12)+
($C23=3)*'תכנון הבראה'!$L51*(J$17&lt;='תכנון הבראה'!$J51))+ IF($C23=4,(1-'תכנון הבראה'!$M51/'תכנון הבראה'!$B51)*'תכנון הבראה'!$C51,0)*(J$17&lt;='תכנון הבראה'!$D51)</f>
        <v>0</v>
      </c>
      <c r="K23" s="162">
        <f ca="1">IF($A23="",0,($C23=0)*'פריסת חובות'!K14 +($C23=1)*0+ ($C23=2)*IF(K$17&lt;='תכנון הבראה'!$K51,0,OFFSET('פריסת חובות'!K14,0,-'תכנון הבראה'!$K51))*(1+'תכנון הבראה'!$E51)^('תכנון הבראה'!$K51/12)+
($C23=3)*'תכנון הבראה'!$L51*(K$17&lt;='תכנון הבראה'!$J51))+ IF($C23=4,(1-'תכנון הבראה'!$M51/'תכנון הבראה'!$B51)*'תכנון הבראה'!$C51,0)*(K$17&lt;='תכנון הבראה'!$D51)</f>
        <v>0</v>
      </c>
      <c r="L23" s="162">
        <f ca="1">IF($A23="",0,($C23=0)*'פריסת חובות'!L14 +($C23=1)*0+ ($C23=2)*IF(L$17&lt;='תכנון הבראה'!$K51,0,OFFSET('פריסת חובות'!L14,0,-'תכנון הבראה'!$K51))*(1+'תכנון הבראה'!$E51)^('תכנון הבראה'!$K51/12)+
($C23=3)*'תכנון הבראה'!$L51*(L$17&lt;='תכנון הבראה'!$J51))+ IF($C23=4,(1-'תכנון הבראה'!$M51/'תכנון הבראה'!$B51)*'תכנון הבראה'!$C51,0)*(L$17&lt;='תכנון הבראה'!$D51)</f>
        <v>0</v>
      </c>
      <c r="M23" s="162">
        <f ca="1">IF($A23="",0,($C23=0)*'פריסת חובות'!M14 +($C23=1)*0+ ($C23=2)*IF(M$17&lt;='תכנון הבראה'!$K51,0,OFFSET('פריסת חובות'!M14,0,-'תכנון הבראה'!$K51))*(1+'תכנון הבראה'!$E51)^('תכנון הבראה'!$K51/12)+
($C23=3)*'תכנון הבראה'!$L51*(M$17&lt;='תכנון הבראה'!$J51))+ IF($C23=4,(1-'תכנון הבראה'!$M51/'תכנון הבראה'!$B51)*'תכנון הבראה'!$C51,0)*(M$17&lt;='תכנון הבראה'!$D51)</f>
        <v>0</v>
      </c>
      <c r="N23" s="162">
        <f ca="1">IF($A23="",0,($C23=0)*'פריסת חובות'!N14 +($C23=1)*0+ ($C23=2)*IF(N$17&lt;='תכנון הבראה'!$K51,0,OFFSET('פריסת חובות'!N14,0,-'תכנון הבראה'!$K51))*(1+'תכנון הבראה'!$E51)^('תכנון הבראה'!$K51/12)+
($C23=3)*'תכנון הבראה'!$L51*(N$17&lt;='תכנון הבראה'!$J51))+ IF($C23=4,(1-'תכנון הבראה'!$M51/'תכנון הבראה'!$B51)*'תכנון הבראה'!$C51,0)*(N$17&lt;='תכנון הבראה'!$D51)</f>
        <v>0</v>
      </c>
      <c r="O23" s="162">
        <f ca="1">IF($A23="",0,($C23=0)*'פריסת חובות'!O14 +($C23=1)*0+ ($C23=2)*IF(O$17&lt;='תכנון הבראה'!$K51,0,OFFSET('פריסת חובות'!O14,0,-'תכנון הבראה'!$K51))*(1+'תכנון הבראה'!$E51)^('תכנון הבראה'!$K51/12)+
($C23=3)*'תכנון הבראה'!$L51*(O$17&lt;='תכנון הבראה'!$J51))+ IF($C23=4,(1-'תכנון הבראה'!$M51/'תכנון הבראה'!$B51)*'תכנון הבראה'!$C51,0)*(O$17&lt;='תכנון הבראה'!$D51)</f>
        <v>0</v>
      </c>
      <c r="P23" s="162">
        <f ca="1">IF($A23="",0,($C23=0)*'פריסת חובות'!P14 +($C23=1)*0+ ($C23=2)*IF(P$17&lt;='תכנון הבראה'!$K51,0,OFFSET('פריסת חובות'!P14,0,-'תכנון הבראה'!$K51))*(1+'תכנון הבראה'!$E51)^('תכנון הבראה'!$K51/12)+
($C23=3)*'תכנון הבראה'!$L51*(P$17&lt;='תכנון הבראה'!$J51))+ IF($C23=4,(1-'תכנון הבראה'!$M51/'תכנון הבראה'!$B51)*'תכנון הבראה'!$C51,0)*(P$17&lt;='תכנון הבראה'!$D51)</f>
        <v>0</v>
      </c>
      <c r="Q23" s="162">
        <f ca="1">IF($A23="",0,($C23=0)*'פריסת חובות'!Q14 +($C23=1)*0+ ($C23=2)*IF(Q$17&lt;='תכנון הבראה'!$K51,0,OFFSET('פריסת חובות'!Q14,0,-'תכנון הבראה'!$K51))*(1+'תכנון הבראה'!$E51)^('תכנון הבראה'!$K51/12)+
($C23=3)*'תכנון הבראה'!$L51*(Q$17&lt;='תכנון הבראה'!$J51))+ IF($C23=4,(1-'תכנון הבראה'!$M51/'תכנון הבראה'!$B51)*'תכנון הבראה'!$C51,0)*(Q$17&lt;='תכנון הבראה'!$D51)</f>
        <v>0</v>
      </c>
      <c r="R23" s="162">
        <f ca="1">IF($A23="",0,($C23=0)*'פריסת חובות'!R14 +($C23=1)*0+ ($C23=2)*IF(R$17&lt;='תכנון הבראה'!$K51,0,OFFSET('פריסת חובות'!R14,0,-'תכנון הבראה'!$K51))*(1+'תכנון הבראה'!$E51)^('תכנון הבראה'!$K51/12)+
($C23=3)*'תכנון הבראה'!$L51*(R$17&lt;='תכנון הבראה'!$J51))+ IF($C23=4,(1-'תכנון הבראה'!$M51/'תכנון הבראה'!$B51)*'תכנון הבראה'!$C51,0)*(R$17&lt;='תכנון הבראה'!$D51)</f>
        <v>0</v>
      </c>
      <c r="S23" s="162">
        <f ca="1">IF($A23="",0,($C23=0)*'פריסת חובות'!S14 +($C23=1)*0+ ($C23=2)*IF(S$17&lt;='תכנון הבראה'!$K51,0,OFFSET('פריסת חובות'!S14,0,-'תכנון הבראה'!$K51))*(1+'תכנון הבראה'!$E51)^('תכנון הבראה'!$K51/12)+
($C23=3)*'תכנון הבראה'!$L51*(S$17&lt;='תכנון הבראה'!$J51))+ IF($C23=4,(1-'תכנון הבראה'!$M51/'תכנון הבראה'!$B51)*'תכנון הבראה'!$C51,0)*(S$17&lt;='תכנון הבראה'!$D51)</f>
        <v>0</v>
      </c>
      <c r="T23" s="162">
        <f ca="1">IF($A23="",0,($C23=0)*'פריסת חובות'!T14 +($C23=1)*0+ ($C23=2)*IF(T$17&lt;='תכנון הבראה'!$K51,0,OFFSET('פריסת חובות'!T14,0,-'תכנון הבראה'!$K51))*(1+'תכנון הבראה'!$E51)^('תכנון הבראה'!$K51/12)+
($C23=3)*'תכנון הבראה'!$L51*(T$17&lt;='תכנון הבראה'!$J51))+ IF($C23=4,(1-'תכנון הבראה'!$M51/'תכנון הבראה'!$B51)*'תכנון הבראה'!$C51,0)*(T$17&lt;='תכנון הבראה'!$D51)</f>
        <v>0</v>
      </c>
      <c r="U23" s="162">
        <f ca="1">IF($A23="",0,($C23=0)*'פריסת חובות'!U14 +($C23=1)*0+ ($C23=2)*IF(U$17&lt;='תכנון הבראה'!$K51,0,OFFSET('פריסת חובות'!U14,0,-'תכנון הבראה'!$K51))*(1+'תכנון הבראה'!$E51)^('תכנון הבראה'!$K51/12)+
($C23=3)*'תכנון הבראה'!$L51*(U$17&lt;='תכנון הבראה'!$J51))+ IF($C23=4,(1-'תכנון הבראה'!$M51/'תכנון הבראה'!$B51)*'תכנון הבראה'!$C51,0)*(U$17&lt;='תכנון הבראה'!$D51)</f>
        <v>0</v>
      </c>
      <c r="V23" s="162">
        <f ca="1">IF($A23="",0,($C23=0)*'פריסת חובות'!V14 +($C23=1)*0+ ($C23=2)*IF(V$17&lt;='תכנון הבראה'!$K51,0,OFFSET('פריסת חובות'!V14,0,-'תכנון הבראה'!$K51))*(1+'תכנון הבראה'!$E51)^('תכנון הבראה'!$K51/12)+
($C23=3)*'תכנון הבראה'!$L51*(V$17&lt;='תכנון הבראה'!$J51))+ IF($C23=4,(1-'תכנון הבראה'!$M51/'תכנון הבראה'!$B51)*'תכנון הבראה'!$C51,0)*(V$17&lt;='תכנון הבראה'!$D51)</f>
        <v>0</v>
      </c>
      <c r="W23" s="162">
        <f ca="1">IF($A23="",0,($C23=0)*'פריסת חובות'!W14 +($C23=1)*0+ ($C23=2)*IF(W$17&lt;='תכנון הבראה'!$K51,0,OFFSET('פריסת חובות'!W14,0,-'תכנון הבראה'!$K51))*(1+'תכנון הבראה'!$E51)^('תכנון הבראה'!$K51/12)+
($C23=3)*'תכנון הבראה'!$L51*(W$17&lt;='תכנון הבראה'!$J51))+ IF($C23=4,(1-'תכנון הבראה'!$M51/'תכנון הבראה'!$B51)*'תכנון הבראה'!$C51,0)*(W$17&lt;='תכנון הבראה'!$D51)</f>
        <v>0</v>
      </c>
      <c r="X23" s="162">
        <f ca="1">IF($A23="",0,($C23=0)*'פריסת חובות'!X14 +($C23=1)*0+ ($C23=2)*IF(X$17&lt;='תכנון הבראה'!$K51,0,OFFSET('פריסת חובות'!X14,0,-'תכנון הבראה'!$K51))*(1+'תכנון הבראה'!$E51)^('תכנון הבראה'!$K51/12)+
($C23=3)*'תכנון הבראה'!$L51*(X$17&lt;='תכנון הבראה'!$J51))+ IF($C23=4,(1-'תכנון הבראה'!$M51/'תכנון הבראה'!$B51)*'תכנון הבראה'!$C51,0)*(X$17&lt;='תכנון הבראה'!$D51)</f>
        <v>0</v>
      </c>
      <c r="Y23" s="162">
        <f ca="1">IF($A23="",0,($C23=0)*'פריסת חובות'!Y14 +($C23=1)*0+ ($C23=2)*IF(Y$17&lt;='תכנון הבראה'!$K51,0,OFFSET('פריסת חובות'!Y14,0,-'תכנון הבראה'!$K51))*(1+'תכנון הבראה'!$E51)^('תכנון הבראה'!$K51/12)+
($C23=3)*'תכנון הבראה'!$L51*(Y$17&lt;='תכנון הבראה'!$J51))+ IF($C23=4,(1-'תכנון הבראה'!$M51/'תכנון הבראה'!$B51)*'תכנון הבראה'!$C51,0)*(Y$17&lt;='תכנון הבראה'!$D51)</f>
        <v>0</v>
      </c>
      <c r="Z23" s="162">
        <f ca="1">IF($A23="",0,($C23=0)*'פריסת חובות'!Z14 +($C23=1)*0+ ($C23=2)*IF(Z$17&lt;='תכנון הבראה'!$K51,0,OFFSET('פריסת חובות'!Z14,0,-'תכנון הבראה'!$K51))*(1+'תכנון הבראה'!$E51)^('תכנון הבראה'!$K51/12)+
($C23=3)*'תכנון הבראה'!$L51*(Z$17&lt;='תכנון הבראה'!$J51))+ IF($C23=4,(1-'תכנון הבראה'!$M51/'תכנון הבראה'!$B51)*'תכנון הבראה'!$C51,0)*(Z$17&lt;='תכנון הבראה'!$D51)</f>
        <v>0</v>
      </c>
      <c r="AA23" s="162">
        <f ca="1">IF($A23="",0,($C23=0)*'פריסת חובות'!AA14 +($C23=1)*0+ ($C23=2)*IF(AA$17&lt;='תכנון הבראה'!$K51,0,OFFSET('פריסת חובות'!AA14,0,-'תכנון הבראה'!$K51))*(1+'תכנון הבראה'!$E51)^('תכנון הבראה'!$K51/12)+
($C23=3)*'תכנון הבראה'!$L51*(AA$17&lt;='תכנון הבראה'!$J51))+ IF($C23=4,(1-'תכנון הבראה'!$M51/'תכנון הבראה'!$B51)*'תכנון הבראה'!$C51,0)*(AA$17&lt;='תכנון הבראה'!$D51)</f>
        <v>0</v>
      </c>
      <c r="AB23" s="162">
        <f ca="1">IF($A23="",0,($C23=0)*'פריסת חובות'!AB14 +($C23=1)*0+ ($C23=2)*IF(AB$17&lt;='תכנון הבראה'!$K51,0,OFFSET('פריסת חובות'!AB14,0,-'תכנון הבראה'!$K51))*(1+'תכנון הבראה'!$E51)^('תכנון הבראה'!$K51/12)+
($C23=3)*'תכנון הבראה'!$L51*(AB$17&lt;='תכנון הבראה'!$J51))+ IF($C23=4,(1-'תכנון הבראה'!$M51/'תכנון הבראה'!$B51)*'תכנון הבראה'!$C51,0)*(AB$17&lt;='תכנון הבראה'!$D51)</f>
        <v>0</v>
      </c>
      <c r="AC23" s="162">
        <f ca="1">IF($A23="",0,($C23=0)*'פריסת חובות'!AC14 +($C23=1)*0+ ($C23=2)*IF(AC$17&lt;='תכנון הבראה'!$K51,0,OFFSET('פריסת חובות'!AC14,0,-'תכנון הבראה'!$K51))*(1+'תכנון הבראה'!$E51)^('תכנון הבראה'!$K51/12)+
($C23=3)*'תכנון הבראה'!$L51*(AC$17&lt;='תכנון הבראה'!$J51))+ IF($C23=4,(1-'תכנון הבראה'!$M51/'תכנון הבראה'!$B51)*'תכנון הבראה'!$C51,0)*(AC$17&lt;='תכנון הבראה'!$D51)</f>
        <v>0</v>
      </c>
      <c r="AD23" s="162">
        <f ca="1">IF($A23="",0,($C23=0)*'פריסת חובות'!AD14 +($C23=1)*0+ ($C23=2)*IF(AD$17&lt;='תכנון הבראה'!$K51,0,OFFSET('פריסת חובות'!AD14,0,-'תכנון הבראה'!$K51))*(1+'תכנון הבראה'!$E51)^('תכנון הבראה'!$K51/12)+
($C23=3)*'תכנון הבראה'!$L51*(AD$17&lt;='תכנון הבראה'!$J51))+ IF($C23=4,(1-'תכנון הבראה'!$M51/'תכנון הבראה'!$B51)*'תכנון הבראה'!$C51,0)*(AD$17&lt;='תכנון הבראה'!$D51)</f>
        <v>0</v>
      </c>
      <c r="AE23" s="162">
        <f ca="1">IF($A23="",0,($C23=0)*'פריסת חובות'!AE14 +($C23=1)*0+ ($C23=2)*IF(AE$17&lt;='תכנון הבראה'!$K51,0,OFFSET('פריסת חובות'!AE14,0,-'תכנון הבראה'!$K51))*(1+'תכנון הבראה'!$E51)^('תכנון הבראה'!$K51/12)+
($C23=3)*'תכנון הבראה'!$L51*(AE$17&lt;='תכנון הבראה'!$J51))+ IF($C23=4,(1-'תכנון הבראה'!$M51/'תכנון הבראה'!$B51)*'תכנון הבראה'!$C51,0)*(AE$17&lt;='תכנון הבראה'!$D51)</f>
        <v>0</v>
      </c>
      <c r="AF23" s="162">
        <f ca="1">IF($A23="",0,($C23=0)*'פריסת חובות'!AF14 +($C23=1)*0+ ($C23=2)*IF(AF$17&lt;='תכנון הבראה'!$K51,0,OFFSET('פריסת חובות'!AF14,0,-'תכנון הבראה'!$K51))*(1+'תכנון הבראה'!$E51)^('תכנון הבראה'!$K51/12)+
($C23=3)*'תכנון הבראה'!$L51*(AF$17&lt;='תכנון הבראה'!$J51))+ IF($C23=4,(1-'תכנון הבראה'!$M51/'תכנון הבראה'!$B51)*'תכנון הבראה'!$C51,0)*(AF$17&lt;='תכנון הבראה'!$D51)</f>
        <v>0</v>
      </c>
      <c r="AG23" s="162">
        <f ca="1">IF($A23="",0,($C23=0)*'פריסת חובות'!AG14 +($C23=1)*0+ ($C23=2)*IF(AG$17&lt;='תכנון הבראה'!$K51,0,OFFSET('פריסת חובות'!AG14,0,-'תכנון הבראה'!$K51))*(1+'תכנון הבראה'!$E51)^('תכנון הבראה'!$K51/12)+
($C23=3)*'תכנון הבראה'!$L51*(AG$17&lt;='תכנון הבראה'!$J51))+ IF($C23=4,(1-'תכנון הבראה'!$M51/'תכנון הבראה'!$B51)*'תכנון הבראה'!$C51,0)*(AG$17&lt;='תכנון הבראה'!$D51)</f>
        <v>0</v>
      </c>
      <c r="AH23" s="162">
        <f ca="1">IF($A23="",0,($C23=0)*'פריסת חובות'!AH14 +($C23=1)*0+ ($C23=2)*IF(AH$17&lt;='תכנון הבראה'!$K51,0,OFFSET('פריסת חובות'!AH14,0,-'תכנון הבראה'!$K51))*(1+'תכנון הבראה'!$E51)^('תכנון הבראה'!$K51/12)+
($C23=3)*'תכנון הבראה'!$L51*(AH$17&lt;='תכנון הבראה'!$J51))+ IF($C23=4,(1-'תכנון הבראה'!$M51/'תכנון הבראה'!$B51)*'תכנון הבראה'!$C51,0)*(AH$17&lt;='תכנון הבראה'!$D51)</f>
        <v>0</v>
      </c>
      <c r="AI23" s="162">
        <f ca="1">IF($A23="",0,($C23=0)*'פריסת חובות'!AI14 +($C23=1)*0+ ($C23=2)*IF(AI$17&lt;='תכנון הבראה'!$K51,0,OFFSET('פריסת חובות'!AI14,0,-'תכנון הבראה'!$K51))*(1+'תכנון הבראה'!$E51)^('תכנון הבראה'!$K51/12)+
($C23=3)*'תכנון הבראה'!$L51*(AI$17&lt;='תכנון הבראה'!$J51))+ IF($C23=4,(1-'תכנון הבראה'!$M51/'תכנון הבראה'!$B51)*'תכנון הבראה'!$C51,0)*(AI$17&lt;='תכנון הבראה'!$D51)</f>
        <v>0</v>
      </c>
      <c r="AJ23" s="162">
        <f ca="1">IF($A23="",0,($C23=0)*'פריסת חובות'!AJ14 +($C23=1)*0+ ($C23=2)*IF(AJ$17&lt;='תכנון הבראה'!$K51,0,OFFSET('פריסת חובות'!AJ14,0,-'תכנון הבראה'!$K51))*(1+'תכנון הבראה'!$E51)^('תכנון הבראה'!$K51/12)+
($C23=3)*'תכנון הבראה'!$L51*(AJ$17&lt;='תכנון הבראה'!$J51))+ IF($C23=4,(1-'תכנון הבראה'!$M51/'תכנון הבראה'!$B51)*'תכנון הבראה'!$C51,0)*(AJ$17&lt;='תכנון הבראה'!$D51)</f>
        <v>0</v>
      </c>
      <c r="AK23" s="162">
        <f ca="1">IF($A23="",0,($C23=0)*'פריסת חובות'!AK14 +($C23=1)*0+ ($C23=2)*IF(AK$17&lt;='תכנון הבראה'!$K51,0,OFFSET('פריסת חובות'!AK14,0,-'תכנון הבראה'!$K51))*(1+'תכנון הבראה'!$E51)^('תכנון הבראה'!$K51/12)+
($C23=3)*'תכנון הבראה'!$L51*(AK$17&lt;='תכנון הבראה'!$J51))+ IF($C23=4,(1-'תכנון הבראה'!$M51/'תכנון הבראה'!$B51)*'תכנון הבראה'!$C51,0)*(AK$17&lt;='תכנון הבראה'!$D51)</f>
        <v>0</v>
      </c>
      <c r="AL23" s="162">
        <f ca="1">IF($A23="",0,($C23=0)*'פריסת חובות'!AL14 +($C23=1)*0+ ($C23=2)*IF(AL$17&lt;='תכנון הבראה'!$K51,0,OFFSET('פריסת חובות'!AL14,0,-'תכנון הבראה'!$K51))*(1+'תכנון הבראה'!$E51)^('תכנון הבראה'!$K51/12)+
($C23=3)*'תכנון הבראה'!$L51*(AL$17&lt;='תכנון הבראה'!$J51))+ IF($C23=4,(1-'תכנון הבראה'!$M51/'תכנון הבראה'!$B51)*'תכנון הבראה'!$C51,0)*(AL$17&lt;='תכנון הבראה'!$D51)</f>
        <v>0</v>
      </c>
      <c r="AM23" s="162">
        <f ca="1">IF($A23="",0,($C23=0)*'פריסת חובות'!AM14 +($C23=1)*0+ ($C23=2)*IF(AM$17&lt;='תכנון הבראה'!$K51,0,OFFSET('פריסת חובות'!AM14,0,-'תכנון הבראה'!$K51))*(1+'תכנון הבראה'!$E51)^('תכנון הבראה'!$K51/12)+
($C23=3)*'תכנון הבראה'!$L51*(AM$17&lt;='תכנון הבראה'!$J51))+ IF($C23=4,(1-'תכנון הבראה'!$M51/'תכנון הבראה'!$B51)*'תכנון הבראה'!$C51,0)*(AM$17&lt;='תכנון הבראה'!$D51)</f>
        <v>0</v>
      </c>
      <c r="AN23" s="162">
        <f ca="1">IF($A23="",0,($C23=0)*'פריסת חובות'!AN14 +($C23=1)*0+ ($C23=2)*IF(AN$17&lt;='תכנון הבראה'!$K51,0,OFFSET('פריסת חובות'!AN14,0,-'תכנון הבראה'!$K51))*(1+'תכנון הבראה'!$E51)^('תכנון הבראה'!$K51/12)+
($C23=3)*'תכנון הבראה'!$L51*(AN$17&lt;='תכנון הבראה'!$J51))+ IF($C23=4,(1-'תכנון הבראה'!$M51/'תכנון הבראה'!$B51)*'תכנון הבראה'!$C51,0)*(AN$17&lt;='תכנון הבראה'!$D51)</f>
        <v>0</v>
      </c>
      <c r="AO23" s="162">
        <f ca="1">IF($A23="",0,($C23=0)*'פריסת חובות'!AO14 +($C23=1)*0+ ($C23=2)*IF(AO$17&lt;='תכנון הבראה'!$K51,0,OFFSET('פריסת חובות'!AO14,0,-'תכנון הבראה'!$K51))*(1+'תכנון הבראה'!$E51)^('תכנון הבראה'!$K51/12)+
($C23=3)*'תכנון הבראה'!$L51*(AO$17&lt;='תכנון הבראה'!$J51))+ IF($C23=4,(1-'תכנון הבראה'!$M51/'תכנון הבראה'!$B51)*'תכנון הבראה'!$C51,0)*(AO$17&lt;='תכנון הבראה'!$D51)</f>
        <v>0</v>
      </c>
      <c r="AP23" s="162">
        <f ca="1">IF($A23="",0,($C23=0)*'פריסת חובות'!AP14 +($C23=1)*0+ ($C23=2)*IF(AP$17&lt;='תכנון הבראה'!$K51,0,OFFSET('פריסת חובות'!AP14,0,-'תכנון הבראה'!$K51))*(1+'תכנון הבראה'!$E51)^('תכנון הבראה'!$K51/12)+
($C23=3)*'תכנון הבראה'!$L51*(AP$17&lt;='תכנון הבראה'!$J51))+ IF($C23=4,(1-'תכנון הבראה'!$M51/'תכנון הבראה'!$B51)*'תכנון הבראה'!$C51,0)*(AP$17&lt;='תכנון הבראה'!$D51)</f>
        <v>0</v>
      </c>
      <c r="AQ23" s="162">
        <f ca="1">IF($A23="",0,($C23=0)*'פריסת חובות'!AQ14 +($C23=1)*0+ ($C23=2)*IF(AQ$17&lt;='תכנון הבראה'!$K51,0,OFFSET('פריסת חובות'!AQ14,0,-'תכנון הבראה'!$K51))*(1+'תכנון הבראה'!$E51)^('תכנון הבראה'!$K51/12)+
($C23=3)*'תכנון הבראה'!$L51*(AQ$17&lt;='תכנון הבראה'!$J51))+ IF($C23=4,(1-'תכנון הבראה'!$M51/'תכנון הבראה'!$B51)*'תכנון הבראה'!$C51,0)*(AQ$17&lt;='תכנון הבראה'!$D51)</f>
        <v>0</v>
      </c>
      <c r="AR23" s="162">
        <f ca="1">IF($A23="",0,($C23=0)*'פריסת חובות'!AR14 +($C23=1)*0+ ($C23=2)*IF(AR$17&lt;='תכנון הבראה'!$K51,0,OFFSET('פריסת חובות'!AR14,0,-'תכנון הבראה'!$K51))*(1+'תכנון הבראה'!$E51)^('תכנון הבראה'!$K51/12)+
($C23=3)*'תכנון הבראה'!$L51*(AR$17&lt;='תכנון הבראה'!$J51))+ IF($C23=4,(1-'תכנון הבראה'!$M51/'תכנון הבראה'!$B51)*'תכנון הבראה'!$C51,0)*(AR$17&lt;='תכנון הבראה'!$D51)</f>
        <v>0</v>
      </c>
      <c r="AS23" s="162">
        <f ca="1">IF($A23="",0,($C23=0)*'פריסת חובות'!AS14 +($C23=1)*0+ ($C23=2)*IF(AS$17&lt;='תכנון הבראה'!$K51,0,OFFSET('פריסת חובות'!AS14,0,-'תכנון הבראה'!$K51))*(1+'תכנון הבראה'!$E51)^('תכנון הבראה'!$K51/12)+
($C23=3)*'תכנון הבראה'!$L51*(AS$17&lt;='תכנון הבראה'!$J51))+ IF($C23=4,(1-'תכנון הבראה'!$M51/'תכנון הבראה'!$B51)*'תכנון הבראה'!$C51,0)*(AS$17&lt;='תכנון הבראה'!$D51)</f>
        <v>0</v>
      </c>
      <c r="AT23" s="162">
        <f ca="1">IF($A23="",0,($C23=0)*'פריסת חובות'!AT14 +($C23=1)*0+ ($C23=2)*IF(AT$17&lt;='תכנון הבראה'!$K51,0,OFFSET('פריסת חובות'!AT14,0,-'תכנון הבראה'!$K51))*(1+'תכנון הבראה'!$E51)^('תכנון הבראה'!$K51/12)+
($C23=3)*'תכנון הבראה'!$L51*(AT$17&lt;='תכנון הבראה'!$J51))+ IF($C23=4,(1-'תכנון הבראה'!$M51/'תכנון הבראה'!$B51)*'תכנון הבראה'!$C51,0)*(AT$17&lt;='תכנון הבראה'!$D51)</f>
        <v>0</v>
      </c>
      <c r="AU23" s="162">
        <f ca="1">IF($A23="",0,($C23=0)*'פריסת חובות'!AU14 +($C23=1)*0+ ($C23=2)*IF(AU$17&lt;='תכנון הבראה'!$K51,0,OFFSET('פריסת חובות'!AU14,0,-'תכנון הבראה'!$K51))*(1+'תכנון הבראה'!$E51)^('תכנון הבראה'!$K51/12)+
($C23=3)*'תכנון הבראה'!$L51*(AU$17&lt;='תכנון הבראה'!$J51))+ IF($C23=4,(1-'תכנון הבראה'!$M51/'תכנון הבראה'!$B51)*'תכנון הבראה'!$C51,0)*(AU$17&lt;='תכנון הבראה'!$D51)</f>
        <v>0</v>
      </c>
      <c r="AV23" s="162">
        <f ca="1">IF($A23="",0,($C23=0)*'פריסת חובות'!AV14 +($C23=1)*0+ ($C23=2)*IF(AV$17&lt;='תכנון הבראה'!$K51,0,OFFSET('פריסת חובות'!AV14,0,-'תכנון הבראה'!$K51))*(1+'תכנון הבראה'!$E51)^('תכנון הבראה'!$K51/12)+
($C23=3)*'תכנון הבראה'!$L51*(AV$17&lt;='תכנון הבראה'!$J51))+ IF($C23=4,(1-'תכנון הבראה'!$M51/'תכנון הבראה'!$B51)*'תכנון הבראה'!$C51,0)*(AV$17&lt;='תכנון הבראה'!$D51)</f>
        <v>0</v>
      </c>
      <c r="AW23" s="162">
        <f ca="1">IF($A23="",0,($C23=0)*'פריסת חובות'!AW14 +($C23=1)*0+ ($C23=2)*IF(AW$17&lt;='תכנון הבראה'!$K51,0,OFFSET('פריסת חובות'!AW14,0,-'תכנון הבראה'!$K51))*(1+'תכנון הבראה'!$E51)^('תכנון הבראה'!$K51/12)+
($C23=3)*'תכנון הבראה'!$L51*(AW$17&lt;='תכנון הבראה'!$J51))+ IF($C23=4,(1-'תכנון הבראה'!$M51/'תכנון הבראה'!$B51)*'תכנון הבראה'!$C51,0)*(AW$17&lt;='תכנון הבראה'!$D51)</f>
        <v>0</v>
      </c>
      <c r="AX23" s="162">
        <f ca="1">IF($A23="",0,($C23=0)*'פריסת חובות'!AX14 +($C23=1)*0+ ($C23=2)*IF(AX$17&lt;='תכנון הבראה'!$K51,0,OFFSET('פריסת חובות'!AX14,0,-'תכנון הבראה'!$K51))*(1+'תכנון הבראה'!$E51)^('תכנון הבראה'!$K51/12)+
($C23=3)*'תכנון הבראה'!$L51*(AX$17&lt;='תכנון הבראה'!$J51))+ IF($C23=4,(1-'תכנון הבראה'!$M51/'תכנון הבראה'!$B51)*'תכנון הבראה'!$C51,0)*(AX$17&lt;='תכנון הבראה'!$D51)</f>
        <v>0</v>
      </c>
      <c r="AY23" s="162">
        <f ca="1">IF($A23="",0,($C23=0)*'פריסת חובות'!AY14 +($C23=1)*0+ ($C23=2)*IF(AY$17&lt;='תכנון הבראה'!$K51,0,OFFSET('פריסת חובות'!AY14,0,-'תכנון הבראה'!$K51))*(1+'תכנון הבראה'!$E51)^('תכנון הבראה'!$K51/12)+
($C23=3)*'תכנון הבראה'!$L51*(AY$17&lt;='תכנון הבראה'!$J51))+ IF($C23=4,(1-'תכנון הבראה'!$M51/'תכנון הבראה'!$B51)*'תכנון הבראה'!$C51,0)*(AY$17&lt;='תכנון הבראה'!$D51)</f>
        <v>0</v>
      </c>
      <c r="AZ23" s="162">
        <f ca="1">IF($A23="",0,($C23=0)*'פריסת חובות'!AZ14 +($C23=1)*0+ ($C23=2)*IF(AZ$17&lt;='תכנון הבראה'!$K51,0,OFFSET('פריסת חובות'!AZ14,0,-'תכנון הבראה'!$K51))*(1+'תכנון הבראה'!$E51)^('תכנון הבראה'!$K51/12)+
($C23=3)*'תכנון הבראה'!$L51*(AZ$17&lt;='תכנון הבראה'!$J51))+ IF($C23=4,(1-'תכנון הבראה'!$M51/'תכנון הבראה'!$B51)*'תכנון הבראה'!$C51,0)*(AZ$17&lt;='תכנון הבראה'!$D51)</f>
        <v>0</v>
      </c>
      <c r="BA23" s="162">
        <f ca="1">IF($A23="",0,($C23=0)*'פריסת חובות'!BA14 +($C23=1)*0+ ($C23=2)*IF(BA$17&lt;='תכנון הבראה'!$K51,0,OFFSET('פריסת חובות'!BA14,0,-'תכנון הבראה'!$K51))*(1+'תכנון הבראה'!$E51)^('תכנון הבראה'!$K51/12)+
($C23=3)*'תכנון הבראה'!$L51*(BA$17&lt;='תכנון הבראה'!$J51))+ IF($C23=4,(1-'תכנון הבראה'!$M51/'תכנון הבראה'!$B51)*'תכנון הבראה'!$C51,0)*(BA$17&lt;='תכנון הבראה'!$D51)</f>
        <v>0</v>
      </c>
      <c r="BB23" s="162">
        <f ca="1">IF($A23="",0,($C23=0)*'פריסת חובות'!BB14 +($C23=1)*0+ ($C23=2)*IF(BB$17&lt;='תכנון הבראה'!$K51,0,OFFSET('פריסת חובות'!BB14,0,-'תכנון הבראה'!$K51))*(1+'תכנון הבראה'!$E51)^('תכנון הבראה'!$K51/12)+
($C23=3)*'תכנון הבראה'!$L51*(BB$17&lt;='תכנון הבראה'!$J51))+ IF($C23=4,(1-'תכנון הבראה'!$M51/'תכנון הבראה'!$B51)*'תכנון הבראה'!$C51,0)*(BB$17&lt;='תכנון הבראה'!$D51)</f>
        <v>0</v>
      </c>
      <c r="BC23" s="162">
        <f ca="1">IF($A23="",0,($C23=0)*'פריסת חובות'!BC14 +($C23=1)*0+ ($C23=2)*IF(BC$17&lt;='תכנון הבראה'!$K51,0,OFFSET('פריסת חובות'!BC14,0,-'תכנון הבראה'!$K51))*(1+'תכנון הבראה'!$E51)^('תכנון הבראה'!$K51/12)+
($C23=3)*'תכנון הבראה'!$L51*(BC$17&lt;='תכנון הבראה'!$J51))+ IF($C23=4,(1-'תכנון הבראה'!$M51/'תכנון הבראה'!$B51)*'תכנון הבראה'!$C51,0)*(BC$17&lt;='תכנון הבראה'!$D51)</f>
        <v>0</v>
      </c>
      <c r="BD23" s="162">
        <f ca="1">IF($A23="",0,($C23=0)*'פריסת חובות'!BD14 +($C23=1)*0+ ($C23=2)*IF(BD$17&lt;='תכנון הבראה'!$K51,0,OFFSET('פריסת חובות'!BD14,0,-'תכנון הבראה'!$K51))*(1+'תכנון הבראה'!$E51)^('תכנון הבראה'!$K51/12)+
($C23=3)*'תכנון הבראה'!$L51*(BD$17&lt;='תכנון הבראה'!$J51))+ IF($C23=4,(1-'תכנון הבראה'!$M51/'תכנון הבראה'!$B51)*'תכנון הבראה'!$C51,0)*(BD$17&lt;='תכנון הבראה'!$D51)</f>
        <v>0</v>
      </c>
      <c r="BE23" s="162">
        <f ca="1">IF($A23="",0,($C23=0)*'פריסת חובות'!BE14 +($C23=1)*0+ ($C23=2)*IF(BE$17&lt;='תכנון הבראה'!$K51,0,OFFSET('פריסת חובות'!BE14,0,-'תכנון הבראה'!$K51))*(1+'תכנון הבראה'!$E51)^('תכנון הבראה'!$K51/12)+
($C23=3)*'תכנון הבראה'!$L51*(BE$17&lt;='תכנון הבראה'!$J51))+ IF($C23=4,(1-'תכנון הבראה'!$M51/'תכנון הבראה'!$B51)*'תכנון הבראה'!$C51,0)*(BE$17&lt;='תכנון הבראה'!$D51)</f>
        <v>0</v>
      </c>
      <c r="BF23" s="162">
        <f ca="1">IF($A23="",0,($C23=0)*'פריסת חובות'!BF14 +($C23=1)*0+ ($C23=2)*IF(BF$17&lt;='תכנון הבראה'!$K51,0,OFFSET('פריסת חובות'!BF14,0,-'תכנון הבראה'!$K51))*(1+'תכנון הבראה'!$E51)^('תכנון הבראה'!$K51/12)+
($C23=3)*'תכנון הבראה'!$L51*(BF$17&lt;='תכנון הבראה'!$J51))+ IF($C23=4,(1-'תכנון הבראה'!$M51/'תכנון הבראה'!$B51)*'תכנון הבראה'!$C51,0)*(BF$17&lt;='תכנון הבראה'!$D51)</f>
        <v>0</v>
      </c>
      <c r="BG23" s="162">
        <f ca="1">IF($A23="",0,($C23=0)*'פריסת חובות'!BG14 +($C23=1)*0+ ($C23=2)*IF(BG$17&lt;='תכנון הבראה'!$K51,0,OFFSET('פריסת חובות'!BG14,0,-'תכנון הבראה'!$K51))*(1+'תכנון הבראה'!$E51)^('תכנון הבראה'!$K51/12)+
($C23=3)*'תכנון הבראה'!$L51*(BG$17&lt;='תכנון הבראה'!$J51))+ IF($C23=4,(1-'תכנון הבראה'!$M51/'תכנון הבראה'!$B51)*'תכנון הבראה'!$C51,0)*(BG$17&lt;='תכנון הבראה'!$D51)</f>
        <v>0</v>
      </c>
      <c r="BH23" s="162">
        <f ca="1">IF($A23="",0,($C23=0)*'פריסת חובות'!BH14 +($C23=1)*0+ ($C23=2)*IF(BH$17&lt;='תכנון הבראה'!$K51,0,OFFSET('פריסת חובות'!BH14,0,-'תכנון הבראה'!$K51))*(1+'תכנון הבראה'!$E51)^('תכנון הבראה'!$K51/12)+
($C23=3)*'תכנון הבראה'!$L51*(BH$17&lt;='תכנון הבראה'!$J51))+ IF($C23=4,(1-'תכנון הבראה'!$M51/'תכנון הבראה'!$B51)*'תכנון הבראה'!$C51,0)*(BH$17&lt;='תכנון הבראה'!$D51)</f>
        <v>0</v>
      </c>
      <c r="BI23" s="162">
        <f ca="1">IF($A23="",0,($C23=0)*'פריסת חובות'!BI14 +($C23=1)*0+ ($C23=2)*IF(BI$17&lt;='תכנון הבראה'!$K51,0,OFFSET('פריסת חובות'!BI14,0,-'תכנון הבראה'!$K51))*(1+'תכנון הבראה'!$E51)^('תכנון הבראה'!$K51/12)+
($C23=3)*'תכנון הבראה'!$L51*(BI$17&lt;='תכנון הבראה'!$J51))+ IF($C23=4,(1-'תכנון הבראה'!$M51/'תכנון הבראה'!$B51)*'תכנון הבראה'!$C51,0)*(BI$17&lt;='תכנון הבראה'!$D51)</f>
        <v>0</v>
      </c>
      <c r="BJ23" s="162">
        <f ca="1">IF($A23="",0,($C23=0)*'פריסת חובות'!BJ14 +($C23=1)*0+ ($C23=2)*IF(BJ$17&lt;='תכנון הבראה'!$K51,0,OFFSET('פריסת חובות'!BJ14,0,-'תכנון הבראה'!$K51))*(1+'תכנון הבראה'!$E51)^('תכנון הבראה'!$K51/12)+
($C23=3)*'תכנון הבראה'!$L51*(BJ$17&lt;='תכנון הבראה'!$J51))+ IF($C23=4,(1-'תכנון הבראה'!$M51/'תכנון הבראה'!$B51)*'תכנון הבראה'!$C51,0)*(BJ$17&lt;='תכנון הבראה'!$D51)</f>
        <v>0</v>
      </c>
      <c r="BK23" s="162">
        <f ca="1">IF($A23="",0,($C23=0)*'פריסת חובות'!BK14 +($C23=1)*0+ ($C23=2)*IF(BK$17&lt;='תכנון הבראה'!$K51,0,OFFSET('פריסת חובות'!BK14,0,-'תכנון הבראה'!$K51))*(1+'תכנון הבראה'!$E51)^('תכנון הבראה'!$K51/12)+
($C23=3)*'תכנון הבראה'!$L51*(BK$17&lt;='תכנון הבראה'!$J51))+ IF($C23=4,(1-'תכנון הבראה'!$M51/'תכנון הבראה'!$B51)*'תכנון הבראה'!$C51,0)*(BK$17&lt;='תכנון הבראה'!$D51)</f>
        <v>0</v>
      </c>
      <c r="BL23" s="162">
        <f ca="1">IF($A23="",0,($C23=0)*'פריסת חובות'!BL14 +($C23=1)*0+ ($C23=2)*IF(BL$17&lt;='תכנון הבראה'!$K51,0,OFFSET('פריסת חובות'!BL14,0,-'תכנון הבראה'!$K51))*(1+'תכנון הבראה'!$E51)^('תכנון הבראה'!$K51/12)+
($C23=3)*'תכנון הבראה'!$L51*(BL$17&lt;='תכנון הבראה'!$J51))+ IF($C23=4,(1-'תכנון הבראה'!$M51/'תכנון הבראה'!$B51)*'תכנון הבראה'!$C51,0)*(BL$17&lt;='תכנון הבראה'!$D51)</f>
        <v>0</v>
      </c>
      <c r="BM23" s="162">
        <f ca="1">IF($A23="",0,($C23=0)*'פריסת חובות'!BM14 +($C23=1)*0+ ($C23=2)*IF(BM$17&lt;='תכנון הבראה'!$K51,0,OFFSET('פריסת חובות'!BM14,0,-'תכנון הבראה'!$K51))*(1+'תכנון הבראה'!$E51)^('תכנון הבראה'!$K51/12)+
($C23=3)*'תכנון הבראה'!$L51*(BM$17&lt;='תכנון הבראה'!$J51))+ IF($C23=4,(1-'תכנון הבראה'!$M51/'תכנון הבראה'!$B51)*'תכנון הבראה'!$C51,0)*(BM$17&lt;='תכנון הבראה'!$D51)</f>
        <v>0</v>
      </c>
      <c r="BN23" s="162">
        <f ca="1">IF($A23="",0,($C23=0)*'פריסת חובות'!BN14 +($C23=1)*0+ ($C23=2)*IF(BN$17&lt;='תכנון הבראה'!$K51,0,OFFSET('פריסת חובות'!BN14,0,-'תכנון הבראה'!$K51))*(1+'תכנון הבראה'!$E51)^('תכנון הבראה'!$K51/12)+
($C23=3)*'תכנון הבראה'!$L51*(BN$17&lt;='תכנון הבראה'!$J51))+ IF($C23=4,(1-'תכנון הבראה'!$M51/'תכנון הבראה'!$B51)*'תכנון הבראה'!$C51,0)*(BN$17&lt;='תכנון הבראה'!$D51)</f>
        <v>0</v>
      </c>
      <c r="BO23" s="162">
        <f ca="1">IF($A23="",0,($C23=0)*'פריסת חובות'!BO14 +($C23=1)*0+ ($C23=2)*IF(BO$17&lt;='תכנון הבראה'!$K51,0,OFFSET('פריסת חובות'!BO14,0,-'תכנון הבראה'!$K51))*(1+'תכנון הבראה'!$E51)^('תכנון הבראה'!$K51/12)+
($C23=3)*'תכנון הבראה'!$L51*(BO$17&lt;='תכנון הבראה'!$J51))+ IF($C23=4,(1-'תכנון הבראה'!$M51/'תכנון הבראה'!$B51)*'תכנון הבראה'!$C51,0)*(BO$17&lt;='תכנון הבראה'!$D51)</f>
        <v>0</v>
      </c>
      <c r="BP23" s="162">
        <f ca="1">IF($A23="",0,($C23=0)*'פריסת חובות'!BP14 +($C23=1)*0+ ($C23=2)*IF(BP$17&lt;='תכנון הבראה'!$K51,0,OFFSET('פריסת חובות'!BP14,0,-'תכנון הבראה'!$K51))*(1+'תכנון הבראה'!$E51)^('תכנון הבראה'!$K51/12)+
($C23=3)*'תכנון הבראה'!$L51*(BP$17&lt;='תכנון הבראה'!$J51))+ IF($C23=4,(1-'תכנון הבראה'!$M51/'תכנון הבראה'!$B51)*'תכנון הבראה'!$C51,0)*(BP$17&lt;='תכנון הבראה'!$D51)</f>
        <v>0</v>
      </c>
      <c r="BQ23" s="162">
        <f ca="1">IF($A23="",0,($C23=0)*'פריסת חובות'!BQ14 +($C23=1)*0+ ($C23=2)*IF(BQ$17&lt;='תכנון הבראה'!$K51,0,OFFSET('פריסת חובות'!BQ14,0,-'תכנון הבראה'!$K51))*(1+'תכנון הבראה'!$E51)^('תכנון הבראה'!$K51/12)+
($C23=3)*'תכנון הבראה'!$L51*(BQ$17&lt;='תכנון הבראה'!$J51))+ IF($C23=4,(1-'תכנון הבראה'!$M51/'תכנון הבראה'!$B51)*'תכנון הבראה'!$C51,0)*(BQ$17&lt;='תכנון הבראה'!$D51)</f>
        <v>0</v>
      </c>
      <c r="BR23" s="162">
        <f ca="1">IF($A23="",0,($C23=0)*'פריסת חובות'!BR14 +($C23=1)*0+ ($C23=2)*IF(BR$17&lt;='תכנון הבראה'!$K51,0,OFFSET('פריסת חובות'!BR14,0,-'תכנון הבראה'!$K51))*(1+'תכנון הבראה'!$E51)^('תכנון הבראה'!$K51/12)+
($C23=3)*'תכנון הבראה'!$L51*(BR$17&lt;='תכנון הבראה'!$J51))+ IF($C23=4,(1-'תכנון הבראה'!$M51/'תכנון הבראה'!$B51)*'תכנון הבראה'!$C51,0)*(BR$17&lt;='תכנון הבראה'!$D51)</f>
        <v>0</v>
      </c>
      <c r="BS23" s="162">
        <f ca="1">IF($A23="",0,($C23=0)*'פריסת חובות'!BS14 +($C23=1)*0+ ($C23=2)*IF(BS$17&lt;='תכנון הבראה'!$K51,0,OFFSET('פריסת חובות'!BS14,0,-'תכנון הבראה'!$K51))*(1+'תכנון הבראה'!$E51)^('תכנון הבראה'!$K51/12)+
($C23=3)*'תכנון הבראה'!$L51*(BS$17&lt;='תכנון הבראה'!$J51))+ IF($C23=4,(1-'תכנון הבראה'!$M51/'תכנון הבראה'!$B51)*'תכנון הבראה'!$C51,0)*(BS$17&lt;='תכנון הבראה'!$D51)</f>
        <v>0</v>
      </c>
      <c r="BT23" s="162">
        <f ca="1">IF($A23="",0,($C23=0)*'פריסת חובות'!BT14 +($C23=1)*0+ ($C23=2)*IF(BT$17&lt;='תכנון הבראה'!$K51,0,OFFSET('פריסת חובות'!BT14,0,-'תכנון הבראה'!$K51))*(1+'תכנון הבראה'!$E51)^('תכנון הבראה'!$K51/12)+
($C23=3)*'תכנון הבראה'!$L51*(BT$17&lt;='תכנון הבראה'!$J51))+ IF($C23=4,(1-'תכנון הבראה'!$M51/'תכנון הבראה'!$B51)*'תכנון הבראה'!$C51,0)*(BT$17&lt;='תכנון הבראה'!$D51)</f>
        <v>0</v>
      </c>
      <c r="BU23" s="162">
        <f ca="1">IF($A23="",0,($C23=0)*'פריסת חובות'!BU14 +($C23=1)*0+ ($C23=2)*IF(BU$17&lt;='תכנון הבראה'!$K51,0,OFFSET('פריסת חובות'!BU14,0,-'תכנון הבראה'!$K51))*(1+'תכנון הבראה'!$E51)^('תכנון הבראה'!$K51/12)+
($C23=3)*'תכנון הבראה'!$L51*(BU$17&lt;='תכנון הבראה'!$J51))+ IF($C23=4,(1-'תכנון הבראה'!$M51/'תכנון הבראה'!$B51)*'תכנון הבראה'!$C51,0)*(BU$17&lt;='תכנון הבראה'!$D51)</f>
        <v>0</v>
      </c>
      <c r="BV23" s="162">
        <f ca="1">IF($A23="",0,($C23=0)*'פריסת חובות'!BV14 +($C23=1)*0+ ($C23=2)*IF(BV$17&lt;='תכנון הבראה'!$K51,0,OFFSET('פריסת חובות'!BV14,0,-'תכנון הבראה'!$K51))*(1+'תכנון הבראה'!$E51)^('תכנון הבראה'!$K51/12)+
($C23=3)*'תכנון הבראה'!$L51*(BV$17&lt;='תכנון הבראה'!$J51))+ IF($C23=4,(1-'תכנון הבראה'!$M51/'תכנון הבראה'!$B51)*'תכנון הבראה'!$C51,0)*(BV$17&lt;='תכנון הבראה'!$D51)</f>
        <v>0</v>
      </c>
      <c r="BW23" s="162">
        <f ca="1">IF($A23="",0,($C23=0)*'פריסת חובות'!BW14 +($C23=1)*0+ ($C23=2)*IF(BW$17&lt;='תכנון הבראה'!$K51,0,OFFSET('פריסת חובות'!BW14,0,-'תכנון הבראה'!$K51))*(1+'תכנון הבראה'!$E51)^('תכנון הבראה'!$K51/12)+
($C23=3)*'תכנון הבראה'!$L51*(BW$17&lt;='תכנון הבראה'!$J51))+ IF($C23=4,(1-'תכנון הבראה'!$M51/'תכנון הבראה'!$B51)*'תכנון הבראה'!$C51,0)*(BW$17&lt;='תכנון הבראה'!$D51)</f>
        <v>0</v>
      </c>
      <c r="BX23" s="162">
        <f ca="1">IF($A23="",0,($C23=0)*'פריסת חובות'!BX14 +($C23=1)*0+ ($C23=2)*IF(BX$17&lt;='תכנון הבראה'!$K51,0,OFFSET('פריסת חובות'!BX14,0,-'תכנון הבראה'!$K51))*(1+'תכנון הבראה'!$E51)^('תכנון הבראה'!$K51/12)+
($C23=3)*'תכנון הבראה'!$L51*(BX$17&lt;='תכנון הבראה'!$J51))+ IF($C23=4,(1-'תכנון הבראה'!$M51/'תכנון הבראה'!$B51)*'תכנון הבראה'!$C51,0)*(BX$17&lt;='תכנון הבראה'!$D51)</f>
        <v>0</v>
      </c>
      <c r="BY23" s="162">
        <f ca="1">IF($A23="",0,($C23=0)*'פריסת חובות'!BY14 +($C23=1)*0+ ($C23=2)*IF(BY$17&lt;='תכנון הבראה'!$K51,0,OFFSET('פריסת חובות'!BY14,0,-'תכנון הבראה'!$K51))*(1+'תכנון הבראה'!$E51)^('תכנון הבראה'!$K51/12)+
($C23=3)*'תכנון הבראה'!$L51*(BY$17&lt;='תכנון הבראה'!$J51))+ IF($C23=4,(1-'תכנון הבראה'!$M51/'תכנון הבראה'!$B51)*'תכנון הבראה'!$C51,0)*(BY$17&lt;='תכנון הבראה'!$D51)</f>
        <v>0</v>
      </c>
      <c r="BZ23" s="162">
        <f ca="1">IF($A23="",0,($C23=0)*'פריסת חובות'!BZ14 +($C23=1)*0+ ($C23=2)*IF(BZ$17&lt;='תכנון הבראה'!$K51,0,OFFSET('פריסת חובות'!BZ14,0,-'תכנון הבראה'!$K51))*(1+'תכנון הבראה'!$E51)^('תכנון הבראה'!$K51/12)+
($C23=3)*'תכנון הבראה'!$L51*(BZ$17&lt;='תכנון הבראה'!$J51))+ IF($C23=4,(1-'תכנון הבראה'!$M51/'תכנון הבראה'!$B51)*'תכנון הבראה'!$C51,0)*(BZ$17&lt;='תכנון הבראה'!$D51)</f>
        <v>0</v>
      </c>
      <c r="CA23" s="162">
        <f ca="1">IF($A23="",0,($C23=0)*'פריסת חובות'!CA14 +($C23=1)*0+ ($C23=2)*IF(CA$17&lt;='תכנון הבראה'!$K51,0,OFFSET('פריסת חובות'!CA14,0,-'תכנון הבראה'!$K51))*(1+'תכנון הבראה'!$E51)^('תכנון הבראה'!$K51/12)+
($C23=3)*'תכנון הבראה'!$L51*(CA$17&lt;='תכנון הבראה'!$J51))+ IF($C23=4,(1-'תכנון הבראה'!$M51/'תכנון הבראה'!$B51)*'תכנון הבראה'!$C51,0)*(CA$17&lt;='תכנון הבראה'!$D51)</f>
        <v>0</v>
      </c>
      <c r="CB23" s="162">
        <f ca="1">IF($A23="",0,($C23=0)*'פריסת חובות'!CB14 +($C23=1)*0+ ($C23=2)*IF(CB$17&lt;='תכנון הבראה'!$K51,0,OFFSET('פריסת חובות'!CB14,0,-'תכנון הבראה'!$K51))*(1+'תכנון הבראה'!$E51)^('תכנון הבראה'!$K51/12)+
($C23=3)*'תכנון הבראה'!$L51*(CB$17&lt;='תכנון הבראה'!$J51))+ IF($C23=4,(1-'תכנון הבראה'!$M51/'תכנון הבראה'!$B51)*'תכנון הבראה'!$C51,0)*(CB$17&lt;='תכנון הבראה'!$D51)</f>
        <v>0</v>
      </c>
      <c r="CC23" s="162">
        <f ca="1">IF($A23="",0,($C23=0)*'פריסת חובות'!CC14 +($C23=1)*0+ ($C23=2)*IF(CC$17&lt;='תכנון הבראה'!$K51,0,OFFSET('פריסת חובות'!CC14,0,-'תכנון הבראה'!$K51))*(1+'תכנון הבראה'!$E51)^('תכנון הבראה'!$K51/12)+
($C23=3)*'תכנון הבראה'!$L51*(CC$17&lt;='תכנון הבראה'!$J51))+ IF($C23=4,(1-'תכנון הבראה'!$M51/'תכנון הבראה'!$B51)*'תכנון הבראה'!$C51,0)*(CC$17&lt;='תכנון הבראה'!$D51)</f>
        <v>0</v>
      </c>
      <c r="CD23" s="162">
        <f ca="1">IF($A23="",0,($C23=0)*'פריסת חובות'!CD14 +($C23=1)*0+ ($C23=2)*IF(CD$17&lt;='תכנון הבראה'!$K51,0,OFFSET('פריסת חובות'!CD14,0,-'תכנון הבראה'!$K51))*(1+'תכנון הבראה'!$E51)^('תכנון הבראה'!$K51/12)+
($C23=3)*'תכנון הבראה'!$L51*(CD$17&lt;='תכנון הבראה'!$J51))+ IF($C23=4,(1-'תכנון הבראה'!$M51/'תכנון הבראה'!$B51)*'תכנון הבראה'!$C51,0)*(CD$17&lt;='תכנון הבראה'!$D51)</f>
        <v>0</v>
      </c>
      <c r="CE23" s="162">
        <f ca="1">IF($A23="",0,($C23=0)*'פריסת חובות'!CE14 +($C23=1)*0+ ($C23=2)*IF(CE$17&lt;='תכנון הבראה'!$K51,0,OFFSET('פריסת חובות'!CE14,0,-'תכנון הבראה'!$K51))*(1+'תכנון הבראה'!$E51)^('תכנון הבראה'!$K51/12)+
($C23=3)*'תכנון הבראה'!$L51*(CE$17&lt;='תכנון הבראה'!$J51))+ IF($C23=4,(1-'תכנון הבראה'!$M51/'תכנון הבראה'!$B51)*'תכנון הבראה'!$C51,0)*(CE$17&lt;='תכנון הבראה'!$D51)</f>
        <v>0</v>
      </c>
      <c r="CF23" s="162">
        <f ca="1">IF($A23="",0,($C23=0)*'פריסת חובות'!CF14 +($C23=1)*0+ ($C23=2)*IF(CF$17&lt;='תכנון הבראה'!$K51,0,OFFSET('פריסת חובות'!CF14,0,-'תכנון הבראה'!$K51))*(1+'תכנון הבראה'!$E51)^('תכנון הבראה'!$K51/12)+
($C23=3)*'תכנון הבראה'!$L51*(CF$17&lt;='תכנון הבראה'!$J51))+ IF($C23=4,(1-'תכנון הבראה'!$M51/'תכנון הבראה'!$B51)*'תכנון הבראה'!$C51,0)*(CF$17&lt;='תכנון הבראה'!$D51)</f>
        <v>0</v>
      </c>
      <c r="CG23" s="162">
        <f ca="1">IF($A23="",0,($C23=0)*'פריסת חובות'!CG14 +($C23=1)*0+ ($C23=2)*IF(CG$17&lt;='תכנון הבראה'!$K51,0,OFFSET('פריסת חובות'!CG14,0,-'תכנון הבראה'!$K51))*(1+'תכנון הבראה'!$E51)^('תכנון הבראה'!$K51/12)+
($C23=3)*'תכנון הבראה'!$L51*(CG$17&lt;='תכנון הבראה'!$J51))+ IF($C23=4,(1-'תכנון הבראה'!$M51/'תכנון הבראה'!$B51)*'תכנון הבראה'!$C51,0)*(CG$17&lt;='תכנון הבראה'!$D51)</f>
        <v>0</v>
      </c>
      <c r="CH23" s="162">
        <f ca="1">IF($A23="",0,($C23=0)*'פריסת חובות'!CH14 +($C23=1)*0+ ($C23=2)*IF(CH$17&lt;='תכנון הבראה'!$K51,0,OFFSET('פריסת חובות'!CH14,0,-'תכנון הבראה'!$K51))*(1+'תכנון הבראה'!$E51)^('תכנון הבראה'!$K51/12)+
($C23=3)*'תכנון הבראה'!$L51*(CH$17&lt;='תכנון הבראה'!$J51))+ IF($C23=4,(1-'תכנון הבראה'!$M51/'תכנון הבראה'!$B51)*'תכנון הבראה'!$C51,0)*(CH$17&lt;='תכנון הבראה'!$D51)</f>
        <v>0</v>
      </c>
      <c r="CI23" s="162">
        <f ca="1">IF($A23="",0,($C23=0)*'פריסת חובות'!CI14 +($C23=1)*0+ ($C23=2)*IF(CI$17&lt;='תכנון הבראה'!$K51,0,OFFSET('פריסת חובות'!CI14,0,-'תכנון הבראה'!$K51))*(1+'תכנון הבראה'!$E51)^('תכנון הבראה'!$K51/12)+
($C23=3)*'תכנון הבראה'!$L51*(CI$17&lt;='תכנון הבראה'!$J51))+ IF($C23=4,(1-'תכנון הבראה'!$M51/'תכנון הבראה'!$B51)*'תכנון הבראה'!$C51,0)*(CI$17&lt;='תכנון הבראה'!$D51)</f>
        <v>0</v>
      </c>
      <c r="CJ23" s="162">
        <f ca="1">IF($A23="",0,($C23=0)*'פריסת חובות'!CJ14 +($C23=1)*0+ ($C23=2)*IF(CJ$17&lt;='תכנון הבראה'!$K51,0,OFFSET('פריסת חובות'!CJ14,0,-'תכנון הבראה'!$K51))*(1+'תכנון הבראה'!$E51)^('תכנון הבראה'!$K51/12)+
($C23=3)*'תכנון הבראה'!$L51*(CJ$17&lt;='תכנון הבראה'!$J51))+ IF($C23=4,(1-'תכנון הבראה'!$M51/'תכנון הבראה'!$B51)*'תכנון הבראה'!$C51,0)*(CJ$17&lt;='תכנון הבראה'!$D51)</f>
        <v>0</v>
      </c>
      <c r="CK23" s="162">
        <f ca="1">IF($A23="",0,($C23=0)*'פריסת חובות'!CK14 +($C23=1)*0+ ($C23=2)*IF(CK$17&lt;='תכנון הבראה'!$K51,0,OFFSET('פריסת חובות'!CK14,0,-'תכנון הבראה'!$K51))*(1+'תכנון הבראה'!$E51)^('תכנון הבראה'!$K51/12)+
($C23=3)*'תכנון הבראה'!$L51*(CK$17&lt;='תכנון הבראה'!$J51))+ IF($C23=4,(1-'תכנון הבראה'!$M51/'תכנון הבראה'!$B51)*'תכנון הבראה'!$C51,0)*(CK$17&lt;='תכנון הבראה'!$D51)</f>
        <v>0</v>
      </c>
      <c r="CL23" s="162">
        <f ca="1">IF($A23="",0,($C23=0)*'פריסת חובות'!CL14 +($C23=1)*0+ ($C23=2)*IF(CL$17&lt;='תכנון הבראה'!$K51,0,OFFSET('פריסת חובות'!CL14,0,-'תכנון הבראה'!$K51))*(1+'תכנון הבראה'!$E51)^('תכנון הבראה'!$K51/12)+
($C23=3)*'תכנון הבראה'!$L51*(CL$17&lt;='תכנון הבראה'!$J51))+ IF($C23=4,(1-'תכנון הבראה'!$M51/'תכנון הבראה'!$B51)*'תכנון הבראה'!$C51,0)*(CL$17&lt;='תכנון הבראה'!$D51)</f>
        <v>0</v>
      </c>
      <c r="CM23" s="162">
        <f ca="1">IF($A23="",0,($C23=0)*'פריסת חובות'!CM14 +($C23=1)*0+ ($C23=2)*IF(CM$17&lt;='תכנון הבראה'!$K51,0,OFFSET('פריסת חובות'!CM14,0,-'תכנון הבראה'!$K51))*(1+'תכנון הבראה'!$E51)^('תכנון הבראה'!$K51/12)+
($C23=3)*'תכנון הבראה'!$L51*(CM$17&lt;='תכנון הבראה'!$J51))+ IF($C23=4,(1-'תכנון הבראה'!$M51/'תכנון הבראה'!$B51)*'תכנון הבראה'!$C51,0)*(CM$17&lt;='תכנון הבראה'!$D51)</f>
        <v>0</v>
      </c>
      <c r="CN23" s="162">
        <f ca="1">IF($A23="",0,($C23=0)*'פריסת חובות'!CN14 +($C23=1)*0+ ($C23=2)*IF(CN$17&lt;='תכנון הבראה'!$K51,0,OFFSET('פריסת חובות'!CN14,0,-'תכנון הבראה'!$K51))*(1+'תכנון הבראה'!$E51)^('תכנון הבראה'!$K51/12)+
($C23=3)*'תכנון הבראה'!$L51*(CN$17&lt;='תכנון הבראה'!$J51))+ IF($C23=4,(1-'תכנון הבראה'!$M51/'תכנון הבראה'!$B51)*'תכנון הבראה'!$C51,0)*(CN$17&lt;='תכנון הבראה'!$D51)</f>
        <v>0</v>
      </c>
      <c r="CO23" s="162">
        <f ca="1">IF($A23="",0,($C23=0)*'פריסת חובות'!CO14 +($C23=1)*0+ ($C23=2)*IF(CO$17&lt;='תכנון הבראה'!$K51,0,OFFSET('פריסת חובות'!CO14,0,-'תכנון הבראה'!$K51))*(1+'תכנון הבראה'!$E51)^('תכנון הבראה'!$K51/12)+
($C23=3)*'תכנון הבראה'!$L51*(CO$17&lt;='תכנון הבראה'!$J51))+ IF($C23=4,(1-'תכנון הבראה'!$M51/'תכנון הבראה'!$B51)*'תכנון הבראה'!$C51,0)*(CO$17&lt;='תכנון הבראה'!$D51)</f>
        <v>0</v>
      </c>
      <c r="CP23" s="162">
        <f ca="1">IF($A23="",0,($C23=0)*'פריסת חובות'!CP14 +($C23=1)*0+ ($C23=2)*IF(CP$17&lt;='תכנון הבראה'!$K51,0,OFFSET('פריסת חובות'!CP14,0,-'תכנון הבראה'!$K51))*(1+'תכנון הבראה'!$E51)^('תכנון הבראה'!$K51/12)+
($C23=3)*'תכנון הבראה'!$L51*(CP$17&lt;='תכנון הבראה'!$J51))+ IF($C23=4,(1-'תכנון הבראה'!$M51/'תכנון הבראה'!$B51)*'תכנון הבראה'!$C51,0)*(CP$17&lt;='תכנון הבראה'!$D51)</f>
        <v>0</v>
      </c>
      <c r="CQ23" s="162">
        <f ca="1">IF($A23="",0,($C23=0)*'פריסת חובות'!CQ14 +($C23=1)*0+ ($C23=2)*IF(CQ$17&lt;='תכנון הבראה'!$K51,0,OFFSET('פריסת חובות'!CQ14,0,-'תכנון הבראה'!$K51))*(1+'תכנון הבראה'!$E51)^('תכנון הבראה'!$K51/12)+
($C23=3)*'תכנון הבראה'!$L51*(CQ$17&lt;='תכנון הבראה'!$J51))+ IF($C23=4,(1-'תכנון הבראה'!$M51/'תכנון הבראה'!$B51)*'תכנון הבראה'!$C51,0)*(CQ$17&lt;='תכנון הבראה'!$D51)</f>
        <v>0</v>
      </c>
      <c r="CR23" s="162">
        <f ca="1">IF($A23="",0,($C23=0)*'פריסת חובות'!CR14 +($C23=1)*0+ ($C23=2)*IF(CR$17&lt;='תכנון הבראה'!$K51,0,OFFSET('פריסת חובות'!CR14,0,-'תכנון הבראה'!$K51))*(1+'תכנון הבראה'!$E51)^('תכנון הבראה'!$K51/12)+
($C23=3)*'תכנון הבראה'!$L51*(CR$17&lt;='תכנון הבראה'!$J51))+ IF($C23=4,(1-'תכנון הבראה'!$M51/'תכנון הבראה'!$B51)*'תכנון הבראה'!$C51,0)*(CR$17&lt;='תכנון הבראה'!$D51)</f>
        <v>0</v>
      </c>
      <c r="CS23" s="162">
        <f ca="1">IF($A23="",0,($C23=0)*'פריסת חובות'!CS14 +($C23=1)*0+ ($C23=2)*IF(CS$17&lt;='תכנון הבראה'!$K51,0,OFFSET('פריסת חובות'!CS14,0,-'תכנון הבראה'!$K51))*(1+'תכנון הבראה'!$E51)^('תכנון הבראה'!$K51/12)+
($C23=3)*'תכנון הבראה'!$L51*(CS$17&lt;='תכנון הבראה'!$J51))+ IF($C23=4,(1-'תכנון הבראה'!$M51/'תכנון הבראה'!$B51)*'תכנון הבראה'!$C51,0)*(CS$17&lt;='תכנון הבראה'!$D51)</f>
        <v>0</v>
      </c>
      <c r="CT23" s="162">
        <f ca="1">IF($A23="",0,($C23=0)*'פריסת חובות'!CT14 +($C23=1)*0+ ($C23=2)*IF(CT$17&lt;='תכנון הבראה'!$K51,0,OFFSET('פריסת חובות'!CT14,0,-'תכנון הבראה'!$K51))*(1+'תכנון הבראה'!$E51)^('תכנון הבראה'!$K51/12)+
($C23=3)*'תכנון הבראה'!$L51*(CT$17&lt;='תכנון הבראה'!$J51))+ IF($C23=4,(1-'תכנון הבראה'!$M51/'תכנון הבראה'!$B51)*'תכנון הבראה'!$C51,0)*(CT$17&lt;='תכנון הבראה'!$D51)</f>
        <v>0</v>
      </c>
      <c r="CU23" s="162">
        <f ca="1">IF($A23="",0,($C23=0)*'פריסת חובות'!CU14 +($C23=1)*0+ ($C23=2)*IF(CU$17&lt;='תכנון הבראה'!$K51,0,OFFSET('פריסת חובות'!CU14,0,-'תכנון הבראה'!$K51))*(1+'תכנון הבראה'!$E51)^('תכנון הבראה'!$K51/12)+
($C23=3)*'תכנון הבראה'!$L51*(CU$17&lt;='תכנון הבראה'!$J51))+ IF($C23=4,(1-'תכנון הבראה'!$M51/'תכנון הבראה'!$B51)*'תכנון הבראה'!$C51,0)*(CU$17&lt;='תכנון הבראה'!$D51)</f>
        <v>0</v>
      </c>
      <c r="CV23" s="162">
        <f ca="1">IF($A23="",0,($C23=0)*'פריסת חובות'!CV14 +($C23=1)*0+ ($C23=2)*IF(CV$17&lt;='תכנון הבראה'!$K51,0,OFFSET('פריסת חובות'!CV14,0,-'תכנון הבראה'!$K51))*(1+'תכנון הבראה'!$E51)^('תכנון הבראה'!$K51/12)+
($C23=3)*'תכנון הבראה'!$L51*(CV$17&lt;='תכנון הבראה'!$J51))+ IF($C23=4,(1-'תכנון הבראה'!$M51/'תכנון הבראה'!$B51)*'תכנון הבראה'!$C51,0)*(CV$17&lt;='תכנון הבראה'!$D51)</f>
        <v>0</v>
      </c>
      <c r="CW23" s="162">
        <f ca="1">IF($A23="",0,($C23=0)*'פריסת חובות'!CW14 +($C23=1)*0+ ($C23=2)*IF(CW$17&lt;='תכנון הבראה'!$K51,0,OFFSET('פריסת חובות'!CW14,0,-'תכנון הבראה'!$K51))*(1+'תכנון הבראה'!$E51)^('תכנון הבראה'!$K51/12)+
($C23=3)*'תכנון הבראה'!$L51*(CW$17&lt;='תכנון הבראה'!$J51))+ IF($C23=4,(1-'תכנון הבראה'!$M51/'תכנון הבראה'!$B51)*'תכנון הבראה'!$C51,0)*(CW$17&lt;='תכנון הבראה'!$D51)</f>
        <v>0</v>
      </c>
      <c r="CX23" s="162">
        <f ca="1">IF($A23="",0,($C23=0)*'פריסת חובות'!CX14 +($C23=1)*0+ ($C23=2)*IF(CX$17&lt;='תכנון הבראה'!$K51,0,OFFSET('פריסת חובות'!CX14,0,-'תכנון הבראה'!$K51))*(1+'תכנון הבראה'!$E51)^('תכנון הבראה'!$K51/12)+
($C23=3)*'תכנון הבראה'!$L51*(CX$17&lt;='תכנון הבראה'!$J51))+ IF($C23=4,(1-'תכנון הבראה'!$M51/'תכנון הבראה'!$B51)*'תכנון הבראה'!$C51,0)*(CX$17&lt;='תכנון הבראה'!$D51)</f>
        <v>0</v>
      </c>
      <c r="CY23" s="162">
        <f ca="1">IF($A23="",0,($C23=0)*'פריסת חובות'!CY14 +($C23=1)*0+ ($C23=2)*IF(CY$17&lt;='תכנון הבראה'!$K51,0,OFFSET('פריסת חובות'!CY14,0,-'תכנון הבראה'!$K51))*(1+'תכנון הבראה'!$E51)^('תכנון הבראה'!$K51/12)+
($C23=3)*'תכנון הבראה'!$L51*(CY$17&lt;='תכנון הבראה'!$J51))+ IF($C23=4,(1-'תכנון הבראה'!$M51/'תכנון הבראה'!$B51)*'תכנון הבראה'!$C51,0)*(CY$17&lt;='תכנון הבראה'!$D51)</f>
        <v>0</v>
      </c>
      <c r="CZ23" s="163">
        <f ca="1">IF($A23="",0,($C23=0)*'פריסת חובות'!CZ14 +($C23=1)*0+ ($C23=2)*IF(CZ$17&lt;='תכנון הבראה'!$K51,0,OFFSET('פריסת חובות'!CZ14,0,-'תכנון הבראה'!$K51))*(1+'תכנון הבראה'!$E51)^('תכנון הבראה'!$K51/12)+
($C23=3)*'תכנון הבראה'!$L51*(CZ$17&lt;='תכנון הבראה'!$J51))+ IF($C23=4,(1-'תכנון הבראה'!$M51/'תכנון הבראה'!$B51)*'תכנון הבראה'!$C51,0)*(CZ$17&lt;='תכנון הבראה'!$D51)</f>
        <v>0</v>
      </c>
    </row>
    <row r="24" spans="1:104" ht="12.75" hidden="1" customHeight="1" outlineLevel="1">
      <c r="A24" s="193" t="str">
        <f ca="1">'תכנון הבראה'!A52</f>
        <v/>
      </c>
      <c r="B24" s="161">
        <f>'תכנון הבראה'!H52</f>
        <v>0</v>
      </c>
      <c r="C24" s="158">
        <f t="shared" si="18"/>
        <v>0</v>
      </c>
      <c r="D24" s="158"/>
      <c r="E24" s="162">
        <f ca="1">IF($A24="",0,($C24=0)*'פריסת חובות'!E15 +($C24=1)*0+ ($C24=2)*IF(E$17&lt;='תכנון הבראה'!$K52,0,OFFSET('פריסת חובות'!E15,0,-'תכנון הבראה'!$K52))*(1+'תכנון הבראה'!$E52)^('תכנון הבראה'!$K52/12)+
($C24=3)*'תכנון הבראה'!$L52*(E$17&lt;='תכנון הבראה'!$J52))+ IF($C24=4,(1-'תכנון הבראה'!$M52/'תכנון הבראה'!$B52)*'תכנון הבראה'!$C52,0)*(E$17&lt;='תכנון הבראה'!$D52)</f>
        <v>0</v>
      </c>
      <c r="F24" s="162">
        <f ca="1">IF($A24="",0,($C24=0)*'פריסת חובות'!F15 +($C24=1)*0+ ($C24=2)*IF(F$17&lt;='תכנון הבראה'!$K52,0,OFFSET('פריסת חובות'!F15,0,-'תכנון הבראה'!$K52))*(1+'תכנון הבראה'!$E52)^('תכנון הבראה'!$K52/12)+
($C24=3)*'תכנון הבראה'!$L52*(F$17&lt;='תכנון הבראה'!$J52))+ IF($C24=4,(1-'תכנון הבראה'!$M52/'תכנון הבראה'!$B52)*'תכנון הבראה'!$C52,0)*(F$17&lt;='תכנון הבראה'!$D52)</f>
        <v>0</v>
      </c>
      <c r="G24" s="162">
        <f ca="1">IF($A24="",0,($C24=0)*'פריסת חובות'!G15 +($C24=1)*0+ ($C24=2)*IF(G$17&lt;='תכנון הבראה'!$K52,0,OFFSET('פריסת חובות'!G15,0,-'תכנון הבראה'!$K52))*(1+'תכנון הבראה'!$E52)^('תכנון הבראה'!$K52/12)+
($C24=3)*'תכנון הבראה'!$L52*(G$17&lt;='תכנון הבראה'!$J52))+ IF($C24=4,(1-'תכנון הבראה'!$M52/'תכנון הבראה'!$B52)*'תכנון הבראה'!$C52,0)*(G$17&lt;='תכנון הבראה'!$D52)</f>
        <v>0</v>
      </c>
      <c r="H24" s="162">
        <f ca="1">IF($A24="",0,($C24=0)*'פריסת חובות'!H15 +($C24=1)*0+ ($C24=2)*IF(H$17&lt;='תכנון הבראה'!$K52,0,OFFSET('פריסת חובות'!H15,0,-'תכנון הבראה'!$K52))*(1+'תכנון הבראה'!$E52)^('תכנון הבראה'!$K52/12)+
($C24=3)*'תכנון הבראה'!$L52*(H$17&lt;='תכנון הבראה'!$J52))+ IF($C24=4,(1-'תכנון הבראה'!$M52/'תכנון הבראה'!$B52)*'תכנון הבראה'!$C52,0)*(H$17&lt;='תכנון הבראה'!$D52)</f>
        <v>0</v>
      </c>
      <c r="I24" s="162">
        <f ca="1">IF($A24="",0,($C24=0)*'פריסת חובות'!I15 +($C24=1)*0+ ($C24=2)*IF(I$17&lt;='תכנון הבראה'!$K52,0,OFFSET('פריסת חובות'!I15,0,-'תכנון הבראה'!$K52))*(1+'תכנון הבראה'!$E52)^('תכנון הבראה'!$K52/12)+
($C24=3)*'תכנון הבראה'!$L52*(I$17&lt;='תכנון הבראה'!$J52))+ IF($C24=4,(1-'תכנון הבראה'!$M52/'תכנון הבראה'!$B52)*'תכנון הבראה'!$C52,0)*(I$17&lt;='תכנון הבראה'!$D52)</f>
        <v>0</v>
      </c>
      <c r="J24" s="162">
        <f ca="1">IF($A24="",0,($C24=0)*'פריסת חובות'!J15 +($C24=1)*0+ ($C24=2)*IF(J$17&lt;='תכנון הבראה'!$K52,0,OFFSET('פריסת חובות'!J15,0,-'תכנון הבראה'!$K52))*(1+'תכנון הבראה'!$E52)^('תכנון הבראה'!$K52/12)+
($C24=3)*'תכנון הבראה'!$L52*(J$17&lt;='תכנון הבראה'!$J52))+ IF($C24=4,(1-'תכנון הבראה'!$M52/'תכנון הבראה'!$B52)*'תכנון הבראה'!$C52,0)*(J$17&lt;='תכנון הבראה'!$D52)</f>
        <v>0</v>
      </c>
      <c r="K24" s="162">
        <f ca="1">IF($A24="",0,($C24=0)*'פריסת חובות'!K15 +($C24=1)*0+ ($C24=2)*IF(K$17&lt;='תכנון הבראה'!$K52,0,OFFSET('פריסת חובות'!K15,0,-'תכנון הבראה'!$K52))*(1+'תכנון הבראה'!$E52)^('תכנון הבראה'!$K52/12)+
($C24=3)*'תכנון הבראה'!$L52*(K$17&lt;='תכנון הבראה'!$J52))+ IF($C24=4,(1-'תכנון הבראה'!$M52/'תכנון הבראה'!$B52)*'תכנון הבראה'!$C52,0)*(K$17&lt;='תכנון הבראה'!$D52)</f>
        <v>0</v>
      </c>
      <c r="L24" s="162">
        <f ca="1">IF($A24="",0,($C24=0)*'פריסת חובות'!L15 +($C24=1)*0+ ($C24=2)*IF(L$17&lt;='תכנון הבראה'!$K52,0,OFFSET('פריסת חובות'!L15,0,-'תכנון הבראה'!$K52))*(1+'תכנון הבראה'!$E52)^('תכנון הבראה'!$K52/12)+
($C24=3)*'תכנון הבראה'!$L52*(L$17&lt;='תכנון הבראה'!$J52))+ IF($C24=4,(1-'תכנון הבראה'!$M52/'תכנון הבראה'!$B52)*'תכנון הבראה'!$C52,0)*(L$17&lt;='תכנון הבראה'!$D52)</f>
        <v>0</v>
      </c>
      <c r="M24" s="162">
        <f ca="1">IF($A24="",0,($C24=0)*'פריסת חובות'!M15 +($C24=1)*0+ ($C24=2)*IF(M$17&lt;='תכנון הבראה'!$K52,0,OFFSET('פריסת חובות'!M15,0,-'תכנון הבראה'!$K52))*(1+'תכנון הבראה'!$E52)^('תכנון הבראה'!$K52/12)+
($C24=3)*'תכנון הבראה'!$L52*(M$17&lt;='תכנון הבראה'!$J52))+ IF($C24=4,(1-'תכנון הבראה'!$M52/'תכנון הבראה'!$B52)*'תכנון הבראה'!$C52,0)*(M$17&lt;='תכנון הבראה'!$D52)</f>
        <v>0</v>
      </c>
      <c r="N24" s="162">
        <f ca="1">IF($A24="",0,($C24=0)*'פריסת חובות'!N15 +($C24=1)*0+ ($C24=2)*IF(N$17&lt;='תכנון הבראה'!$K52,0,OFFSET('פריסת חובות'!N15,0,-'תכנון הבראה'!$K52))*(1+'תכנון הבראה'!$E52)^('תכנון הבראה'!$K52/12)+
($C24=3)*'תכנון הבראה'!$L52*(N$17&lt;='תכנון הבראה'!$J52))+ IF($C24=4,(1-'תכנון הבראה'!$M52/'תכנון הבראה'!$B52)*'תכנון הבראה'!$C52,0)*(N$17&lt;='תכנון הבראה'!$D52)</f>
        <v>0</v>
      </c>
      <c r="O24" s="162">
        <f ca="1">IF($A24="",0,($C24=0)*'פריסת חובות'!O15 +($C24=1)*0+ ($C24=2)*IF(O$17&lt;='תכנון הבראה'!$K52,0,OFFSET('פריסת חובות'!O15,0,-'תכנון הבראה'!$K52))*(1+'תכנון הבראה'!$E52)^('תכנון הבראה'!$K52/12)+
($C24=3)*'תכנון הבראה'!$L52*(O$17&lt;='תכנון הבראה'!$J52))+ IF($C24=4,(1-'תכנון הבראה'!$M52/'תכנון הבראה'!$B52)*'תכנון הבראה'!$C52,0)*(O$17&lt;='תכנון הבראה'!$D52)</f>
        <v>0</v>
      </c>
      <c r="P24" s="162">
        <f ca="1">IF($A24="",0,($C24=0)*'פריסת חובות'!P15 +($C24=1)*0+ ($C24=2)*IF(P$17&lt;='תכנון הבראה'!$K52,0,OFFSET('פריסת חובות'!P15,0,-'תכנון הבראה'!$K52))*(1+'תכנון הבראה'!$E52)^('תכנון הבראה'!$K52/12)+
($C24=3)*'תכנון הבראה'!$L52*(P$17&lt;='תכנון הבראה'!$J52))+ IF($C24=4,(1-'תכנון הבראה'!$M52/'תכנון הבראה'!$B52)*'תכנון הבראה'!$C52,0)*(P$17&lt;='תכנון הבראה'!$D52)</f>
        <v>0</v>
      </c>
      <c r="Q24" s="162">
        <f ca="1">IF($A24="",0,($C24=0)*'פריסת חובות'!Q15 +($C24=1)*0+ ($C24=2)*IF(Q$17&lt;='תכנון הבראה'!$K52,0,OFFSET('פריסת חובות'!Q15,0,-'תכנון הבראה'!$K52))*(1+'תכנון הבראה'!$E52)^('תכנון הבראה'!$K52/12)+
($C24=3)*'תכנון הבראה'!$L52*(Q$17&lt;='תכנון הבראה'!$J52))+ IF($C24=4,(1-'תכנון הבראה'!$M52/'תכנון הבראה'!$B52)*'תכנון הבראה'!$C52,0)*(Q$17&lt;='תכנון הבראה'!$D52)</f>
        <v>0</v>
      </c>
      <c r="R24" s="162">
        <f ca="1">IF($A24="",0,($C24=0)*'פריסת חובות'!R15 +($C24=1)*0+ ($C24=2)*IF(R$17&lt;='תכנון הבראה'!$K52,0,OFFSET('פריסת חובות'!R15,0,-'תכנון הבראה'!$K52))*(1+'תכנון הבראה'!$E52)^('תכנון הבראה'!$K52/12)+
($C24=3)*'תכנון הבראה'!$L52*(R$17&lt;='תכנון הבראה'!$J52))+ IF($C24=4,(1-'תכנון הבראה'!$M52/'תכנון הבראה'!$B52)*'תכנון הבראה'!$C52,0)*(R$17&lt;='תכנון הבראה'!$D52)</f>
        <v>0</v>
      </c>
      <c r="S24" s="162">
        <f ca="1">IF($A24="",0,($C24=0)*'פריסת חובות'!S15 +($C24=1)*0+ ($C24=2)*IF(S$17&lt;='תכנון הבראה'!$K52,0,OFFSET('פריסת חובות'!S15,0,-'תכנון הבראה'!$K52))*(1+'תכנון הבראה'!$E52)^('תכנון הבראה'!$K52/12)+
($C24=3)*'תכנון הבראה'!$L52*(S$17&lt;='תכנון הבראה'!$J52))+ IF($C24=4,(1-'תכנון הבראה'!$M52/'תכנון הבראה'!$B52)*'תכנון הבראה'!$C52,0)*(S$17&lt;='תכנון הבראה'!$D52)</f>
        <v>0</v>
      </c>
      <c r="T24" s="162">
        <f ca="1">IF($A24="",0,($C24=0)*'פריסת חובות'!T15 +($C24=1)*0+ ($C24=2)*IF(T$17&lt;='תכנון הבראה'!$K52,0,OFFSET('פריסת חובות'!T15,0,-'תכנון הבראה'!$K52))*(1+'תכנון הבראה'!$E52)^('תכנון הבראה'!$K52/12)+
($C24=3)*'תכנון הבראה'!$L52*(T$17&lt;='תכנון הבראה'!$J52))+ IF($C24=4,(1-'תכנון הבראה'!$M52/'תכנון הבראה'!$B52)*'תכנון הבראה'!$C52,0)*(T$17&lt;='תכנון הבראה'!$D52)</f>
        <v>0</v>
      </c>
      <c r="U24" s="162">
        <f ca="1">IF($A24="",0,($C24=0)*'פריסת חובות'!U15 +($C24=1)*0+ ($C24=2)*IF(U$17&lt;='תכנון הבראה'!$K52,0,OFFSET('פריסת חובות'!U15,0,-'תכנון הבראה'!$K52))*(1+'תכנון הבראה'!$E52)^('תכנון הבראה'!$K52/12)+
($C24=3)*'תכנון הבראה'!$L52*(U$17&lt;='תכנון הבראה'!$J52))+ IF($C24=4,(1-'תכנון הבראה'!$M52/'תכנון הבראה'!$B52)*'תכנון הבראה'!$C52,0)*(U$17&lt;='תכנון הבראה'!$D52)</f>
        <v>0</v>
      </c>
      <c r="V24" s="162">
        <f ca="1">IF($A24="",0,($C24=0)*'פריסת חובות'!V15 +($C24=1)*0+ ($C24=2)*IF(V$17&lt;='תכנון הבראה'!$K52,0,OFFSET('פריסת חובות'!V15,0,-'תכנון הבראה'!$K52))*(1+'תכנון הבראה'!$E52)^('תכנון הבראה'!$K52/12)+
($C24=3)*'תכנון הבראה'!$L52*(V$17&lt;='תכנון הבראה'!$J52))+ IF($C24=4,(1-'תכנון הבראה'!$M52/'תכנון הבראה'!$B52)*'תכנון הבראה'!$C52,0)*(V$17&lt;='תכנון הבראה'!$D52)</f>
        <v>0</v>
      </c>
      <c r="W24" s="162">
        <f ca="1">IF($A24="",0,($C24=0)*'פריסת חובות'!W15 +($C24=1)*0+ ($C24=2)*IF(W$17&lt;='תכנון הבראה'!$K52,0,OFFSET('פריסת חובות'!W15,0,-'תכנון הבראה'!$K52))*(1+'תכנון הבראה'!$E52)^('תכנון הבראה'!$K52/12)+
($C24=3)*'תכנון הבראה'!$L52*(W$17&lt;='תכנון הבראה'!$J52))+ IF($C24=4,(1-'תכנון הבראה'!$M52/'תכנון הבראה'!$B52)*'תכנון הבראה'!$C52,0)*(W$17&lt;='תכנון הבראה'!$D52)</f>
        <v>0</v>
      </c>
      <c r="X24" s="162">
        <f ca="1">IF($A24="",0,($C24=0)*'פריסת חובות'!X15 +($C24=1)*0+ ($C24=2)*IF(X$17&lt;='תכנון הבראה'!$K52,0,OFFSET('פריסת חובות'!X15,0,-'תכנון הבראה'!$K52))*(1+'תכנון הבראה'!$E52)^('תכנון הבראה'!$K52/12)+
($C24=3)*'תכנון הבראה'!$L52*(X$17&lt;='תכנון הבראה'!$J52))+ IF($C24=4,(1-'תכנון הבראה'!$M52/'תכנון הבראה'!$B52)*'תכנון הבראה'!$C52,0)*(X$17&lt;='תכנון הבראה'!$D52)</f>
        <v>0</v>
      </c>
      <c r="Y24" s="162">
        <f ca="1">IF($A24="",0,($C24=0)*'פריסת חובות'!Y15 +($C24=1)*0+ ($C24=2)*IF(Y$17&lt;='תכנון הבראה'!$K52,0,OFFSET('פריסת חובות'!Y15,0,-'תכנון הבראה'!$K52))*(1+'תכנון הבראה'!$E52)^('תכנון הבראה'!$K52/12)+
($C24=3)*'תכנון הבראה'!$L52*(Y$17&lt;='תכנון הבראה'!$J52))+ IF($C24=4,(1-'תכנון הבראה'!$M52/'תכנון הבראה'!$B52)*'תכנון הבראה'!$C52,0)*(Y$17&lt;='תכנון הבראה'!$D52)</f>
        <v>0</v>
      </c>
      <c r="Z24" s="162">
        <f ca="1">IF($A24="",0,($C24=0)*'פריסת חובות'!Z15 +($C24=1)*0+ ($C24=2)*IF(Z$17&lt;='תכנון הבראה'!$K52,0,OFFSET('פריסת חובות'!Z15,0,-'תכנון הבראה'!$K52))*(1+'תכנון הבראה'!$E52)^('תכנון הבראה'!$K52/12)+
($C24=3)*'תכנון הבראה'!$L52*(Z$17&lt;='תכנון הבראה'!$J52))+ IF($C24=4,(1-'תכנון הבראה'!$M52/'תכנון הבראה'!$B52)*'תכנון הבראה'!$C52,0)*(Z$17&lt;='תכנון הבראה'!$D52)</f>
        <v>0</v>
      </c>
      <c r="AA24" s="162">
        <f ca="1">IF($A24="",0,($C24=0)*'פריסת חובות'!AA15 +($C24=1)*0+ ($C24=2)*IF(AA$17&lt;='תכנון הבראה'!$K52,0,OFFSET('פריסת חובות'!AA15,0,-'תכנון הבראה'!$K52))*(1+'תכנון הבראה'!$E52)^('תכנון הבראה'!$K52/12)+
($C24=3)*'תכנון הבראה'!$L52*(AA$17&lt;='תכנון הבראה'!$J52))+ IF($C24=4,(1-'תכנון הבראה'!$M52/'תכנון הבראה'!$B52)*'תכנון הבראה'!$C52,0)*(AA$17&lt;='תכנון הבראה'!$D52)</f>
        <v>0</v>
      </c>
      <c r="AB24" s="162">
        <f ca="1">IF($A24="",0,($C24=0)*'פריסת חובות'!AB15 +($C24=1)*0+ ($C24=2)*IF(AB$17&lt;='תכנון הבראה'!$K52,0,OFFSET('פריסת חובות'!AB15,0,-'תכנון הבראה'!$K52))*(1+'תכנון הבראה'!$E52)^('תכנון הבראה'!$K52/12)+
($C24=3)*'תכנון הבראה'!$L52*(AB$17&lt;='תכנון הבראה'!$J52))+ IF($C24=4,(1-'תכנון הבראה'!$M52/'תכנון הבראה'!$B52)*'תכנון הבראה'!$C52,0)*(AB$17&lt;='תכנון הבראה'!$D52)</f>
        <v>0</v>
      </c>
      <c r="AC24" s="162">
        <f ca="1">IF($A24="",0,($C24=0)*'פריסת חובות'!AC15 +($C24=1)*0+ ($C24=2)*IF(AC$17&lt;='תכנון הבראה'!$K52,0,OFFSET('פריסת חובות'!AC15,0,-'תכנון הבראה'!$K52))*(1+'תכנון הבראה'!$E52)^('תכנון הבראה'!$K52/12)+
($C24=3)*'תכנון הבראה'!$L52*(AC$17&lt;='תכנון הבראה'!$J52))+ IF($C24=4,(1-'תכנון הבראה'!$M52/'תכנון הבראה'!$B52)*'תכנון הבראה'!$C52,0)*(AC$17&lt;='תכנון הבראה'!$D52)</f>
        <v>0</v>
      </c>
      <c r="AD24" s="162">
        <f ca="1">IF($A24="",0,($C24=0)*'פריסת חובות'!AD15 +($C24=1)*0+ ($C24=2)*IF(AD$17&lt;='תכנון הבראה'!$K52,0,OFFSET('פריסת חובות'!AD15,0,-'תכנון הבראה'!$K52))*(1+'תכנון הבראה'!$E52)^('תכנון הבראה'!$K52/12)+
($C24=3)*'תכנון הבראה'!$L52*(AD$17&lt;='תכנון הבראה'!$J52))+ IF($C24=4,(1-'תכנון הבראה'!$M52/'תכנון הבראה'!$B52)*'תכנון הבראה'!$C52,0)*(AD$17&lt;='תכנון הבראה'!$D52)</f>
        <v>0</v>
      </c>
      <c r="AE24" s="162">
        <f ca="1">IF($A24="",0,($C24=0)*'פריסת חובות'!AE15 +($C24=1)*0+ ($C24=2)*IF(AE$17&lt;='תכנון הבראה'!$K52,0,OFFSET('פריסת חובות'!AE15,0,-'תכנון הבראה'!$K52))*(1+'תכנון הבראה'!$E52)^('תכנון הבראה'!$K52/12)+
($C24=3)*'תכנון הבראה'!$L52*(AE$17&lt;='תכנון הבראה'!$J52))+ IF($C24=4,(1-'תכנון הבראה'!$M52/'תכנון הבראה'!$B52)*'תכנון הבראה'!$C52,0)*(AE$17&lt;='תכנון הבראה'!$D52)</f>
        <v>0</v>
      </c>
      <c r="AF24" s="162">
        <f ca="1">IF($A24="",0,($C24=0)*'פריסת חובות'!AF15 +($C24=1)*0+ ($C24=2)*IF(AF$17&lt;='תכנון הבראה'!$K52,0,OFFSET('פריסת חובות'!AF15,0,-'תכנון הבראה'!$K52))*(1+'תכנון הבראה'!$E52)^('תכנון הבראה'!$K52/12)+
($C24=3)*'תכנון הבראה'!$L52*(AF$17&lt;='תכנון הבראה'!$J52))+ IF($C24=4,(1-'תכנון הבראה'!$M52/'תכנון הבראה'!$B52)*'תכנון הבראה'!$C52,0)*(AF$17&lt;='תכנון הבראה'!$D52)</f>
        <v>0</v>
      </c>
      <c r="AG24" s="162">
        <f ca="1">IF($A24="",0,($C24=0)*'פריסת חובות'!AG15 +($C24=1)*0+ ($C24=2)*IF(AG$17&lt;='תכנון הבראה'!$K52,0,OFFSET('פריסת חובות'!AG15,0,-'תכנון הבראה'!$K52))*(1+'תכנון הבראה'!$E52)^('תכנון הבראה'!$K52/12)+
($C24=3)*'תכנון הבראה'!$L52*(AG$17&lt;='תכנון הבראה'!$J52))+ IF($C24=4,(1-'תכנון הבראה'!$M52/'תכנון הבראה'!$B52)*'תכנון הבראה'!$C52,0)*(AG$17&lt;='תכנון הבראה'!$D52)</f>
        <v>0</v>
      </c>
      <c r="AH24" s="162">
        <f ca="1">IF($A24="",0,($C24=0)*'פריסת חובות'!AH15 +($C24=1)*0+ ($C24=2)*IF(AH$17&lt;='תכנון הבראה'!$K52,0,OFFSET('פריסת חובות'!AH15,0,-'תכנון הבראה'!$K52))*(1+'תכנון הבראה'!$E52)^('תכנון הבראה'!$K52/12)+
($C24=3)*'תכנון הבראה'!$L52*(AH$17&lt;='תכנון הבראה'!$J52))+ IF($C24=4,(1-'תכנון הבראה'!$M52/'תכנון הבראה'!$B52)*'תכנון הבראה'!$C52,0)*(AH$17&lt;='תכנון הבראה'!$D52)</f>
        <v>0</v>
      </c>
      <c r="AI24" s="162">
        <f ca="1">IF($A24="",0,($C24=0)*'פריסת חובות'!AI15 +($C24=1)*0+ ($C24=2)*IF(AI$17&lt;='תכנון הבראה'!$K52,0,OFFSET('פריסת חובות'!AI15,0,-'תכנון הבראה'!$K52))*(1+'תכנון הבראה'!$E52)^('תכנון הבראה'!$K52/12)+
($C24=3)*'תכנון הבראה'!$L52*(AI$17&lt;='תכנון הבראה'!$J52))+ IF($C24=4,(1-'תכנון הבראה'!$M52/'תכנון הבראה'!$B52)*'תכנון הבראה'!$C52,0)*(AI$17&lt;='תכנון הבראה'!$D52)</f>
        <v>0</v>
      </c>
      <c r="AJ24" s="162">
        <f ca="1">IF($A24="",0,($C24=0)*'פריסת חובות'!AJ15 +($C24=1)*0+ ($C24=2)*IF(AJ$17&lt;='תכנון הבראה'!$K52,0,OFFSET('פריסת חובות'!AJ15,0,-'תכנון הבראה'!$K52))*(1+'תכנון הבראה'!$E52)^('תכנון הבראה'!$K52/12)+
($C24=3)*'תכנון הבראה'!$L52*(AJ$17&lt;='תכנון הבראה'!$J52))+ IF($C24=4,(1-'תכנון הבראה'!$M52/'תכנון הבראה'!$B52)*'תכנון הבראה'!$C52,0)*(AJ$17&lt;='תכנון הבראה'!$D52)</f>
        <v>0</v>
      </c>
      <c r="AK24" s="162">
        <f ca="1">IF($A24="",0,($C24=0)*'פריסת חובות'!AK15 +($C24=1)*0+ ($C24=2)*IF(AK$17&lt;='תכנון הבראה'!$K52,0,OFFSET('פריסת חובות'!AK15,0,-'תכנון הבראה'!$K52))*(1+'תכנון הבראה'!$E52)^('תכנון הבראה'!$K52/12)+
($C24=3)*'תכנון הבראה'!$L52*(AK$17&lt;='תכנון הבראה'!$J52))+ IF($C24=4,(1-'תכנון הבראה'!$M52/'תכנון הבראה'!$B52)*'תכנון הבראה'!$C52,0)*(AK$17&lt;='תכנון הבראה'!$D52)</f>
        <v>0</v>
      </c>
      <c r="AL24" s="162">
        <f ca="1">IF($A24="",0,($C24=0)*'פריסת חובות'!AL15 +($C24=1)*0+ ($C24=2)*IF(AL$17&lt;='תכנון הבראה'!$K52,0,OFFSET('פריסת חובות'!AL15,0,-'תכנון הבראה'!$K52))*(1+'תכנון הבראה'!$E52)^('תכנון הבראה'!$K52/12)+
($C24=3)*'תכנון הבראה'!$L52*(AL$17&lt;='תכנון הבראה'!$J52))+ IF($C24=4,(1-'תכנון הבראה'!$M52/'תכנון הבראה'!$B52)*'תכנון הבראה'!$C52,0)*(AL$17&lt;='תכנון הבראה'!$D52)</f>
        <v>0</v>
      </c>
      <c r="AM24" s="162">
        <f ca="1">IF($A24="",0,($C24=0)*'פריסת חובות'!AM15 +($C24=1)*0+ ($C24=2)*IF(AM$17&lt;='תכנון הבראה'!$K52,0,OFFSET('פריסת חובות'!AM15,0,-'תכנון הבראה'!$K52))*(1+'תכנון הבראה'!$E52)^('תכנון הבראה'!$K52/12)+
($C24=3)*'תכנון הבראה'!$L52*(AM$17&lt;='תכנון הבראה'!$J52))+ IF($C24=4,(1-'תכנון הבראה'!$M52/'תכנון הבראה'!$B52)*'תכנון הבראה'!$C52,0)*(AM$17&lt;='תכנון הבראה'!$D52)</f>
        <v>0</v>
      </c>
      <c r="AN24" s="162">
        <f ca="1">IF($A24="",0,($C24=0)*'פריסת חובות'!AN15 +($C24=1)*0+ ($C24=2)*IF(AN$17&lt;='תכנון הבראה'!$K52,0,OFFSET('פריסת חובות'!AN15,0,-'תכנון הבראה'!$K52))*(1+'תכנון הבראה'!$E52)^('תכנון הבראה'!$K52/12)+
($C24=3)*'תכנון הבראה'!$L52*(AN$17&lt;='תכנון הבראה'!$J52))+ IF($C24=4,(1-'תכנון הבראה'!$M52/'תכנון הבראה'!$B52)*'תכנון הבראה'!$C52,0)*(AN$17&lt;='תכנון הבראה'!$D52)</f>
        <v>0</v>
      </c>
      <c r="AO24" s="162">
        <f ca="1">IF($A24="",0,($C24=0)*'פריסת חובות'!AO15 +($C24=1)*0+ ($C24=2)*IF(AO$17&lt;='תכנון הבראה'!$K52,0,OFFSET('פריסת חובות'!AO15,0,-'תכנון הבראה'!$K52))*(1+'תכנון הבראה'!$E52)^('תכנון הבראה'!$K52/12)+
($C24=3)*'תכנון הבראה'!$L52*(AO$17&lt;='תכנון הבראה'!$J52))+ IF($C24=4,(1-'תכנון הבראה'!$M52/'תכנון הבראה'!$B52)*'תכנון הבראה'!$C52,0)*(AO$17&lt;='תכנון הבראה'!$D52)</f>
        <v>0</v>
      </c>
      <c r="AP24" s="162">
        <f ca="1">IF($A24="",0,($C24=0)*'פריסת חובות'!AP15 +($C24=1)*0+ ($C24=2)*IF(AP$17&lt;='תכנון הבראה'!$K52,0,OFFSET('פריסת חובות'!AP15,0,-'תכנון הבראה'!$K52))*(1+'תכנון הבראה'!$E52)^('תכנון הבראה'!$K52/12)+
($C24=3)*'תכנון הבראה'!$L52*(AP$17&lt;='תכנון הבראה'!$J52))+ IF($C24=4,(1-'תכנון הבראה'!$M52/'תכנון הבראה'!$B52)*'תכנון הבראה'!$C52,0)*(AP$17&lt;='תכנון הבראה'!$D52)</f>
        <v>0</v>
      </c>
      <c r="AQ24" s="162">
        <f ca="1">IF($A24="",0,($C24=0)*'פריסת חובות'!AQ15 +($C24=1)*0+ ($C24=2)*IF(AQ$17&lt;='תכנון הבראה'!$K52,0,OFFSET('פריסת חובות'!AQ15,0,-'תכנון הבראה'!$K52))*(1+'תכנון הבראה'!$E52)^('תכנון הבראה'!$K52/12)+
($C24=3)*'תכנון הבראה'!$L52*(AQ$17&lt;='תכנון הבראה'!$J52))+ IF($C24=4,(1-'תכנון הבראה'!$M52/'תכנון הבראה'!$B52)*'תכנון הבראה'!$C52,0)*(AQ$17&lt;='תכנון הבראה'!$D52)</f>
        <v>0</v>
      </c>
      <c r="AR24" s="162">
        <f ca="1">IF($A24="",0,($C24=0)*'פריסת חובות'!AR15 +($C24=1)*0+ ($C24=2)*IF(AR$17&lt;='תכנון הבראה'!$K52,0,OFFSET('פריסת חובות'!AR15,0,-'תכנון הבראה'!$K52))*(1+'תכנון הבראה'!$E52)^('תכנון הבראה'!$K52/12)+
($C24=3)*'תכנון הבראה'!$L52*(AR$17&lt;='תכנון הבראה'!$J52))+ IF($C24=4,(1-'תכנון הבראה'!$M52/'תכנון הבראה'!$B52)*'תכנון הבראה'!$C52,0)*(AR$17&lt;='תכנון הבראה'!$D52)</f>
        <v>0</v>
      </c>
      <c r="AS24" s="162">
        <f ca="1">IF($A24="",0,($C24=0)*'פריסת חובות'!AS15 +($C24=1)*0+ ($C24=2)*IF(AS$17&lt;='תכנון הבראה'!$K52,0,OFFSET('פריסת חובות'!AS15,0,-'תכנון הבראה'!$K52))*(1+'תכנון הבראה'!$E52)^('תכנון הבראה'!$K52/12)+
($C24=3)*'תכנון הבראה'!$L52*(AS$17&lt;='תכנון הבראה'!$J52))+ IF($C24=4,(1-'תכנון הבראה'!$M52/'תכנון הבראה'!$B52)*'תכנון הבראה'!$C52,0)*(AS$17&lt;='תכנון הבראה'!$D52)</f>
        <v>0</v>
      </c>
      <c r="AT24" s="162">
        <f ca="1">IF($A24="",0,($C24=0)*'פריסת חובות'!AT15 +($C24=1)*0+ ($C24=2)*IF(AT$17&lt;='תכנון הבראה'!$K52,0,OFFSET('פריסת חובות'!AT15,0,-'תכנון הבראה'!$K52))*(1+'תכנון הבראה'!$E52)^('תכנון הבראה'!$K52/12)+
($C24=3)*'תכנון הבראה'!$L52*(AT$17&lt;='תכנון הבראה'!$J52))+ IF($C24=4,(1-'תכנון הבראה'!$M52/'תכנון הבראה'!$B52)*'תכנון הבראה'!$C52,0)*(AT$17&lt;='תכנון הבראה'!$D52)</f>
        <v>0</v>
      </c>
      <c r="AU24" s="162">
        <f ca="1">IF($A24="",0,($C24=0)*'פריסת חובות'!AU15 +($C24=1)*0+ ($C24=2)*IF(AU$17&lt;='תכנון הבראה'!$K52,0,OFFSET('פריסת חובות'!AU15,0,-'תכנון הבראה'!$K52))*(1+'תכנון הבראה'!$E52)^('תכנון הבראה'!$K52/12)+
($C24=3)*'תכנון הבראה'!$L52*(AU$17&lt;='תכנון הבראה'!$J52))+ IF($C24=4,(1-'תכנון הבראה'!$M52/'תכנון הבראה'!$B52)*'תכנון הבראה'!$C52,0)*(AU$17&lt;='תכנון הבראה'!$D52)</f>
        <v>0</v>
      </c>
      <c r="AV24" s="162">
        <f ca="1">IF($A24="",0,($C24=0)*'פריסת חובות'!AV15 +($C24=1)*0+ ($C24=2)*IF(AV$17&lt;='תכנון הבראה'!$K52,0,OFFSET('פריסת חובות'!AV15,0,-'תכנון הבראה'!$K52))*(1+'תכנון הבראה'!$E52)^('תכנון הבראה'!$K52/12)+
($C24=3)*'תכנון הבראה'!$L52*(AV$17&lt;='תכנון הבראה'!$J52))+ IF($C24=4,(1-'תכנון הבראה'!$M52/'תכנון הבראה'!$B52)*'תכנון הבראה'!$C52,0)*(AV$17&lt;='תכנון הבראה'!$D52)</f>
        <v>0</v>
      </c>
      <c r="AW24" s="162">
        <f ca="1">IF($A24="",0,($C24=0)*'פריסת חובות'!AW15 +($C24=1)*0+ ($C24=2)*IF(AW$17&lt;='תכנון הבראה'!$K52,0,OFFSET('פריסת חובות'!AW15,0,-'תכנון הבראה'!$K52))*(1+'תכנון הבראה'!$E52)^('תכנון הבראה'!$K52/12)+
($C24=3)*'תכנון הבראה'!$L52*(AW$17&lt;='תכנון הבראה'!$J52))+ IF($C24=4,(1-'תכנון הבראה'!$M52/'תכנון הבראה'!$B52)*'תכנון הבראה'!$C52,0)*(AW$17&lt;='תכנון הבראה'!$D52)</f>
        <v>0</v>
      </c>
      <c r="AX24" s="162">
        <f ca="1">IF($A24="",0,($C24=0)*'פריסת חובות'!AX15 +($C24=1)*0+ ($C24=2)*IF(AX$17&lt;='תכנון הבראה'!$K52,0,OFFSET('פריסת חובות'!AX15,0,-'תכנון הבראה'!$K52))*(1+'תכנון הבראה'!$E52)^('תכנון הבראה'!$K52/12)+
($C24=3)*'תכנון הבראה'!$L52*(AX$17&lt;='תכנון הבראה'!$J52))+ IF($C24=4,(1-'תכנון הבראה'!$M52/'תכנון הבראה'!$B52)*'תכנון הבראה'!$C52,0)*(AX$17&lt;='תכנון הבראה'!$D52)</f>
        <v>0</v>
      </c>
      <c r="AY24" s="162">
        <f ca="1">IF($A24="",0,($C24=0)*'פריסת חובות'!AY15 +($C24=1)*0+ ($C24=2)*IF(AY$17&lt;='תכנון הבראה'!$K52,0,OFFSET('פריסת חובות'!AY15,0,-'תכנון הבראה'!$K52))*(1+'תכנון הבראה'!$E52)^('תכנון הבראה'!$K52/12)+
($C24=3)*'תכנון הבראה'!$L52*(AY$17&lt;='תכנון הבראה'!$J52))+ IF($C24=4,(1-'תכנון הבראה'!$M52/'תכנון הבראה'!$B52)*'תכנון הבראה'!$C52,0)*(AY$17&lt;='תכנון הבראה'!$D52)</f>
        <v>0</v>
      </c>
      <c r="AZ24" s="162">
        <f ca="1">IF($A24="",0,($C24=0)*'פריסת חובות'!AZ15 +($C24=1)*0+ ($C24=2)*IF(AZ$17&lt;='תכנון הבראה'!$K52,0,OFFSET('פריסת חובות'!AZ15,0,-'תכנון הבראה'!$K52))*(1+'תכנון הבראה'!$E52)^('תכנון הבראה'!$K52/12)+
($C24=3)*'תכנון הבראה'!$L52*(AZ$17&lt;='תכנון הבראה'!$J52))+ IF($C24=4,(1-'תכנון הבראה'!$M52/'תכנון הבראה'!$B52)*'תכנון הבראה'!$C52,0)*(AZ$17&lt;='תכנון הבראה'!$D52)</f>
        <v>0</v>
      </c>
      <c r="BA24" s="162">
        <f ca="1">IF($A24="",0,($C24=0)*'פריסת חובות'!BA15 +($C24=1)*0+ ($C24=2)*IF(BA$17&lt;='תכנון הבראה'!$K52,0,OFFSET('פריסת חובות'!BA15,0,-'תכנון הבראה'!$K52))*(1+'תכנון הבראה'!$E52)^('תכנון הבראה'!$K52/12)+
($C24=3)*'תכנון הבראה'!$L52*(BA$17&lt;='תכנון הבראה'!$J52))+ IF($C24=4,(1-'תכנון הבראה'!$M52/'תכנון הבראה'!$B52)*'תכנון הבראה'!$C52,0)*(BA$17&lt;='תכנון הבראה'!$D52)</f>
        <v>0</v>
      </c>
      <c r="BB24" s="162">
        <f ca="1">IF($A24="",0,($C24=0)*'פריסת חובות'!BB15 +($C24=1)*0+ ($C24=2)*IF(BB$17&lt;='תכנון הבראה'!$K52,0,OFFSET('פריסת חובות'!BB15,0,-'תכנון הבראה'!$K52))*(1+'תכנון הבראה'!$E52)^('תכנון הבראה'!$K52/12)+
($C24=3)*'תכנון הבראה'!$L52*(BB$17&lt;='תכנון הבראה'!$J52))+ IF($C24=4,(1-'תכנון הבראה'!$M52/'תכנון הבראה'!$B52)*'תכנון הבראה'!$C52,0)*(BB$17&lt;='תכנון הבראה'!$D52)</f>
        <v>0</v>
      </c>
      <c r="BC24" s="162">
        <f ca="1">IF($A24="",0,($C24=0)*'פריסת חובות'!BC15 +($C24=1)*0+ ($C24=2)*IF(BC$17&lt;='תכנון הבראה'!$K52,0,OFFSET('פריסת חובות'!BC15,0,-'תכנון הבראה'!$K52))*(1+'תכנון הבראה'!$E52)^('תכנון הבראה'!$K52/12)+
($C24=3)*'תכנון הבראה'!$L52*(BC$17&lt;='תכנון הבראה'!$J52))+ IF($C24=4,(1-'תכנון הבראה'!$M52/'תכנון הבראה'!$B52)*'תכנון הבראה'!$C52,0)*(BC$17&lt;='תכנון הבראה'!$D52)</f>
        <v>0</v>
      </c>
      <c r="BD24" s="162">
        <f ca="1">IF($A24="",0,($C24=0)*'פריסת חובות'!BD15 +($C24=1)*0+ ($C24=2)*IF(BD$17&lt;='תכנון הבראה'!$K52,0,OFFSET('פריסת חובות'!BD15,0,-'תכנון הבראה'!$K52))*(1+'תכנון הבראה'!$E52)^('תכנון הבראה'!$K52/12)+
($C24=3)*'תכנון הבראה'!$L52*(BD$17&lt;='תכנון הבראה'!$J52))+ IF($C24=4,(1-'תכנון הבראה'!$M52/'תכנון הבראה'!$B52)*'תכנון הבראה'!$C52,0)*(BD$17&lt;='תכנון הבראה'!$D52)</f>
        <v>0</v>
      </c>
      <c r="BE24" s="162">
        <f ca="1">IF($A24="",0,($C24=0)*'פריסת חובות'!BE15 +($C24=1)*0+ ($C24=2)*IF(BE$17&lt;='תכנון הבראה'!$K52,0,OFFSET('פריסת חובות'!BE15,0,-'תכנון הבראה'!$K52))*(1+'תכנון הבראה'!$E52)^('תכנון הבראה'!$K52/12)+
($C24=3)*'תכנון הבראה'!$L52*(BE$17&lt;='תכנון הבראה'!$J52))+ IF($C24=4,(1-'תכנון הבראה'!$M52/'תכנון הבראה'!$B52)*'תכנון הבראה'!$C52,0)*(BE$17&lt;='תכנון הבראה'!$D52)</f>
        <v>0</v>
      </c>
      <c r="BF24" s="162">
        <f ca="1">IF($A24="",0,($C24=0)*'פריסת חובות'!BF15 +($C24=1)*0+ ($C24=2)*IF(BF$17&lt;='תכנון הבראה'!$K52,0,OFFSET('פריסת חובות'!BF15,0,-'תכנון הבראה'!$K52))*(1+'תכנון הבראה'!$E52)^('תכנון הבראה'!$K52/12)+
($C24=3)*'תכנון הבראה'!$L52*(BF$17&lt;='תכנון הבראה'!$J52))+ IF($C24=4,(1-'תכנון הבראה'!$M52/'תכנון הבראה'!$B52)*'תכנון הבראה'!$C52,0)*(BF$17&lt;='תכנון הבראה'!$D52)</f>
        <v>0</v>
      </c>
      <c r="BG24" s="162">
        <f ca="1">IF($A24="",0,($C24=0)*'פריסת חובות'!BG15 +($C24=1)*0+ ($C24=2)*IF(BG$17&lt;='תכנון הבראה'!$K52,0,OFFSET('פריסת חובות'!BG15,0,-'תכנון הבראה'!$K52))*(1+'תכנון הבראה'!$E52)^('תכנון הבראה'!$K52/12)+
($C24=3)*'תכנון הבראה'!$L52*(BG$17&lt;='תכנון הבראה'!$J52))+ IF($C24=4,(1-'תכנון הבראה'!$M52/'תכנון הבראה'!$B52)*'תכנון הבראה'!$C52,0)*(BG$17&lt;='תכנון הבראה'!$D52)</f>
        <v>0</v>
      </c>
      <c r="BH24" s="162">
        <f ca="1">IF($A24="",0,($C24=0)*'פריסת חובות'!BH15 +($C24=1)*0+ ($C24=2)*IF(BH$17&lt;='תכנון הבראה'!$K52,0,OFFSET('פריסת חובות'!BH15,0,-'תכנון הבראה'!$K52))*(1+'תכנון הבראה'!$E52)^('תכנון הבראה'!$K52/12)+
($C24=3)*'תכנון הבראה'!$L52*(BH$17&lt;='תכנון הבראה'!$J52))+ IF($C24=4,(1-'תכנון הבראה'!$M52/'תכנון הבראה'!$B52)*'תכנון הבראה'!$C52,0)*(BH$17&lt;='תכנון הבראה'!$D52)</f>
        <v>0</v>
      </c>
      <c r="BI24" s="162">
        <f ca="1">IF($A24="",0,($C24=0)*'פריסת חובות'!BI15 +($C24=1)*0+ ($C24=2)*IF(BI$17&lt;='תכנון הבראה'!$K52,0,OFFSET('פריסת חובות'!BI15,0,-'תכנון הבראה'!$K52))*(1+'תכנון הבראה'!$E52)^('תכנון הבראה'!$K52/12)+
($C24=3)*'תכנון הבראה'!$L52*(BI$17&lt;='תכנון הבראה'!$J52))+ IF($C24=4,(1-'תכנון הבראה'!$M52/'תכנון הבראה'!$B52)*'תכנון הבראה'!$C52,0)*(BI$17&lt;='תכנון הבראה'!$D52)</f>
        <v>0</v>
      </c>
      <c r="BJ24" s="162">
        <f ca="1">IF($A24="",0,($C24=0)*'פריסת חובות'!BJ15 +($C24=1)*0+ ($C24=2)*IF(BJ$17&lt;='תכנון הבראה'!$K52,0,OFFSET('פריסת חובות'!BJ15,0,-'תכנון הבראה'!$K52))*(1+'תכנון הבראה'!$E52)^('תכנון הבראה'!$K52/12)+
($C24=3)*'תכנון הבראה'!$L52*(BJ$17&lt;='תכנון הבראה'!$J52))+ IF($C24=4,(1-'תכנון הבראה'!$M52/'תכנון הבראה'!$B52)*'תכנון הבראה'!$C52,0)*(BJ$17&lt;='תכנון הבראה'!$D52)</f>
        <v>0</v>
      </c>
      <c r="BK24" s="162">
        <f ca="1">IF($A24="",0,($C24=0)*'פריסת חובות'!BK15 +($C24=1)*0+ ($C24=2)*IF(BK$17&lt;='תכנון הבראה'!$K52,0,OFFSET('פריסת חובות'!BK15,0,-'תכנון הבראה'!$K52))*(1+'תכנון הבראה'!$E52)^('תכנון הבראה'!$K52/12)+
($C24=3)*'תכנון הבראה'!$L52*(BK$17&lt;='תכנון הבראה'!$J52))+ IF($C24=4,(1-'תכנון הבראה'!$M52/'תכנון הבראה'!$B52)*'תכנון הבראה'!$C52,0)*(BK$17&lt;='תכנון הבראה'!$D52)</f>
        <v>0</v>
      </c>
      <c r="BL24" s="162">
        <f ca="1">IF($A24="",0,($C24=0)*'פריסת חובות'!BL15 +($C24=1)*0+ ($C24=2)*IF(BL$17&lt;='תכנון הבראה'!$K52,0,OFFSET('פריסת חובות'!BL15,0,-'תכנון הבראה'!$K52))*(1+'תכנון הבראה'!$E52)^('תכנון הבראה'!$K52/12)+
($C24=3)*'תכנון הבראה'!$L52*(BL$17&lt;='תכנון הבראה'!$J52))+ IF($C24=4,(1-'תכנון הבראה'!$M52/'תכנון הבראה'!$B52)*'תכנון הבראה'!$C52,0)*(BL$17&lt;='תכנון הבראה'!$D52)</f>
        <v>0</v>
      </c>
      <c r="BM24" s="162">
        <f ca="1">IF($A24="",0,($C24=0)*'פריסת חובות'!BM15 +($C24=1)*0+ ($C24=2)*IF(BM$17&lt;='תכנון הבראה'!$K52,0,OFFSET('פריסת חובות'!BM15,0,-'תכנון הבראה'!$K52))*(1+'תכנון הבראה'!$E52)^('תכנון הבראה'!$K52/12)+
($C24=3)*'תכנון הבראה'!$L52*(BM$17&lt;='תכנון הבראה'!$J52))+ IF($C24=4,(1-'תכנון הבראה'!$M52/'תכנון הבראה'!$B52)*'תכנון הבראה'!$C52,0)*(BM$17&lt;='תכנון הבראה'!$D52)</f>
        <v>0</v>
      </c>
      <c r="BN24" s="162">
        <f ca="1">IF($A24="",0,($C24=0)*'פריסת חובות'!BN15 +($C24=1)*0+ ($C24=2)*IF(BN$17&lt;='תכנון הבראה'!$K52,0,OFFSET('פריסת חובות'!BN15,0,-'תכנון הבראה'!$K52))*(1+'תכנון הבראה'!$E52)^('תכנון הבראה'!$K52/12)+
($C24=3)*'תכנון הבראה'!$L52*(BN$17&lt;='תכנון הבראה'!$J52))+ IF($C24=4,(1-'תכנון הבראה'!$M52/'תכנון הבראה'!$B52)*'תכנון הבראה'!$C52,0)*(BN$17&lt;='תכנון הבראה'!$D52)</f>
        <v>0</v>
      </c>
      <c r="BO24" s="162">
        <f ca="1">IF($A24="",0,($C24=0)*'פריסת חובות'!BO15 +($C24=1)*0+ ($C24=2)*IF(BO$17&lt;='תכנון הבראה'!$K52,0,OFFSET('פריסת חובות'!BO15,0,-'תכנון הבראה'!$K52))*(1+'תכנון הבראה'!$E52)^('תכנון הבראה'!$K52/12)+
($C24=3)*'תכנון הבראה'!$L52*(BO$17&lt;='תכנון הבראה'!$J52))+ IF($C24=4,(1-'תכנון הבראה'!$M52/'תכנון הבראה'!$B52)*'תכנון הבראה'!$C52,0)*(BO$17&lt;='תכנון הבראה'!$D52)</f>
        <v>0</v>
      </c>
      <c r="BP24" s="162">
        <f ca="1">IF($A24="",0,($C24=0)*'פריסת חובות'!BP15 +($C24=1)*0+ ($C24=2)*IF(BP$17&lt;='תכנון הבראה'!$K52,0,OFFSET('פריסת חובות'!BP15,0,-'תכנון הבראה'!$K52))*(1+'תכנון הבראה'!$E52)^('תכנון הבראה'!$K52/12)+
($C24=3)*'תכנון הבראה'!$L52*(BP$17&lt;='תכנון הבראה'!$J52))+ IF($C24=4,(1-'תכנון הבראה'!$M52/'תכנון הבראה'!$B52)*'תכנון הבראה'!$C52,0)*(BP$17&lt;='תכנון הבראה'!$D52)</f>
        <v>0</v>
      </c>
      <c r="BQ24" s="162">
        <f ca="1">IF($A24="",0,($C24=0)*'פריסת חובות'!BQ15 +($C24=1)*0+ ($C24=2)*IF(BQ$17&lt;='תכנון הבראה'!$K52,0,OFFSET('פריסת חובות'!BQ15,0,-'תכנון הבראה'!$K52))*(1+'תכנון הבראה'!$E52)^('תכנון הבראה'!$K52/12)+
($C24=3)*'תכנון הבראה'!$L52*(BQ$17&lt;='תכנון הבראה'!$J52))+ IF($C24=4,(1-'תכנון הבראה'!$M52/'תכנון הבראה'!$B52)*'תכנון הבראה'!$C52,0)*(BQ$17&lt;='תכנון הבראה'!$D52)</f>
        <v>0</v>
      </c>
      <c r="BR24" s="162">
        <f ca="1">IF($A24="",0,($C24=0)*'פריסת חובות'!BR15 +($C24=1)*0+ ($C24=2)*IF(BR$17&lt;='תכנון הבראה'!$K52,0,OFFSET('פריסת חובות'!BR15,0,-'תכנון הבראה'!$K52))*(1+'תכנון הבראה'!$E52)^('תכנון הבראה'!$K52/12)+
($C24=3)*'תכנון הבראה'!$L52*(BR$17&lt;='תכנון הבראה'!$J52))+ IF($C24=4,(1-'תכנון הבראה'!$M52/'תכנון הבראה'!$B52)*'תכנון הבראה'!$C52,0)*(BR$17&lt;='תכנון הבראה'!$D52)</f>
        <v>0</v>
      </c>
      <c r="BS24" s="162">
        <f ca="1">IF($A24="",0,($C24=0)*'פריסת חובות'!BS15 +($C24=1)*0+ ($C24=2)*IF(BS$17&lt;='תכנון הבראה'!$K52,0,OFFSET('פריסת חובות'!BS15,0,-'תכנון הבראה'!$K52))*(1+'תכנון הבראה'!$E52)^('תכנון הבראה'!$K52/12)+
($C24=3)*'תכנון הבראה'!$L52*(BS$17&lt;='תכנון הבראה'!$J52))+ IF($C24=4,(1-'תכנון הבראה'!$M52/'תכנון הבראה'!$B52)*'תכנון הבראה'!$C52,0)*(BS$17&lt;='תכנון הבראה'!$D52)</f>
        <v>0</v>
      </c>
      <c r="BT24" s="162">
        <f ca="1">IF($A24="",0,($C24=0)*'פריסת חובות'!BT15 +($C24=1)*0+ ($C24=2)*IF(BT$17&lt;='תכנון הבראה'!$K52,0,OFFSET('פריסת חובות'!BT15,0,-'תכנון הבראה'!$K52))*(1+'תכנון הבראה'!$E52)^('תכנון הבראה'!$K52/12)+
($C24=3)*'תכנון הבראה'!$L52*(BT$17&lt;='תכנון הבראה'!$J52))+ IF($C24=4,(1-'תכנון הבראה'!$M52/'תכנון הבראה'!$B52)*'תכנון הבראה'!$C52,0)*(BT$17&lt;='תכנון הבראה'!$D52)</f>
        <v>0</v>
      </c>
      <c r="BU24" s="162">
        <f ca="1">IF($A24="",0,($C24=0)*'פריסת חובות'!BU15 +($C24=1)*0+ ($C24=2)*IF(BU$17&lt;='תכנון הבראה'!$K52,0,OFFSET('פריסת חובות'!BU15,0,-'תכנון הבראה'!$K52))*(1+'תכנון הבראה'!$E52)^('תכנון הבראה'!$K52/12)+
($C24=3)*'תכנון הבראה'!$L52*(BU$17&lt;='תכנון הבראה'!$J52))+ IF($C24=4,(1-'תכנון הבראה'!$M52/'תכנון הבראה'!$B52)*'תכנון הבראה'!$C52,0)*(BU$17&lt;='תכנון הבראה'!$D52)</f>
        <v>0</v>
      </c>
      <c r="BV24" s="162">
        <f ca="1">IF($A24="",0,($C24=0)*'פריסת חובות'!BV15 +($C24=1)*0+ ($C24=2)*IF(BV$17&lt;='תכנון הבראה'!$K52,0,OFFSET('פריסת חובות'!BV15,0,-'תכנון הבראה'!$K52))*(1+'תכנון הבראה'!$E52)^('תכנון הבראה'!$K52/12)+
($C24=3)*'תכנון הבראה'!$L52*(BV$17&lt;='תכנון הבראה'!$J52))+ IF($C24=4,(1-'תכנון הבראה'!$M52/'תכנון הבראה'!$B52)*'תכנון הבראה'!$C52,0)*(BV$17&lt;='תכנון הבראה'!$D52)</f>
        <v>0</v>
      </c>
      <c r="BW24" s="162">
        <f ca="1">IF($A24="",0,($C24=0)*'פריסת חובות'!BW15 +($C24=1)*0+ ($C24=2)*IF(BW$17&lt;='תכנון הבראה'!$K52,0,OFFSET('פריסת חובות'!BW15,0,-'תכנון הבראה'!$K52))*(1+'תכנון הבראה'!$E52)^('תכנון הבראה'!$K52/12)+
($C24=3)*'תכנון הבראה'!$L52*(BW$17&lt;='תכנון הבראה'!$J52))+ IF($C24=4,(1-'תכנון הבראה'!$M52/'תכנון הבראה'!$B52)*'תכנון הבראה'!$C52,0)*(BW$17&lt;='תכנון הבראה'!$D52)</f>
        <v>0</v>
      </c>
      <c r="BX24" s="162">
        <f ca="1">IF($A24="",0,($C24=0)*'פריסת חובות'!BX15 +($C24=1)*0+ ($C24=2)*IF(BX$17&lt;='תכנון הבראה'!$K52,0,OFFSET('פריסת חובות'!BX15,0,-'תכנון הבראה'!$K52))*(1+'תכנון הבראה'!$E52)^('תכנון הבראה'!$K52/12)+
($C24=3)*'תכנון הבראה'!$L52*(BX$17&lt;='תכנון הבראה'!$J52))+ IF($C24=4,(1-'תכנון הבראה'!$M52/'תכנון הבראה'!$B52)*'תכנון הבראה'!$C52,0)*(BX$17&lt;='תכנון הבראה'!$D52)</f>
        <v>0</v>
      </c>
      <c r="BY24" s="162">
        <f ca="1">IF($A24="",0,($C24=0)*'פריסת חובות'!BY15 +($C24=1)*0+ ($C24=2)*IF(BY$17&lt;='תכנון הבראה'!$K52,0,OFFSET('פריסת חובות'!BY15,0,-'תכנון הבראה'!$K52))*(1+'תכנון הבראה'!$E52)^('תכנון הבראה'!$K52/12)+
($C24=3)*'תכנון הבראה'!$L52*(BY$17&lt;='תכנון הבראה'!$J52))+ IF($C24=4,(1-'תכנון הבראה'!$M52/'תכנון הבראה'!$B52)*'תכנון הבראה'!$C52,0)*(BY$17&lt;='תכנון הבראה'!$D52)</f>
        <v>0</v>
      </c>
      <c r="BZ24" s="162">
        <f ca="1">IF($A24="",0,($C24=0)*'פריסת חובות'!BZ15 +($C24=1)*0+ ($C24=2)*IF(BZ$17&lt;='תכנון הבראה'!$K52,0,OFFSET('פריסת חובות'!BZ15,0,-'תכנון הבראה'!$K52))*(1+'תכנון הבראה'!$E52)^('תכנון הבראה'!$K52/12)+
($C24=3)*'תכנון הבראה'!$L52*(BZ$17&lt;='תכנון הבראה'!$J52))+ IF($C24=4,(1-'תכנון הבראה'!$M52/'תכנון הבראה'!$B52)*'תכנון הבראה'!$C52,0)*(BZ$17&lt;='תכנון הבראה'!$D52)</f>
        <v>0</v>
      </c>
      <c r="CA24" s="162">
        <f ca="1">IF($A24="",0,($C24=0)*'פריסת חובות'!CA15 +($C24=1)*0+ ($C24=2)*IF(CA$17&lt;='תכנון הבראה'!$K52,0,OFFSET('פריסת חובות'!CA15,0,-'תכנון הבראה'!$K52))*(1+'תכנון הבראה'!$E52)^('תכנון הבראה'!$K52/12)+
($C24=3)*'תכנון הבראה'!$L52*(CA$17&lt;='תכנון הבראה'!$J52))+ IF($C24=4,(1-'תכנון הבראה'!$M52/'תכנון הבראה'!$B52)*'תכנון הבראה'!$C52,0)*(CA$17&lt;='תכנון הבראה'!$D52)</f>
        <v>0</v>
      </c>
      <c r="CB24" s="162">
        <f ca="1">IF($A24="",0,($C24=0)*'פריסת חובות'!CB15 +($C24=1)*0+ ($C24=2)*IF(CB$17&lt;='תכנון הבראה'!$K52,0,OFFSET('פריסת חובות'!CB15,0,-'תכנון הבראה'!$K52))*(1+'תכנון הבראה'!$E52)^('תכנון הבראה'!$K52/12)+
($C24=3)*'תכנון הבראה'!$L52*(CB$17&lt;='תכנון הבראה'!$J52))+ IF($C24=4,(1-'תכנון הבראה'!$M52/'תכנון הבראה'!$B52)*'תכנון הבראה'!$C52,0)*(CB$17&lt;='תכנון הבראה'!$D52)</f>
        <v>0</v>
      </c>
      <c r="CC24" s="162">
        <f ca="1">IF($A24="",0,($C24=0)*'פריסת חובות'!CC15 +($C24=1)*0+ ($C24=2)*IF(CC$17&lt;='תכנון הבראה'!$K52,0,OFFSET('פריסת חובות'!CC15,0,-'תכנון הבראה'!$K52))*(1+'תכנון הבראה'!$E52)^('תכנון הבראה'!$K52/12)+
($C24=3)*'תכנון הבראה'!$L52*(CC$17&lt;='תכנון הבראה'!$J52))+ IF($C24=4,(1-'תכנון הבראה'!$M52/'תכנון הבראה'!$B52)*'תכנון הבראה'!$C52,0)*(CC$17&lt;='תכנון הבראה'!$D52)</f>
        <v>0</v>
      </c>
      <c r="CD24" s="162">
        <f ca="1">IF($A24="",0,($C24=0)*'פריסת חובות'!CD15 +($C24=1)*0+ ($C24=2)*IF(CD$17&lt;='תכנון הבראה'!$K52,0,OFFSET('פריסת חובות'!CD15,0,-'תכנון הבראה'!$K52))*(1+'תכנון הבראה'!$E52)^('תכנון הבראה'!$K52/12)+
($C24=3)*'תכנון הבראה'!$L52*(CD$17&lt;='תכנון הבראה'!$J52))+ IF($C24=4,(1-'תכנון הבראה'!$M52/'תכנון הבראה'!$B52)*'תכנון הבראה'!$C52,0)*(CD$17&lt;='תכנון הבראה'!$D52)</f>
        <v>0</v>
      </c>
      <c r="CE24" s="162">
        <f ca="1">IF($A24="",0,($C24=0)*'פריסת חובות'!CE15 +($C24=1)*0+ ($C24=2)*IF(CE$17&lt;='תכנון הבראה'!$K52,0,OFFSET('פריסת חובות'!CE15,0,-'תכנון הבראה'!$K52))*(1+'תכנון הבראה'!$E52)^('תכנון הבראה'!$K52/12)+
($C24=3)*'תכנון הבראה'!$L52*(CE$17&lt;='תכנון הבראה'!$J52))+ IF($C24=4,(1-'תכנון הבראה'!$M52/'תכנון הבראה'!$B52)*'תכנון הבראה'!$C52,0)*(CE$17&lt;='תכנון הבראה'!$D52)</f>
        <v>0</v>
      </c>
      <c r="CF24" s="162">
        <f ca="1">IF($A24="",0,($C24=0)*'פריסת חובות'!CF15 +($C24=1)*0+ ($C24=2)*IF(CF$17&lt;='תכנון הבראה'!$K52,0,OFFSET('פריסת חובות'!CF15,0,-'תכנון הבראה'!$K52))*(1+'תכנון הבראה'!$E52)^('תכנון הבראה'!$K52/12)+
($C24=3)*'תכנון הבראה'!$L52*(CF$17&lt;='תכנון הבראה'!$J52))+ IF($C24=4,(1-'תכנון הבראה'!$M52/'תכנון הבראה'!$B52)*'תכנון הבראה'!$C52,0)*(CF$17&lt;='תכנון הבראה'!$D52)</f>
        <v>0</v>
      </c>
      <c r="CG24" s="162">
        <f ca="1">IF($A24="",0,($C24=0)*'פריסת חובות'!CG15 +($C24=1)*0+ ($C24=2)*IF(CG$17&lt;='תכנון הבראה'!$K52,0,OFFSET('פריסת חובות'!CG15,0,-'תכנון הבראה'!$K52))*(1+'תכנון הבראה'!$E52)^('תכנון הבראה'!$K52/12)+
($C24=3)*'תכנון הבראה'!$L52*(CG$17&lt;='תכנון הבראה'!$J52))+ IF($C24=4,(1-'תכנון הבראה'!$M52/'תכנון הבראה'!$B52)*'תכנון הבראה'!$C52,0)*(CG$17&lt;='תכנון הבראה'!$D52)</f>
        <v>0</v>
      </c>
      <c r="CH24" s="162">
        <f ca="1">IF($A24="",0,($C24=0)*'פריסת חובות'!CH15 +($C24=1)*0+ ($C24=2)*IF(CH$17&lt;='תכנון הבראה'!$K52,0,OFFSET('פריסת חובות'!CH15,0,-'תכנון הבראה'!$K52))*(1+'תכנון הבראה'!$E52)^('תכנון הבראה'!$K52/12)+
($C24=3)*'תכנון הבראה'!$L52*(CH$17&lt;='תכנון הבראה'!$J52))+ IF($C24=4,(1-'תכנון הבראה'!$M52/'תכנון הבראה'!$B52)*'תכנון הבראה'!$C52,0)*(CH$17&lt;='תכנון הבראה'!$D52)</f>
        <v>0</v>
      </c>
      <c r="CI24" s="162">
        <f ca="1">IF($A24="",0,($C24=0)*'פריסת חובות'!CI15 +($C24=1)*0+ ($C24=2)*IF(CI$17&lt;='תכנון הבראה'!$K52,0,OFFSET('פריסת חובות'!CI15,0,-'תכנון הבראה'!$K52))*(1+'תכנון הבראה'!$E52)^('תכנון הבראה'!$K52/12)+
($C24=3)*'תכנון הבראה'!$L52*(CI$17&lt;='תכנון הבראה'!$J52))+ IF($C24=4,(1-'תכנון הבראה'!$M52/'תכנון הבראה'!$B52)*'תכנון הבראה'!$C52,0)*(CI$17&lt;='תכנון הבראה'!$D52)</f>
        <v>0</v>
      </c>
      <c r="CJ24" s="162">
        <f ca="1">IF($A24="",0,($C24=0)*'פריסת חובות'!CJ15 +($C24=1)*0+ ($C24=2)*IF(CJ$17&lt;='תכנון הבראה'!$K52,0,OFFSET('פריסת חובות'!CJ15,0,-'תכנון הבראה'!$K52))*(1+'תכנון הבראה'!$E52)^('תכנון הבראה'!$K52/12)+
($C24=3)*'תכנון הבראה'!$L52*(CJ$17&lt;='תכנון הבראה'!$J52))+ IF($C24=4,(1-'תכנון הבראה'!$M52/'תכנון הבראה'!$B52)*'תכנון הבראה'!$C52,0)*(CJ$17&lt;='תכנון הבראה'!$D52)</f>
        <v>0</v>
      </c>
      <c r="CK24" s="162">
        <f ca="1">IF($A24="",0,($C24=0)*'פריסת חובות'!CK15 +($C24=1)*0+ ($C24=2)*IF(CK$17&lt;='תכנון הבראה'!$K52,0,OFFSET('פריסת חובות'!CK15,0,-'תכנון הבראה'!$K52))*(1+'תכנון הבראה'!$E52)^('תכנון הבראה'!$K52/12)+
($C24=3)*'תכנון הבראה'!$L52*(CK$17&lt;='תכנון הבראה'!$J52))+ IF($C24=4,(1-'תכנון הבראה'!$M52/'תכנון הבראה'!$B52)*'תכנון הבראה'!$C52,0)*(CK$17&lt;='תכנון הבראה'!$D52)</f>
        <v>0</v>
      </c>
      <c r="CL24" s="162">
        <f ca="1">IF($A24="",0,($C24=0)*'פריסת חובות'!CL15 +($C24=1)*0+ ($C24=2)*IF(CL$17&lt;='תכנון הבראה'!$K52,0,OFFSET('פריסת חובות'!CL15,0,-'תכנון הבראה'!$K52))*(1+'תכנון הבראה'!$E52)^('תכנון הבראה'!$K52/12)+
($C24=3)*'תכנון הבראה'!$L52*(CL$17&lt;='תכנון הבראה'!$J52))+ IF($C24=4,(1-'תכנון הבראה'!$M52/'תכנון הבראה'!$B52)*'תכנון הבראה'!$C52,0)*(CL$17&lt;='תכנון הבראה'!$D52)</f>
        <v>0</v>
      </c>
      <c r="CM24" s="162">
        <f ca="1">IF($A24="",0,($C24=0)*'פריסת חובות'!CM15 +($C24=1)*0+ ($C24=2)*IF(CM$17&lt;='תכנון הבראה'!$K52,0,OFFSET('פריסת חובות'!CM15,0,-'תכנון הבראה'!$K52))*(1+'תכנון הבראה'!$E52)^('תכנון הבראה'!$K52/12)+
($C24=3)*'תכנון הבראה'!$L52*(CM$17&lt;='תכנון הבראה'!$J52))+ IF($C24=4,(1-'תכנון הבראה'!$M52/'תכנון הבראה'!$B52)*'תכנון הבראה'!$C52,0)*(CM$17&lt;='תכנון הבראה'!$D52)</f>
        <v>0</v>
      </c>
      <c r="CN24" s="162">
        <f ca="1">IF($A24="",0,($C24=0)*'פריסת חובות'!CN15 +($C24=1)*0+ ($C24=2)*IF(CN$17&lt;='תכנון הבראה'!$K52,0,OFFSET('פריסת חובות'!CN15,0,-'תכנון הבראה'!$K52))*(1+'תכנון הבראה'!$E52)^('תכנון הבראה'!$K52/12)+
($C24=3)*'תכנון הבראה'!$L52*(CN$17&lt;='תכנון הבראה'!$J52))+ IF($C24=4,(1-'תכנון הבראה'!$M52/'תכנון הבראה'!$B52)*'תכנון הבראה'!$C52,0)*(CN$17&lt;='תכנון הבראה'!$D52)</f>
        <v>0</v>
      </c>
      <c r="CO24" s="162">
        <f ca="1">IF($A24="",0,($C24=0)*'פריסת חובות'!CO15 +($C24=1)*0+ ($C24=2)*IF(CO$17&lt;='תכנון הבראה'!$K52,0,OFFSET('פריסת חובות'!CO15,0,-'תכנון הבראה'!$K52))*(1+'תכנון הבראה'!$E52)^('תכנון הבראה'!$K52/12)+
($C24=3)*'תכנון הבראה'!$L52*(CO$17&lt;='תכנון הבראה'!$J52))+ IF($C24=4,(1-'תכנון הבראה'!$M52/'תכנון הבראה'!$B52)*'תכנון הבראה'!$C52,0)*(CO$17&lt;='תכנון הבראה'!$D52)</f>
        <v>0</v>
      </c>
      <c r="CP24" s="162">
        <f ca="1">IF($A24="",0,($C24=0)*'פריסת חובות'!CP15 +($C24=1)*0+ ($C24=2)*IF(CP$17&lt;='תכנון הבראה'!$K52,0,OFFSET('פריסת חובות'!CP15,0,-'תכנון הבראה'!$K52))*(1+'תכנון הבראה'!$E52)^('תכנון הבראה'!$K52/12)+
($C24=3)*'תכנון הבראה'!$L52*(CP$17&lt;='תכנון הבראה'!$J52))+ IF($C24=4,(1-'תכנון הבראה'!$M52/'תכנון הבראה'!$B52)*'תכנון הבראה'!$C52,0)*(CP$17&lt;='תכנון הבראה'!$D52)</f>
        <v>0</v>
      </c>
      <c r="CQ24" s="162">
        <f ca="1">IF($A24="",0,($C24=0)*'פריסת חובות'!CQ15 +($C24=1)*0+ ($C24=2)*IF(CQ$17&lt;='תכנון הבראה'!$K52,0,OFFSET('פריסת חובות'!CQ15,0,-'תכנון הבראה'!$K52))*(1+'תכנון הבראה'!$E52)^('תכנון הבראה'!$K52/12)+
($C24=3)*'תכנון הבראה'!$L52*(CQ$17&lt;='תכנון הבראה'!$J52))+ IF($C24=4,(1-'תכנון הבראה'!$M52/'תכנון הבראה'!$B52)*'תכנון הבראה'!$C52,0)*(CQ$17&lt;='תכנון הבראה'!$D52)</f>
        <v>0</v>
      </c>
      <c r="CR24" s="162">
        <f ca="1">IF($A24="",0,($C24=0)*'פריסת חובות'!CR15 +($C24=1)*0+ ($C24=2)*IF(CR$17&lt;='תכנון הבראה'!$K52,0,OFFSET('פריסת חובות'!CR15,0,-'תכנון הבראה'!$K52))*(1+'תכנון הבראה'!$E52)^('תכנון הבראה'!$K52/12)+
($C24=3)*'תכנון הבראה'!$L52*(CR$17&lt;='תכנון הבראה'!$J52))+ IF($C24=4,(1-'תכנון הבראה'!$M52/'תכנון הבראה'!$B52)*'תכנון הבראה'!$C52,0)*(CR$17&lt;='תכנון הבראה'!$D52)</f>
        <v>0</v>
      </c>
      <c r="CS24" s="162">
        <f ca="1">IF($A24="",0,($C24=0)*'פריסת חובות'!CS15 +($C24=1)*0+ ($C24=2)*IF(CS$17&lt;='תכנון הבראה'!$K52,0,OFFSET('פריסת חובות'!CS15,0,-'תכנון הבראה'!$K52))*(1+'תכנון הבראה'!$E52)^('תכנון הבראה'!$K52/12)+
($C24=3)*'תכנון הבראה'!$L52*(CS$17&lt;='תכנון הבראה'!$J52))+ IF($C24=4,(1-'תכנון הבראה'!$M52/'תכנון הבראה'!$B52)*'תכנון הבראה'!$C52,0)*(CS$17&lt;='תכנון הבראה'!$D52)</f>
        <v>0</v>
      </c>
      <c r="CT24" s="162">
        <f ca="1">IF($A24="",0,($C24=0)*'פריסת חובות'!CT15 +($C24=1)*0+ ($C24=2)*IF(CT$17&lt;='תכנון הבראה'!$K52,0,OFFSET('פריסת חובות'!CT15,0,-'תכנון הבראה'!$K52))*(1+'תכנון הבראה'!$E52)^('תכנון הבראה'!$K52/12)+
($C24=3)*'תכנון הבראה'!$L52*(CT$17&lt;='תכנון הבראה'!$J52))+ IF($C24=4,(1-'תכנון הבראה'!$M52/'תכנון הבראה'!$B52)*'תכנון הבראה'!$C52,0)*(CT$17&lt;='תכנון הבראה'!$D52)</f>
        <v>0</v>
      </c>
      <c r="CU24" s="162">
        <f ca="1">IF($A24="",0,($C24=0)*'פריסת חובות'!CU15 +($C24=1)*0+ ($C24=2)*IF(CU$17&lt;='תכנון הבראה'!$K52,0,OFFSET('פריסת חובות'!CU15,0,-'תכנון הבראה'!$K52))*(1+'תכנון הבראה'!$E52)^('תכנון הבראה'!$K52/12)+
($C24=3)*'תכנון הבראה'!$L52*(CU$17&lt;='תכנון הבראה'!$J52))+ IF($C24=4,(1-'תכנון הבראה'!$M52/'תכנון הבראה'!$B52)*'תכנון הבראה'!$C52,0)*(CU$17&lt;='תכנון הבראה'!$D52)</f>
        <v>0</v>
      </c>
      <c r="CV24" s="162">
        <f ca="1">IF($A24="",0,($C24=0)*'פריסת חובות'!CV15 +($C24=1)*0+ ($C24=2)*IF(CV$17&lt;='תכנון הבראה'!$K52,0,OFFSET('פריסת חובות'!CV15,0,-'תכנון הבראה'!$K52))*(1+'תכנון הבראה'!$E52)^('תכנון הבראה'!$K52/12)+
($C24=3)*'תכנון הבראה'!$L52*(CV$17&lt;='תכנון הבראה'!$J52))+ IF($C24=4,(1-'תכנון הבראה'!$M52/'תכנון הבראה'!$B52)*'תכנון הבראה'!$C52,0)*(CV$17&lt;='תכנון הבראה'!$D52)</f>
        <v>0</v>
      </c>
      <c r="CW24" s="162">
        <f ca="1">IF($A24="",0,($C24=0)*'פריסת חובות'!CW15 +($C24=1)*0+ ($C24=2)*IF(CW$17&lt;='תכנון הבראה'!$K52,0,OFFSET('פריסת חובות'!CW15,0,-'תכנון הבראה'!$K52))*(1+'תכנון הבראה'!$E52)^('תכנון הבראה'!$K52/12)+
($C24=3)*'תכנון הבראה'!$L52*(CW$17&lt;='תכנון הבראה'!$J52))+ IF($C24=4,(1-'תכנון הבראה'!$M52/'תכנון הבראה'!$B52)*'תכנון הבראה'!$C52,0)*(CW$17&lt;='תכנון הבראה'!$D52)</f>
        <v>0</v>
      </c>
      <c r="CX24" s="162">
        <f ca="1">IF($A24="",0,($C24=0)*'פריסת חובות'!CX15 +($C24=1)*0+ ($C24=2)*IF(CX$17&lt;='תכנון הבראה'!$K52,0,OFFSET('פריסת חובות'!CX15,0,-'תכנון הבראה'!$K52))*(1+'תכנון הבראה'!$E52)^('תכנון הבראה'!$K52/12)+
($C24=3)*'תכנון הבראה'!$L52*(CX$17&lt;='תכנון הבראה'!$J52))+ IF($C24=4,(1-'תכנון הבראה'!$M52/'תכנון הבראה'!$B52)*'תכנון הבראה'!$C52,0)*(CX$17&lt;='תכנון הבראה'!$D52)</f>
        <v>0</v>
      </c>
      <c r="CY24" s="162">
        <f ca="1">IF($A24="",0,($C24=0)*'פריסת חובות'!CY15 +($C24=1)*0+ ($C24=2)*IF(CY$17&lt;='תכנון הבראה'!$K52,0,OFFSET('פריסת חובות'!CY15,0,-'תכנון הבראה'!$K52))*(1+'תכנון הבראה'!$E52)^('תכנון הבראה'!$K52/12)+
($C24=3)*'תכנון הבראה'!$L52*(CY$17&lt;='תכנון הבראה'!$J52))+ IF($C24=4,(1-'תכנון הבראה'!$M52/'תכנון הבראה'!$B52)*'תכנון הבראה'!$C52,0)*(CY$17&lt;='תכנון הבראה'!$D52)</f>
        <v>0</v>
      </c>
      <c r="CZ24" s="163">
        <f ca="1">IF($A24="",0,($C24=0)*'פריסת חובות'!CZ15 +($C24=1)*0+ ($C24=2)*IF(CZ$17&lt;='תכנון הבראה'!$K52,0,OFFSET('פריסת חובות'!CZ15,0,-'תכנון הבראה'!$K52))*(1+'תכנון הבראה'!$E52)^('תכנון הבראה'!$K52/12)+
($C24=3)*'תכנון הבראה'!$L52*(CZ$17&lt;='תכנון הבראה'!$J52))+ IF($C24=4,(1-'תכנון הבראה'!$M52/'תכנון הבראה'!$B52)*'תכנון הבראה'!$C52,0)*(CZ$17&lt;='תכנון הבראה'!$D52)</f>
        <v>0</v>
      </c>
    </row>
    <row r="25" spans="1:104" ht="12.75" hidden="1" customHeight="1" outlineLevel="1">
      <c r="A25" s="193" t="str">
        <f ca="1">'תכנון הבראה'!A53</f>
        <v/>
      </c>
      <c r="B25" s="161">
        <f>'תכנון הבראה'!H53</f>
        <v>0</v>
      </c>
      <c r="C25" s="158">
        <f t="shared" si="18"/>
        <v>0</v>
      </c>
      <c r="D25" s="158"/>
      <c r="E25" s="162">
        <f ca="1">IF($A25="",0,($C25=0)*'פריסת חובות'!E16 +($C25=1)*0+ ($C25=2)*IF(E$17&lt;='תכנון הבראה'!$K53,0,OFFSET('פריסת חובות'!E16,0,-'תכנון הבראה'!$K53))*(1+'תכנון הבראה'!$E53)^('תכנון הבראה'!$K53/12)+
($C25=3)*'תכנון הבראה'!$L53*(E$17&lt;='תכנון הבראה'!$J53))+ IF($C25=4,(1-'תכנון הבראה'!$M53/'תכנון הבראה'!$B53)*'תכנון הבראה'!$C53,0)*(E$17&lt;='תכנון הבראה'!$D53)</f>
        <v>0</v>
      </c>
      <c r="F25" s="162">
        <f ca="1">IF($A25="",0,($C25=0)*'פריסת חובות'!F16 +($C25=1)*0+ ($C25=2)*IF(F$17&lt;='תכנון הבראה'!$K53,0,OFFSET('פריסת חובות'!F16,0,-'תכנון הבראה'!$K53))*(1+'תכנון הבראה'!$E53)^('תכנון הבראה'!$K53/12)+
($C25=3)*'תכנון הבראה'!$L53*(F$17&lt;='תכנון הבראה'!$J53))+ IF($C25=4,(1-'תכנון הבראה'!$M53/'תכנון הבראה'!$B53)*'תכנון הבראה'!$C53,0)*(F$17&lt;='תכנון הבראה'!$D53)</f>
        <v>0</v>
      </c>
      <c r="G25" s="162">
        <f ca="1">IF($A25="",0,($C25=0)*'פריסת חובות'!G16 +($C25=1)*0+ ($C25=2)*IF(G$17&lt;='תכנון הבראה'!$K53,0,OFFSET('פריסת חובות'!G16,0,-'תכנון הבראה'!$K53))*(1+'תכנון הבראה'!$E53)^('תכנון הבראה'!$K53/12)+
($C25=3)*'תכנון הבראה'!$L53*(G$17&lt;='תכנון הבראה'!$J53))+ IF($C25=4,(1-'תכנון הבראה'!$M53/'תכנון הבראה'!$B53)*'תכנון הבראה'!$C53,0)*(G$17&lt;='תכנון הבראה'!$D53)</f>
        <v>0</v>
      </c>
      <c r="H25" s="162">
        <f ca="1">IF($A25="",0,($C25=0)*'פריסת חובות'!H16 +($C25=1)*0+ ($C25=2)*IF(H$17&lt;='תכנון הבראה'!$K53,0,OFFSET('פריסת חובות'!H16,0,-'תכנון הבראה'!$K53))*(1+'תכנון הבראה'!$E53)^('תכנון הבראה'!$K53/12)+
($C25=3)*'תכנון הבראה'!$L53*(H$17&lt;='תכנון הבראה'!$J53))+ IF($C25=4,(1-'תכנון הבראה'!$M53/'תכנון הבראה'!$B53)*'תכנון הבראה'!$C53,0)*(H$17&lt;='תכנון הבראה'!$D53)</f>
        <v>0</v>
      </c>
      <c r="I25" s="162">
        <f ca="1">IF($A25="",0,($C25=0)*'פריסת חובות'!I16 +($C25=1)*0+ ($C25=2)*IF(I$17&lt;='תכנון הבראה'!$K53,0,OFFSET('פריסת חובות'!I16,0,-'תכנון הבראה'!$K53))*(1+'תכנון הבראה'!$E53)^('תכנון הבראה'!$K53/12)+
($C25=3)*'תכנון הבראה'!$L53*(I$17&lt;='תכנון הבראה'!$J53))+ IF($C25=4,(1-'תכנון הבראה'!$M53/'תכנון הבראה'!$B53)*'תכנון הבראה'!$C53,0)*(I$17&lt;='תכנון הבראה'!$D53)</f>
        <v>0</v>
      </c>
      <c r="J25" s="162">
        <f ca="1">IF($A25="",0,($C25=0)*'פריסת חובות'!J16 +($C25=1)*0+ ($C25=2)*IF(J$17&lt;='תכנון הבראה'!$K53,0,OFFSET('פריסת חובות'!J16,0,-'תכנון הבראה'!$K53))*(1+'תכנון הבראה'!$E53)^('תכנון הבראה'!$K53/12)+
($C25=3)*'תכנון הבראה'!$L53*(J$17&lt;='תכנון הבראה'!$J53))+ IF($C25=4,(1-'תכנון הבראה'!$M53/'תכנון הבראה'!$B53)*'תכנון הבראה'!$C53,0)*(J$17&lt;='תכנון הבראה'!$D53)</f>
        <v>0</v>
      </c>
      <c r="K25" s="162">
        <f ca="1">IF($A25="",0,($C25=0)*'פריסת חובות'!K16 +($C25=1)*0+ ($C25=2)*IF(K$17&lt;='תכנון הבראה'!$K53,0,OFFSET('פריסת חובות'!K16,0,-'תכנון הבראה'!$K53))*(1+'תכנון הבראה'!$E53)^('תכנון הבראה'!$K53/12)+
($C25=3)*'תכנון הבראה'!$L53*(K$17&lt;='תכנון הבראה'!$J53))+ IF($C25=4,(1-'תכנון הבראה'!$M53/'תכנון הבראה'!$B53)*'תכנון הבראה'!$C53,0)*(K$17&lt;='תכנון הבראה'!$D53)</f>
        <v>0</v>
      </c>
      <c r="L25" s="162">
        <f ca="1">IF($A25="",0,($C25=0)*'פריסת חובות'!L16 +($C25=1)*0+ ($C25=2)*IF(L$17&lt;='תכנון הבראה'!$K53,0,OFFSET('פריסת חובות'!L16,0,-'תכנון הבראה'!$K53))*(1+'תכנון הבראה'!$E53)^('תכנון הבראה'!$K53/12)+
($C25=3)*'תכנון הבראה'!$L53*(L$17&lt;='תכנון הבראה'!$J53))+ IF($C25=4,(1-'תכנון הבראה'!$M53/'תכנון הבראה'!$B53)*'תכנון הבראה'!$C53,0)*(L$17&lt;='תכנון הבראה'!$D53)</f>
        <v>0</v>
      </c>
      <c r="M25" s="162">
        <f ca="1">IF($A25="",0,($C25=0)*'פריסת חובות'!M16 +($C25=1)*0+ ($C25=2)*IF(M$17&lt;='תכנון הבראה'!$K53,0,OFFSET('פריסת חובות'!M16,0,-'תכנון הבראה'!$K53))*(1+'תכנון הבראה'!$E53)^('תכנון הבראה'!$K53/12)+
($C25=3)*'תכנון הבראה'!$L53*(M$17&lt;='תכנון הבראה'!$J53))+ IF($C25=4,(1-'תכנון הבראה'!$M53/'תכנון הבראה'!$B53)*'תכנון הבראה'!$C53,0)*(M$17&lt;='תכנון הבראה'!$D53)</f>
        <v>0</v>
      </c>
      <c r="N25" s="162">
        <f ca="1">IF($A25="",0,($C25=0)*'פריסת חובות'!N16 +($C25=1)*0+ ($C25=2)*IF(N$17&lt;='תכנון הבראה'!$K53,0,OFFSET('פריסת חובות'!N16,0,-'תכנון הבראה'!$K53))*(1+'תכנון הבראה'!$E53)^('תכנון הבראה'!$K53/12)+
($C25=3)*'תכנון הבראה'!$L53*(N$17&lt;='תכנון הבראה'!$J53))+ IF($C25=4,(1-'תכנון הבראה'!$M53/'תכנון הבראה'!$B53)*'תכנון הבראה'!$C53,0)*(N$17&lt;='תכנון הבראה'!$D53)</f>
        <v>0</v>
      </c>
      <c r="O25" s="162">
        <f ca="1">IF($A25="",0,($C25=0)*'פריסת חובות'!O16 +($C25=1)*0+ ($C25=2)*IF(O$17&lt;='תכנון הבראה'!$K53,0,OFFSET('פריסת חובות'!O16,0,-'תכנון הבראה'!$K53))*(1+'תכנון הבראה'!$E53)^('תכנון הבראה'!$K53/12)+
($C25=3)*'תכנון הבראה'!$L53*(O$17&lt;='תכנון הבראה'!$J53))+ IF($C25=4,(1-'תכנון הבראה'!$M53/'תכנון הבראה'!$B53)*'תכנון הבראה'!$C53,0)*(O$17&lt;='תכנון הבראה'!$D53)</f>
        <v>0</v>
      </c>
      <c r="P25" s="162">
        <f ca="1">IF($A25="",0,($C25=0)*'פריסת חובות'!P16 +($C25=1)*0+ ($C25=2)*IF(P$17&lt;='תכנון הבראה'!$K53,0,OFFSET('פריסת חובות'!P16,0,-'תכנון הבראה'!$K53))*(1+'תכנון הבראה'!$E53)^('תכנון הבראה'!$K53/12)+
($C25=3)*'תכנון הבראה'!$L53*(P$17&lt;='תכנון הבראה'!$J53))+ IF($C25=4,(1-'תכנון הבראה'!$M53/'תכנון הבראה'!$B53)*'תכנון הבראה'!$C53,0)*(P$17&lt;='תכנון הבראה'!$D53)</f>
        <v>0</v>
      </c>
      <c r="Q25" s="162">
        <f ca="1">IF($A25="",0,($C25=0)*'פריסת חובות'!Q16 +($C25=1)*0+ ($C25=2)*IF(Q$17&lt;='תכנון הבראה'!$K53,0,OFFSET('פריסת חובות'!Q16,0,-'תכנון הבראה'!$K53))*(1+'תכנון הבראה'!$E53)^('תכנון הבראה'!$K53/12)+
($C25=3)*'תכנון הבראה'!$L53*(Q$17&lt;='תכנון הבראה'!$J53))+ IF($C25=4,(1-'תכנון הבראה'!$M53/'תכנון הבראה'!$B53)*'תכנון הבראה'!$C53,0)*(Q$17&lt;='תכנון הבראה'!$D53)</f>
        <v>0</v>
      </c>
      <c r="R25" s="162">
        <f ca="1">IF($A25="",0,($C25=0)*'פריסת חובות'!R16 +($C25=1)*0+ ($C25=2)*IF(R$17&lt;='תכנון הבראה'!$K53,0,OFFSET('פריסת חובות'!R16,0,-'תכנון הבראה'!$K53))*(1+'תכנון הבראה'!$E53)^('תכנון הבראה'!$K53/12)+
($C25=3)*'תכנון הבראה'!$L53*(R$17&lt;='תכנון הבראה'!$J53))+ IF($C25=4,(1-'תכנון הבראה'!$M53/'תכנון הבראה'!$B53)*'תכנון הבראה'!$C53,0)*(R$17&lt;='תכנון הבראה'!$D53)</f>
        <v>0</v>
      </c>
      <c r="S25" s="162">
        <f ca="1">IF($A25="",0,($C25=0)*'פריסת חובות'!S16 +($C25=1)*0+ ($C25=2)*IF(S$17&lt;='תכנון הבראה'!$K53,0,OFFSET('פריסת חובות'!S16,0,-'תכנון הבראה'!$K53))*(1+'תכנון הבראה'!$E53)^('תכנון הבראה'!$K53/12)+
($C25=3)*'תכנון הבראה'!$L53*(S$17&lt;='תכנון הבראה'!$J53))+ IF($C25=4,(1-'תכנון הבראה'!$M53/'תכנון הבראה'!$B53)*'תכנון הבראה'!$C53,0)*(S$17&lt;='תכנון הבראה'!$D53)</f>
        <v>0</v>
      </c>
      <c r="T25" s="162">
        <f ca="1">IF($A25="",0,($C25=0)*'פריסת חובות'!T16 +($C25=1)*0+ ($C25=2)*IF(T$17&lt;='תכנון הבראה'!$K53,0,OFFSET('פריסת חובות'!T16,0,-'תכנון הבראה'!$K53))*(1+'תכנון הבראה'!$E53)^('תכנון הבראה'!$K53/12)+
($C25=3)*'תכנון הבראה'!$L53*(T$17&lt;='תכנון הבראה'!$J53))+ IF($C25=4,(1-'תכנון הבראה'!$M53/'תכנון הבראה'!$B53)*'תכנון הבראה'!$C53,0)*(T$17&lt;='תכנון הבראה'!$D53)</f>
        <v>0</v>
      </c>
      <c r="U25" s="162">
        <f ca="1">IF($A25="",0,($C25=0)*'פריסת חובות'!U16 +($C25=1)*0+ ($C25=2)*IF(U$17&lt;='תכנון הבראה'!$K53,0,OFFSET('פריסת חובות'!U16,0,-'תכנון הבראה'!$K53))*(1+'תכנון הבראה'!$E53)^('תכנון הבראה'!$K53/12)+
($C25=3)*'תכנון הבראה'!$L53*(U$17&lt;='תכנון הבראה'!$J53))+ IF($C25=4,(1-'תכנון הבראה'!$M53/'תכנון הבראה'!$B53)*'תכנון הבראה'!$C53,0)*(U$17&lt;='תכנון הבראה'!$D53)</f>
        <v>0</v>
      </c>
      <c r="V25" s="162">
        <f ca="1">IF($A25="",0,($C25=0)*'פריסת חובות'!V16 +($C25=1)*0+ ($C25=2)*IF(V$17&lt;='תכנון הבראה'!$K53,0,OFFSET('פריסת חובות'!V16,0,-'תכנון הבראה'!$K53))*(1+'תכנון הבראה'!$E53)^('תכנון הבראה'!$K53/12)+
($C25=3)*'תכנון הבראה'!$L53*(V$17&lt;='תכנון הבראה'!$J53))+ IF($C25=4,(1-'תכנון הבראה'!$M53/'תכנון הבראה'!$B53)*'תכנון הבראה'!$C53,0)*(V$17&lt;='תכנון הבראה'!$D53)</f>
        <v>0</v>
      </c>
      <c r="W25" s="162">
        <f ca="1">IF($A25="",0,($C25=0)*'פריסת חובות'!W16 +($C25=1)*0+ ($C25=2)*IF(W$17&lt;='תכנון הבראה'!$K53,0,OFFSET('פריסת חובות'!W16,0,-'תכנון הבראה'!$K53))*(1+'תכנון הבראה'!$E53)^('תכנון הבראה'!$K53/12)+
($C25=3)*'תכנון הבראה'!$L53*(W$17&lt;='תכנון הבראה'!$J53))+ IF($C25=4,(1-'תכנון הבראה'!$M53/'תכנון הבראה'!$B53)*'תכנון הבראה'!$C53,0)*(W$17&lt;='תכנון הבראה'!$D53)</f>
        <v>0</v>
      </c>
      <c r="X25" s="162">
        <f ca="1">IF($A25="",0,($C25=0)*'פריסת חובות'!X16 +($C25=1)*0+ ($C25=2)*IF(X$17&lt;='תכנון הבראה'!$K53,0,OFFSET('פריסת חובות'!X16,0,-'תכנון הבראה'!$K53))*(1+'תכנון הבראה'!$E53)^('תכנון הבראה'!$K53/12)+
($C25=3)*'תכנון הבראה'!$L53*(X$17&lt;='תכנון הבראה'!$J53))+ IF($C25=4,(1-'תכנון הבראה'!$M53/'תכנון הבראה'!$B53)*'תכנון הבראה'!$C53,0)*(X$17&lt;='תכנון הבראה'!$D53)</f>
        <v>0</v>
      </c>
      <c r="Y25" s="162">
        <f ca="1">IF($A25="",0,($C25=0)*'פריסת חובות'!Y16 +($C25=1)*0+ ($C25=2)*IF(Y$17&lt;='תכנון הבראה'!$K53,0,OFFSET('פריסת חובות'!Y16,0,-'תכנון הבראה'!$K53))*(1+'תכנון הבראה'!$E53)^('תכנון הבראה'!$K53/12)+
($C25=3)*'תכנון הבראה'!$L53*(Y$17&lt;='תכנון הבראה'!$J53))+ IF($C25=4,(1-'תכנון הבראה'!$M53/'תכנון הבראה'!$B53)*'תכנון הבראה'!$C53,0)*(Y$17&lt;='תכנון הבראה'!$D53)</f>
        <v>0</v>
      </c>
      <c r="Z25" s="162">
        <f ca="1">IF($A25="",0,($C25=0)*'פריסת חובות'!Z16 +($C25=1)*0+ ($C25=2)*IF(Z$17&lt;='תכנון הבראה'!$K53,0,OFFSET('פריסת חובות'!Z16,0,-'תכנון הבראה'!$K53))*(1+'תכנון הבראה'!$E53)^('תכנון הבראה'!$K53/12)+
($C25=3)*'תכנון הבראה'!$L53*(Z$17&lt;='תכנון הבראה'!$J53))+ IF($C25=4,(1-'תכנון הבראה'!$M53/'תכנון הבראה'!$B53)*'תכנון הבראה'!$C53,0)*(Z$17&lt;='תכנון הבראה'!$D53)</f>
        <v>0</v>
      </c>
      <c r="AA25" s="162">
        <f ca="1">IF($A25="",0,($C25=0)*'פריסת חובות'!AA16 +($C25=1)*0+ ($C25=2)*IF(AA$17&lt;='תכנון הבראה'!$K53,0,OFFSET('פריסת חובות'!AA16,0,-'תכנון הבראה'!$K53))*(1+'תכנון הבראה'!$E53)^('תכנון הבראה'!$K53/12)+
($C25=3)*'תכנון הבראה'!$L53*(AA$17&lt;='תכנון הבראה'!$J53))+ IF($C25=4,(1-'תכנון הבראה'!$M53/'תכנון הבראה'!$B53)*'תכנון הבראה'!$C53,0)*(AA$17&lt;='תכנון הבראה'!$D53)</f>
        <v>0</v>
      </c>
      <c r="AB25" s="162">
        <f ca="1">IF($A25="",0,($C25=0)*'פריסת חובות'!AB16 +($C25=1)*0+ ($C25=2)*IF(AB$17&lt;='תכנון הבראה'!$K53,0,OFFSET('פריסת חובות'!AB16,0,-'תכנון הבראה'!$K53))*(1+'תכנון הבראה'!$E53)^('תכנון הבראה'!$K53/12)+
($C25=3)*'תכנון הבראה'!$L53*(AB$17&lt;='תכנון הבראה'!$J53))+ IF($C25=4,(1-'תכנון הבראה'!$M53/'תכנון הבראה'!$B53)*'תכנון הבראה'!$C53,0)*(AB$17&lt;='תכנון הבראה'!$D53)</f>
        <v>0</v>
      </c>
      <c r="AC25" s="162">
        <f ca="1">IF($A25="",0,($C25=0)*'פריסת חובות'!AC16 +($C25=1)*0+ ($C25=2)*IF(AC$17&lt;='תכנון הבראה'!$K53,0,OFFSET('פריסת חובות'!AC16,0,-'תכנון הבראה'!$K53))*(1+'תכנון הבראה'!$E53)^('תכנון הבראה'!$K53/12)+
($C25=3)*'תכנון הבראה'!$L53*(AC$17&lt;='תכנון הבראה'!$J53))+ IF($C25=4,(1-'תכנון הבראה'!$M53/'תכנון הבראה'!$B53)*'תכנון הבראה'!$C53,0)*(AC$17&lt;='תכנון הבראה'!$D53)</f>
        <v>0</v>
      </c>
      <c r="AD25" s="162">
        <f ca="1">IF($A25="",0,($C25=0)*'פריסת חובות'!AD16 +($C25=1)*0+ ($C25=2)*IF(AD$17&lt;='תכנון הבראה'!$K53,0,OFFSET('פריסת חובות'!AD16,0,-'תכנון הבראה'!$K53))*(1+'תכנון הבראה'!$E53)^('תכנון הבראה'!$K53/12)+
($C25=3)*'תכנון הבראה'!$L53*(AD$17&lt;='תכנון הבראה'!$J53))+ IF($C25=4,(1-'תכנון הבראה'!$M53/'תכנון הבראה'!$B53)*'תכנון הבראה'!$C53,0)*(AD$17&lt;='תכנון הבראה'!$D53)</f>
        <v>0</v>
      </c>
      <c r="AE25" s="162">
        <f ca="1">IF($A25="",0,($C25=0)*'פריסת חובות'!AE16 +($C25=1)*0+ ($C25=2)*IF(AE$17&lt;='תכנון הבראה'!$K53,0,OFFSET('פריסת חובות'!AE16,0,-'תכנון הבראה'!$K53))*(1+'תכנון הבראה'!$E53)^('תכנון הבראה'!$K53/12)+
($C25=3)*'תכנון הבראה'!$L53*(AE$17&lt;='תכנון הבראה'!$J53))+ IF($C25=4,(1-'תכנון הבראה'!$M53/'תכנון הבראה'!$B53)*'תכנון הבראה'!$C53,0)*(AE$17&lt;='תכנון הבראה'!$D53)</f>
        <v>0</v>
      </c>
      <c r="AF25" s="162">
        <f ca="1">IF($A25="",0,($C25=0)*'פריסת חובות'!AF16 +($C25=1)*0+ ($C25=2)*IF(AF$17&lt;='תכנון הבראה'!$K53,0,OFFSET('פריסת חובות'!AF16,0,-'תכנון הבראה'!$K53))*(1+'תכנון הבראה'!$E53)^('תכנון הבראה'!$K53/12)+
($C25=3)*'תכנון הבראה'!$L53*(AF$17&lt;='תכנון הבראה'!$J53))+ IF($C25=4,(1-'תכנון הבראה'!$M53/'תכנון הבראה'!$B53)*'תכנון הבראה'!$C53,0)*(AF$17&lt;='תכנון הבראה'!$D53)</f>
        <v>0</v>
      </c>
      <c r="AG25" s="162">
        <f ca="1">IF($A25="",0,($C25=0)*'פריסת חובות'!AG16 +($C25=1)*0+ ($C25=2)*IF(AG$17&lt;='תכנון הבראה'!$K53,0,OFFSET('פריסת חובות'!AG16,0,-'תכנון הבראה'!$K53))*(1+'תכנון הבראה'!$E53)^('תכנון הבראה'!$K53/12)+
($C25=3)*'תכנון הבראה'!$L53*(AG$17&lt;='תכנון הבראה'!$J53))+ IF($C25=4,(1-'תכנון הבראה'!$M53/'תכנון הבראה'!$B53)*'תכנון הבראה'!$C53,0)*(AG$17&lt;='תכנון הבראה'!$D53)</f>
        <v>0</v>
      </c>
      <c r="AH25" s="162">
        <f ca="1">IF($A25="",0,($C25=0)*'פריסת חובות'!AH16 +($C25=1)*0+ ($C25=2)*IF(AH$17&lt;='תכנון הבראה'!$K53,0,OFFSET('פריסת חובות'!AH16,0,-'תכנון הבראה'!$K53))*(1+'תכנון הבראה'!$E53)^('תכנון הבראה'!$K53/12)+
($C25=3)*'תכנון הבראה'!$L53*(AH$17&lt;='תכנון הבראה'!$J53))+ IF($C25=4,(1-'תכנון הבראה'!$M53/'תכנון הבראה'!$B53)*'תכנון הבראה'!$C53,0)*(AH$17&lt;='תכנון הבראה'!$D53)</f>
        <v>0</v>
      </c>
      <c r="AI25" s="162">
        <f ca="1">IF($A25="",0,($C25=0)*'פריסת חובות'!AI16 +($C25=1)*0+ ($C25=2)*IF(AI$17&lt;='תכנון הבראה'!$K53,0,OFFSET('פריסת חובות'!AI16,0,-'תכנון הבראה'!$K53))*(1+'תכנון הבראה'!$E53)^('תכנון הבראה'!$K53/12)+
($C25=3)*'תכנון הבראה'!$L53*(AI$17&lt;='תכנון הבראה'!$J53))+ IF($C25=4,(1-'תכנון הבראה'!$M53/'תכנון הבראה'!$B53)*'תכנון הבראה'!$C53,0)*(AI$17&lt;='תכנון הבראה'!$D53)</f>
        <v>0</v>
      </c>
      <c r="AJ25" s="162">
        <f ca="1">IF($A25="",0,($C25=0)*'פריסת חובות'!AJ16 +($C25=1)*0+ ($C25=2)*IF(AJ$17&lt;='תכנון הבראה'!$K53,0,OFFSET('פריסת חובות'!AJ16,0,-'תכנון הבראה'!$K53))*(1+'תכנון הבראה'!$E53)^('תכנון הבראה'!$K53/12)+
($C25=3)*'תכנון הבראה'!$L53*(AJ$17&lt;='תכנון הבראה'!$J53))+ IF($C25=4,(1-'תכנון הבראה'!$M53/'תכנון הבראה'!$B53)*'תכנון הבראה'!$C53,0)*(AJ$17&lt;='תכנון הבראה'!$D53)</f>
        <v>0</v>
      </c>
      <c r="AK25" s="162">
        <f ca="1">IF($A25="",0,($C25=0)*'פריסת חובות'!AK16 +($C25=1)*0+ ($C25=2)*IF(AK$17&lt;='תכנון הבראה'!$K53,0,OFFSET('פריסת חובות'!AK16,0,-'תכנון הבראה'!$K53))*(1+'תכנון הבראה'!$E53)^('תכנון הבראה'!$K53/12)+
($C25=3)*'תכנון הבראה'!$L53*(AK$17&lt;='תכנון הבראה'!$J53))+ IF($C25=4,(1-'תכנון הבראה'!$M53/'תכנון הבראה'!$B53)*'תכנון הבראה'!$C53,0)*(AK$17&lt;='תכנון הבראה'!$D53)</f>
        <v>0</v>
      </c>
      <c r="AL25" s="162">
        <f ca="1">IF($A25="",0,($C25=0)*'פריסת חובות'!AL16 +($C25=1)*0+ ($C25=2)*IF(AL$17&lt;='תכנון הבראה'!$K53,0,OFFSET('פריסת חובות'!AL16,0,-'תכנון הבראה'!$K53))*(1+'תכנון הבראה'!$E53)^('תכנון הבראה'!$K53/12)+
($C25=3)*'תכנון הבראה'!$L53*(AL$17&lt;='תכנון הבראה'!$J53))+ IF($C25=4,(1-'תכנון הבראה'!$M53/'תכנון הבראה'!$B53)*'תכנון הבראה'!$C53,0)*(AL$17&lt;='תכנון הבראה'!$D53)</f>
        <v>0</v>
      </c>
      <c r="AM25" s="162">
        <f ca="1">IF($A25="",0,($C25=0)*'פריסת חובות'!AM16 +($C25=1)*0+ ($C25=2)*IF(AM$17&lt;='תכנון הבראה'!$K53,0,OFFSET('פריסת חובות'!AM16,0,-'תכנון הבראה'!$K53))*(1+'תכנון הבראה'!$E53)^('תכנון הבראה'!$K53/12)+
($C25=3)*'תכנון הבראה'!$L53*(AM$17&lt;='תכנון הבראה'!$J53))+ IF($C25=4,(1-'תכנון הבראה'!$M53/'תכנון הבראה'!$B53)*'תכנון הבראה'!$C53,0)*(AM$17&lt;='תכנון הבראה'!$D53)</f>
        <v>0</v>
      </c>
      <c r="AN25" s="162">
        <f ca="1">IF($A25="",0,($C25=0)*'פריסת חובות'!AN16 +($C25=1)*0+ ($C25=2)*IF(AN$17&lt;='תכנון הבראה'!$K53,0,OFFSET('פריסת חובות'!AN16,0,-'תכנון הבראה'!$K53))*(1+'תכנון הבראה'!$E53)^('תכנון הבראה'!$K53/12)+
($C25=3)*'תכנון הבראה'!$L53*(AN$17&lt;='תכנון הבראה'!$J53))+ IF($C25=4,(1-'תכנון הבראה'!$M53/'תכנון הבראה'!$B53)*'תכנון הבראה'!$C53,0)*(AN$17&lt;='תכנון הבראה'!$D53)</f>
        <v>0</v>
      </c>
      <c r="AO25" s="162">
        <f ca="1">IF($A25="",0,($C25=0)*'פריסת חובות'!AO16 +($C25=1)*0+ ($C25=2)*IF(AO$17&lt;='תכנון הבראה'!$K53,0,OFFSET('פריסת חובות'!AO16,0,-'תכנון הבראה'!$K53))*(1+'תכנון הבראה'!$E53)^('תכנון הבראה'!$K53/12)+
($C25=3)*'תכנון הבראה'!$L53*(AO$17&lt;='תכנון הבראה'!$J53))+ IF($C25=4,(1-'תכנון הבראה'!$M53/'תכנון הבראה'!$B53)*'תכנון הבראה'!$C53,0)*(AO$17&lt;='תכנון הבראה'!$D53)</f>
        <v>0</v>
      </c>
      <c r="AP25" s="162">
        <f ca="1">IF($A25="",0,($C25=0)*'פריסת חובות'!AP16 +($C25=1)*0+ ($C25=2)*IF(AP$17&lt;='תכנון הבראה'!$K53,0,OFFSET('פריסת חובות'!AP16,0,-'תכנון הבראה'!$K53))*(1+'תכנון הבראה'!$E53)^('תכנון הבראה'!$K53/12)+
($C25=3)*'תכנון הבראה'!$L53*(AP$17&lt;='תכנון הבראה'!$J53))+ IF($C25=4,(1-'תכנון הבראה'!$M53/'תכנון הבראה'!$B53)*'תכנון הבראה'!$C53,0)*(AP$17&lt;='תכנון הבראה'!$D53)</f>
        <v>0</v>
      </c>
      <c r="AQ25" s="162">
        <f ca="1">IF($A25="",0,($C25=0)*'פריסת חובות'!AQ16 +($C25=1)*0+ ($C25=2)*IF(AQ$17&lt;='תכנון הבראה'!$K53,0,OFFSET('פריסת חובות'!AQ16,0,-'תכנון הבראה'!$K53))*(1+'תכנון הבראה'!$E53)^('תכנון הבראה'!$K53/12)+
($C25=3)*'תכנון הבראה'!$L53*(AQ$17&lt;='תכנון הבראה'!$J53))+ IF($C25=4,(1-'תכנון הבראה'!$M53/'תכנון הבראה'!$B53)*'תכנון הבראה'!$C53,0)*(AQ$17&lt;='תכנון הבראה'!$D53)</f>
        <v>0</v>
      </c>
      <c r="AR25" s="162">
        <f ca="1">IF($A25="",0,($C25=0)*'פריסת חובות'!AR16 +($C25=1)*0+ ($C25=2)*IF(AR$17&lt;='תכנון הבראה'!$K53,0,OFFSET('פריסת חובות'!AR16,0,-'תכנון הבראה'!$K53))*(1+'תכנון הבראה'!$E53)^('תכנון הבראה'!$K53/12)+
($C25=3)*'תכנון הבראה'!$L53*(AR$17&lt;='תכנון הבראה'!$J53))+ IF($C25=4,(1-'תכנון הבראה'!$M53/'תכנון הבראה'!$B53)*'תכנון הבראה'!$C53,0)*(AR$17&lt;='תכנון הבראה'!$D53)</f>
        <v>0</v>
      </c>
      <c r="AS25" s="162">
        <f ca="1">IF($A25="",0,($C25=0)*'פריסת חובות'!AS16 +($C25=1)*0+ ($C25=2)*IF(AS$17&lt;='תכנון הבראה'!$K53,0,OFFSET('פריסת חובות'!AS16,0,-'תכנון הבראה'!$K53))*(1+'תכנון הבראה'!$E53)^('תכנון הבראה'!$K53/12)+
($C25=3)*'תכנון הבראה'!$L53*(AS$17&lt;='תכנון הבראה'!$J53))+ IF($C25=4,(1-'תכנון הבראה'!$M53/'תכנון הבראה'!$B53)*'תכנון הבראה'!$C53,0)*(AS$17&lt;='תכנון הבראה'!$D53)</f>
        <v>0</v>
      </c>
      <c r="AT25" s="162">
        <f ca="1">IF($A25="",0,($C25=0)*'פריסת חובות'!AT16 +($C25=1)*0+ ($C25=2)*IF(AT$17&lt;='תכנון הבראה'!$K53,0,OFFSET('פריסת חובות'!AT16,0,-'תכנון הבראה'!$K53))*(1+'תכנון הבראה'!$E53)^('תכנון הבראה'!$K53/12)+
($C25=3)*'תכנון הבראה'!$L53*(AT$17&lt;='תכנון הבראה'!$J53))+ IF($C25=4,(1-'תכנון הבראה'!$M53/'תכנון הבראה'!$B53)*'תכנון הבראה'!$C53,0)*(AT$17&lt;='תכנון הבראה'!$D53)</f>
        <v>0</v>
      </c>
      <c r="AU25" s="162">
        <f ca="1">IF($A25="",0,($C25=0)*'פריסת חובות'!AU16 +($C25=1)*0+ ($C25=2)*IF(AU$17&lt;='תכנון הבראה'!$K53,0,OFFSET('פריסת חובות'!AU16,0,-'תכנון הבראה'!$K53))*(1+'תכנון הבראה'!$E53)^('תכנון הבראה'!$K53/12)+
($C25=3)*'תכנון הבראה'!$L53*(AU$17&lt;='תכנון הבראה'!$J53))+ IF($C25=4,(1-'תכנון הבראה'!$M53/'תכנון הבראה'!$B53)*'תכנון הבראה'!$C53,0)*(AU$17&lt;='תכנון הבראה'!$D53)</f>
        <v>0</v>
      </c>
      <c r="AV25" s="162">
        <f ca="1">IF($A25="",0,($C25=0)*'פריסת חובות'!AV16 +($C25=1)*0+ ($C25=2)*IF(AV$17&lt;='תכנון הבראה'!$K53,0,OFFSET('פריסת חובות'!AV16,0,-'תכנון הבראה'!$K53))*(1+'תכנון הבראה'!$E53)^('תכנון הבראה'!$K53/12)+
($C25=3)*'תכנון הבראה'!$L53*(AV$17&lt;='תכנון הבראה'!$J53))+ IF($C25=4,(1-'תכנון הבראה'!$M53/'תכנון הבראה'!$B53)*'תכנון הבראה'!$C53,0)*(AV$17&lt;='תכנון הבראה'!$D53)</f>
        <v>0</v>
      </c>
      <c r="AW25" s="162">
        <f ca="1">IF($A25="",0,($C25=0)*'פריסת חובות'!AW16 +($C25=1)*0+ ($C25=2)*IF(AW$17&lt;='תכנון הבראה'!$K53,0,OFFSET('פריסת חובות'!AW16,0,-'תכנון הבראה'!$K53))*(1+'תכנון הבראה'!$E53)^('תכנון הבראה'!$K53/12)+
($C25=3)*'תכנון הבראה'!$L53*(AW$17&lt;='תכנון הבראה'!$J53))+ IF($C25=4,(1-'תכנון הבראה'!$M53/'תכנון הבראה'!$B53)*'תכנון הבראה'!$C53,0)*(AW$17&lt;='תכנון הבראה'!$D53)</f>
        <v>0</v>
      </c>
      <c r="AX25" s="162">
        <f ca="1">IF($A25="",0,($C25=0)*'פריסת חובות'!AX16 +($C25=1)*0+ ($C25=2)*IF(AX$17&lt;='תכנון הבראה'!$K53,0,OFFSET('פריסת חובות'!AX16,0,-'תכנון הבראה'!$K53))*(1+'תכנון הבראה'!$E53)^('תכנון הבראה'!$K53/12)+
($C25=3)*'תכנון הבראה'!$L53*(AX$17&lt;='תכנון הבראה'!$J53))+ IF($C25=4,(1-'תכנון הבראה'!$M53/'תכנון הבראה'!$B53)*'תכנון הבראה'!$C53,0)*(AX$17&lt;='תכנון הבראה'!$D53)</f>
        <v>0</v>
      </c>
      <c r="AY25" s="162">
        <f ca="1">IF($A25="",0,($C25=0)*'פריסת חובות'!AY16 +($C25=1)*0+ ($C25=2)*IF(AY$17&lt;='תכנון הבראה'!$K53,0,OFFSET('פריסת חובות'!AY16,0,-'תכנון הבראה'!$K53))*(1+'תכנון הבראה'!$E53)^('תכנון הבראה'!$K53/12)+
($C25=3)*'תכנון הבראה'!$L53*(AY$17&lt;='תכנון הבראה'!$J53))+ IF($C25=4,(1-'תכנון הבראה'!$M53/'תכנון הבראה'!$B53)*'תכנון הבראה'!$C53,0)*(AY$17&lt;='תכנון הבראה'!$D53)</f>
        <v>0</v>
      </c>
      <c r="AZ25" s="162">
        <f ca="1">IF($A25="",0,($C25=0)*'פריסת חובות'!AZ16 +($C25=1)*0+ ($C25=2)*IF(AZ$17&lt;='תכנון הבראה'!$K53,0,OFFSET('פריסת חובות'!AZ16,0,-'תכנון הבראה'!$K53))*(1+'תכנון הבראה'!$E53)^('תכנון הבראה'!$K53/12)+
($C25=3)*'תכנון הבראה'!$L53*(AZ$17&lt;='תכנון הבראה'!$J53))+ IF($C25=4,(1-'תכנון הבראה'!$M53/'תכנון הבראה'!$B53)*'תכנון הבראה'!$C53,0)*(AZ$17&lt;='תכנון הבראה'!$D53)</f>
        <v>0</v>
      </c>
      <c r="BA25" s="162">
        <f ca="1">IF($A25="",0,($C25=0)*'פריסת חובות'!BA16 +($C25=1)*0+ ($C25=2)*IF(BA$17&lt;='תכנון הבראה'!$K53,0,OFFSET('פריסת חובות'!BA16,0,-'תכנון הבראה'!$K53))*(1+'תכנון הבראה'!$E53)^('תכנון הבראה'!$K53/12)+
($C25=3)*'תכנון הבראה'!$L53*(BA$17&lt;='תכנון הבראה'!$J53))+ IF($C25=4,(1-'תכנון הבראה'!$M53/'תכנון הבראה'!$B53)*'תכנון הבראה'!$C53,0)*(BA$17&lt;='תכנון הבראה'!$D53)</f>
        <v>0</v>
      </c>
      <c r="BB25" s="162">
        <f ca="1">IF($A25="",0,($C25=0)*'פריסת חובות'!BB16 +($C25=1)*0+ ($C25=2)*IF(BB$17&lt;='תכנון הבראה'!$K53,0,OFFSET('פריסת חובות'!BB16,0,-'תכנון הבראה'!$K53))*(1+'תכנון הבראה'!$E53)^('תכנון הבראה'!$K53/12)+
($C25=3)*'תכנון הבראה'!$L53*(BB$17&lt;='תכנון הבראה'!$J53))+ IF($C25=4,(1-'תכנון הבראה'!$M53/'תכנון הבראה'!$B53)*'תכנון הבראה'!$C53,0)*(BB$17&lt;='תכנון הבראה'!$D53)</f>
        <v>0</v>
      </c>
      <c r="BC25" s="162">
        <f ca="1">IF($A25="",0,($C25=0)*'פריסת חובות'!BC16 +($C25=1)*0+ ($C25=2)*IF(BC$17&lt;='תכנון הבראה'!$K53,0,OFFSET('פריסת חובות'!BC16,0,-'תכנון הבראה'!$K53))*(1+'תכנון הבראה'!$E53)^('תכנון הבראה'!$K53/12)+
($C25=3)*'תכנון הבראה'!$L53*(BC$17&lt;='תכנון הבראה'!$J53))+ IF($C25=4,(1-'תכנון הבראה'!$M53/'תכנון הבראה'!$B53)*'תכנון הבראה'!$C53,0)*(BC$17&lt;='תכנון הבראה'!$D53)</f>
        <v>0</v>
      </c>
      <c r="BD25" s="162">
        <f ca="1">IF($A25="",0,($C25=0)*'פריסת חובות'!BD16 +($C25=1)*0+ ($C25=2)*IF(BD$17&lt;='תכנון הבראה'!$K53,0,OFFSET('פריסת חובות'!BD16,0,-'תכנון הבראה'!$K53))*(1+'תכנון הבראה'!$E53)^('תכנון הבראה'!$K53/12)+
($C25=3)*'תכנון הבראה'!$L53*(BD$17&lt;='תכנון הבראה'!$J53))+ IF($C25=4,(1-'תכנון הבראה'!$M53/'תכנון הבראה'!$B53)*'תכנון הבראה'!$C53,0)*(BD$17&lt;='תכנון הבראה'!$D53)</f>
        <v>0</v>
      </c>
      <c r="BE25" s="162">
        <f ca="1">IF($A25="",0,($C25=0)*'פריסת חובות'!BE16 +($C25=1)*0+ ($C25=2)*IF(BE$17&lt;='תכנון הבראה'!$K53,0,OFFSET('פריסת חובות'!BE16,0,-'תכנון הבראה'!$K53))*(1+'תכנון הבראה'!$E53)^('תכנון הבראה'!$K53/12)+
($C25=3)*'תכנון הבראה'!$L53*(BE$17&lt;='תכנון הבראה'!$J53))+ IF($C25=4,(1-'תכנון הבראה'!$M53/'תכנון הבראה'!$B53)*'תכנון הבראה'!$C53,0)*(BE$17&lt;='תכנון הבראה'!$D53)</f>
        <v>0</v>
      </c>
      <c r="BF25" s="162">
        <f ca="1">IF($A25="",0,($C25=0)*'פריסת חובות'!BF16 +($C25=1)*0+ ($C25=2)*IF(BF$17&lt;='תכנון הבראה'!$K53,0,OFFSET('פריסת חובות'!BF16,0,-'תכנון הבראה'!$K53))*(1+'תכנון הבראה'!$E53)^('תכנון הבראה'!$K53/12)+
($C25=3)*'תכנון הבראה'!$L53*(BF$17&lt;='תכנון הבראה'!$J53))+ IF($C25=4,(1-'תכנון הבראה'!$M53/'תכנון הבראה'!$B53)*'תכנון הבראה'!$C53,0)*(BF$17&lt;='תכנון הבראה'!$D53)</f>
        <v>0</v>
      </c>
      <c r="BG25" s="162">
        <f ca="1">IF($A25="",0,($C25=0)*'פריסת חובות'!BG16 +($C25=1)*0+ ($C25=2)*IF(BG$17&lt;='תכנון הבראה'!$K53,0,OFFSET('פריסת חובות'!BG16,0,-'תכנון הבראה'!$K53))*(1+'תכנון הבראה'!$E53)^('תכנון הבראה'!$K53/12)+
($C25=3)*'תכנון הבראה'!$L53*(BG$17&lt;='תכנון הבראה'!$J53))+ IF($C25=4,(1-'תכנון הבראה'!$M53/'תכנון הבראה'!$B53)*'תכנון הבראה'!$C53,0)*(BG$17&lt;='תכנון הבראה'!$D53)</f>
        <v>0</v>
      </c>
      <c r="BH25" s="162">
        <f ca="1">IF($A25="",0,($C25=0)*'פריסת חובות'!BH16 +($C25=1)*0+ ($C25=2)*IF(BH$17&lt;='תכנון הבראה'!$K53,0,OFFSET('פריסת חובות'!BH16,0,-'תכנון הבראה'!$K53))*(1+'תכנון הבראה'!$E53)^('תכנון הבראה'!$K53/12)+
($C25=3)*'תכנון הבראה'!$L53*(BH$17&lt;='תכנון הבראה'!$J53))+ IF($C25=4,(1-'תכנון הבראה'!$M53/'תכנון הבראה'!$B53)*'תכנון הבראה'!$C53,0)*(BH$17&lt;='תכנון הבראה'!$D53)</f>
        <v>0</v>
      </c>
      <c r="BI25" s="162">
        <f ca="1">IF($A25="",0,($C25=0)*'פריסת חובות'!BI16 +($C25=1)*0+ ($C25=2)*IF(BI$17&lt;='תכנון הבראה'!$K53,0,OFFSET('פריסת חובות'!BI16,0,-'תכנון הבראה'!$K53))*(1+'תכנון הבראה'!$E53)^('תכנון הבראה'!$K53/12)+
($C25=3)*'תכנון הבראה'!$L53*(BI$17&lt;='תכנון הבראה'!$J53))+ IF($C25=4,(1-'תכנון הבראה'!$M53/'תכנון הבראה'!$B53)*'תכנון הבראה'!$C53,0)*(BI$17&lt;='תכנון הבראה'!$D53)</f>
        <v>0</v>
      </c>
      <c r="BJ25" s="162">
        <f ca="1">IF($A25="",0,($C25=0)*'פריסת חובות'!BJ16 +($C25=1)*0+ ($C25=2)*IF(BJ$17&lt;='תכנון הבראה'!$K53,0,OFFSET('פריסת חובות'!BJ16,0,-'תכנון הבראה'!$K53))*(1+'תכנון הבראה'!$E53)^('תכנון הבראה'!$K53/12)+
($C25=3)*'תכנון הבראה'!$L53*(BJ$17&lt;='תכנון הבראה'!$J53))+ IF($C25=4,(1-'תכנון הבראה'!$M53/'תכנון הבראה'!$B53)*'תכנון הבראה'!$C53,0)*(BJ$17&lt;='תכנון הבראה'!$D53)</f>
        <v>0</v>
      </c>
      <c r="BK25" s="162">
        <f ca="1">IF($A25="",0,($C25=0)*'פריסת חובות'!BK16 +($C25=1)*0+ ($C25=2)*IF(BK$17&lt;='תכנון הבראה'!$K53,0,OFFSET('פריסת חובות'!BK16,0,-'תכנון הבראה'!$K53))*(1+'תכנון הבראה'!$E53)^('תכנון הבראה'!$K53/12)+
($C25=3)*'תכנון הבראה'!$L53*(BK$17&lt;='תכנון הבראה'!$J53))+ IF($C25=4,(1-'תכנון הבראה'!$M53/'תכנון הבראה'!$B53)*'תכנון הבראה'!$C53,0)*(BK$17&lt;='תכנון הבראה'!$D53)</f>
        <v>0</v>
      </c>
      <c r="BL25" s="162">
        <f ca="1">IF($A25="",0,($C25=0)*'פריסת חובות'!BL16 +($C25=1)*0+ ($C25=2)*IF(BL$17&lt;='תכנון הבראה'!$K53,0,OFFSET('פריסת חובות'!BL16,0,-'תכנון הבראה'!$K53))*(1+'תכנון הבראה'!$E53)^('תכנון הבראה'!$K53/12)+
($C25=3)*'תכנון הבראה'!$L53*(BL$17&lt;='תכנון הבראה'!$J53))+ IF($C25=4,(1-'תכנון הבראה'!$M53/'תכנון הבראה'!$B53)*'תכנון הבראה'!$C53,0)*(BL$17&lt;='תכנון הבראה'!$D53)</f>
        <v>0</v>
      </c>
      <c r="BM25" s="162">
        <f ca="1">IF($A25="",0,($C25=0)*'פריסת חובות'!BM16 +($C25=1)*0+ ($C25=2)*IF(BM$17&lt;='תכנון הבראה'!$K53,0,OFFSET('פריסת חובות'!BM16,0,-'תכנון הבראה'!$K53))*(1+'תכנון הבראה'!$E53)^('תכנון הבראה'!$K53/12)+
($C25=3)*'תכנון הבראה'!$L53*(BM$17&lt;='תכנון הבראה'!$J53))+ IF($C25=4,(1-'תכנון הבראה'!$M53/'תכנון הבראה'!$B53)*'תכנון הבראה'!$C53,0)*(BM$17&lt;='תכנון הבראה'!$D53)</f>
        <v>0</v>
      </c>
      <c r="BN25" s="162">
        <f ca="1">IF($A25="",0,($C25=0)*'פריסת חובות'!BN16 +($C25=1)*0+ ($C25=2)*IF(BN$17&lt;='תכנון הבראה'!$K53,0,OFFSET('פריסת חובות'!BN16,0,-'תכנון הבראה'!$K53))*(1+'תכנון הבראה'!$E53)^('תכנון הבראה'!$K53/12)+
($C25=3)*'תכנון הבראה'!$L53*(BN$17&lt;='תכנון הבראה'!$J53))+ IF($C25=4,(1-'תכנון הבראה'!$M53/'תכנון הבראה'!$B53)*'תכנון הבראה'!$C53,0)*(BN$17&lt;='תכנון הבראה'!$D53)</f>
        <v>0</v>
      </c>
      <c r="BO25" s="162">
        <f ca="1">IF($A25="",0,($C25=0)*'פריסת חובות'!BO16 +($C25=1)*0+ ($C25=2)*IF(BO$17&lt;='תכנון הבראה'!$K53,0,OFFSET('פריסת חובות'!BO16,0,-'תכנון הבראה'!$K53))*(1+'תכנון הבראה'!$E53)^('תכנון הבראה'!$K53/12)+
($C25=3)*'תכנון הבראה'!$L53*(BO$17&lt;='תכנון הבראה'!$J53))+ IF($C25=4,(1-'תכנון הבראה'!$M53/'תכנון הבראה'!$B53)*'תכנון הבראה'!$C53,0)*(BO$17&lt;='תכנון הבראה'!$D53)</f>
        <v>0</v>
      </c>
      <c r="BP25" s="162">
        <f ca="1">IF($A25="",0,($C25=0)*'פריסת חובות'!BP16 +($C25=1)*0+ ($C25=2)*IF(BP$17&lt;='תכנון הבראה'!$K53,0,OFFSET('פריסת חובות'!BP16,0,-'תכנון הבראה'!$K53))*(1+'תכנון הבראה'!$E53)^('תכנון הבראה'!$K53/12)+
($C25=3)*'תכנון הבראה'!$L53*(BP$17&lt;='תכנון הבראה'!$J53))+ IF($C25=4,(1-'תכנון הבראה'!$M53/'תכנון הבראה'!$B53)*'תכנון הבראה'!$C53,0)*(BP$17&lt;='תכנון הבראה'!$D53)</f>
        <v>0</v>
      </c>
      <c r="BQ25" s="162">
        <f ca="1">IF($A25="",0,($C25=0)*'פריסת חובות'!BQ16 +($C25=1)*0+ ($C25=2)*IF(BQ$17&lt;='תכנון הבראה'!$K53,0,OFFSET('פריסת חובות'!BQ16,0,-'תכנון הבראה'!$K53))*(1+'תכנון הבראה'!$E53)^('תכנון הבראה'!$K53/12)+
($C25=3)*'תכנון הבראה'!$L53*(BQ$17&lt;='תכנון הבראה'!$J53))+ IF($C25=4,(1-'תכנון הבראה'!$M53/'תכנון הבראה'!$B53)*'תכנון הבראה'!$C53,0)*(BQ$17&lt;='תכנון הבראה'!$D53)</f>
        <v>0</v>
      </c>
      <c r="BR25" s="162">
        <f ca="1">IF($A25="",0,($C25=0)*'פריסת חובות'!BR16 +($C25=1)*0+ ($C25=2)*IF(BR$17&lt;='תכנון הבראה'!$K53,0,OFFSET('פריסת חובות'!BR16,0,-'תכנון הבראה'!$K53))*(1+'תכנון הבראה'!$E53)^('תכנון הבראה'!$K53/12)+
($C25=3)*'תכנון הבראה'!$L53*(BR$17&lt;='תכנון הבראה'!$J53))+ IF($C25=4,(1-'תכנון הבראה'!$M53/'תכנון הבראה'!$B53)*'תכנון הבראה'!$C53,0)*(BR$17&lt;='תכנון הבראה'!$D53)</f>
        <v>0</v>
      </c>
      <c r="BS25" s="162">
        <f ca="1">IF($A25="",0,($C25=0)*'פריסת חובות'!BS16 +($C25=1)*0+ ($C25=2)*IF(BS$17&lt;='תכנון הבראה'!$K53,0,OFFSET('פריסת חובות'!BS16,0,-'תכנון הבראה'!$K53))*(1+'תכנון הבראה'!$E53)^('תכנון הבראה'!$K53/12)+
($C25=3)*'תכנון הבראה'!$L53*(BS$17&lt;='תכנון הבראה'!$J53))+ IF($C25=4,(1-'תכנון הבראה'!$M53/'תכנון הבראה'!$B53)*'תכנון הבראה'!$C53,0)*(BS$17&lt;='תכנון הבראה'!$D53)</f>
        <v>0</v>
      </c>
      <c r="BT25" s="162">
        <f ca="1">IF($A25="",0,($C25=0)*'פריסת חובות'!BT16 +($C25=1)*0+ ($C25=2)*IF(BT$17&lt;='תכנון הבראה'!$K53,0,OFFSET('פריסת חובות'!BT16,0,-'תכנון הבראה'!$K53))*(1+'תכנון הבראה'!$E53)^('תכנון הבראה'!$K53/12)+
($C25=3)*'תכנון הבראה'!$L53*(BT$17&lt;='תכנון הבראה'!$J53))+ IF($C25=4,(1-'תכנון הבראה'!$M53/'תכנון הבראה'!$B53)*'תכנון הבראה'!$C53,0)*(BT$17&lt;='תכנון הבראה'!$D53)</f>
        <v>0</v>
      </c>
      <c r="BU25" s="162">
        <f ca="1">IF($A25="",0,($C25=0)*'פריסת חובות'!BU16 +($C25=1)*0+ ($C25=2)*IF(BU$17&lt;='תכנון הבראה'!$K53,0,OFFSET('פריסת חובות'!BU16,0,-'תכנון הבראה'!$K53))*(1+'תכנון הבראה'!$E53)^('תכנון הבראה'!$K53/12)+
($C25=3)*'תכנון הבראה'!$L53*(BU$17&lt;='תכנון הבראה'!$J53))+ IF($C25=4,(1-'תכנון הבראה'!$M53/'תכנון הבראה'!$B53)*'תכנון הבראה'!$C53,0)*(BU$17&lt;='תכנון הבראה'!$D53)</f>
        <v>0</v>
      </c>
      <c r="BV25" s="162">
        <f ca="1">IF($A25="",0,($C25=0)*'פריסת חובות'!BV16 +($C25=1)*0+ ($C25=2)*IF(BV$17&lt;='תכנון הבראה'!$K53,0,OFFSET('פריסת חובות'!BV16,0,-'תכנון הבראה'!$K53))*(1+'תכנון הבראה'!$E53)^('תכנון הבראה'!$K53/12)+
($C25=3)*'תכנון הבראה'!$L53*(BV$17&lt;='תכנון הבראה'!$J53))+ IF($C25=4,(1-'תכנון הבראה'!$M53/'תכנון הבראה'!$B53)*'תכנון הבראה'!$C53,0)*(BV$17&lt;='תכנון הבראה'!$D53)</f>
        <v>0</v>
      </c>
      <c r="BW25" s="162">
        <f ca="1">IF($A25="",0,($C25=0)*'פריסת חובות'!BW16 +($C25=1)*0+ ($C25=2)*IF(BW$17&lt;='תכנון הבראה'!$K53,0,OFFSET('פריסת חובות'!BW16,0,-'תכנון הבראה'!$K53))*(1+'תכנון הבראה'!$E53)^('תכנון הבראה'!$K53/12)+
($C25=3)*'תכנון הבראה'!$L53*(BW$17&lt;='תכנון הבראה'!$J53))+ IF($C25=4,(1-'תכנון הבראה'!$M53/'תכנון הבראה'!$B53)*'תכנון הבראה'!$C53,0)*(BW$17&lt;='תכנון הבראה'!$D53)</f>
        <v>0</v>
      </c>
      <c r="BX25" s="162">
        <f ca="1">IF($A25="",0,($C25=0)*'פריסת חובות'!BX16 +($C25=1)*0+ ($C25=2)*IF(BX$17&lt;='תכנון הבראה'!$K53,0,OFFSET('פריסת חובות'!BX16,0,-'תכנון הבראה'!$K53))*(1+'תכנון הבראה'!$E53)^('תכנון הבראה'!$K53/12)+
($C25=3)*'תכנון הבראה'!$L53*(BX$17&lt;='תכנון הבראה'!$J53))+ IF($C25=4,(1-'תכנון הבראה'!$M53/'תכנון הבראה'!$B53)*'תכנון הבראה'!$C53,0)*(BX$17&lt;='תכנון הבראה'!$D53)</f>
        <v>0</v>
      </c>
      <c r="BY25" s="162">
        <f ca="1">IF($A25="",0,($C25=0)*'פריסת חובות'!BY16 +($C25=1)*0+ ($C25=2)*IF(BY$17&lt;='תכנון הבראה'!$K53,0,OFFSET('פריסת חובות'!BY16,0,-'תכנון הבראה'!$K53))*(1+'תכנון הבראה'!$E53)^('תכנון הבראה'!$K53/12)+
($C25=3)*'תכנון הבראה'!$L53*(BY$17&lt;='תכנון הבראה'!$J53))+ IF($C25=4,(1-'תכנון הבראה'!$M53/'תכנון הבראה'!$B53)*'תכנון הבראה'!$C53,0)*(BY$17&lt;='תכנון הבראה'!$D53)</f>
        <v>0</v>
      </c>
      <c r="BZ25" s="162">
        <f ca="1">IF($A25="",0,($C25=0)*'פריסת חובות'!BZ16 +($C25=1)*0+ ($C25=2)*IF(BZ$17&lt;='תכנון הבראה'!$K53,0,OFFSET('פריסת חובות'!BZ16,0,-'תכנון הבראה'!$K53))*(1+'תכנון הבראה'!$E53)^('תכנון הבראה'!$K53/12)+
($C25=3)*'תכנון הבראה'!$L53*(BZ$17&lt;='תכנון הבראה'!$J53))+ IF($C25=4,(1-'תכנון הבראה'!$M53/'תכנון הבראה'!$B53)*'תכנון הבראה'!$C53,0)*(BZ$17&lt;='תכנון הבראה'!$D53)</f>
        <v>0</v>
      </c>
      <c r="CA25" s="162">
        <f ca="1">IF($A25="",0,($C25=0)*'פריסת חובות'!CA16 +($C25=1)*0+ ($C25=2)*IF(CA$17&lt;='תכנון הבראה'!$K53,0,OFFSET('פריסת חובות'!CA16,0,-'תכנון הבראה'!$K53))*(1+'תכנון הבראה'!$E53)^('תכנון הבראה'!$K53/12)+
($C25=3)*'תכנון הבראה'!$L53*(CA$17&lt;='תכנון הבראה'!$J53))+ IF($C25=4,(1-'תכנון הבראה'!$M53/'תכנון הבראה'!$B53)*'תכנון הבראה'!$C53,0)*(CA$17&lt;='תכנון הבראה'!$D53)</f>
        <v>0</v>
      </c>
      <c r="CB25" s="162">
        <f ca="1">IF($A25="",0,($C25=0)*'פריסת חובות'!CB16 +($C25=1)*0+ ($C25=2)*IF(CB$17&lt;='תכנון הבראה'!$K53,0,OFFSET('פריסת חובות'!CB16,0,-'תכנון הבראה'!$K53))*(1+'תכנון הבראה'!$E53)^('תכנון הבראה'!$K53/12)+
($C25=3)*'תכנון הבראה'!$L53*(CB$17&lt;='תכנון הבראה'!$J53))+ IF($C25=4,(1-'תכנון הבראה'!$M53/'תכנון הבראה'!$B53)*'תכנון הבראה'!$C53,0)*(CB$17&lt;='תכנון הבראה'!$D53)</f>
        <v>0</v>
      </c>
      <c r="CC25" s="162">
        <f ca="1">IF($A25="",0,($C25=0)*'פריסת חובות'!CC16 +($C25=1)*0+ ($C25=2)*IF(CC$17&lt;='תכנון הבראה'!$K53,0,OFFSET('פריסת חובות'!CC16,0,-'תכנון הבראה'!$K53))*(1+'תכנון הבראה'!$E53)^('תכנון הבראה'!$K53/12)+
($C25=3)*'תכנון הבראה'!$L53*(CC$17&lt;='תכנון הבראה'!$J53))+ IF($C25=4,(1-'תכנון הבראה'!$M53/'תכנון הבראה'!$B53)*'תכנון הבראה'!$C53,0)*(CC$17&lt;='תכנון הבראה'!$D53)</f>
        <v>0</v>
      </c>
      <c r="CD25" s="162">
        <f ca="1">IF($A25="",0,($C25=0)*'פריסת חובות'!CD16 +($C25=1)*0+ ($C25=2)*IF(CD$17&lt;='תכנון הבראה'!$K53,0,OFFSET('פריסת חובות'!CD16,0,-'תכנון הבראה'!$K53))*(1+'תכנון הבראה'!$E53)^('תכנון הבראה'!$K53/12)+
($C25=3)*'תכנון הבראה'!$L53*(CD$17&lt;='תכנון הבראה'!$J53))+ IF($C25=4,(1-'תכנון הבראה'!$M53/'תכנון הבראה'!$B53)*'תכנון הבראה'!$C53,0)*(CD$17&lt;='תכנון הבראה'!$D53)</f>
        <v>0</v>
      </c>
      <c r="CE25" s="162">
        <f ca="1">IF($A25="",0,($C25=0)*'פריסת חובות'!CE16 +($C25=1)*0+ ($C25=2)*IF(CE$17&lt;='תכנון הבראה'!$K53,0,OFFSET('פריסת חובות'!CE16,0,-'תכנון הבראה'!$K53))*(1+'תכנון הבראה'!$E53)^('תכנון הבראה'!$K53/12)+
($C25=3)*'תכנון הבראה'!$L53*(CE$17&lt;='תכנון הבראה'!$J53))+ IF($C25=4,(1-'תכנון הבראה'!$M53/'תכנון הבראה'!$B53)*'תכנון הבראה'!$C53,0)*(CE$17&lt;='תכנון הבראה'!$D53)</f>
        <v>0</v>
      </c>
      <c r="CF25" s="162">
        <f ca="1">IF($A25="",0,($C25=0)*'פריסת חובות'!CF16 +($C25=1)*0+ ($C25=2)*IF(CF$17&lt;='תכנון הבראה'!$K53,0,OFFSET('פריסת חובות'!CF16,0,-'תכנון הבראה'!$K53))*(1+'תכנון הבראה'!$E53)^('תכנון הבראה'!$K53/12)+
($C25=3)*'תכנון הבראה'!$L53*(CF$17&lt;='תכנון הבראה'!$J53))+ IF($C25=4,(1-'תכנון הבראה'!$M53/'תכנון הבראה'!$B53)*'תכנון הבראה'!$C53,0)*(CF$17&lt;='תכנון הבראה'!$D53)</f>
        <v>0</v>
      </c>
      <c r="CG25" s="162">
        <f ca="1">IF($A25="",0,($C25=0)*'פריסת חובות'!CG16 +($C25=1)*0+ ($C25=2)*IF(CG$17&lt;='תכנון הבראה'!$K53,0,OFFSET('פריסת חובות'!CG16,0,-'תכנון הבראה'!$K53))*(1+'תכנון הבראה'!$E53)^('תכנון הבראה'!$K53/12)+
($C25=3)*'תכנון הבראה'!$L53*(CG$17&lt;='תכנון הבראה'!$J53))+ IF($C25=4,(1-'תכנון הבראה'!$M53/'תכנון הבראה'!$B53)*'תכנון הבראה'!$C53,0)*(CG$17&lt;='תכנון הבראה'!$D53)</f>
        <v>0</v>
      </c>
      <c r="CH25" s="162">
        <f ca="1">IF($A25="",0,($C25=0)*'פריסת חובות'!CH16 +($C25=1)*0+ ($C25=2)*IF(CH$17&lt;='תכנון הבראה'!$K53,0,OFFSET('פריסת חובות'!CH16,0,-'תכנון הבראה'!$K53))*(1+'תכנון הבראה'!$E53)^('תכנון הבראה'!$K53/12)+
($C25=3)*'תכנון הבראה'!$L53*(CH$17&lt;='תכנון הבראה'!$J53))+ IF($C25=4,(1-'תכנון הבראה'!$M53/'תכנון הבראה'!$B53)*'תכנון הבראה'!$C53,0)*(CH$17&lt;='תכנון הבראה'!$D53)</f>
        <v>0</v>
      </c>
      <c r="CI25" s="162">
        <f ca="1">IF($A25="",0,($C25=0)*'פריסת חובות'!CI16 +($C25=1)*0+ ($C25=2)*IF(CI$17&lt;='תכנון הבראה'!$K53,0,OFFSET('פריסת חובות'!CI16,0,-'תכנון הבראה'!$K53))*(1+'תכנון הבראה'!$E53)^('תכנון הבראה'!$K53/12)+
($C25=3)*'תכנון הבראה'!$L53*(CI$17&lt;='תכנון הבראה'!$J53))+ IF($C25=4,(1-'תכנון הבראה'!$M53/'תכנון הבראה'!$B53)*'תכנון הבראה'!$C53,0)*(CI$17&lt;='תכנון הבראה'!$D53)</f>
        <v>0</v>
      </c>
      <c r="CJ25" s="162">
        <f ca="1">IF($A25="",0,($C25=0)*'פריסת חובות'!CJ16 +($C25=1)*0+ ($C25=2)*IF(CJ$17&lt;='תכנון הבראה'!$K53,0,OFFSET('פריסת חובות'!CJ16,0,-'תכנון הבראה'!$K53))*(1+'תכנון הבראה'!$E53)^('תכנון הבראה'!$K53/12)+
($C25=3)*'תכנון הבראה'!$L53*(CJ$17&lt;='תכנון הבראה'!$J53))+ IF($C25=4,(1-'תכנון הבראה'!$M53/'תכנון הבראה'!$B53)*'תכנון הבראה'!$C53,0)*(CJ$17&lt;='תכנון הבראה'!$D53)</f>
        <v>0</v>
      </c>
      <c r="CK25" s="162">
        <f ca="1">IF($A25="",0,($C25=0)*'פריסת חובות'!CK16 +($C25=1)*0+ ($C25=2)*IF(CK$17&lt;='תכנון הבראה'!$K53,0,OFFSET('פריסת חובות'!CK16,0,-'תכנון הבראה'!$K53))*(1+'תכנון הבראה'!$E53)^('תכנון הבראה'!$K53/12)+
($C25=3)*'תכנון הבראה'!$L53*(CK$17&lt;='תכנון הבראה'!$J53))+ IF($C25=4,(1-'תכנון הבראה'!$M53/'תכנון הבראה'!$B53)*'תכנון הבראה'!$C53,0)*(CK$17&lt;='תכנון הבראה'!$D53)</f>
        <v>0</v>
      </c>
      <c r="CL25" s="162">
        <f ca="1">IF($A25="",0,($C25=0)*'פריסת חובות'!CL16 +($C25=1)*0+ ($C25=2)*IF(CL$17&lt;='תכנון הבראה'!$K53,0,OFFSET('פריסת חובות'!CL16,0,-'תכנון הבראה'!$K53))*(1+'תכנון הבראה'!$E53)^('תכנון הבראה'!$K53/12)+
($C25=3)*'תכנון הבראה'!$L53*(CL$17&lt;='תכנון הבראה'!$J53))+ IF($C25=4,(1-'תכנון הבראה'!$M53/'תכנון הבראה'!$B53)*'תכנון הבראה'!$C53,0)*(CL$17&lt;='תכנון הבראה'!$D53)</f>
        <v>0</v>
      </c>
      <c r="CM25" s="162">
        <f ca="1">IF($A25="",0,($C25=0)*'פריסת חובות'!CM16 +($C25=1)*0+ ($C25=2)*IF(CM$17&lt;='תכנון הבראה'!$K53,0,OFFSET('פריסת חובות'!CM16,0,-'תכנון הבראה'!$K53))*(1+'תכנון הבראה'!$E53)^('תכנון הבראה'!$K53/12)+
($C25=3)*'תכנון הבראה'!$L53*(CM$17&lt;='תכנון הבראה'!$J53))+ IF($C25=4,(1-'תכנון הבראה'!$M53/'תכנון הבראה'!$B53)*'תכנון הבראה'!$C53,0)*(CM$17&lt;='תכנון הבראה'!$D53)</f>
        <v>0</v>
      </c>
      <c r="CN25" s="162">
        <f ca="1">IF($A25="",0,($C25=0)*'פריסת חובות'!CN16 +($C25=1)*0+ ($C25=2)*IF(CN$17&lt;='תכנון הבראה'!$K53,0,OFFSET('פריסת חובות'!CN16,0,-'תכנון הבראה'!$K53))*(1+'תכנון הבראה'!$E53)^('תכנון הבראה'!$K53/12)+
($C25=3)*'תכנון הבראה'!$L53*(CN$17&lt;='תכנון הבראה'!$J53))+ IF($C25=4,(1-'תכנון הבראה'!$M53/'תכנון הבראה'!$B53)*'תכנון הבראה'!$C53,0)*(CN$17&lt;='תכנון הבראה'!$D53)</f>
        <v>0</v>
      </c>
      <c r="CO25" s="162">
        <f ca="1">IF($A25="",0,($C25=0)*'פריסת חובות'!CO16 +($C25=1)*0+ ($C25=2)*IF(CO$17&lt;='תכנון הבראה'!$K53,0,OFFSET('פריסת חובות'!CO16,0,-'תכנון הבראה'!$K53))*(1+'תכנון הבראה'!$E53)^('תכנון הבראה'!$K53/12)+
($C25=3)*'תכנון הבראה'!$L53*(CO$17&lt;='תכנון הבראה'!$J53))+ IF($C25=4,(1-'תכנון הבראה'!$M53/'תכנון הבראה'!$B53)*'תכנון הבראה'!$C53,0)*(CO$17&lt;='תכנון הבראה'!$D53)</f>
        <v>0</v>
      </c>
      <c r="CP25" s="162">
        <f ca="1">IF($A25="",0,($C25=0)*'פריסת חובות'!CP16 +($C25=1)*0+ ($C25=2)*IF(CP$17&lt;='תכנון הבראה'!$K53,0,OFFSET('פריסת חובות'!CP16,0,-'תכנון הבראה'!$K53))*(1+'תכנון הבראה'!$E53)^('תכנון הבראה'!$K53/12)+
($C25=3)*'תכנון הבראה'!$L53*(CP$17&lt;='תכנון הבראה'!$J53))+ IF($C25=4,(1-'תכנון הבראה'!$M53/'תכנון הבראה'!$B53)*'תכנון הבראה'!$C53,0)*(CP$17&lt;='תכנון הבראה'!$D53)</f>
        <v>0</v>
      </c>
      <c r="CQ25" s="162">
        <f ca="1">IF($A25="",0,($C25=0)*'פריסת חובות'!CQ16 +($C25=1)*0+ ($C25=2)*IF(CQ$17&lt;='תכנון הבראה'!$K53,0,OFFSET('פריסת חובות'!CQ16,0,-'תכנון הבראה'!$K53))*(1+'תכנון הבראה'!$E53)^('תכנון הבראה'!$K53/12)+
($C25=3)*'תכנון הבראה'!$L53*(CQ$17&lt;='תכנון הבראה'!$J53))+ IF($C25=4,(1-'תכנון הבראה'!$M53/'תכנון הבראה'!$B53)*'תכנון הבראה'!$C53,0)*(CQ$17&lt;='תכנון הבראה'!$D53)</f>
        <v>0</v>
      </c>
      <c r="CR25" s="162">
        <f ca="1">IF($A25="",0,($C25=0)*'פריסת חובות'!CR16 +($C25=1)*0+ ($C25=2)*IF(CR$17&lt;='תכנון הבראה'!$K53,0,OFFSET('פריסת חובות'!CR16,0,-'תכנון הבראה'!$K53))*(1+'תכנון הבראה'!$E53)^('תכנון הבראה'!$K53/12)+
($C25=3)*'תכנון הבראה'!$L53*(CR$17&lt;='תכנון הבראה'!$J53))+ IF($C25=4,(1-'תכנון הבראה'!$M53/'תכנון הבראה'!$B53)*'תכנון הבראה'!$C53,0)*(CR$17&lt;='תכנון הבראה'!$D53)</f>
        <v>0</v>
      </c>
      <c r="CS25" s="162">
        <f ca="1">IF($A25="",0,($C25=0)*'פריסת חובות'!CS16 +($C25=1)*0+ ($C25=2)*IF(CS$17&lt;='תכנון הבראה'!$K53,0,OFFSET('פריסת חובות'!CS16,0,-'תכנון הבראה'!$K53))*(1+'תכנון הבראה'!$E53)^('תכנון הבראה'!$K53/12)+
($C25=3)*'תכנון הבראה'!$L53*(CS$17&lt;='תכנון הבראה'!$J53))+ IF($C25=4,(1-'תכנון הבראה'!$M53/'תכנון הבראה'!$B53)*'תכנון הבראה'!$C53,0)*(CS$17&lt;='תכנון הבראה'!$D53)</f>
        <v>0</v>
      </c>
      <c r="CT25" s="162">
        <f ca="1">IF($A25="",0,($C25=0)*'פריסת חובות'!CT16 +($C25=1)*0+ ($C25=2)*IF(CT$17&lt;='תכנון הבראה'!$K53,0,OFFSET('פריסת חובות'!CT16,0,-'תכנון הבראה'!$K53))*(1+'תכנון הבראה'!$E53)^('תכנון הבראה'!$K53/12)+
($C25=3)*'תכנון הבראה'!$L53*(CT$17&lt;='תכנון הבראה'!$J53))+ IF($C25=4,(1-'תכנון הבראה'!$M53/'תכנון הבראה'!$B53)*'תכנון הבראה'!$C53,0)*(CT$17&lt;='תכנון הבראה'!$D53)</f>
        <v>0</v>
      </c>
      <c r="CU25" s="162">
        <f ca="1">IF($A25="",0,($C25=0)*'פריסת חובות'!CU16 +($C25=1)*0+ ($C25=2)*IF(CU$17&lt;='תכנון הבראה'!$K53,0,OFFSET('פריסת חובות'!CU16,0,-'תכנון הבראה'!$K53))*(1+'תכנון הבראה'!$E53)^('תכנון הבראה'!$K53/12)+
($C25=3)*'תכנון הבראה'!$L53*(CU$17&lt;='תכנון הבראה'!$J53))+ IF($C25=4,(1-'תכנון הבראה'!$M53/'תכנון הבראה'!$B53)*'תכנון הבראה'!$C53,0)*(CU$17&lt;='תכנון הבראה'!$D53)</f>
        <v>0</v>
      </c>
      <c r="CV25" s="162">
        <f ca="1">IF($A25="",0,($C25=0)*'פריסת חובות'!CV16 +($C25=1)*0+ ($C25=2)*IF(CV$17&lt;='תכנון הבראה'!$K53,0,OFFSET('פריסת חובות'!CV16,0,-'תכנון הבראה'!$K53))*(1+'תכנון הבראה'!$E53)^('תכנון הבראה'!$K53/12)+
($C25=3)*'תכנון הבראה'!$L53*(CV$17&lt;='תכנון הבראה'!$J53))+ IF($C25=4,(1-'תכנון הבראה'!$M53/'תכנון הבראה'!$B53)*'תכנון הבראה'!$C53,0)*(CV$17&lt;='תכנון הבראה'!$D53)</f>
        <v>0</v>
      </c>
      <c r="CW25" s="162">
        <f ca="1">IF($A25="",0,($C25=0)*'פריסת חובות'!CW16 +($C25=1)*0+ ($C25=2)*IF(CW$17&lt;='תכנון הבראה'!$K53,0,OFFSET('פריסת חובות'!CW16,0,-'תכנון הבראה'!$K53))*(1+'תכנון הבראה'!$E53)^('תכנון הבראה'!$K53/12)+
($C25=3)*'תכנון הבראה'!$L53*(CW$17&lt;='תכנון הבראה'!$J53))+ IF($C25=4,(1-'תכנון הבראה'!$M53/'תכנון הבראה'!$B53)*'תכנון הבראה'!$C53,0)*(CW$17&lt;='תכנון הבראה'!$D53)</f>
        <v>0</v>
      </c>
      <c r="CX25" s="162">
        <f ca="1">IF($A25="",0,($C25=0)*'פריסת חובות'!CX16 +($C25=1)*0+ ($C25=2)*IF(CX$17&lt;='תכנון הבראה'!$K53,0,OFFSET('פריסת חובות'!CX16,0,-'תכנון הבראה'!$K53))*(1+'תכנון הבראה'!$E53)^('תכנון הבראה'!$K53/12)+
($C25=3)*'תכנון הבראה'!$L53*(CX$17&lt;='תכנון הבראה'!$J53))+ IF($C25=4,(1-'תכנון הבראה'!$M53/'תכנון הבראה'!$B53)*'תכנון הבראה'!$C53,0)*(CX$17&lt;='תכנון הבראה'!$D53)</f>
        <v>0</v>
      </c>
      <c r="CY25" s="162">
        <f ca="1">IF($A25="",0,($C25=0)*'פריסת חובות'!CY16 +($C25=1)*0+ ($C25=2)*IF(CY$17&lt;='תכנון הבראה'!$K53,0,OFFSET('פריסת חובות'!CY16,0,-'תכנון הבראה'!$K53))*(1+'תכנון הבראה'!$E53)^('תכנון הבראה'!$K53/12)+
($C25=3)*'תכנון הבראה'!$L53*(CY$17&lt;='תכנון הבראה'!$J53))+ IF($C25=4,(1-'תכנון הבראה'!$M53/'תכנון הבראה'!$B53)*'תכנון הבראה'!$C53,0)*(CY$17&lt;='תכנון הבראה'!$D53)</f>
        <v>0</v>
      </c>
      <c r="CZ25" s="163">
        <f ca="1">IF($A25="",0,($C25=0)*'פריסת חובות'!CZ16 +($C25=1)*0+ ($C25=2)*IF(CZ$17&lt;='תכנון הבראה'!$K53,0,OFFSET('פריסת חובות'!CZ16,0,-'תכנון הבראה'!$K53))*(1+'תכנון הבראה'!$E53)^('תכנון הבראה'!$K53/12)+
($C25=3)*'תכנון הבראה'!$L53*(CZ$17&lt;='תכנון הבראה'!$J53))+ IF($C25=4,(1-'תכנון הבראה'!$M53/'תכנון הבראה'!$B53)*'תכנון הבראה'!$C53,0)*(CZ$17&lt;='תכנון הבראה'!$D53)</f>
        <v>0</v>
      </c>
    </row>
    <row r="26" spans="1:104" ht="12.75" hidden="1" customHeight="1" outlineLevel="1">
      <c r="A26" s="193" t="str">
        <f ca="1">'תכנון הבראה'!A54</f>
        <v/>
      </c>
      <c r="B26" s="161">
        <f>'תכנון הבראה'!H54</f>
        <v>0</v>
      </c>
      <c r="C26" s="158">
        <f t="shared" si="18"/>
        <v>0</v>
      </c>
      <c r="D26" s="158"/>
      <c r="E26" s="162">
        <f ca="1">IF($A26="",0,($C26=0)*'פריסת חובות'!E17 +($C26=1)*0+ ($C26=2)*IF(E$17&lt;='תכנון הבראה'!$K54,0,OFFSET('פריסת חובות'!E17,0,-'תכנון הבראה'!$K54))*(1+'תכנון הבראה'!$E54)^('תכנון הבראה'!$K54/12)+
($C26=3)*'תכנון הבראה'!$L54*(E$17&lt;='תכנון הבראה'!$J54))+ IF($C26=4,(1-'תכנון הבראה'!$M54/'תכנון הבראה'!$B54)*'תכנון הבראה'!$C54,0)*(E$17&lt;='תכנון הבראה'!$D54)</f>
        <v>0</v>
      </c>
      <c r="F26" s="162">
        <f ca="1">IF($A26="",0,($C26=0)*'פריסת חובות'!F17 +($C26=1)*0+ ($C26=2)*IF(F$17&lt;='תכנון הבראה'!$K54,0,OFFSET('פריסת חובות'!F17,0,-'תכנון הבראה'!$K54))*(1+'תכנון הבראה'!$E54)^('תכנון הבראה'!$K54/12)+
($C26=3)*'תכנון הבראה'!$L54*(F$17&lt;='תכנון הבראה'!$J54))+ IF($C26=4,(1-'תכנון הבראה'!$M54/'תכנון הבראה'!$B54)*'תכנון הבראה'!$C54,0)*(F$17&lt;='תכנון הבראה'!$D54)</f>
        <v>0</v>
      </c>
      <c r="G26" s="162">
        <f ca="1">IF($A26="",0,($C26=0)*'פריסת חובות'!G17 +($C26=1)*0+ ($C26=2)*IF(G$17&lt;='תכנון הבראה'!$K54,0,OFFSET('פריסת חובות'!G17,0,-'תכנון הבראה'!$K54))*(1+'תכנון הבראה'!$E54)^('תכנון הבראה'!$K54/12)+
($C26=3)*'תכנון הבראה'!$L54*(G$17&lt;='תכנון הבראה'!$J54))+ IF($C26=4,(1-'תכנון הבראה'!$M54/'תכנון הבראה'!$B54)*'תכנון הבראה'!$C54,0)*(G$17&lt;='תכנון הבראה'!$D54)</f>
        <v>0</v>
      </c>
      <c r="H26" s="162">
        <f ca="1">IF($A26="",0,($C26=0)*'פריסת חובות'!H17 +($C26=1)*0+ ($C26=2)*IF(H$17&lt;='תכנון הבראה'!$K54,0,OFFSET('פריסת חובות'!H17,0,-'תכנון הבראה'!$K54))*(1+'תכנון הבראה'!$E54)^('תכנון הבראה'!$K54/12)+
($C26=3)*'תכנון הבראה'!$L54*(H$17&lt;='תכנון הבראה'!$J54))+ IF($C26=4,(1-'תכנון הבראה'!$M54/'תכנון הבראה'!$B54)*'תכנון הבראה'!$C54,0)*(H$17&lt;='תכנון הבראה'!$D54)</f>
        <v>0</v>
      </c>
      <c r="I26" s="162">
        <f ca="1">IF($A26="",0,($C26=0)*'פריסת חובות'!I17 +($C26=1)*0+ ($C26=2)*IF(I$17&lt;='תכנון הבראה'!$K54,0,OFFSET('פריסת חובות'!I17,0,-'תכנון הבראה'!$K54))*(1+'תכנון הבראה'!$E54)^('תכנון הבראה'!$K54/12)+
($C26=3)*'תכנון הבראה'!$L54*(I$17&lt;='תכנון הבראה'!$J54))+ IF($C26=4,(1-'תכנון הבראה'!$M54/'תכנון הבראה'!$B54)*'תכנון הבראה'!$C54,0)*(I$17&lt;='תכנון הבראה'!$D54)</f>
        <v>0</v>
      </c>
      <c r="J26" s="162">
        <f ca="1">IF($A26="",0,($C26=0)*'פריסת חובות'!J17 +($C26=1)*0+ ($C26=2)*IF(J$17&lt;='תכנון הבראה'!$K54,0,OFFSET('פריסת חובות'!J17,0,-'תכנון הבראה'!$K54))*(1+'תכנון הבראה'!$E54)^('תכנון הבראה'!$K54/12)+
($C26=3)*'תכנון הבראה'!$L54*(J$17&lt;='תכנון הבראה'!$J54))+ IF($C26=4,(1-'תכנון הבראה'!$M54/'תכנון הבראה'!$B54)*'תכנון הבראה'!$C54,0)*(J$17&lt;='תכנון הבראה'!$D54)</f>
        <v>0</v>
      </c>
      <c r="K26" s="162">
        <f ca="1">IF($A26="",0,($C26=0)*'פריסת חובות'!K17 +($C26=1)*0+ ($C26=2)*IF(K$17&lt;='תכנון הבראה'!$K54,0,OFFSET('פריסת חובות'!K17,0,-'תכנון הבראה'!$K54))*(1+'תכנון הבראה'!$E54)^('תכנון הבראה'!$K54/12)+
($C26=3)*'תכנון הבראה'!$L54*(K$17&lt;='תכנון הבראה'!$J54))+ IF($C26=4,(1-'תכנון הבראה'!$M54/'תכנון הבראה'!$B54)*'תכנון הבראה'!$C54,0)*(K$17&lt;='תכנון הבראה'!$D54)</f>
        <v>0</v>
      </c>
      <c r="L26" s="162">
        <f ca="1">IF($A26="",0,($C26=0)*'פריסת חובות'!L17 +($C26=1)*0+ ($C26=2)*IF(L$17&lt;='תכנון הבראה'!$K54,0,OFFSET('פריסת חובות'!L17,0,-'תכנון הבראה'!$K54))*(1+'תכנון הבראה'!$E54)^('תכנון הבראה'!$K54/12)+
($C26=3)*'תכנון הבראה'!$L54*(L$17&lt;='תכנון הבראה'!$J54))+ IF($C26=4,(1-'תכנון הבראה'!$M54/'תכנון הבראה'!$B54)*'תכנון הבראה'!$C54,0)*(L$17&lt;='תכנון הבראה'!$D54)</f>
        <v>0</v>
      </c>
      <c r="M26" s="162">
        <f ca="1">IF($A26="",0,($C26=0)*'פריסת חובות'!M17 +($C26=1)*0+ ($C26=2)*IF(M$17&lt;='תכנון הבראה'!$K54,0,OFFSET('פריסת חובות'!M17,0,-'תכנון הבראה'!$K54))*(1+'תכנון הבראה'!$E54)^('תכנון הבראה'!$K54/12)+
($C26=3)*'תכנון הבראה'!$L54*(M$17&lt;='תכנון הבראה'!$J54))+ IF($C26=4,(1-'תכנון הבראה'!$M54/'תכנון הבראה'!$B54)*'תכנון הבראה'!$C54,0)*(M$17&lt;='תכנון הבראה'!$D54)</f>
        <v>0</v>
      </c>
      <c r="N26" s="162">
        <f ca="1">IF($A26="",0,($C26=0)*'פריסת חובות'!N17 +($C26=1)*0+ ($C26=2)*IF(N$17&lt;='תכנון הבראה'!$K54,0,OFFSET('פריסת חובות'!N17,0,-'תכנון הבראה'!$K54))*(1+'תכנון הבראה'!$E54)^('תכנון הבראה'!$K54/12)+
($C26=3)*'תכנון הבראה'!$L54*(N$17&lt;='תכנון הבראה'!$J54))+ IF($C26=4,(1-'תכנון הבראה'!$M54/'תכנון הבראה'!$B54)*'תכנון הבראה'!$C54,0)*(N$17&lt;='תכנון הבראה'!$D54)</f>
        <v>0</v>
      </c>
      <c r="O26" s="162">
        <f ca="1">IF($A26="",0,($C26=0)*'פריסת חובות'!O17 +($C26=1)*0+ ($C26=2)*IF(O$17&lt;='תכנון הבראה'!$K54,0,OFFSET('פריסת חובות'!O17,0,-'תכנון הבראה'!$K54))*(1+'תכנון הבראה'!$E54)^('תכנון הבראה'!$K54/12)+
($C26=3)*'תכנון הבראה'!$L54*(O$17&lt;='תכנון הבראה'!$J54))+ IF($C26=4,(1-'תכנון הבראה'!$M54/'תכנון הבראה'!$B54)*'תכנון הבראה'!$C54,0)*(O$17&lt;='תכנון הבראה'!$D54)</f>
        <v>0</v>
      </c>
      <c r="P26" s="162">
        <f ca="1">IF($A26="",0,($C26=0)*'פריסת חובות'!P17 +($C26=1)*0+ ($C26=2)*IF(P$17&lt;='תכנון הבראה'!$K54,0,OFFSET('פריסת חובות'!P17,0,-'תכנון הבראה'!$K54))*(1+'תכנון הבראה'!$E54)^('תכנון הבראה'!$K54/12)+
($C26=3)*'תכנון הבראה'!$L54*(P$17&lt;='תכנון הבראה'!$J54))+ IF($C26=4,(1-'תכנון הבראה'!$M54/'תכנון הבראה'!$B54)*'תכנון הבראה'!$C54,0)*(P$17&lt;='תכנון הבראה'!$D54)</f>
        <v>0</v>
      </c>
      <c r="Q26" s="162">
        <f ca="1">IF($A26="",0,($C26=0)*'פריסת חובות'!Q17 +($C26=1)*0+ ($C26=2)*IF(Q$17&lt;='תכנון הבראה'!$K54,0,OFFSET('פריסת חובות'!Q17,0,-'תכנון הבראה'!$K54))*(1+'תכנון הבראה'!$E54)^('תכנון הבראה'!$K54/12)+
($C26=3)*'תכנון הבראה'!$L54*(Q$17&lt;='תכנון הבראה'!$J54))+ IF($C26=4,(1-'תכנון הבראה'!$M54/'תכנון הבראה'!$B54)*'תכנון הבראה'!$C54,0)*(Q$17&lt;='תכנון הבראה'!$D54)</f>
        <v>0</v>
      </c>
      <c r="R26" s="162">
        <f ca="1">IF($A26="",0,($C26=0)*'פריסת חובות'!R17 +($C26=1)*0+ ($C26=2)*IF(R$17&lt;='תכנון הבראה'!$K54,0,OFFSET('פריסת חובות'!R17,0,-'תכנון הבראה'!$K54))*(1+'תכנון הבראה'!$E54)^('תכנון הבראה'!$K54/12)+
($C26=3)*'תכנון הבראה'!$L54*(R$17&lt;='תכנון הבראה'!$J54))+ IF($C26=4,(1-'תכנון הבראה'!$M54/'תכנון הבראה'!$B54)*'תכנון הבראה'!$C54,0)*(R$17&lt;='תכנון הבראה'!$D54)</f>
        <v>0</v>
      </c>
      <c r="S26" s="162">
        <f ca="1">IF($A26="",0,($C26=0)*'פריסת חובות'!S17 +($C26=1)*0+ ($C26=2)*IF(S$17&lt;='תכנון הבראה'!$K54,0,OFFSET('פריסת חובות'!S17,0,-'תכנון הבראה'!$K54))*(1+'תכנון הבראה'!$E54)^('תכנון הבראה'!$K54/12)+
($C26=3)*'תכנון הבראה'!$L54*(S$17&lt;='תכנון הבראה'!$J54))+ IF($C26=4,(1-'תכנון הבראה'!$M54/'תכנון הבראה'!$B54)*'תכנון הבראה'!$C54,0)*(S$17&lt;='תכנון הבראה'!$D54)</f>
        <v>0</v>
      </c>
      <c r="T26" s="162">
        <f ca="1">IF($A26="",0,($C26=0)*'פריסת חובות'!T17 +($C26=1)*0+ ($C26=2)*IF(T$17&lt;='תכנון הבראה'!$K54,0,OFFSET('פריסת חובות'!T17,0,-'תכנון הבראה'!$K54))*(1+'תכנון הבראה'!$E54)^('תכנון הבראה'!$K54/12)+
($C26=3)*'תכנון הבראה'!$L54*(T$17&lt;='תכנון הבראה'!$J54))+ IF($C26=4,(1-'תכנון הבראה'!$M54/'תכנון הבראה'!$B54)*'תכנון הבראה'!$C54,0)*(T$17&lt;='תכנון הבראה'!$D54)</f>
        <v>0</v>
      </c>
      <c r="U26" s="162">
        <f ca="1">IF($A26="",0,($C26=0)*'פריסת חובות'!U17 +($C26=1)*0+ ($C26=2)*IF(U$17&lt;='תכנון הבראה'!$K54,0,OFFSET('פריסת חובות'!U17,0,-'תכנון הבראה'!$K54))*(1+'תכנון הבראה'!$E54)^('תכנון הבראה'!$K54/12)+
($C26=3)*'תכנון הבראה'!$L54*(U$17&lt;='תכנון הבראה'!$J54))+ IF($C26=4,(1-'תכנון הבראה'!$M54/'תכנון הבראה'!$B54)*'תכנון הבראה'!$C54,0)*(U$17&lt;='תכנון הבראה'!$D54)</f>
        <v>0</v>
      </c>
      <c r="V26" s="162">
        <f ca="1">IF($A26="",0,($C26=0)*'פריסת חובות'!V17 +($C26=1)*0+ ($C26=2)*IF(V$17&lt;='תכנון הבראה'!$K54,0,OFFSET('פריסת חובות'!V17,0,-'תכנון הבראה'!$K54))*(1+'תכנון הבראה'!$E54)^('תכנון הבראה'!$K54/12)+
($C26=3)*'תכנון הבראה'!$L54*(V$17&lt;='תכנון הבראה'!$J54))+ IF($C26=4,(1-'תכנון הבראה'!$M54/'תכנון הבראה'!$B54)*'תכנון הבראה'!$C54,0)*(V$17&lt;='תכנון הבראה'!$D54)</f>
        <v>0</v>
      </c>
      <c r="W26" s="162">
        <f ca="1">IF($A26="",0,($C26=0)*'פריסת חובות'!W17 +($C26=1)*0+ ($C26=2)*IF(W$17&lt;='תכנון הבראה'!$K54,0,OFFSET('פריסת חובות'!W17,0,-'תכנון הבראה'!$K54))*(1+'תכנון הבראה'!$E54)^('תכנון הבראה'!$K54/12)+
($C26=3)*'תכנון הבראה'!$L54*(W$17&lt;='תכנון הבראה'!$J54))+ IF($C26=4,(1-'תכנון הבראה'!$M54/'תכנון הבראה'!$B54)*'תכנון הבראה'!$C54,0)*(W$17&lt;='תכנון הבראה'!$D54)</f>
        <v>0</v>
      </c>
      <c r="X26" s="162">
        <f ca="1">IF($A26="",0,($C26=0)*'פריסת חובות'!X17 +($C26=1)*0+ ($C26=2)*IF(X$17&lt;='תכנון הבראה'!$K54,0,OFFSET('פריסת חובות'!X17,0,-'תכנון הבראה'!$K54))*(1+'תכנון הבראה'!$E54)^('תכנון הבראה'!$K54/12)+
($C26=3)*'תכנון הבראה'!$L54*(X$17&lt;='תכנון הבראה'!$J54))+ IF($C26=4,(1-'תכנון הבראה'!$M54/'תכנון הבראה'!$B54)*'תכנון הבראה'!$C54,0)*(X$17&lt;='תכנון הבראה'!$D54)</f>
        <v>0</v>
      </c>
      <c r="Y26" s="162">
        <f ca="1">IF($A26="",0,($C26=0)*'פריסת חובות'!Y17 +($C26=1)*0+ ($C26=2)*IF(Y$17&lt;='תכנון הבראה'!$K54,0,OFFSET('פריסת חובות'!Y17,0,-'תכנון הבראה'!$K54))*(1+'תכנון הבראה'!$E54)^('תכנון הבראה'!$K54/12)+
($C26=3)*'תכנון הבראה'!$L54*(Y$17&lt;='תכנון הבראה'!$J54))+ IF($C26=4,(1-'תכנון הבראה'!$M54/'תכנון הבראה'!$B54)*'תכנון הבראה'!$C54,0)*(Y$17&lt;='תכנון הבראה'!$D54)</f>
        <v>0</v>
      </c>
      <c r="Z26" s="162">
        <f ca="1">IF($A26="",0,($C26=0)*'פריסת חובות'!Z17 +($C26=1)*0+ ($C26=2)*IF(Z$17&lt;='תכנון הבראה'!$K54,0,OFFSET('פריסת חובות'!Z17,0,-'תכנון הבראה'!$K54))*(1+'תכנון הבראה'!$E54)^('תכנון הבראה'!$K54/12)+
($C26=3)*'תכנון הבראה'!$L54*(Z$17&lt;='תכנון הבראה'!$J54))+ IF($C26=4,(1-'תכנון הבראה'!$M54/'תכנון הבראה'!$B54)*'תכנון הבראה'!$C54,0)*(Z$17&lt;='תכנון הבראה'!$D54)</f>
        <v>0</v>
      </c>
      <c r="AA26" s="162">
        <f ca="1">IF($A26="",0,($C26=0)*'פריסת חובות'!AA17 +($C26=1)*0+ ($C26=2)*IF(AA$17&lt;='תכנון הבראה'!$K54,0,OFFSET('פריסת חובות'!AA17,0,-'תכנון הבראה'!$K54))*(1+'תכנון הבראה'!$E54)^('תכנון הבראה'!$K54/12)+
($C26=3)*'תכנון הבראה'!$L54*(AA$17&lt;='תכנון הבראה'!$J54))+ IF($C26=4,(1-'תכנון הבראה'!$M54/'תכנון הבראה'!$B54)*'תכנון הבראה'!$C54,0)*(AA$17&lt;='תכנון הבראה'!$D54)</f>
        <v>0</v>
      </c>
      <c r="AB26" s="162">
        <f ca="1">IF($A26="",0,($C26=0)*'פריסת חובות'!AB17 +($C26=1)*0+ ($C26=2)*IF(AB$17&lt;='תכנון הבראה'!$K54,0,OFFSET('פריסת חובות'!AB17,0,-'תכנון הבראה'!$K54))*(1+'תכנון הבראה'!$E54)^('תכנון הבראה'!$K54/12)+
($C26=3)*'תכנון הבראה'!$L54*(AB$17&lt;='תכנון הבראה'!$J54))+ IF($C26=4,(1-'תכנון הבראה'!$M54/'תכנון הבראה'!$B54)*'תכנון הבראה'!$C54,0)*(AB$17&lt;='תכנון הבראה'!$D54)</f>
        <v>0</v>
      </c>
      <c r="AC26" s="162">
        <f ca="1">IF($A26="",0,($C26=0)*'פריסת חובות'!AC17 +($C26=1)*0+ ($C26=2)*IF(AC$17&lt;='תכנון הבראה'!$K54,0,OFFSET('פריסת חובות'!AC17,0,-'תכנון הבראה'!$K54))*(1+'תכנון הבראה'!$E54)^('תכנון הבראה'!$K54/12)+
($C26=3)*'תכנון הבראה'!$L54*(AC$17&lt;='תכנון הבראה'!$J54))+ IF($C26=4,(1-'תכנון הבראה'!$M54/'תכנון הבראה'!$B54)*'תכנון הבראה'!$C54,0)*(AC$17&lt;='תכנון הבראה'!$D54)</f>
        <v>0</v>
      </c>
      <c r="AD26" s="162">
        <f ca="1">IF($A26="",0,($C26=0)*'פריסת חובות'!AD17 +($C26=1)*0+ ($C26=2)*IF(AD$17&lt;='תכנון הבראה'!$K54,0,OFFSET('פריסת חובות'!AD17,0,-'תכנון הבראה'!$K54))*(1+'תכנון הבראה'!$E54)^('תכנון הבראה'!$K54/12)+
($C26=3)*'תכנון הבראה'!$L54*(AD$17&lt;='תכנון הבראה'!$J54))+ IF($C26=4,(1-'תכנון הבראה'!$M54/'תכנון הבראה'!$B54)*'תכנון הבראה'!$C54,0)*(AD$17&lt;='תכנון הבראה'!$D54)</f>
        <v>0</v>
      </c>
      <c r="AE26" s="162">
        <f ca="1">IF($A26="",0,($C26=0)*'פריסת חובות'!AE17 +($C26=1)*0+ ($C26=2)*IF(AE$17&lt;='תכנון הבראה'!$K54,0,OFFSET('פריסת חובות'!AE17,0,-'תכנון הבראה'!$K54))*(1+'תכנון הבראה'!$E54)^('תכנון הבראה'!$K54/12)+
($C26=3)*'תכנון הבראה'!$L54*(AE$17&lt;='תכנון הבראה'!$J54))+ IF($C26=4,(1-'תכנון הבראה'!$M54/'תכנון הבראה'!$B54)*'תכנון הבראה'!$C54,0)*(AE$17&lt;='תכנון הבראה'!$D54)</f>
        <v>0</v>
      </c>
      <c r="AF26" s="162">
        <f ca="1">IF($A26="",0,($C26=0)*'פריסת חובות'!AF17 +($C26=1)*0+ ($C26=2)*IF(AF$17&lt;='תכנון הבראה'!$K54,0,OFFSET('פריסת חובות'!AF17,0,-'תכנון הבראה'!$K54))*(1+'תכנון הבראה'!$E54)^('תכנון הבראה'!$K54/12)+
($C26=3)*'תכנון הבראה'!$L54*(AF$17&lt;='תכנון הבראה'!$J54))+ IF($C26=4,(1-'תכנון הבראה'!$M54/'תכנון הבראה'!$B54)*'תכנון הבראה'!$C54,0)*(AF$17&lt;='תכנון הבראה'!$D54)</f>
        <v>0</v>
      </c>
      <c r="AG26" s="162">
        <f ca="1">IF($A26="",0,($C26=0)*'פריסת חובות'!AG17 +($C26=1)*0+ ($C26=2)*IF(AG$17&lt;='תכנון הבראה'!$K54,0,OFFSET('פריסת חובות'!AG17,0,-'תכנון הבראה'!$K54))*(1+'תכנון הבראה'!$E54)^('תכנון הבראה'!$K54/12)+
($C26=3)*'תכנון הבראה'!$L54*(AG$17&lt;='תכנון הבראה'!$J54))+ IF($C26=4,(1-'תכנון הבראה'!$M54/'תכנון הבראה'!$B54)*'תכנון הבראה'!$C54,0)*(AG$17&lt;='תכנון הבראה'!$D54)</f>
        <v>0</v>
      </c>
      <c r="AH26" s="162">
        <f ca="1">IF($A26="",0,($C26=0)*'פריסת חובות'!AH17 +($C26=1)*0+ ($C26=2)*IF(AH$17&lt;='תכנון הבראה'!$K54,0,OFFSET('פריסת חובות'!AH17,0,-'תכנון הבראה'!$K54))*(1+'תכנון הבראה'!$E54)^('תכנון הבראה'!$K54/12)+
($C26=3)*'תכנון הבראה'!$L54*(AH$17&lt;='תכנון הבראה'!$J54))+ IF($C26=4,(1-'תכנון הבראה'!$M54/'תכנון הבראה'!$B54)*'תכנון הבראה'!$C54,0)*(AH$17&lt;='תכנון הבראה'!$D54)</f>
        <v>0</v>
      </c>
      <c r="AI26" s="162">
        <f ca="1">IF($A26="",0,($C26=0)*'פריסת חובות'!AI17 +($C26=1)*0+ ($C26=2)*IF(AI$17&lt;='תכנון הבראה'!$K54,0,OFFSET('פריסת חובות'!AI17,0,-'תכנון הבראה'!$K54))*(1+'תכנון הבראה'!$E54)^('תכנון הבראה'!$K54/12)+
($C26=3)*'תכנון הבראה'!$L54*(AI$17&lt;='תכנון הבראה'!$J54))+ IF($C26=4,(1-'תכנון הבראה'!$M54/'תכנון הבראה'!$B54)*'תכנון הבראה'!$C54,0)*(AI$17&lt;='תכנון הבראה'!$D54)</f>
        <v>0</v>
      </c>
      <c r="AJ26" s="162">
        <f ca="1">IF($A26="",0,($C26=0)*'פריסת חובות'!AJ17 +($C26=1)*0+ ($C26=2)*IF(AJ$17&lt;='תכנון הבראה'!$K54,0,OFFSET('פריסת חובות'!AJ17,0,-'תכנון הבראה'!$K54))*(1+'תכנון הבראה'!$E54)^('תכנון הבראה'!$K54/12)+
($C26=3)*'תכנון הבראה'!$L54*(AJ$17&lt;='תכנון הבראה'!$J54))+ IF($C26=4,(1-'תכנון הבראה'!$M54/'תכנון הבראה'!$B54)*'תכנון הבראה'!$C54,0)*(AJ$17&lt;='תכנון הבראה'!$D54)</f>
        <v>0</v>
      </c>
      <c r="AK26" s="162">
        <f ca="1">IF($A26="",0,($C26=0)*'פריסת חובות'!AK17 +($C26=1)*0+ ($C26=2)*IF(AK$17&lt;='תכנון הבראה'!$K54,0,OFFSET('פריסת חובות'!AK17,0,-'תכנון הבראה'!$K54))*(1+'תכנון הבראה'!$E54)^('תכנון הבראה'!$K54/12)+
($C26=3)*'תכנון הבראה'!$L54*(AK$17&lt;='תכנון הבראה'!$J54))+ IF($C26=4,(1-'תכנון הבראה'!$M54/'תכנון הבראה'!$B54)*'תכנון הבראה'!$C54,0)*(AK$17&lt;='תכנון הבראה'!$D54)</f>
        <v>0</v>
      </c>
      <c r="AL26" s="162">
        <f ca="1">IF($A26="",0,($C26=0)*'פריסת חובות'!AL17 +($C26=1)*0+ ($C26=2)*IF(AL$17&lt;='תכנון הבראה'!$K54,0,OFFSET('פריסת חובות'!AL17,0,-'תכנון הבראה'!$K54))*(1+'תכנון הבראה'!$E54)^('תכנון הבראה'!$K54/12)+
($C26=3)*'תכנון הבראה'!$L54*(AL$17&lt;='תכנון הבראה'!$J54))+ IF($C26=4,(1-'תכנון הבראה'!$M54/'תכנון הבראה'!$B54)*'תכנון הבראה'!$C54,0)*(AL$17&lt;='תכנון הבראה'!$D54)</f>
        <v>0</v>
      </c>
      <c r="AM26" s="162">
        <f ca="1">IF($A26="",0,($C26=0)*'פריסת חובות'!AM17 +($C26=1)*0+ ($C26=2)*IF(AM$17&lt;='תכנון הבראה'!$K54,0,OFFSET('פריסת חובות'!AM17,0,-'תכנון הבראה'!$K54))*(1+'תכנון הבראה'!$E54)^('תכנון הבראה'!$K54/12)+
($C26=3)*'תכנון הבראה'!$L54*(AM$17&lt;='תכנון הבראה'!$J54))+ IF($C26=4,(1-'תכנון הבראה'!$M54/'תכנון הבראה'!$B54)*'תכנון הבראה'!$C54,0)*(AM$17&lt;='תכנון הבראה'!$D54)</f>
        <v>0</v>
      </c>
      <c r="AN26" s="162">
        <f ca="1">IF($A26="",0,($C26=0)*'פריסת חובות'!AN17 +($C26=1)*0+ ($C26=2)*IF(AN$17&lt;='תכנון הבראה'!$K54,0,OFFSET('פריסת חובות'!AN17,0,-'תכנון הבראה'!$K54))*(1+'תכנון הבראה'!$E54)^('תכנון הבראה'!$K54/12)+
($C26=3)*'תכנון הבראה'!$L54*(AN$17&lt;='תכנון הבראה'!$J54))+ IF($C26=4,(1-'תכנון הבראה'!$M54/'תכנון הבראה'!$B54)*'תכנון הבראה'!$C54,0)*(AN$17&lt;='תכנון הבראה'!$D54)</f>
        <v>0</v>
      </c>
      <c r="AO26" s="162">
        <f ca="1">IF($A26="",0,($C26=0)*'פריסת חובות'!AO17 +($C26=1)*0+ ($C26=2)*IF(AO$17&lt;='תכנון הבראה'!$K54,0,OFFSET('פריסת חובות'!AO17,0,-'תכנון הבראה'!$K54))*(1+'תכנון הבראה'!$E54)^('תכנון הבראה'!$K54/12)+
($C26=3)*'תכנון הבראה'!$L54*(AO$17&lt;='תכנון הבראה'!$J54))+ IF($C26=4,(1-'תכנון הבראה'!$M54/'תכנון הבראה'!$B54)*'תכנון הבראה'!$C54,0)*(AO$17&lt;='תכנון הבראה'!$D54)</f>
        <v>0</v>
      </c>
      <c r="AP26" s="162">
        <f ca="1">IF($A26="",0,($C26=0)*'פריסת חובות'!AP17 +($C26=1)*0+ ($C26=2)*IF(AP$17&lt;='תכנון הבראה'!$K54,0,OFFSET('פריסת חובות'!AP17,0,-'תכנון הבראה'!$K54))*(1+'תכנון הבראה'!$E54)^('תכנון הבראה'!$K54/12)+
($C26=3)*'תכנון הבראה'!$L54*(AP$17&lt;='תכנון הבראה'!$J54))+ IF($C26=4,(1-'תכנון הבראה'!$M54/'תכנון הבראה'!$B54)*'תכנון הבראה'!$C54,0)*(AP$17&lt;='תכנון הבראה'!$D54)</f>
        <v>0</v>
      </c>
      <c r="AQ26" s="162">
        <f ca="1">IF($A26="",0,($C26=0)*'פריסת חובות'!AQ17 +($C26=1)*0+ ($C26=2)*IF(AQ$17&lt;='תכנון הבראה'!$K54,0,OFFSET('פריסת חובות'!AQ17,0,-'תכנון הבראה'!$K54))*(1+'תכנון הבראה'!$E54)^('תכנון הבראה'!$K54/12)+
($C26=3)*'תכנון הבראה'!$L54*(AQ$17&lt;='תכנון הבראה'!$J54))+ IF($C26=4,(1-'תכנון הבראה'!$M54/'תכנון הבראה'!$B54)*'תכנון הבראה'!$C54,0)*(AQ$17&lt;='תכנון הבראה'!$D54)</f>
        <v>0</v>
      </c>
      <c r="AR26" s="162">
        <f ca="1">IF($A26="",0,($C26=0)*'פריסת חובות'!AR17 +($C26=1)*0+ ($C26=2)*IF(AR$17&lt;='תכנון הבראה'!$K54,0,OFFSET('פריסת חובות'!AR17,0,-'תכנון הבראה'!$K54))*(1+'תכנון הבראה'!$E54)^('תכנון הבראה'!$K54/12)+
($C26=3)*'תכנון הבראה'!$L54*(AR$17&lt;='תכנון הבראה'!$J54))+ IF($C26=4,(1-'תכנון הבראה'!$M54/'תכנון הבראה'!$B54)*'תכנון הבראה'!$C54,0)*(AR$17&lt;='תכנון הבראה'!$D54)</f>
        <v>0</v>
      </c>
      <c r="AS26" s="162">
        <f ca="1">IF($A26="",0,($C26=0)*'פריסת חובות'!AS17 +($C26=1)*0+ ($C26=2)*IF(AS$17&lt;='תכנון הבראה'!$K54,0,OFFSET('פריסת חובות'!AS17,0,-'תכנון הבראה'!$K54))*(1+'תכנון הבראה'!$E54)^('תכנון הבראה'!$K54/12)+
($C26=3)*'תכנון הבראה'!$L54*(AS$17&lt;='תכנון הבראה'!$J54))+ IF($C26=4,(1-'תכנון הבראה'!$M54/'תכנון הבראה'!$B54)*'תכנון הבראה'!$C54,0)*(AS$17&lt;='תכנון הבראה'!$D54)</f>
        <v>0</v>
      </c>
      <c r="AT26" s="162">
        <f ca="1">IF($A26="",0,($C26=0)*'פריסת חובות'!AT17 +($C26=1)*0+ ($C26=2)*IF(AT$17&lt;='תכנון הבראה'!$K54,0,OFFSET('פריסת חובות'!AT17,0,-'תכנון הבראה'!$K54))*(1+'תכנון הבראה'!$E54)^('תכנון הבראה'!$K54/12)+
($C26=3)*'תכנון הבראה'!$L54*(AT$17&lt;='תכנון הבראה'!$J54))+ IF($C26=4,(1-'תכנון הבראה'!$M54/'תכנון הבראה'!$B54)*'תכנון הבראה'!$C54,0)*(AT$17&lt;='תכנון הבראה'!$D54)</f>
        <v>0</v>
      </c>
      <c r="AU26" s="162">
        <f ca="1">IF($A26="",0,($C26=0)*'פריסת חובות'!AU17 +($C26=1)*0+ ($C26=2)*IF(AU$17&lt;='תכנון הבראה'!$K54,0,OFFSET('פריסת חובות'!AU17,0,-'תכנון הבראה'!$K54))*(1+'תכנון הבראה'!$E54)^('תכנון הבראה'!$K54/12)+
($C26=3)*'תכנון הבראה'!$L54*(AU$17&lt;='תכנון הבראה'!$J54))+ IF($C26=4,(1-'תכנון הבראה'!$M54/'תכנון הבראה'!$B54)*'תכנון הבראה'!$C54,0)*(AU$17&lt;='תכנון הבראה'!$D54)</f>
        <v>0</v>
      </c>
      <c r="AV26" s="162">
        <f ca="1">IF($A26="",0,($C26=0)*'פריסת חובות'!AV17 +($C26=1)*0+ ($C26=2)*IF(AV$17&lt;='תכנון הבראה'!$K54,0,OFFSET('פריסת חובות'!AV17,0,-'תכנון הבראה'!$K54))*(1+'תכנון הבראה'!$E54)^('תכנון הבראה'!$K54/12)+
($C26=3)*'תכנון הבראה'!$L54*(AV$17&lt;='תכנון הבראה'!$J54))+ IF($C26=4,(1-'תכנון הבראה'!$M54/'תכנון הבראה'!$B54)*'תכנון הבראה'!$C54,0)*(AV$17&lt;='תכנון הבראה'!$D54)</f>
        <v>0</v>
      </c>
      <c r="AW26" s="162">
        <f ca="1">IF($A26="",0,($C26=0)*'פריסת חובות'!AW17 +($C26=1)*0+ ($C26=2)*IF(AW$17&lt;='תכנון הבראה'!$K54,0,OFFSET('פריסת חובות'!AW17,0,-'תכנון הבראה'!$K54))*(1+'תכנון הבראה'!$E54)^('תכנון הבראה'!$K54/12)+
($C26=3)*'תכנון הבראה'!$L54*(AW$17&lt;='תכנון הבראה'!$J54))+ IF($C26=4,(1-'תכנון הבראה'!$M54/'תכנון הבראה'!$B54)*'תכנון הבראה'!$C54,0)*(AW$17&lt;='תכנון הבראה'!$D54)</f>
        <v>0</v>
      </c>
      <c r="AX26" s="162">
        <f ca="1">IF($A26="",0,($C26=0)*'פריסת חובות'!AX17 +($C26=1)*0+ ($C26=2)*IF(AX$17&lt;='תכנון הבראה'!$K54,0,OFFSET('פריסת חובות'!AX17,0,-'תכנון הבראה'!$K54))*(1+'תכנון הבראה'!$E54)^('תכנון הבראה'!$K54/12)+
($C26=3)*'תכנון הבראה'!$L54*(AX$17&lt;='תכנון הבראה'!$J54))+ IF($C26=4,(1-'תכנון הבראה'!$M54/'תכנון הבראה'!$B54)*'תכנון הבראה'!$C54,0)*(AX$17&lt;='תכנון הבראה'!$D54)</f>
        <v>0</v>
      </c>
      <c r="AY26" s="162">
        <f ca="1">IF($A26="",0,($C26=0)*'פריסת חובות'!AY17 +($C26=1)*0+ ($C26=2)*IF(AY$17&lt;='תכנון הבראה'!$K54,0,OFFSET('פריסת חובות'!AY17,0,-'תכנון הבראה'!$K54))*(1+'תכנון הבראה'!$E54)^('תכנון הבראה'!$K54/12)+
($C26=3)*'תכנון הבראה'!$L54*(AY$17&lt;='תכנון הבראה'!$J54))+ IF($C26=4,(1-'תכנון הבראה'!$M54/'תכנון הבראה'!$B54)*'תכנון הבראה'!$C54,0)*(AY$17&lt;='תכנון הבראה'!$D54)</f>
        <v>0</v>
      </c>
      <c r="AZ26" s="162">
        <f ca="1">IF($A26="",0,($C26=0)*'פריסת חובות'!AZ17 +($C26=1)*0+ ($C26=2)*IF(AZ$17&lt;='תכנון הבראה'!$K54,0,OFFSET('פריסת חובות'!AZ17,0,-'תכנון הבראה'!$K54))*(1+'תכנון הבראה'!$E54)^('תכנון הבראה'!$K54/12)+
($C26=3)*'תכנון הבראה'!$L54*(AZ$17&lt;='תכנון הבראה'!$J54))+ IF($C26=4,(1-'תכנון הבראה'!$M54/'תכנון הבראה'!$B54)*'תכנון הבראה'!$C54,0)*(AZ$17&lt;='תכנון הבראה'!$D54)</f>
        <v>0</v>
      </c>
      <c r="BA26" s="162">
        <f ca="1">IF($A26="",0,($C26=0)*'פריסת חובות'!BA17 +($C26=1)*0+ ($C26=2)*IF(BA$17&lt;='תכנון הבראה'!$K54,0,OFFSET('פריסת חובות'!BA17,0,-'תכנון הבראה'!$K54))*(1+'תכנון הבראה'!$E54)^('תכנון הבראה'!$K54/12)+
($C26=3)*'תכנון הבראה'!$L54*(BA$17&lt;='תכנון הבראה'!$J54))+ IF($C26=4,(1-'תכנון הבראה'!$M54/'תכנון הבראה'!$B54)*'תכנון הבראה'!$C54,0)*(BA$17&lt;='תכנון הבראה'!$D54)</f>
        <v>0</v>
      </c>
      <c r="BB26" s="162">
        <f ca="1">IF($A26="",0,($C26=0)*'פריסת חובות'!BB17 +($C26=1)*0+ ($C26=2)*IF(BB$17&lt;='תכנון הבראה'!$K54,0,OFFSET('פריסת חובות'!BB17,0,-'תכנון הבראה'!$K54))*(1+'תכנון הבראה'!$E54)^('תכנון הבראה'!$K54/12)+
($C26=3)*'תכנון הבראה'!$L54*(BB$17&lt;='תכנון הבראה'!$J54))+ IF($C26=4,(1-'תכנון הבראה'!$M54/'תכנון הבראה'!$B54)*'תכנון הבראה'!$C54,0)*(BB$17&lt;='תכנון הבראה'!$D54)</f>
        <v>0</v>
      </c>
      <c r="BC26" s="162">
        <f ca="1">IF($A26="",0,($C26=0)*'פריסת חובות'!BC17 +($C26=1)*0+ ($C26=2)*IF(BC$17&lt;='תכנון הבראה'!$K54,0,OFFSET('פריסת חובות'!BC17,0,-'תכנון הבראה'!$K54))*(1+'תכנון הבראה'!$E54)^('תכנון הבראה'!$K54/12)+
($C26=3)*'תכנון הבראה'!$L54*(BC$17&lt;='תכנון הבראה'!$J54))+ IF($C26=4,(1-'תכנון הבראה'!$M54/'תכנון הבראה'!$B54)*'תכנון הבראה'!$C54,0)*(BC$17&lt;='תכנון הבראה'!$D54)</f>
        <v>0</v>
      </c>
      <c r="BD26" s="162">
        <f ca="1">IF($A26="",0,($C26=0)*'פריסת חובות'!BD17 +($C26=1)*0+ ($C26=2)*IF(BD$17&lt;='תכנון הבראה'!$K54,0,OFFSET('פריסת חובות'!BD17,0,-'תכנון הבראה'!$K54))*(1+'תכנון הבראה'!$E54)^('תכנון הבראה'!$K54/12)+
($C26=3)*'תכנון הבראה'!$L54*(BD$17&lt;='תכנון הבראה'!$J54))+ IF($C26=4,(1-'תכנון הבראה'!$M54/'תכנון הבראה'!$B54)*'תכנון הבראה'!$C54,0)*(BD$17&lt;='תכנון הבראה'!$D54)</f>
        <v>0</v>
      </c>
      <c r="BE26" s="162">
        <f ca="1">IF($A26="",0,($C26=0)*'פריסת חובות'!BE17 +($C26=1)*0+ ($C26=2)*IF(BE$17&lt;='תכנון הבראה'!$K54,0,OFFSET('פריסת חובות'!BE17,0,-'תכנון הבראה'!$K54))*(1+'תכנון הבראה'!$E54)^('תכנון הבראה'!$K54/12)+
($C26=3)*'תכנון הבראה'!$L54*(BE$17&lt;='תכנון הבראה'!$J54))+ IF($C26=4,(1-'תכנון הבראה'!$M54/'תכנון הבראה'!$B54)*'תכנון הבראה'!$C54,0)*(BE$17&lt;='תכנון הבראה'!$D54)</f>
        <v>0</v>
      </c>
      <c r="BF26" s="162">
        <f ca="1">IF($A26="",0,($C26=0)*'פריסת חובות'!BF17 +($C26=1)*0+ ($C26=2)*IF(BF$17&lt;='תכנון הבראה'!$K54,0,OFFSET('פריסת חובות'!BF17,0,-'תכנון הבראה'!$K54))*(1+'תכנון הבראה'!$E54)^('תכנון הבראה'!$K54/12)+
($C26=3)*'תכנון הבראה'!$L54*(BF$17&lt;='תכנון הבראה'!$J54))+ IF($C26=4,(1-'תכנון הבראה'!$M54/'תכנון הבראה'!$B54)*'תכנון הבראה'!$C54,0)*(BF$17&lt;='תכנון הבראה'!$D54)</f>
        <v>0</v>
      </c>
      <c r="BG26" s="162">
        <f ca="1">IF($A26="",0,($C26=0)*'פריסת חובות'!BG17 +($C26=1)*0+ ($C26=2)*IF(BG$17&lt;='תכנון הבראה'!$K54,0,OFFSET('פריסת חובות'!BG17,0,-'תכנון הבראה'!$K54))*(1+'תכנון הבראה'!$E54)^('תכנון הבראה'!$K54/12)+
($C26=3)*'תכנון הבראה'!$L54*(BG$17&lt;='תכנון הבראה'!$J54))+ IF($C26=4,(1-'תכנון הבראה'!$M54/'תכנון הבראה'!$B54)*'תכנון הבראה'!$C54,0)*(BG$17&lt;='תכנון הבראה'!$D54)</f>
        <v>0</v>
      </c>
      <c r="BH26" s="162">
        <f ca="1">IF($A26="",0,($C26=0)*'פריסת חובות'!BH17 +($C26=1)*0+ ($C26=2)*IF(BH$17&lt;='תכנון הבראה'!$K54,0,OFFSET('פריסת חובות'!BH17,0,-'תכנון הבראה'!$K54))*(1+'תכנון הבראה'!$E54)^('תכנון הבראה'!$K54/12)+
($C26=3)*'תכנון הבראה'!$L54*(BH$17&lt;='תכנון הבראה'!$J54))+ IF($C26=4,(1-'תכנון הבראה'!$M54/'תכנון הבראה'!$B54)*'תכנון הבראה'!$C54,0)*(BH$17&lt;='תכנון הבראה'!$D54)</f>
        <v>0</v>
      </c>
      <c r="BI26" s="162">
        <f ca="1">IF($A26="",0,($C26=0)*'פריסת חובות'!BI17 +($C26=1)*0+ ($C26=2)*IF(BI$17&lt;='תכנון הבראה'!$K54,0,OFFSET('פריסת חובות'!BI17,0,-'תכנון הבראה'!$K54))*(1+'תכנון הבראה'!$E54)^('תכנון הבראה'!$K54/12)+
($C26=3)*'תכנון הבראה'!$L54*(BI$17&lt;='תכנון הבראה'!$J54))+ IF($C26=4,(1-'תכנון הבראה'!$M54/'תכנון הבראה'!$B54)*'תכנון הבראה'!$C54,0)*(BI$17&lt;='תכנון הבראה'!$D54)</f>
        <v>0</v>
      </c>
      <c r="BJ26" s="162">
        <f ca="1">IF($A26="",0,($C26=0)*'פריסת חובות'!BJ17 +($C26=1)*0+ ($C26=2)*IF(BJ$17&lt;='תכנון הבראה'!$K54,0,OFFSET('פריסת חובות'!BJ17,0,-'תכנון הבראה'!$K54))*(1+'תכנון הבראה'!$E54)^('תכנון הבראה'!$K54/12)+
($C26=3)*'תכנון הבראה'!$L54*(BJ$17&lt;='תכנון הבראה'!$J54))+ IF($C26=4,(1-'תכנון הבראה'!$M54/'תכנון הבראה'!$B54)*'תכנון הבראה'!$C54,0)*(BJ$17&lt;='תכנון הבראה'!$D54)</f>
        <v>0</v>
      </c>
      <c r="BK26" s="162">
        <f ca="1">IF($A26="",0,($C26=0)*'פריסת חובות'!BK17 +($C26=1)*0+ ($C26=2)*IF(BK$17&lt;='תכנון הבראה'!$K54,0,OFFSET('פריסת חובות'!BK17,0,-'תכנון הבראה'!$K54))*(1+'תכנון הבראה'!$E54)^('תכנון הבראה'!$K54/12)+
($C26=3)*'תכנון הבראה'!$L54*(BK$17&lt;='תכנון הבראה'!$J54))+ IF($C26=4,(1-'תכנון הבראה'!$M54/'תכנון הבראה'!$B54)*'תכנון הבראה'!$C54,0)*(BK$17&lt;='תכנון הבראה'!$D54)</f>
        <v>0</v>
      </c>
      <c r="BL26" s="162">
        <f ca="1">IF($A26="",0,($C26=0)*'פריסת חובות'!BL17 +($C26=1)*0+ ($C26=2)*IF(BL$17&lt;='תכנון הבראה'!$K54,0,OFFSET('פריסת חובות'!BL17,0,-'תכנון הבראה'!$K54))*(1+'תכנון הבראה'!$E54)^('תכנון הבראה'!$K54/12)+
($C26=3)*'תכנון הבראה'!$L54*(BL$17&lt;='תכנון הבראה'!$J54))+ IF($C26=4,(1-'תכנון הבראה'!$M54/'תכנון הבראה'!$B54)*'תכנון הבראה'!$C54,0)*(BL$17&lt;='תכנון הבראה'!$D54)</f>
        <v>0</v>
      </c>
      <c r="BM26" s="162">
        <f ca="1">IF($A26="",0,($C26=0)*'פריסת חובות'!BM17 +($C26=1)*0+ ($C26=2)*IF(BM$17&lt;='תכנון הבראה'!$K54,0,OFFSET('פריסת חובות'!BM17,0,-'תכנון הבראה'!$K54))*(1+'תכנון הבראה'!$E54)^('תכנון הבראה'!$K54/12)+
($C26=3)*'תכנון הבראה'!$L54*(BM$17&lt;='תכנון הבראה'!$J54))+ IF($C26=4,(1-'תכנון הבראה'!$M54/'תכנון הבראה'!$B54)*'תכנון הבראה'!$C54,0)*(BM$17&lt;='תכנון הבראה'!$D54)</f>
        <v>0</v>
      </c>
      <c r="BN26" s="162">
        <f ca="1">IF($A26="",0,($C26=0)*'פריסת חובות'!BN17 +($C26=1)*0+ ($C26=2)*IF(BN$17&lt;='תכנון הבראה'!$K54,0,OFFSET('פריסת חובות'!BN17,0,-'תכנון הבראה'!$K54))*(1+'תכנון הבראה'!$E54)^('תכנון הבראה'!$K54/12)+
($C26=3)*'תכנון הבראה'!$L54*(BN$17&lt;='תכנון הבראה'!$J54))+ IF($C26=4,(1-'תכנון הבראה'!$M54/'תכנון הבראה'!$B54)*'תכנון הבראה'!$C54,0)*(BN$17&lt;='תכנון הבראה'!$D54)</f>
        <v>0</v>
      </c>
      <c r="BO26" s="162">
        <f ca="1">IF($A26="",0,($C26=0)*'פריסת חובות'!BO17 +($C26=1)*0+ ($C26=2)*IF(BO$17&lt;='תכנון הבראה'!$K54,0,OFFSET('פריסת חובות'!BO17,0,-'תכנון הבראה'!$K54))*(1+'תכנון הבראה'!$E54)^('תכנון הבראה'!$K54/12)+
($C26=3)*'תכנון הבראה'!$L54*(BO$17&lt;='תכנון הבראה'!$J54))+ IF($C26=4,(1-'תכנון הבראה'!$M54/'תכנון הבראה'!$B54)*'תכנון הבראה'!$C54,0)*(BO$17&lt;='תכנון הבראה'!$D54)</f>
        <v>0</v>
      </c>
      <c r="BP26" s="162">
        <f ca="1">IF($A26="",0,($C26=0)*'פריסת חובות'!BP17 +($C26=1)*0+ ($C26=2)*IF(BP$17&lt;='תכנון הבראה'!$K54,0,OFFSET('פריסת חובות'!BP17,0,-'תכנון הבראה'!$K54))*(1+'תכנון הבראה'!$E54)^('תכנון הבראה'!$K54/12)+
($C26=3)*'תכנון הבראה'!$L54*(BP$17&lt;='תכנון הבראה'!$J54))+ IF($C26=4,(1-'תכנון הבראה'!$M54/'תכנון הבראה'!$B54)*'תכנון הבראה'!$C54,0)*(BP$17&lt;='תכנון הבראה'!$D54)</f>
        <v>0</v>
      </c>
      <c r="BQ26" s="162">
        <f ca="1">IF($A26="",0,($C26=0)*'פריסת חובות'!BQ17 +($C26=1)*0+ ($C26=2)*IF(BQ$17&lt;='תכנון הבראה'!$K54,0,OFFSET('פריסת חובות'!BQ17,0,-'תכנון הבראה'!$K54))*(1+'תכנון הבראה'!$E54)^('תכנון הבראה'!$K54/12)+
($C26=3)*'תכנון הבראה'!$L54*(BQ$17&lt;='תכנון הבראה'!$J54))+ IF($C26=4,(1-'תכנון הבראה'!$M54/'תכנון הבראה'!$B54)*'תכנון הבראה'!$C54,0)*(BQ$17&lt;='תכנון הבראה'!$D54)</f>
        <v>0</v>
      </c>
      <c r="BR26" s="162">
        <f ca="1">IF($A26="",0,($C26=0)*'פריסת חובות'!BR17 +($C26=1)*0+ ($C26=2)*IF(BR$17&lt;='תכנון הבראה'!$K54,0,OFFSET('פריסת חובות'!BR17,0,-'תכנון הבראה'!$K54))*(1+'תכנון הבראה'!$E54)^('תכנון הבראה'!$K54/12)+
($C26=3)*'תכנון הבראה'!$L54*(BR$17&lt;='תכנון הבראה'!$J54))+ IF($C26=4,(1-'תכנון הבראה'!$M54/'תכנון הבראה'!$B54)*'תכנון הבראה'!$C54,0)*(BR$17&lt;='תכנון הבראה'!$D54)</f>
        <v>0</v>
      </c>
      <c r="BS26" s="162">
        <f ca="1">IF($A26="",0,($C26=0)*'פריסת חובות'!BS17 +($C26=1)*0+ ($C26=2)*IF(BS$17&lt;='תכנון הבראה'!$K54,0,OFFSET('פריסת חובות'!BS17,0,-'תכנון הבראה'!$K54))*(1+'תכנון הבראה'!$E54)^('תכנון הבראה'!$K54/12)+
($C26=3)*'תכנון הבראה'!$L54*(BS$17&lt;='תכנון הבראה'!$J54))+ IF($C26=4,(1-'תכנון הבראה'!$M54/'תכנון הבראה'!$B54)*'תכנון הבראה'!$C54,0)*(BS$17&lt;='תכנון הבראה'!$D54)</f>
        <v>0</v>
      </c>
      <c r="BT26" s="162">
        <f ca="1">IF($A26="",0,($C26=0)*'פריסת חובות'!BT17 +($C26=1)*0+ ($C26=2)*IF(BT$17&lt;='תכנון הבראה'!$K54,0,OFFSET('פריסת חובות'!BT17,0,-'תכנון הבראה'!$K54))*(1+'תכנון הבראה'!$E54)^('תכנון הבראה'!$K54/12)+
($C26=3)*'תכנון הבראה'!$L54*(BT$17&lt;='תכנון הבראה'!$J54))+ IF($C26=4,(1-'תכנון הבראה'!$M54/'תכנון הבראה'!$B54)*'תכנון הבראה'!$C54,0)*(BT$17&lt;='תכנון הבראה'!$D54)</f>
        <v>0</v>
      </c>
      <c r="BU26" s="162">
        <f ca="1">IF($A26="",0,($C26=0)*'פריסת חובות'!BU17 +($C26=1)*0+ ($C26=2)*IF(BU$17&lt;='תכנון הבראה'!$K54,0,OFFSET('פריסת חובות'!BU17,0,-'תכנון הבראה'!$K54))*(1+'תכנון הבראה'!$E54)^('תכנון הבראה'!$K54/12)+
($C26=3)*'תכנון הבראה'!$L54*(BU$17&lt;='תכנון הבראה'!$J54))+ IF($C26=4,(1-'תכנון הבראה'!$M54/'תכנון הבראה'!$B54)*'תכנון הבראה'!$C54,0)*(BU$17&lt;='תכנון הבראה'!$D54)</f>
        <v>0</v>
      </c>
      <c r="BV26" s="162">
        <f ca="1">IF($A26="",0,($C26=0)*'פריסת חובות'!BV17 +($C26=1)*0+ ($C26=2)*IF(BV$17&lt;='תכנון הבראה'!$K54,0,OFFSET('פריסת חובות'!BV17,0,-'תכנון הבראה'!$K54))*(1+'תכנון הבראה'!$E54)^('תכנון הבראה'!$K54/12)+
($C26=3)*'תכנון הבראה'!$L54*(BV$17&lt;='תכנון הבראה'!$J54))+ IF($C26=4,(1-'תכנון הבראה'!$M54/'תכנון הבראה'!$B54)*'תכנון הבראה'!$C54,0)*(BV$17&lt;='תכנון הבראה'!$D54)</f>
        <v>0</v>
      </c>
      <c r="BW26" s="162">
        <f ca="1">IF($A26="",0,($C26=0)*'פריסת חובות'!BW17 +($C26=1)*0+ ($C26=2)*IF(BW$17&lt;='תכנון הבראה'!$K54,0,OFFSET('פריסת חובות'!BW17,0,-'תכנון הבראה'!$K54))*(1+'תכנון הבראה'!$E54)^('תכנון הבראה'!$K54/12)+
($C26=3)*'תכנון הבראה'!$L54*(BW$17&lt;='תכנון הבראה'!$J54))+ IF($C26=4,(1-'תכנון הבראה'!$M54/'תכנון הבראה'!$B54)*'תכנון הבראה'!$C54,0)*(BW$17&lt;='תכנון הבראה'!$D54)</f>
        <v>0</v>
      </c>
      <c r="BX26" s="162">
        <f ca="1">IF($A26="",0,($C26=0)*'פריסת חובות'!BX17 +($C26=1)*0+ ($C26=2)*IF(BX$17&lt;='תכנון הבראה'!$K54,0,OFFSET('פריסת חובות'!BX17,0,-'תכנון הבראה'!$K54))*(1+'תכנון הבראה'!$E54)^('תכנון הבראה'!$K54/12)+
($C26=3)*'תכנון הבראה'!$L54*(BX$17&lt;='תכנון הבראה'!$J54))+ IF($C26=4,(1-'תכנון הבראה'!$M54/'תכנון הבראה'!$B54)*'תכנון הבראה'!$C54,0)*(BX$17&lt;='תכנון הבראה'!$D54)</f>
        <v>0</v>
      </c>
      <c r="BY26" s="162">
        <f ca="1">IF($A26="",0,($C26=0)*'פריסת חובות'!BY17 +($C26=1)*0+ ($C26=2)*IF(BY$17&lt;='תכנון הבראה'!$K54,0,OFFSET('פריסת חובות'!BY17,0,-'תכנון הבראה'!$K54))*(1+'תכנון הבראה'!$E54)^('תכנון הבראה'!$K54/12)+
($C26=3)*'תכנון הבראה'!$L54*(BY$17&lt;='תכנון הבראה'!$J54))+ IF($C26=4,(1-'תכנון הבראה'!$M54/'תכנון הבראה'!$B54)*'תכנון הבראה'!$C54,0)*(BY$17&lt;='תכנון הבראה'!$D54)</f>
        <v>0</v>
      </c>
      <c r="BZ26" s="162">
        <f ca="1">IF($A26="",0,($C26=0)*'פריסת חובות'!BZ17 +($C26=1)*0+ ($C26=2)*IF(BZ$17&lt;='תכנון הבראה'!$K54,0,OFFSET('פריסת חובות'!BZ17,0,-'תכנון הבראה'!$K54))*(1+'תכנון הבראה'!$E54)^('תכנון הבראה'!$K54/12)+
($C26=3)*'תכנון הבראה'!$L54*(BZ$17&lt;='תכנון הבראה'!$J54))+ IF($C26=4,(1-'תכנון הבראה'!$M54/'תכנון הבראה'!$B54)*'תכנון הבראה'!$C54,0)*(BZ$17&lt;='תכנון הבראה'!$D54)</f>
        <v>0</v>
      </c>
      <c r="CA26" s="162">
        <f ca="1">IF($A26="",0,($C26=0)*'פריסת חובות'!CA17 +($C26=1)*0+ ($C26=2)*IF(CA$17&lt;='תכנון הבראה'!$K54,0,OFFSET('פריסת חובות'!CA17,0,-'תכנון הבראה'!$K54))*(1+'תכנון הבראה'!$E54)^('תכנון הבראה'!$K54/12)+
($C26=3)*'תכנון הבראה'!$L54*(CA$17&lt;='תכנון הבראה'!$J54))+ IF($C26=4,(1-'תכנון הבראה'!$M54/'תכנון הבראה'!$B54)*'תכנון הבראה'!$C54,0)*(CA$17&lt;='תכנון הבראה'!$D54)</f>
        <v>0</v>
      </c>
      <c r="CB26" s="162">
        <f ca="1">IF($A26="",0,($C26=0)*'פריסת חובות'!CB17 +($C26=1)*0+ ($C26=2)*IF(CB$17&lt;='תכנון הבראה'!$K54,0,OFFSET('פריסת חובות'!CB17,0,-'תכנון הבראה'!$K54))*(1+'תכנון הבראה'!$E54)^('תכנון הבראה'!$K54/12)+
($C26=3)*'תכנון הבראה'!$L54*(CB$17&lt;='תכנון הבראה'!$J54))+ IF($C26=4,(1-'תכנון הבראה'!$M54/'תכנון הבראה'!$B54)*'תכנון הבראה'!$C54,0)*(CB$17&lt;='תכנון הבראה'!$D54)</f>
        <v>0</v>
      </c>
      <c r="CC26" s="162">
        <f ca="1">IF($A26="",0,($C26=0)*'פריסת חובות'!CC17 +($C26=1)*0+ ($C26=2)*IF(CC$17&lt;='תכנון הבראה'!$K54,0,OFFSET('פריסת חובות'!CC17,0,-'תכנון הבראה'!$K54))*(1+'תכנון הבראה'!$E54)^('תכנון הבראה'!$K54/12)+
($C26=3)*'תכנון הבראה'!$L54*(CC$17&lt;='תכנון הבראה'!$J54))+ IF($C26=4,(1-'תכנון הבראה'!$M54/'תכנון הבראה'!$B54)*'תכנון הבראה'!$C54,0)*(CC$17&lt;='תכנון הבראה'!$D54)</f>
        <v>0</v>
      </c>
      <c r="CD26" s="162">
        <f ca="1">IF($A26="",0,($C26=0)*'פריסת חובות'!CD17 +($C26=1)*0+ ($C26=2)*IF(CD$17&lt;='תכנון הבראה'!$K54,0,OFFSET('פריסת חובות'!CD17,0,-'תכנון הבראה'!$K54))*(1+'תכנון הבראה'!$E54)^('תכנון הבראה'!$K54/12)+
($C26=3)*'תכנון הבראה'!$L54*(CD$17&lt;='תכנון הבראה'!$J54))+ IF($C26=4,(1-'תכנון הבראה'!$M54/'תכנון הבראה'!$B54)*'תכנון הבראה'!$C54,0)*(CD$17&lt;='תכנון הבראה'!$D54)</f>
        <v>0</v>
      </c>
      <c r="CE26" s="162">
        <f ca="1">IF($A26="",0,($C26=0)*'פריסת חובות'!CE17 +($C26=1)*0+ ($C26=2)*IF(CE$17&lt;='תכנון הבראה'!$K54,0,OFFSET('פריסת חובות'!CE17,0,-'תכנון הבראה'!$K54))*(1+'תכנון הבראה'!$E54)^('תכנון הבראה'!$K54/12)+
($C26=3)*'תכנון הבראה'!$L54*(CE$17&lt;='תכנון הבראה'!$J54))+ IF($C26=4,(1-'תכנון הבראה'!$M54/'תכנון הבראה'!$B54)*'תכנון הבראה'!$C54,0)*(CE$17&lt;='תכנון הבראה'!$D54)</f>
        <v>0</v>
      </c>
      <c r="CF26" s="162">
        <f ca="1">IF($A26="",0,($C26=0)*'פריסת חובות'!CF17 +($C26=1)*0+ ($C26=2)*IF(CF$17&lt;='תכנון הבראה'!$K54,0,OFFSET('פריסת חובות'!CF17,0,-'תכנון הבראה'!$K54))*(1+'תכנון הבראה'!$E54)^('תכנון הבראה'!$K54/12)+
($C26=3)*'תכנון הבראה'!$L54*(CF$17&lt;='תכנון הבראה'!$J54))+ IF($C26=4,(1-'תכנון הבראה'!$M54/'תכנון הבראה'!$B54)*'תכנון הבראה'!$C54,0)*(CF$17&lt;='תכנון הבראה'!$D54)</f>
        <v>0</v>
      </c>
      <c r="CG26" s="162">
        <f ca="1">IF($A26="",0,($C26=0)*'פריסת חובות'!CG17 +($C26=1)*0+ ($C26=2)*IF(CG$17&lt;='תכנון הבראה'!$K54,0,OFFSET('פריסת חובות'!CG17,0,-'תכנון הבראה'!$K54))*(1+'תכנון הבראה'!$E54)^('תכנון הבראה'!$K54/12)+
($C26=3)*'תכנון הבראה'!$L54*(CG$17&lt;='תכנון הבראה'!$J54))+ IF($C26=4,(1-'תכנון הבראה'!$M54/'תכנון הבראה'!$B54)*'תכנון הבראה'!$C54,0)*(CG$17&lt;='תכנון הבראה'!$D54)</f>
        <v>0</v>
      </c>
      <c r="CH26" s="162">
        <f ca="1">IF($A26="",0,($C26=0)*'פריסת חובות'!CH17 +($C26=1)*0+ ($C26=2)*IF(CH$17&lt;='תכנון הבראה'!$K54,0,OFFSET('פריסת חובות'!CH17,0,-'תכנון הבראה'!$K54))*(1+'תכנון הבראה'!$E54)^('תכנון הבראה'!$K54/12)+
($C26=3)*'תכנון הבראה'!$L54*(CH$17&lt;='תכנון הבראה'!$J54))+ IF($C26=4,(1-'תכנון הבראה'!$M54/'תכנון הבראה'!$B54)*'תכנון הבראה'!$C54,0)*(CH$17&lt;='תכנון הבראה'!$D54)</f>
        <v>0</v>
      </c>
      <c r="CI26" s="162">
        <f ca="1">IF($A26="",0,($C26=0)*'פריסת חובות'!CI17 +($C26=1)*0+ ($C26=2)*IF(CI$17&lt;='תכנון הבראה'!$K54,0,OFFSET('פריסת חובות'!CI17,0,-'תכנון הבראה'!$K54))*(1+'תכנון הבראה'!$E54)^('תכנון הבראה'!$K54/12)+
($C26=3)*'תכנון הבראה'!$L54*(CI$17&lt;='תכנון הבראה'!$J54))+ IF($C26=4,(1-'תכנון הבראה'!$M54/'תכנון הבראה'!$B54)*'תכנון הבראה'!$C54,0)*(CI$17&lt;='תכנון הבראה'!$D54)</f>
        <v>0</v>
      </c>
      <c r="CJ26" s="162">
        <f ca="1">IF($A26="",0,($C26=0)*'פריסת חובות'!CJ17 +($C26=1)*0+ ($C26=2)*IF(CJ$17&lt;='תכנון הבראה'!$K54,0,OFFSET('פריסת חובות'!CJ17,0,-'תכנון הבראה'!$K54))*(1+'תכנון הבראה'!$E54)^('תכנון הבראה'!$K54/12)+
($C26=3)*'תכנון הבראה'!$L54*(CJ$17&lt;='תכנון הבראה'!$J54))+ IF($C26=4,(1-'תכנון הבראה'!$M54/'תכנון הבראה'!$B54)*'תכנון הבראה'!$C54,0)*(CJ$17&lt;='תכנון הבראה'!$D54)</f>
        <v>0</v>
      </c>
      <c r="CK26" s="162">
        <f ca="1">IF($A26="",0,($C26=0)*'פריסת חובות'!CK17 +($C26=1)*0+ ($C26=2)*IF(CK$17&lt;='תכנון הבראה'!$K54,0,OFFSET('פריסת חובות'!CK17,0,-'תכנון הבראה'!$K54))*(1+'תכנון הבראה'!$E54)^('תכנון הבראה'!$K54/12)+
($C26=3)*'תכנון הבראה'!$L54*(CK$17&lt;='תכנון הבראה'!$J54))+ IF($C26=4,(1-'תכנון הבראה'!$M54/'תכנון הבראה'!$B54)*'תכנון הבראה'!$C54,0)*(CK$17&lt;='תכנון הבראה'!$D54)</f>
        <v>0</v>
      </c>
      <c r="CL26" s="162">
        <f ca="1">IF($A26="",0,($C26=0)*'פריסת חובות'!CL17 +($C26=1)*0+ ($C26=2)*IF(CL$17&lt;='תכנון הבראה'!$K54,0,OFFSET('פריסת חובות'!CL17,0,-'תכנון הבראה'!$K54))*(1+'תכנון הבראה'!$E54)^('תכנון הבראה'!$K54/12)+
($C26=3)*'תכנון הבראה'!$L54*(CL$17&lt;='תכנון הבראה'!$J54))+ IF($C26=4,(1-'תכנון הבראה'!$M54/'תכנון הבראה'!$B54)*'תכנון הבראה'!$C54,0)*(CL$17&lt;='תכנון הבראה'!$D54)</f>
        <v>0</v>
      </c>
      <c r="CM26" s="162">
        <f ca="1">IF($A26="",0,($C26=0)*'פריסת חובות'!CM17 +($C26=1)*0+ ($C26=2)*IF(CM$17&lt;='תכנון הבראה'!$K54,0,OFFSET('פריסת חובות'!CM17,0,-'תכנון הבראה'!$K54))*(1+'תכנון הבראה'!$E54)^('תכנון הבראה'!$K54/12)+
($C26=3)*'תכנון הבראה'!$L54*(CM$17&lt;='תכנון הבראה'!$J54))+ IF($C26=4,(1-'תכנון הבראה'!$M54/'תכנון הבראה'!$B54)*'תכנון הבראה'!$C54,0)*(CM$17&lt;='תכנון הבראה'!$D54)</f>
        <v>0</v>
      </c>
      <c r="CN26" s="162">
        <f ca="1">IF($A26="",0,($C26=0)*'פריסת חובות'!CN17 +($C26=1)*0+ ($C26=2)*IF(CN$17&lt;='תכנון הבראה'!$K54,0,OFFSET('פריסת חובות'!CN17,0,-'תכנון הבראה'!$K54))*(1+'תכנון הבראה'!$E54)^('תכנון הבראה'!$K54/12)+
($C26=3)*'תכנון הבראה'!$L54*(CN$17&lt;='תכנון הבראה'!$J54))+ IF($C26=4,(1-'תכנון הבראה'!$M54/'תכנון הבראה'!$B54)*'תכנון הבראה'!$C54,0)*(CN$17&lt;='תכנון הבראה'!$D54)</f>
        <v>0</v>
      </c>
      <c r="CO26" s="162">
        <f ca="1">IF($A26="",0,($C26=0)*'פריסת חובות'!CO17 +($C26=1)*0+ ($C26=2)*IF(CO$17&lt;='תכנון הבראה'!$K54,0,OFFSET('פריסת חובות'!CO17,0,-'תכנון הבראה'!$K54))*(1+'תכנון הבראה'!$E54)^('תכנון הבראה'!$K54/12)+
($C26=3)*'תכנון הבראה'!$L54*(CO$17&lt;='תכנון הבראה'!$J54))+ IF($C26=4,(1-'תכנון הבראה'!$M54/'תכנון הבראה'!$B54)*'תכנון הבראה'!$C54,0)*(CO$17&lt;='תכנון הבראה'!$D54)</f>
        <v>0</v>
      </c>
      <c r="CP26" s="162">
        <f ca="1">IF($A26="",0,($C26=0)*'פריסת חובות'!CP17 +($C26=1)*0+ ($C26=2)*IF(CP$17&lt;='תכנון הבראה'!$K54,0,OFFSET('פריסת חובות'!CP17,0,-'תכנון הבראה'!$K54))*(1+'תכנון הבראה'!$E54)^('תכנון הבראה'!$K54/12)+
($C26=3)*'תכנון הבראה'!$L54*(CP$17&lt;='תכנון הבראה'!$J54))+ IF($C26=4,(1-'תכנון הבראה'!$M54/'תכנון הבראה'!$B54)*'תכנון הבראה'!$C54,0)*(CP$17&lt;='תכנון הבראה'!$D54)</f>
        <v>0</v>
      </c>
      <c r="CQ26" s="162">
        <f ca="1">IF($A26="",0,($C26=0)*'פריסת חובות'!CQ17 +($C26=1)*0+ ($C26=2)*IF(CQ$17&lt;='תכנון הבראה'!$K54,0,OFFSET('פריסת חובות'!CQ17,0,-'תכנון הבראה'!$K54))*(1+'תכנון הבראה'!$E54)^('תכנון הבראה'!$K54/12)+
($C26=3)*'תכנון הבראה'!$L54*(CQ$17&lt;='תכנון הבראה'!$J54))+ IF($C26=4,(1-'תכנון הבראה'!$M54/'תכנון הבראה'!$B54)*'תכנון הבראה'!$C54,0)*(CQ$17&lt;='תכנון הבראה'!$D54)</f>
        <v>0</v>
      </c>
      <c r="CR26" s="162">
        <f ca="1">IF($A26="",0,($C26=0)*'פריסת חובות'!CR17 +($C26=1)*0+ ($C26=2)*IF(CR$17&lt;='תכנון הבראה'!$K54,0,OFFSET('פריסת חובות'!CR17,0,-'תכנון הבראה'!$K54))*(1+'תכנון הבראה'!$E54)^('תכנון הבראה'!$K54/12)+
($C26=3)*'תכנון הבראה'!$L54*(CR$17&lt;='תכנון הבראה'!$J54))+ IF($C26=4,(1-'תכנון הבראה'!$M54/'תכנון הבראה'!$B54)*'תכנון הבראה'!$C54,0)*(CR$17&lt;='תכנון הבראה'!$D54)</f>
        <v>0</v>
      </c>
      <c r="CS26" s="162">
        <f ca="1">IF($A26="",0,($C26=0)*'פריסת חובות'!CS17 +($C26=1)*0+ ($C26=2)*IF(CS$17&lt;='תכנון הבראה'!$K54,0,OFFSET('פריסת חובות'!CS17,0,-'תכנון הבראה'!$K54))*(1+'תכנון הבראה'!$E54)^('תכנון הבראה'!$K54/12)+
($C26=3)*'תכנון הבראה'!$L54*(CS$17&lt;='תכנון הבראה'!$J54))+ IF($C26=4,(1-'תכנון הבראה'!$M54/'תכנון הבראה'!$B54)*'תכנון הבראה'!$C54,0)*(CS$17&lt;='תכנון הבראה'!$D54)</f>
        <v>0</v>
      </c>
      <c r="CT26" s="162">
        <f ca="1">IF($A26="",0,($C26=0)*'פריסת חובות'!CT17 +($C26=1)*0+ ($C26=2)*IF(CT$17&lt;='תכנון הבראה'!$K54,0,OFFSET('פריסת חובות'!CT17,0,-'תכנון הבראה'!$K54))*(1+'תכנון הבראה'!$E54)^('תכנון הבראה'!$K54/12)+
($C26=3)*'תכנון הבראה'!$L54*(CT$17&lt;='תכנון הבראה'!$J54))+ IF($C26=4,(1-'תכנון הבראה'!$M54/'תכנון הבראה'!$B54)*'תכנון הבראה'!$C54,0)*(CT$17&lt;='תכנון הבראה'!$D54)</f>
        <v>0</v>
      </c>
      <c r="CU26" s="162">
        <f ca="1">IF($A26="",0,($C26=0)*'פריסת חובות'!CU17 +($C26=1)*0+ ($C26=2)*IF(CU$17&lt;='תכנון הבראה'!$K54,0,OFFSET('פריסת חובות'!CU17,0,-'תכנון הבראה'!$K54))*(1+'תכנון הבראה'!$E54)^('תכנון הבראה'!$K54/12)+
($C26=3)*'תכנון הבראה'!$L54*(CU$17&lt;='תכנון הבראה'!$J54))+ IF($C26=4,(1-'תכנון הבראה'!$M54/'תכנון הבראה'!$B54)*'תכנון הבראה'!$C54,0)*(CU$17&lt;='תכנון הבראה'!$D54)</f>
        <v>0</v>
      </c>
      <c r="CV26" s="162">
        <f ca="1">IF($A26="",0,($C26=0)*'פריסת חובות'!CV17 +($C26=1)*0+ ($C26=2)*IF(CV$17&lt;='תכנון הבראה'!$K54,0,OFFSET('פריסת חובות'!CV17,0,-'תכנון הבראה'!$K54))*(1+'תכנון הבראה'!$E54)^('תכנון הבראה'!$K54/12)+
($C26=3)*'תכנון הבראה'!$L54*(CV$17&lt;='תכנון הבראה'!$J54))+ IF($C26=4,(1-'תכנון הבראה'!$M54/'תכנון הבראה'!$B54)*'תכנון הבראה'!$C54,0)*(CV$17&lt;='תכנון הבראה'!$D54)</f>
        <v>0</v>
      </c>
      <c r="CW26" s="162">
        <f ca="1">IF($A26="",0,($C26=0)*'פריסת חובות'!CW17 +($C26=1)*0+ ($C26=2)*IF(CW$17&lt;='תכנון הבראה'!$K54,0,OFFSET('פריסת חובות'!CW17,0,-'תכנון הבראה'!$K54))*(1+'תכנון הבראה'!$E54)^('תכנון הבראה'!$K54/12)+
($C26=3)*'תכנון הבראה'!$L54*(CW$17&lt;='תכנון הבראה'!$J54))+ IF($C26=4,(1-'תכנון הבראה'!$M54/'תכנון הבראה'!$B54)*'תכנון הבראה'!$C54,0)*(CW$17&lt;='תכנון הבראה'!$D54)</f>
        <v>0</v>
      </c>
      <c r="CX26" s="162">
        <f ca="1">IF($A26="",0,($C26=0)*'פריסת חובות'!CX17 +($C26=1)*0+ ($C26=2)*IF(CX$17&lt;='תכנון הבראה'!$K54,0,OFFSET('פריסת חובות'!CX17,0,-'תכנון הבראה'!$K54))*(1+'תכנון הבראה'!$E54)^('תכנון הבראה'!$K54/12)+
($C26=3)*'תכנון הבראה'!$L54*(CX$17&lt;='תכנון הבראה'!$J54))+ IF($C26=4,(1-'תכנון הבראה'!$M54/'תכנון הבראה'!$B54)*'תכנון הבראה'!$C54,0)*(CX$17&lt;='תכנון הבראה'!$D54)</f>
        <v>0</v>
      </c>
      <c r="CY26" s="162">
        <f ca="1">IF($A26="",0,($C26=0)*'פריסת חובות'!CY17 +($C26=1)*0+ ($C26=2)*IF(CY$17&lt;='תכנון הבראה'!$K54,0,OFFSET('פריסת חובות'!CY17,0,-'תכנון הבראה'!$K54))*(1+'תכנון הבראה'!$E54)^('תכנון הבראה'!$K54/12)+
($C26=3)*'תכנון הבראה'!$L54*(CY$17&lt;='תכנון הבראה'!$J54))+ IF($C26=4,(1-'תכנון הבראה'!$M54/'תכנון הבראה'!$B54)*'תכנון הבראה'!$C54,0)*(CY$17&lt;='תכנון הבראה'!$D54)</f>
        <v>0</v>
      </c>
      <c r="CZ26" s="163">
        <f ca="1">IF($A26="",0,($C26=0)*'פריסת חובות'!CZ17 +($C26=1)*0+ ($C26=2)*IF(CZ$17&lt;='תכנון הבראה'!$K54,0,OFFSET('פריסת חובות'!CZ17,0,-'תכנון הבראה'!$K54))*(1+'תכנון הבראה'!$E54)^('תכנון הבראה'!$K54/12)+
($C26=3)*'תכנון הבראה'!$L54*(CZ$17&lt;='תכנון הבראה'!$J54))+ IF($C26=4,(1-'תכנון הבראה'!$M54/'תכנון הבראה'!$B54)*'תכנון הבראה'!$C54,0)*(CZ$17&lt;='תכנון הבראה'!$D54)</f>
        <v>0</v>
      </c>
    </row>
    <row r="27" spans="1:104" ht="12.75" hidden="1" customHeight="1" outlineLevel="1">
      <c r="A27" s="193" t="str">
        <f ca="1">'תכנון הבראה'!A55</f>
        <v/>
      </c>
      <c r="B27" s="161">
        <f>'תכנון הבראה'!H55</f>
        <v>0</v>
      </c>
      <c r="C27" s="158">
        <f t="shared" si="18"/>
        <v>0</v>
      </c>
      <c r="D27" s="158"/>
      <c r="E27" s="162">
        <f ca="1">IF($A27="",0,($C27=0)*'פריסת חובות'!E18 +($C27=1)*0+ ($C27=2)*IF(E$17&lt;='תכנון הבראה'!$K55,0,OFFSET('פריסת חובות'!E18,0,-'תכנון הבראה'!$K55))*(1+'תכנון הבראה'!$E55)^('תכנון הבראה'!$K55/12)+
($C27=3)*'תכנון הבראה'!$L55*(E$17&lt;='תכנון הבראה'!$J55))+ IF($C27=4,(1-'תכנון הבראה'!$M55/'תכנון הבראה'!$B55)*'תכנון הבראה'!$C55,0)*(E$17&lt;='תכנון הבראה'!$D55)</f>
        <v>0</v>
      </c>
      <c r="F27" s="162">
        <f ca="1">IF($A27="",0,($C27=0)*'פריסת חובות'!F18 +($C27=1)*0+ ($C27=2)*IF(F$17&lt;='תכנון הבראה'!$K55,0,OFFSET('פריסת חובות'!F18,0,-'תכנון הבראה'!$K55))*(1+'תכנון הבראה'!$E55)^('תכנון הבראה'!$K55/12)+
($C27=3)*'תכנון הבראה'!$L55*(F$17&lt;='תכנון הבראה'!$J55))+ IF($C27=4,(1-'תכנון הבראה'!$M55/'תכנון הבראה'!$B55)*'תכנון הבראה'!$C55,0)*(F$17&lt;='תכנון הבראה'!$D55)</f>
        <v>0</v>
      </c>
      <c r="G27" s="162">
        <f ca="1">IF($A27="",0,($C27=0)*'פריסת חובות'!G18 +($C27=1)*0+ ($C27=2)*IF(G$17&lt;='תכנון הבראה'!$K55,0,OFFSET('פריסת חובות'!G18,0,-'תכנון הבראה'!$K55))*(1+'תכנון הבראה'!$E55)^('תכנון הבראה'!$K55/12)+
($C27=3)*'תכנון הבראה'!$L55*(G$17&lt;='תכנון הבראה'!$J55))+ IF($C27=4,(1-'תכנון הבראה'!$M55/'תכנון הבראה'!$B55)*'תכנון הבראה'!$C55,0)*(G$17&lt;='תכנון הבראה'!$D55)</f>
        <v>0</v>
      </c>
      <c r="H27" s="162">
        <f ca="1">IF($A27="",0,($C27=0)*'פריסת חובות'!H18 +($C27=1)*0+ ($C27=2)*IF(H$17&lt;='תכנון הבראה'!$K55,0,OFFSET('פריסת חובות'!H18,0,-'תכנון הבראה'!$K55))*(1+'תכנון הבראה'!$E55)^('תכנון הבראה'!$K55/12)+
($C27=3)*'תכנון הבראה'!$L55*(H$17&lt;='תכנון הבראה'!$J55))+ IF($C27=4,(1-'תכנון הבראה'!$M55/'תכנון הבראה'!$B55)*'תכנון הבראה'!$C55,0)*(H$17&lt;='תכנון הבראה'!$D55)</f>
        <v>0</v>
      </c>
      <c r="I27" s="162">
        <f ca="1">IF($A27="",0,($C27=0)*'פריסת חובות'!I18 +($C27=1)*0+ ($C27=2)*IF(I$17&lt;='תכנון הבראה'!$K55,0,OFFSET('פריסת חובות'!I18,0,-'תכנון הבראה'!$K55))*(1+'תכנון הבראה'!$E55)^('תכנון הבראה'!$K55/12)+
($C27=3)*'תכנון הבראה'!$L55*(I$17&lt;='תכנון הבראה'!$J55))+ IF($C27=4,(1-'תכנון הבראה'!$M55/'תכנון הבראה'!$B55)*'תכנון הבראה'!$C55,0)*(I$17&lt;='תכנון הבראה'!$D55)</f>
        <v>0</v>
      </c>
      <c r="J27" s="162">
        <f ca="1">IF($A27="",0,($C27=0)*'פריסת חובות'!J18 +($C27=1)*0+ ($C27=2)*IF(J$17&lt;='תכנון הבראה'!$K55,0,OFFSET('פריסת חובות'!J18,0,-'תכנון הבראה'!$K55))*(1+'תכנון הבראה'!$E55)^('תכנון הבראה'!$K55/12)+
($C27=3)*'תכנון הבראה'!$L55*(J$17&lt;='תכנון הבראה'!$J55))+ IF($C27=4,(1-'תכנון הבראה'!$M55/'תכנון הבראה'!$B55)*'תכנון הבראה'!$C55,0)*(J$17&lt;='תכנון הבראה'!$D55)</f>
        <v>0</v>
      </c>
      <c r="K27" s="162">
        <f ca="1">IF($A27="",0,($C27=0)*'פריסת חובות'!K18 +($C27=1)*0+ ($C27=2)*IF(K$17&lt;='תכנון הבראה'!$K55,0,OFFSET('פריסת חובות'!K18,0,-'תכנון הבראה'!$K55))*(1+'תכנון הבראה'!$E55)^('תכנון הבראה'!$K55/12)+
($C27=3)*'תכנון הבראה'!$L55*(K$17&lt;='תכנון הבראה'!$J55))+ IF($C27=4,(1-'תכנון הבראה'!$M55/'תכנון הבראה'!$B55)*'תכנון הבראה'!$C55,0)*(K$17&lt;='תכנון הבראה'!$D55)</f>
        <v>0</v>
      </c>
      <c r="L27" s="162">
        <f ca="1">IF($A27="",0,($C27=0)*'פריסת חובות'!L18 +($C27=1)*0+ ($C27=2)*IF(L$17&lt;='תכנון הבראה'!$K55,0,OFFSET('פריסת חובות'!L18,0,-'תכנון הבראה'!$K55))*(1+'תכנון הבראה'!$E55)^('תכנון הבראה'!$K55/12)+
($C27=3)*'תכנון הבראה'!$L55*(L$17&lt;='תכנון הבראה'!$J55))+ IF($C27=4,(1-'תכנון הבראה'!$M55/'תכנון הבראה'!$B55)*'תכנון הבראה'!$C55,0)*(L$17&lt;='תכנון הבראה'!$D55)</f>
        <v>0</v>
      </c>
      <c r="M27" s="162">
        <f ca="1">IF($A27="",0,($C27=0)*'פריסת חובות'!M18 +($C27=1)*0+ ($C27=2)*IF(M$17&lt;='תכנון הבראה'!$K55,0,OFFSET('פריסת חובות'!M18,0,-'תכנון הבראה'!$K55))*(1+'תכנון הבראה'!$E55)^('תכנון הבראה'!$K55/12)+
($C27=3)*'תכנון הבראה'!$L55*(M$17&lt;='תכנון הבראה'!$J55))+ IF($C27=4,(1-'תכנון הבראה'!$M55/'תכנון הבראה'!$B55)*'תכנון הבראה'!$C55,0)*(M$17&lt;='תכנון הבראה'!$D55)</f>
        <v>0</v>
      </c>
      <c r="N27" s="162">
        <f ca="1">IF($A27="",0,($C27=0)*'פריסת חובות'!N18 +($C27=1)*0+ ($C27=2)*IF(N$17&lt;='תכנון הבראה'!$K55,0,OFFSET('פריסת חובות'!N18,0,-'תכנון הבראה'!$K55))*(1+'תכנון הבראה'!$E55)^('תכנון הבראה'!$K55/12)+
($C27=3)*'תכנון הבראה'!$L55*(N$17&lt;='תכנון הבראה'!$J55))+ IF($C27=4,(1-'תכנון הבראה'!$M55/'תכנון הבראה'!$B55)*'תכנון הבראה'!$C55,0)*(N$17&lt;='תכנון הבראה'!$D55)</f>
        <v>0</v>
      </c>
      <c r="O27" s="162">
        <f ca="1">IF($A27="",0,($C27=0)*'פריסת חובות'!O18 +($C27=1)*0+ ($C27=2)*IF(O$17&lt;='תכנון הבראה'!$K55,0,OFFSET('פריסת חובות'!O18,0,-'תכנון הבראה'!$K55))*(1+'תכנון הבראה'!$E55)^('תכנון הבראה'!$K55/12)+
($C27=3)*'תכנון הבראה'!$L55*(O$17&lt;='תכנון הבראה'!$J55))+ IF($C27=4,(1-'תכנון הבראה'!$M55/'תכנון הבראה'!$B55)*'תכנון הבראה'!$C55,0)*(O$17&lt;='תכנון הבראה'!$D55)</f>
        <v>0</v>
      </c>
      <c r="P27" s="162">
        <f ca="1">IF($A27="",0,($C27=0)*'פריסת חובות'!P18 +($C27=1)*0+ ($C27=2)*IF(P$17&lt;='תכנון הבראה'!$K55,0,OFFSET('פריסת חובות'!P18,0,-'תכנון הבראה'!$K55))*(1+'תכנון הבראה'!$E55)^('תכנון הבראה'!$K55/12)+
($C27=3)*'תכנון הבראה'!$L55*(P$17&lt;='תכנון הבראה'!$J55))+ IF($C27=4,(1-'תכנון הבראה'!$M55/'תכנון הבראה'!$B55)*'תכנון הבראה'!$C55,0)*(P$17&lt;='תכנון הבראה'!$D55)</f>
        <v>0</v>
      </c>
      <c r="Q27" s="162">
        <f ca="1">IF($A27="",0,($C27=0)*'פריסת חובות'!Q18 +($C27=1)*0+ ($C27=2)*IF(Q$17&lt;='תכנון הבראה'!$K55,0,OFFSET('פריסת חובות'!Q18,0,-'תכנון הבראה'!$K55))*(1+'תכנון הבראה'!$E55)^('תכנון הבראה'!$K55/12)+
($C27=3)*'תכנון הבראה'!$L55*(Q$17&lt;='תכנון הבראה'!$J55))+ IF($C27=4,(1-'תכנון הבראה'!$M55/'תכנון הבראה'!$B55)*'תכנון הבראה'!$C55,0)*(Q$17&lt;='תכנון הבראה'!$D55)</f>
        <v>0</v>
      </c>
      <c r="R27" s="162">
        <f ca="1">IF($A27="",0,($C27=0)*'פריסת חובות'!R18 +($C27=1)*0+ ($C27=2)*IF(R$17&lt;='תכנון הבראה'!$K55,0,OFFSET('פריסת חובות'!R18,0,-'תכנון הבראה'!$K55))*(1+'תכנון הבראה'!$E55)^('תכנון הבראה'!$K55/12)+
($C27=3)*'תכנון הבראה'!$L55*(R$17&lt;='תכנון הבראה'!$J55))+ IF($C27=4,(1-'תכנון הבראה'!$M55/'תכנון הבראה'!$B55)*'תכנון הבראה'!$C55,0)*(R$17&lt;='תכנון הבראה'!$D55)</f>
        <v>0</v>
      </c>
      <c r="S27" s="162">
        <f ca="1">IF($A27="",0,($C27=0)*'פריסת חובות'!S18 +($C27=1)*0+ ($C27=2)*IF(S$17&lt;='תכנון הבראה'!$K55,0,OFFSET('פריסת חובות'!S18,0,-'תכנון הבראה'!$K55))*(1+'תכנון הבראה'!$E55)^('תכנון הבראה'!$K55/12)+
($C27=3)*'תכנון הבראה'!$L55*(S$17&lt;='תכנון הבראה'!$J55))+ IF($C27=4,(1-'תכנון הבראה'!$M55/'תכנון הבראה'!$B55)*'תכנון הבראה'!$C55,0)*(S$17&lt;='תכנון הבראה'!$D55)</f>
        <v>0</v>
      </c>
      <c r="T27" s="162">
        <f ca="1">IF($A27="",0,($C27=0)*'פריסת חובות'!T18 +($C27=1)*0+ ($C27=2)*IF(T$17&lt;='תכנון הבראה'!$K55,0,OFFSET('פריסת חובות'!T18,0,-'תכנון הבראה'!$K55))*(1+'תכנון הבראה'!$E55)^('תכנון הבראה'!$K55/12)+
($C27=3)*'תכנון הבראה'!$L55*(T$17&lt;='תכנון הבראה'!$J55))+ IF($C27=4,(1-'תכנון הבראה'!$M55/'תכנון הבראה'!$B55)*'תכנון הבראה'!$C55,0)*(T$17&lt;='תכנון הבראה'!$D55)</f>
        <v>0</v>
      </c>
      <c r="U27" s="162">
        <f ca="1">IF($A27="",0,($C27=0)*'פריסת חובות'!U18 +($C27=1)*0+ ($C27=2)*IF(U$17&lt;='תכנון הבראה'!$K55,0,OFFSET('פריסת חובות'!U18,0,-'תכנון הבראה'!$K55))*(1+'תכנון הבראה'!$E55)^('תכנון הבראה'!$K55/12)+
($C27=3)*'תכנון הבראה'!$L55*(U$17&lt;='תכנון הבראה'!$J55))+ IF($C27=4,(1-'תכנון הבראה'!$M55/'תכנון הבראה'!$B55)*'תכנון הבראה'!$C55,0)*(U$17&lt;='תכנון הבראה'!$D55)</f>
        <v>0</v>
      </c>
      <c r="V27" s="162">
        <f ca="1">IF($A27="",0,($C27=0)*'פריסת חובות'!V18 +($C27=1)*0+ ($C27=2)*IF(V$17&lt;='תכנון הבראה'!$K55,0,OFFSET('פריסת חובות'!V18,0,-'תכנון הבראה'!$K55))*(1+'תכנון הבראה'!$E55)^('תכנון הבראה'!$K55/12)+
($C27=3)*'תכנון הבראה'!$L55*(V$17&lt;='תכנון הבראה'!$J55))+ IF($C27=4,(1-'תכנון הבראה'!$M55/'תכנון הבראה'!$B55)*'תכנון הבראה'!$C55,0)*(V$17&lt;='תכנון הבראה'!$D55)</f>
        <v>0</v>
      </c>
      <c r="W27" s="162">
        <f ca="1">IF($A27="",0,($C27=0)*'פריסת חובות'!W18 +($C27=1)*0+ ($C27=2)*IF(W$17&lt;='תכנון הבראה'!$K55,0,OFFSET('פריסת חובות'!W18,0,-'תכנון הבראה'!$K55))*(1+'תכנון הבראה'!$E55)^('תכנון הבראה'!$K55/12)+
($C27=3)*'תכנון הבראה'!$L55*(W$17&lt;='תכנון הבראה'!$J55))+ IF($C27=4,(1-'תכנון הבראה'!$M55/'תכנון הבראה'!$B55)*'תכנון הבראה'!$C55,0)*(W$17&lt;='תכנון הבראה'!$D55)</f>
        <v>0</v>
      </c>
      <c r="X27" s="162">
        <f ca="1">IF($A27="",0,($C27=0)*'פריסת חובות'!X18 +($C27=1)*0+ ($C27=2)*IF(X$17&lt;='תכנון הבראה'!$K55,0,OFFSET('פריסת חובות'!X18,0,-'תכנון הבראה'!$K55))*(1+'תכנון הבראה'!$E55)^('תכנון הבראה'!$K55/12)+
($C27=3)*'תכנון הבראה'!$L55*(X$17&lt;='תכנון הבראה'!$J55))+ IF($C27=4,(1-'תכנון הבראה'!$M55/'תכנון הבראה'!$B55)*'תכנון הבראה'!$C55,0)*(X$17&lt;='תכנון הבראה'!$D55)</f>
        <v>0</v>
      </c>
      <c r="Y27" s="162">
        <f ca="1">IF($A27="",0,($C27=0)*'פריסת חובות'!Y18 +($C27=1)*0+ ($C27=2)*IF(Y$17&lt;='תכנון הבראה'!$K55,0,OFFSET('פריסת חובות'!Y18,0,-'תכנון הבראה'!$K55))*(1+'תכנון הבראה'!$E55)^('תכנון הבראה'!$K55/12)+
($C27=3)*'תכנון הבראה'!$L55*(Y$17&lt;='תכנון הבראה'!$J55))+ IF($C27=4,(1-'תכנון הבראה'!$M55/'תכנון הבראה'!$B55)*'תכנון הבראה'!$C55,0)*(Y$17&lt;='תכנון הבראה'!$D55)</f>
        <v>0</v>
      </c>
      <c r="Z27" s="162">
        <f ca="1">IF($A27="",0,($C27=0)*'פריסת חובות'!Z18 +($C27=1)*0+ ($C27=2)*IF(Z$17&lt;='תכנון הבראה'!$K55,0,OFFSET('פריסת חובות'!Z18,0,-'תכנון הבראה'!$K55))*(1+'תכנון הבראה'!$E55)^('תכנון הבראה'!$K55/12)+
($C27=3)*'תכנון הבראה'!$L55*(Z$17&lt;='תכנון הבראה'!$J55))+ IF($C27=4,(1-'תכנון הבראה'!$M55/'תכנון הבראה'!$B55)*'תכנון הבראה'!$C55,0)*(Z$17&lt;='תכנון הבראה'!$D55)</f>
        <v>0</v>
      </c>
      <c r="AA27" s="162">
        <f ca="1">IF($A27="",0,($C27=0)*'פריסת חובות'!AA18 +($C27=1)*0+ ($C27=2)*IF(AA$17&lt;='תכנון הבראה'!$K55,0,OFFSET('פריסת חובות'!AA18,0,-'תכנון הבראה'!$K55))*(1+'תכנון הבראה'!$E55)^('תכנון הבראה'!$K55/12)+
($C27=3)*'תכנון הבראה'!$L55*(AA$17&lt;='תכנון הבראה'!$J55))+ IF($C27=4,(1-'תכנון הבראה'!$M55/'תכנון הבראה'!$B55)*'תכנון הבראה'!$C55,0)*(AA$17&lt;='תכנון הבראה'!$D55)</f>
        <v>0</v>
      </c>
      <c r="AB27" s="162">
        <f ca="1">IF($A27="",0,($C27=0)*'פריסת חובות'!AB18 +($C27=1)*0+ ($C27=2)*IF(AB$17&lt;='תכנון הבראה'!$K55,0,OFFSET('פריסת חובות'!AB18,0,-'תכנון הבראה'!$K55))*(1+'תכנון הבראה'!$E55)^('תכנון הבראה'!$K55/12)+
($C27=3)*'תכנון הבראה'!$L55*(AB$17&lt;='תכנון הבראה'!$J55))+ IF($C27=4,(1-'תכנון הבראה'!$M55/'תכנון הבראה'!$B55)*'תכנון הבראה'!$C55,0)*(AB$17&lt;='תכנון הבראה'!$D55)</f>
        <v>0</v>
      </c>
      <c r="AC27" s="162">
        <f ca="1">IF($A27="",0,($C27=0)*'פריסת חובות'!AC18 +($C27=1)*0+ ($C27=2)*IF(AC$17&lt;='תכנון הבראה'!$K55,0,OFFSET('פריסת חובות'!AC18,0,-'תכנון הבראה'!$K55))*(1+'תכנון הבראה'!$E55)^('תכנון הבראה'!$K55/12)+
($C27=3)*'תכנון הבראה'!$L55*(AC$17&lt;='תכנון הבראה'!$J55))+ IF($C27=4,(1-'תכנון הבראה'!$M55/'תכנון הבראה'!$B55)*'תכנון הבראה'!$C55,0)*(AC$17&lt;='תכנון הבראה'!$D55)</f>
        <v>0</v>
      </c>
      <c r="AD27" s="162">
        <f ca="1">IF($A27="",0,($C27=0)*'פריסת חובות'!AD18 +($C27=1)*0+ ($C27=2)*IF(AD$17&lt;='תכנון הבראה'!$K55,0,OFFSET('פריסת חובות'!AD18,0,-'תכנון הבראה'!$K55))*(1+'תכנון הבראה'!$E55)^('תכנון הבראה'!$K55/12)+
($C27=3)*'תכנון הבראה'!$L55*(AD$17&lt;='תכנון הבראה'!$J55))+ IF($C27=4,(1-'תכנון הבראה'!$M55/'תכנון הבראה'!$B55)*'תכנון הבראה'!$C55,0)*(AD$17&lt;='תכנון הבראה'!$D55)</f>
        <v>0</v>
      </c>
      <c r="AE27" s="162">
        <f ca="1">IF($A27="",0,($C27=0)*'פריסת חובות'!AE18 +($C27=1)*0+ ($C27=2)*IF(AE$17&lt;='תכנון הבראה'!$K55,0,OFFSET('פריסת חובות'!AE18,0,-'תכנון הבראה'!$K55))*(1+'תכנון הבראה'!$E55)^('תכנון הבראה'!$K55/12)+
($C27=3)*'תכנון הבראה'!$L55*(AE$17&lt;='תכנון הבראה'!$J55))+ IF($C27=4,(1-'תכנון הבראה'!$M55/'תכנון הבראה'!$B55)*'תכנון הבראה'!$C55,0)*(AE$17&lt;='תכנון הבראה'!$D55)</f>
        <v>0</v>
      </c>
      <c r="AF27" s="162">
        <f ca="1">IF($A27="",0,($C27=0)*'פריסת חובות'!AF18 +($C27=1)*0+ ($C27=2)*IF(AF$17&lt;='תכנון הבראה'!$K55,0,OFFSET('פריסת חובות'!AF18,0,-'תכנון הבראה'!$K55))*(1+'תכנון הבראה'!$E55)^('תכנון הבראה'!$K55/12)+
($C27=3)*'תכנון הבראה'!$L55*(AF$17&lt;='תכנון הבראה'!$J55))+ IF($C27=4,(1-'תכנון הבראה'!$M55/'תכנון הבראה'!$B55)*'תכנון הבראה'!$C55,0)*(AF$17&lt;='תכנון הבראה'!$D55)</f>
        <v>0</v>
      </c>
      <c r="AG27" s="162">
        <f ca="1">IF($A27="",0,($C27=0)*'פריסת חובות'!AG18 +($C27=1)*0+ ($C27=2)*IF(AG$17&lt;='תכנון הבראה'!$K55,0,OFFSET('פריסת חובות'!AG18,0,-'תכנון הבראה'!$K55))*(1+'תכנון הבראה'!$E55)^('תכנון הבראה'!$K55/12)+
($C27=3)*'תכנון הבראה'!$L55*(AG$17&lt;='תכנון הבראה'!$J55))+ IF($C27=4,(1-'תכנון הבראה'!$M55/'תכנון הבראה'!$B55)*'תכנון הבראה'!$C55,0)*(AG$17&lt;='תכנון הבראה'!$D55)</f>
        <v>0</v>
      </c>
      <c r="AH27" s="162">
        <f ca="1">IF($A27="",0,($C27=0)*'פריסת חובות'!AH18 +($C27=1)*0+ ($C27=2)*IF(AH$17&lt;='תכנון הבראה'!$K55,0,OFFSET('פריסת חובות'!AH18,0,-'תכנון הבראה'!$K55))*(1+'תכנון הבראה'!$E55)^('תכנון הבראה'!$K55/12)+
($C27=3)*'תכנון הבראה'!$L55*(AH$17&lt;='תכנון הבראה'!$J55))+ IF($C27=4,(1-'תכנון הבראה'!$M55/'תכנון הבראה'!$B55)*'תכנון הבראה'!$C55,0)*(AH$17&lt;='תכנון הבראה'!$D55)</f>
        <v>0</v>
      </c>
      <c r="AI27" s="162">
        <f ca="1">IF($A27="",0,($C27=0)*'פריסת חובות'!AI18 +($C27=1)*0+ ($C27=2)*IF(AI$17&lt;='תכנון הבראה'!$K55,0,OFFSET('פריסת חובות'!AI18,0,-'תכנון הבראה'!$K55))*(1+'תכנון הבראה'!$E55)^('תכנון הבראה'!$K55/12)+
($C27=3)*'תכנון הבראה'!$L55*(AI$17&lt;='תכנון הבראה'!$J55))+ IF($C27=4,(1-'תכנון הבראה'!$M55/'תכנון הבראה'!$B55)*'תכנון הבראה'!$C55,0)*(AI$17&lt;='תכנון הבראה'!$D55)</f>
        <v>0</v>
      </c>
      <c r="AJ27" s="162">
        <f ca="1">IF($A27="",0,($C27=0)*'פריסת חובות'!AJ18 +($C27=1)*0+ ($C27=2)*IF(AJ$17&lt;='תכנון הבראה'!$K55,0,OFFSET('פריסת חובות'!AJ18,0,-'תכנון הבראה'!$K55))*(1+'תכנון הבראה'!$E55)^('תכנון הבראה'!$K55/12)+
($C27=3)*'תכנון הבראה'!$L55*(AJ$17&lt;='תכנון הבראה'!$J55))+ IF($C27=4,(1-'תכנון הבראה'!$M55/'תכנון הבראה'!$B55)*'תכנון הבראה'!$C55,0)*(AJ$17&lt;='תכנון הבראה'!$D55)</f>
        <v>0</v>
      </c>
      <c r="AK27" s="162">
        <f ca="1">IF($A27="",0,($C27=0)*'פריסת חובות'!AK18 +($C27=1)*0+ ($C27=2)*IF(AK$17&lt;='תכנון הבראה'!$K55,0,OFFSET('פריסת חובות'!AK18,0,-'תכנון הבראה'!$K55))*(1+'תכנון הבראה'!$E55)^('תכנון הבראה'!$K55/12)+
($C27=3)*'תכנון הבראה'!$L55*(AK$17&lt;='תכנון הבראה'!$J55))+ IF($C27=4,(1-'תכנון הבראה'!$M55/'תכנון הבראה'!$B55)*'תכנון הבראה'!$C55,0)*(AK$17&lt;='תכנון הבראה'!$D55)</f>
        <v>0</v>
      </c>
      <c r="AL27" s="162">
        <f ca="1">IF($A27="",0,($C27=0)*'פריסת חובות'!AL18 +($C27=1)*0+ ($C27=2)*IF(AL$17&lt;='תכנון הבראה'!$K55,0,OFFSET('פריסת חובות'!AL18,0,-'תכנון הבראה'!$K55))*(1+'תכנון הבראה'!$E55)^('תכנון הבראה'!$K55/12)+
($C27=3)*'תכנון הבראה'!$L55*(AL$17&lt;='תכנון הבראה'!$J55))+ IF($C27=4,(1-'תכנון הבראה'!$M55/'תכנון הבראה'!$B55)*'תכנון הבראה'!$C55,0)*(AL$17&lt;='תכנון הבראה'!$D55)</f>
        <v>0</v>
      </c>
      <c r="AM27" s="162">
        <f ca="1">IF($A27="",0,($C27=0)*'פריסת חובות'!AM18 +($C27=1)*0+ ($C27=2)*IF(AM$17&lt;='תכנון הבראה'!$K55,0,OFFSET('פריסת חובות'!AM18,0,-'תכנון הבראה'!$K55))*(1+'תכנון הבראה'!$E55)^('תכנון הבראה'!$K55/12)+
($C27=3)*'תכנון הבראה'!$L55*(AM$17&lt;='תכנון הבראה'!$J55))+ IF($C27=4,(1-'תכנון הבראה'!$M55/'תכנון הבראה'!$B55)*'תכנון הבראה'!$C55,0)*(AM$17&lt;='תכנון הבראה'!$D55)</f>
        <v>0</v>
      </c>
      <c r="AN27" s="162">
        <f ca="1">IF($A27="",0,($C27=0)*'פריסת חובות'!AN18 +($C27=1)*0+ ($C27=2)*IF(AN$17&lt;='תכנון הבראה'!$K55,0,OFFSET('פריסת חובות'!AN18,0,-'תכנון הבראה'!$K55))*(1+'תכנון הבראה'!$E55)^('תכנון הבראה'!$K55/12)+
($C27=3)*'תכנון הבראה'!$L55*(AN$17&lt;='תכנון הבראה'!$J55))+ IF($C27=4,(1-'תכנון הבראה'!$M55/'תכנון הבראה'!$B55)*'תכנון הבראה'!$C55,0)*(AN$17&lt;='תכנון הבראה'!$D55)</f>
        <v>0</v>
      </c>
      <c r="AO27" s="162">
        <f ca="1">IF($A27="",0,($C27=0)*'פריסת חובות'!AO18 +($C27=1)*0+ ($C27=2)*IF(AO$17&lt;='תכנון הבראה'!$K55,0,OFFSET('פריסת חובות'!AO18,0,-'תכנון הבראה'!$K55))*(1+'תכנון הבראה'!$E55)^('תכנון הבראה'!$K55/12)+
($C27=3)*'תכנון הבראה'!$L55*(AO$17&lt;='תכנון הבראה'!$J55))+ IF($C27=4,(1-'תכנון הבראה'!$M55/'תכנון הבראה'!$B55)*'תכנון הבראה'!$C55,0)*(AO$17&lt;='תכנון הבראה'!$D55)</f>
        <v>0</v>
      </c>
      <c r="AP27" s="162">
        <f ca="1">IF($A27="",0,($C27=0)*'פריסת חובות'!AP18 +($C27=1)*0+ ($C27=2)*IF(AP$17&lt;='תכנון הבראה'!$K55,0,OFFSET('פריסת חובות'!AP18,0,-'תכנון הבראה'!$K55))*(1+'תכנון הבראה'!$E55)^('תכנון הבראה'!$K55/12)+
($C27=3)*'תכנון הבראה'!$L55*(AP$17&lt;='תכנון הבראה'!$J55))+ IF($C27=4,(1-'תכנון הבראה'!$M55/'תכנון הבראה'!$B55)*'תכנון הבראה'!$C55,0)*(AP$17&lt;='תכנון הבראה'!$D55)</f>
        <v>0</v>
      </c>
      <c r="AQ27" s="162">
        <f ca="1">IF($A27="",0,($C27=0)*'פריסת חובות'!AQ18 +($C27=1)*0+ ($C27=2)*IF(AQ$17&lt;='תכנון הבראה'!$K55,0,OFFSET('פריסת חובות'!AQ18,0,-'תכנון הבראה'!$K55))*(1+'תכנון הבראה'!$E55)^('תכנון הבראה'!$K55/12)+
($C27=3)*'תכנון הבראה'!$L55*(AQ$17&lt;='תכנון הבראה'!$J55))+ IF($C27=4,(1-'תכנון הבראה'!$M55/'תכנון הבראה'!$B55)*'תכנון הבראה'!$C55,0)*(AQ$17&lt;='תכנון הבראה'!$D55)</f>
        <v>0</v>
      </c>
      <c r="AR27" s="162">
        <f ca="1">IF($A27="",0,($C27=0)*'פריסת חובות'!AR18 +($C27=1)*0+ ($C27=2)*IF(AR$17&lt;='תכנון הבראה'!$K55,0,OFFSET('פריסת חובות'!AR18,0,-'תכנון הבראה'!$K55))*(1+'תכנון הבראה'!$E55)^('תכנון הבראה'!$K55/12)+
($C27=3)*'תכנון הבראה'!$L55*(AR$17&lt;='תכנון הבראה'!$J55))+ IF($C27=4,(1-'תכנון הבראה'!$M55/'תכנון הבראה'!$B55)*'תכנון הבראה'!$C55,0)*(AR$17&lt;='תכנון הבראה'!$D55)</f>
        <v>0</v>
      </c>
      <c r="AS27" s="162">
        <f ca="1">IF($A27="",0,($C27=0)*'פריסת חובות'!AS18 +($C27=1)*0+ ($C27=2)*IF(AS$17&lt;='תכנון הבראה'!$K55,0,OFFSET('פריסת חובות'!AS18,0,-'תכנון הבראה'!$K55))*(1+'תכנון הבראה'!$E55)^('תכנון הבראה'!$K55/12)+
($C27=3)*'תכנון הבראה'!$L55*(AS$17&lt;='תכנון הבראה'!$J55))+ IF($C27=4,(1-'תכנון הבראה'!$M55/'תכנון הבראה'!$B55)*'תכנון הבראה'!$C55,0)*(AS$17&lt;='תכנון הבראה'!$D55)</f>
        <v>0</v>
      </c>
      <c r="AT27" s="162">
        <f ca="1">IF($A27="",0,($C27=0)*'פריסת חובות'!AT18 +($C27=1)*0+ ($C27=2)*IF(AT$17&lt;='תכנון הבראה'!$K55,0,OFFSET('פריסת חובות'!AT18,0,-'תכנון הבראה'!$K55))*(1+'תכנון הבראה'!$E55)^('תכנון הבראה'!$K55/12)+
($C27=3)*'תכנון הבראה'!$L55*(AT$17&lt;='תכנון הבראה'!$J55))+ IF($C27=4,(1-'תכנון הבראה'!$M55/'תכנון הבראה'!$B55)*'תכנון הבראה'!$C55,0)*(AT$17&lt;='תכנון הבראה'!$D55)</f>
        <v>0</v>
      </c>
      <c r="AU27" s="162">
        <f ca="1">IF($A27="",0,($C27=0)*'פריסת חובות'!AU18 +($C27=1)*0+ ($C27=2)*IF(AU$17&lt;='תכנון הבראה'!$K55,0,OFFSET('פריסת חובות'!AU18,0,-'תכנון הבראה'!$K55))*(1+'תכנון הבראה'!$E55)^('תכנון הבראה'!$K55/12)+
($C27=3)*'תכנון הבראה'!$L55*(AU$17&lt;='תכנון הבראה'!$J55))+ IF($C27=4,(1-'תכנון הבראה'!$M55/'תכנון הבראה'!$B55)*'תכנון הבראה'!$C55,0)*(AU$17&lt;='תכנון הבראה'!$D55)</f>
        <v>0</v>
      </c>
      <c r="AV27" s="162">
        <f ca="1">IF($A27="",0,($C27=0)*'פריסת חובות'!AV18 +($C27=1)*0+ ($C27=2)*IF(AV$17&lt;='תכנון הבראה'!$K55,0,OFFSET('פריסת חובות'!AV18,0,-'תכנון הבראה'!$K55))*(1+'תכנון הבראה'!$E55)^('תכנון הבראה'!$K55/12)+
($C27=3)*'תכנון הבראה'!$L55*(AV$17&lt;='תכנון הבראה'!$J55))+ IF($C27=4,(1-'תכנון הבראה'!$M55/'תכנון הבראה'!$B55)*'תכנון הבראה'!$C55,0)*(AV$17&lt;='תכנון הבראה'!$D55)</f>
        <v>0</v>
      </c>
      <c r="AW27" s="162">
        <f ca="1">IF($A27="",0,($C27=0)*'פריסת חובות'!AW18 +($C27=1)*0+ ($C27=2)*IF(AW$17&lt;='תכנון הבראה'!$K55,0,OFFSET('פריסת חובות'!AW18,0,-'תכנון הבראה'!$K55))*(1+'תכנון הבראה'!$E55)^('תכנון הבראה'!$K55/12)+
($C27=3)*'תכנון הבראה'!$L55*(AW$17&lt;='תכנון הבראה'!$J55))+ IF($C27=4,(1-'תכנון הבראה'!$M55/'תכנון הבראה'!$B55)*'תכנון הבראה'!$C55,0)*(AW$17&lt;='תכנון הבראה'!$D55)</f>
        <v>0</v>
      </c>
      <c r="AX27" s="162">
        <f ca="1">IF($A27="",0,($C27=0)*'פריסת חובות'!AX18 +($C27=1)*0+ ($C27=2)*IF(AX$17&lt;='תכנון הבראה'!$K55,0,OFFSET('פריסת חובות'!AX18,0,-'תכנון הבראה'!$K55))*(1+'תכנון הבראה'!$E55)^('תכנון הבראה'!$K55/12)+
($C27=3)*'תכנון הבראה'!$L55*(AX$17&lt;='תכנון הבראה'!$J55))+ IF($C27=4,(1-'תכנון הבראה'!$M55/'תכנון הבראה'!$B55)*'תכנון הבראה'!$C55,0)*(AX$17&lt;='תכנון הבראה'!$D55)</f>
        <v>0</v>
      </c>
      <c r="AY27" s="162">
        <f ca="1">IF($A27="",0,($C27=0)*'פריסת חובות'!AY18 +($C27=1)*0+ ($C27=2)*IF(AY$17&lt;='תכנון הבראה'!$K55,0,OFFSET('פריסת חובות'!AY18,0,-'תכנון הבראה'!$K55))*(1+'תכנון הבראה'!$E55)^('תכנון הבראה'!$K55/12)+
($C27=3)*'תכנון הבראה'!$L55*(AY$17&lt;='תכנון הבראה'!$J55))+ IF($C27=4,(1-'תכנון הבראה'!$M55/'תכנון הבראה'!$B55)*'תכנון הבראה'!$C55,0)*(AY$17&lt;='תכנון הבראה'!$D55)</f>
        <v>0</v>
      </c>
      <c r="AZ27" s="162">
        <f ca="1">IF($A27="",0,($C27=0)*'פריסת חובות'!AZ18 +($C27=1)*0+ ($C27=2)*IF(AZ$17&lt;='תכנון הבראה'!$K55,0,OFFSET('פריסת חובות'!AZ18,0,-'תכנון הבראה'!$K55))*(1+'תכנון הבראה'!$E55)^('תכנון הבראה'!$K55/12)+
($C27=3)*'תכנון הבראה'!$L55*(AZ$17&lt;='תכנון הבראה'!$J55))+ IF($C27=4,(1-'תכנון הבראה'!$M55/'תכנון הבראה'!$B55)*'תכנון הבראה'!$C55,0)*(AZ$17&lt;='תכנון הבראה'!$D55)</f>
        <v>0</v>
      </c>
      <c r="BA27" s="162">
        <f ca="1">IF($A27="",0,($C27=0)*'פריסת חובות'!BA18 +($C27=1)*0+ ($C27=2)*IF(BA$17&lt;='תכנון הבראה'!$K55,0,OFFSET('פריסת חובות'!BA18,0,-'תכנון הבראה'!$K55))*(1+'תכנון הבראה'!$E55)^('תכנון הבראה'!$K55/12)+
($C27=3)*'תכנון הבראה'!$L55*(BA$17&lt;='תכנון הבראה'!$J55))+ IF($C27=4,(1-'תכנון הבראה'!$M55/'תכנון הבראה'!$B55)*'תכנון הבראה'!$C55,0)*(BA$17&lt;='תכנון הבראה'!$D55)</f>
        <v>0</v>
      </c>
      <c r="BB27" s="162">
        <f ca="1">IF($A27="",0,($C27=0)*'פריסת חובות'!BB18 +($C27=1)*0+ ($C27=2)*IF(BB$17&lt;='תכנון הבראה'!$K55,0,OFFSET('פריסת חובות'!BB18,0,-'תכנון הבראה'!$K55))*(1+'תכנון הבראה'!$E55)^('תכנון הבראה'!$K55/12)+
($C27=3)*'תכנון הבראה'!$L55*(BB$17&lt;='תכנון הבראה'!$J55))+ IF($C27=4,(1-'תכנון הבראה'!$M55/'תכנון הבראה'!$B55)*'תכנון הבראה'!$C55,0)*(BB$17&lt;='תכנון הבראה'!$D55)</f>
        <v>0</v>
      </c>
      <c r="BC27" s="162">
        <f ca="1">IF($A27="",0,($C27=0)*'פריסת חובות'!BC18 +($C27=1)*0+ ($C27=2)*IF(BC$17&lt;='תכנון הבראה'!$K55,0,OFFSET('פריסת חובות'!BC18,0,-'תכנון הבראה'!$K55))*(1+'תכנון הבראה'!$E55)^('תכנון הבראה'!$K55/12)+
($C27=3)*'תכנון הבראה'!$L55*(BC$17&lt;='תכנון הבראה'!$J55))+ IF($C27=4,(1-'תכנון הבראה'!$M55/'תכנון הבראה'!$B55)*'תכנון הבראה'!$C55,0)*(BC$17&lt;='תכנון הבראה'!$D55)</f>
        <v>0</v>
      </c>
      <c r="BD27" s="162">
        <f ca="1">IF($A27="",0,($C27=0)*'פריסת חובות'!BD18 +($C27=1)*0+ ($C27=2)*IF(BD$17&lt;='תכנון הבראה'!$K55,0,OFFSET('פריסת חובות'!BD18,0,-'תכנון הבראה'!$K55))*(1+'תכנון הבראה'!$E55)^('תכנון הבראה'!$K55/12)+
($C27=3)*'תכנון הבראה'!$L55*(BD$17&lt;='תכנון הבראה'!$J55))+ IF($C27=4,(1-'תכנון הבראה'!$M55/'תכנון הבראה'!$B55)*'תכנון הבראה'!$C55,0)*(BD$17&lt;='תכנון הבראה'!$D55)</f>
        <v>0</v>
      </c>
      <c r="BE27" s="162">
        <f ca="1">IF($A27="",0,($C27=0)*'פריסת חובות'!BE18 +($C27=1)*0+ ($C27=2)*IF(BE$17&lt;='תכנון הבראה'!$K55,0,OFFSET('פריסת חובות'!BE18,0,-'תכנון הבראה'!$K55))*(1+'תכנון הבראה'!$E55)^('תכנון הבראה'!$K55/12)+
($C27=3)*'תכנון הבראה'!$L55*(BE$17&lt;='תכנון הבראה'!$J55))+ IF($C27=4,(1-'תכנון הבראה'!$M55/'תכנון הבראה'!$B55)*'תכנון הבראה'!$C55,0)*(BE$17&lt;='תכנון הבראה'!$D55)</f>
        <v>0</v>
      </c>
      <c r="BF27" s="162">
        <f ca="1">IF($A27="",0,($C27=0)*'פריסת חובות'!BF18 +($C27=1)*0+ ($C27=2)*IF(BF$17&lt;='תכנון הבראה'!$K55,0,OFFSET('פריסת חובות'!BF18,0,-'תכנון הבראה'!$K55))*(1+'תכנון הבראה'!$E55)^('תכנון הבראה'!$K55/12)+
($C27=3)*'תכנון הבראה'!$L55*(BF$17&lt;='תכנון הבראה'!$J55))+ IF($C27=4,(1-'תכנון הבראה'!$M55/'תכנון הבראה'!$B55)*'תכנון הבראה'!$C55,0)*(BF$17&lt;='תכנון הבראה'!$D55)</f>
        <v>0</v>
      </c>
      <c r="BG27" s="162">
        <f ca="1">IF($A27="",0,($C27=0)*'פריסת חובות'!BG18 +($C27=1)*0+ ($C27=2)*IF(BG$17&lt;='תכנון הבראה'!$K55,0,OFFSET('פריסת חובות'!BG18,0,-'תכנון הבראה'!$K55))*(1+'תכנון הבראה'!$E55)^('תכנון הבראה'!$K55/12)+
($C27=3)*'תכנון הבראה'!$L55*(BG$17&lt;='תכנון הבראה'!$J55))+ IF($C27=4,(1-'תכנון הבראה'!$M55/'תכנון הבראה'!$B55)*'תכנון הבראה'!$C55,0)*(BG$17&lt;='תכנון הבראה'!$D55)</f>
        <v>0</v>
      </c>
      <c r="BH27" s="162">
        <f ca="1">IF($A27="",0,($C27=0)*'פריסת חובות'!BH18 +($C27=1)*0+ ($C27=2)*IF(BH$17&lt;='תכנון הבראה'!$K55,0,OFFSET('פריסת חובות'!BH18,0,-'תכנון הבראה'!$K55))*(1+'תכנון הבראה'!$E55)^('תכנון הבראה'!$K55/12)+
($C27=3)*'תכנון הבראה'!$L55*(BH$17&lt;='תכנון הבראה'!$J55))+ IF($C27=4,(1-'תכנון הבראה'!$M55/'תכנון הבראה'!$B55)*'תכנון הבראה'!$C55,0)*(BH$17&lt;='תכנון הבראה'!$D55)</f>
        <v>0</v>
      </c>
      <c r="BI27" s="162">
        <f ca="1">IF($A27="",0,($C27=0)*'פריסת חובות'!BI18 +($C27=1)*0+ ($C27=2)*IF(BI$17&lt;='תכנון הבראה'!$K55,0,OFFSET('פריסת חובות'!BI18,0,-'תכנון הבראה'!$K55))*(1+'תכנון הבראה'!$E55)^('תכנון הבראה'!$K55/12)+
($C27=3)*'תכנון הבראה'!$L55*(BI$17&lt;='תכנון הבראה'!$J55))+ IF($C27=4,(1-'תכנון הבראה'!$M55/'תכנון הבראה'!$B55)*'תכנון הבראה'!$C55,0)*(BI$17&lt;='תכנון הבראה'!$D55)</f>
        <v>0</v>
      </c>
      <c r="BJ27" s="162">
        <f ca="1">IF($A27="",0,($C27=0)*'פריסת חובות'!BJ18 +($C27=1)*0+ ($C27=2)*IF(BJ$17&lt;='תכנון הבראה'!$K55,0,OFFSET('פריסת חובות'!BJ18,0,-'תכנון הבראה'!$K55))*(1+'תכנון הבראה'!$E55)^('תכנון הבראה'!$K55/12)+
($C27=3)*'תכנון הבראה'!$L55*(BJ$17&lt;='תכנון הבראה'!$J55))+ IF($C27=4,(1-'תכנון הבראה'!$M55/'תכנון הבראה'!$B55)*'תכנון הבראה'!$C55,0)*(BJ$17&lt;='תכנון הבראה'!$D55)</f>
        <v>0</v>
      </c>
      <c r="BK27" s="162">
        <f ca="1">IF($A27="",0,($C27=0)*'פריסת חובות'!BK18 +($C27=1)*0+ ($C27=2)*IF(BK$17&lt;='תכנון הבראה'!$K55,0,OFFSET('פריסת חובות'!BK18,0,-'תכנון הבראה'!$K55))*(1+'תכנון הבראה'!$E55)^('תכנון הבראה'!$K55/12)+
($C27=3)*'תכנון הבראה'!$L55*(BK$17&lt;='תכנון הבראה'!$J55))+ IF($C27=4,(1-'תכנון הבראה'!$M55/'תכנון הבראה'!$B55)*'תכנון הבראה'!$C55,0)*(BK$17&lt;='תכנון הבראה'!$D55)</f>
        <v>0</v>
      </c>
      <c r="BL27" s="162">
        <f ca="1">IF($A27="",0,($C27=0)*'פריסת חובות'!BL18 +($C27=1)*0+ ($C27=2)*IF(BL$17&lt;='תכנון הבראה'!$K55,0,OFFSET('פריסת חובות'!BL18,0,-'תכנון הבראה'!$K55))*(1+'תכנון הבראה'!$E55)^('תכנון הבראה'!$K55/12)+
($C27=3)*'תכנון הבראה'!$L55*(BL$17&lt;='תכנון הבראה'!$J55))+ IF($C27=4,(1-'תכנון הבראה'!$M55/'תכנון הבראה'!$B55)*'תכנון הבראה'!$C55,0)*(BL$17&lt;='תכנון הבראה'!$D55)</f>
        <v>0</v>
      </c>
      <c r="BM27" s="162">
        <f ca="1">IF($A27="",0,($C27=0)*'פריסת חובות'!BM18 +($C27=1)*0+ ($C27=2)*IF(BM$17&lt;='תכנון הבראה'!$K55,0,OFFSET('פריסת חובות'!BM18,0,-'תכנון הבראה'!$K55))*(1+'תכנון הבראה'!$E55)^('תכנון הבראה'!$K55/12)+
($C27=3)*'תכנון הבראה'!$L55*(BM$17&lt;='תכנון הבראה'!$J55))+ IF($C27=4,(1-'תכנון הבראה'!$M55/'תכנון הבראה'!$B55)*'תכנון הבראה'!$C55,0)*(BM$17&lt;='תכנון הבראה'!$D55)</f>
        <v>0</v>
      </c>
      <c r="BN27" s="162">
        <f ca="1">IF($A27="",0,($C27=0)*'פריסת חובות'!BN18 +($C27=1)*0+ ($C27=2)*IF(BN$17&lt;='תכנון הבראה'!$K55,0,OFFSET('פריסת חובות'!BN18,0,-'תכנון הבראה'!$K55))*(1+'תכנון הבראה'!$E55)^('תכנון הבראה'!$K55/12)+
($C27=3)*'תכנון הבראה'!$L55*(BN$17&lt;='תכנון הבראה'!$J55))+ IF($C27=4,(1-'תכנון הבראה'!$M55/'תכנון הבראה'!$B55)*'תכנון הבראה'!$C55,0)*(BN$17&lt;='תכנון הבראה'!$D55)</f>
        <v>0</v>
      </c>
      <c r="BO27" s="162">
        <f ca="1">IF($A27="",0,($C27=0)*'פריסת חובות'!BO18 +($C27=1)*0+ ($C27=2)*IF(BO$17&lt;='תכנון הבראה'!$K55,0,OFFSET('פריסת חובות'!BO18,0,-'תכנון הבראה'!$K55))*(1+'תכנון הבראה'!$E55)^('תכנון הבראה'!$K55/12)+
($C27=3)*'תכנון הבראה'!$L55*(BO$17&lt;='תכנון הבראה'!$J55))+ IF($C27=4,(1-'תכנון הבראה'!$M55/'תכנון הבראה'!$B55)*'תכנון הבראה'!$C55,0)*(BO$17&lt;='תכנון הבראה'!$D55)</f>
        <v>0</v>
      </c>
      <c r="BP27" s="162">
        <f ca="1">IF($A27="",0,($C27=0)*'פריסת חובות'!BP18 +($C27=1)*0+ ($C27=2)*IF(BP$17&lt;='תכנון הבראה'!$K55,0,OFFSET('פריסת חובות'!BP18,0,-'תכנון הבראה'!$K55))*(1+'תכנון הבראה'!$E55)^('תכנון הבראה'!$K55/12)+
($C27=3)*'תכנון הבראה'!$L55*(BP$17&lt;='תכנון הבראה'!$J55))+ IF($C27=4,(1-'תכנון הבראה'!$M55/'תכנון הבראה'!$B55)*'תכנון הבראה'!$C55,0)*(BP$17&lt;='תכנון הבראה'!$D55)</f>
        <v>0</v>
      </c>
      <c r="BQ27" s="162">
        <f ca="1">IF($A27="",0,($C27=0)*'פריסת חובות'!BQ18 +($C27=1)*0+ ($C27=2)*IF(BQ$17&lt;='תכנון הבראה'!$K55,0,OFFSET('פריסת חובות'!BQ18,0,-'תכנון הבראה'!$K55))*(1+'תכנון הבראה'!$E55)^('תכנון הבראה'!$K55/12)+
($C27=3)*'תכנון הבראה'!$L55*(BQ$17&lt;='תכנון הבראה'!$J55))+ IF($C27=4,(1-'תכנון הבראה'!$M55/'תכנון הבראה'!$B55)*'תכנון הבראה'!$C55,0)*(BQ$17&lt;='תכנון הבראה'!$D55)</f>
        <v>0</v>
      </c>
      <c r="BR27" s="162">
        <f ca="1">IF($A27="",0,($C27=0)*'פריסת חובות'!BR18 +($C27=1)*0+ ($C27=2)*IF(BR$17&lt;='תכנון הבראה'!$K55,0,OFFSET('פריסת חובות'!BR18,0,-'תכנון הבראה'!$K55))*(1+'תכנון הבראה'!$E55)^('תכנון הבראה'!$K55/12)+
($C27=3)*'תכנון הבראה'!$L55*(BR$17&lt;='תכנון הבראה'!$J55))+ IF($C27=4,(1-'תכנון הבראה'!$M55/'תכנון הבראה'!$B55)*'תכנון הבראה'!$C55,0)*(BR$17&lt;='תכנון הבראה'!$D55)</f>
        <v>0</v>
      </c>
      <c r="BS27" s="162">
        <f ca="1">IF($A27="",0,($C27=0)*'פריסת חובות'!BS18 +($C27=1)*0+ ($C27=2)*IF(BS$17&lt;='תכנון הבראה'!$K55,0,OFFSET('פריסת חובות'!BS18,0,-'תכנון הבראה'!$K55))*(1+'תכנון הבראה'!$E55)^('תכנון הבראה'!$K55/12)+
($C27=3)*'תכנון הבראה'!$L55*(BS$17&lt;='תכנון הבראה'!$J55))+ IF($C27=4,(1-'תכנון הבראה'!$M55/'תכנון הבראה'!$B55)*'תכנון הבראה'!$C55,0)*(BS$17&lt;='תכנון הבראה'!$D55)</f>
        <v>0</v>
      </c>
      <c r="BT27" s="162">
        <f ca="1">IF($A27="",0,($C27=0)*'פריסת חובות'!BT18 +($C27=1)*0+ ($C27=2)*IF(BT$17&lt;='תכנון הבראה'!$K55,0,OFFSET('פריסת חובות'!BT18,0,-'תכנון הבראה'!$K55))*(1+'תכנון הבראה'!$E55)^('תכנון הבראה'!$K55/12)+
($C27=3)*'תכנון הבראה'!$L55*(BT$17&lt;='תכנון הבראה'!$J55))+ IF($C27=4,(1-'תכנון הבראה'!$M55/'תכנון הבראה'!$B55)*'תכנון הבראה'!$C55,0)*(BT$17&lt;='תכנון הבראה'!$D55)</f>
        <v>0</v>
      </c>
      <c r="BU27" s="162">
        <f ca="1">IF($A27="",0,($C27=0)*'פריסת חובות'!BU18 +($C27=1)*0+ ($C27=2)*IF(BU$17&lt;='תכנון הבראה'!$K55,0,OFFSET('פריסת חובות'!BU18,0,-'תכנון הבראה'!$K55))*(1+'תכנון הבראה'!$E55)^('תכנון הבראה'!$K55/12)+
($C27=3)*'תכנון הבראה'!$L55*(BU$17&lt;='תכנון הבראה'!$J55))+ IF($C27=4,(1-'תכנון הבראה'!$M55/'תכנון הבראה'!$B55)*'תכנון הבראה'!$C55,0)*(BU$17&lt;='תכנון הבראה'!$D55)</f>
        <v>0</v>
      </c>
      <c r="BV27" s="162">
        <f ca="1">IF($A27="",0,($C27=0)*'פריסת חובות'!BV18 +($C27=1)*0+ ($C27=2)*IF(BV$17&lt;='תכנון הבראה'!$K55,0,OFFSET('פריסת חובות'!BV18,0,-'תכנון הבראה'!$K55))*(1+'תכנון הבראה'!$E55)^('תכנון הבראה'!$K55/12)+
($C27=3)*'תכנון הבראה'!$L55*(BV$17&lt;='תכנון הבראה'!$J55))+ IF($C27=4,(1-'תכנון הבראה'!$M55/'תכנון הבראה'!$B55)*'תכנון הבראה'!$C55,0)*(BV$17&lt;='תכנון הבראה'!$D55)</f>
        <v>0</v>
      </c>
      <c r="BW27" s="162">
        <f ca="1">IF($A27="",0,($C27=0)*'פריסת חובות'!BW18 +($C27=1)*0+ ($C27=2)*IF(BW$17&lt;='תכנון הבראה'!$K55,0,OFFSET('פריסת חובות'!BW18,0,-'תכנון הבראה'!$K55))*(1+'תכנון הבראה'!$E55)^('תכנון הבראה'!$K55/12)+
($C27=3)*'תכנון הבראה'!$L55*(BW$17&lt;='תכנון הבראה'!$J55))+ IF($C27=4,(1-'תכנון הבראה'!$M55/'תכנון הבראה'!$B55)*'תכנון הבראה'!$C55,0)*(BW$17&lt;='תכנון הבראה'!$D55)</f>
        <v>0</v>
      </c>
      <c r="BX27" s="162">
        <f ca="1">IF($A27="",0,($C27=0)*'פריסת חובות'!BX18 +($C27=1)*0+ ($C27=2)*IF(BX$17&lt;='תכנון הבראה'!$K55,0,OFFSET('פריסת חובות'!BX18,0,-'תכנון הבראה'!$K55))*(1+'תכנון הבראה'!$E55)^('תכנון הבראה'!$K55/12)+
($C27=3)*'תכנון הבראה'!$L55*(BX$17&lt;='תכנון הבראה'!$J55))+ IF($C27=4,(1-'תכנון הבראה'!$M55/'תכנון הבראה'!$B55)*'תכנון הבראה'!$C55,0)*(BX$17&lt;='תכנון הבראה'!$D55)</f>
        <v>0</v>
      </c>
      <c r="BY27" s="162">
        <f ca="1">IF($A27="",0,($C27=0)*'פריסת חובות'!BY18 +($C27=1)*0+ ($C27=2)*IF(BY$17&lt;='תכנון הבראה'!$K55,0,OFFSET('פריסת חובות'!BY18,0,-'תכנון הבראה'!$K55))*(1+'תכנון הבראה'!$E55)^('תכנון הבראה'!$K55/12)+
($C27=3)*'תכנון הבראה'!$L55*(BY$17&lt;='תכנון הבראה'!$J55))+ IF($C27=4,(1-'תכנון הבראה'!$M55/'תכנון הבראה'!$B55)*'תכנון הבראה'!$C55,0)*(BY$17&lt;='תכנון הבראה'!$D55)</f>
        <v>0</v>
      </c>
      <c r="BZ27" s="162">
        <f ca="1">IF($A27="",0,($C27=0)*'פריסת חובות'!BZ18 +($C27=1)*0+ ($C27=2)*IF(BZ$17&lt;='תכנון הבראה'!$K55,0,OFFSET('פריסת חובות'!BZ18,0,-'תכנון הבראה'!$K55))*(1+'תכנון הבראה'!$E55)^('תכנון הבראה'!$K55/12)+
($C27=3)*'תכנון הבראה'!$L55*(BZ$17&lt;='תכנון הבראה'!$J55))+ IF($C27=4,(1-'תכנון הבראה'!$M55/'תכנון הבראה'!$B55)*'תכנון הבראה'!$C55,0)*(BZ$17&lt;='תכנון הבראה'!$D55)</f>
        <v>0</v>
      </c>
      <c r="CA27" s="162">
        <f ca="1">IF($A27="",0,($C27=0)*'פריסת חובות'!CA18 +($C27=1)*0+ ($C27=2)*IF(CA$17&lt;='תכנון הבראה'!$K55,0,OFFSET('פריסת חובות'!CA18,0,-'תכנון הבראה'!$K55))*(1+'תכנון הבראה'!$E55)^('תכנון הבראה'!$K55/12)+
($C27=3)*'תכנון הבראה'!$L55*(CA$17&lt;='תכנון הבראה'!$J55))+ IF($C27=4,(1-'תכנון הבראה'!$M55/'תכנון הבראה'!$B55)*'תכנון הבראה'!$C55,0)*(CA$17&lt;='תכנון הבראה'!$D55)</f>
        <v>0</v>
      </c>
      <c r="CB27" s="162">
        <f ca="1">IF($A27="",0,($C27=0)*'פריסת חובות'!CB18 +($C27=1)*0+ ($C27=2)*IF(CB$17&lt;='תכנון הבראה'!$K55,0,OFFSET('פריסת חובות'!CB18,0,-'תכנון הבראה'!$K55))*(1+'תכנון הבראה'!$E55)^('תכנון הבראה'!$K55/12)+
($C27=3)*'תכנון הבראה'!$L55*(CB$17&lt;='תכנון הבראה'!$J55))+ IF($C27=4,(1-'תכנון הבראה'!$M55/'תכנון הבראה'!$B55)*'תכנון הבראה'!$C55,0)*(CB$17&lt;='תכנון הבראה'!$D55)</f>
        <v>0</v>
      </c>
      <c r="CC27" s="162">
        <f ca="1">IF($A27="",0,($C27=0)*'פריסת חובות'!CC18 +($C27=1)*0+ ($C27=2)*IF(CC$17&lt;='תכנון הבראה'!$K55,0,OFFSET('פריסת חובות'!CC18,0,-'תכנון הבראה'!$K55))*(1+'תכנון הבראה'!$E55)^('תכנון הבראה'!$K55/12)+
($C27=3)*'תכנון הבראה'!$L55*(CC$17&lt;='תכנון הבראה'!$J55))+ IF($C27=4,(1-'תכנון הבראה'!$M55/'תכנון הבראה'!$B55)*'תכנון הבראה'!$C55,0)*(CC$17&lt;='תכנון הבראה'!$D55)</f>
        <v>0</v>
      </c>
      <c r="CD27" s="162">
        <f ca="1">IF($A27="",0,($C27=0)*'פריסת חובות'!CD18 +($C27=1)*0+ ($C27=2)*IF(CD$17&lt;='תכנון הבראה'!$K55,0,OFFSET('פריסת חובות'!CD18,0,-'תכנון הבראה'!$K55))*(1+'תכנון הבראה'!$E55)^('תכנון הבראה'!$K55/12)+
($C27=3)*'תכנון הבראה'!$L55*(CD$17&lt;='תכנון הבראה'!$J55))+ IF($C27=4,(1-'תכנון הבראה'!$M55/'תכנון הבראה'!$B55)*'תכנון הבראה'!$C55,0)*(CD$17&lt;='תכנון הבראה'!$D55)</f>
        <v>0</v>
      </c>
      <c r="CE27" s="162">
        <f ca="1">IF($A27="",0,($C27=0)*'פריסת חובות'!CE18 +($C27=1)*0+ ($C27=2)*IF(CE$17&lt;='תכנון הבראה'!$K55,0,OFFSET('פריסת חובות'!CE18,0,-'תכנון הבראה'!$K55))*(1+'תכנון הבראה'!$E55)^('תכנון הבראה'!$K55/12)+
($C27=3)*'תכנון הבראה'!$L55*(CE$17&lt;='תכנון הבראה'!$J55))+ IF($C27=4,(1-'תכנון הבראה'!$M55/'תכנון הבראה'!$B55)*'תכנון הבראה'!$C55,0)*(CE$17&lt;='תכנון הבראה'!$D55)</f>
        <v>0</v>
      </c>
      <c r="CF27" s="162">
        <f ca="1">IF($A27="",0,($C27=0)*'פריסת חובות'!CF18 +($C27=1)*0+ ($C27=2)*IF(CF$17&lt;='תכנון הבראה'!$K55,0,OFFSET('פריסת חובות'!CF18,0,-'תכנון הבראה'!$K55))*(1+'תכנון הבראה'!$E55)^('תכנון הבראה'!$K55/12)+
($C27=3)*'תכנון הבראה'!$L55*(CF$17&lt;='תכנון הבראה'!$J55))+ IF($C27=4,(1-'תכנון הבראה'!$M55/'תכנון הבראה'!$B55)*'תכנון הבראה'!$C55,0)*(CF$17&lt;='תכנון הבראה'!$D55)</f>
        <v>0</v>
      </c>
      <c r="CG27" s="162">
        <f ca="1">IF($A27="",0,($C27=0)*'פריסת חובות'!CG18 +($C27=1)*0+ ($C27=2)*IF(CG$17&lt;='תכנון הבראה'!$K55,0,OFFSET('פריסת חובות'!CG18,0,-'תכנון הבראה'!$K55))*(1+'תכנון הבראה'!$E55)^('תכנון הבראה'!$K55/12)+
($C27=3)*'תכנון הבראה'!$L55*(CG$17&lt;='תכנון הבראה'!$J55))+ IF($C27=4,(1-'תכנון הבראה'!$M55/'תכנון הבראה'!$B55)*'תכנון הבראה'!$C55,0)*(CG$17&lt;='תכנון הבראה'!$D55)</f>
        <v>0</v>
      </c>
      <c r="CH27" s="162">
        <f ca="1">IF($A27="",0,($C27=0)*'פריסת חובות'!CH18 +($C27=1)*0+ ($C27=2)*IF(CH$17&lt;='תכנון הבראה'!$K55,0,OFFSET('פריסת חובות'!CH18,0,-'תכנון הבראה'!$K55))*(1+'תכנון הבראה'!$E55)^('תכנון הבראה'!$K55/12)+
($C27=3)*'תכנון הבראה'!$L55*(CH$17&lt;='תכנון הבראה'!$J55))+ IF($C27=4,(1-'תכנון הבראה'!$M55/'תכנון הבראה'!$B55)*'תכנון הבראה'!$C55,0)*(CH$17&lt;='תכנון הבראה'!$D55)</f>
        <v>0</v>
      </c>
      <c r="CI27" s="162">
        <f ca="1">IF($A27="",0,($C27=0)*'פריסת חובות'!CI18 +($C27=1)*0+ ($C27=2)*IF(CI$17&lt;='תכנון הבראה'!$K55,0,OFFSET('פריסת חובות'!CI18,0,-'תכנון הבראה'!$K55))*(1+'תכנון הבראה'!$E55)^('תכנון הבראה'!$K55/12)+
($C27=3)*'תכנון הבראה'!$L55*(CI$17&lt;='תכנון הבראה'!$J55))+ IF($C27=4,(1-'תכנון הבראה'!$M55/'תכנון הבראה'!$B55)*'תכנון הבראה'!$C55,0)*(CI$17&lt;='תכנון הבראה'!$D55)</f>
        <v>0</v>
      </c>
      <c r="CJ27" s="162">
        <f ca="1">IF($A27="",0,($C27=0)*'פריסת חובות'!CJ18 +($C27=1)*0+ ($C27=2)*IF(CJ$17&lt;='תכנון הבראה'!$K55,0,OFFSET('פריסת חובות'!CJ18,0,-'תכנון הבראה'!$K55))*(1+'תכנון הבראה'!$E55)^('תכנון הבראה'!$K55/12)+
($C27=3)*'תכנון הבראה'!$L55*(CJ$17&lt;='תכנון הבראה'!$J55))+ IF($C27=4,(1-'תכנון הבראה'!$M55/'תכנון הבראה'!$B55)*'תכנון הבראה'!$C55,0)*(CJ$17&lt;='תכנון הבראה'!$D55)</f>
        <v>0</v>
      </c>
      <c r="CK27" s="162">
        <f ca="1">IF($A27="",0,($C27=0)*'פריסת חובות'!CK18 +($C27=1)*0+ ($C27=2)*IF(CK$17&lt;='תכנון הבראה'!$K55,0,OFFSET('פריסת חובות'!CK18,0,-'תכנון הבראה'!$K55))*(1+'תכנון הבראה'!$E55)^('תכנון הבראה'!$K55/12)+
($C27=3)*'תכנון הבראה'!$L55*(CK$17&lt;='תכנון הבראה'!$J55))+ IF($C27=4,(1-'תכנון הבראה'!$M55/'תכנון הבראה'!$B55)*'תכנון הבראה'!$C55,0)*(CK$17&lt;='תכנון הבראה'!$D55)</f>
        <v>0</v>
      </c>
      <c r="CL27" s="162">
        <f ca="1">IF($A27="",0,($C27=0)*'פריסת חובות'!CL18 +($C27=1)*0+ ($C27=2)*IF(CL$17&lt;='תכנון הבראה'!$K55,0,OFFSET('פריסת חובות'!CL18,0,-'תכנון הבראה'!$K55))*(1+'תכנון הבראה'!$E55)^('תכנון הבראה'!$K55/12)+
($C27=3)*'תכנון הבראה'!$L55*(CL$17&lt;='תכנון הבראה'!$J55))+ IF($C27=4,(1-'תכנון הבראה'!$M55/'תכנון הבראה'!$B55)*'תכנון הבראה'!$C55,0)*(CL$17&lt;='תכנון הבראה'!$D55)</f>
        <v>0</v>
      </c>
      <c r="CM27" s="162">
        <f ca="1">IF($A27="",0,($C27=0)*'פריסת חובות'!CM18 +($C27=1)*0+ ($C27=2)*IF(CM$17&lt;='תכנון הבראה'!$K55,0,OFFSET('פריסת חובות'!CM18,0,-'תכנון הבראה'!$K55))*(1+'תכנון הבראה'!$E55)^('תכנון הבראה'!$K55/12)+
($C27=3)*'תכנון הבראה'!$L55*(CM$17&lt;='תכנון הבראה'!$J55))+ IF($C27=4,(1-'תכנון הבראה'!$M55/'תכנון הבראה'!$B55)*'תכנון הבראה'!$C55,0)*(CM$17&lt;='תכנון הבראה'!$D55)</f>
        <v>0</v>
      </c>
      <c r="CN27" s="162">
        <f ca="1">IF($A27="",0,($C27=0)*'פריסת חובות'!CN18 +($C27=1)*0+ ($C27=2)*IF(CN$17&lt;='תכנון הבראה'!$K55,0,OFFSET('פריסת חובות'!CN18,0,-'תכנון הבראה'!$K55))*(1+'תכנון הבראה'!$E55)^('תכנון הבראה'!$K55/12)+
($C27=3)*'תכנון הבראה'!$L55*(CN$17&lt;='תכנון הבראה'!$J55))+ IF($C27=4,(1-'תכנון הבראה'!$M55/'תכנון הבראה'!$B55)*'תכנון הבראה'!$C55,0)*(CN$17&lt;='תכנון הבראה'!$D55)</f>
        <v>0</v>
      </c>
      <c r="CO27" s="162">
        <f ca="1">IF($A27="",0,($C27=0)*'פריסת חובות'!CO18 +($C27=1)*0+ ($C27=2)*IF(CO$17&lt;='תכנון הבראה'!$K55,0,OFFSET('פריסת חובות'!CO18,0,-'תכנון הבראה'!$K55))*(1+'תכנון הבראה'!$E55)^('תכנון הבראה'!$K55/12)+
($C27=3)*'תכנון הבראה'!$L55*(CO$17&lt;='תכנון הבראה'!$J55))+ IF($C27=4,(1-'תכנון הבראה'!$M55/'תכנון הבראה'!$B55)*'תכנון הבראה'!$C55,0)*(CO$17&lt;='תכנון הבראה'!$D55)</f>
        <v>0</v>
      </c>
      <c r="CP27" s="162">
        <f ca="1">IF($A27="",0,($C27=0)*'פריסת חובות'!CP18 +($C27=1)*0+ ($C27=2)*IF(CP$17&lt;='תכנון הבראה'!$K55,0,OFFSET('פריסת חובות'!CP18,0,-'תכנון הבראה'!$K55))*(1+'תכנון הבראה'!$E55)^('תכנון הבראה'!$K55/12)+
($C27=3)*'תכנון הבראה'!$L55*(CP$17&lt;='תכנון הבראה'!$J55))+ IF($C27=4,(1-'תכנון הבראה'!$M55/'תכנון הבראה'!$B55)*'תכנון הבראה'!$C55,0)*(CP$17&lt;='תכנון הבראה'!$D55)</f>
        <v>0</v>
      </c>
      <c r="CQ27" s="162">
        <f ca="1">IF($A27="",0,($C27=0)*'פריסת חובות'!CQ18 +($C27=1)*0+ ($C27=2)*IF(CQ$17&lt;='תכנון הבראה'!$K55,0,OFFSET('פריסת חובות'!CQ18,0,-'תכנון הבראה'!$K55))*(1+'תכנון הבראה'!$E55)^('תכנון הבראה'!$K55/12)+
($C27=3)*'תכנון הבראה'!$L55*(CQ$17&lt;='תכנון הבראה'!$J55))+ IF($C27=4,(1-'תכנון הבראה'!$M55/'תכנון הבראה'!$B55)*'תכנון הבראה'!$C55,0)*(CQ$17&lt;='תכנון הבראה'!$D55)</f>
        <v>0</v>
      </c>
      <c r="CR27" s="162">
        <f ca="1">IF($A27="",0,($C27=0)*'פריסת חובות'!CR18 +($C27=1)*0+ ($C27=2)*IF(CR$17&lt;='תכנון הבראה'!$K55,0,OFFSET('פריסת חובות'!CR18,0,-'תכנון הבראה'!$K55))*(1+'תכנון הבראה'!$E55)^('תכנון הבראה'!$K55/12)+
($C27=3)*'תכנון הבראה'!$L55*(CR$17&lt;='תכנון הבראה'!$J55))+ IF($C27=4,(1-'תכנון הבראה'!$M55/'תכנון הבראה'!$B55)*'תכנון הבראה'!$C55,0)*(CR$17&lt;='תכנון הבראה'!$D55)</f>
        <v>0</v>
      </c>
      <c r="CS27" s="162">
        <f ca="1">IF($A27="",0,($C27=0)*'פריסת חובות'!CS18 +($C27=1)*0+ ($C27=2)*IF(CS$17&lt;='תכנון הבראה'!$K55,0,OFFSET('פריסת חובות'!CS18,0,-'תכנון הבראה'!$K55))*(1+'תכנון הבראה'!$E55)^('תכנון הבראה'!$K55/12)+
($C27=3)*'תכנון הבראה'!$L55*(CS$17&lt;='תכנון הבראה'!$J55))+ IF($C27=4,(1-'תכנון הבראה'!$M55/'תכנון הבראה'!$B55)*'תכנון הבראה'!$C55,0)*(CS$17&lt;='תכנון הבראה'!$D55)</f>
        <v>0</v>
      </c>
      <c r="CT27" s="162">
        <f ca="1">IF($A27="",0,($C27=0)*'פריסת חובות'!CT18 +($C27=1)*0+ ($C27=2)*IF(CT$17&lt;='תכנון הבראה'!$K55,0,OFFSET('פריסת חובות'!CT18,0,-'תכנון הבראה'!$K55))*(1+'תכנון הבראה'!$E55)^('תכנון הבראה'!$K55/12)+
($C27=3)*'תכנון הבראה'!$L55*(CT$17&lt;='תכנון הבראה'!$J55))+ IF($C27=4,(1-'תכנון הבראה'!$M55/'תכנון הבראה'!$B55)*'תכנון הבראה'!$C55,0)*(CT$17&lt;='תכנון הבראה'!$D55)</f>
        <v>0</v>
      </c>
      <c r="CU27" s="162">
        <f ca="1">IF($A27="",0,($C27=0)*'פריסת חובות'!CU18 +($C27=1)*0+ ($C27=2)*IF(CU$17&lt;='תכנון הבראה'!$K55,0,OFFSET('פריסת חובות'!CU18,0,-'תכנון הבראה'!$K55))*(1+'תכנון הבראה'!$E55)^('תכנון הבראה'!$K55/12)+
($C27=3)*'תכנון הבראה'!$L55*(CU$17&lt;='תכנון הבראה'!$J55))+ IF($C27=4,(1-'תכנון הבראה'!$M55/'תכנון הבראה'!$B55)*'תכנון הבראה'!$C55,0)*(CU$17&lt;='תכנון הבראה'!$D55)</f>
        <v>0</v>
      </c>
      <c r="CV27" s="162">
        <f ca="1">IF($A27="",0,($C27=0)*'פריסת חובות'!CV18 +($C27=1)*0+ ($C27=2)*IF(CV$17&lt;='תכנון הבראה'!$K55,0,OFFSET('פריסת חובות'!CV18,0,-'תכנון הבראה'!$K55))*(1+'תכנון הבראה'!$E55)^('תכנון הבראה'!$K55/12)+
($C27=3)*'תכנון הבראה'!$L55*(CV$17&lt;='תכנון הבראה'!$J55))+ IF($C27=4,(1-'תכנון הבראה'!$M55/'תכנון הבראה'!$B55)*'תכנון הבראה'!$C55,0)*(CV$17&lt;='תכנון הבראה'!$D55)</f>
        <v>0</v>
      </c>
      <c r="CW27" s="162">
        <f ca="1">IF($A27="",0,($C27=0)*'פריסת חובות'!CW18 +($C27=1)*0+ ($C27=2)*IF(CW$17&lt;='תכנון הבראה'!$K55,0,OFFSET('פריסת חובות'!CW18,0,-'תכנון הבראה'!$K55))*(1+'תכנון הבראה'!$E55)^('תכנון הבראה'!$K55/12)+
($C27=3)*'תכנון הבראה'!$L55*(CW$17&lt;='תכנון הבראה'!$J55))+ IF($C27=4,(1-'תכנון הבראה'!$M55/'תכנון הבראה'!$B55)*'תכנון הבראה'!$C55,0)*(CW$17&lt;='תכנון הבראה'!$D55)</f>
        <v>0</v>
      </c>
      <c r="CX27" s="162">
        <f ca="1">IF($A27="",0,($C27=0)*'פריסת חובות'!CX18 +($C27=1)*0+ ($C27=2)*IF(CX$17&lt;='תכנון הבראה'!$K55,0,OFFSET('פריסת חובות'!CX18,0,-'תכנון הבראה'!$K55))*(1+'תכנון הבראה'!$E55)^('תכנון הבראה'!$K55/12)+
($C27=3)*'תכנון הבראה'!$L55*(CX$17&lt;='תכנון הבראה'!$J55))+ IF($C27=4,(1-'תכנון הבראה'!$M55/'תכנון הבראה'!$B55)*'תכנון הבראה'!$C55,0)*(CX$17&lt;='תכנון הבראה'!$D55)</f>
        <v>0</v>
      </c>
      <c r="CY27" s="162">
        <f ca="1">IF($A27="",0,($C27=0)*'פריסת חובות'!CY18 +($C27=1)*0+ ($C27=2)*IF(CY$17&lt;='תכנון הבראה'!$K55,0,OFFSET('פריסת חובות'!CY18,0,-'תכנון הבראה'!$K55))*(1+'תכנון הבראה'!$E55)^('תכנון הבראה'!$K55/12)+
($C27=3)*'תכנון הבראה'!$L55*(CY$17&lt;='תכנון הבראה'!$J55))+ IF($C27=4,(1-'תכנון הבראה'!$M55/'תכנון הבראה'!$B55)*'תכנון הבראה'!$C55,0)*(CY$17&lt;='תכנון הבראה'!$D55)</f>
        <v>0</v>
      </c>
      <c r="CZ27" s="163">
        <f ca="1">IF($A27="",0,($C27=0)*'פריסת חובות'!CZ18 +($C27=1)*0+ ($C27=2)*IF(CZ$17&lt;='תכנון הבראה'!$K55,0,OFFSET('פריסת חובות'!CZ18,0,-'תכנון הבראה'!$K55))*(1+'תכנון הבראה'!$E55)^('תכנון הבראה'!$K55/12)+
($C27=3)*'תכנון הבראה'!$L55*(CZ$17&lt;='תכנון הבראה'!$J55))+ IF($C27=4,(1-'תכנון הבראה'!$M55/'תכנון הבראה'!$B55)*'תכנון הבראה'!$C55,0)*(CZ$17&lt;='תכנון הבראה'!$D55)</f>
        <v>0</v>
      </c>
    </row>
    <row r="28" spans="1:104" ht="12.75" hidden="1" customHeight="1" outlineLevel="1">
      <c r="A28" s="193" t="str">
        <f ca="1">'תכנון הבראה'!A56</f>
        <v/>
      </c>
      <c r="B28" s="161">
        <f>'תכנון הבראה'!H56</f>
        <v>0</v>
      </c>
      <c r="C28" s="158">
        <f t="shared" si="18"/>
        <v>0</v>
      </c>
      <c r="D28" s="158"/>
      <c r="E28" s="162">
        <f ca="1">IF($A28="",0,($C28=0)*'פריסת חובות'!E19 +($C28=1)*0+ ($C28=2)*IF(E$17&lt;='תכנון הבראה'!$K56,0,OFFSET('פריסת חובות'!E19,0,-'תכנון הבראה'!$K56))*(1+'תכנון הבראה'!$E56)^('תכנון הבראה'!$K56/12)+
($C28=3)*'תכנון הבראה'!$L56*(E$17&lt;='תכנון הבראה'!$J56))+ IF($C28=4,(1-'תכנון הבראה'!$M56/'תכנון הבראה'!$B56)*'תכנון הבראה'!$C56,0)*(E$17&lt;='תכנון הבראה'!$D56)</f>
        <v>0</v>
      </c>
      <c r="F28" s="162">
        <f ca="1">IF($A28="",0,($C28=0)*'פריסת חובות'!F19 +($C28=1)*0+ ($C28=2)*IF(F$17&lt;='תכנון הבראה'!$K56,0,OFFSET('פריסת חובות'!F19,0,-'תכנון הבראה'!$K56))*(1+'תכנון הבראה'!$E56)^('תכנון הבראה'!$K56/12)+
($C28=3)*'תכנון הבראה'!$L56*(F$17&lt;='תכנון הבראה'!$J56))+ IF($C28=4,(1-'תכנון הבראה'!$M56/'תכנון הבראה'!$B56)*'תכנון הבראה'!$C56,0)*(F$17&lt;='תכנון הבראה'!$D56)</f>
        <v>0</v>
      </c>
      <c r="G28" s="162">
        <f ca="1">IF($A28="",0,($C28=0)*'פריסת חובות'!G19 +($C28=1)*0+ ($C28=2)*IF(G$17&lt;='תכנון הבראה'!$K56,0,OFFSET('פריסת חובות'!G19,0,-'תכנון הבראה'!$K56))*(1+'תכנון הבראה'!$E56)^('תכנון הבראה'!$K56/12)+
($C28=3)*'תכנון הבראה'!$L56*(G$17&lt;='תכנון הבראה'!$J56))+ IF($C28=4,(1-'תכנון הבראה'!$M56/'תכנון הבראה'!$B56)*'תכנון הבראה'!$C56,0)*(G$17&lt;='תכנון הבראה'!$D56)</f>
        <v>0</v>
      </c>
      <c r="H28" s="162">
        <f ca="1">IF($A28="",0,($C28=0)*'פריסת חובות'!H19 +($C28=1)*0+ ($C28=2)*IF(H$17&lt;='תכנון הבראה'!$K56,0,OFFSET('פריסת חובות'!H19,0,-'תכנון הבראה'!$K56))*(1+'תכנון הבראה'!$E56)^('תכנון הבראה'!$K56/12)+
($C28=3)*'תכנון הבראה'!$L56*(H$17&lt;='תכנון הבראה'!$J56))+ IF($C28=4,(1-'תכנון הבראה'!$M56/'תכנון הבראה'!$B56)*'תכנון הבראה'!$C56,0)*(H$17&lt;='תכנון הבראה'!$D56)</f>
        <v>0</v>
      </c>
      <c r="I28" s="162">
        <f ca="1">IF($A28="",0,($C28=0)*'פריסת חובות'!I19 +($C28=1)*0+ ($C28=2)*IF(I$17&lt;='תכנון הבראה'!$K56,0,OFFSET('פריסת חובות'!I19,0,-'תכנון הבראה'!$K56))*(1+'תכנון הבראה'!$E56)^('תכנון הבראה'!$K56/12)+
($C28=3)*'תכנון הבראה'!$L56*(I$17&lt;='תכנון הבראה'!$J56))+ IF($C28=4,(1-'תכנון הבראה'!$M56/'תכנון הבראה'!$B56)*'תכנון הבראה'!$C56,0)*(I$17&lt;='תכנון הבראה'!$D56)</f>
        <v>0</v>
      </c>
      <c r="J28" s="162">
        <f ca="1">IF($A28="",0,($C28=0)*'פריסת חובות'!J19 +($C28=1)*0+ ($C28=2)*IF(J$17&lt;='תכנון הבראה'!$K56,0,OFFSET('פריסת חובות'!J19,0,-'תכנון הבראה'!$K56))*(1+'תכנון הבראה'!$E56)^('תכנון הבראה'!$K56/12)+
($C28=3)*'תכנון הבראה'!$L56*(J$17&lt;='תכנון הבראה'!$J56))+ IF($C28=4,(1-'תכנון הבראה'!$M56/'תכנון הבראה'!$B56)*'תכנון הבראה'!$C56,0)*(J$17&lt;='תכנון הבראה'!$D56)</f>
        <v>0</v>
      </c>
      <c r="K28" s="162">
        <f ca="1">IF($A28="",0,($C28=0)*'פריסת חובות'!K19 +($C28=1)*0+ ($C28=2)*IF(K$17&lt;='תכנון הבראה'!$K56,0,OFFSET('פריסת חובות'!K19,0,-'תכנון הבראה'!$K56))*(1+'תכנון הבראה'!$E56)^('תכנון הבראה'!$K56/12)+
($C28=3)*'תכנון הבראה'!$L56*(K$17&lt;='תכנון הבראה'!$J56))+ IF($C28=4,(1-'תכנון הבראה'!$M56/'תכנון הבראה'!$B56)*'תכנון הבראה'!$C56,0)*(K$17&lt;='תכנון הבראה'!$D56)</f>
        <v>0</v>
      </c>
      <c r="L28" s="162">
        <f ca="1">IF($A28="",0,($C28=0)*'פריסת חובות'!L19 +($C28=1)*0+ ($C28=2)*IF(L$17&lt;='תכנון הבראה'!$K56,0,OFFSET('פריסת חובות'!L19,0,-'תכנון הבראה'!$K56))*(1+'תכנון הבראה'!$E56)^('תכנון הבראה'!$K56/12)+
($C28=3)*'תכנון הבראה'!$L56*(L$17&lt;='תכנון הבראה'!$J56))+ IF($C28=4,(1-'תכנון הבראה'!$M56/'תכנון הבראה'!$B56)*'תכנון הבראה'!$C56,0)*(L$17&lt;='תכנון הבראה'!$D56)</f>
        <v>0</v>
      </c>
      <c r="M28" s="162">
        <f ca="1">IF($A28="",0,($C28=0)*'פריסת חובות'!M19 +($C28=1)*0+ ($C28=2)*IF(M$17&lt;='תכנון הבראה'!$K56,0,OFFSET('פריסת חובות'!M19,0,-'תכנון הבראה'!$K56))*(1+'תכנון הבראה'!$E56)^('תכנון הבראה'!$K56/12)+
($C28=3)*'תכנון הבראה'!$L56*(M$17&lt;='תכנון הבראה'!$J56))+ IF($C28=4,(1-'תכנון הבראה'!$M56/'תכנון הבראה'!$B56)*'תכנון הבראה'!$C56,0)*(M$17&lt;='תכנון הבראה'!$D56)</f>
        <v>0</v>
      </c>
      <c r="N28" s="162">
        <f ca="1">IF($A28="",0,($C28=0)*'פריסת חובות'!N19 +($C28=1)*0+ ($C28=2)*IF(N$17&lt;='תכנון הבראה'!$K56,0,OFFSET('פריסת חובות'!N19,0,-'תכנון הבראה'!$K56))*(1+'תכנון הבראה'!$E56)^('תכנון הבראה'!$K56/12)+
($C28=3)*'תכנון הבראה'!$L56*(N$17&lt;='תכנון הבראה'!$J56))+ IF($C28=4,(1-'תכנון הבראה'!$M56/'תכנון הבראה'!$B56)*'תכנון הבראה'!$C56,0)*(N$17&lt;='תכנון הבראה'!$D56)</f>
        <v>0</v>
      </c>
      <c r="O28" s="162">
        <f ca="1">IF($A28="",0,($C28=0)*'פריסת חובות'!O19 +($C28=1)*0+ ($C28=2)*IF(O$17&lt;='תכנון הבראה'!$K56,0,OFFSET('פריסת חובות'!O19,0,-'תכנון הבראה'!$K56))*(1+'תכנון הבראה'!$E56)^('תכנון הבראה'!$K56/12)+
($C28=3)*'תכנון הבראה'!$L56*(O$17&lt;='תכנון הבראה'!$J56))+ IF($C28=4,(1-'תכנון הבראה'!$M56/'תכנון הבראה'!$B56)*'תכנון הבראה'!$C56,0)*(O$17&lt;='תכנון הבראה'!$D56)</f>
        <v>0</v>
      </c>
      <c r="P28" s="162">
        <f ca="1">IF($A28="",0,($C28=0)*'פריסת חובות'!P19 +($C28=1)*0+ ($C28=2)*IF(P$17&lt;='תכנון הבראה'!$K56,0,OFFSET('פריסת חובות'!P19,0,-'תכנון הבראה'!$K56))*(1+'תכנון הבראה'!$E56)^('תכנון הבראה'!$K56/12)+
($C28=3)*'תכנון הבראה'!$L56*(P$17&lt;='תכנון הבראה'!$J56))+ IF($C28=4,(1-'תכנון הבראה'!$M56/'תכנון הבראה'!$B56)*'תכנון הבראה'!$C56,0)*(P$17&lt;='תכנון הבראה'!$D56)</f>
        <v>0</v>
      </c>
      <c r="Q28" s="162">
        <f ca="1">IF($A28="",0,($C28=0)*'פריסת חובות'!Q19 +($C28=1)*0+ ($C28=2)*IF(Q$17&lt;='תכנון הבראה'!$K56,0,OFFSET('פריסת חובות'!Q19,0,-'תכנון הבראה'!$K56))*(1+'תכנון הבראה'!$E56)^('תכנון הבראה'!$K56/12)+
($C28=3)*'תכנון הבראה'!$L56*(Q$17&lt;='תכנון הבראה'!$J56))+ IF($C28=4,(1-'תכנון הבראה'!$M56/'תכנון הבראה'!$B56)*'תכנון הבראה'!$C56,0)*(Q$17&lt;='תכנון הבראה'!$D56)</f>
        <v>0</v>
      </c>
      <c r="R28" s="162">
        <f ca="1">IF($A28="",0,($C28=0)*'פריסת חובות'!R19 +($C28=1)*0+ ($C28=2)*IF(R$17&lt;='תכנון הבראה'!$K56,0,OFFSET('פריסת חובות'!R19,0,-'תכנון הבראה'!$K56))*(1+'תכנון הבראה'!$E56)^('תכנון הבראה'!$K56/12)+
($C28=3)*'תכנון הבראה'!$L56*(R$17&lt;='תכנון הבראה'!$J56))+ IF($C28=4,(1-'תכנון הבראה'!$M56/'תכנון הבראה'!$B56)*'תכנון הבראה'!$C56,0)*(R$17&lt;='תכנון הבראה'!$D56)</f>
        <v>0</v>
      </c>
      <c r="S28" s="162">
        <f ca="1">IF($A28="",0,($C28=0)*'פריסת חובות'!S19 +($C28=1)*0+ ($C28=2)*IF(S$17&lt;='תכנון הבראה'!$K56,0,OFFSET('פריסת חובות'!S19,0,-'תכנון הבראה'!$K56))*(1+'תכנון הבראה'!$E56)^('תכנון הבראה'!$K56/12)+
($C28=3)*'תכנון הבראה'!$L56*(S$17&lt;='תכנון הבראה'!$J56))+ IF($C28=4,(1-'תכנון הבראה'!$M56/'תכנון הבראה'!$B56)*'תכנון הבראה'!$C56,0)*(S$17&lt;='תכנון הבראה'!$D56)</f>
        <v>0</v>
      </c>
      <c r="T28" s="162">
        <f ca="1">IF($A28="",0,($C28=0)*'פריסת חובות'!T19 +($C28=1)*0+ ($C28=2)*IF(T$17&lt;='תכנון הבראה'!$K56,0,OFFSET('פריסת חובות'!T19,0,-'תכנון הבראה'!$K56))*(1+'תכנון הבראה'!$E56)^('תכנון הבראה'!$K56/12)+
($C28=3)*'תכנון הבראה'!$L56*(T$17&lt;='תכנון הבראה'!$J56))+ IF($C28=4,(1-'תכנון הבראה'!$M56/'תכנון הבראה'!$B56)*'תכנון הבראה'!$C56,0)*(T$17&lt;='תכנון הבראה'!$D56)</f>
        <v>0</v>
      </c>
      <c r="U28" s="162">
        <f ca="1">IF($A28="",0,($C28=0)*'פריסת חובות'!U19 +($C28=1)*0+ ($C28=2)*IF(U$17&lt;='תכנון הבראה'!$K56,0,OFFSET('פריסת חובות'!U19,0,-'תכנון הבראה'!$K56))*(1+'תכנון הבראה'!$E56)^('תכנון הבראה'!$K56/12)+
($C28=3)*'תכנון הבראה'!$L56*(U$17&lt;='תכנון הבראה'!$J56))+ IF($C28=4,(1-'תכנון הבראה'!$M56/'תכנון הבראה'!$B56)*'תכנון הבראה'!$C56,0)*(U$17&lt;='תכנון הבראה'!$D56)</f>
        <v>0</v>
      </c>
      <c r="V28" s="162">
        <f ca="1">IF($A28="",0,($C28=0)*'פריסת חובות'!V19 +($C28=1)*0+ ($C28=2)*IF(V$17&lt;='תכנון הבראה'!$K56,0,OFFSET('פריסת חובות'!V19,0,-'תכנון הבראה'!$K56))*(1+'תכנון הבראה'!$E56)^('תכנון הבראה'!$K56/12)+
($C28=3)*'תכנון הבראה'!$L56*(V$17&lt;='תכנון הבראה'!$J56))+ IF($C28=4,(1-'תכנון הבראה'!$M56/'תכנון הבראה'!$B56)*'תכנון הבראה'!$C56,0)*(V$17&lt;='תכנון הבראה'!$D56)</f>
        <v>0</v>
      </c>
      <c r="W28" s="162">
        <f ca="1">IF($A28="",0,($C28=0)*'פריסת חובות'!W19 +($C28=1)*0+ ($C28=2)*IF(W$17&lt;='תכנון הבראה'!$K56,0,OFFSET('פריסת חובות'!W19,0,-'תכנון הבראה'!$K56))*(1+'תכנון הבראה'!$E56)^('תכנון הבראה'!$K56/12)+
($C28=3)*'תכנון הבראה'!$L56*(W$17&lt;='תכנון הבראה'!$J56))+ IF($C28=4,(1-'תכנון הבראה'!$M56/'תכנון הבראה'!$B56)*'תכנון הבראה'!$C56,0)*(W$17&lt;='תכנון הבראה'!$D56)</f>
        <v>0</v>
      </c>
      <c r="X28" s="162">
        <f ca="1">IF($A28="",0,($C28=0)*'פריסת חובות'!X19 +($C28=1)*0+ ($C28=2)*IF(X$17&lt;='תכנון הבראה'!$K56,0,OFFSET('פריסת חובות'!X19,0,-'תכנון הבראה'!$K56))*(1+'תכנון הבראה'!$E56)^('תכנון הבראה'!$K56/12)+
($C28=3)*'תכנון הבראה'!$L56*(X$17&lt;='תכנון הבראה'!$J56))+ IF($C28=4,(1-'תכנון הבראה'!$M56/'תכנון הבראה'!$B56)*'תכנון הבראה'!$C56,0)*(X$17&lt;='תכנון הבראה'!$D56)</f>
        <v>0</v>
      </c>
      <c r="Y28" s="162">
        <f ca="1">IF($A28="",0,($C28=0)*'פריסת חובות'!Y19 +($C28=1)*0+ ($C28=2)*IF(Y$17&lt;='תכנון הבראה'!$K56,0,OFFSET('פריסת חובות'!Y19,0,-'תכנון הבראה'!$K56))*(1+'תכנון הבראה'!$E56)^('תכנון הבראה'!$K56/12)+
($C28=3)*'תכנון הבראה'!$L56*(Y$17&lt;='תכנון הבראה'!$J56))+ IF($C28=4,(1-'תכנון הבראה'!$M56/'תכנון הבראה'!$B56)*'תכנון הבראה'!$C56,0)*(Y$17&lt;='תכנון הבראה'!$D56)</f>
        <v>0</v>
      </c>
      <c r="Z28" s="162">
        <f ca="1">IF($A28="",0,($C28=0)*'פריסת חובות'!Z19 +($C28=1)*0+ ($C28=2)*IF(Z$17&lt;='תכנון הבראה'!$K56,0,OFFSET('פריסת חובות'!Z19,0,-'תכנון הבראה'!$K56))*(1+'תכנון הבראה'!$E56)^('תכנון הבראה'!$K56/12)+
($C28=3)*'תכנון הבראה'!$L56*(Z$17&lt;='תכנון הבראה'!$J56))+ IF($C28=4,(1-'תכנון הבראה'!$M56/'תכנון הבראה'!$B56)*'תכנון הבראה'!$C56,0)*(Z$17&lt;='תכנון הבראה'!$D56)</f>
        <v>0</v>
      </c>
      <c r="AA28" s="162">
        <f ca="1">IF($A28="",0,($C28=0)*'פריסת חובות'!AA19 +($C28=1)*0+ ($C28=2)*IF(AA$17&lt;='תכנון הבראה'!$K56,0,OFFSET('פריסת חובות'!AA19,0,-'תכנון הבראה'!$K56))*(1+'תכנון הבראה'!$E56)^('תכנון הבראה'!$K56/12)+
($C28=3)*'תכנון הבראה'!$L56*(AA$17&lt;='תכנון הבראה'!$J56))+ IF($C28=4,(1-'תכנון הבראה'!$M56/'תכנון הבראה'!$B56)*'תכנון הבראה'!$C56,0)*(AA$17&lt;='תכנון הבראה'!$D56)</f>
        <v>0</v>
      </c>
      <c r="AB28" s="162">
        <f ca="1">IF($A28="",0,($C28=0)*'פריסת חובות'!AB19 +($C28=1)*0+ ($C28=2)*IF(AB$17&lt;='תכנון הבראה'!$K56,0,OFFSET('פריסת חובות'!AB19,0,-'תכנון הבראה'!$K56))*(1+'תכנון הבראה'!$E56)^('תכנון הבראה'!$K56/12)+
($C28=3)*'תכנון הבראה'!$L56*(AB$17&lt;='תכנון הבראה'!$J56))+ IF($C28=4,(1-'תכנון הבראה'!$M56/'תכנון הבראה'!$B56)*'תכנון הבראה'!$C56,0)*(AB$17&lt;='תכנון הבראה'!$D56)</f>
        <v>0</v>
      </c>
      <c r="AC28" s="162">
        <f ca="1">IF($A28="",0,($C28=0)*'פריסת חובות'!AC19 +($C28=1)*0+ ($C28=2)*IF(AC$17&lt;='תכנון הבראה'!$K56,0,OFFSET('פריסת חובות'!AC19,0,-'תכנון הבראה'!$K56))*(1+'תכנון הבראה'!$E56)^('תכנון הבראה'!$K56/12)+
($C28=3)*'תכנון הבראה'!$L56*(AC$17&lt;='תכנון הבראה'!$J56))+ IF($C28=4,(1-'תכנון הבראה'!$M56/'תכנון הבראה'!$B56)*'תכנון הבראה'!$C56,0)*(AC$17&lt;='תכנון הבראה'!$D56)</f>
        <v>0</v>
      </c>
      <c r="AD28" s="162">
        <f ca="1">IF($A28="",0,($C28=0)*'פריסת חובות'!AD19 +($C28=1)*0+ ($C28=2)*IF(AD$17&lt;='תכנון הבראה'!$K56,0,OFFSET('פריסת חובות'!AD19,0,-'תכנון הבראה'!$K56))*(1+'תכנון הבראה'!$E56)^('תכנון הבראה'!$K56/12)+
($C28=3)*'תכנון הבראה'!$L56*(AD$17&lt;='תכנון הבראה'!$J56))+ IF($C28=4,(1-'תכנון הבראה'!$M56/'תכנון הבראה'!$B56)*'תכנון הבראה'!$C56,0)*(AD$17&lt;='תכנון הבראה'!$D56)</f>
        <v>0</v>
      </c>
      <c r="AE28" s="162">
        <f ca="1">IF($A28="",0,($C28=0)*'פריסת חובות'!AE19 +($C28=1)*0+ ($C28=2)*IF(AE$17&lt;='תכנון הבראה'!$K56,0,OFFSET('פריסת חובות'!AE19,0,-'תכנון הבראה'!$K56))*(1+'תכנון הבראה'!$E56)^('תכנון הבראה'!$K56/12)+
($C28=3)*'תכנון הבראה'!$L56*(AE$17&lt;='תכנון הבראה'!$J56))+ IF($C28=4,(1-'תכנון הבראה'!$M56/'תכנון הבראה'!$B56)*'תכנון הבראה'!$C56,0)*(AE$17&lt;='תכנון הבראה'!$D56)</f>
        <v>0</v>
      </c>
      <c r="AF28" s="162">
        <f ca="1">IF($A28="",0,($C28=0)*'פריסת חובות'!AF19 +($C28=1)*0+ ($C28=2)*IF(AF$17&lt;='תכנון הבראה'!$K56,0,OFFSET('פריסת חובות'!AF19,0,-'תכנון הבראה'!$K56))*(1+'תכנון הבראה'!$E56)^('תכנון הבראה'!$K56/12)+
($C28=3)*'תכנון הבראה'!$L56*(AF$17&lt;='תכנון הבראה'!$J56))+ IF($C28=4,(1-'תכנון הבראה'!$M56/'תכנון הבראה'!$B56)*'תכנון הבראה'!$C56,0)*(AF$17&lt;='תכנון הבראה'!$D56)</f>
        <v>0</v>
      </c>
      <c r="AG28" s="162">
        <f ca="1">IF($A28="",0,($C28=0)*'פריסת חובות'!AG19 +($C28=1)*0+ ($C28=2)*IF(AG$17&lt;='תכנון הבראה'!$K56,0,OFFSET('פריסת חובות'!AG19,0,-'תכנון הבראה'!$K56))*(1+'תכנון הבראה'!$E56)^('תכנון הבראה'!$K56/12)+
($C28=3)*'תכנון הבראה'!$L56*(AG$17&lt;='תכנון הבראה'!$J56))+ IF($C28=4,(1-'תכנון הבראה'!$M56/'תכנון הבראה'!$B56)*'תכנון הבראה'!$C56,0)*(AG$17&lt;='תכנון הבראה'!$D56)</f>
        <v>0</v>
      </c>
      <c r="AH28" s="162">
        <f ca="1">IF($A28="",0,($C28=0)*'פריסת חובות'!AH19 +($C28=1)*0+ ($C28=2)*IF(AH$17&lt;='תכנון הבראה'!$K56,0,OFFSET('פריסת חובות'!AH19,0,-'תכנון הבראה'!$K56))*(1+'תכנון הבראה'!$E56)^('תכנון הבראה'!$K56/12)+
($C28=3)*'תכנון הבראה'!$L56*(AH$17&lt;='תכנון הבראה'!$J56))+ IF($C28=4,(1-'תכנון הבראה'!$M56/'תכנון הבראה'!$B56)*'תכנון הבראה'!$C56,0)*(AH$17&lt;='תכנון הבראה'!$D56)</f>
        <v>0</v>
      </c>
      <c r="AI28" s="162">
        <f ca="1">IF($A28="",0,($C28=0)*'פריסת חובות'!AI19 +($C28=1)*0+ ($C28=2)*IF(AI$17&lt;='תכנון הבראה'!$K56,0,OFFSET('פריסת חובות'!AI19,0,-'תכנון הבראה'!$K56))*(1+'תכנון הבראה'!$E56)^('תכנון הבראה'!$K56/12)+
($C28=3)*'תכנון הבראה'!$L56*(AI$17&lt;='תכנון הבראה'!$J56))+ IF($C28=4,(1-'תכנון הבראה'!$M56/'תכנון הבראה'!$B56)*'תכנון הבראה'!$C56,0)*(AI$17&lt;='תכנון הבראה'!$D56)</f>
        <v>0</v>
      </c>
      <c r="AJ28" s="162">
        <f ca="1">IF($A28="",0,($C28=0)*'פריסת חובות'!AJ19 +($C28=1)*0+ ($C28=2)*IF(AJ$17&lt;='תכנון הבראה'!$K56,0,OFFSET('פריסת חובות'!AJ19,0,-'תכנון הבראה'!$K56))*(1+'תכנון הבראה'!$E56)^('תכנון הבראה'!$K56/12)+
($C28=3)*'תכנון הבראה'!$L56*(AJ$17&lt;='תכנון הבראה'!$J56))+ IF($C28=4,(1-'תכנון הבראה'!$M56/'תכנון הבראה'!$B56)*'תכנון הבראה'!$C56,0)*(AJ$17&lt;='תכנון הבראה'!$D56)</f>
        <v>0</v>
      </c>
      <c r="AK28" s="162">
        <f ca="1">IF($A28="",0,($C28=0)*'פריסת חובות'!AK19 +($C28=1)*0+ ($C28=2)*IF(AK$17&lt;='תכנון הבראה'!$K56,0,OFFSET('פריסת חובות'!AK19,0,-'תכנון הבראה'!$K56))*(1+'תכנון הבראה'!$E56)^('תכנון הבראה'!$K56/12)+
($C28=3)*'תכנון הבראה'!$L56*(AK$17&lt;='תכנון הבראה'!$J56))+ IF($C28=4,(1-'תכנון הבראה'!$M56/'תכנון הבראה'!$B56)*'תכנון הבראה'!$C56,0)*(AK$17&lt;='תכנון הבראה'!$D56)</f>
        <v>0</v>
      </c>
      <c r="AL28" s="162">
        <f ca="1">IF($A28="",0,($C28=0)*'פריסת חובות'!AL19 +($C28=1)*0+ ($C28=2)*IF(AL$17&lt;='תכנון הבראה'!$K56,0,OFFSET('פריסת חובות'!AL19,0,-'תכנון הבראה'!$K56))*(1+'תכנון הבראה'!$E56)^('תכנון הבראה'!$K56/12)+
($C28=3)*'תכנון הבראה'!$L56*(AL$17&lt;='תכנון הבראה'!$J56))+ IF($C28=4,(1-'תכנון הבראה'!$M56/'תכנון הבראה'!$B56)*'תכנון הבראה'!$C56,0)*(AL$17&lt;='תכנון הבראה'!$D56)</f>
        <v>0</v>
      </c>
      <c r="AM28" s="162">
        <f ca="1">IF($A28="",0,($C28=0)*'פריסת חובות'!AM19 +($C28=1)*0+ ($C28=2)*IF(AM$17&lt;='תכנון הבראה'!$K56,0,OFFSET('פריסת חובות'!AM19,0,-'תכנון הבראה'!$K56))*(1+'תכנון הבראה'!$E56)^('תכנון הבראה'!$K56/12)+
($C28=3)*'תכנון הבראה'!$L56*(AM$17&lt;='תכנון הבראה'!$J56))+ IF($C28=4,(1-'תכנון הבראה'!$M56/'תכנון הבראה'!$B56)*'תכנון הבראה'!$C56,0)*(AM$17&lt;='תכנון הבראה'!$D56)</f>
        <v>0</v>
      </c>
      <c r="AN28" s="162">
        <f ca="1">IF($A28="",0,($C28=0)*'פריסת חובות'!AN19 +($C28=1)*0+ ($C28=2)*IF(AN$17&lt;='תכנון הבראה'!$K56,0,OFFSET('פריסת חובות'!AN19,0,-'תכנון הבראה'!$K56))*(1+'תכנון הבראה'!$E56)^('תכנון הבראה'!$K56/12)+
($C28=3)*'תכנון הבראה'!$L56*(AN$17&lt;='תכנון הבראה'!$J56))+ IF($C28=4,(1-'תכנון הבראה'!$M56/'תכנון הבראה'!$B56)*'תכנון הבראה'!$C56,0)*(AN$17&lt;='תכנון הבראה'!$D56)</f>
        <v>0</v>
      </c>
      <c r="AO28" s="162">
        <f ca="1">IF($A28="",0,($C28=0)*'פריסת חובות'!AO19 +($C28=1)*0+ ($C28=2)*IF(AO$17&lt;='תכנון הבראה'!$K56,0,OFFSET('פריסת חובות'!AO19,0,-'תכנון הבראה'!$K56))*(1+'תכנון הבראה'!$E56)^('תכנון הבראה'!$K56/12)+
($C28=3)*'תכנון הבראה'!$L56*(AO$17&lt;='תכנון הבראה'!$J56))+ IF($C28=4,(1-'תכנון הבראה'!$M56/'תכנון הבראה'!$B56)*'תכנון הבראה'!$C56,0)*(AO$17&lt;='תכנון הבראה'!$D56)</f>
        <v>0</v>
      </c>
      <c r="AP28" s="162">
        <f ca="1">IF($A28="",0,($C28=0)*'פריסת חובות'!AP19 +($C28=1)*0+ ($C28=2)*IF(AP$17&lt;='תכנון הבראה'!$K56,0,OFFSET('פריסת חובות'!AP19,0,-'תכנון הבראה'!$K56))*(1+'תכנון הבראה'!$E56)^('תכנון הבראה'!$K56/12)+
($C28=3)*'תכנון הבראה'!$L56*(AP$17&lt;='תכנון הבראה'!$J56))+ IF($C28=4,(1-'תכנון הבראה'!$M56/'תכנון הבראה'!$B56)*'תכנון הבראה'!$C56,0)*(AP$17&lt;='תכנון הבראה'!$D56)</f>
        <v>0</v>
      </c>
      <c r="AQ28" s="162">
        <f ca="1">IF($A28="",0,($C28=0)*'פריסת חובות'!AQ19 +($C28=1)*0+ ($C28=2)*IF(AQ$17&lt;='תכנון הבראה'!$K56,0,OFFSET('פריסת חובות'!AQ19,0,-'תכנון הבראה'!$K56))*(1+'תכנון הבראה'!$E56)^('תכנון הבראה'!$K56/12)+
($C28=3)*'תכנון הבראה'!$L56*(AQ$17&lt;='תכנון הבראה'!$J56))+ IF($C28=4,(1-'תכנון הבראה'!$M56/'תכנון הבראה'!$B56)*'תכנון הבראה'!$C56,0)*(AQ$17&lt;='תכנון הבראה'!$D56)</f>
        <v>0</v>
      </c>
      <c r="AR28" s="162">
        <f ca="1">IF($A28="",0,($C28=0)*'פריסת חובות'!AR19 +($C28=1)*0+ ($C28=2)*IF(AR$17&lt;='תכנון הבראה'!$K56,0,OFFSET('פריסת חובות'!AR19,0,-'תכנון הבראה'!$K56))*(1+'תכנון הבראה'!$E56)^('תכנון הבראה'!$K56/12)+
($C28=3)*'תכנון הבראה'!$L56*(AR$17&lt;='תכנון הבראה'!$J56))+ IF($C28=4,(1-'תכנון הבראה'!$M56/'תכנון הבראה'!$B56)*'תכנון הבראה'!$C56,0)*(AR$17&lt;='תכנון הבראה'!$D56)</f>
        <v>0</v>
      </c>
      <c r="AS28" s="162">
        <f ca="1">IF($A28="",0,($C28=0)*'פריסת חובות'!AS19 +($C28=1)*0+ ($C28=2)*IF(AS$17&lt;='תכנון הבראה'!$K56,0,OFFSET('פריסת חובות'!AS19,0,-'תכנון הבראה'!$K56))*(1+'תכנון הבראה'!$E56)^('תכנון הבראה'!$K56/12)+
($C28=3)*'תכנון הבראה'!$L56*(AS$17&lt;='תכנון הבראה'!$J56))+ IF($C28=4,(1-'תכנון הבראה'!$M56/'תכנון הבראה'!$B56)*'תכנון הבראה'!$C56,0)*(AS$17&lt;='תכנון הבראה'!$D56)</f>
        <v>0</v>
      </c>
      <c r="AT28" s="162">
        <f ca="1">IF($A28="",0,($C28=0)*'פריסת חובות'!AT19 +($C28=1)*0+ ($C28=2)*IF(AT$17&lt;='תכנון הבראה'!$K56,0,OFFSET('פריסת חובות'!AT19,0,-'תכנון הבראה'!$K56))*(1+'תכנון הבראה'!$E56)^('תכנון הבראה'!$K56/12)+
($C28=3)*'תכנון הבראה'!$L56*(AT$17&lt;='תכנון הבראה'!$J56))+ IF($C28=4,(1-'תכנון הבראה'!$M56/'תכנון הבראה'!$B56)*'תכנון הבראה'!$C56,0)*(AT$17&lt;='תכנון הבראה'!$D56)</f>
        <v>0</v>
      </c>
      <c r="AU28" s="162">
        <f ca="1">IF($A28="",0,($C28=0)*'פריסת חובות'!AU19 +($C28=1)*0+ ($C28=2)*IF(AU$17&lt;='תכנון הבראה'!$K56,0,OFFSET('פריסת חובות'!AU19,0,-'תכנון הבראה'!$K56))*(1+'תכנון הבראה'!$E56)^('תכנון הבראה'!$K56/12)+
($C28=3)*'תכנון הבראה'!$L56*(AU$17&lt;='תכנון הבראה'!$J56))+ IF($C28=4,(1-'תכנון הבראה'!$M56/'תכנון הבראה'!$B56)*'תכנון הבראה'!$C56,0)*(AU$17&lt;='תכנון הבראה'!$D56)</f>
        <v>0</v>
      </c>
      <c r="AV28" s="162">
        <f ca="1">IF($A28="",0,($C28=0)*'פריסת חובות'!AV19 +($C28=1)*0+ ($C28=2)*IF(AV$17&lt;='תכנון הבראה'!$K56,0,OFFSET('פריסת חובות'!AV19,0,-'תכנון הבראה'!$K56))*(1+'תכנון הבראה'!$E56)^('תכנון הבראה'!$K56/12)+
($C28=3)*'תכנון הבראה'!$L56*(AV$17&lt;='תכנון הבראה'!$J56))+ IF($C28=4,(1-'תכנון הבראה'!$M56/'תכנון הבראה'!$B56)*'תכנון הבראה'!$C56,0)*(AV$17&lt;='תכנון הבראה'!$D56)</f>
        <v>0</v>
      </c>
      <c r="AW28" s="162">
        <f ca="1">IF($A28="",0,($C28=0)*'פריסת חובות'!AW19 +($C28=1)*0+ ($C28=2)*IF(AW$17&lt;='תכנון הבראה'!$K56,0,OFFSET('פריסת חובות'!AW19,0,-'תכנון הבראה'!$K56))*(1+'תכנון הבראה'!$E56)^('תכנון הבראה'!$K56/12)+
($C28=3)*'תכנון הבראה'!$L56*(AW$17&lt;='תכנון הבראה'!$J56))+ IF($C28=4,(1-'תכנון הבראה'!$M56/'תכנון הבראה'!$B56)*'תכנון הבראה'!$C56,0)*(AW$17&lt;='תכנון הבראה'!$D56)</f>
        <v>0</v>
      </c>
      <c r="AX28" s="162">
        <f ca="1">IF($A28="",0,($C28=0)*'פריסת חובות'!AX19 +($C28=1)*0+ ($C28=2)*IF(AX$17&lt;='תכנון הבראה'!$K56,0,OFFSET('פריסת חובות'!AX19,0,-'תכנון הבראה'!$K56))*(1+'תכנון הבראה'!$E56)^('תכנון הבראה'!$K56/12)+
($C28=3)*'תכנון הבראה'!$L56*(AX$17&lt;='תכנון הבראה'!$J56))+ IF($C28=4,(1-'תכנון הבראה'!$M56/'תכנון הבראה'!$B56)*'תכנון הבראה'!$C56,0)*(AX$17&lt;='תכנון הבראה'!$D56)</f>
        <v>0</v>
      </c>
      <c r="AY28" s="162">
        <f ca="1">IF($A28="",0,($C28=0)*'פריסת חובות'!AY19 +($C28=1)*0+ ($C28=2)*IF(AY$17&lt;='תכנון הבראה'!$K56,0,OFFSET('פריסת חובות'!AY19,0,-'תכנון הבראה'!$K56))*(1+'תכנון הבראה'!$E56)^('תכנון הבראה'!$K56/12)+
($C28=3)*'תכנון הבראה'!$L56*(AY$17&lt;='תכנון הבראה'!$J56))+ IF($C28=4,(1-'תכנון הבראה'!$M56/'תכנון הבראה'!$B56)*'תכנון הבראה'!$C56,0)*(AY$17&lt;='תכנון הבראה'!$D56)</f>
        <v>0</v>
      </c>
      <c r="AZ28" s="162">
        <f ca="1">IF($A28="",0,($C28=0)*'פריסת חובות'!AZ19 +($C28=1)*0+ ($C28=2)*IF(AZ$17&lt;='תכנון הבראה'!$K56,0,OFFSET('פריסת חובות'!AZ19,0,-'תכנון הבראה'!$K56))*(1+'תכנון הבראה'!$E56)^('תכנון הבראה'!$K56/12)+
($C28=3)*'תכנון הבראה'!$L56*(AZ$17&lt;='תכנון הבראה'!$J56))+ IF($C28=4,(1-'תכנון הבראה'!$M56/'תכנון הבראה'!$B56)*'תכנון הבראה'!$C56,0)*(AZ$17&lt;='תכנון הבראה'!$D56)</f>
        <v>0</v>
      </c>
      <c r="BA28" s="162">
        <f ca="1">IF($A28="",0,($C28=0)*'פריסת חובות'!BA19 +($C28=1)*0+ ($C28=2)*IF(BA$17&lt;='תכנון הבראה'!$K56,0,OFFSET('פריסת חובות'!BA19,0,-'תכנון הבראה'!$K56))*(1+'תכנון הבראה'!$E56)^('תכנון הבראה'!$K56/12)+
($C28=3)*'תכנון הבראה'!$L56*(BA$17&lt;='תכנון הבראה'!$J56))+ IF($C28=4,(1-'תכנון הבראה'!$M56/'תכנון הבראה'!$B56)*'תכנון הבראה'!$C56,0)*(BA$17&lt;='תכנון הבראה'!$D56)</f>
        <v>0</v>
      </c>
      <c r="BB28" s="162">
        <f ca="1">IF($A28="",0,($C28=0)*'פריסת חובות'!BB19 +($C28=1)*0+ ($C28=2)*IF(BB$17&lt;='תכנון הבראה'!$K56,0,OFFSET('פריסת חובות'!BB19,0,-'תכנון הבראה'!$K56))*(1+'תכנון הבראה'!$E56)^('תכנון הבראה'!$K56/12)+
($C28=3)*'תכנון הבראה'!$L56*(BB$17&lt;='תכנון הבראה'!$J56))+ IF($C28=4,(1-'תכנון הבראה'!$M56/'תכנון הבראה'!$B56)*'תכנון הבראה'!$C56,0)*(BB$17&lt;='תכנון הבראה'!$D56)</f>
        <v>0</v>
      </c>
      <c r="BC28" s="162">
        <f ca="1">IF($A28="",0,($C28=0)*'פריסת חובות'!BC19 +($C28=1)*0+ ($C28=2)*IF(BC$17&lt;='תכנון הבראה'!$K56,0,OFFSET('פריסת חובות'!BC19,0,-'תכנון הבראה'!$K56))*(1+'תכנון הבראה'!$E56)^('תכנון הבראה'!$K56/12)+
($C28=3)*'תכנון הבראה'!$L56*(BC$17&lt;='תכנון הבראה'!$J56))+ IF($C28=4,(1-'תכנון הבראה'!$M56/'תכנון הבראה'!$B56)*'תכנון הבראה'!$C56,0)*(BC$17&lt;='תכנון הבראה'!$D56)</f>
        <v>0</v>
      </c>
      <c r="BD28" s="162">
        <f ca="1">IF($A28="",0,($C28=0)*'פריסת חובות'!BD19 +($C28=1)*0+ ($C28=2)*IF(BD$17&lt;='תכנון הבראה'!$K56,0,OFFSET('פריסת חובות'!BD19,0,-'תכנון הבראה'!$K56))*(1+'תכנון הבראה'!$E56)^('תכנון הבראה'!$K56/12)+
($C28=3)*'תכנון הבראה'!$L56*(BD$17&lt;='תכנון הבראה'!$J56))+ IF($C28=4,(1-'תכנון הבראה'!$M56/'תכנון הבראה'!$B56)*'תכנון הבראה'!$C56,0)*(BD$17&lt;='תכנון הבראה'!$D56)</f>
        <v>0</v>
      </c>
      <c r="BE28" s="162">
        <f ca="1">IF($A28="",0,($C28=0)*'פריסת חובות'!BE19 +($C28=1)*0+ ($C28=2)*IF(BE$17&lt;='תכנון הבראה'!$K56,0,OFFSET('פריסת חובות'!BE19,0,-'תכנון הבראה'!$K56))*(1+'תכנון הבראה'!$E56)^('תכנון הבראה'!$K56/12)+
($C28=3)*'תכנון הבראה'!$L56*(BE$17&lt;='תכנון הבראה'!$J56))+ IF($C28=4,(1-'תכנון הבראה'!$M56/'תכנון הבראה'!$B56)*'תכנון הבראה'!$C56,0)*(BE$17&lt;='תכנון הבראה'!$D56)</f>
        <v>0</v>
      </c>
      <c r="BF28" s="162">
        <f ca="1">IF($A28="",0,($C28=0)*'פריסת חובות'!BF19 +($C28=1)*0+ ($C28=2)*IF(BF$17&lt;='תכנון הבראה'!$K56,0,OFFSET('פריסת חובות'!BF19,0,-'תכנון הבראה'!$K56))*(1+'תכנון הבראה'!$E56)^('תכנון הבראה'!$K56/12)+
($C28=3)*'תכנון הבראה'!$L56*(BF$17&lt;='תכנון הבראה'!$J56))+ IF($C28=4,(1-'תכנון הבראה'!$M56/'תכנון הבראה'!$B56)*'תכנון הבראה'!$C56,0)*(BF$17&lt;='תכנון הבראה'!$D56)</f>
        <v>0</v>
      </c>
      <c r="BG28" s="162">
        <f ca="1">IF($A28="",0,($C28=0)*'פריסת חובות'!BG19 +($C28=1)*0+ ($C28=2)*IF(BG$17&lt;='תכנון הבראה'!$K56,0,OFFSET('פריסת חובות'!BG19,0,-'תכנון הבראה'!$K56))*(1+'תכנון הבראה'!$E56)^('תכנון הבראה'!$K56/12)+
($C28=3)*'תכנון הבראה'!$L56*(BG$17&lt;='תכנון הבראה'!$J56))+ IF($C28=4,(1-'תכנון הבראה'!$M56/'תכנון הבראה'!$B56)*'תכנון הבראה'!$C56,0)*(BG$17&lt;='תכנון הבראה'!$D56)</f>
        <v>0</v>
      </c>
      <c r="BH28" s="162">
        <f ca="1">IF($A28="",0,($C28=0)*'פריסת חובות'!BH19 +($C28=1)*0+ ($C28=2)*IF(BH$17&lt;='תכנון הבראה'!$K56,0,OFFSET('פריסת חובות'!BH19,0,-'תכנון הבראה'!$K56))*(1+'תכנון הבראה'!$E56)^('תכנון הבראה'!$K56/12)+
($C28=3)*'תכנון הבראה'!$L56*(BH$17&lt;='תכנון הבראה'!$J56))+ IF($C28=4,(1-'תכנון הבראה'!$M56/'תכנון הבראה'!$B56)*'תכנון הבראה'!$C56,0)*(BH$17&lt;='תכנון הבראה'!$D56)</f>
        <v>0</v>
      </c>
      <c r="BI28" s="162">
        <f ca="1">IF($A28="",0,($C28=0)*'פריסת חובות'!BI19 +($C28=1)*0+ ($C28=2)*IF(BI$17&lt;='תכנון הבראה'!$K56,0,OFFSET('פריסת חובות'!BI19,0,-'תכנון הבראה'!$K56))*(1+'תכנון הבראה'!$E56)^('תכנון הבראה'!$K56/12)+
($C28=3)*'תכנון הבראה'!$L56*(BI$17&lt;='תכנון הבראה'!$J56))+ IF($C28=4,(1-'תכנון הבראה'!$M56/'תכנון הבראה'!$B56)*'תכנון הבראה'!$C56,0)*(BI$17&lt;='תכנון הבראה'!$D56)</f>
        <v>0</v>
      </c>
      <c r="BJ28" s="162">
        <f ca="1">IF($A28="",0,($C28=0)*'פריסת חובות'!BJ19 +($C28=1)*0+ ($C28=2)*IF(BJ$17&lt;='תכנון הבראה'!$K56,0,OFFSET('פריסת חובות'!BJ19,0,-'תכנון הבראה'!$K56))*(1+'תכנון הבראה'!$E56)^('תכנון הבראה'!$K56/12)+
($C28=3)*'תכנון הבראה'!$L56*(BJ$17&lt;='תכנון הבראה'!$J56))+ IF($C28=4,(1-'תכנון הבראה'!$M56/'תכנון הבראה'!$B56)*'תכנון הבראה'!$C56,0)*(BJ$17&lt;='תכנון הבראה'!$D56)</f>
        <v>0</v>
      </c>
      <c r="BK28" s="162">
        <f ca="1">IF($A28="",0,($C28=0)*'פריסת חובות'!BK19 +($C28=1)*0+ ($C28=2)*IF(BK$17&lt;='תכנון הבראה'!$K56,0,OFFSET('פריסת חובות'!BK19,0,-'תכנון הבראה'!$K56))*(1+'תכנון הבראה'!$E56)^('תכנון הבראה'!$K56/12)+
($C28=3)*'תכנון הבראה'!$L56*(BK$17&lt;='תכנון הבראה'!$J56))+ IF($C28=4,(1-'תכנון הבראה'!$M56/'תכנון הבראה'!$B56)*'תכנון הבראה'!$C56,0)*(BK$17&lt;='תכנון הבראה'!$D56)</f>
        <v>0</v>
      </c>
      <c r="BL28" s="162">
        <f ca="1">IF($A28="",0,($C28=0)*'פריסת חובות'!BL19 +($C28=1)*0+ ($C28=2)*IF(BL$17&lt;='תכנון הבראה'!$K56,0,OFFSET('פריסת חובות'!BL19,0,-'תכנון הבראה'!$K56))*(1+'תכנון הבראה'!$E56)^('תכנון הבראה'!$K56/12)+
($C28=3)*'תכנון הבראה'!$L56*(BL$17&lt;='תכנון הבראה'!$J56))+ IF($C28=4,(1-'תכנון הבראה'!$M56/'תכנון הבראה'!$B56)*'תכנון הבראה'!$C56,0)*(BL$17&lt;='תכנון הבראה'!$D56)</f>
        <v>0</v>
      </c>
      <c r="BM28" s="162">
        <f ca="1">IF($A28="",0,($C28=0)*'פריסת חובות'!BM19 +($C28=1)*0+ ($C28=2)*IF(BM$17&lt;='תכנון הבראה'!$K56,0,OFFSET('פריסת חובות'!BM19,0,-'תכנון הבראה'!$K56))*(1+'תכנון הבראה'!$E56)^('תכנון הבראה'!$K56/12)+
($C28=3)*'תכנון הבראה'!$L56*(BM$17&lt;='תכנון הבראה'!$J56))+ IF($C28=4,(1-'תכנון הבראה'!$M56/'תכנון הבראה'!$B56)*'תכנון הבראה'!$C56,0)*(BM$17&lt;='תכנון הבראה'!$D56)</f>
        <v>0</v>
      </c>
      <c r="BN28" s="162">
        <f ca="1">IF($A28="",0,($C28=0)*'פריסת חובות'!BN19 +($C28=1)*0+ ($C28=2)*IF(BN$17&lt;='תכנון הבראה'!$K56,0,OFFSET('פריסת חובות'!BN19,0,-'תכנון הבראה'!$K56))*(1+'תכנון הבראה'!$E56)^('תכנון הבראה'!$K56/12)+
($C28=3)*'תכנון הבראה'!$L56*(BN$17&lt;='תכנון הבראה'!$J56))+ IF($C28=4,(1-'תכנון הבראה'!$M56/'תכנון הבראה'!$B56)*'תכנון הבראה'!$C56,0)*(BN$17&lt;='תכנון הבראה'!$D56)</f>
        <v>0</v>
      </c>
      <c r="BO28" s="162">
        <f ca="1">IF($A28="",0,($C28=0)*'פריסת חובות'!BO19 +($C28=1)*0+ ($C28=2)*IF(BO$17&lt;='תכנון הבראה'!$K56,0,OFFSET('פריסת חובות'!BO19,0,-'תכנון הבראה'!$K56))*(1+'תכנון הבראה'!$E56)^('תכנון הבראה'!$K56/12)+
($C28=3)*'תכנון הבראה'!$L56*(BO$17&lt;='תכנון הבראה'!$J56))+ IF($C28=4,(1-'תכנון הבראה'!$M56/'תכנון הבראה'!$B56)*'תכנון הבראה'!$C56,0)*(BO$17&lt;='תכנון הבראה'!$D56)</f>
        <v>0</v>
      </c>
      <c r="BP28" s="162">
        <f ca="1">IF($A28="",0,($C28=0)*'פריסת חובות'!BP19 +($C28=1)*0+ ($C28=2)*IF(BP$17&lt;='תכנון הבראה'!$K56,0,OFFSET('פריסת חובות'!BP19,0,-'תכנון הבראה'!$K56))*(1+'תכנון הבראה'!$E56)^('תכנון הבראה'!$K56/12)+
($C28=3)*'תכנון הבראה'!$L56*(BP$17&lt;='תכנון הבראה'!$J56))+ IF($C28=4,(1-'תכנון הבראה'!$M56/'תכנון הבראה'!$B56)*'תכנון הבראה'!$C56,0)*(BP$17&lt;='תכנון הבראה'!$D56)</f>
        <v>0</v>
      </c>
      <c r="BQ28" s="162">
        <f ca="1">IF($A28="",0,($C28=0)*'פריסת חובות'!BQ19 +($C28=1)*0+ ($C28=2)*IF(BQ$17&lt;='תכנון הבראה'!$K56,0,OFFSET('פריסת חובות'!BQ19,0,-'תכנון הבראה'!$K56))*(1+'תכנון הבראה'!$E56)^('תכנון הבראה'!$K56/12)+
($C28=3)*'תכנון הבראה'!$L56*(BQ$17&lt;='תכנון הבראה'!$J56))+ IF($C28=4,(1-'תכנון הבראה'!$M56/'תכנון הבראה'!$B56)*'תכנון הבראה'!$C56,0)*(BQ$17&lt;='תכנון הבראה'!$D56)</f>
        <v>0</v>
      </c>
      <c r="BR28" s="162">
        <f ca="1">IF($A28="",0,($C28=0)*'פריסת חובות'!BR19 +($C28=1)*0+ ($C28=2)*IF(BR$17&lt;='תכנון הבראה'!$K56,0,OFFSET('פריסת חובות'!BR19,0,-'תכנון הבראה'!$K56))*(1+'תכנון הבראה'!$E56)^('תכנון הבראה'!$K56/12)+
($C28=3)*'תכנון הבראה'!$L56*(BR$17&lt;='תכנון הבראה'!$J56))+ IF($C28=4,(1-'תכנון הבראה'!$M56/'תכנון הבראה'!$B56)*'תכנון הבראה'!$C56,0)*(BR$17&lt;='תכנון הבראה'!$D56)</f>
        <v>0</v>
      </c>
      <c r="BS28" s="162">
        <f ca="1">IF($A28="",0,($C28=0)*'פריסת חובות'!BS19 +($C28=1)*0+ ($C28=2)*IF(BS$17&lt;='תכנון הבראה'!$K56,0,OFFSET('פריסת חובות'!BS19,0,-'תכנון הבראה'!$K56))*(1+'תכנון הבראה'!$E56)^('תכנון הבראה'!$K56/12)+
($C28=3)*'תכנון הבראה'!$L56*(BS$17&lt;='תכנון הבראה'!$J56))+ IF($C28=4,(1-'תכנון הבראה'!$M56/'תכנון הבראה'!$B56)*'תכנון הבראה'!$C56,0)*(BS$17&lt;='תכנון הבראה'!$D56)</f>
        <v>0</v>
      </c>
      <c r="BT28" s="162">
        <f ca="1">IF($A28="",0,($C28=0)*'פריסת חובות'!BT19 +($C28=1)*0+ ($C28=2)*IF(BT$17&lt;='תכנון הבראה'!$K56,0,OFFSET('פריסת חובות'!BT19,0,-'תכנון הבראה'!$K56))*(1+'תכנון הבראה'!$E56)^('תכנון הבראה'!$K56/12)+
($C28=3)*'תכנון הבראה'!$L56*(BT$17&lt;='תכנון הבראה'!$J56))+ IF($C28=4,(1-'תכנון הבראה'!$M56/'תכנון הבראה'!$B56)*'תכנון הבראה'!$C56,0)*(BT$17&lt;='תכנון הבראה'!$D56)</f>
        <v>0</v>
      </c>
      <c r="BU28" s="162">
        <f ca="1">IF($A28="",0,($C28=0)*'פריסת חובות'!BU19 +($C28=1)*0+ ($C28=2)*IF(BU$17&lt;='תכנון הבראה'!$K56,0,OFFSET('פריסת חובות'!BU19,0,-'תכנון הבראה'!$K56))*(1+'תכנון הבראה'!$E56)^('תכנון הבראה'!$K56/12)+
($C28=3)*'תכנון הבראה'!$L56*(BU$17&lt;='תכנון הבראה'!$J56))+ IF($C28=4,(1-'תכנון הבראה'!$M56/'תכנון הבראה'!$B56)*'תכנון הבראה'!$C56,0)*(BU$17&lt;='תכנון הבראה'!$D56)</f>
        <v>0</v>
      </c>
      <c r="BV28" s="162">
        <f ca="1">IF($A28="",0,($C28=0)*'פריסת חובות'!BV19 +($C28=1)*0+ ($C28=2)*IF(BV$17&lt;='תכנון הבראה'!$K56,0,OFFSET('פריסת חובות'!BV19,0,-'תכנון הבראה'!$K56))*(1+'תכנון הבראה'!$E56)^('תכנון הבראה'!$K56/12)+
($C28=3)*'תכנון הבראה'!$L56*(BV$17&lt;='תכנון הבראה'!$J56))+ IF($C28=4,(1-'תכנון הבראה'!$M56/'תכנון הבראה'!$B56)*'תכנון הבראה'!$C56,0)*(BV$17&lt;='תכנון הבראה'!$D56)</f>
        <v>0</v>
      </c>
      <c r="BW28" s="162">
        <f ca="1">IF($A28="",0,($C28=0)*'פריסת חובות'!BW19 +($C28=1)*0+ ($C28=2)*IF(BW$17&lt;='תכנון הבראה'!$K56,0,OFFSET('פריסת חובות'!BW19,0,-'תכנון הבראה'!$K56))*(1+'תכנון הבראה'!$E56)^('תכנון הבראה'!$K56/12)+
($C28=3)*'תכנון הבראה'!$L56*(BW$17&lt;='תכנון הבראה'!$J56))+ IF($C28=4,(1-'תכנון הבראה'!$M56/'תכנון הבראה'!$B56)*'תכנון הבראה'!$C56,0)*(BW$17&lt;='תכנון הבראה'!$D56)</f>
        <v>0</v>
      </c>
      <c r="BX28" s="162">
        <f ca="1">IF($A28="",0,($C28=0)*'פריסת חובות'!BX19 +($C28=1)*0+ ($C28=2)*IF(BX$17&lt;='תכנון הבראה'!$K56,0,OFFSET('פריסת חובות'!BX19,0,-'תכנון הבראה'!$K56))*(1+'תכנון הבראה'!$E56)^('תכנון הבראה'!$K56/12)+
($C28=3)*'תכנון הבראה'!$L56*(BX$17&lt;='תכנון הבראה'!$J56))+ IF($C28=4,(1-'תכנון הבראה'!$M56/'תכנון הבראה'!$B56)*'תכנון הבראה'!$C56,0)*(BX$17&lt;='תכנון הבראה'!$D56)</f>
        <v>0</v>
      </c>
      <c r="BY28" s="162">
        <f ca="1">IF($A28="",0,($C28=0)*'פריסת חובות'!BY19 +($C28=1)*0+ ($C28=2)*IF(BY$17&lt;='תכנון הבראה'!$K56,0,OFFSET('פריסת חובות'!BY19,0,-'תכנון הבראה'!$K56))*(1+'תכנון הבראה'!$E56)^('תכנון הבראה'!$K56/12)+
($C28=3)*'תכנון הבראה'!$L56*(BY$17&lt;='תכנון הבראה'!$J56))+ IF($C28=4,(1-'תכנון הבראה'!$M56/'תכנון הבראה'!$B56)*'תכנון הבראה'!$C56,0)*(BY$17&lt;='תכנון הבראה'!$D56)</f>
        <v>0</v>
      </c>
      <c r="BZ28" s="162">
        <f ca="1">IF($A28="",0,($C28=0)*'פריסת חובות'!BZ19 +($C28=1)*0+ ($C28=2)*IF(BZ$17&lt;='תכנון הבראה'!$K56,0,OFFSET('פריסת חובות'!BZ19,0,-'תכנון הבראה'!$K56))*(1+'תכנון הבראה'!$E56)^('תכנון הבראה'!$K56/12)+
($C28=3)*'תכנון הבראה'!$L56*(BZ$17&lt;='תכנון הבראה'!$J56))+ IF($C28=4,(1-'תכנון הבראה'!$M56/'תכנון הבראה'!$B56)*'תכנון הבראה'!$C56,0)*(BZ$17&lt;='תכנון הבראה'!$D56)</f>
        <v>0</v>
      </c>
      <c r="CA28" s="162">
        <f ca="1">IF($A28="",0,($C28=0)*'פריסת חובות'!CA19 +($C28=1)*0+ ($C28=2)*IF(CA$17&lt;='תכנון הבראה'!$K56,0,OFFSET('פריסת חובות'!CA19,0,-'תכנון הבראה'!$K56))*(1+'תכנון הבראה'!$E56)^('תכנון הבראה'!$K56/12)+
($C28=3)*'תכנון הבראה'!$L56*(CA$17&lt;='תכנון הבראה'!$J56))+ IF($C28=4,(1-'תכנון הבראה'!$M56/'תכנון הבראה'!$B56)*'תכנון הבראה'!$C56,0)*(CA$17&lt;='תכנון הבראה'!$D56)</f>
        <v>0</v>
      </c>
      <c r="CB28" s="162">
        <f ca="1">IF($A28="",0,($C28=0)*'פריסת חובות'!CB19 +($C28=1)*0+ ($C28=2)*IF(CB$17&lt;='תכנון הבראה'!$K56,0,OFFSET('פריסת חובות'!CB19,0,-'תכנון הבראה'!$K56))*(1+'תכנון הבראה'!$E56)^('תכנון הבראה'!$K56/12)+
($C28=3)*'תכנון הבראה'!$L56*(CB$17&lt;='תכנון הבראה'!$J56))+ IF($C28=4,(1-'תכנון הבראה'!$M56/'תכנון הבראה'!$B56)*'תכנון הבראה'!$C56,0)*(CB$17&lt;='תכנון הבראה'!$D56)</f>
        <v>0</v>
      </c>
      <c r="CC28" s="162">
        <f ca="1">IF($A28="",0,($C28=0)*'פריסת חובות'!CC19 +($C28=1)*0+ ($C28=2)*IF(CC$17&lt;='תכנון הבראה'!$K56,0,OFFSET('פריסת חובות'!CC19,0,-'תכנון הבראה'!$K56))*(1+'תכנון הבראה'!$E56)^('תכנון הבראה'!$K56/12)+
($C28=3)*'תכנון הבראה'!$L56*(CC$17&lt;='תכנון הבראה'!$J56))+ IF($C28=4,(1-'תכנון הבראה'!$M56/'תכנון הבראה'!$B56)*'תכנון הבראה'!$C56,0)*(CC$17&lt;='תכנון הבראה'!$D56)</f>
        <v>0</v>
      </c>
      <c r="CD28" s="162">
        <f ca="1">IF($A28="",0,($C28=0)*'פריסת חובות'!CD19 +($C28=1)*0+ ($C28=2)*IF(CD$17&lt;='תכנון הבראה'!$K56,0,OFFSET('פריסת חובות'!CD19,0,-'תכנון הבראה'!$K56))*(1+'תכנון הבראה'!$E56)^('תכנון הבראה'!$K56/12)+
($C28=3)*'תכנון הבראה'!$L56*(CD$17&lt;='תכנון הבראה'!$J56))+ IF($C28=4,(1-'תכנון הבראה'!$M56/'תכנון הבראה'!$B56)*'תכנון הבראה'!$C56,0)*(CD$17&lt;='תכנון הבראה'!$D56)</f>
        <v>0</v>
      </c>
      <c r="CE28" s="162">
        <f ca="1">IF($A28="",0,($C28=0)*'פריסת חובות'!CE19 +($C28=1)*0+ ($C28=2)*IF(CE$17&lt;='תכנון הבראה'!$K56,0,OFFSET('פריסת חובות'!CE19,0,-'תכנון הבראה'!$K56))*(1+'תכנון הבראה'!$E56)^('תכנון הבראה'!$K56/12)+
($C28=3)*'תכנון הבראה'!$L56*(CE$17&lt;='תכנון הבראה'!$J56))+ IF($C28=4,(1-'תכנון הבראה'!$M56/'תכנון הבראה'!$B56)*'תכנון הבראה'!$C56,0)*(CE$17&lt;='תכנון הבראה'!$D56)</f>
        <v>0</v>
      </c>
      <c r="CF28" s="162">
        <f ca="1">IF($A28="",0,($C28=0)*'פריסת חובות'!CF19 +($C28=1)*0+ ($C28=2)*IF(CF$17&lt;='תכנון הבראה'!$K56,0,OFFSET('פריסת חובות'!CF19,0,-'תכנון הבראה'!$K56))*(1+'תכנון הבראה'!$E56)^('תכנון הבראה'!$K56/12)+
($C28=3)*'תכנון הבראה'!$L56*(CF$17&lt;='תכנון הבראה'!$J56))+ IF($C28=4,(1-'תכנון הבראה'!$M56/'תכנון הבראה'!$B56)*'תכנון הבראה'!$C56,0)*(CF$17&lt;='תכנון הבראה'!$D56)</f>
        <v>0</v>
      </c>
      <c r="CG28" s="162">
        <f ca="1">IF($A28="",0,($C28=0)*'פריסת חובות'!CG19 +($C28=1)*0+ ($C28=2)*IF(CG$17&lt;='תכנון הבראה'!$K56,0,OFFSET('פריסת חובות'!CG19,0,-'תכנון הבראה'!$K56))*(1+'תכנון הבראה'!$E56)^('תכנון הבראה'!$K56/12)+
($C28=3)*'תכנון הבראה'!$L56*(CG$17&lt;='תכנון הבראה'!$J56))+ IF($C28=4,(1-'תכנון הבראה'!$M56/'תכנון הבראה'!$B56)*'תכנון הבראה'!$C56,0)*(CG$17&lt;='תכנון הבראה'!$D56)</f>
        <v>0</v>
      </c>
      <c r="CH28" s="162">
        <f ca="1">IF($A28="",0,($C28=0)*'פריסת חובות'!CH19 +($C28=1)*0+ ($C28=2)*IF(CH$17&lt;='תכנון הבראה'!$K56,0,OFFSET('פריסת חובות'!CH19,0,-'תכנון הבראה'!$K56))*(1+'תכנון הבראה'!$E56)^('תכנון הבראה'!$K56/12)+
($C28=3)*'תכנון הבראה'!$L56*(CH$17&lt;='תכנון הבראה'!$J56))+ IF($C28=4,(1-'תכנון הבראה'!$M56/'תכנון הבראה'!$B56)*'תכנון הבראה'!$C56,0)*(CH$17&lt;='תכנון הבראה'!$D56)</f>
        <v>0</v>
      </c>
      <c r="CI28" s="162">
        <f ca="1">IF($A28="",0,($C28=0)*'פריסת חובות'!CI19 +($C28=1)*0+ ($C28=2)*IF(CI$17&lt;='תכנון הבראה'!$K56,0,OFFSET('פריסת חובות'!CI19,0,-'תכנון הבראה'!$K56))*(1+'תכנון הבראה'!$E56)^('תכנון הבראה'!$K56/12)+
($C28=3)*'תכנון הבראה'!$L56*(CI$17&lt;='תכנון הבראה'!$J56))+ IF($C28=4,(1-'תכנון הבראה'!$M56/'תכנון הבראה'!$B56)*'תכנון הבראה'!$C56,0)*(CI$17&lt;='תכנון הבראה'!$D56)</f>
        <v>0</v>
      </c>
      <c r="CJ28" s="162">
        <f ca="1">IF($A28="",0,($C28=0)*'פריסת חובות'!CJ19 +($C28=1)*0+ ($C28=2)*IF(CJ$17&lt;='תכנון הבראה'!$K56,0,OFFSET('פריסת חובות'!CJ19,0,-'תכנון הבראה'!$K56))*(1+'תכנון הבראה'!$E56)^('תכנון הבראה'!$K56/12)+
($C28=3)*'תכנון הבראה'!$L56*(CJ$17&lt;='תכנון הבראה'!$J56))+ IF($C28=4,(1-'תכנון הבראה'!$M56/'תכנון הבראה'!$B56)*'תכנון הבראה'!$C56,0)*(CJ$17&lt;='תכנון הבראה'!$D56)</f>
        <v>0</v>
      </c>
      <c r="CK28" s="162">
        <f ca="1">IF($A28="",0,($C28=0)*'פריסת חובות'!CK19 +($C28=1)*0+ ($C28=2)*IF(CK$17&lt;='תכנון הבראה'!$K56,0,OFFSET('פריסת חובות'!CK19,0,-'תכנון הבראה'!$K56))*(1+'תכנון הבראה'!$E56)^('תכנון הבראה'!$K56/12)+
($C28=3)*'תכנון הבראה'!$L56*(CK$17&lt;='תכנון הבראה'!$J56))+ IF($C28=4,(1-'תכנון הבראה'!$M56/'תכנון הבראה'!$B56)*'תכנון הבראה'!$C56,0)*(CK$17&lt;='תכנון הבראה'!$D56)</f>
        <v>0</v>
      </c>
      <c r="CL28" s="162">
        <f ca="1">IF($A28="",0,($C28=0)*'פריסת חובות'!CL19 +($C28=1)*0+ ($C28=2)*IF(CL$17&lt;='תכנון הבראה'!$K56,0,OFFSET('פריסת חובות'!CL19,0,-'תכנון הבראה'!$K56))*(1+'תכנון הבראה'!$E56)^('תכנון הבראה'!$K56/12)+
($C28=3)*'תכנון הבראה'!$L56*(CL$17&lt;='תכנון הבראה'!$J56))+ IF($C28=4,(1-'תכנון הבראה'!$M56/'תכנון הבראה'!$B56)*'תכנון הבראה'!$C56,0)*(CL$17&lt;='תכנון הבראה'!$D56)</f>
        <v>0</v>
      </c>
      <c r="CM28" s="162">
        <f ca="1">IF($A28="",0,($C28=0)*'פריסת חובות'!CM19 +($C28=1)*0+ ($C28=2)*IF(CM$17&lt;='תכנון הבראה'!$K56,0,OFFSET('פריסת חובות'!CM19,0,-'תכנון הבראה'!$K56))*(1+'תכנון הבראה'!$E56)^('תכנון הבראה'!$K56/12)+
($C28=3)*'תכנון הבראה'!$L56*(CM$17&lt;='תכנון הבראה'!$J56))+ IF($C28=4,(1-'תכנון הבראה'!$M56/'תכנון הבראה'!$B56)*'תכנון הבראה'!$C56,0)*(CM$17&lt;='תכנון הבראה'!$D56)</f>
        <v>0</v>
      </c>
      <c r="CN28" s="162">
        <f ca="1">IF($A28="",0,($C28=0)*'פריסת חובות'!CN19 +($C28=1)*0+ ($C28=2)*IF(CN$17&lt;='תכנון הבראה'!$K56,0,OFFSET('פריסת חובות'!CN19,0,-'תכנון הבראה'!$K56))*(1+'תכנון הבראה'!$E56)^('תכנון הבראה'!$K56/12)+
($C28=3)*'תכנון הבראה'!$L56*(CN$17&lt;='תכנון הבראה'!$J56))+ IF($C28=4,(1-'תכנון הבראה'!$M56/'תכנון הבראה'!$B56)*'תכנון הבראה'!$C56,0)*(CN$17&lt;='תכנון הבראה'!$D56)</f>
        <v>0</v>
      </c>
      <c r="CO28" s="162">
        <f ca="1">IF($A28="",0,($C28=0)*'פריסת חובות'!CO19 +($C28=1)*0+ ($C28=2)*IF(CO$17&lt;='תכנון הבראה'!$K56,0,OFFSET('פריסת חובות'!CO19,0,-'תכנון הבראה'!$K56))*(1+'תכנון הבראה'!$E56)^('תכנון הבראה'!$K56/12)+
($C28=3)*'תכנון הבראה'!$L56*(CO$17&lt;='תכנון הבראה'!$J56))+ IF($C28=4,(1-'תכנון הבראה'!$M56/'תכנון הבראה'!$B56)*'תכנון הבראה'!$C56,0)*(CO$17&lt;='תכנון הבראה'!$D56)</f>
        <v>0</v>
      </c>
      <c r="CP28" s="162">
        <f ca="1">IF($A28="",0,($C28=0)*'פריסת חובות'!CP19 +($C28=1)*0+ ($C28=2)*IF(CP$17&lt;='תכנון הבראה'!$K56,0,OFFSET('פריסת חובות'!CP19,0,-'תכנון הבראה'!$K56))*(1+'תכנון הבראה'!$E56)^('תכנון הבראה'!$K56/12)+
($C28=3)*'תכנון הבראה'!$L56*(CP$17&lt;='תכנון הבראה'!$J56))+ IF($C28=4,(1-'תכנון הבראה'!$M56/'תכנון הבראה'!$B56)*'תכנון הבראה'!$C56,0)*(CP$17&lt;='תכנון הבראה'!$D56)</f>
        <v>0</v>
      </c>
      <c r="CQ28" s="162">
        <f ca="1">IF($A28="",0,($C28=0)*'פריסת חובות'!CQ19 +($C28=1)*0+ ($C28=2)*IF(CQ$17&lt;='תכנון הבראה'!$K56,0,OFFSET('פריסת חובות'!CQ19,0,-'תכנון הבראה'!$K56))*(1+'תכנון הבראה'!$E56)^('תכנון הבראה'!$K56/12)+
($C28=3)*'תכנון הבראה'!$L56*(CQ$17&lt;='תכנון הבראה'!$J56))+ IF($C28=4,(1-'תכנון הבראה'!$M56/'תכנון הבראה'!$B56)*'תכנון הבראה'!$C56,0)*(CQ$17&lt;='תכנון הבראה'!$D56)</f>
        <v>0</v>
      </c>
      <c r="CR28" s="162">
        <f ca="1">IF($A28="",0,($C28=0)*'פריסת חובות'!CR19 +($C28=1)*0+ ($C28=2)*IF(CR$17&lt;='תכנון הבראה'!$K56,0,OFFSET('פריסת חובות'!CR19,0,-'תכנון הבראה'!$K56))*(1+'תכנון הבראה'!$E56)^('תכנון הבראה'!$K56/12)+
($C28=3)*'תכנון הבראה'!$L56*(CR$17&lt;='תכנון הבראה'!$J56))+ IF($C28=4,(1-'תכנון הבראה'!$M56/'תכנון הבראה'!$B56)*'תכנון הבראה'!$C56,0)*(CR$17&lt;='תכנון הבראה'!$D56)</f>
        <v>0</v>
      </c>
      <c r="CS28" s="162">
        <f ca="1">IF($A28="",0,($C28=0)*'פריסת חובות'!CS19 +($C28=1)*0+ ($C28=2)*IF(CS$17&lt;='תכנון הבראה'!$K56,0,OFFSET('פריסת חובות'!CS19,0,-'תכנון הבראה'!$K56))*(1+'תכנון הבראה'!$E56)^('תכנון הבראה'!$K56/12)+
($C28=3)*'תכנון הבראה'!$L56*(CS$17&lt;='תכנון הבראה'!$J56))+ IF($C28=4,(1-'תכנון הבראה'!$M56/'תכנון הבראה'!$B56)*'תכנון הבראה'!$C56,0)*(CS$17&lt;='תכנון הבראה'!$D56)</f>
        <v>0</v>
      </c>
      <c r="CT28" s="162">
        <f ca="1">IF($A28="",0,($C28=0)*'פריסת חובות'!CT19 +($C28=1)*0+ ($C28=2)*IF(CT$17&lt;='תכנון הבראה'!$K56,0,OFFSET('פריסת חובות'!CT19,0,-'תכנון הבראה'!$K56))*(1+'תכנון הבראה'!$E56)^('תכנון הבראה'!$K56/12)+
($C28=3)*'תכנון הבראה'!$L56*(CT$17&lt;='תכנון הבראה'!$J56))+ IF($C28=4,(1-'תכנון הבראה'!$M56/'תכנון הבראה'!$B56)*'תכנון הבראה'!$C56,0)*(CT$17&lt;='תכנון הבראה'!$D56)</f>
        <v>0</v>
      </c>
      <c r="CU28" s="162">
        <f ca="1">IF($A28="",0,($C28=0)*'פריסת חובות'!CU19 +($C28=1)*0+ ($C28=2)*IF(CU$17&lt;='תכנון הבראה'!$K56,0,OFFSET('פריסת חובות'!CU19,0,-'תכנון הבראה'!$K56))*(1+'תכנון הבראה'!$E56)^('תכנון הבראה'!$K56/12)+
($C28=3)*'תכנון הבראה'!$L56*(CU$17&lt;='תכנון הבראה'!$J56))+ IF($C28=4,(1-'תכנון הבראה'!$M56/'תכנון הבראה'!$B56)*'תכנון הבראה'!$C56,0)*(CU$17&lt;='תכנון הבראה'!$D56)</f>
        <v>0</v>
      </c>
      <c r="CV28" s="162">
        <f ca="1">IF($A28="",0,($C28=0)*'פריסת חובות'!CV19 +($C28=1)*0+ ($C28=2)*IF(CV$17&lt;='תכנון הבראה'!$K56,0,OFFSET('פריסת חובות'!CV19,0,-'תכנון הבראה'!$K56))*(1+'תכנון הבראה'!$E56)^('תכנון הבראה'!$K56/12)+
($C28=3)*'תכנון הבראה'!$L56*(CV$17&lt;='תכנון הבראה'!$J56))+ IF($C28=4,(1-'תכנון הבראה'!$M56/'תכנון הבראה'!$B56)*'תכנון הבראה'!$C56,0)*(CV$17&lt;='תכנון הבראה'!$D56)</f>
        <v>0</v>
      </c>
      <c r="CW28" s="162">
        <f ca="1">IF($A28="",0,($C28=0)*'פריסת חובות'!CW19 +($C28=1)*0+ ($C28=2)*IF(CW$17&lt;='תכנון הבראה'!$K56,0,OFFSET('פריסת חובות'!CW19,0,-'תכנון הבראה'!$K56))*(1+'תכנון הבראה'!$E56)^('תכנון הבראה'!$K56/12)+
($C28=3)*'תכנון הבראה'!$L56*(CW$17&lt;='תכנון הבראה'!$J56))+ IF($C28=4,(1-'תכנון הבראה'!$M56/'תכנון הבראה'!$B56)*'תכנון הבראה'!$C56,0)*(CW$17&lt;='תכנון הבראה'!$D56)</f>
        <v>0</v>
      </c>
      <c r="CX28" s="162">
        <f ca="1">IF($A28="",0,($C28=0)*'פריסת חובות'!CX19 +($C28=1)*0+ ($C28=2)*IF(CX$17&lt;='תכנון הבראה'!$K56,0,OFFSET('פריסת חובות'!CX19,0,-'תכנון הבראה'!$K56))*(1+'תכנון הבראה'!$E56)^('תכנון הבראה'!$K56/12)+
($C28=3)*'תכנון הבראה'!$L56*(CX$17&lt;='תכנון הבראה'!$J56))+ IF($C28=4,(1-'תכנון הבראה'!$M56/'תכנון הבראה'!$B56)*'תכנון הבראה'!$C56,0)*(CX$17&lt;='תכנון הבראה'!$D56)</f>
        <v>0</v>
      </c>
      <c r="CY28" s="162">
        <f ca="1">IF($A28="",0,($C28=0)*'פריסת חובות'!CY19 +($C28=1)*0+ ($C28=2)*IF(CY$17&lt;='תכנון הבראה'!$K56,0,OFFSET('פריסת חובות'!CY19,0,-'תכנון הבראה'!$K56))*(1+'תכנון הבראה'!$E56)^('תכנון הבראה'!$K56/12)+
($C28=3)*'תכנון הבראה'!$L56*(CY$17&lt;='תכנון הבראה'!$J56))+ IF($C28=4,(1-'תכנון הבראה'!$M56/'תכנון הבראה'!$B56)*'תכנון הבראה'!$C56,0)*(CY$17&lt;='תכנון הבראה'!$D56)</f>
        <v>0</v>
      </c>
      <c r="CZ28" s="163">
        <f ca="1">IF($A28="",0,($C28=0)*'פריסת חובות'!CZ19 +($C28=1)*0+ ($C28=2)*IF(CZ$17&lt;='תכנון הבראה'!$K56,0,OFFSET('פריסת חובות'!CZ19,0,-'תכנון הבראה'!$K56))*(1+'תכנון הבראה'!$E56)^('תכנון הבראה'!$K56/12)+
($C28=3)*'תכנון הבראה'!$L56*(CZ$17&lt;='תכנון הבראה'!$J56))+ IF($C28=4,(1-'תכנון הבראה'!$M56/'תכנון הבראה'!$B56)*'תכנון הבראה'!$C56,0)*(CZ$17&lt;='תכנון הבראה'!$D56)</f>
        <v>0</v>
      </c>
    </row>
    <row r="29" spans="1:104" ht="12.75" hidden="1" customHeight="1" outlineLevel="1">
      <c r="A29" s="193" t="str">
        <f ca="1">'תכנון הבראה'!A57</f>
        <v/>
      </c>
      <c r="B29" s="161">
        <f>'תכנון הבראה'!H57</f>
        <v>0</v>
      </c>
      <c r="C29" s="158">
        <f t="shared" si="18"/>
        <v>0</v>
      </c>
      <c r="D29" s="158"/>
      <c r="E29" s="162">
        <f ca="1">IF($A29="",0,($C29=0)*'פריסת חובות'!E20 +($C29=1)*0+ ($C29=2)*IF(E$17&lt;='תכנון הבראה'!$K57,0,OFFSET('פריסת חובות'!E20,0,-'תכנון הבראה'!$K57))*(1+'תכנון הבראה'!$E57)^('תכנון הבראה'!$K57/12)+
($C29=3)*'תכנון הבראה'!$L57*(E$17&lt;='תכנון הבראה'!$J57))+ IF($C29=4,(1-'תכנון הבראה'!$M57/'תכנון הבראה'!$B57)*'תכנון הבראה'!$C57,0)*(E$17&lt;='תכנון הבראה'!$D57)</f>
        <v>0</v>
      </c>
      <c r="F29" s="162">
        <f ca="1">IF($A29="",0,($C29=0)*'פריסת חובות'!F20 +($C29=1)*0+ ($C29=2)*IF(F$17&lt;='תכנון הבראה'!$K57,0,OFFSET('פריסת חובות'!F20,0,-'תכנון הבראה'!$K57))*(1+'תכנון הבראה'!$E57)^('תכנון הבראה'!$K57/12)+
($C29=3)*'תכנון הבראה'!$L57*(F$17&lt;='תכנון הבראה'!$J57))+ IF($C29=4,(1-'תכנון הבראה'!$M57/'תכנון הבראה'!$B57)*'תכנון הבראה'!$C57,0)*(F$17&lt;='תכנון הבראה'!$D57)</f>
        <v>0</v>
      </c>
      <c r="G29" s="162">
        <f ca="1">IF($A29="",0,($C29=0)*'פריסת חובות'!G20 +($C29=1)*0+ ($C29=2)*IF(G$17&lt;='תכנון הבראה'!$K57,0,OFFSET('פריסת חובות'!G20,0,-'תכנון הבראה'!$K57))*(1+'תכנון הבראה'!$E57)^('תכנון הבראה'!$K57/12)+
($C29=3)*'תכנון הבראה'!$L57*(G$17&lt;='תכנון הבראה'!$J57))+ IF($C29=4,(1-'תכנון הבראה'!$M57/'תכנון הבראה'!$B57)*'תכנון הבראה'!$C57,0)*(G$17&lt;='תכנון הבראה'!$D57)</f>
        <v>0</v>
      </c>
      <c r="H29" s="162">
        <f ca="1">IF($A29="",0,($C29=0)*'פריסת חובות'!H20 +($C29=1)*0+ ($C29=2)*IF(H$17&lt;='תכנון הבראה'!$K57,0,OFFSET('פריסת חובות'!H20,0,-'תכנון הבראה'!$K57))*(1+'תכנון הבראה'!$E57)^('תכנון הבראה'!$K57/12)+
($C29=3)*'תכנון הבראה'!$L57*(H$17&lt;='תכנון הבראה'!$J57))+ IF($C29=4,(1-'תכנון הבראה'!$M57/'תכנון הבראה'!$B57)*'תכנון הבראה'!$C57,0)*(H$17&lt;='תכנון הבראה'!$D57)</f>
        <v>0</v>
      </c>
      <c r="I29" s="162">
        <f ca="1">IF($A29="",0,($C29=0)*'פריסת חובות'!I20 +($C29=1)*0+ ($C29=2)*IF(I$17&lt;='תכנון הבראה'!$K57,0,OFFSET('פריסת חובות'!I20,0,-'תכנון הבראה'!$K57))*(1+'תכנון הבראה'!$E57)^('תכנון הבראה'!$K57/12)+
($C29=3)*'תכנון הבראה'!$L57*(I$17&lt;='תכנון הבראה'!$J57))+ IF($C29=4,(1-'תכנון הבראה'!$M57/'תכנון הבראה'!$B57)*'תכנון הבראה'!$C57,0)*(I$17&lt;='תכנון הבראה'!$D57)</f>
        <v>0</v>
      </c>
      <c r="J29" s="162">
        <f ca="1">IF($A29="",0,($C29=0)*'פריסת חובות'!J20 +($C29=1)*0+ ($C29=2)*IF(J$17&lt;='תכנון הבראה'!$K57,0,OFFSET('פריסת חובות'!J20,0,-'תכנון הבראה'!$K57))*(1+'תכנון הבראה'!$E57)^('תכנון הבראה'!$K57/12)+
($C29=3)*'תכנון הבראה'!$L57*(J$17&lt;='תכנון הבראה'!$J57))+ IF($C29=4,(1-'תכנון הבראה'!$M57/'תכנון הבראה'!$B57)*'תכנון הבראה'!$C57,0)*(J$17&lt;='תכנון הבראה'!$D57)</f>
        <v>0</v>
      </c>
      <c r="K29" s="162">
        <f ca="1">IF($A29="",0,($C29=0)*'פריסת חובות'!K20 +($C29=1)*0+ ($C29=2)*IF(K$17&lt;='תכנון הבראה'!$K57,0,OFFSET('פריסת חובות'!K20,0,-'תכנון הבראה'!$K57))*(1+'תכנון הבראה'!$E57)^('תכנון הבראה'!$K57/12)+
($C29=3)*'תכנון הבראה'!$L57*(K$17&lt;='תכנון הבראה'!$J57))+ IF($C29=4,(1-'תכנון הבראה'!$M57/'תכנון הבראה'!$B57)*'תכנון הבראה'!$C57,0)*(K$17&lt;='תכנון הבראה'!$D57)</f>
        <v>0</v>
      </c>
      <c r="L29" s="162">
        <f ca="1">IF($A29="",0,($C29=0)*'פריסת חובות'!L20 +($C29=1)*0+ ($C29=2)*IF(L$17&lt;='תכנון הבראה'!$K57,0,OFFSET('פריסת חובות'!L20,0,-'תכנון הבראה'!$K57))*(1+'תכנון הבראה'!$E57)^('תכנון הבראה'!$K57/12)+
($C29=3)*'תכנון הבראה'!$L57*(L$17&lt;='תכנון הבראה'!$J57))+ IF($C29=4,(1-'תכנון הבראה'!$M57/'תכנון הבראה'!$B57)*'תכנון הבראה'!$C57,0)*(L$17&lt;='תכנון הבראה'!$D57)</f>
        <v>0</v>
      </c>
      <c r="M29" s="162">
        <f ca="1">IF($A29="",0,($C29=0)*'פריסת חובות'!M20 +($C29=1)*0+ ($C29=2)*IF(M$17&lt;='תכנון הבראה'!$K57,0,OFFSET('פריסת חובות'!M20,0,-'תכנון הבראה'!$K57))*(1+'תכנון הבראה'!$E57)^('תכנון הבראה'!$K57/12)+
($C29=3)*'תכנון הבראה'!$L57*(M$17&lt;='תכנון הבראה'!$J57))+ IF($C29=4,(1-'תכנון הבראה'!$M57/'תכנון הבראה'!$B57)*'תכנון הבראה'!$C57,0)*(M$17&lt;='תכנון הבראה'!$D57)</f>
        <v>0</v>
      </c>
      <c r="N29" s="162">
        <f ca="1">IF($A29="",0,($C29=0)*'פריסת חובות'!N20 +($C29=1)*0+ ($C29=2)*IF(N$17&lt;='תכנון הבראה'!$K57,0,OFFSET('פריסת חובות'!N20,0,-'תכנון הבראה'!$K57))*(1+'תכנון הבראה'!$E57)^('תכנון הבראה'!$K57/12)+
($C29=3)*'תכנון הבראה'!$L57*(N$17&lt;='תכנון הבראה'!$J57))+ IF($C29=4,(1-'תכנון הבראה'!$M57/'תכנון הבראה'!$B57)*'תכנון הבראה'!$C57,0)*(N$17&lt;='תכנון הבראה'!$D57)</f>
        <v>0</v>
      </c>
      <c r="O29" s="162">
        <f ca="1">IF($A29="",0,($C29=0)*'פריסת חובות'!O20 +($C29=1)*0+ ($C29=2)*IF(O$17&lt;='תכנון הבראה'!$K57,0,OFFSET('פריסת חובות'!O20,0,-'תכנון הבראה'!$K57))*(1+'תכנון הבראה'!$E57)^('תכנון הבראה'!$K57/12)+
($C29=3)*'תכנון הבראה'!$L57*(O$17&lt;='תכנון הבראה'!$J57))+ IF($C29=4,(1-'תכנון הבראה'!$M57/'תכנון הבראה'!$B57)*'תכנון הבראה'!$C57,0)*(O$17&lt;='תכנון הבראה'!$D57)</f>
        <v>0</v>
      </c>
      <c r="P29" s="162">
        <f ca="1">IF($A29="",0,($C29=0)*'פריסת חובות'!P20 +($C29=1)*0+ ($C29=2)*IF(P$17&lt;='תכנון הבראה'!$K57,0,OFFSET('פריסת חובות'!P20,0,-'תכנון הבראה'!$K57))*(1+'תכנון הבראה'!$E57)^('תכנון הבראה'!$K57/12)+
($C29=3)*'תכנון הבראה'!$L57*(P$17&lt;='תכנון הבראה'!$J57))+ IF($C29=4,(1-'תכנון הבראה'!$M57/'תכנון הבראה'!$B57)*'תכנון הבראה'!$C57,0)*(P$17&lt;='תכנון הבראה'!$D57)</f>
        <v>0</v>
      </c>
      <c r="Q29" s="162">
        <f ca="1">IF($A29="",0,($C29=0)*'פריסת חובות'!Q20 +($C29=1)*0+ ($C29=2)*IF(Q$17&lt;='תכנון הבראה'!$K57,0,OFFSET('פריסת חובות'!Q20,0,-'תכנון הבראה'!$K57))*(1+'תכנון הבראה'!$E57)^('תכנון הבראה'!$K57/12)+
($C29=3)*'תכנון הבראה'!$L57*(Q$17&lt;='תכנון הבראה'!$J57))+ IF($C29=4,(1-'תכנון הבראה'!$M57/'תכנון הבראה'!$B57)*'תכנון הבראה'!$C57,0)*(Q$17&lt;='תכנון הבראה'!$D57)</f>
        <v>0</v>
      </c>
      <c r="R29" s="162">
        <f ca="1">IF($A29="",0,($C29=0)*'פריסת חובות'!R20 +($C29=1)*0+ ($C29=2)*IF(R$17&lt;='תכנון הבראה'!$K57,0,OFFSET('פריסת חובות'!R20,0,-'תכנון הבראה'!$K57))*(1+'תכנון הבראה'!$E57)^('תכנון הבראה'!$K57/12)+
($C29=3)*'תכנון הבראה'!$L57*(R$17&lt;='תכנון הבראה'!$J57))+ IF($C29=4,(1-'תכנון הבראה'!$M57/'תכנון הבראה'!$B57)*'תכנון הבראה'!$C57,0)*(R$17&lt;='תכנון הבראה'!$D57)</f>
        <v>0</v>
      </c>
      <c r="S29" s="162">
        <f ca="1">IF($A29="",0,($C29=0)*'פריסת חובות'!S20 +($C29=1)*0+ ($C29=2)*IF(S$17&lt;='תכנון הבראה'!$K57,0,OFFSET('פריסת חובות'!S20,0,-'תכנון הבראה'!$K57))*(1+'תכנון הבראה'!$E57)^('תכנון הבראה'!$K57/12)+
($C29=3)*'תכנון הבראה'!$L57*(S$17&lt;='תכנון הבראה'!$J57))+ IF($C29=4,(1-'תכנון הבראה'!$M57/'תכנון הבראה'!$B57)*'תכנון הבראה'!$C57,0)*(S$17&lt;='תכנון הבראה'!$D57)</f>
        <v>0</v>
      </c>
      <c r="T29" s="162">
        <f ca="1">IF($A29="",0,($C29=0)*'פריסת חובות'!T20 +($C29=1)*0+ ($C29=2)*IF(T$17&lt;='תכנון הבראה'!$K57,0,OFFSET('פריסת חובות'!T20,0,-'תכנון הבראה'!$K57))*(1+'תכנון הבראה'!$E57)^('תכנון הבראה'!$K57/12)+
($C29=3)*'תכנון הבראה'!$L57*(T$17&lt;='תכנון הבראה'!$J57))+ IF($C29=4,(1-'תכנון הבראה'!$M57/'תכנון הבראה'!$B57)*'תכנון הבראה'!$C57,0)*(T$17&lt;='תכנון הבראה'!$D57)</f>
        <v>0</v>
      </c>
      <c r="U29" s="162">
        <f ca="1">IF($A29="",0,($C29=0)*'פריסת חובות'!U20 +($C29=1)*0+ ($C29=2)*IF(U$17&lt;='תכנון הבראה'!$K57,0,OFFSET('פריסת חובות'!U20,0,-'תכנון הבראה'!$K57))*(1+'תכנון הבראה'!$E57)^('תכנון הבראה'!$K57/12)+
($C29=3)*'תכנון הבראה'!$L57*(U$17&lt;='תכנון הבראה'!$J57))+ IF($C29=4,(1-'תכנון הבראה'!$M57/'תכנון הבראה'!$B57)*'תכנון הבראה'!$C57,0)*(U$17&lt;='תכנון הבראה'!$D57)</f>
        <v>0</v>
      </c>
      <c r="V29" s="162">
        <f ca="1">IF($A29="",0,($C29=0)*'פריסת חובות'!V20 +($C29=1)*0+ ($C29=2)*IF(V$17&lt;='תכנון הבראה'!$K57,0,OFFSET('פריסת חובות'!V20,0,-'תכנון הבראה'!$K57))*(1+'תכנון הבראה'!$E57)^('תכנון הבראה'!$K57/12)+
($C29=3)*'תכנון הבראה'!$L57*(V$17&lt;='תכנון הבראה'!$J57))+ IF($C29=4,(1-'תכנון הבראה'!$M57/'תכנון הבראה'!$B57)*'תכנון הבראה'!$C57,0)*(V$17&lt;='תכנון הבראה'!$D57)</f>
        <v>0</v>
      </c>
      <c r="W29" s="162">
        <f ca="1">IF($A29="",0,($C29=0)*'פריסת חובות'!W20 +($C29=1)*0+ ($C29=2)*IF(W$17&lt;='תכנון הבראה'!$K57,0,OFFSET('פריסת חובות'!W20,0,-'תכנון הבראה'!$K57))*(1+'תכנון הבראה'!$E57)^('תכנון הבראה'!$K57/12)+
($C29=3)*'תכנון הבראה'!$L57*(W$17&lt;='תכנון הבראה'!$J57))+ IF($C29=4,(1-'תכנון הבראה'!$M57/'תכנון הבראה'!$B57)*'תכנון הבראה'!$C57,0)*(W$17&lt;='תכנון הבראה'!$D57)</f>
        <v>0</v>
      </c>
      <c r="X29" s="162">
        <f ca="1">IF($A29="",0,($C29=0)*'פריסת חובות'!X20 +($C29=1)*0+ ($C29=2)*IF(X$17&lt;='תכנון הבראה'!$K57,0,OFFSET('פריסת חובות'!X20,0,-'תכנון הבראה'!$K57))*(1+'תכנון הבראה'!$E57)^('תכנון הבראה'!$K57/12)+
($C29=3)*'תכנון הבראה'!$L57*(X$17&lt;='תכנון הבראה'!$J57))+ IF($C29=4,(1-'תכנון הבראה'!$M57/'תכנון הבראה'!$B57)*'תכנון הבראה'!$C57,0)*(X$17&lt;='תכנון הבראה'!$D57)</f>
        <v>0</v>
      </c>
      <c r="Y29" s="162">
        <f ca="1">IF($A29="",0,($C29=0)*'פריסת חובות'!Y20 +($C29=1)*0+ ($C29=2)*IF(Y$17&lt;='תכנון הבראה'!$K57,0,OFFSET('פריסת חובות'!Y20,0,-'תכנון הבראה'!$K57))*(1+'תכנון הבראה'!$E57)^('תכנון הבראה'!$K57/12)+
($C29=3)*'תכנון הבראה'!$L57*(Y$17&lt;='תכנון הבראה'!$J57))+ IF($C29=4,(1-'תכנון הבראה'!$M57/'תכנון הבראה'!$B57)*'תכנון הבראה'!$C57,0)*(Y$17&lt;='תכנון הבראה'!$D57)</f>
        <v>0</v>
      </c>
      <c r="Z29" s="162">
        <f ca="1">IF($A29="",0,($C29=0)*'פריסת חובות'!Z20 +($C29=1)*0+ ($C29=2)*IF(Z$17&lt;='תכנון הבראה'!$K57,0,OFFSET('פריסת חובות'!Z20,0,-'תכנון הבראה'!$K57))*(1+'תכנון הבראה'!$E57)^('תכנון הבראה'!$K57/12)+
($C29=3)*'תכנון הבראה'!$L57*(Z$17&lt;='תכנון הבראה'!$J57))+ IF($C29=4,(1-'תכנון הבראה'!$M57/'תכנון הבראה'!$B57)*'תכנון הבראה'!$C57,0)*(Z$17&lt;='תכנון הבראה'!$D57)</f>
        <v>0</v>
      </c>
      <c r="AA29" s="162">
        <f ca="1">IF($A29="",0,($C29=0)*'פריסת חובות'!AA20 +($C29=1)*0+ ($C29=2)*IF(AA$17&lt;='תכנון הבראה'!$K57,0,OFFSET('פריסת חובות'!AA20,0,-'תכנון הבראה'!$K57))*(1+'תכנון הבראה'!$E57)^('תכנון הבראה'!$K57/12)+
($C29=3)*'תכנון הבראה'!$L57*(AA$17&lt;='תכנון הבראה'!$J57))+ IF($C29=4,(1-'תכנון הבראה'!$M57/'תכנון הבראה'!$B57)*'תכנון הבראה'!$C57,0)*(AA$17&lt;='תכנון הבראה'!$D57)</f>
        <v>0</v>
      </c>
      <c r="AB29" s="162">
        <f ca="1">IF($A29="",0,($C29=0)*'פריסת חובות'!AB20 +($C29=1)*0+ ($C29=2)*IF(AB$17&lt;='תכנון הבראה'!$K57,0,OFFSET('פריסת חובות'!AB20,0,-'תכנון הבראה'!$K57))*(1+'תכנון הבראה'!$E57)^('תכנון הבראה'!$K57/12)+
($C29=3)*'תכנון הבראה'!$L57*(AB$17&lt;='תכנון הבראה'!$J57))+ IF($C29=4,(1-'תכנון הבראה'!$M57/'תכנון הבראה'!$B57)*'תכנון הבראה'!$C57,0)*(AB$17&lt;='תכנון הבראה'!$D57)</f>
        <v>0</v>
      </c>
      <c r="AC29" s="162">
        <f ca="1">IF($A29="",0,($C29=0)*'פריסת חובות'!AC20 +($C29=1)*0+ ($C29=2)*IF(AC$17&lt;='תכנון הבראה'!$K57,0,OFFSET('פריסת חובות'!AC20,0,-'תכנון הבראה'!$K57))*(1+'תכנון הבראה'!$E57)^('תכנון הבראה'!$K57/12)+
($C29=3)*'תכנון הבראה'!$L57*(AC$17&lt;='תכנון הבראה'!$J57))+ IF($C29=4,(1-'תכנון הבראה'!$M57/'תכנון הבראה'!$B57)*'תכנון הבראה'!$C57,0)*(AC$17&lt;='תכנון הבראה'!$D57)</f>
        <v>0</v>
      </c>
      <c r="AD29" s="162">
        <f ca="1">IF($A29="",0,($C29=0)*'פריסת חובות'!AD20 +($C29=1)*0+ ($C29=2)*IF(AD$17&lt;='תכנון הבראה'!$K57,0,OFFSET('פריסת חובות'!AD20,0,-'תכנון הבראה'!$K57))*(1+'תכנון הבראה'!$E57)^('תכנון הבראה'!$K57/12)+
($C29=3)*'תכנון הבראה'!$L57*(AD$17&lt;='תכנון הבראה'!$J57))+ IF($C29=4,(1-'תכנון הבראה'!$M57/'תכנון הבראה'!$B57)*'תכנון הבראה'!$C57,0)*(AD$17&lt;='תכנון הבראה'!$D57)</f>
        <v>0</v>
      </c>
      <c r="AE29" s="162">
        <f ca="1">IF($A29="",0,($C29=0)*'פריסת חובות'!AE20 +($C29=1)*0+ ($C29=2)*IF(AE$17&lt;='תכנון הבראה'!$K57,0,OFFSET('פריסת חובות'!AE20,0,-'תכנון הבראה'!$K57))*(1+'תכנון הבראה'!$E57)^('תכנון הבראה'!$K57/12)+
($C29=3)*'תכנון הבראה'!$L57*(AE$17&lt;='תכנון הבראה'!$J57))+ IF($C29=4,(1-'תכנון הבראה'!$M57/'תכנון הבראה'!$B57)*'תכנון הבראה'!$C57,0)*(AE$17&lt;='תכנון הבראה'!$D57)</f>
        <v>0</v>
      </c>
      <c r="AF29" s="162">
        <f ca="1">IF($A29="",0,($C29=0)*'פריסת חובות'!AF20 +($C29=1)*0+ ($C29=2)*IF(AF$17&lt;='תכנון הבראה'!$K57,0,OFFSET('פריסת חובות'!AF20,0,-'תכנון הבראה'!$K57))*(1+'תכנון הבראה'!$E57)^('תכנון הבראה'!$K57/12)+
($C29=3)*'תכנון הבראה'!$L57*(AF$17&lt;='תכנון הבראה'!$J57))+ IF($C29=4,(1-'תכנון הבראה'!$M57/'תכנון הבראה'!$B57)*'תכנון הבראה'!$C57,0)*(AF$17&lt;='תכנון הבראה'!$D57)</f>
        <v>0</v>
      </c>
      <c r="AG29" s="162">
        <f ca="1">IF($A29="",0,($C29=0)*'פריסת חובות'!AG20 +($C29=1)*0+ ($C29=2)*IF(AG$17&lt;='תכנון הבראה'!$K57,0,OFFSET('פריסת חובות'!AG20,0,-'תכנון הבראה'!$K57))*(1+'תכנון הבראה'!$E57)^('תכנון הבראה'!$K57/12)+
($C29=3)*'תכנון הבראה'!$L57*(AG$17&lt;='תכנון הבראה'!$J57))+ IF($C29=4,(1-'תכנון הבראה'!$M57/'תכנון הבראה'!$B57)*'תכנון הבראה'!$C57,0)*(AG$17&lt;='תכנון הבראה'!$D57)</f>
        <v>0</v>
      </c>
      <c r="AH29" s="162">
        <f ca="1">IF($A29="",0,($C29=0)*'פריסת חובות'!AH20 +($C29=1)*0+ ($C29=2)*IF(AH$17&lt;='תכנון הבראה'!$K57,0,OFFSET('פריסת חובות'!AH20,0,-'תכנון הבראה'!$K57))*(1+'תכנון הבראה'!$E57)^('תכנון הבראה'!$K57/12)+
($C29=3)*'תכנון הבראה'!$L57*(AH$17&lt;='תכנון הבראה'!$J57))+ IF($C29=4,(1-'תכנון הבראה'!$M57/'תכנון הבראה'!$B57)*'תכנון הבראה'!$C57,0)*(AH$17&lt;='תכנון הבראה'!$D57)</f>
        <v>0</v>
      </c>
      <c r="AI29" s="162">
        <f ca="1">IF($A29="",0,($C29=0)*'פריסת חובות'!AI20 +($C29=1)*0+ ($C29=2)*IF(AI$17&lt;='תכנון הבראה'!$K57,0,OFFSET('פריסת חובות'!AI20,0,-'תכנון הבראה'!$K57))*(1+'תכנון הבראה'!$E57)^('תכנון הבראה'!$K57/12)+
($C29=3)*'תכנון הבראה'!$L57*(AI$17&lt;='תכנון הבראה'!$J57))+ IF($C29=4,(1-'תכנון הבראה'!$M57/'תכנון הבראה'!$B57)*'תכנון הבראה'!$C57,0)*(AI$17&lt;='תכנון הבראה'!$D57)</f>
        <v>0</v>
      </c>
      <c r="AJ29" s="162">
        <f ca="1">IF($A29="",0,($C29=0)*'פריסת חובות'!AJ20 +($C29=1)*0+ ($C29=2)*IF(AJ$17&lt;='תכנון הבראה'!$K57,0,OFFSET('פריסת חובות'!AJ20,0,-'תכנון הבראה'!$K57))*(1+'תכנון הבראה'!$E57)^('תכנון הבראה'!$K57/12)+
($C29=3)*'תכנון הבראה'!$L57*(AJ$17&lt;='תכנון הבראה'!$J57))+ IF($C29=4,(1-'תכנון הבראה'!$M57/'תכנון הבראה'!$B57)*'תכנון הבראה'!$C57,0)*(AJ$17&lt;='תכנון הבראה'!$D57)</f>
        <v>0</v>
      </c>
      <c r="AK29" s="162">
        <f ca="1">IF($A29="",0,($C29=0)*'פריסת חובות'!AK20 +($C29=1)*0+ ($C29=2)*IF(AK$17&lt;='תכנון הבראה'!$K57,0,OFFSET('פריסת חובות'!AK20,0,-'תכנון הבראה'!$K57))*(1+'תכנון הבראה'!$E57)^('תכנון הבראה'!$K57/12)+
($C29=3)*'תכנון הבראה'!$L57*(AK$17&lt;='תכנון הבראה'!$J57))+ IF($C29=4,(1-'תכנון הבראה'!$M57/'תכנון הבראה'!$B57)*'תכנון הבראה'!$C57,0)*(AK$17&lt;='תכנון הבראה'!$D57)</f>
        <v>0</v>
      </c>
      <c r="AL29" s="162">
        <f ca="1">IF($A29="",0,($C29=0)*'פריסת חובות'!AL20 +($C29=1)*0+ ($C29=2)*IF(AL$17&lt;='תכנון הבראה'!$K57,0,OFFSET('פריסת חובות'!AL20,0,-'תכנון הבראה'!$K57))*(1+'תכנון הבראה'!$E57)^('תכנון הבראה'!$K57/12)+
($C29=3)*'תכנון הבראה'!$L57*(AL$17&lt;='תכנון הבראה'!$J57))+ IF($C29=4,(1-'תכנון הבראה'!$M57/'תכנון הבראה'!$B57)*'תכנון הבראה'!$C57,0)*(AL$17&lt;='תכנון הבראה'!$D57)</f>
        <v>0</v>
      </c>
      <c r="AM29" s="162">
        <f ca="1">IF($A29="",0,($C29=0)*'פריסת חובות'!AM20 +($C29=1)*0+ ($C29=2)*IF(AM$17&lt;='תכנון הבראה'!$K57,0,OFFSET('פריסת חובות'!AM20,0,-'תכנון הבראה'!$K57))*(1+'תכנון הבראה'!$E57)^('תכנון הבראה'!$K57/12)+
($C29=3)*'תכנון הבראה'!$L57*(AM$17&lt;='תכנון הבראה'!$J57))+ IF($C29=4,(1-'תכנון הבראה'!$M57/'תכנון הבראה'!$B57)*'תכנון הבראה'!$C57,0)*(AM$17&lt;='תכנון הבראה'!$D57)</f>
        <v>0</v>
      </c>
      <c r="AN29" s="162">
        <f ca="1">IF($A29="",0,($C29=0)*'פריסת חובות'!AN20 +($C29=1)*0+ ($C29=2)*IF(AN$17&lt;='תכנון הבראה'!$K57,0,OFFSET('פריסת חובות'!AN20,0,-'תכנון הבראה'!$K57))*(1+'תכנון הבראה'!$E57)^('תכנון הבראה'!$K57/12)+
($C29=3)*'תכנון הבראה'!$L57*(AN$17&lt;='תכנון הבראה'!$J57))+ IF($C29=4,(1-'תכנון הבראה'!$M57/'תכנון הבראה'!$B57)*'תכנון הבראה'!$C57,0)*(AN$17&lt;='תכנון הבראה'!$D57)</f>
        <v>0</v>
      </c>
      <c r="AO29" s="162">
        <f ca="1">IF($A29="",0,($C29=0)*'פריסת חובות'!AO20 +($C29=1)*0+ ($C29=2)*IF(AO$17&lt;='תכנון הבראה'!$K57,0,OFFSET('פריסת חובות'!AO20,0,-'תכנון הבראה'!$K57))*(1+'תכנון הבראה'!$E57)^('תכנון הבראה'!$K57/12)+
($C29=3)*'תכנון הבראה'!$L57*(AO$17&lt;='תכנון הבראה'!$J57))+ IF($C29=4,(1-'תכנון הבראה'!$M57/'תכנון הבראה'!$B57)*'תכנון הבראה'!$C57,0)*(AO$17&lt;='תכנון הבראה'!$D57)</f>
        <v>0</v>
      </c>
      <c r="AP29" s="162">
        <f ca="1">IF($A29="",0,($C29=0)*'פריסת חובות'!AP20 +($C29=1)*0+ ($C29=2)*IF(AP$17&lt;='תכנון הבראה'!$K57,0,OFFSET('פריסת חובות'!AP20,0,-'תכנון הבראה'!$K57))*(1+'תכנון הבראה'!$E57)^('תכנון הבראה'!$K57/12)+
($C29=3)*'תכנון הבראה'!$L57*(AP$17&lt;='תכנון הבראה'!$J57))+ IF($C29=4,(1-'תכנון הבראה'!$M57/'תכנון הבראה'!$B57)*'תכנון הבראה'!$C57,0)*(AP$17&lt;='תכנון הבראה'!$D57)</f>
        <v>0</v>
      </c>
      <c r="AQ29" s="162">
        <f ca="1">IF($A29="",0,($C29=0)*'פריסת חובות'!AQ20 +($C29=1)*0+ ($C29=2)*IF(AQ$17&lt;='תכנון הבראה'!$K57,0,OFFSET('פריסת חובות'!AQ20,0,-'תכנון הבראה'!$K57))*(1+'תכנון הבראה'!$E57)^('תכנון הבראה'!$K57/12)+
($C29=3)*'תכנון הבראה'!$L57*(AQ$17&lt;='תכנון הבראה'!$J57))+ IF($C29=4,(1-'תכנון הבראה'!$M57/'תכנון הבראה'!$B57)*'תכנון הבראה'!$C57,0)*(AQ$17&lt;='תכנון הבראה'!$D57)</f>
        <v>0</v>
      </c>
      <c r="AR29" s="162">
        <f ca="1">IF($A29="",0,($C29=0)*'פריסת חובות'!AR20 +($C29=1)*0+ ($C29=2)*IF(AR$17&lt;='תכנון הבראה'!$K57,0,OFFSET('פריסת חובות'!AR20,0,-'תכנון הבראה'!$K57))*(1+'תכנון הבראה'!$E57)^('תכנון הבראה'!$K57/12)+
($C29=3)*'תכנון הבראה'!$L57*(AR$17&lt;='תכנון הבראה'!$J57))+ IF($C29=4,(1-'תכנון הבראה'!$M57/'תכנון הבראה'!$B57)*'תכנון הבראה'!$C57,0)*(AR$17&lt;='תכנון הבראה'!$D57)</f>
        <v>0</v>
      </c>
      <c r="AS29" s="162">
        <f ca="1">IF($A29="",0,($C29=0)*'פריסת חובות'!AS20 +($C29=1)*0+ ($C29=2)*IF(AS$17&lt;='תכנון הבראה'!$K57,0,OFFSET('פריסת חובות'!AS20,0,-'תכנון הבראה'!$K57))*(1+'תכנון הבראה'!$E57)^('תכנון הבראה'!$K57/12)+
($C29=3)*'תכנון הבראה'!$L57*(AS$17&lt;='תכנון הבראה'!$J57))+ IF($C29=4,(1-'תכנון הבראה'!$M57/'תכנון הבראה'!$B57)*'תכנון הבראה'!$C57,0)*(AS$17&lt;='תכנון הבראה'!$D57)</f>
        <v>0</v>
      </c>
      <c r="AT29" s="162">
        <f ca="1">IF($A29="",0,($C29=0)*'פריסת חובות'!AT20 +($C29=1)*0+ ($C29=2)*IF(AT$17&lt;='תכנון הבראה'!$K57,0,OFFSET('פריסת חובות'!AT20,0,-'תכנון הבראה'!$K57))*(1+'תכנון הבראה'!$E57)^('תכנון הבראה'!$K57/12)+
($C29=3)*'תכנון הבראה'!$L57*(AT$17&lt;='תכנון הבראה'!$J57))+ IF($C29=4,(1-'תכנון הבראה'!$M57/'תכנון הבראה'!$B57)*'תכנון הבראה'!$C57,0)*(AT$17&lt;='תכנון הבראה'!$D57)</f>
        <v>0</v>
      </c>
      <c r="AU29" s="162">
        <f ca="1">IF($A29="",0,($C29=0)*'פריסת חובות'!AU20 +($C29=1)*0+ ($C29=2)*IF(AU$17&lt;='תכנון הבראה'!$K57,0,OFFSET('פריסת חובות'!AU20,0,-'תכנון הבראה'!$K57))*(1+'תכנון הבראה'!$E57)^('תכנון הבראה'!$K57/12)+
($C29=3)*'תכנון הבראה'!$L57*(AU$17&lt;='תכנון הבראה'!$J57))+ IF($C29=4,(1-'תכנון הבראה'!$M57/'תכנון הבראה'!$B57)*'תכנון הבראה'!$C57,0)*(AU$17&lt;='תכנון הבראה'!$D57)</f>
        <v>0</v>
      </c>
      <c r="AV29" s="162">
        <f ca="1">IF($A29="",0,($C29=0)*'פריסת חובות'!AV20 +($C29=1)*0+ ($C29=2)*IF(AV$17&lt;='תכנון הבראה'!$K57,0,OFFSET('פריסת חובות'!AV20,0,-'תכנון הבראה'!$K57))*(1+'תכנון הבראה'!$E57)^('תכנון הבראה'!$K57/12)+
($C29=3)*'תכנון הבראה'!$L57*(AV$17&lt;='תכנון הבראה'!$J57))+ IF($C29=4,(1-'תכנון הבראה'!$M57/'תכנון הבראה'!$B57)*'תכנון הבראה'!$C57,0)*(AV$17&lt;='תכנון הבראה'!$D57)</f>
        <v>0</v>
      </c>
      <c r="AW29" s="162">
        <f ca="1">IF($A29="",0,($C29=0)*'פריסת חובות'!AW20 +($C29=1)*0+ ($C29=2)*IF(AW$17&lt;='תכנון הבראה'!$K57,0,OFFSET('פריסת חובות'!AW20,0,-'תכנון הבראה'!$K57))*(1+'תכנון הבראה'!$E57)^('תכנון הבראה'!$K57/12)+
($C29=3)*'תכנון הבראה'!$L57*(AW$17&lt;='תכנון הבראה'!$J57))+ IF($C29=4,(1-'תכנון הבראה'!$M57/'תכנון הבראה'!$B57)*'תכנון הבראה'!$C57,0)*(AW$17&lt;='תכנון הבראה'!$D57)</f>
        <v>0</v>
      </c>
      <c r="AX29" s="162">
        <f ca="1">IF($A29="",0,($C29=0)*'פריסת חובות'!AX20 +($C29=1)*0+ ($C29=2)*IF(AX$17&lt;='תכנון הבראה'!$K57,0,OFFSET('פריסת חובות'!AX20,0,-'תכנון הבראה'!$K57))*(1+'תכנון הבראה'!$E57)^('תכנון הבראה'!$K57/12)+
($C29=3)*'תכנון הבראה'!$L57*(AX$17&lt;='תכנון הבראה'!$J57))+ IF($C29=4,(1-'תכנון הבראה'!$M57/'תכנון הבראה'!$B57)*'תכנון הבראה'!$C57,0)*(AX$17&lt;='תכנון הבראה'!$D57)</f>
        <v>0</v>
      </c>
      <c r="AY29" s="162">
        <f ca="1">IF($A29="",0,($C29=0)*'פריסת חובות'!AY20 +($C29=1)*0+ ($C29=2)*IF(AY$17&lt;='תכנון הבראה'!$K57,0,OFFSET('פריסת חובות'!AY20,0,-'תכנון הבראה'!$K57))*(1+'תכנון הבראה'!$E57)^('תכנון הבראה'!$K57/12)+
($C29=3)*'תכנון הבראה'!$L57*(AY$17&lt;='תכנון הבראה'!$J57))+ IF($C29=4,(1-'תכנון הבראה'!$M57/'תכנון הבראה'!$B57)*'תכנון הבראה'!$C57,0)*(AY$17&lt;='תכנון הבראה'!$D57)</f>
        <v>0</v>
      </c>
      <c r="AZ29" s="162">
        <f ca="1">IF($A29="",0,($C29=0)*'פריסת חובות'!AZ20 +($C29=1)*0+ ($C29=2)*IF(AZ$17&lt;='תכנון הבראה'!$K57,0,OFFSET('פריסת חובות'!AZ20,0,-'תכנון הבראה'!$K57))*(1+'תכנון הבראה'!$E57)^('תכנון הבראה'!$K57/12)+
($C29=3)*'תכנון הבראה'!$L57*(AZ$17&lt;='תכנון הבראה'!$J57))+ IF($C29=4,(1-'תכנון הבראה'!$M57/'תכנון הבראה'!$B57)*'תכנון הבראה'!$C57,0)*(AZ$17&lt;='תכנון הבראה'!$D57)</f>
        <v>0</v>
      </c>
      <c r="BA29" s="162">
        <f ca="1">IF($A29="",0,($C29=0)*'פריסת חובות'!BA20 +($C29=1)*0+ ($C29=2)*IF(BA$17&lt;='תכנון הבראה'!$K57,0,OFFSET('פריסת חובות'!BA20,0,-'תכנון הבראה'!$K57))*(1+'תכנון הבראה'!$E57)^('תכנון הבראה'!$K57/12)+
($C29=3)*'תכנון הבראה'!$L57*(BA$17&lt;='תכנון הבראה'!$J57))+ IF($C29=4,(1-'תכנון הבראה'!$M57/'תכנון הבראה'!$B57)*'תכנון הבראה'!$C57,0)*(BA$17&lt;='תכנון הבראה'!$D57)</f>
        <v>0</v>
      </c>
      <c r="BB29" s="162">
        <f ca="1">IF($A29="",0,($C29=0)*'פריסת חובות'!BB20 +($C29=1)*0+ ($C29=2)*IF(BB$17&lt;='תכנון הבראה'!$K57,0,OFFSET('פריסת חובות'!BB20,0,-'תכנון הבראה'!$K57))*(1+'תכנון הבראה'!$E57)^('תכנון הבראה'!$K57/12)+
($C29=3)*'תכנון הבראה'!$L57*(BB$17&lt;='תכנון הבראה'!$J57))+ IF($C29=4,(1-'תכנון הבראה'!$M57/'תכנון הבראה'!$B57)*'תכנון הבראה'!$C57,0)*(BB$17&lt;='תכנון הבראה'!$D57)</f>
        <v>0</v>
      </c>
      <c r="BC29" s="162">
        <f ca="1">IF($A29="",0,($C29=0)*'פריסת חובות'!BC20 +($C29=1)*0+ ($C29=2)*IF(BC$17&lt;='תכנון הבראה'!$K57,0,OFFSET('פריסת חובות'!BC20,0,-'תכנון הבראה'!$K57))*(1+'תכנון הבראה'!$E57)^('תכנון הבראה'!$K57/12)+
($C29=3)*'תכנון הבראה'!$L57*(BC$17&lt;='תכנון הבראה'!$J57))+ IF($C29=4,(1-'תכנון הבראה'!$M57/'תכנון הבראה'!$B57)*'תכנון הבראה'!$C57,0)*(BC$17&lt;='תכנון הבראה'!$D57)</f>
        <v>0</v>
      </c>
      <c r="BD29" s="162">
        <f ca="1">IF($A29="",0,($C29=0)*'פריסת חובות'!BD20 +($C29=1)*0+ ($C29=2)*IF(BD$17&lt;='תכנון הבראה'!$K57,0,OFFSET('פריסת חובות'!BD20,0,-'תכנון הבראה'!$K57))*(1+'תכנון הבראה'!$E57)^('תכנון הבראה'!$K57/12)+
($C29=3)*'תכנון הבראה'!$L57*(BD$17&lt;='תכנון הבראה'!$J57))+ IF($C29=4,(1-'תכנון הבראה'!$M57/'תכנון הבראה'!$B57)*'תכנון הבראה'!$C57,0)*(BD$17&lt;='תכנון הבראה'!$D57)</f>
        <v>0</v>
      </c>
      <c r="BE29" s="162">
        <f ca="1">IF($A29="",0,($C29=0)*'פריסת חובות'!BE20 +($C29=1)*0+ ($C29=2)*IF(BE$17&lt;='תכנון הבראה'!$K57,0,OFFSET('פריסת חובות'!BE20,0,-'תכנון הבראה'!$K57))*(1+'תכנון הבראה'!$E57)^('תכנון הבראה'!$K57/12)+
($C29=3)*'תכנון הבראה'!$L57*(BE$17&lt;='תכנון הבראה'!$J57))+ IF($C29=4,(1-'תכנון הבראה'!$M57/'תכנון הבראה'!$B57)*'תכנון הבראה'!$C57,0)*(BE$17&lt;='תכנון הבראה'!$D57)</f>
        <v>0</v>
      </c>
      <c r="BF29" s="162">
        <f ca="1">IF($A29="",0,($C29=0)*'פריסת חובות'!BF20 +($C29=1)*0+ ($C29=2)*IF(BF$17&lt;='תכנון הבראה'!$K57,0,OFFSET('פריסת חובות'!BF20,0,-'תכנון הבראה'!$K57))*(1+'תכנון הבראה'!$E57)^('תכנון הבראה'!$K57/12)+
($C29=3)*'תכנון הבראה'!$L57*(BF$17&lt;='תכנון הבראה'!$J57))+ IF($C29=4,(1-'תכנון הבראה'!$M57/'תכנון הבראה'!$B57)*'תכנון הבראה'!$C57,0)*(BF$17&lt;='תכנון הבראה'!$D57)</f>
        <v>0</v>
      </c>
      <c r="BG29" s="162">
        <f ca="1">IF($A29="",0,($C29=0)*'פריסת חובות'!BG20 +($C29=1)*0+ ($C29=2)*IF(BG$17&lt;='תכנון הבראה'!$K57,0,OFFSET('פריסת חובות'!BG20,0,-'תכנון הבראה'!$K57))*(1+'תכנון הבראה'!$E57)^('תכנון הבראה'!$K57/12)+
($C29=3)*'תכנון הבראה'!$L57*(BG$17&lt;='תכנון הבראה'!$J57))+ IF($C29=4,(1-'תכנון הבראה'!$M57/'תכנון הבראה'!$B57)*'תכנון הבראה'!$C57,0)*(BG$17&lt;='תכנון הבראה'!$D57)</f>
        <v>0</v>
      </c>
      <c r="BH29" s="162">
        <f ca="1">IF($A29="",0,($C29=0)*'פריסת חובות'!BH20 +($C29=1)*0+ ($C29=2)*IF(BH$17&lt;='תכנון הבראה'!$K57,0,OFFSET('פריסת חובות'!BH20,0,-'תכנון הבראה'!$K57))*(1+'תכנון הבראה'!$E57)^('תכנון הבראה'!$K57/12)+
($C29=3)*'תכנון הבראה'!$L57*(BH$17&lt;='תכנון הבראה'!$J57))+ IF($C29=4,(1-'תכנון הבראה'!$M57/'תכנון הבראה'!$B57)*'תכנון הבראה'!$C57,0)*(BH$17&lt;='תכנון הבראה'!$D57)</f>
        <v>0</v>
      </c>
      <c r="BI29" s="162">
        <f ca="1">IF($A29="",0,($C29=0)*'פריסת חובות'!BI20 +($C29=1)*0+ ($C29=2)*IF(BI$17&lt;='תכנון הבראה'!$K57,0,OFFSET('פריסת חובות'!BI20,0,-'תכנון הבראה'!$K57))*(1+'תכנון הבראה'!$E57)^('תכנון הבראה'!$K57/12)+
($C29=3)*'תכנון הבראה'!$L57*(BI$17&lt;='תכנון הבראה'!$J57))+ IF($C29=4,(1-'תכנון הבראה'!$M57/'תכנון הבראה'!$B57)*'תכנון הבראה'!$C57,0)*(BI$17&lt;='תכנון הבראה'!$D57)</f>
        <v>0</v>
      </c>
      <c r="BJ29" s="162">
        <f ca="1">IF($A29="",0,($C29=0)*'פריסת חובות'!BJ20 +($C29=1)*0+ ($C29=2)*IF(BJ$17&lt;='תכנון הבראה'!$K57,0,OFFSET('פריסת חובות'!BJ20,0,-'תכנון הבראה'!$K57))*(1+'תכנון הבראה'!$E57)^('תכנון הבראה'!$K57/12)+
($C29=3)*'תכנון הבראה'!$L57*(BJ$17&lt;='תכנון הבראה'!$J57))+ IF($C29=4,(1-'תכנון הבראה'!$M57/'תכנון הבראה'!$B57)*'תכנון הבראה'!$C57,0)*(BJ$17&lt;='תכנון הבראה'!$D57)</f>
        <v>0</v>
      </c>
      <c r="BK29" s="162">
        <f ca="1">IF($A29="",0,($C29=0)*'פריסת חובות'!BK20 +($C29=1)*0+ ($C29=2)*IF(BK$17&lt;='תכנון הבראה'!$K57,0,OFFSET('פריסת חובות'!BK20,0,-'תכנון הבראה'!$K57))*(1+'תכנון הבראה'!$E57)^('תכנון הבראה'!$K57/12)+
($C29=3)*'תכנון הבראה'!$L57*(BK$17&lt;='תכנון הבראה'!$J57))+ IF($C29=4,(1-'תכנון הבראה'!$M57/'תכנון הבראה'!$B57)*'תכנון הבראה'!$C57,0)*(BK$17&lt;='תכנון הבראה'!$D57)</f>
        <v>0</v>
      </c>
      <c r="BL29" s="162">
        <f ca="1">IF($A29="",0,($C29=0)*'פריסת חובות'!BL20 +($C29=1)*0+ ($C29=2)*IF(BL$17&lt;='תכנון הבראה'!$K57,0,OFFSET('פריסת חובות'!BL20,0,-'תכנון הבראה'!$K57))*(1+'תכנון הבראה'!$E57)^('תכנון הבראה'!$K57/12)+
($C29=3)*'תכנון הבראה'!$L57*(BL$17&lt;='תכנון הבראה'!$J57))+ IF($C29=4,(1-'תכנון הבראה'!$M57/'תכנון הבראה'!$B57)*'תכנון הבראה'!$C57,0)*(BL$17&lt;='תכנון הבראה'!$D57)</f>
        <v>0</v>
      </c>
      <c r="BM29" s="162">
        <f ca="1">IF($A29="",0,($C29=0)*'פריסת חובות'!BM20 +($C29=1)*0+ ($C29=2)*IF(BM$17&lt;='תכנון הבראה'!$K57,0,OFFSET('פריסת חובות'!BM20,0,-'תכנון הבראה'!$K57))*(1+'תכנון הבראה'!$E57)^('תכנון הבראה'!$K57/12)+
($C29=3)*'תכנון הבראה'!$L57*(BM$17&lt;='תכנון הבראה'!$J57))+ IF($C29=4,(1-'תכנון הבראה'!$M57/'תכנון הבראה'!$B57)*'תכנון הבראה'!$C57,0)*(BM$17&lt;='תכנון הבראה'!$D57)</f>
        <v>0</v>
      </c>
      <c r="BN29" s="162">
        <f ca="1">IF($A29="",0,($C29=0)*'פריסת חובות'!BN20 +($C29=1)*0+ ($C29=2)*IF(BN$17&lt;='תכנון הבראה'!$K57,0,OFFSET('פריסת חובות'!BN20,0,-'תכנון הבראה'!$K57))*(1+'תכנון הבראה'!$E57)^('תכנון הבראה'!$K57/12)+
($C29=3)*'תכנון הבראה'!$L57*(BN$17&lt;='תכנון הבראה'!$J57))+ IF($C29=4,(1-'תכנון הבראה'!$M57/'תכנון הבראה'!$B57)*'תכנון הבראה'!$C57,0)*(BN$17&lt;='תכנון הבראה'!$D57)</f>
        <v>0</v>
      </c>
      <c r="BO29" s="162">
        <f ca="1">IF($A29="",0,($C29=0)*'פריסת חובות'!BO20 +($C29=1)*0+ ($C29=2)*IF(BO$17&lt;='תכנון הבראה'!$K57,0,OFFSET('פריסת חובות'!BO20,0,-'תכנון הבראה'!$K57))*(1+'תכנון הבראה'!$E57)^('תכנון הבראה'!$K57/12)+
($C29=3)*'תכנון הבראה'!$L57*(BO$17&lt;='תכנון הבראה'!$J57))+ IF($C29=4,(1-'תכנון הבראה'!$M57/'תכנון הבראה'!$B57)*'תכנון הבראה'!$C57,0)*(BO$17&lt;='תכנון הבראה'!$D57)</f>
        <v>0</v>
      </c>
      <c r="BP29" s="162">
        <f ca="1">IF($A29="",0,($C29=0)*'פריסת חובות'!BP20 +($C29=1)*0+ ($C29=2)*IF(BP$17&lt;='תכנון הבראה'!$K57,0,OFFSET('פריסת חובות'!BP20,0,-'תכנון הבראה'!$K57))*(1+'תכנון הבראה'!$E57)^('תכנון הבראה'!$K57/12)+
($C29=3)*'תכנון הבראה'!$L57*(BP$17&lt;='תכנון הבראה'!$J57))+ IF($C29=4,(1-'תכנון הבראה'!$M57/'תכנון הבראה'!$B57)*'תכנון הבראה'!$C57,0)*(BP$17&lt;='תכנון הבראה'!$D57)</f>
        <v>0</v>
      </c>
      <c r="BQ29" s="162">
        <f ca="1">IF($A29="",0,($C29=0)*'פריסת חובות'!BQ20 +($C29=1)*0+ ($C29=2)*IF(BQ$17&lt;='תכנון הבראה'!$K57,0,OFFSET('פריסת חובות'!BQ20,0,-'תכנון הבראה'!$K57))*(1+'תכנון הבראה'!$E57)^('תכנון הבראה'!$K57/12)+
($C29=3)*'תכנון הבראה'!$L57*(BQ$17&lt;='תכנון הבראה'!$J57))+ IF($C29=4,(1-'תכנון הבראה'!$M57/'תכנון הבראה'!$B57)*'תכנון הבראה'!$C57,0)*(BQ$17&lt;='תכנון הבראה'!$D57)</f>
        <v>0</v>
      </c>
      <c r="BR29" s="162">
        <f ca="1">IF($A29="",0,($C29=0)*'פריסת חובות'!BR20 +($C29=1)*0+ ($C29=2)*IF(BR$17&lt;='תכנון הבראה'!$K57,0,OFFSET('פריסת חובות'!BR20,0,-'תכנון הבראה'!$K57))*(1+'תכנון הבראה'!$E57)^('תכנון הבראה'!$K57/12)+
($C29=3)*'תכנון הבראה'!$L57*(BR$17&lt;='תכנון הבראה'!$J57))+ IF($C29=4,(1-'תכנון הבראה'!$M57/'תכנון הבראה'!$B57)*'תכנון הבראה'!$C57,0)*(BR$17&lt;='תכנון הבראה'!$D57)</f>
        <v>0</v>
      </c>
      <c r="BS29" s="162">
        <f ca="1">IF($A29="",0,($C29=0)*'פריסת חובות'!BS20 +($C29=1)*0+ ($C29=2)*IF(BS$17&lt;='תכנון הבראה'!$K57,0,OFFSET('פריסת חובות'!BS20,0,-'תכנון הבראה'!$K57))*(1+'תכנון הבראה'!$E57)^('תכנון הבראה'!$K57/12)+
($C29=3)*'תכנון הבראה'!$L57*(BS$17&lt;='תכנון הבראה'!$J57))+ IF($C29=4,(1-'תכנון הבראה'!$M57/'תכנון הבראה'!$B57)*'תכנון הבראה'!$C57,0)*(BS$17&lt;='תכנון הבראה'!$D57)</f>
        <v>0</v>
      </c>
      <c r="BT29" s="162">
        <f ca="1">IF($A29="",0,($C29=0)*'פריסת חובות'!BT20 +($C29=1)*0+ ($C29=2)*IF(BT$17&lt;='תכנון הבראה'!$K57,0,OFFSET('פריסת חובות'!BT20,0,-'תכנון הבראה'!$K57))*(1+'תכנון הבראה'!$E57)^('תכנון הבראה'!$K57/12)+
($C29=3)*'תכנון הבראה'!$L57*(BT$17&lt;='תכנון הבראה'!$J57))+ IF($C29=4,(1-'תכנון הבראה'!$M57/'תכנון הבראה'!$B57)*'תכנון הבראה'!$C57,0)*(BT$17&lt;='תכנון הבראה'!$D57)</f>
        <v>0</v>
      </c>
      <c r="BU29" s="162">
        <f ca="1">IF($A29="",0,($C29=0)*'פריסת חובות'!BU20 +($C29=1)*0+ ($C29=2)*IF(BU$17&lt;='תכנון הבראה'!$K57,0,OFFSET('פריסת חובות'!BU20,0,-'תכנון הבראה'!$K57))*(1+'תכנון הבראה'!$E57)^('תכנון הבראה'!$K57/12)+
($C29=3)*'תכנון הבראה'!$L57*(BU$17&lt;='תכנון הבראה'!$J57))+ IF($C29=4,(1-'תכנון הבראה'!$M57/'תכנון הבראה'!$B57)*'תכנון הבראה'!$C57,0)*(BU$17&lt;='תכנון הבראה'!$D57)</f>
        <v>0</v>
      </c>
      <c r="BV29" s="162">
        <f ca="1">IF($A29="",0,($C29=0)*'פריסת חובות'!BV20 +($C29=1)*0+ ($C29=2)*IF(BV$17&lt;='תכנון הבראה'!$K57,0,OFFSET('פריסת חובות'!BV20,0,-'תכנון הבראה'!$K57))*(1+'תכנון הבראה'!$E57)^('תכנון הבראה'!$K57/12)+
($C29=3)*'תכנון הבראה'!$L57*(BV$17&lt;='תכנון הבראה'!$J57))+ IF($C29=4,(1-'תכנון הבראה'!$M57/'תכנון הבראה'!$B57)*'תכנון הבראה'!$C57,0)*(BV$17&lt;='תכנון הבראה'!$D57)</f>
        <v>0</v>
      </c>
      <c r="BW29" s="162">
        <f ca="1">IF($A29="",0,($C29=0)*'פריסת חובות'!BW20 +($C29=1)*0+ ($C29=2)*IF(BW$17&lt;='תכנון הבראה'!$K57,0,OFFSET('פריסת חובות'!BW20,0,-'תכנון הבראה'!$K57))*(1+'תכנון הבראה'!$E57)^('תכנון הבראה'!$K57/12)+
($C29=3)*'תכנון הבראה'!$L57*(BW$17&lt;='תכנון הבראה'!$J57))+ IF($C29=4,(1-'תכנון הבראה'!$M57/'תכנון הבראה'!$B57)*'תכנון הבראה'!$C57,0)*(BW$17&lt;='תכנון הבראה'!$D57)</f>
        <v>0</v>
      </c>
      <c r="BX29" s="162">
        <f ca="1">IF($A29="",0,($C29=0)*'פריסת חובות'!BX20 +($C29=1)*0+ ($C29=2)*IF(BX$17&lt;='תכנון הבראה'!$K57,0,OFFSET('פריסת חובות'!BX20,0,-'תכנון הבראה'!$K57))*(1+'תכנון הבראה'!$E57)^('תכנון הבראה'!$K57/12)+
($C29=3)*'תכנון הבראה'!$L57*(BX$17&lt;='תכנון הבראה'!$J57))+ IF($C29=4,(1-'תכנון הבראה'!$M57/'תכנון הבראה'!$B57)*'תכנון הבראה'!$C57,0)*(BX$17&lt;='תכנון הבראה'!$D57)</f>
        <v>0</v>
      </c>
      <c r="BY29" s="162">
        <f ca="1">IF($A29="",0,($C29=0)*'פריסת חובות'!BY20 +($C29=1)*0+ ($C29=2)*IF(BY$17&lt;='תכנון הבראה'!$K57,0,OFFSET('פריסת חובות'!BY20,0,-'תכנון הבראה'!$K57))*(1+'תכנון הבראה'!$E57)^('תכנון הבראה'!$K57/12)+
($C29=3)*'תכנון הבראה'!$L57*(BY$17&lt;='תכנון הבראה'!$J57))+ IF($C29=4,(1-'תכנון הבראה'!$M57/'תכנון הבראה'!$B57)*'תכנון הבראה'!$C57,0)*(BY$17&lt;='תכנון הבראה'!$D57)</f>
        <v>0</v>
      </c>
      <c r="BZ29" s="162">
        <f ca="1">IF($A29="",0,($C29=0)*'פריסת חובות'!BZ20 +($C29=1)*0+ ($C29=2)*IF(BZ$17&lt;='תכנון הבראה'!$K57,0,OFFSET('פריסת חובות'!BZ20,0,-'תכנון הבראה'!$K57))*(1+'תכנון הבראה'!$E57)^('תכנון הבראה'!$K57/12)+
($C29=3)*'תכנון הבראה'!$L57*(BZ$17&lt;='תכנון הבראה'!$J57))+ IF($C29=4,(1-'תכנון הבראה'!$M57/'תכנון הבראה'!$B57)*'תכנון הבראה'!$C57,0)*(BZ$17&lt;='תכנון הבראה'!$D57)</f>
        <v>0</v>
      </c>
      <c r="CA29" s="162">
        <f ca="1">IF($A29="",0,($C29=0)*'פריסת חובות'!CA20 +($C29=1)*0+ ($C29=2)*IF(CA$17&lt;='תכנון הבראה'!$K57,0,OFFSET('פריסת חובות'!CA20,0,-'תכנון הבראה'!$K57))*(1+'תכנון הבראה'!$E57)^('תכנון הבראה'!$K57/12)+
($C29=3)*'תכנון הבראה'!$L57*(CA$17&lt;='תכנון הבראה'!$J57))+ IF($C29=4,(1-'תכנון הבראה'!$M57/'תכנון הבראה'!$B57)*'תכנון הבראה'!$C57,0)*(CA$17&lt;='תכנון הבראה'!$D57)</f>
        <v>0</v>
      </c>
      <c r="CB29" s="162">
        <f ca="1">IF($A29="",0,($C29=0)*'פריסת חובות'!CB20 +($C29=1)*0+ ($C29=2)*IF(CB$17&lt;='תכנון הבראה'!$K57,0,OFFSET('פריסת חובות'!CB20,0,-'תכנון הבראה'!$K57))*(1+'תכנון הבראה'!$E57)^('תכנון הבראה'!$K57/12)+
($C29=3)*'תכנון הבראה'!$L57*(CB$17&lt;='תכנון הבראה'!$J57))+ IF($C29=4,(1-'תכנון הבראה'!$M57/'תכנון הבראה'!$B57)*'תכנון הבראה'!$C57,0)*(CB$17&lt;='תכנון הבראה'!$D57)</f>
        <v>0</v>
      </c>
      <c r="CC29" s="162">
        <f ca="1">IF($A29="",0,($C29=0)*'פריסת חובות'!CC20 +($C29=1)*0+ ($C29=2)*IF(CC$17&lt;='תכנון הבראה'!$K57,0,OFFSET('פריסת חובות'!CC20,0,-'תכנון הבראה'!$K57))*(1+'תכנון הבראה'!$E57)^('תכנון הבראה'!$K57/12)+
($C29=3)*'תכנון הבראה'!$L57*(CC$17&lt;='תכנון הבראה'!$J57))+ IF($C29=4,(1-'תכנון הבראה'!$M57/'תכנון הבראה'!$B57)*'תכנון הבראה'!$C57,0)*(CC$17&lt;='תכנון הבראה'!$D57)</f>
        <v>0</v>
      </c>
      <c r="CD29" s="162">
        <f ca="1">IF($A29="",0,($C29=0)*'פריסת חובות'!CD20 +($C29=1)*0+ ($C29=2)*IF(CD$17&lt;='תכנון הבראה'!$K57,0,OFFSET('פריסת חובות'!CD20,0,-'תכנון הבראה'!$K57))*(1+'תכנון הבראה'!$E57)^('תכנון הבראה'!$K57/12)+
($C29=3)*'תכנון הבראה'!$L57*(CD$17&lt;='תכנון הבראה'!$J57))+ IF($C29=4,(1-'תכנון הבראה'!$M57/'תכנון הבראה'!$B57)*'תכנון הבראה'!$C57,0)*(CD$17&lt;='תכנון הבראה'!$D57)</f>
        <v>0</v>
      </c>
      <c r="CE29" s="162">
        <f ca="1">IF($A29="",0,($C29=0)*'פריסת חובות'!CE20 +($C29=1)*0+ ($C29=2)*IF(CE$17&lt;='תכנון הבראה'!$K57,0,OFFSET('פריסת חובות'!CE20,0,-'תכנון הבראה'!$K57))*(1+'תכנון הבראה'!$E57)^('תכנון הבראה'!$K57/12)+
($C29=3)*'תכנון הבראה'!$L57*(CE$17&lt;='תכנון הבראה'!$J57))+ IF($C29=4,(1-'תכנון הבראה'!$M57/'תכנון הבראה'!$B57)*'תכנון הבראה'!$C57,0)*(CE$17&lt;='תכנון הבראה'!$D57)</f>
        <v>0</v>
      </c>
      <c r="CF29" s="162">
        <f ca="1">IF($A29="",0,($C29=0)*'פריסת חובות'!CF20 +($C29=1)*0+ ($C29=2)*IF(CF$17&lt;='תכנון הבראה'!$K57,0,OFFSET('פריסת חובות'!CF20,0,-'תכנון הבראה'!$K57))*(1+'תכנון הבראה'!$E57)^('תכנון הבראה'!$K57/12)+
($C29=3)*'תכנון הבראה'!$L57*(CF$17&lt;='תכנון הבראה'!$J57))+ IF($C29=4,(1-'תכנון הבראה'!$M57/'תכנון הבראה'!$B57)*'תכנון הבראה'!$C57,0)*(CF$17&lt;='תכנון הבראה'!$D57)</f>
        <v>0</v>
      </c>
      <c r="CG29" s="162">
        <f ca="1">IF($A29="",0,($C29=0)*'פריסת חובות'!CG20 +($C29=1)*0+ ($C29=2)*IF(CG$17&lt;='תכנון הבראה'!$K57,0,OFFSET('פריסת חובות'!CG20,0,-'תכנון הבראה'!$K57))*(1+'תכנון הבראה'!$E57)^('תכנון הבראה'!$K57/12)+
($C29=3)*'תכנון הבראה'!$L57*(CG$17&lt;='תכנון הבראה'!$J57))+ IF($C29=4,(1-'תכנון הבראה'!$M57/'תכנון הבראה'!$B57)*'תכנון הבראה'!$C57,0)*(CG$17&lt;='תכנון הבראה'!$D57)</f>
        <v>0</v>
      </c>
      <c r="CH29" s="162">
        <f ca="1">IF($A29="",0,($C29=0)*'פריסת חובות'!CH20 +($C29=1)*0+ ($C29=2)*IF(CH$17&lt;='תכנון הבראה'!$K57,0,OFFSET('פריסת חובות'!CH20,0,-'תכנון הבראה'!$K57))*(1+'תכנון הבראה'!$E57)^('תכנון הבראה'!$K57/12)+
($C29=3)*'תכנון הבראה'!$L57*(CH$17&lt;='תכנון הבראה'!$J57))+ IF($C29=4,(1-'תכנון הבראה'!$M57/'תכנון הבראה'!$B57)*'תכנון הבראה'!$C57,0)*(CH$17&lt;='תכנון הבראה'!$D57)</f>
        <v>0</v>
      </c>
      <c r="CI29" s="162">
        <f ca="1">IF($A29="",0,($C29=0)*'פריסת חובות'!CI20 +($C29=1)*0+ ($C29=2)*IF(CI$17&lt;='תכנון הבראה'!$K57,0,OFFSET('פריסת חובות'!CI20,0,-'תכנון הבראה'!$K57))*(1+'תכנון הבראה'!$E57)^('תכנון הבראה'!$K57/12)+
($C29=3)*'תכנון הבראה'!$L57*(CI$17&lt;='תכנון הבראה'!$J57))+ IF($C29=4,(1-'תכנון הבראה'!$M57/'תכנון הבראה'!$B57)*'תכנון הבראה'!$C57,0)*(CI$17&lt;='תכנון הבראה'!$D57)</f>
        <v>0</v>
      </c>
      <c r="CJ29" s="162">
        <f ca="1">IF($A29="",0,($C29=0)*'פריסת חובות'!CJ20 +($C29=1)*0+ ($C29=2)*IF(CJ$17&lt;='תכנון הבראה'!$K57,0,OFFSET('פריסת חובות'!CJ20,0,-'תכנון הבראה'!$K57))*(1+'תכנון הבראה'!$E57)^('תכנון הבראה'!$K57/12)+
($C29=3)*'תכנון הבראה'!$L57*(CJ$17&lt;='תכנון הבראה'!$J57))+ IF($C29=4,(1-'תכנון הבראה'!$M57/'תכנון הבראה'!$B57)*'תכנון הבראה'!$C57,0)*(CJ$17&lt;='תכנון הבראה'!$D57)</f>
        <v>0</v>
      </c>
      <c r="CK29" s="162">
        <f ca="1">IF($A29="",0,($C29=0)*'פריסת חובות'!CK20 +($C29=1)*0+ ($C29=2)*IF(CK$17&lt;='תכנון הבראה'!$K57,0,OFFSET('פריסת חובות'!CK20,0,-'תכנון הבראה'!$K57))*(1+'תכנון הבראה'!$E57)^('תכנון הבראה'!$K57/12)+
($C29=3)*'תכנון הבראה'!$L57*(CK$17&lt;='תכנון הבראה'!$J57))+ IF($C29=4,(1-'תכנון הבראה'!$M57/'תכנון הבראה'!$B57)*'תכנון הבראה'!$C57,0)*(CK$17&lt;='תכנון הבראה'!$D57)</f>
        <v>0</v>
      </c>
      <c r="CL29" s="162">
        <f ca="1">IF($A29="",0,($C29=0)*'פריסת חובות'!CL20 +($C29=1)*0+ ($C29=2)*IF(CL$17&lt;='תכנון הבראה'!$K57,0,OFFSET('פריסת חובות'!CL20,0,-'תכנון הבראה'!$K57))*(1+'תכנון הבראה'!$E57)^('תכנון הבראה'!$K57/12)+
($C29=3)*'תכנון הבראה'!$L57*(CL$17&lt;='תכנון הבראה'!$J57))+ IF($C29=4,(1-'תכנון הבראה'!$M57/'תכנון הבראה'!$B57)*'תכנון הבראה'!$C57,0)*(CL$17&lt;='תכנון הבראה'!$D57)</f>
        <v>0</v>
      </c>
      <c r="CM29" s="162">
        <f ca="1">IF($A29="",0,($C29=0)*'פריסת חובות'!CM20 +($C29=1)*0+ ($C29=2)*IF(CM$17&lt;='תכנון הבראה'!$K57,0,OFFSET('פריסת חובות'!CM20,0,-'תכנון הבראה'!$K57))*(1+'תכנון הבראה'!$E57)^('תכנון הבראה'!$K57/12)+
($C29=3)*'תכנון הבראה'!$L57*(CM$17&lt;='תכנון הבראה'!$J57))+ IF($C29=4,(1-'תכנון הבראה'!$M57/'תכנון הבראה'!$B57)*'תכנון הבראה'!$C57,0)*(CM$17&lt;='תכנון הבראה'!$D57)</f>
        <v>0</v>
      </c>
      <c r="CN29" s="162">
        <f ca="1">IF($A29="",0,($C29=0)*'פריסת חובות'!CN20 +($C29=1)*0+ ($C29=2)*IF(CN$17&lt;='תכנון הבראה'!$K57,0,OFFSET('פריסת חובות'!CN20,0,-'תכנון הבראה'!$K57))*(1+'תכנון הבראה'!$E57)^('תכנון הבראה'!$K57/12)+
($C29=3)*'תכנון הבראה'!$L57*(CN$17&lt;='תכנון הבראה'!$J57))+ IF($C29=4,(1-'תכנון הבראה'!$M57/'תכנון הבראה'!$B57)*'תכנון הבראה'!$C57,0)*(CN$17&lt;='תכנון הבראה'!$D57)</f>
        <v>0</v>
      </c>
      <c r="CO29" s="162">
        <f ca="1">IF($A29="",0,($C29=0)*'פריסת חובות'!CO20 +($C29=1)*0+ ($C29=2)*IF(CO$17&lt;='תכנון הבראה'!$K57,0,OFFSET('פריסת חובות'!CO20,0,-'תכנון הבראה'!$K57))*(1+'תכנון הבראה'!$E57)^('תכנון הבראה'!$K57/12)+
($C29=3)*'תכנון הבראה'!$L57*(CO$17&lt;='תכנון הבראה'!$J57))+ IF($C29=4,(1-'תכנון הבראה'!$M57/'תכנון הבראה'!$B57)*'תכנון הבראה'!$C57,0)*(CO$17&lt;='תכנון הבראה'!$D57)</f>
        <v>0</v>
      </c>
      <c r="CP29" s="162">
        <f ca="1">IF($A29="",0,($C29=0)*'פריסת חובות'!CP20 +($C29=1)*0+ ($C29=2)*IF(CP$17&lt;='תכנון הבראה'!$K57,0,OFFSET('פריסת חובות'!CP20,0,-'תכנון הבראה'!$K57))*(1+'תכנון הבראה'!$E57)^('תכנון הבראה'!$K57/12)+
($C29=3)*'תכנון הבראה'!$L57*(CP$17&lt;='תכנון הבראה'!$J57))+ IF($C29=4,(1-'תכנון הבראה'!$M57/'תכנון הבראה'!$B57)*'תכנון הבראה'!$C57,0)*(CP$17&lt;='תכנון הבראה'!$D57)</f>
        <v>0</v>
      </c>
      <c r="CQ29" s="162">
        <f ca="1">IF($A29="",0,($C29=0)*'פריסת חובות'!CQ20 +($C29=1)*0+ ($C29=2)*IF(CQ$17&lt;='תכנון הבראה'!$K57,0,OFFSET('פריסת חובות'!CQ20,0,-'תכנון הבראה'!$K57))*(1+'תכנון הבראה'!$E57)^('תכנון הבראה'!$K57/12)+
($C29=3)*'תכנון הבראה'!$L57*(CQ$17&lt;='תכנון הבראה'!$J57))+ IF($C29=4,(1-'תכנון הבראה'!$M57/'תכנון הבראה'!$B57)*'תכנון הבראה'!$C57,0)*(CQ$17&lt;='תכנון הבראה'!$D57)</f>
        <v>0</v>
      </c>
      <c r="CR29" s="162">
        <f ca="1">IF($A29="",0,($C29=0)*'פריסת חובות'!CR20 +($C29=1)*0+ ($C29=2)*IF(CR$17&lt;='תכנון הבראה'!$K57,0,OFFSET('פריסת חובות'!CR20,0,-'תכנון הבראה'!$K57))*(1+'תכנון הבראה'!$E57)^('תכנון הבראה'!$K57/12)+
($C29=3)*'תכנון הבראה'!$L57*(CR$17&lt;='תכנון הבראה'!$J57))+ IF($C29=4,(1-'תכנון הבראה'!$M57/'תכנון הבראה'!$B57)*'תכנון הבראה'!$C57,0)*(CR$17&lt;='תכנון הבראה'!$D57)</f>
        <v>0</v>
      </c>
      <c r="CS29" s="162">
        <f ca="1">IF($A29="",0,($C29=0)*'פריסת חובות'!CS20 +($C29=1)*0+ ($C29=2)*IF(CS$17&lt;='תכנון הבראה'!$K57,0,OFFSET('פריסת חובות'!CS20,0,-'תכנון הבראה'!$K57))*(1+'תכנון הבראה'!$E57)^('תכנון הבראה'!$K57/12)+
($C29=3)*'תכנון הבראה'!$L57*(CS$17&lt;='תכנון הבראה'!$J57))+ IF($C29=4,(1-'תכנון הבראה'!$M57/'תכנון הבראה'!$B57)*'תכנון הבראה'!$C57,0)*(CS$17&lt;='תכנון הבראה'!$D57)</f>
        <v>0</v>
      </c>
      <c r="CT29" s="162">
        <f ca="1">IF($A29="",0,($C29=0)*'פריסת חובות'!CT20 +($C29=1)*0+ ($C29=2)*IF(CT$17&lt;='תכנון הבראה'!$K57,0,OFFSET('פריסת חובות'!CT20,0,-'תכנון הבראה'!$K57))*(1+'תכנון הבראה'!$E57)^('תכנון הבראה'!$K57/12)+
($C29=3)*'תכנון הבראה'!$L57*(CT$17&lt;='תכנון הבראה'!$J57))+ IF($C29=4,(1-'תכנון הבראה'!$M57/'תכנון הבראה'!$B57)*'תכנון הבראה'!$C57,0)*(CT$17&lt;='תכנון הבראה'!$D57)</f>
        <v>0</v>
      </c>
      <c r="CU29" s="162">
        <f ca="1">IF($A29="",0,($C29=0)*'פריסת חובות'!CU20 +($C29=1)*0+ ($C29=2)*IF(CU$17&lt;='תכנון הבראה'!$K57,0,OFFSET('פריסת חובות'!CU20,0,-'תכנון הבראה'!$K57))*(1+'תכנון הבראה'!$E57)^('תכנון הבראה'!$K57/12)+
($C29=3)*'תכנון הבראה'!$L57*(CU$17&lt;='תכנון הבראה'!$J57))+ IF($C29=4,(1-'תכנון הבראה'!$M57/'תכנון הבראה'!$B57)*'תכנון הבראה'!$C57,0)*(CU$17&lt;='תכנון הבראה'!$D57)</f>
        <v>0</v>
      </c>
      <c r="CV29" s="162">
        <f ca="1">IF($A29="",0,($C29=0)*'פריסת חובות'!CV20 +($C29=1)*0+ ($C29=2)*IF(CV$17&lt;='תכנון הבראה'!$K57,0,OFFSET('פריסת חובות'!CV20,0,-'תכנון הבראה'!$K57))*(1+'תכנון הבראה'!$E57)^('תכנון הבראה'!$K57/12)+
($C29=3)*'תכנון הבראה'!$L57*(CV$17&lt;='תכנון הבראה'!$J57))+ IF($C29=4,(1-'תכנון הבראה'!$M57/'תכנון הבראה'!$B57)*'תכנון הבראה'!$C57,0)*(CV$17&lt;='תכנון הבראה'!$D57)</f>
        <v>0</v>
      </c>
      <c r="CW29" s="162">
        <f ca="1">IF($A29="",0,($C29=0)*'פריסת חובות'!CW20 +($C29=1)*0+ ($C29=2)*IF(CW$17&lt;='תכנון הבראה'!$K57,0,OFFSET('פריסת חובות'!CW20,0,-'תכנון הבראה'!$K57))*(1+'תכנון הבראה'!$E57)^('תכנון הבראה'!$K57/12)+
($C29=3)*'תכנון הבראה'!$L57*(CW$17&lt;='תכנון הבראה'!$J57))+ IF($C29=4,(1-'תכנון הבראה'!$M57/'תכנון הבראה'!$B57)*'תכנון הבראה'!$C57,0)*(CW$17&lt;='תכנון הבראה'!$D57)</f>
        <v>0</v>
      </c>
      <c r="CX29" s="162">
        <f ca="1">IF($A29="",0,($C29=0)*'פריסת חובות'!CX20 +($C29=1)*0+ ($C29=2)*IF(CX$17&lt;='תכנון הבראה'!$K57,0,OFFSET('פריסת חובות'!CX20,0,-'תכנון הבראה'!$K57))*(1+'תכנון הבראה'!$E57)^('תכנון הבראה'!$K57/12)+
($C29=3)*'תכנון הבראה'!$L57*(CX$17&lt;='תכנון הבראה'!$J57))+ IF($C29=4,(1-'תכנון הבראה'!$M57/'תכנון הבראה'!$B57)*'תכנון הבראה'!$C57,0)*(CX$17&lt;='תכנון הבראה'!$D57)</f>
        <v>0</v>
      </c>
      <c r="CY29" s="162">
        <f ca="1">IF($A29="",0,($C29=0)*'פריסת חובות'!CY20 +($C29=1)*0+ ($C29=2)*IF(CY$17&lt;='תכנון הבראה'!$K57,0,OFFSET('פריסת חובות'!CY20,0,-'תכנון הבראה'!$K57))*(1+'תכנון הבראה'!$E57)^('תכנון הבראה'!$K57/12)+
($C29=3)*'תכנון הבראה'!$L57*(CY$17&lt;='תכנון הבראה'!$J57))+ IF($C29=4,(1-'תכנון הבראה'!$M57/'תכנון הבראה'!$B57)*'תכנון הבראה'!$C57,0)*(CY$17&lt;='תכנון הבראה'!$D57)</f>
        <v>0</v>
      </c>
      <c r="CZ29" s="163">
        <f ca="1">IF($A29="",0,($C29=0)*'פריסת חובות'!CZ20 +($C29=1)*0+ ($C29=2)*IF(CZ$17&lt;='תכנון הבראה'!$K57,0,OFFSET('פריסת חובות'!CZ20,0,-'תכנון הבראה'!$K57))*(1+'תכנון הבראה'!$E57)^('תכנון הבראה'!$K57/12)+
($C29=3)*'תכנון הבראה'!$L57*(CZ$17&lt;='תכנון הבראה'!$J57))+ IF($C29=4,(1-'תכנון הבראה'!$M57/'תכנון הבראה'!$B57)*'תכנון הבראה'!$C57,0)*(CZ$17&lt;='תכנון הבראה'!$D57)</f>
        <v>0</v>
      </c>
    </row>
    <row r="30" spans="1:104" ht="12.75" hidden="1" customHeight="1" outlineLevel="1">
      <c r="A30" s="193" t="str">
        <f ca="1">'תכנון הבראה'!A58</f>
        <v/>
      </c>
      <c r="B30" s="161">
        <f>'תכנון הבראה'!H58</f>
        <v>0</v>
      </c>
      <c r="C30" s="158">
        <f t="shared" si="18"/>
        <v>0</v>
      </c>
      <c r="D30" s="158"/>
      <c r="E30" s="162">
        <f ca="1">IF($A30="",0,($C30=0)*'פריסת חובות'!E21 +($C30=1)*0+ ($C30=2)*IF(E$17&lt;='תכנון הבראה'!$K58,0,OFFSET('פריסת חובות'!E21,0,-'תכנון הבראה'!$K58))*(1+'תכנון הבראה'!$E58)^('תכנון הבראה'!$K58/12)+
($C30=3)*'תכנון הבראה'!$L58*(E$17&lt;='תכנון הבראה'!$J58))+ IF($C30=4,(1-'תכנון הבראה'!$M58/'תכנון הבראה'!$B58)*'תכנון הבראה'!$C58,0)*(E$17&lt;='תכנון הבראה'!$D58)</f>
        <v>0</v>
      </c>
      <c r="F30" s="162">
        <f ca="1">IF($A30="",0,($C30=0)*'פריסת חובות'!F21 +($C30=1)*0+ ($C30=2)*IF(F$17&lt;='תכנון הבראה'!$K58,0,OFFSET('פריסת חובות'!F21,0,-'תכנון הבראה'!$K58))*(1+'תכנון הבראה'!$E58)^('תכנון הבראה'!$K58/12)+
($C30=3)*'תכנון הבראה'!$L58*(F$17&lt;='תכנון הבראה'!$J58))+ IF($C30=4,(1-'תכנון הבראה'!$M58/'תכנון הבראה'!$B58)*'תכנון הבראה'!$C58,0)*(F$17&lt;='תכנון הבראה'!$D58)</f>
        <v>0</v>
      </c>
      <c r="G30" s="162">
        <f ca="1">IF($A30="",0,($C30=0)*'פריסת חובות'!G21 +($C30=1)*0+ ($C30=2)*IF(G$17&lt;='תכנון הבראה'!$K58,0,OFFSET('פריסת חובות'!G21,0,-'תכנון הבראה'!$K58))*(1+'תכנון הבראה'!$E58)^('תכנון הבראה'!$K58/12)+
($C30=3)*'תכנון הבראה'!$L58*(G$17&lt;='תכנון הבראה'!$J58))+ IF($C30=4,(1-'תכנון הבראה'!$M58/'תכנון הבראה'!$B58)*'תכנון הבראה'!$C58,0)*(G$17&lt;='תכנון הבראה'!$D58)</f>
        <v>0</v>
      </c>
      <c r="H30" s="162">
        <f ca="1">IF($A30="",0,($C30=0)*'פריסת חובות'!H21 +($C30=1)*0+ ($C30=2)*IF(H$17&lt;='תכנון הבראה'!$K58,0,OFFSET('פריסת חובות'!H21,0,-'תכנון הבראה'!$K58))*(1+'תכנון הבראה'!$E58)^('תכנון הבראה'!$K58/12)+
($C30=3)*'תכנון הבראה'!$L58*(H$17&lt;='תכנון הבראה'!$J58))+ IF($C30=4,(1-'תכנון הבראה'!$M58/'תכנון הבראה'!$B58)*'תכנון הבראה'!$C58,0)*(H$17&lt;='תכנון הבראה'!$D58)</f>
        <v>0</v>
      </c>
      <c r="I30" s="162">
        <f ca="1">IF($A30="",0,($C30=0)*'פריסת חובות'!I21 +($C30=1)*0+ ($C30=2)*IF(I$17&lt;='תכנון הבראה'!$K58,0,OFFSET('פריסת חובות'!I21,0,-'תכנון הבראה'!$K58))*(1+'תכנון הבראה'!$E58)^('תכנון הבראה'!$K58/12)+
($C30=3)*'תכנון הבראה'!$L58*(I$17&lt;='תכנון הבראה'!$J58))+ IF($C30=4,(1-'תכנון הבראה'!$M58/'תכנון הבראה'!$B58)*'תכנון הבראה'!$C58,0)*(I$17&lt;='תכנון הבראה'!$D58)</f>
        <v>0</v>
      </c>
      <c r="J30" s="162">
        <f ca="1">IF($A30="",0,($C30=0)*'פריסת חובות'!J21 +($C30=1)*0+ ($C30=2)*IF(J$17&lt;='תכנון הבראה'!$K58,0,OFFSET('פריסת חובות'!J21,0,-'תכנון הבראה'!$K58))*(1+'תכנון הבראה'!$E58)^('תכנון הבראה'!$K58/12)+
($C30=3)*'תכנון הבראה'!$L58*(J$17&lt;='תכנון הבראה'!$J58))+ IF($C30=4,(1-'תכנון הבראה'!$M58/'תכנון הבראה'!$B58)*'תכנון הבראה'!$C58,0)*(J$17&lt;='תכנון הבראה'!$D58)</f>
        <v>0</v>
      </c>
      <c r="K30" s="162">
        <f ca="1">IF($A30="",0,($C30=0)*'פריסת חובות'!K21 +($C30=1)*0+ ($C30=2)*IF(K$17&lt;='תכנון הבראה'!$K58,0,OFFSET('פריסת חובות'!K21,0,-'תכנון הבראה'!$K58))*(1+'תכנון הבראה'!$E58)^('תכנון הבראה'!$K58/12)+
($C30=3)*'תכנון הבראה'!$L58*(K$17&lt;='תכנון הבראה'!$J58))+ IF($C30=4,(1-'תכנון הבראה'!$M58/'תכנון הבראה'!$B58)*'תכנון הבראה'!$C58,0)*(K$17&lt;='תכנון הבראה'!$D58)</f>
        <v>0</v>
      </c>
      <c r="L30" s="162">
        <f ca="1">IF($A30="",0,($C30=0)*'פריסת חובות'!L21 +($C30=1)*0+ ($C30=2)*IF(L$17&lt;='תכנון הבראה'!$K58,0,OFFSET('פריסת חובות'!L21,0,-'תכנון הבראה'!$K58))*(1+'תכנון הבראה'!$E58)^('תכנון הבראה'!$K58/12)+
($C30=3)*'תכנון הבראה'!$L58*(L$17&lt;='תכנון הבראה'!$J58))+ IF($C30=4,(1-'תכנון הבראה'!$M58/'תכנון הבראה'!$B58)*'תכנון הבראה'!$C58,0)*(L$17&lt;='תכנון הבראה'!$D58)</f>
        <v>0</v>
      </c>
      <c r="M30" s="162">
        <f ca="1">IF($A30="",0,($C30=0)*'פריסת חובות'!M21 +($C30=1)*0+ ($C30=2)*IF(M$17&lt;='תכנון הבראה'!$K58,0,OFFSET('פריסת חובות'!M21,0,-'תכנון הבראה'!$K58))*(1+'תכנון הבראה'!$E58)^('תכנון הבראה'!$K58/12)+
($C30=3)*'תכנון הבראה'!$L58*(M$17&lt;='תכנון הבראה'!$J58))+ IF($C30=4,(1-'תכנון הבראה'!$M58/'תכנון הבראה'!$B58)*'תכנון הבראה'!$C58,0)*(M$17&lt;='תכנון הבראה'!$D58)</f>
        <v>0</v>
      </c>
      <c r="N30" s="162">
        <f ca="1">IF($A30="",0,($C30=0)*'פריסת חובות'!N21 +($C30=1)*0+ ($C30=2)*IF(N$17&lt;='תכנון הבראה'!$K58,0,OFFSET('פריסת חובות'!N21,0,-'תכנון הבראה'!$K58))*(1+'תכנון הבראה'!$E58)^('תכנון הבראה'!$K58/12)+
($C30=3)*'תכנון הבראה'!$L58*(N$17&lt;='תכנון הבראה'!$J58))+ IF($C30=4,(1-'תכנון הבראה'!$M58/'תכנון הבראה'!$B58)*'תכנון הבראה'!$C58,0)*(N$17&lt;='תכנון הבראה'!$D58)</f>
        <v>0</v>
      </c>
      <c r="O30" s="162">
        <f ca="1">IF($A30="",0,($C30=0)*'פריסת חובות'!O21 +($C30=1)*0+ ($C30=2)*IF(O$17&lt;='תכנון הבראה'!$K58,0,OFFSET('פריסת חובות'!O21,0,-'תכנון הבראה'!$K58))*(1+'תכנון הבראה'!$E58)^('תכנון הבראה'!$K58/12)+
($C30=3)*'תכנון הבראה'!$L58*(O$17&lt;='תכנון הבראה'!$J58))+ IF($C30=4,(1-'תכנון הבראה'!$M58/'תכנון הבראה'!$B58)*'תכנון הבראה'!$C58,0)*(O$17&lt;='תכנון הבראה'!$D58)</f>
        <v>0</v>
      </c>
      <c r="P30" s="162">
        <f ca="1">IF($A30="",0,($C30=0)*'פריסת חובות'!P21 +($C30=1)*0+ ($C30=2)*IF(P$17&lt;='תכנון הבראה'!$K58,0,OFFSET('פריסת חובות'!P21,0,-'תכנון הבראה'!$K58))*(1+'תכנון הבראה'!$E58)^('תכנון הבראה'!$K58/12)+
($C30=3)*'תכנון הבראה'!$L58*(P$17&lt;='תכנון הבראה'!$J58))+ IF($C30=4,(1-'תכנון הבראה'!$M58/'תכנון הבראה'!$B58)*'תכנון הבראה'!$C58,0)*(P$17&lt;='תכנון הבראה'!$D58)</f>
        <v>0</v>
      </c>
      <c r="Q30" s="162">
        <f ca="1">IF($A30="",0,($C30=0)*'פריסת חובות'!Q21 +($C30=1)*0+ ($C30=2)*IF(Q$17&lt;='תכנון הבראה'!$K58,0,OFFSET('פריסת חובות'!Q21,0,-'תכנון הבראה'!$K58))*(1+'תכנון הבראה'!$E58)^('תכנון הבראה'!$K58/12)+
($C30=3)*'תכנון הבראה'!$L58*(Q$17&lt;='תכנון הבראה'!$J58))+ IF($C30=4,(1-'תכנון הבראה'!$M58/'תכנון הבראה'!$B58)*'תכנון הבראה'!$C58,0)*(Q$17&lt;='תכנון הבראה'!$D58)</f>
        <v>0</v>
      </c>
      <c r="R30" s="162">
        <f ca="1">IF($A30="",0,($C30=0)*'פריסת חובות'!R21 +($C30=1)*0+ ($C30=2)*IF(R$17&lt;='תכנון הבראה'!$K58,0,OFFSET('פריסת חובות'!R21,0,-'תכנון הבראה'!$K58))*(1+'תכנון הבראה'!$E58)^('תכנון הבראה'!$K58/12)+
($C30=3)*'תכנון הבראה'!$L58*(R$17&lt;='תכנון הבראה'!$J58))+ IF($C30=4,(1-'תכנון הבראה'!$M58/'תכנון הבראה'!$B58)*'תכנון הבראה'!$C58,0)*(R$17&lt;='תכנון הבראה'!$D58)</f>
        <v>0</v>
      </c>
      <c r="S30" s="162">
        <f ca="1">IF($A30="",0,($C30=0)*'פריסת חובות'!S21 +($C30=1)*0+ ($C30=2)*IF(S$17&lt;='תכנון הבראה'!$K58,0,OFFSET('פריסת חובות'!S21,0,-'תכנון הבראה'!$K58))*(1+'תכנון הבראה'!$E58)^('תכנון הבראה'!$K58/12)+
($C30=3)*'תכנון הבראה'!$L58*(S$17&lt;='תכנון הבראה'!$J58))+ IF($C30=4,(1-'תכנון הבראה'!$M58/'תכנון הבראה'!$B58)*'תכנון הבראה'!$C58,0)*(S$17&lt;='תכנון הבראה'!$D58)</f>
        <v>0</v>
      </c>
      <c r="T30" s="162">
        <f ca="1">IF($A30="",0,($C30=0)*'פריסת חובות'!T21 +($C30=1)*0+ ($C30=2)*IF(T$17&lt;='תכנון הבראה'!$K58,0,OFFSET('פריסת חובות'!T21,0,-'תכנון הבראה'!$K58))*(1+'תכנון הבראה'!$E58)^('תכנון הבראה'!$K58/12)+
($C30=3)*'תכנון הבראה'!$L58*(T$17&lt;='תכנון הבראה'!$J58))+ IF($C30=4,(1-'תכנון הבראה'!$M58/'תכנון הבראה'!$B58)*'תכנון הבראה'!$C58,0)*(T$17&lt;='תכנון הבראה'!$D58)</f>
        <v>0</v>
      </c>
      <c r="U30" s="162">
        <f ca="1">IF($A30="",0,($C30=0)*'פריסת חובות'!U21 +($C30=1)*0+ ($C30=2)*IF(U$17&lt;='תכנון הבראה'!$K58,0,OFFSET('פריסת חובות'!U21,0,-'תכנון הבראה'!$K58))*(1+'תכנון הבראה'!$E58)^('תכנון הבראה'!$K58/12)+
($C30=3)*'תכנון הבראה'!$L58*(U$17&lt;='תכנון הבראה'!$J58))+ IF($C30=4,(1-'תכנון הבראה'!$M58/'תכנון הבראה'!$B58)*'תכנון הבראה'!$C58,0)*(U$17&lt;='תכנון הבראה'!$D58)</f>
        <v>0</v>
      </c>
      <c r="V30" s="162">
        <f ca="1">IF($A30="",0,($C30=0)*'פריסת חובות'!V21 +($C30=1)*0+ ($C30=2)*IF(V$17&lt;='תכנון הבראה'!$K58,0,OFFSET('פריסת חובות'!V21,0,-'תכנון הבראה'!$K58))*(1+'תכנון הבראה'!$E58)^('תכנון הבראה'!$K58/12)+
($C30=3)*'תכנון הבראה'!$L58*(V$17&lt;='תכנון הבראה'!$J58))+ IF($C30=4,(1-'תכנון הבראה'!$M58/'תכנון הבראה'!$B58)*'תכנון הבראה'!$C58,0)*(V$17&lt;='תכנון הבראה'!$D58)</f>
        <v>0</v>
      </c>
      <c r="W30" s="162">
        <f ca="1">IF($A30="",0,($C30=0)*'פריסת חובות'!W21 +($C30=1)*0+ ($C30=2)*IF(W$17&lt;='תכנון הבראה'!$K58,0,OFFSET('פריסת חובות'!W21,0,-'תכנון הבראה'!$K58))*(1+'תכנון הבראה'!$E58)^('תכנון הבראה'!$K58/12)+
($C30=3)*'תכנון הבראה'!$L58*(W$17&lt;='תכנון הבראה'!$J58))+ IF($C30=4,(1-'תכנון הבראה'!$M58/'תכנון הבראה'!$B58)*'תכנון הבראה'!$C58,0)*(W$17&lt;='תכנון הבראה'!$D58)</f>
        <v>0</v>
      </c>
      <c r="X30" s="162">
        <f ca="1">IF($A30="",0,($C30=0)*'פריסת חובות'!X21 +($C30=1)*0+ ($C30=2)*IF(X$17&lt;='תכנון הבראה'!$K58,0,OFFSET('פריסת חובות'!X21,0,-'תכנון הבראה'!$K58))*(1+'תכנון הבראה'!$E58)^('תכנון הבראה'!$K58/12)+
($C30=3)*'תכנון הבראה'!$L58*(X$17&lt;='תכנון הבראה'!$J58))+ IF($C30=4,(1-'תכנון הבראה'!$M58/'תכנון הבראה'!$B58)*'תכנון הבראה'!$C58,0)*(X$17&lt;='תכנון הבראה'!$D58)</f>
        <v>0</v>
      </c>
      <c r="Y30" s="162">
        <f ca="1">IF($A30="",0,($C30=0)*'פריסת חובות'!Y21 +($C30=1)*0+ ($C30=2)*IF(Y$17&lt;='תכנון הבראה'!$K58,0,OFFSET('פריסת חובות'!Y21,0,-'תכנון הבראה'!$K58))*(1+'תכנון הבראה'!$E58)^('תכנון הבראה'!$K58/12)+
($C30=3)*'תכנון הבראה'!$L58*(Y$17&lt;='תכנון הבראה'!$J58))+ IF($C30=4,(1-'תכנון הבראה'!$M58/'תכנון הבראה'!$B58)*'תכנון הבראה'!$C58,0)*(Y$17&lt;='תכנון הבראה'!$D58)</f>
        <v>0</v>
      </c>
      <c r="Z30" s="162">
        <f ca="1">IF($A30="",0,($C30=0)*'פריסת חובות'!Z21 +($C30=1)*0+ ($C30=2)*IF(Z$17&lt;='תכנון הבראה'!$K58,0,OFFSET('פריסת חובות'!Z21,0,-'תכנון הבראה'!$K58))*(1+'תכנון הבראה'!$E58)^('תכנון הבראה'!$K58/12)+
($C30=3)*'תכנון הבראה'!$L58*(Z$17&lt;='תכנון הבראה'!$J58))+ IF($C30=4,(1-'תכנון הבראה'!$M58/'תכנון הבראה'!$B58)*'תכנון הבראה'!$C58,0)*(Z$17&lt;='תכנון הבראה'!$D58)</f>
        <v>0</v>
      </c>
      <c r="AA30" s="162">
        <f ca="1">IF($A30="",0,($C30=0)*'פריסת חובות'!AA21 +($C30=1)*0+ ($C30=2)*IF(AA$17&lt;='תכנון הבראה'!$K58,0,OFFSET('פריסת חובות'!AA21,0,-'תכנון הבראה'!$K58))*(1+'תכנון הבראה'!$E58)^('תכנון הבראה'!$K58/12)+
($C30=3)*'תכנון הבראה'!$L58*(AA$17&lt;='תכנון הבראה'!$J58))+ IF($C30=4,(1-'תכנון הבראה'!$M58/'תכנון הבראה'!$B58)*'תכנון הבראה'!$C58,0)*(AA$17&lt;='תכנון הבראה'!$D58)</f>
        <v>0</v>
      </c>
      <c r="AB30" s="162">
        <f ca="1">IF($A30="",0,($C30=0)*'פריסת חובות'!AB21 +($C30=1)*0+ ($C30=2)*IF(AB$17&lt;='תכנון הבראה'!$K58,0,OFFSET('פריסת חובות'!AB21,0,-'תכנון הבראה'!$K58))*(1+'תכנון הבראה'!$E58)^('תכנון הבראה'!$K58/12)+
($C30=3)*'תכנון הבראה'!$L58*(AB$17&lt;='תכנון הבראה'!$J58))+ IF($C30=4,(1-'תכנון הבראה'!$M58/'תכנון הבראה'!$B58)*'תכנון הבראה'!$C58,0)*(AB$17&lt;='תכנון הבראה'!$D58)</f>
        <v>0</v>
      </c>
      <c r="AC30" s="162">
        <f ca="1">IF($A30="",0,($C30=0)*'פריסת חובות'!AC21 +($C30=1)*0+ ($C30=2)*IF(AC$17&lt;='תכנון הבראה'!$K58,0,OFFSET('פריסת חובות'!AC21,0,-'תכנון הבראה'!$K58))*(1+'תכנון הבראה'!$E58)^('תכנון הבראה'!$K58/12)+
($C30=3)*'תכנון הבראה'!$L58*(AC$17&lt;='תכנון הבראה'!$J58))+ IF($C30=4,(1-'תכנון הבראה'!$M58/'תכנון הבראה'!$B58)*'תכנון הבראה'!$C58,0)*(AC$17&lt;='תכנון הבראה'!$D58)</f>
        <v>0</v>
      </c>
      <c r="AD30" s="162">
        <f ca="1">IF($A30="",0,($C30=0)*'פריסת חובות'!AD21 +($C30=1)*0+ ($C30=2)*IF(AD$17&lt;='תכנון הבראה'!$K58,0,OFFSET('פריסת חובות'!AD21,0,-'תכנון הבראה'!$K58))*(1+'תכנון הבראה'!$E58)^('תכנון הבראה'!$K58/12)+
($C30=3)*'תכנון הבראה'!$L58*(AD$17&lt;='תכנון הבראה'!$J58))+ IF($C30=4,(1-'תכנון הבראה'!$M58/'תכנון הבראה'!$B58)*'תכנון הבראה'!$C58,0)*(AD$17&lt;='תכנון הבראה'!$D58)</f>
        <v>0</v>
      </c>
      <c r="AE30" s="162">
        <f ca="1">IF($A30="",0,($C30=0)*'פריסת חובות'!AE21 +($C30=1)*0+ ($C30=2)*IF(AE$17&lt;='תכנון הבראה'!$K58,0,OFFSET('פריסת חובות'!AE21,0,-'תכנון הבראה'!$K58))*(1+'תכנון הבראה'!$E58)^('תכנון הבראה'!$K58/12)+
($C30=3)*'תכנון הבראה'!$L58*(AE$17&lt;='תכנון הבראה'!$J58))+ IF($C30=4,(1-'תכנון הבראה'!$M58/'תכנון הבראה'!$B58)*'תכנון הבראה'!$C58,0)*(AE$17&lt;='תכנון הבראה'!$D58)</f>
        <v>0</v>
      </c>
      <c r="AF30" s="162">
        <f ca="1">IF($A30="",0,($C30=0)*'פריסת חובות'!AF21 +($C30=1)*0+ ($C30=2)*IF(AF$17&lt;='תכנון הבראה'!$K58,0,OFFSET('פריסת חובות'!AF21,0,-'תכנון הבראה'!$K58))*(1+'תכנון הבראה'!$E58)^('תכנון הבראה'!$K58/12)+
($C30=3)*'תכנון הבראה'!$L58*(AF$17&lt;='תכנון הבראה'!$J58))+ IF($C30=4,(1-'תכנון הבראה'!$M58/'תכנון הבראה'!$B58)*'תכנון הבראה'!$C58,0)*(AF$17&lt;='תכנון הבראה'!$D58)</f>
        <v>0</v>
      </c>
      <c r="AG30" s="162">
        <f ca="1">IF($A30="",0,($C30=0)*'פריסת חובות'!AG21 +($C30=1)*0+ ($C30=2)*IF(AG$17&lt;='תכנון הבראה'!$K58,0,OFFSET('פריסת חובות'!AG21,0,-'תכנון הבראה'!$K58))*(1+'תכנון הבראה'!$E58)^('תכנון הבראה'!$K58/12)+
($C30=3)*'תכנון הבראה'!$L58*(AG$17&lt;='תכנון הבראה'!$J58))+ IF($C30=4,(1-'תכנון הבראה'!$M58/'תכנון הבראה'!$B58)*'תכנון הבראה'!$C58,0)*(AG$17&lt;='תכנון הבראה'!$D58)</f>
        <v>0</v>
      </c>
      <c r="AH30" s="162">
        <f ca="1">IF($A30="",0,($C30=0)*'פריסת חובות'!AH21 +($C30=1)*0+ ($C30=2)*IF(AH$17&lt;='תכנון הבראה'!$K58,0,OFFSET('פריסת חובות'!AH21,0,-'תכנון הבראה'!$K58))*(1+'תכנון הבראה'!$E58)^('תכנון הבראה'!$K58/12)+
($C30=3)*'תכנון הבראה'!$L58*(AH$17&lt;='תכנון הבראה'!$J58))+ IF($C30=4,(1-'תכנון הבראה'!$M58/'תכנון הבראה'!$B58)*'תכנון הבראה'!$C58,0)*(AH$17&lt;='תכנון הבראה'!$D58)</f>
        <v>0</v>
      </c>
      <c r="AI30" s="162">
        <f ca="1">IF($A30="",0,($C30=0)*'פריסת חובות'!AI21 +($C30=1)*0+ ($C30=2)*IF(AI$17&lt;='תכנון הבראה'!$K58,0,OFFSET('פריסת חובות'!AI21,0,-'תכנון הבראה'!$K58))*(1+'תכנון הבראה'!$E58)^('תכנון הבראה'!$K58/12)+
($C30=3)*'תכנון הבראה'!$L58*(AI$17&lt;='תכנון הבראה'!$J58))+ IF($C30=4,(1-'תכנון הבראה'!$M58/'תכנון הבראה'!$B58)*'תכנון הבראה'!$C58,0)*(AI$17&lt;='תכנון הבראה'!$D58)</f>
        <v>0</v>
      </c>
      <c r="AJ30" s="162">
        <f ca="1">IF($A30="",0,($C30=0)*'פריסת חובות'!AJ21 +($C30=1)*0+ ($C30=2)*IF(AJ$17&lt;='תכנון הבראה'!$K58,0,OFFSET('פריסת חובות'!AJ21,0,-'תכנון הבראה'!$K58))*(1+'תכנון הבראה'!$E58)^('תכנון הבראה'!$K58/12)+
($C30=3)*'תכנון הבראה'!$L58*(AJ$17&lt;='תכנון הבראה'!$J58))+ IF($C30=4,(1-'תכנון הבראה'!$M58/'תכנון הבראה'!$B58)*'תכנון הבראה'!$C58,0)*(AJ$17&lt;='תכנון הבראה'!$D58)</f>
        <v>0</v>
      </c>
      <c r="AK30" s="162">
        <f ca="1">IF($A30="",0,($C30=0)*'פריסת חובות'!AK21 +($C30=1)*0+ ($C30=2)*IF(AK$17&lt;='תכנון הבראה'!$K58,0,OFFSET('פריסת חובות'!AK21,0,-'תכנון הבראה'!$K58))*(1+'תכנון הבראה'!$E58)^('תכנון הבראה'!$K58/12)+
($C30=3)*'תכנון הבראה'!$L58*(AK$17&lt;='תכנון הבראה'!$J58))+ IF($C30=4,(1-'תכנון הבראה'!$M58/'תכנון הבראה'!$B58)*'תכנון הבראה'!$C58,0)*(AK$17&lt;='תכנון הבראה'!$D58)</f>
        <v>0</v>
      </c>
      <c r="AL30" s="162">
        <f ca="1">IF($A30="",0,($C30=0)*'פריסת חובות'!AL21 +($C30=1)*0+ ($C30=2)*IF(AL$17&lt;='תכנון הבראה'!$K58,0,OFFSET('פריסת חובות'!AL21,0,-'תכנון הבראה'!$K58))*(1+'תכנון הבראה'!$E58)^('תכנון הבראה'!$K58/12)+
($C30=3)*'תכנון הבראה'!$L58*(AL$17&lt;='תכנון הבראה'!$J58))+ IF($C30=4,(1-'תכנון הבראה'!$M58/'תכנון הבראה'!$B58)*'תכנון הבראה'!$C58,0)*(AL$17&lt;='תכנון הבראה'!$D58)</f>
        <v>0</v>
      </c>
      <c r="AM30" s="162">
        <f ca="1">IF($A30="",0,($C30=0)*'פריסת חובות'!AM21 +($C30=1)*0+ ($C30=2)*IF(AM$17&lt;='תכנון הבראה'!$K58,0,OFFSET('פריסת חובות'!AM21,0,-'תכנון הבראה'!$K58))*(1+'תכנון הבראה'!$E58)^('תכנון הבראה'!$K58/12)+
($C30=3)*'תכנון הבראה'!$L58*(AM$17&lt;='תכנון הבראה'!$J58))+ IF($C30=4,(1-'תכנון הבראה'!$M58/'תכנון הבראה'!$B58)*'תכנון הבראה'!$C58,0)*(AM$17&lt;='תכנון הבראה'!$D58)</f>
        <v>0</v>
      </c>
      <c r="AN30" s="162">
        <f ca="1">IF($A30="",0,($C30=0)*'פריסת חובות'!AN21 +($C30=1)*0+ ($C30=2)*IF(AN$17&lt;='תכנון הבראה'!$K58,0,OFFSET('פריסת חובות'!AN21,0,-'תכנון הבראה'!$K58))*(1+'תכנון הבראה'!$E58)^('תכנון הבראה'!$K58/12)+
($C30=3)*'תכנון הבראה'!$L58*(AN$17&lt;='תכנון הבראה'!$J58))+ IF($C30=4,(1-'תכנון הבראה'!$M58/'תכנון הבראה'!$B58)*'תכנון הבראה'!$C58,0)*(AN$17&lt;='תכנון הבראה'!$D58)</f>
        <v>0</v>
      </c>
      <c r="AO30" s="162">
        <f ca="1">IF($A30="",0,($C30=0)*'פריסת חובות'!AO21 +($C30=1)*0+ ($C30=2)*IF(AO$17&lt;='תכנון הבראה'!$K58,0,OFFSET('פריסת חובות'!AO21,0,-'תכנון הבראה'!$K58))*(1+'תכנון הבראה'!$E58)^('תכנון הבראה'!$K58/12)+
($C30=3)*'תכנון הבראה'!$L58*(AO$17&lt;='תכנון הבראה'!$J58))+ IF($C30=4,(1-'תכנון הבראה'!$M58/'תכנון הבראה'!$B58)*'תכנון הבראה'!$C58,0)*(AO$17&lt;='תכנון הבראה'!$D58)</f>
        <v>0</v>
      </c>
      <c r="AP30" s="162">
        <f ca="1">IF($A30="",0,($C30=0)*'פריסת חובות'!AP21 +($C30=1)*0+ ($C30=2)*IF(AP$17&lt;='תכנון הבראה'!$K58,0,OFFSET('פריסת חובות'!AP21,0,-'תכנון הבראה'!$K58))*(1+'תכנון הבראה'!$E58)^('תכנון הבראה'!$K58/12)+
($C30=3)*'תכנון הבראה'!$L58*(AP$17&lt;='תכנון הבראה'!$J58))+ IF($C30=4,(1-'תכנון הבראה'!$M58/'תכנון הבראה'!$B58)*'תכנון הבראה'!$C58,0)*(AP$17&lt;='תכנון הבראה'!$D58)</f>
        <v>0</v>
      </c>
      <c r="AQ30" s="162">
        <f ca="1">IF($A30="",0,($C30=0)*'פריסת חובות'!AQ21 +($C30=1)*0+ ($C30=2)*IF(AQ$17&lt;='תכנון הבראה'!$K58,0,OFFSET('פריסת חובות'!AQ21,0,-'תכנון הבראה'!$K58))*(1+'תכנון הבראה'!$E58)^('תכנון הבראה'!$K58/12)+
($C30=3)*'תכנון הבראה'!$L58*(AQ$17&lt;='תכנון הבראה'!$J58))+ IF($C30=4,(1-'תכנון הבראה'!$M58/'תכנון הבראה'!$B58)*'תכנון הבראה'!$C58,0)*(AQ$17&lt;='תכנון הבראה'!$D58)</f>
        <v>0</v>
      </c>
      <c r="AR30" s="162">
        <f ca="1">IF($A30="",0,($C30=0)*'פריסת חובות'!AR21 +($C30=1)*0+ ($C30=2)*IF(AR$17&lt;='תכנון הבראה'!$K58,0,OFFSET('פריסת חובות'!AR21,0,-'תכנון הבראה'!$K58))*(1+'תכנון הבראה'!$E58)^('תכנון הבראה'!$K58/12)+
($C30=3)*'תכנון הבראה'!$L58*(AR$17&lt;='תכנון הבראה'!$J58))+ IF($C30=4,(1-'תכנון הבראה'!$M58/'תכנון הבראה'!$B58)*'תכנון הבראה'!$C58,0)*(AR$17&lt;='תכנון הבראה'!$D58)</f>
        <v>0</v>
      </c>
      <c r="AS30" s="162">
        <f ca="1">IF($A30="",0,($C30=0)*'פריסת חובות'!AS21 +($C30=1)*0+ ($C30=2)*IF(AS$17&lt;='תכנון הבראה'!$K58,0,OFFSET('פריסת חובות'!AS21,0,-'תכנון הבראה'!$K58))*(1+'תכנון הבראה'!$E58)^('תכנון הבראה'!$K58/12)+
($C30=3)*'תכנון הבראה'!$L58*(AS$17&lt;='תכנון הבראה'!$J58))+ IF($C30=4,(1-'תכנון הבראה'!$M58/'תכנון הבראה'!$B58)*'תכנון הבראה'!$C58,0)*(AS$17&lt;='תכנון הבראה'!$D58)</f>
        <v>0</v>
      </c>
      <c r="AT30" s="162">
        <f ca="1">IF($A30="",0,($C30=0)*'פריסת חובות'!AT21 +($C30=1)*0+ ($C30=2)*IF(AT$17&lt;='תכנון הבראה'!$K58,0,OFFSET('פריסת חובות'!AT21,0,-'תכנון הבראה'!$K58))*(1+'תכנון הבראה'!$E58)^('תכנון הבראה'!$K58/12)+
($C30=3)*'תכנון הבראה'!$L58*(AT$17&lt;='תכנון הבראה'!$J58))+ IF($C30=4,(1-'תכנון הבראה'!$M58/'תכנון הבראה'!$B58)*'תכנון הבראה'!$C58,0)*(AT$17&lt;='תכנון הבראה'!$D58)</f>
        <v>0</v>
      </c>
      <c r="AU30" s="162">
        <f ca="1">IF($A30="",0,($C30=0)*'פריסת חובות'!AU21 +($C30=1)*0+ ($C30=2)*IF(AU$17&lt;='תכנון הבראה'!$K58,0,OFFSET('פריסת חובות'!AU21,0,-'תכנון הבראה'!$K58))*(1+'תכנון הבראה'!$E58)^('תכנון הבראה'!$K58/12)+
($C30=3)*'תכנון הבראה'!$L58*(AU$17&lt;='תכנון הבראה'!$J58))+ IF($C30=4,(1-'תכנון הבראה'!$M58/'תכנון הבראה'!$B58)*'תכנון הבראה'!$C58,0)*(AU$17&lt;='תכנון הבראה'!$D58)</f>
        <v>0</v>
      </c>
      <c r="AV30" s="162">
        <f ca="1">IF($A30="",0,($C30=0)*'פריסת חובות'!AV21 +($C30=1)*0+ ($C30=2)*IF(AV$17&lt;='תכנון הבראה'!$K58,0,OFFSET('פריסת חובות'!AV21,0,-'תכנון הבראה'!$K58))*(1+'תכנון הבראה'!$E58)^('תכנון הבראה'!$K58/12)+
($C30=3)*'תכנון הבראה'!$L58*(AV$17&lt;='תכנון הבראה'!$J58))+ IF($C30=4,(1-'תכנון הבראה'!$M58/'תכנון הבראה'!$B58)*'תכנון הבראה'!$C58,0)*(AV$17&lt;='תכנון הבראה'!$D58)</f>
        <v>0</v>
      </c>
      <c r="AW30" s="162">
        <f ca="1">IF($A30="",0,($C30=0)*'פריסת חובות'!AW21 +($C30=1)*0+ ($C30=2)*IF(AW$17&lt;='תכנון הבראה'!$K58,0,OFFSET('פריסת חובות'!AW21,0,-'תכנון הבראה'!$K58))*(1+'תכנון הבראה'!$E58)^('תכנון הבראה'!$K58/12)+
($C30=3)*'תכנון הבראה'!$L58*(AW$17&lt;='תכנון הבראה'!$J58))+ IF($C30=4,(1-'תכנון הבראה'!$M58/'תכנון הבראה'!$B58)*'תכנון הבראה'!$C58,0)*(AW$17&lt;='תכנון הבראה'!$D58)</f>
        <v>0</v>
      </c>
      <c r="AX30" s="162">
        <f ca="1">IF($A30="",0,($C30=0)*'פריסת חובות'!AX21 +($C30=1)*0+ ($C30=2)*IF(AX$17&lt;='תכנון הבראה'!$K58,0,OFFSET('פריסת חובות'!AX21,0,-'תכנון הבראה'!$K58))*(1+'תכנון הבראה'!$E58)^('תכנון הבראה'!$K58/12)+
($C30=3)*'תכנון הבראה'!$L58*(AX$17&lt;='תכנון הבראה'!$J58))+ IF($C30=4,(1-'תכנון הבראה'!$M58/'תכנון הבראה'!$B58)*'תכנון הבראה'!$C58,0)*(AX$17&lt;='תכנון הבראה'!$D58)</f>
        <v>0</v>
      </c>
      <c r="AY30" s="162">
        <f ca="1">IF($A30="",0,($C30=0)*'פריסת חובות'!AY21 +($C30=1)*0+ ($C30=2)*IF(AY$17&lt;='תכנון הבראה'!$K58,0,OFFSET('פריסת חובות'!AY21,0,-'תכנון הבראה'!$K58))*(1+'תכנון הבראה'!$E58)^('תכנון הבראה'!$K58/12)+
($C30=3)*'תכנון הבראה'!$L58*(AY$17&lt;='תכנון הבראה'!$J58))+ IF($C30=4,(1-'תכנון הבראה'!$M58/'תכנון הבראה'!$B58)*'תכנון הבראה'!$C58,0)*(AY$17&lt;='תכנון הבראה'!$D58)</f>
        <v>0</v>
      </c>
      <c r="AZ30" s="162">
        <f ca="1">IF($A30="",0,($C30=0)*'פריסת חובות'!AZ21 +($C30=1)*0+ ($C30=2)*IF(AZ$17&lt;='תכנון הבראה'!$K58,0,OFFSET('פריסת חובות'!AZ21,0,-'תכנון הבראה'!$K58))*(1+'תכנון הבראה'!$E58)^('תכנון הבראה'!$K58/12)+
($C30=3)*'תכנון הבראה'!$L58*(AZ$17&lt;='תכנון הבראה'!$J58))+ IF($C30=4,(1-'תכנון הבראה'!$M58/'תכנון הבראה'!$B58)*'תכנון הבראה'!$C58,0)*(AZ$17&lt;='תכנון הבראה'!$D58)</f>
        <v>0</v>
      </c>
      <c r="BA30" s="162">
        <f ca="1">IF($A30="",0,($C30=0)*'פריסת חובות'!BA21 +($C30=1)*0+ ($C30=2)*IF(BA$17&lt;='תכנון הבראה'!$K58,0,OFFSET('פריסת חובות'!BA21,0,-'תכנון הבראה'!$K58))*(1+'תכנון הבראה'!$E58)^('תכנון הבראה'!$K58/12)+
($C30=3)*'תכנון הבראה'!$L58*(BA$17&lt;='תכנון הבראה'!$J58))+ IF($C30=4,(1-'תכנון הבראה'!$M58/'תכנון הבראה'!$B58)*'תכנון הבראה'!$C58,0)*(BA$17&lt;='תכנון הבראה'!$D58)</f>
        <v>0</v>
      </c>
      <c r="BB30" s="162">
        <f ca="1">IF($A30="",0,($C30=0)*'פריסת חובות'!BB21 +($C30=1)*0+ ($C30=2)*IF(BB$17&lt;='תכנון הבראה'!$K58,0,OFFSET('פריסת חובות'!BB21,0,-'תכנון הבראה'!$K58))*(1+'תכנון הבראה'!$E58)^('תכנון הבראה'!$K58/12)+
($C30=3)*'תכנון הבראה'!$L58*(BB$17&lt;='תכנון הבראה'!$J58))+ IF($C30=4,(1-'תכנון הבראה'!$M58/'תכנון הבראה'!$B58)*'תכנון הבראה'!$C58,0)*(BB$17&lt;='תכנון הבראה'!$D58)</f>
        <v>0</v>
      </c>
      <c r="BC30" s="162">
        <f ca="1">IF($A30="",0,($C30=0)*'פריסת חובות'!BC21 +($C30=1)*0+ ($C30=2)*IF(BC$17&lt;='תכנון הבראה'!$K58,0,OFFSET('פריסת חובות'!BC21,0,-'תכנון הבראה'!$K58))*(1+'תכנון הבראה'!$E58)^('תכנון הבראה'!$K58/12)+
($C30=3)*'תכנון הבראה'!$L58*(BC$17&lt;='תכנון הבראה'!$J58))+ IF($C30=4,(1-'תכנון הבראה'!$M58/'תכנון הבראה'!$B58)*'תכנון הבראה'!$C58,0)*(BC$17&lt;='תכנון הבראה'!$D58)</f>
        <v>0</v>
      </c>
      <c r="BD30" s="162">
        <f ca="1">IF($A30="",0,($C30=0)*'פריסת חובות'!BD21 +($C30=1)*0+ ($C30=2)*IF(BD$17&lt;='תכנון הבראה'!$K58,0,OFFSET('פריסת חובות'!BD21,0,-'תכנון הבראה'!$K58))*(1+'תכנון הבראה'!$E58)^('תכנון הבראה'!$K58/12)+
($C30=3)*'תכנון הבראה'!$L58*(BD$17&lt;='תכנון הבראה'!$J58))+ IF($C30=4,(1-'תכנון הבראה'!$M58/'תכנון הבראה'!$B58)*'תכנון הבראה'!$C58,0)*(BD$17&lt;='תכנון הבראה'!$D58)</f>
        <v>0</v>
      </c>
      <c r="BE30" s="162">
        <f ca="1">IF($A30="",0,($C30=0)*'פריסת חובות'!BE21 +($C30=1)*0+ ($C30=2)*IF(BE$17&lt;='תכנון הבראה'!$K58,0,OFFSET('פריסת חובות'!BE21,0,-'תכנון הבראה'!$K58))*(1+'תכנון הבראה'!$E58)^('תכנון הבראה'!$K58/12)+
($C30=3)*'תכנון הבראה'!$L58*(BE$17&lt;='תכנון הבראה'!$J58))+ IF($C30=4,(1-'תכנון הבראה'!$M58/'תכנון הבראה'!$B58)*'תכנון הבראה'!$C58,0)*(BE$17&lt;='תכנון הבראה'!$D58)</f>
        <v>0</v>
      </c>
      <c r="BF30" s="162">
        <f ca="1">IF($A30="",0,($C30=0)*'פריסת חובות'!BF21 +($C30=1)*0+ ($C30=2)*IF(BF$17&lt;='תכנון הבראה'!$K58,0,OFFSET('פריסת חובות'!BF21,0,-'תכנון הבראה'!$K58))*(1+'תכנון הבראה'!$E58)^('תכנון הבראה'!$K58/12)+
($C30=3)*'תכנון הבראה'!$L58*(BF$17&lt;='תכנון הבראה'!$J58))+ IF($C30=4,(1-'תכנון הבראה'!$M58/'תכנון הבראה'!$B58)*'תכנון הבראה'!$C58,0)*(BF$17&lt;='תכנון הבראה'!$D58)</f>
        <v>0</v>
      </c>
      <c r="BG30" s="162">
        <f ca="1">IF($A30="",0,($C30=0)*'פריסת חובות'!BG21 +($C30=1)*0+ ($C30=2)*IF(BG$17&lt;='תכנון הבראה'!$K58,0,OFFSET('פריסת חובות'!BG21,0,-'תכנון הבראה'!$K58))*(1+'תכנון הבראה'!$E58)^('תכנון הבראה'!$K58/12)+
($C30=3)*'תכנון הבראה'!$L58*(BG$17&lt;='תכנון הבראה'!$J58))+ IF($C30=4,(1-'תכנון הבראה'!$M58/'תכנון הבראה'!$B58)*'תכנון הבראה'!$C58,0)*(BG$17&lt;='תכנון הבראה'!$D58)</f>
        <v>0</v>
      </c>
      <c r="BH30" s="162">
        <f ca="1">IF($A30="",0,($C30=0)*'פריסת חובות'!BH21 +($C30=1)*0+ ($C30=2)*IF(BH$17&lt;='תכנון הבראה'!$K58,0,OFFSET('פריסת חובות'!BH21,0,-'תכנון הבראה'!$K58))*(1+'תכנון הבראה'!$E58)^('תכנון הבראה'!$K58/12)+
($C30=3)*'תכנון הבראה'!$L58*(BH$17&lt;='תכנון הבראה'!$J58))+ IF($C30=4,(1-'תכנון הבראה'!$M58/'תכנון הבראה'!$B58)*'תכנון הבראה'!$C58,0)*(BH$17&lt;='תכנון הבראה'!$D58)</f>
        <v>0</v>
      </c>
      <c r="BI30" s="162">
        <f ca="1">IF($A30="",0,($C30=0)*'פריסת חובות'!BI21 +($C30=1)*0+ ($C30=2)*IF(BI$17&lt;='תכנון הבראה'!$K58,0,OFFSET('פריסת חובות'!BI21,0,-'תכנון הבראה'!$K58))*(1+'תכנון הבראה'!$E58)^('תכנון הבראה'!$K58/12)+
($C30=3)*'תכנון הבראה'!$L58*(BI$17&lt;='תכנון הבראה'!$J58))+ IF($C30=4,(1-'תכנון הבראה'!$M58/'תכנון הבראה'!$B58)*'תכנון הבראה'!$C58,0)*(BI$17&lt;='תכנון הבראה'!$D58)</f>
        <v>0</v>
      </c>
      <c r="BJ30" s="162">
        <f ca="1">IF($A30="",0,($C30=0)*'פריסת חובות'!BJ21 +($C30=1)*0+ ($C30=2)*IF(BJ$17&lt;='תכנון הבראה'!$K58,0,OFFSET('פריסת חובות'!BJ21,0,-'תכנון הבראה'!$K58))*(1+'תכנון הבראה'!$E58)^('תכנון הבראה'!$K58/12)+
($C30=3)*'תכנון הבראה'!$L58*(BJ$17&lt;='תכנון הבראה'!$J58))+ IF($C30=4,(1-'תכנון הבראה'!$M58/'תכנון הבראה'!$B58)*'תכנון הבראה'!$C58,0)*(BJ$17&lt;='תכנון הבראה'!$D58)</f>
        <v>0</v>
      </c>
      <c r="BK30" s="162">
        <f ca="1">IF($A30="",0,($C30=0)*'פריסת חובות'!BK21 +($C30=1)*0+ ($C30=2)*IF(BK$17&lt;='תכנון הבראה'!$K58,0,OFFSET('פריסת חובות'!BK21,0,-'תכנון הבראה'!$K58))*(1+'תכנון הבראה'!$E58)^('תכנון הבראה'!$K58/12)+
($C30=3)*'תכנון הבראה'!$L58*(BK$17&lt;='תכנון הבראה'!$J58))+ IF($C30=4,(1-'תכנון הבראה'!$M58/'תכנון הבראה'!$B58)*'תכנון הבראה'!$C58,0)*(BK$17&lt;='תכנון הבראה'!$D58)</f>
        <v>0</v>
      </c>
      <c r="BL30" s="162">
        <f ca="1">IF($A30="",0,($C30=0)*'פריסת חובות'!BL21 +($C30=1)*0+ ($C30=2)*IF(BL$17&lt;='תכנון הבראה'!$K58,0,OFFSET('פריסת חובות'!BL21,0,-'תכנון הבראה'!$K58))*(1+'תכנון הבראה'!$E58)^('תכנון הבראה'!$K58/12)+
($C30=3)*'תכנון הבראה'!$L58*(BL$17&lt;='תכנון הבראה'!$J58))+ IF($C30=4,(1-'תכנון הבראה'!$M58/'תכנון הבראה'!$B58)*'תכנון הבראה'!$C58,0)*(BL$17&lt;='תכנון הבראה'!$D58)</f>
        <v>0</v>
      </c>
      <c r="BM30" s="162">
        <f ca="1">IF($A30="",0,($C30=0)*'פריסת חובות'!BM21 +($C30=1)*0+ ($C30=2)*IF(BM$17&lt;='תכנון הבראה'!$K58,0,OFFSET('פריסת חובות'!BM21,0,-'תכנון הבראה'!$K58))*(1+'תכנון הבראה'!$E58)^('תכנון הבראה'!$K58/12)+
($C30=3)*'תכנון הבראה'!$L58*(BM$17&lt;='תכנון הבראה'!$J58))+ IF($C30=4,(1-'תכנון הבראה'!$M58/'תכנון הבראה'!$B58)*'תכנון הבראה'!$C58,0)*(BM$17&lt;='תכנון הבראה'!$D58)</f>
        <v>0</v>
      </c>
      <c r="BN30" s="162">
        <f ca="1">IF($A30="",0,($C30=0)*'פריסת חובות'!BN21 +($C30=1)*0+ ($C30=2)*IF(BN$17&lt;='תכנון הבראה'!$K58,0,OFFSET('פריסת חובות'!BN21,0,-'תכנון הבראה'!$K58))*(1+'תכנון הבראה'!$E58)^('תכנון הבראה'!$K58/12)+
($C30=3)*'תכנון הבראה'!$L58*(BN$17&lt;='תכנון הבראה'!$J58))+ IF($C30=4,(1-'תכנון הבראה'!$M58/'תכנון הבראה'!$B58)*'תכנון הבראה'!$C58,0)*(BN$17&lt;='תכנון הבראה'!$D58)</f>
        <v>0</v>
      </c>
      <c r="BO30" s="162">
        <f ca="1">IF($A30="",0,($C30=0)*'פריסת חובות'!BO21 +($C30=1)*0+ ($C30=2)*IF(BO$17&lt;='תכנון הבראה'!$K58,0,OFFSET('פריסת חובות'!BO21,0,-'תכנון הבראה'!$K58))*(1+'תכנון הבראה'!$E58)^('תכנון הבראה'!$K58/12)+
($C30=3)*'תכנון הבראה'!$L58*(BO$17&lt;='תכנון הבראה'!$J58))+ IF($C30=4,(1-'תכנון הבראה'!$M58/'תכנון הבראה'!$B58)*'תכנון הבראה'!$C58,0)*(BO$17&lt;='תכנון הבראה'!$D58)</f>
        <v>0</v>
      </c>
      <c r="BP30" s="162">
        <f ca="1">IF($A30="",0,($C30=0)*'פריסת חובות'!BP21 +($C30=1)*0+ ($C30=2)*IF(BP$17&lt;='תכנון הבראה'!$K58,0,OFFSET('פריסת חובות'!BP21,0,-'תכנון הבראה'!$K58))*(1+'תכנון הבראה'!$E58)^('תכנון הבראה'!$K58/12)+
($C30=3)*'תכנון הבראה'!$L58*(BP$17&lt;='תכנון הבראה'!$J58))+ IF($C30=4,(1-'תכנון הבראה'!$M58/'תכנון הבראה'!$B58)*'תכנון הבראה'!$C58,0)*(BP$17&lt;='תכנון הבראה'!$D58)</f>
        <v>0</v>
      </c>
      <c r="BQ30" s="162">
        <f ca="1">IF($A30="",0,($C30=0)*'פריסת חובות'!BQ21 +($C30=1)*0+ ($C30=2)*IF(BQ$17&lt;='תכנון הבראה'!$K58,0,OFFSET('פריסת חובות'!BQ21,0,-'תכנון הבראה'!$K58))*(1+'תכנון הבראה'!$E58)^('תכנון הבראה'!$K58/12)+
($C30=3)*'תכנון הבראה'!$L58*(BQ$17&lt;='תכנון הבראה'!$J58))+ IF($C30=4,(1-'תכנון הבראה'!$M58/'תכנון הבראה'!$B58)*'תכנון הבראה'!$C58,0)*(BQ$17&lt;='תכנון הבראה'!$D58)</f>
        <v>0</v>
      </c>
      <c r="BR30" s="162">
        <f ca="1">IF($A30="",0,($C30=0)*'פריסת חובות'!BR21 +($C30=1)*0+ ($C30=2)*IF(BR$17&lt;='תכנון הבראה'!$K58,0,OFFSET('פריסת חובות'!BR21,0,-'תכנון הבראה'!$K58))*(1+'תכנון הבראה'!$E58)^('תכנון הבראה'!$K58/12)+
($C30=3)*'תכנון הבראה'!$L58*(BR$17&lt;='תכנון הבראה'!$J58))+ IF($C30=4,(1-'תכנון הבראה'!$M58/'תכנון הבראה'!$B58)*'תכנון הבראה'!$C58,0)*(BR$17&lt;='תכנון הבראה'!$D58)</f>
        <v>0</v>
      </c>
      <c r="BS30" s="162">
        <f ca="1">IF($A30="",0,($C30=0)*'פריסת חובות'!BS21 +($C30=1)*0+ ($C30=2)*IF(BS$17&lt;='תכנון הבראה'!$K58,0,OFFSET('פריסת חובות'!BS21,0,-'תכנון הבראה'!$K58))*(1+'תכנון הבראה'!$E58)^('תכנון הבראה'!$K58/12)+
($C30=3)*'תכנון הבראה'!$L58*(BS$17&lt;='תכנון הבראה'!$J58))+ IF($C30=4,(1-'תכנון הבראה'!$M58/'תכנון הבראה'!$B58)*'תכנון הבראה'!$C58,0)*(BS$17&lt;='תכנון הבראה'!$D58)</f>
        <v>0</v>
      </c>
      <c r="BT30" s="162">
        <f ca="1">IF($A30="",0,($C30=0)*'פריסת חובות'!BT21 +($C30=1)*0+ ($C30=2)*IF(BT$17&lt;='תכנון הבראה'!$K58,0,OFFSET('פריסת חובות'!BT21,0,-'תכנון הבראה'!$K58))*(1+'תכנון הבראה'!$E58)^('תכנון הבראה'!$K58/12)+
($C30=3)*'תכנון הבראה'!$L58*(BT$17&lt;='תכנון הבראה'!$J58))+ IF($C30=4,(1-'תכנון הבראה'!$M58/'תכנון הבראה'!$B58)*'תכנון הבראה'!$C58,0)*(BT$17&lt;='תכנון הבראה'!$D58)</f>
        <v>0</v>
      </c>
      <c r="BU30" s="162">
        <f ca="1">IF($A30="",0,($C30=0)*'פריסת חובות'!BU21 +($C30=1)*0+ ($C30=2)*IF(BU$17&lt;='תכנון הבראה'!$K58,0,OFFSET('פריסת חובות'!BU21,0,-'תכנון הבראה'!$K58))*(1+'תכנון הבראה'!$E58)^('תכנון הבראה'!$K58/12)+
($C30=3)*'תכנון הבראה'!$L58*(BU$17&lt;='תכנון הבראה'!$J58))+ IF($C30=4,(1-'תכנון הבראה'!$M58/'תכנון הבראה'!$B58)*'תכנון הבראה'!$C58,0)*(BU$17&lt;='תכנון הבראה'!$D58)</f>
        <v>0</v>
      </c>
      <c r="BV30" s="162">
        <f ca="1">IF($A30="",0,($C30=0)*'פריסת חובות'!BV21 +($C30=1)*0+ ($C30=2)*IF(BV$17&lt;='תכנון הבראה'!$K58,0,OFFSET('פריסת חובות'!BV21,0,-'תכנון הבראה'!$K58))*(1+'תכנון הבראה'!$E58)^('תכנון הבראה'!$K58/12)+
($C30=3)*'תכנון הבראה'!$L58*(BV$17&lt;='תכנון הבראה'!$J58))+ IF($C30=4,(1-'תכנון הבראה'!$M58/'תכנון הבראה'!$B58)*'תכנון הבראה'!$C58,0)*(BV$17&lt;='תכנון הבראה'!$D58)</f>
        <v>0</v>
      </c>
      <c r="BW30" s="162">
        <f ca="1">IF($A30="",0,($C30=0)*'פריסת חובות'!BW21 +($C30=1)*0+ ($C30=2)*IF(BW$17&lt;='תכנון הבראה'!$K58,0,OFFSET('פריסת חובות'!BW21,0,-'תכנון הבראה'!$K58))*(1+'תכנון הבראה'!$E58)^('תכנון הבראה'!$K58/12)+
($C30=3)*'תכנון הבראה'!$L58*(BW$17&lt;='תכנון הבראה'!$J58))+ IF($C30=4,(1-'תכנון הבראה'!$M58/'תכנון הבראה'!$B58)*'תכנון הבראה'!$C58,0)*(BW$17&lt;='תכנון הבראה'!$D58)</f>
        <v>0</v>
      </c>
      <c r="BX30" s="162">
        <f ca="1">IF($A30="",0,($C30=0)*'פריסת חובות'!BX21 +($C30=1)*0+ ($C30=2)*IF(BX$17&lt;='תכנון הבראה'!$K58,0,OFFSET('פריסת חובות'!BX21,0,-'תכנון הבראה'!$K58))*(1+'תכנון הבראה'!$E58)^('תכנון הבראה'!$K58/12)+
($C30=3)*'תכנון הבראה'!$L58*(BX$17&lt;='תכנון הבראה'!$J58))+ IF($C30=4,(1-'תכנון הבראה'!$M58/'תכנון הבראה'!$B58)*'תכנון הבראה'!$C58,0)*(BX$17&lt;='תכנון הבראה'!$D58)</f>
        <v>0</v>
      </c>
      <c r="BY30" s="162">
        <f ca="1">IF($A30="",0,($C30=0)*'פריסת חובות'!BY21 +($C30=1)*0+ ($C30=2)*IF(BY$17&lt;='תכנון הבראה'!$K58,0,OFFSET('פריסת חובות'!BY21,0,-'תכנון הבראה'!$K58))*(1+'תכנון הבראה'!$E58)^('תכנון הבראה'!$K58/12)+
($C30=3)*'תכנון הבראה'!$L58*(BY$17&lt;='תכנון הבראה'!$J58))+ IF($C30=4,(1-'תכנון הבראה'!$M58/'תכנון הבראה'!$B58)*'תכנון הבראה'!$C58,0)*(BY$17&lt;='תכנון הבראה'!$D58)</f>
        <v>0</v>
      </c>
      <c r="BZ30" s="162">
        <f ca="1">IF($A30="",0,($C30=0)*'פריסת חובות'!BZ21 +($C30=1)*0+ ($C30=2)*IF(BZ$17&lt;='תכנון הבראה'!$K58,0,OFFSET('פריסת חובות'!BZ21,0,-'תכנון הבראה'!$K58))*(1+'תכנון הבראה'!$E58)^('תכנון הבראה'!$K58/12)+
($C30=3)*'תכנון הבראה'!$L58*(BZ$17&lt;='תכנון הבראה'!$J58))+ IF($C30=4,(1-'תכנון הבראה'!$M58/'תכנון הבראה'!$B58)*'תכנון הבראה'!$C58,0)*(BZ$17&lt;='תכנון הבראה'!$D58)</f>
        <v>0</v>
      </c>
      <c r="CA30" s="162">
        <f ca="1">IF($A30="",0,($C30=0)*'פריסת חובות'!CA21 +($C30=1)*0+ ($C30=2)*IF(CA$17&lt;='תכנון הבראה'!$K58,0,OFFSET('פריסת חובות'!CA21,0,-'תכנון הבראה'!$K58))*(1+'תכנון הבראה'!$E58)^('תכנון הבראה'!$K58/12)+
($C30=3)*'תכנון הבראה'!$L58*(CA$17&lt;='תכנון הבראה'!$J58))+ IF($C30=4,(1-'תכנון הבראה'!$M58/'תכנון הבראה'!$B58)*'תכנון הבראה'!$C58,0)*(CA$17&lt;='תכנון הבראה'!$D58)</f>
        <v>0</v>
      </c>
      <c r="CB30" s="162">
        <f ca="1">IF($A30="",0,($C30=0)*'פריסת חובות'!CB21 +($C30=1)*0+ ($C30=2)*IF(CB$17&lt;='תכנון הבראה'!$K58,0,OFFSET('פריסת חובות'!CB21,0,-'תכנון הבראה'!$K58))*(1+'תכנון הבראה'!$E58)^('תכנון הבראה'!$K58/12)+
($C30=3)*'תכנון הבראה'!$L58*(CB$17&lt;='תכנון הבראה'!$J58))+ IF($C30=4,(1-'תכנון הבראה'!$M58/'תכנון הבראה'!$B58)*'תכנון הבראה'!$C58,0)*(CB$17&lt;='תכנון הבראה'!$D58)</f>
        <v>0</v>
      </c>
      <c r="CC30" s="162">
        <f ca="1">IF($A30="",0,($C30=0)*'פריסת חובות'!CC21 +($C30=1)*0+ ($C30=2)*IF(CC$17&lt;='תכנון הבראה'!$K58,0,OFFSET('פריסת חובות'!CC21,0,-'תכנון הבראה'!$K58))*(1+'תכנון הבראה'!$E58)^('תכנון הבראה'!$K58/12)+
($C30=3)*'תכנון הבראה'!$L58*(CC$17&lt;='תכנון הבראה'!$J58))+ IF($C30=4,(1-'תכנון הבראה'!$M58/'תכנון הבראה'!$B58)*'תכנון הבראה'!$C58,0)*(CC$17&lt;='תכנון הבראה'!$D58)</f>
        <v>0</v>
      </c>
      <c r="CD30" s="162">
        <f ca="1">IF($A30="",0,($C30=0)*'פריסת חובות'!CD21 +($C30=1)*0+ ($C30=2)*IF(CD$17&lt;='תכנון הבראה'!$K58,0,OFFSET('פריסת חובות'!CD21,0,-'תכנון הבראה'!$K58))*(1+'תכנון הבראה'!$E58)^('תכנון הבראה'!$K58/12)+
($C30=3)*'תכנון הבראה'!$L58*(CD$17&lt;='תכנון הבראה'!$J58))+ IF($C30=4,(1-'תכנון הבראה'!$M58/'תכנון הבראה'!$B58)*'תכנון הבראה'!$C58,0)*(CD$17&lt;='תכנון הבראה'!$D58)</f>
        <v>0</v>
      </c>
      <c r="CE30" s="162">
        <f ca="1">IF($A30="",0,($C30=0)*'פריסת חובות'!CE21 +($C30=1)*0+ ($C30=2)*IF(CE$17&lt;='תכנון הבראה'!$K58,0,OFFSET('פריסת חובות'!CE21,0,-'תכנון הבראה'!$K58))*(1+'תכנון הבראה'!$E58)^('תכנון הבראה'!$K58/12)+
($C30=3)*'תכנון הבראה'!$L58*(CE$17&lt;='תכנון הבראה'!$J58))+ IF($C30=4,(1-'תכנון הבראה'!$M58/'תכנון הבראה'!$B58)*'תכנון הבראה'!$C58,0)*(CE$17&lt;='תכנון הבראה'!$D58)</f>
        <v>0</v>
      </c>
      <c r="CF30" s="162">
        <f ca="1">IF($A30="",0,($C30=0)*'פריסת חובות'!CF21 +($C30=1)*0+ ($C30=2)*IF(CF$17&lt;='תכנון הבראה'!$K58,0,OFFSET('פריסת חובות'!CF21,0,-'תכנון הבראה'!$K58))*(1+'תכנון הבראה'!$E58)^('תכנון הבראה'!$K58/12)+
($C30=3)*'תכנון הבראה'!$L58*(CF$17&lt;='תכנון הבראה'!$J58))+ IF($C30=4,(1-'תכנון הבראה'!$M58/'תכנון הבראה'!$B58)*'תכנון הבראה'!$C58,0)*(CF$17&lt;='תכנון הבראה'!$D58)</f>
        <v>0</v>
      </c>
      <c r="CG30" s="162">
        <f ca="1">IF($A30="",0,($C30=0)*'פריסת חובות'!CG21 +($C30=1)*0+ ($C30=2)*IF(CG$17&lt;='תכנון הבראה'!$K58,0,OFFSET('פריסת חובות'!CG21,0,-'תכנון הבראה'!$K58))*(1+'תכנון הבראה'!$E58)^('תכנון הבראה'!$K58/12)+
($C30=3)*'תכנון הבראה'!$L58*(CG$17&lt;='תכנון הבראה'!$J58))+ IF($C30=4,(1-'תכנון הבראה'!$M58/'תכנון הבראה'!$B58)*'תכנון הבראה'!$C58,0)*(CG$17&lt;='תכנון הבראה'!$D58)</f>
        <v>0</v>
      </c>
      <c r="CH30" s="162">
        <f ca="1">IF($A30="",0,($C30=0)*'פריסת חובות'!CH21 +($C30=1)*0+ ($C30=2)*IF(CH$17&lt;='תכנון הבראה'!$K58,0,OFFSET('פריסת חובות'!CH21,0,-'תכנון הבראה'!$K58))*(1+'תכנון הבראה'!$E58)^('תכנון הבראה'!$K58/12)+
($C30=3)*'תכנון הבראה'!$L58*(CH$17&lt;='תכנון הבראה'!$J58))+ IF($C30=4,(1-'תכנון הבראה'!$M58/'תכנון הבראה'!$B58)*'תכנון הבראה'!$C58,0)*(CH$17&lt;='תכנון הבראה'!$D58)</f>
        <v>0</v>
      </c>
      <c r="CI30" s="162">
        <f ca="1">IF($A30="",0,($C30=0)*'פריסת חובות'!CI21 +($C30=1)*0+ ($C30=2)*IF(CI$17&lt;='תכנון הבראה'!$K58,0,OFFSET('פריסת חובות'!CI21,0,-'תכנון הבראה'!$K58))*(1+'תכנון הבראה'!$E58)^('תכנון הבראה'!$K58/12)+
($C30=3)*'תכנון הבראה'!$L58*(CI$17&lt;='תכנון הבראה'!$J58))+ IF($C30=4,(1-'תכנון הבראה'!$M58/'תכנון הבראה'!$B58)*'תכנון הבראה'!$C58,0)*(CI$17&lt;='תכנון הבראה'!$D58)</f>
        <v>0</v>
      </c>
      <c r="CJ30" s="162">
        <f ca="1">IF($A30="",0,($C30=0)*'פריסת חובות'!CJ21 +($C30=1)*0+ ($C30=2)*IF(CJ$17&lt;='תכנון הבראה'!$K58,0,OFFSET('פריסת חובות'!CJ21,0,-'תכנון הבראה'!$K58))*(1+'תכנון הבראה'!$E58)^('תכנון הבראה'!$K58/12)+
($C30=3)*'תכנון הבראה'!$L58*(CJ$17&lt;='תכנון הבראה'!$J58))+ IF($C30=4,(1-'תכנון הבראה'!$M58/'תכנון הבראה'!$B58)*'תכנון הבראה'!$C58,0)*(CJ$17&lt;='תכנון הבראה'!$D58)</f>
        <v>0</v>
      </c>
      <c r="CK30" s="162">
        <f ca="1">IF($A30="",0,($C30=0)*'פריסת חובות'!CK21 +($C30=1)*0+ ($C30=2)*IF(CK$17&lt;='תכנון הבראה'!$K58,0,OFFSET('פריסת חובות'!CK21,0,-'תכנון הבראה'!$K58))*(1+'תכנון הבראה'!$E58)^('תכנון הבראה'!$K58/12)+
($C30=3)*'תכנון הבראה'!$L58*(CK$17&lt;='תכנון הבראה'!$J58))+ IF($C30=4,(1-'תכנון הבראה'!$M58/'תכנון הבראה'!$B58)*'תכנון הבראה'!$C58,0)*(CK$17&lt;='תכנון הבראה'!$D58)</f>
        <v>0</v>
      </c>
      <c r="CL30" s="162">
        <f ca="1">IF($A30="",0,($C30=0)*'פריסת חובות'!CL21 +($C30=1)*0+ ($C30=2)*IF(CL$17&lt;='תכנון הבראה'!$K58,0,OFFSET('פריסת חובות'!CL21,0,-'תכנון הבראה'!$K58))*(1+'תכנון הבראה'!$E58)^('תכנון הבראה'!$K58/12)+
($C30=3)*'תכנון הבראה'!$L58*(CL$17&lt;='תכנון הבראה'!$J58))+ IF($C30=4,(1-'תכנון הבראה'!$M58/'תכנון הבראה'!$B58)*'תכנון הבראה'!$C58,0)*(CL$17&lt;='תכנון הבראה'!$D58)</f>
        <v>0</v>
      </c>
      <c r="CM30" s="162">
        <f ca="1">IF($A30="",0,($C30=0)*'פריסת חובות'!CM21 +($C30=1)*0+ ($C30=2)*IF(CM$17&lt;='תכנון הבראה'!$K58,0,OFFSET('פריסת חובות'!CM21,0,-'תכנון הבראה'!$K58))*(1+'תכנון הבראה'!$E58)^('תכנון הבראה'!$K58/12)+
($C30=3)*'תכנון הבראה'!$L58*(CM$17&lt;='תכנון הבראה'!$J58))+ IF($C30=4,(1-'תכנון הבראה'!$M58/'תכנון הבראה'!$B58)*'תכנון הבראה'!$C58,0)*(CM$17&lt;='תכנון הבראה'!$D58)</f>
        <v>0</v>
      </c>
      <c r="CN30" s="162">
        <f ca="1">IF($A30="",0,($C30=0)*'פריסת חובות'!CN21 +($C30=1)*0+ ($C30=2)*IF(CN$17&lt;='תכנון הבראה'!$K58,0,OFFSET('פריסת חובות'!CN21,0,-'תכנון הבראה'!$K58))*(1+'תכנון הבראה'!$E58)^('תכנון הבראה'!$K58/12)+
($C30=3)*'תכנון הבראה'!$L58*(CN$17&lt;='תכנון הבראה'!$J58))+ IF($C30=4,(1-'תכנון הבראה'!$M58/'תכנון הבראה'!$B58)*'תכנון הבראה'!$C58,0)*(CN$17&lt;='תכנון הבראה'!$D58)</f>
        <v>0</v>
      </c>
      <c r="CO30" s="162">
        <f ca="1">IF($A30="",0,($C30=0)*'פריסת חובות'!CO21 +($C30=1)*0+ ($C30=2)*IF(CO$17&lt;='תכנון הבראה'!$K58,0,OFFSET('פריסת חובות'!CO21,0,-'תכנון הבראה'!$K58))*(1+'תכנון הבראה'!$E58)^('תכנון הבראה'!$K58/12)+
($C30=3)*'תכנון הבראה'!$L58*(CO$17&lt;='תכנון הבראה'!$J58))+ IF($C30=4,(1-'תכנון הבראה'!$M58/'תכנון הבראה'!$B58)*'תכנון הבראה'!$C58,0)*(CO$17&lt;='תכנון הבראה'!$D58)</f>
        <v>0</v>
      </c>
      <c r="CP30" s="162">
        <f ca="1">IF($A30="",0,($C30=0)*'פריסת חובות'!CP21 +($C30=1)*0+ ($C30=2)*IF(CP$17&lt;='תכנון הבראה'!$K58,0,OFFSET('פריסת חובות'!CP21,0,-'תכנון הבראה'!$K58))*(1+'תכנון הבראה'!$E58)^('תכנון הבראה'!$K58/12)+
($C30=3)*'תכנון הבראה'!$L58*(CP$17&lt;='תכנון הבראה'!$J58))+ IF($C30=4,(1-'תכנון הבראה'!$M58/'תכנון הבראה'!$B58)*'תכנון הבראה'!$C58,0)*(CP$17&lt;='תכנון הבראה'!$D58)</f>
        <v>0</v>
      </c>
      <c r="CQ30" s="162">
        <f ca="1">IF($A30="",0,($C30=0)*'פריסת חובות'!CQ21 +($C30=1)*0+ ($C30=2)*IF(CQ$17&lt;='תכנון הבראה'!$K58,0,OFFSET('פריסת חובות'!CQ21,0,-'תכנון הבראה'!$K58))*(1+'תכנון הבראה'!$E58)^('תכנון הבראה'!$K58/12)+
($C30=3)*'תכנון הבראה'!$L58*(CQ$17&lt;='תכנון הבראה'!$J58))+ IF($C30=4,(1-'תכנון הבראה'!$M58/'תכנון הבראה'!$B58)*'תכנון הבראה'!$C58,0)*(CQ$17&lt;='תכנון הבראה'!$D58)</f>
        <v>0</v>
      </c>
      <c r="CR30" s="162">
        <f ca="1">IF($A30="",0,($C30=0)*'פריסת חובות'!CR21 +($C30=1)*0+ ($C30=2)*IF(CR$17&lt;='תכנון הבראה'!$K58,0,OFFSET('פריסת חובות'!CR21,0,-'תכנון הבראה'!$K58))*(1+'תכנון הבראה'!$E58)^('תכנון הבראה'!$K58/12)+
($C30=3)*'תכנון הבראה'!$L58*(CR$17&lt;='תכנון הבראה'!$J58))+ IF($C30=4,(1-'תכנון הבראה'!$M58/'תכנון הבראה'!$B58)*'תכנון הבראה'!$C58,0)*(CR$17&lt;='תכנון הבראה'!$D58)</f>
        <v>0</v>
      </c>
      <c r="CS30" s="162">
        <f ca="1">IF($A30="",0,($C30=0)*'פריסת חובות'!CS21 +($C30=1)*0+ ($C30=2)*IF(CS$17&lt;='תכנון הבראה'!$K58,0,OFFSET('פריסת חובות'!CS21,0,-'תכנון הבראה'!$K58))*(1+'תכנון הבראה'!$E58)^('תכנון הבראה'!$K58/12)+
($C30=3)*'תכנון הבראה'!$L58*(CS$17&lt;='תכנון הבראה'!$J58))+ IF($C30=4,(1-'תכנון הבראה'!$M58/'תכנון הבראה'!$B58)*'תכנון הבראה'!$C58,0)*(CS$17&lt;='תכנון הבראה'!$D58)</f>
        <v>0</v>
      </c>
      <c r="CT30" s="162">
        <f ca="1">IF($A30="",0,($C30=0)*'פריסת חובות'!CT21 +($C30=1)*0+ ($C30=2)*IF(CT$17&lt;='תכנון הבראה'!$K58,0,OFFSET('פריסת חובות'!CT21,0,-'תכנון הבראה'!$K58))*(1+'תכנון הבראה'!$E58)^('תכנון הבראה'!$K58/12)+
($C30=3)*'תכנון הבראה'!$L58*(CT$17&lt;='תכנון הבראה'!$J58))+ IF($C30=4,(1-'תכנון הבראה'!$M58/'תכנון הבראה'!$B58)*'תכנון הבראה'!$C58,0)*(CT$17&lt;='תכנון הבראה'!$D58)</f>
        <v>0</v>
      </c>
      <c r="CU30" s="162">
        <f ca="1">IF($A30="",0,($C30=0)*'פריסת חובות'!CU21 +($C30=1)*0+ ($C30=2)*IF(CU$17&lt;='תכנון הבראה'!$K58,0,OFFSET('פריסת חובות'!CU21,0,-'תכנון הבראה'!$K58))*(1+'תכנון הבראה'!$E58)^('תכנון הבראה'!$K58/12)+
($C30=3)*'תכנון הבראה'!$L58*(CU$17&lt;='תכנון הבראה'!$J58))+ IF($C30=4,(1-'תכנון הבראה'!$M58/'תכנון הבראה'!$B58)*'תכנון הבראה'!$C58,0)*(CU$17&lt;='תכנון הבראה'!$D58)</f>
        <v>0</v>
      </c>
      <c r="CV30" s="162">
        <f ca="1">IF($A30="",0,($C30=0)*'פריסת חובות'!CV21 +($C30=1)*0+ ($C30=2)*IF(CV$17&lt;='תכנון הבראה'!$K58,0,OFFSET('פריסת חובות'!CV21,0,-'תכנון הבראה'!$K58))*(1+'תכנון הבראה'!$E58)^('תכנון הבראה'!$K58/12)+
($C30=3)*'תכנון הבראה'!$L58*(CV$17&lt;='תכנון הבראה'!$J58))+ IF($C30=4,(1-'תכנון הבראה'!$M58/'תכנון הבראה'!$B58)*'תכנון הבראה'!$C58,0)*(CV$17&lt;='תכנון הבראה'!$D58)</f>
        <v>0</v>
      </c>
      <c r="CW30" s="162">
        <f ca="1">IF($A30="",0,($C30=0)*'פריסת חובות'!CW21 +($C30=1)*0+ ($C30=2)*IF(CW$17&lt;='תכנון הבראה'!$K58,0,OFFSET('פריסת חובות'!CW21,0,-'תכנון הבראה'!$K58))*(1+'תכנון הבראה'!$E58)^('תכנון הבראה'!$K58/12)+
($C30=3)*'תכנון הבראה'!$L58*(CW$17&lt;='תכנון הבראה'!$J58))+ IF($C30=4,(1-'תכנון הבראה'!$M58/'תכנון הבראה'!$B58)*'תכנון הבראה'!$C58,0)*(CW$17&lt;='תכנון הבראה'!$D58)</f>
        <v>0</v>
      </c>
      <c r="CX30" s="162">
        <f ca="1">IF($A30="",0,($C30=0)*'פריסת חובות'!CX21 +($C30=1)*0+ ($C30=2)*IF(CX$17&lt;='תכנון הבראה'!$K58,0,OFFSET('פריסת חובות'!CX21,0,-'תכנון הבראה'!$K58))*(1+'תכנון הבראה'!$E58)^('תכנון הבראה'!$K58/12)+
($C30=3)*'תכנון הבראה'!$L58*(CX$17&lt;='תכנון הבראה'!$J58))+ IF($C30=4,(1-'תכנון הבראה'!$M58/'תכנון הבראה'!$B58)*'תכנון הבראה'!$C58,0)*(CX$17&lt;='תכנון הבראה'!$D58)</f>
        <v>0</v>
      </c>
      <c r="CY30" s="162">
        <f ca="1">IF($A30="",0,($C30=0)*'פריסת חובות'!CY21 +($C30=1)*0+ ($C30=2)*IF(CY$17&lt;='תכנון הבראה'!$K58,0,OFFSET('פריסת חובות'!CY21,0,-'תכנון הבראה'!$K58))*(1+'תכנון הבראה'!$E58)^('תכנון הבראה'!$K58/12)+
($C30=3)*'תכנון הבראה'!$L58*(CY$17&lt;='תכנון הבראה'!$J58))+ IF($C30=4,(1-'תכנון הבראה'!$M58/'תכנון הבראה'!$B58)*'תכנון הבראה'!$C58,0)*(CY$17&lt;='תכנון הבראה'!$D58)</f>
        <v>0</v>
      </c>
      <c r="CZ30" s="163">
        <f ca="1">IF($A30="",0,($C30=0)*'פריסת חובות'!CZ21 +($C30=1)*0+ ($C30=2)*IF(CZ$17&lt;='תכנון הבראה'!$K58,0,OFFSET('פריסת חובות'!CZ21,0,-'תכנון הבראה'!$K58))*(1+'תכנון הבראה'!$E58)^('תכנון הבראה'!$K58/12)+
($C30=3)*'תכנון הבראה'!$L58*(CZ$17&lt;='תכנון הבראה'!$J58))+ IF($C30=4,(1-'תכנון הבראה'!$M58/'תכנון הבראה'!$B58)*'תכנון הבראה'!$C58,0)*(CZ$17&lt;='תכנון הבראה'!$D58)</f>
        <v>0</v>
      </c>
    </row>
    <row r="31" spans="1:104" ht="12.75" hidden="1" customHeight="1" outlineLevel="1">
      <c r="A31" s="193" t="str">
        <f ca="1">'תכנון הבראה'!A59</f>
        <v/>
      </c>
      <c r="B31" s="161">
        <f>'תכנון הבראה'!H59</f>
        <v>0</v>
      </c>
      <c r="C31" s="158">
        <f t="shared" si="18"/>
        <v>0</v>
      </c>
      <c r="D31" s="158"/>
      <c r="E31" s="162">
        <f ca="1">IF($A31="",0,($C31=0)*'פריסת חובות'!E22 +($C31=1)*0+ ($C31=2)*IF(E$17&lt;='תכנון הבראה'!$K59,0,OFFSET('פריסת חובות'!E22,0,-'תכנון הבראה'!$K59))*(1+'תכנון הבראה'!$E59)^('תכנון הבראה'!$K59/12)+
($C31=3)*'תכנון הבראה'!$L59*(E$17&lt;='תכנון הבראה'!$J59))+ IF($C31=4,(1-'תכנון הבראה'!$M59/'תכנון הבראה'!$B59)*'תכנון הבראה'!$C59,0)*(E$17&lt;='תכנון הבראה'!$D59)</f>
        <v>0</v>
      </c>
      <c r="F31" s="162">
        <f ca="1">IF($A31="",0,($C31=0)*'פריסת חובות'!F22 +($C31=1)*0+ ($C31=2)*IF(F$17&lt;='תכנון הבראה'!$K59,0,OFFSET('פריסת חובות'!F22,0,-'תכנון הבראה'!$K59))*(1+'תכנון הבראה'!$E59)^('תכנון הבראה'!$K59/12)+
($C31=3)*'תכנון הבראה'!$L59*(F$17&lt;='תכנון הבראה'!$J59))+ IF($C31=4,(1-'תכנון הבראה'!$M59/'תכנון הבראה'!$B59)*'תכנון הבראה'!$C59,0)*(F$17&lt;='תכנון הבראה'!$D59)</f>
        <v>0</v>
      </c>
      <c r="G31" s="162">
        <f ca="1">IF($A31="",0,($C31=0)*'פריסת חובות'!G22 +($C31=1)*0+ ($C31=2)*IF(G$17&lt;='תכנון הבראה'!$K59,0,OFFSET('פריסת חובות'!G22,0,-'תכנון הבראה'!$K59))*(1+'תכנון הבראה'!$E59)^('תכנון הבראה'!$K59/12)+
($C31=3)*'תכנון הבראה'!$L59*(G$17&lt;='תכנון הבראה'!$J59))+ IF($C31=4,(1-'תכנון הבראה'!$M59/'תכנון הבראה'!$B59)*'תכנון הבראה'!$C59,0)*(G$17&lt;='תכנון הבראה'!$D59)</f>
        <v>0</v>
      </c>
      <c r="H31" s="162">
        <f ca="1">IF($A31="",0,($C31=0)*'פריסת חובות'!H22 +($C31=1)*0+ ($C31=2)*IF(H$17&lt;='תכנון הבראה'!$K59,0,OFFSET('פריסת חובות'!H22,0,-'תכנון הבראה'!$K59))*(1+'תכנון הבראה'!$E59)^('תכנון הבראה'!$K59/12)+
($C31=3)*'תכנון הבראה'!$L59*(H$17&lt;='תכנון הבראה'!$J59))+ IF($C31=4,(1-'תכנון הבראה'!$M59/'תכנון הבראה'!$B59)*'תכנון הבראה'!$C59,0)*(H$17&lt;='תכנון הבראה'!$D59)</f>
        <v>0</v>
      </c>
      <c r="I31" s="162">
        <f ca="1">IF($A31="",0,($C31=0)*'פריסת חובות'!I22 +($C31=1)*0+ ($C31=2)*IF(I$17&lt;='תכנון הבראה'!$K59,0,OFFSET('פריסת חובות'!I22,0,-'תכנון הבראה'!$K59))*(1+'תכנון הבראה'!$E59)^('תכנון הבראה'!$K59/12)+
($C31=3)*'תכנון הבראה'!$L59*(I$17&lt;='תכנון הבראה'!$J59))+ IF($C31=4,(1-'תכנון הבראה'!$M59/'תכנון הבראה'!$B59)*'תכנון הבראה'!$C59,0)*(I$17&lt;='תכנון הבראה'!$D59)</f>
        <v>0</v>
      </c>
      <c r="J31" s="162">
        <f ca="1">IF($A31="",0,($C31=0)*'פריסת חובות'!J22 +($C31=1)*0+ ($C31=2)*IF(J$17&lt;='תכנון הבראה'!$K59,0,OFFSET('פריסת חובות'!J22,0,-'תכנון הבראה'!$K59))*(1+'תכנון הבראה'!$E59)^('תכנון הבראה'!$K59/12)+
($C31=3)*'תכנון הבראה'!$L59*(J$17&lt;='תכנון הבראה'!$J59))+ IF($C31=4,(1-'תכנון הבראה'!$M59/'תכנון הבראה'!$B59)*'תכנון הבראה'!$C59,0)*(J$17&lt;='תכנון הבראה'!$D59)</f>
        <v>0</v>
      </c>
      <c r="K31" s="162">
        <f ca="1">IF($A31="",0,($C31=0)*'פריסת חובות'!K22 +($C31=1)*0+ ($C31=2)*IF(K$17&lt;='תכנון הבראה'!$K59,0,OFFSET('פריסת חובות'!K22,0,-'תכנון הבראה'!$K59))*(1+'תכנון הבראה'!$E59)^('תכנון הבראה'!$K59/12)+
($C31=3)*'תכנון הבראה'!$L59*(K$17&lt;='תכנון הבראה'!$J59))+ IF($C31=4,(1-'תכנון הבראה'!$M59/'תכנון הבראה'!$B59)*'תכנון הבראה'!$C59,0)*(K$17&lt;='תכנון הבראה'!$D59)</f>
        <v>0</v>
      </c>
      <c r="L31" s="162">
        <f ca="1">IF($A31="",0,($C31=0)*'פריסת חובות'!L22 +($C31=1)*0+ ($C31=2)*IF(L$17&lt;='תכנון הבראה'!$K59,0,OFFSET('פריסת חובות'!L22,0,-'תכנון הבראה'!$K59))*(1+'תכנון הבראה'!$E59)^('תכנון הבראה'!$K59/12)+
($C31=3)*'תכנון הבראה'!$L59*(L$17&lt;='תכנון הבראה'!$J59))+ IF($C31=4,(1-'תכנון הבראה'!$M59/'תכנון הבראה'!$B59)*'תכנון הבראה'!$C59,0)*(L$17&lt;='תכנון הבראה'!$D59)</f>
        <v>0</v>
      </c>
      <c r="M31" s="162">
        <f ca="1">IF($A31="",0,($C31=0)*'פריסת חובות'!M22 +($C31=1)*0+ ($C31=2)*IF(M$17&lt;='תכנון הבראה'!$K59,0,OFFSET('פריסת חובות'!M22,0,-'תכנון הבראה'!$K59))*(1+'תכנון הבראה'!$E59)^('תכנון הבראה'!$K59/12)+
($C31=3)*'תכנון הבראה'!$L59*(M$17&lt;='תכנון הבראה'!$J59))+ IF($C31=4,(1-'תכנון הבראה'!$M59/'תכנון הבראה'!$B59)*'תכנון הבראה'!$C59,0)*(M$17&lt;='תכנון הבראה'!$D59)</f>
        <v>0</v>
      </c>
      <c r="N31" s="162">
        <f ca="1">IF($A31="",0,($C31=0)*'פריסת חובות'!N22 +($C31=1)*0+ ($C31=2)*IF(N$17&lt;='תכנון הבראה'!$K59,0,OFFSET('פריסת חובות'!N22,0,-'תכנון הבראה'!$K59))*(1+'תכנון הבראה'!$E59)^('תכנון הבראה'!$K59/12)+
($C31=3)*'תכנון הבראה'!$L59*(N$17&lt;='תכנון הבראה'!$J59))+ IF($C31=4,(1-'תכנון הבראה'!$M59/'תכנון הבראה'!$B59)*'תכנון הבראה'!$C59,0)*(N$17&lt;='תכנון הבראה'!$D59)</f>
        <v>0</v>
      </c>
      <c r="O31" s="162">
        <f ca="1">IF($A31="",0,($C31=0)*'פריסת חובות'!O22 +($C31=1)*0+ ($C31=2)*IF(O$17&lt;='תכנון הבראה'!$K59,0,OFFSET('פריסת חובות'!O22,0,-'תכנון הבראה'!$K59))*(1+'תכנון הבראה'!$E59)^('תכנון הבראה'!$K59/12)+
($C31=3)*'תכנון הבראה'!$L59*(O$17&lt;='תכנון הבראה'!$J59))+ IF($C31=4,(1-'תכנון הבראה'!$M59/'תכנון הבראה'!$B59)*'תכנון הבראה'!$C59,0)*(O$17&lt;='תכנון הבראה'!$D59)</f>
        <v>0</v>
      </c>
      <c r="P31" s="162">
        <f ca="1">IF($A31="",0,($C31=0)*'פריסת חובות'!P22 +($C31=1)*0+ ($C31=2)*IF(P$17&lt;='תכנון הבראה'!$K59,0,OFFSET('פריסת חובות'!P22,0,-'תכנון הבראה'!$K59))*(1+'תכנון הבראה'!$E59)^('תכנון הבראה'!$K59/12)+
($C31=3)*'תכנון הבראה'!$L59*(P$17&lt;='תכנון הבראה'!$J59))+ IF($C31=4,(1-'תכנון הבראה'!$M59/'תכנון הבראה'!$B59)*'תכנון הבראה'!$C59,0)*(P$17&lt;='תכנון הבראה'!$D59)</f>
        <v>0</v>
      </c>
      <c r="Q31" s="162">
        <f ca="1">IF($A31="",0,($C31=0)*'פריסת חובות'!Q22 +($C31=1)*0+ ($C31=2)*IF(Q$17&lt;='תכנון הבראה'!$K59,0,OFFSET('פריסת חובות'!Q22,0,-'תכנון הבראה'!$K59))*(1+'תכנון הבראה'!$E59)^('תכנון הבראה'!$K59/12)+
($C31=3)*'תכנון הבראה'!$L59*(Q$17&lt;='תכנון הבראה'!$J59))+ IF($C31=4,(1-'תכנון הבראה'!$M59/'תכנון הבראה'!$B59)*'תכנון הבראה'!$C59,0)*(Q$17&lt;='תכנון הבראה'!$D59)</f>
        <v>0</v>
      </c>
      <c r="R31" s="162">
        <f ca="1">IF($A31="",0,($C31=0)*'פריסת חובות'!R22 +($C31=1)*0+ ($C31=2)*IF(R$17&lt;='תכנון הבראה'!$K59,0,OFFSET('פריסת חובות'!R22,0,-'תכנון הבראה'!$K59))*(1+'תכנון הבראה'!$E59)^('תכנון הבראה'!$K59/12)+
($C31=3)*'תכנון הבראה'!$L59*(R$17&lt;='תכנון הבראה'!$J59))+ IF($C31=4,(1-'תכנון הבראה'!$M59/'תכנון הבראה'!$B59)*'תכנון הבראה'!$C59,0)*(R$17&lt;='תכנון הבראה'!$D59)</f>
        <v>0</v>
      </c>
      <c r="S31" s="162">
        <f ca="1">IF($A31="",0,($C31=0)*'פריסת חובות'!S22 +($C31=1)*0+ ($C31=2)*IF(S$17&lt;='תכנון הבראה'!$K59,0,OFFSET('פריסת חובות'!S22,0,-'תכנון הבראה'!$K59))*(1+'תכנון הבראה'!$E59)^('תכנון הבראה'!$K59/12)+
($C31=3)*'תכנון הבראה'!$L59*(S$17&lt;='תכנון הבראה'!$J59))+ IF($C31=4,(1-'תכנון הבראה'!$M59/'תכנון הבראה'!$B59)*'תכנון הבראה'!$C59,0)*(S$17&lt;='תכנון הבראה'!$D59)</f>
        <v>0</v>
      </c>
      <c r="T31" s="162">
        <f ca="1">IF($A31="",0,($C31=0)*'פריסת חובות'!T22 +($C31=1)*0+ ($C31=2)*IF(T$17&lt;='תכנון הבראה'!$K59,0,OFFSET('פריסת חובות'!T22,0,-'תכנון הבראה'!$K59))*(1+'תכנון הבראה'!$E59)^('תכנון הבראה'!$K59/12)+
($C31=3)*'תכנון הבראה'!$L59*(T$17&lt;='תכנון הבראה'!$J59))+ IF($C31=4,(1-'תכנון הבראה'!$M59/'תכנון הבראה'!$B59)*'תכנון הבראה'!$C59,0)*(T$17&lt;='תכנון הבראה'!$D59)</f>
        <v>0</v>
      </c>
      <c r="U31" s="162">
        <f ca="1">IF($A31="",0,($C31=0)*'פריסת חובות'!U22 +($C31=1)*0+ ($C31=2)*IF(U$17&lt;='תכנון הבראה'!$K59,0,OFFSET('פריסת חובות'!U22,0,-'תכנון הבראה'!$K59))*(1+'תכנון הבראה'!$E59)^('תכנון הבראה'!$K59/12)+
($C31=3)*'תכנון הבראה'!$L59*(U$17&lt;='תכנון הבראה'!$J59))+ IF($C31=4,(1-'תכנון הבראה'!$M59/'תכנון הבראה'!$B59)*'תכנון הבראה'!$C59,0)*(U$17&lt;='תכנון הבראה'!$D59)</f>
        <v>0</v>
      </c>
      <c r="V31" s="162">
        <f ca="1">IF($A31="",0,($C31=0)*'פריסת חובות'!V22 +($C31=1)*0+ ($C31=2)*IF(V$17&lt;='תכנון הבראה'!$K59,0,OFFSET('פריסת חובות'!V22,0,-'תכנון הבראה'!$K59))*(1+'תכנון הבראה'!$E59)^('תכנון הבראה'!$K59/12)+
($C31=3)*'תכנון הבראה'!$L59*(V$17&lt;='תכנון הבראה'!$J59))+ IF($C31=4,(1-'תכנון הבראה'!$M59/'תכנון הבראה'!$B59)*'תכנון הבראה'!$C59,0)*(V$17&lt;='תכנון הבראה'!$D59)</f>
        <v>0</v>
      </c>
      <c r="W31" s="162">
        <f ca="1">IF($A31="",0,($C31=0)*'פריסת חובות'!W22 +($C31=1)*0+ ($C31=2)*IF(W$17&lt;='תכנון הבראה'!$K59,0,OFFSET('פריסת חובות'!W22,0,-'תכנון הבראה'!$K59))*(1+'תכנון הבראה'!$E59)^('תכנון הבראה'!$K59/12)+
($C31=3)*'תכנון הבראה'!$L59*(W$17&lt;='תכנון הבראה'!$J59))+ IF($C31=4,(1-'תכנון הבראה'!$M59/'תכנון הבראה'!$B59)*'תכנון הבראה'!$C59,0)*(W$17&lt;='תכנון הבראה'!$D59)</f>
        <v>0</v>
      </c>
      <c r="X31" s="162">
        <f ca="1">IF($A31="",0,($C31=0)*'פריסת חובות'!X22 +($C31=1)*0+ ($C31=2)*IF(X$17&lt;='תכנון הבראה'!$K59,0,OFFSET('פריסת חובות'!X22,0,-'תכנון הבראה'!$K59))*(1+'תכנון הבראה'!$E59)^('תכנון הבראה'!$K59/12)+
($C31=3)*'תכנון הבראה'!$L59*(X$17&lt;='תכנון הבראה'!$J59))+ IF($C31=4,(1-'תכנון הבראה'!$M59/'תכנון הבראה'!$B59)*'תכנון הבראה'!$C59,0)*(X$17&lt;='תכנון הבראה'!$D59)</f>
        <v>0</v>
      </c>
      <c r="Y31" s="162">
        <f ca="1">IF($A31="",0,($C31=0)*'פריסת חובות'!Y22 +($C31=1)*0+ ($C31=2)*IF(Y$17&lt;='תכנון הבראה'!$K59,0,OFFSET('פריסת חובות'!Y22,0,-'תכנון הבראה'!$K59))*(1+'תכנון הבראה'!$E59)^('תכנון הבראה'!$K59/12)+
($C31=3)*'תכנון הבראה'!$L59*(Y$17&lt;='תכנון הבראה'!$J59))+ IF($C31=4,(1-'תכנון הבראה'!$M59/'תכנון הבראה'!$B59)*'תכנון הבראה'!$C59,0)*(Y$17&lt;='תכנון הבראה'!$D59)</f>
        <v>0</v>
      </c>
      <c r="Z31" s="162">
        <f ca="1">IF($A31="",0,($C31=0)*'פריסת חובות'!Z22 +($C31=1)*0+ ($C31=2)*IF(Z$17&lt;='תכנון הבראה'!$K59,0,OFFSET('פריסת חובות'!Z22,0,-'תכנון הבראה'!$K59))*(1+'תכנון הבראה'!$E59)^('תכנון הבראה'!$K59/12)+
($C31=3)*'תכנון הבראה'!$L59*(Z$17&lt;='תכנון הבראה'!$J59))+ IF($C31=4,(1-'תכנון הבראה'!$M59/'תכנון הבראה'!$B59)*'תכנון הבראה'!$C59,0)*(Z$17&lt;='תכנון הבראה'!$D59)</f>
        <v>0</v>
      </c>
      <c r="AA31" s="162">
        <f ca="1">IF($A31="",0,($C31=0)*'פריסת חובות'!AA22 +($C31=1)*0+ ($C31=2)*IF(AA$17&lt;='תכנון הבראה'!$K59,0,OFFSET('פריסת חובות'!AA22,0,-'תכנון הבראה'!$K59))*(1+'תכנון הבראה'!$E59)^('תכנון הבראה'!$K59/12)+
($C31=3)*'תכנון הבראה'!$L59*(AA$17&lt;='תכנון הבראה'!$J59))+ IF($C31=4,(1-'תכנון הבראה'!$M59/'תכנון הבראה'!$B59)*'תכנון הבראה'!$C59,0)*(AA$17&lt;='תכנון הבראה'!$D59)</f>
        <v>0</v>
      </c>
      <c r="AB31" s="162">
        <f ca="1">IF($A31="",0,($C31=0)*'פריסת חובות'!AB22 +($C31=1)*0+ ($C31=2)*IF(AB$17&lt;='תכנון הבראה'!$K59,0,OFFSET('פריסת חובות'!AB22,0,-'תכנון הבראה'!$K59))*(1+'תכנון הבראה'!$E59)^('תכנון הבראה'!$K59/12)+
($C31=3)*'תכנון הבראה'!$L59*(AB$17&lt;='תכנון הבראה'!$J59))+ IF($C31=4,(1-'תכנון הבראה'!$M59/'תכנון הבראה'!$B59)*'תכנון הבראה'!$C59,0)*(AB$17&lt;='תכנון הבראה'!$D59)</f>
        <v>0</v>
      </c>
      <c r="AC31" s="162">
        <f ca="1">IF($A31="",0,($C31=0)*'פריסת חובות'!AC22 +($C31=1)*0+ ($C31=2)*IF(AC$17&lt;='תכנון הבראה'!$K59,0,OFFSET('פריסת חובות'!AC22,0,-'תכנון הבראה'!$K59))*(1+'תכנון הבראה'!$E59)^('תכנון הבראה'!$K59/12)+
($C31=3)*'תכנון הבראה'!$L59*(AC$17&lt;='תכנון הבראה'!$J59))+ IF($C31=4,(1-'תכנון הבראה'!$M59/'תכנון הבראה'!$B59)*'תכנון הבראה'!$C59,0)*(AC$17&lt;='תכנון הבראה'!$D59)</f>
        <v>0</v>
      </c>
      <c r="AD31" s="162">
        <f ca="1">IF($A31="",0,($C31=0)*'פריסת חובות'!AD22 +($C31=1)*0+ ($C31=2)*IF(AD$17&lt;='תכנון הבראה'!$K59,0,OFFSET('פריסת חובות'!AD22,0,-'תכנון הבראה'!$K59))*(1+'תכנון הבראה'!$E59)^('תכנון הבראה'!$K59/12)+
($C31=3)*'תכנון הבראה'!$L59*(AD$17&lt;='תכנון הבראה'!$J59))+ IF($C31=4,(1-'תכנון הבראה'!$M59/'תכנון הבראה'!$B59)*'תכנון הבראה'!$C59,0)*(AD$17&lt;='תכנון הבראה'!$D59)</f>
        <v>0</v>
      </c>
      <c r="AE31" s="162">
        <f ca="1">IF($A31="",0,($C31=0)*'פריסת חובות'!AE22 +($C31=1)*0+ ($C31=2)*IF(AE$17&lt;='תכנון הבראה'!$K59,0,OFFSET('פריסת חובות'!AE22,0,-'תכנון הבראה'!$K59))*(1+'תכנון הבראה'!$E59)^('תכנון הבראה'!$K59/12)+
($C31=3)*'תכנון הבראה'!$L59*(AE$17&lt;='תכנון הבראה'!$J59))+ IF($C31=4,(1-'תכנון הבראה'!$M59/'תכנון הבראה'!$B59)*'תכנון הבראה'!$C59,0)*(AE$17&lt;='תכנון הבראה'!$D59)</f>
        <v>0</v>
      </c>
      <c r="AF31" s="162">
        <f ca="1">IF($A31="",0,($C31=0)*'פריסת חובות'!AF22 +($C31=1)*0+ ($C31=2)*IF(AF$17&lt;='תכנון הבראה'!$K59,0,OFFSET('פריסת חובות'!AF22,0,-'תכנון הבראה'!$K59))*(1+'תכנון הבראה'!$E59)^('תכנון הבראה'!$K59/12)+
($C31=3)*'תכנון הבראה'!$L59*(AF$17&lt;='תכנון הבראה'!$J59))+ IF($C31=4,(1-'תכנון הבראה'!$M59/'תכנון הבראה'!$B59)*'תכנון הבראה'!$C59,0)*(AF$17&lt;='תכנון הבראה'!$D59)</f>
        <v>0</v>
      </c>
      <c r="AG31" s="162">
        <f ca="1">IF($A31="",0,($C31=0)*'פריסת חובות'!AG22 +($C31=1)*0+ ($C31=2)*IF(AG$17&lt;='תכנון הבראה'!$K59,0,OFFSET('פריסת חובות'!AG22,0,-'תכנון הבראה'!$K59))*(1+'תכנון הבראה'!$E59)^('תכנון הבראה'!$K59/12)+
($C31=3)*'תכנון הבראה'!$L59*(AG$17&lt;='תכנון הבראה'!$J59))+ IF($C31=4,(1-'תכנון הבראה'!$M59/'תכנון הבראה'!$B59)*'תכנון הבראה'!$C59,0)*(AG$17&lt;='תכנון הבראה'!$D59)</f>
        <v>0</v>
      </c>
      <c r="AH31" s="162">
        <f ca="1">IF($A31="",0,($C31=0)*'פריסת חובות'!AH22 +($C31=1)*0+ ($C31=2)*IF(AH$17&lt;='תכנון הבראה'!$K59,0,OFFSET('פריסת חובות'!AH22,0,-'תכנון הבראה'!$K59))*(1+'תכנון הבראה'!$E59)^('תכנון הבראה'!$K59/12)+
($C31=3)*'תכנון הבראה'!$L59*(AH$17&lt;='תכנון הבראה'!$J59))+ IF($C31=4,(1-'תכנון הבראה'!$M59/'תכנון הבראה'!$B59)*'תכנון הבראה'!$C59,0)*(AH$17&lt;='תכנון הבראה'!$D59)</f>
        <v>0</v>
      </c>
      <c r="AI31" s="162">
        <f ca="1">IF($A31="",0,($C31=0)*'פריסת חובות'!AI22 +($C31=1)*0+ ($C31=2)*IF(AI$17&lt;='תכנון הבראה'!$K59,0,OFFSET('פריסת חובות'!AI22,0,-'תכנון הבראה'!$K59))*(1+'תכנון הבראה'!$E59)^('תכנון הבראה'!$K59/12)+
($C31=3)*'תכנון הבראה'!$L59*(AI$17&lt;='תכנון הבראה'!$J59))+ IF($C31=4,(1-'תכנון הבראה'!$M59/'תכנון הבראה'!$B59)*'תכנון הבראה'!$C59,0)*(AI$17&lt;='תכנון הבראה'!$D59)</f>
        <v>0</v>
      </c>
      <c r="AJ31" s="162">
        <f ca="1">IF($A31="",0,($C31=0)*'פריסת חובות'!AJ22 +($C31=1)*0+ ($C31=2)*IF(AJ$17&lt;='תכנון הבראה'!$K59,0,OFFSET('פריסת חובות'!AJ22,0,-'תכנון הבראה'!$K59))*(1+'תכנון הבראה'!$E59)^('תכנון הבראה'!$K59/12)+
($C31=3)*'תכנון הבראה'!$L59*(AJ$17&lt;='תכנון הבראה'!$J59))+ IF($C31=4,(1-'תכנון הבראה'!$M59/'תכנון הבראה'!$B59)*'תכנון הבראה'!$C59,0)*(AJ$17&lt;='תכנון הבראה'!$D59)</f>
        <v>0</v>
      </c>
      <c r="AK31" s="162">
        <f ca="1">IF($A31="",0,($C31=0)*'פריסת חובות'!AK22 +($C31=1)*0+ ($C31=2)*IF(AK$17&lt;='תכנון הבראה'!$K59,0,OFFSET('פריסת חובות'!AK22,0,-'תכנון הבראה'!$K59))*(1+'תכנון הבראה'!$E59)^('תכנון הבראה'!$K59/12)+
($C31=3)*'תכנון הבראה'!$L59*(AK$17&lt;='תכנון הבראה'!$J59))+ IF($C31=4,(1-'תכנון הבראה'!$M59/'תכנון הבראה'!$B59)*'תכנון הבראה'!$C59,0)*(AK$17&lt;='תכנון הבראה'!$D59)</f>
        <v>0</v>
      </c>
      <c r="AL31" s="162">
        <f ca="1">IF($A31="",0,($C31=0)*'פריסת חובות'!AL22 +($C31=1)*0+ ($C31=2)*IF(AL$17&lt;='תכנון הבראה'!$K59,0,OFFSET('פריסת חובות'!AL22,0,-'תכנון הבראה'!$K59))*(1+'תכנון הבראה'!$E59)^('תכנון הבראה'!$K59/12)+
($C31=3)*'תכנון הבראה'!$L59*(AL$17&lt;='תכנון הבראה'!$J59))+ IF($C31=4,(1-'תכנון הבראה'!$M59/'תכנון הבראה'!$B59)*'תכנון הבראה'!$C59,0)*(AL$17&lt;='תכנון הבראה'!$D59)</f>
        <v>0</v>
      </c>
      <c r="AM31" s="162">
        <f ca="1">IF($A31="",0,($C31=0)*'פריסת חובות'!AM22 +($C31=1)*0+ ($C31=2)*IF(AM$17&lt;='תכנון הבראה'!$K59,0,OFFSET('פריסת חובות'!AM22,0,-'תכנון הבראה'!$K59))*(1+'תכנון הבראה'!$E59)^('תכנון הבראה'!$K59/12)+
($C31=3)*'תכנון הבראה'!$L59*(AM$17&lt;='תכנון הבראה'!$J59))+ IF($C31=4,(1-'תכנון הבראה'!$M59/'תכנון הבראה'!$B59)*'תכנון הבראה'!$C59,0)*(AM$17&lt;='תכנון הבראה'!$D59)</f>
        <v>0</v>
      </c>
      <c r="AN31" s="162">
        <f ca="1">IF($A31="",0,($C31=0)*'פריסת חובות'!AN22 +($C31=1)*0+ ($C31=2)*IF(AN$17&lt;='תכנון הבראה'!$K59,0,OFFSET('פריסת חובות'!AN22,0,-'תכנון הבראה'!$K59))*(1+'תכנון הבראה'!$E59)^('תכנון הבראה'!$K59/12)+
($C31=3)*'תכנון הבראה'!$L59*(AN$17&lt;='תכנון הבראה'!$J59))+ IF($C31=4,(1-'תכנון הבראה'!$M59/'תכנון הבראה'!$B59)*'תכנון הבראה'!$C59,0)*(AN$17&lt;='תכנון הבראה'!$D59)</f>
        <v>0</v>
      </c>
      <c r="AO31" s="162">
        <f ca="1">IF($A31="",0,($C31=0)*'פריסת חובות'!AO22 +($C31=1)*0+ ($C31=2)*IF(AO$17&lt;='תכנון הבראה'!$K59,0,OFFSET('פריסת חובות'!AO22,0,-'תכנון הבראה'!$K59))*(1+'תכנון הבראה'!$E59)^('תכנון הבראה'!$K59/12)+
($C31=3)*'תכנון הבראה'!$L59*(AO$17&lt;='תכנון הבראה'!$J59))+ IF($C31=4,(1-'תכנון הבראה'!$M59/'תכנון הבראה'!$B59)*'תכנון הבראה'!$C59,0)*(AO$17&lt;='תכנון הבראה'!$D59)</f>
        <v>0</v>
      </c>
      <c r="AP31" s="162">
        <f ca="1">IF($A31="",0,($C31=0)*'פריסת חובות'!AP22 +($C31=1)*0+ ($C31=2)*IF(AP$17&lt;='תכנון הבראה'!$K59,0,OFFSET('פריסת חובות'!AP22,0,-'תכנון הבראה'!$K59))*(1+'תכנון הבראה'!$E59)^('תכנון הבראה'!$K59/12)+
($C31=3)*'תכנון הבראה'!$L59*(AP$17&lt;='תכנון הבראה'!$J59))+ IF($C31=4,(1-'תכנון הבראה'!$M59/'תכנון הבראה'!$B59)*'תכנון הבראה'!$C59,0)*(AP$17&lt;='תכנון הבראה'!$D59)</f>
        <v>0</v>
      </c>
      <c r="AQ31" s="162">
        <f ca="1">IF($A31="",0,($C31=0)*'פריסת חובות'!AQ22 +($C31=1)*0+ ($C31=2)*IF(AQ$17&lt;='תכנון הבראה'!$K59,0,OFFSET('פריסת חובות'!AQ22,0,-'תכנון הבראה'!$K59))*(1+'תכנון הבראה'!$E59)^('תכנון הבראה'!$K59/12)+
($C31=3)*'תכנון הבראה'!$L59*(AQ$17&lt;='תכנון הבראה'!$J59))+ IF($C31=4,(1-'תכנון הבראה'!$M59/'תכנון הבראה'!$B59)*'תכנון הבראה'!$C59,0)*(AQ$17&lt;='תכנון הבראה'!$D59)</f>
        <v>0</v>
      </c>
      <c r="AR31" s="162">
        <f ca="1">IF($A31="",0,($C31=0)*'פריסת חובות'!AR22 +($C31=1)*0+ ($C31=2)*IF(AR$17&lt;='תכנון הבראה'!$K59,0,OFFSET('פריסת חובות'!AR22,0,-'תכנון הבראה'!$K59))*(1+'תכנון הבראה'!$E59)^('תכנון הבראה'!$K59/12)+
($C31=3)*'תכנון הבראה'!$L59*(AR$17&lt;='תכנון הבראה'!$J59))+ IF($C31=4,(1-'תכנון הבראה'!$M59/'תכנון הבראה'!$B59)*'תכנון הבראה'!$C59,0)*(AR$17&lt;='תכנון הבראה'!$D59)</f>
        <v>0</v>
      </c>
      <c r="AS31" s="162">
        <f ca="1">IF($A31="",0,($C31=0)*'פריסת חובות'!AS22 +($C31=1)*0+ ($C31=2)*IF(AS$17&lt;='תכנון הבראה'!$K59,0,OFFSET('פריסת חובות'!AS22,0,-'תכנון הבראה'!$K59))*(1+'תכנון הבראה'!$E59)^('תכנון הבראה'!$K59/12)+
($C31=3)*'תכנון הבראה'!$L59*(AS$17&lt;='תכנון הבראה'!$J59))+ IF($C31=4,(1-'תכנון הבראה'!$M59/'תכנון הבראה'!$B59)*'תכנון הבראה'!$C59,0)*(AS$17&lt;='תכנון הבראה'!$D59)</f>
        <v>0</v>
      </c>
      <c r="AT31" s="162">
        <f ca="1">IF($A31="",0,($C31=0)*'פריסת חובות'!AT22 +($C31=1)*0+ ($C31=2)*IF(AT$17&lt;='תכנון הבראה'!$K59,0,OFFSET('פריסת חובות'!AT22,0,-'תכנון הבראה'!$K59))*(1+'תכנון הבראה'!$E59)^('תכנון הבראה'!$K59/12)+
($C31=3)*'תכנון הבראה'!$L59*(AT$17&lt;='תכנון הבראה'!$J59))+ IF($C31=4,(1-'תכנון הבראה'!$M59/'תכנון הבראה'!$B59)*'תכנון הבראה'!$C59,0)*(AT$17&lt;='תכנון הבראה'!$D59)</f>
        <v>0</v>
      </c>
      <c r="AU31" s="162">
        <f ca="1">IF($A31="",0,($C31=0)*'פריסת חובות'!AU22 +($C31=1)*0+ ($C31=2)*IF(AU$17&lt;='תכנון הבראה'!$K59,0,OFFSET('פריסת חובות'!AU22,0,-'תכנון הבראה'!$K59))*(1+'תכנון הבראה'!$E59)^('תכנון הבראה'!$K59/12)+
($C31=3)*'תכנון הבראה'!$L59*(AU$17&lt;='תכנון הבראה'!$J59))+ IF($C31=4,(1-'תכנון הבראה'!$M59/'תכנון הבראה'!$B59)*'תכנון הבראה'!$C59,0)*(AU$17&lt;='תכנון הבראה'!$D59)</f>
        <v>0</v>
      </c>
      <c r="AV31" s="162">
        <f ca="1">IF($A31="",0,($C31=0)*'פריסת חובות'!AV22 +($C31=1)*0+ ($C31=2)*IF(AV$17&lt;='תכנון הבראה'!$K59,0,OFFSET('פריסת חובות'!AV22,0,-'תכנון הבראה'!$K59))*(1+'תכנון הבראה'!$E59)^('תכנון הבראה'!$K59/12)+
($C31=3)*'תכנון הבראה'!$L59*(AV$17&lt;='תכנון הבראה'!$J59))+ IF($C31=4,(1-'תכנון הבראה'!$M59/'תכנון הבראה'!$B59)*'תכנון הבראה'!$C59,0)*(AV$17&lt;='תכנון הבראה'!$D59)</f>
        <v>0</v>
      </c>
      <c r="AW31" s="162">
        <f ca="1">IF($A31="",0,($C31=0)*'פריסת חובות'!AW22 +($C31=1)*0+ ($C31=2)*IF(AW$17&lt;='תכנון הבראה'!$K59,0,OFFSET('פריסת חובות'!AW22,0,-'תכנון הבראה'!$K59))*(1+'תכנון הבראה'!$E59)^('תכנון הבראה'!$K59/12)+
($C31=3)*'תכנון הבראה'!$L59*(AW$17&lt;='תכנון הבראה'!$J59))+ IF($C31=4,(1-'תכנון הבראה'!$M59/'תכנון הבראה'!$B59)*'תכנון הבראה'!$C59,0)*(AW$17&lt;='תכנון הבראה'!$D59)</f>
        <v>0</v>
      </c>
      <c r="AX31" s="162">
        <f ca="1">IF($A31="",0,($C31=0)*'פריסת חובות'!AX22 +($C31=1)*0+ ($C31=2)*IF(AX$17&lt;='תכנון הבראה'!$K59,0,OFFSET('פריסת חובות'!AX22,0,-'תכנון הבראה'!$K59))*(1+'תכנון הבראה'!$E59)^('תכנון הבראה'!$K59/12)+
($C31=3)*'תכנון הבראה'!$L59*(AX$17&lt;='תכנון הבראה'!$J59))+ IF($C31=4,(1-'תכנון הבראה'!$M59/'תכנון הבראה'!$B59)*'תכנון הבראה'!$C59,0)*(AX$17&lt;='תכנון הבראה'!$D59)</f>
        <v>0</v>
      </c>
      <c r="AY31" s="162">
        <f ca="1">IF($A31="",0,($C31=0)*'פריסת חובות'!AY22 +($C31=1)*0+ ($C31=2)*IF(AY$17&lt;='תכנון הבראה'!$K59,0,OFFSET('פריסת חובות'!AY22,0,-'תכנון הבראה'!$K59))*(1+'תכנון הבראה'!$E59)^('תכנון הבראה'!$K59/12)+
($C31=3)*'תכנון הבראה'!$L59*(AY$17&lt;='תכנון הבראה'!$J59))+ IF($C31=4,(1-'תכנון הבראה'!$M59/'תכנון הבראה'!$B59)*'תכנון הבראה'!$C59,0)*(AY$17&lt;='תכנון הבראה'!$D59)</f>
        <v>0</v>
      </c>
      <c r="AZ31" s="162">
        <f ca="1">IF($A31="",0,($C31=0)*'פריסת חובות'!AZ22 +($C31=1)*0+ ($C31=2)*IF(AZ$17&lt;='תכנון הבראה'!$K59,0,OFFSET('פריסת חובות'!AZ22,0,-'תכנון הבראה'!$K59))*(1+'תכנון הבראה'!$E59)^('תכנון הבראה'!$K59/12)+
($C31=3)*'תכנון הבראה'!$L59*(AZ$17&lt;='תכנון הבראה'!$J59))+ IF($C31=4,(1-'תכנון הבראה'!$M59/'תכנון הבראה'!$B59)*'תכנון הבראה'!$C59,0)*(AZ$17&lt;='תכנון הבראה'!$D59)</f>
        <v>0</v>
      </c>
      <c r="BA31" s="162">
        <f ca="1">IF($A31="",0,($C31=0)*'פריסת חובות'!BA22 +($C31=1)*0+ ($C31=2)*IF(BA$17&lt;='תכנון הבראה'!$K59,0,OFFSET('פריסת חובות'!BA22,0,-'תכנון הבראה'!$K59))*(1+'תכנון הבראה'!$E59)^('תכנון הבראה'!$K59/12)+
($C31=3)*'תכנון הבראה'!$L59*(BA$17&lt;='תכנון הבראה'!$J59))+ IF($C31=4,(1-'תכנון הבראה'!$M59/'תכנון הבראה'!$B59)*'תכנון הבראה'!$C59,0)*(BA$17&lt;='תכנון הבראה'!$D59)</f>
        <v>0</v>
      </c>
      <c r="BB31" s="162">
        <f ca="1">IF($A31="",0,($C31=0)*'פריסת חובות'!BB22 +($C31=1)*0+ ($C31=2)*IF(BB$17&lt;='תכנון הבראה'!$K59,0,OFFSET('פריסת חובות'!BB22,0,-'תכנון הבראה'!$K59))*(1+'תכנון הבראה'!$E59)^('תכנון הבראה'!$K59/12)+
($C31=3)*'תכנון הבראה'!$L59*(BB$17&lt;='תכנון הבראה'!$J59))+ IF($C31=4,(1-'תכנון הבראה'!$M59/'תכנון הבראה'!$B59)*'תכנון הבראה'!$C59,0)*(BB$17&lt;='תכנון הבראה'!$D59)</f>
        <v>0</v>
      </c>
      <c r="BC31" s="162">
        <f ca="1">IF($A31="",0,($C31=0)*'פריסת חובות'!BC22 +($C31=1)*0+ ($C31=2)*IF(BC$17&lt;='תכנון הבראה'!$K59,0,OFFSET('פריסת חובות'!BC22,0,-'תכנון הבראה'!$K59))*(1+'תכנון הבראה'!$E59)^('תכנון הבראה'!$K59/12)+
($C31=3)*'תכנון הבראה'!$L59*(BC$17&lt;='תכנון הבראה'!$J59))+ IF($C31=4,(1-'תכנון הבראה'!$M59/'תכנון הבראה'!$B59)*'תכנון הבראה'!$C59,0)*(BC$17&lt;='תכנון הבראה'!$D59)</f>
        <v>0</v>
      </c>
      <c r="BD31" s="162">
        <f ca="1">IF($A31="",0,($C31=0)*'פריסת חובות'!BD22 +($C31=1)*0+ ($C31=2)*IF(BD$17&lt;='תכנון הבראה'!$K59,0,OFFSET('פריסת חובות'!BD22,0,-'תכנון הבראה'!$K59))*(1+'תכנון הבראה'!$E59)^('תכנון הבראה'!$K59/12)+
($C31=3)*'תכנון הבראה'!$L59*(BD$17&lt;='תכנון הבראה'!$J59))+ IF($C31=4,(1-'תכנון הבראה'!$M59/'תכנון הבראה'!$B59)*'תכנון הבראה'!$C59,0)*(BD$17&lt;='תכנון הבראה'!$D59)</f>
        <v>0</v>
      </c>
      <c r="BE31" s="162">
        <f ca="1">IF($A31="",0,($C31=0)*'פריסת חובות'!BE22 +($C31=1)*0+ ($C31=2)*IF(BE$17&lt;='תכנון הבראה'!$K59,0,OFFSET('פריסת חובות'!BE22,0,-'תכנון הבראה'!$K59))*(1+'תכנון הבראה'!$E59)^('תכנון הבראה'!$K59/12)+
($C31=3)*'תכנון הבראה'!$L59*(BE$17&lt;='תכנון הבראה'!$J59))+ IF($C31=4,(1-'תכנון הבראה'!$M59/'תכנון הבראה'!$B59)*'תכנון הבראה'!$C59,0)*(BE$17&lt;='תכנון הבראה'!$D59)</f>
        <v>0</v>
      </c>
      <c r="BF31" s="162">
        <f ca="1">IF($A31="",0,($C31=0)*'פריסת חובות'!BF22 +($C31=1)*0+ ($C31=2)*IF(BF$17&lt;='תכנון הבראה'!$K59,0,OFFSET('פריסת חובות'!BF22,0,-'תכנון הבראה'!$K59))*(1+'תכנון הבראה'!$E59)^('תכנון הבראה'!$K59/12)+
($C31=3)*'תכנון הבראה'!$L59*(BF$17&lt;='תכנון הבראה'!$J59))+ IF($C31=4,(1-'תכנון הבראה'!$M59/'תכנון הבראה'!$B59)*'תכנון הבראה'!$C59,0)*(BF$17&lt;='תכנון הבראה'!$D59)</f>
        <v>0</v>
      </c>
      <c r="BG31" s="162">
        <f ca="1">IF($A31="",0,($C31=0)*'פריסת חובות'!BG22 +($C31=1)*0+ ($C31=2)*IF(BG$17&lt;='תכנון הבראה'!$K59,0,OFFSET('פריסת חובות'!BG22,0,-'תכנון הבראה'!$K59))*(1+'תכנון הבראה'!$E59)^('תכנון הבראה'!$K59/12)+
($C31=3)*'תכנון הבראה'!$L59*(BG$17&lt;='תכנון הבראה'!$J59))+ IF($C31=4,(1-'תכנון הבראה'!$M59/'תכנון הבראה'!$B59)*'תכנון הבראה'!$C59,0)*(BG$17&lt;='תכנון הבראה'!$D59)</f>
        <v>0</v>
      </c>
      <c r="BH31" s="162">
        <f ca="1">IF($A31="",0,($C31=0)*'פריסת חובות'!BH22 +($C31=1)*0+ ($C31=2)*IF(BH$17&lt;='תכנון הבראה'!$K59,0,OFFSET('פריסת חובות'!BH22,0,-'תכנון הבראה'!$K59))*(1+'תכנון הבראה'!$E59)^('תכנון הבראה'!$K59/12)+
($C31=3)*'תכנון הבראה'!$L59*(BH$17&lt;='תכנון הבראה'!$J59))+ IF($C31=4,(1-'תכנון הבראה'!$M59/'תכנון הבראה'!$B59)*'תכנון הבראה'!$C59,0)*(BH$17&lt;='תכנון הבראה'!$D59)</f>
        <v>0</v>
      </c>
      <c r="BI31" s="162">
        <f ca="1">IF($A31="",0,($C31=0)*'פריסת חובות'!BI22 +($C31=1)*0+ ($C31=2)*IF(BI$17&lt;='תכנון הבראה'!$K59,0,OFFSET('פריסת חובות'!BI22,0,-'תכנון הבראה'!$K59))*(1+'תכנון הבראה'!$E59)^('תכנון הבראה'!$K59/12)+
($C31=3)*'תכנון הבראה'!$L59*(BI$17&lt;='תכנון הבראה'!$J59))+ IF($C31=4,(1-'תכנון הבראה'!$M59/'תכנון הבראה'!$B59)*'תכנון הבראה'!$C59,0)*(BI$17&lt;='תכנון הבראה'!$D59)</f>
        <v>0</v>
      </c>
      <c r="BJ31" s="162">
        <f ca="1">IF($A31="",0,($C31=0)*'פריסת חובות'!BJ22 +($C31=1)*0+ ($C31=2)*IF(BJ$17&lt;='תכנון הבראה'!$K59,0,OFFSET('פריסת חובות'!BJ22,0,-'תכנון הבראה'!$K59))*(1+'תכנון הבראה'!$E59)^('תכנון הבראה'!$K59/12)+
($C31=3)*'תכנון הבראה'!$L59*(BJ$17&lt;='תכנון הבראה'!$J59))+ IF($C31=4,(1-'תכנון הבראה'!$M59/'תכנון הבראה'!$B59)*'תכנון הבראה'!$C59,0)*(BJ$17&lt;='תכנון הבראה'!$D59)</f>
        <v>0</v>
      </c>
      <c r="BK31" s="162">
        <f ca="1">IF($A31="",0,($C31=0)*'פריסת חובות'!BK22 +($C31=1)*0+ ($C31=2)*IF(BK$17&lt;='תכנון הבראה'!$K59,0,OFFSET('פריסת חובות'!BK22,0,-'תכנון הבראה'!$K59))*(1+'תכנון הבראה'!$E59)^('תכנון הבראה'!$K59/12)+
($C31=3)*'תכנון הבראה'!$L59*(BK$17&lt;='תכנון הבראה'!$J59))+ IF($C31=4,(1-'תכנון הבראה'!$M59/'תכנון הבראה'!$B59)*'תכנון הבראה'!$C59,0)*(BK$17&lt;='תכנון הבראה'!$D59)</f>
        <v>0</v>
      </c>
      <c r="BL31" s="162">
        <f ca="1">IF($A31="",0,($C31=0)*'פריסת חובות'!BL22 +($C31=1)*0+ ($C31=2)*IF(BL$17&lt;='תכנון הבראה'!$K59,0,OFFSET('פריסת חובות'!BL22,0,-'תכנון הבראה'!$K59))*(1+'תכנון הבראה'!$E59)^('תכנון הבראה'!$K59/12)+
($C31=3)*'תכנון הבראה'!$L59*(BL$17&lt;='תכנון הבראה'!$J59))+ IF($C31=4,(1-'תכנון הבראה'!$M59/'תכנון הבראה'!$B59)*'תכנון הבראה'!$C59,0)*(BL$17&lt;='תכנון הבראה'!$D59)</f>
        <v>0</v>
      </c>
      <c r="BM31" s="162">
        <f ca="1">IF($A31="",0,($C31=0)*'פריסת חובות'!BM22 +($C31=1)*0+ ($C31=2)*IF(BM$17&lt;='תכנון הבראה'!$K59,0,OFFSET('פריסת חובות'!BM22,0,-'תכנון הבראה'!$K59))*(1+'תכנון הבראה'!$E59)^('תכנון הבראה'!$K59/12)+
($C31=3)*'תכנון הבראה'!$L59*(BM$17&lt;='תכנון הבראה'!$J59))+ IF($C31=4,(1-'תכנון הבראה'!$M59/'תכנון הבראה'!$B59)*'תכנון הבראה'!$C59,0)*(BM$17&lt;='תכנון הבראה'!$D59)</f>
        <v>0</v>
      </c>
      <c r="BN31" s="162">
        <f ca="1">IF($A31="",0,($C31=0)*'פריסת חובות'!BN22 +($C31=1)*0+ ($C31=2)*IF(BN$17&lt;='תכנון הבראה'!$K59,0,OFFSET('פריסת חובות'!BN22,0,-'תכנון הבראה'!$K59))*(1+'תכנון הבראה'!$E59)^('תכנון הבראה'!$K59/12)+
($C31=3)*'תכנון הבראה'!$L59*(BN$17&lt;='תכנון הבראה'!$J59))+ IF($C31=4,(1-'תכנון הבראה'!$M59/'תכנון הבראה'!$B59)*'תכנון הבראה'!$C59,0)*(BN$17&lt;='תכנון הבראה'!$D59)</f>
        <v>0</v>
      </c>
      <c r="BO31" s="162">
        <f ca="1">IF($A31="",0,($C31=0)*'פריסת חובות'!BO22 +($C31=1)*0+ ($C31=2)*IF(BO$17&lt;='תכנון הבראה'!$K59,0,OFFSET('פריסת חובות'!BO22,0,-'תכנון הבראה'!$K59))*(1+'תכנון הבראה'!$E59)^('תכנון הבראה'!$K59/12)+
($C31=3)*'תכנון הבראה'!$L59*(BO$17&lt;='תכנון הבראה'!$J59))+ IF($C31=4,(1-'תכנון הבראה'!$M59/'תכנון הבראה'!$B59)*'תכנון הבראה'!$C59,0)*(BO$17&lt;='תכנון הבראה'!$D59)</f>
        <v>0</v>
      </c>
      <c r="BP31" s="162">
        <f ca="1">IF($A31="",0,($C31=0)*'פריסת חובות'!BP22 +($C31=1)*0+ ($C31=2)*IF(BP$17&lt;='תכנון הבראה'!$K59,0,OFFSET('פריסת חובות'!BP22,0,-'תכנון הבראה'!$K59))*(1+'תכנון הבראה'!$E59)^('תכנון הבראה'!$K59/12)+
($C31=3)*'תכנון הבראה'!$L59*(BP$17&lt;='תכנון הבראה'!$J59))+ IF($C31=4,(1-'תכנון הבראה'!$M59/'תכנון הבראה'!$B59)*'תכנון הבראה'!$C59,0)*(BP$17&lt;='תכנון הבראה'!$D59)</f>
        <v>0</v>
      </c>
      <c r="BQ31" s="162">
        <f ca="1">IF($A31="",0,($C31=0)*'פריסת חובות'!BQ22 +($C31=1)*0+ ($C31=2)*IF(BQ$17&lt;='תכנון הבראה'!$K59,0,OFFSET('פריסת חובות'!BQ22,0,-'תכנון הבראה'!$K59))*(1+'תכנון הבראה'!$E59)^('תכנון הבראה'!$K59/12)+
($C31=3)*'תכנון הבראה'!$L59*(BQ$17&lt;='תכנון הבראה'!$J59))+ IF($C31=4,(1-'תכנון הבראה'!$M59/'תכנון הבראה'!$B59)*'תכנון הבראה'!$C59,0)*(BQ$17&lt;='תכנון הבראה'!$D59)</f>
        <v>0</v>
      </c>
      <c r="BR31" s="162">
        <f ca="1">IF($A31="",0,($C31=0)*'פריסת חובות'!BR22 +($C31=1)*0+ ($C31=2)*IF(BR$17&lt;='תכנון הבראה'!$K59,0,OFFSET('פריסת חובות'!BR22,0,-'תכנון הבראה'!$K59))*(1+'תכנון הבראה'!$E59)^('תכנון הבראה'!$K59/12)+
($C31=3)*'תכנון הבראה'!$L59*(BR$17&lt;='תכנון הבראה'!$J59))+ IF($C31=4,(1-'תכנון הבראה'!$M59/'תכנון הבראה'!$B59)*'תכנון הבראה'!$C59,0)*(BR$17&lt;='תכנון הבראה'!$D59)</f>
        <v>0</v>
      </c>
      <c r="BS31" s="162">
        <f ca="1">IF($A31="",0,($C31=0)*'פריסת חובות'!BS22 +($C31=1)*0+ ($C31=2)*IF(BS$17&lt;='תכנון הבראה'!$K59,0,OFFSET('פריסת חובות'!BS22,0,-'תכנון הבראה'!$K59))*(1+'תכנון הבראה'!$E59)^('תכנון הבראה'!$K59/12)+
($C31=3)*'תכנון הבראה'!$L59*(BS$17&lt;='תכנון הבראה'!$J59))+ IF($C31=4,(1-'תכנון הבראה'!$M59/'תכנון הבראה'!$B59)*'תכנון הבראה'!$C59,0)*(BS$17&lt;='תכנון הבראה'!$D59)</f>
        <v>0</v>
      </c>
      <c r="BT31" s="162">
        <f ca="1">IF($A31="",0,($C31=0)*'פריסת חובות'!BT22 +($C31=1)*0+ ($C31=2)*IF(BT$17&lt;='תכנון הבראה'!$K59,0,OFFSET('פריסת חובות'!BT22,0,-'תכנון הבראה'!$K59))*(1+'תכנון הבראה'!$E59)^('תכנון הבראה'!$K59/12)+
($C31=3)*'תכנון הבראה'!$L59*(BT$17&lt;='תכנון הבראה'!$J59))+ IF($C31=4,(1-'תכנון הבראה'!$M59/'תכנון הבראה'!$B59)*'תכנון הבראה'!$C59,0)*(BT$17&lt;='תכנון הבראה'!$D59)</f>
        <v>0</v>
      </c>
      <c r="BU31" s="162">
        <f ca="1">IF($A31="",0,($C31=0)*'פריסת חובות'!BU22 +($C31=1)*0+ ($C31=2)*IF(BU$17&lt;='תכנון הבראה'!$K59,0,OFFSET('פריסת חובות'!BU22,0,-'תכנון הבראה'!$K59))*(1+'תכנון הבראה'!$E59)^('תכנון הבראה'!$K59/12)+
($C31=3)*'תכנון הבראה'!$L59*(BU$17&lt;='תכנון הבראה'!$J59))+ IF($C31=4,(1-'תכנון הבראה'!$M59/'תכנון הבראה'!$B59)*'תכנון הבראה'!$C59,0)*(BU$17&lt;='תכנון הבראה'!$D59)</f>
        <v>0</v>
      </c>
      <c r="BV31" s="162">
        <f ca="1">IF($A31="",0,($C31=0)*'פריסת חובות'!BV22 +($C31=1)*0+ ($C31=2)*IF(BV$17&lt;='תכנון הבראה'!$K59,0,OFFSET('פריסת חובות'!BV22,0,-'תכנון הבראה'!$K59))*(1+'תכנון הבראה'!$E59)^('תכנון הבראה'!$K59/12)+
($C31=3)*'תכנון הבראה'!$L59*(BV$17&lt;='תכנון הבראה'!$J59))+ IF($C31=4,(1-'תכנון הבראה'!$M59/'תכנון הבראה'!$B59)*'תכנון הבראה'!$C59,0)*(BV$17&lt;='תכנון הבראה'!$D59)</f>
        <v>0</v>
      </c>
      <c r="BW31" s="162">
        <f ca="1">IF($A31="",0,($C31=0)*'פריסת חובות'!BW22 +($C31=1)*0+ ($C31=2)*IF(BW$17&lt;='תכנון הבראה'!$K59,0,OFFSET('פריסת חובות'!BW22,0,-'תכנון הבראה'!$K59))*(1+'תכנון הבראה'!$E59)^('תכנון הבראה'!$K59/12)+
($C31=3)*'תכנון הבראה'!$L59*(BW$17&lt;='תכנון הבראה'!$J59))+ IF($C31=4,(1-'תכנון הבראה'!$M59/'תכנון הבראה'!$B59)*'תכנון הבראה'!$C59,0)*(BW$17&lt;='תכנון הבראה'!$D59)</f>
        <v>0</v>
      </c>
      <c r="BX31" s="162">
        <f ca="1">IF($A31="",0,($C31=0)*'פריסת חובות'!BX22 +($C31=1)*0+ ($C31=2)*IF(BX$17&lt;='תכנון הבראה'!$K59,0,OFFSET('פריסת חובות'!BX22,0,-'תכנון הבראה'!$K59))*(1+'תכנון הבראה'!$E59)^('תכנון הבראה'!$K59/12)+
($C31=3)*'תכנון הבראה'!$L59*(BX$17&lt;='תכנון הבראה'!$J59))+ IF($C31=4,(1-'תכנון הבראה'!$M59/'תכנון הבראה'!$B59)*'תכנון הבראה'!$C59,0)*(BX$17&lt;='תכנון הבראה'!$D59)</f>
        <v>0</v>
      </c>
      <c r="BY31" s="162">
        <f ca="1">IF($A31="",0,($C31=0)*'פריסת חובות'!BY22 +($C31=1)*0+ ($C31=2)*IF(BY$17&lt;='תכנון הבראה'!$K59,0,OFFSET('פריסת חובות'!BY22,0,-'תכנון הבראה'!$K59))*(1+'תכנון הבראה'!$E59)^('תכנון הבראה'!$K59/12)+
($C31=3)*'תכנון הבראה'!$L59*(BY$17&lt;='תכנון הבראה'!$J59))+ IF($C31=4,(1-'תכנון הבראה'!$M59/'תכנון הבראה'!$B59)*'תכנון הבראה'!$C59,0)*(BY$17&lt;='תכנון הבראה'!$D59)</f>
        <v>0</v>
      </c>
      <c r="BZ31" s="162">
        <f ca="1">IF($A31="",0,($C31=0)*'פריסת חובות'!BZ22 +($C31=1)*0+ ($C31=2)*IF(BZ$17&lt;='תכנון הבראה'!$K59,0,OFFSET('פריסת חובות'!BZ22,0,-'תכנון הבראה'!$K59))*(1+'תכנון הבראה'!$E59)^('תכנון הבראה'!$K59/12)+
($C31=3)*'תכנון הבראה'!$L59*(BZ$17&lt;='תכנון הבראה'!$J59))+ IF($C31=4,(1-'תכנון הבראה'!$M59/'תכנון הבראה'!$B59)*'תכנון הבראה'!$C59,0)*(BZ$17&lt;='תכנון הבראה'!$D59)</f>
        <v>0</v>
      </c>
      <c r="CA31" s="162">
        <f ca="1">IF($A31="",0,($C31=0)*'פריסת חובות'!CA22 +($C31=1)*0+ ($C31=2)*IF(CA$17&lt;='תכנון הבראה'!$K59,0,OFFSET('פריסת חובות'!CA22,0,-'תכנון הבראה'!$K59))*(1+'תכנון הבראה'!$E59)^('תכנון הבראה'!$K59/12)+
($C31=3)*'תכנון הבראה'!$L59*(CA$17&lt;='תכנון הבראה'!$J59))+ IF($C31=4,(1-'תכנון הבראה'!$M59/'תכנון הבראה'!$B59)*'תכנון הבראה'!$C59,0)*(CA$17&lt;='תכנון הבראה'!$D59)</f>
        <v>0</v>
      </c>
      <c r="CB31" s="162">
        <f ca="1">IF($A31="",0,($C31=0)*'פריסת חובות'!CB22 +($C31=1)*0+ ($C31=2)*IF(CB$17&lt;='תכנון הבראה'!$K59,0,OFFSET('פריסת חובות'!CB22,0,-'תכנון הבראה'!$K59))*(1+'תכנון הבראה'!$E59)^('תכנון הבראה'!$K59/12)+
($C31=3)*'תכנון הבראה'!$L59*(CB$17&lt;='תכנון הבראה'!$J59))+ IF($C31=4,(1-'תכנון הבראה'!$M59/'תכנון הבראה'!$B59)*'תכנון הבראה'!$C59,0)*(CB$17&lt;='תכנון הבראה'!$D59)</f>
        <v>0</v>
      </c>
      <c r="CC31" s="162">
        <f ca="1">IF($A31="",0,($C31=0)*'פריסת חובות'!CC22 +($C31=1)*0+ ($C31=2)*IF(CC$17&lt;='תכנון הבראה'!$K59,0,OFFSET('פריסת חובות'!CC22,0,-'תכנון הבראה'!$K59))*(1+'תכנון הבראה'!$E59)^('תכנון הבראה'!$K59/12)+
($C31=3)*'תכנון הבראה'!$L59*(CC$17&lt;='תכנון הבראה'!$J59))+ IF($C31=4,(1-'תכנון הבראה'!$M59/'תכנון הבראה'!$B59)*'תכנון הבראה'!$C59,0)*(CC$17&lt;='תכנון הבראה'!$D59)</f>
        <v>0</v>
      </c>
      <c r="CD31" s="162">
        <f ca="1">IF($A31="",0,($C31=0)*'פריסת חובות'!CD22 +($C31=1)*0+ ($C31=2)*IF(CD$17&lt;='תכנון הבראה'!$K59,0,OFFSET('פריסת חובות'!CD22,0,-'תכנון הבראה'!$K59))*(1+'תכנון הבראה'!$E59)^('תכנון הבראה'!$K59/12)+
($C31=3)*'תכנון הבראה'!$L59*(CD$17&lt;='תכנון הבראה'!$J59))+ IF($C31=4,(1-'תכנון הבראה'!$M59/'תכנון הבראה'!$B59)*'תכנון הבראה'!$C59,0)*(CD$17&lt;='תכנון הבראה'!$D59)</f>
        <v>0</v>
      </c>
      <c r="CE31" s="162">
        <f ca="1">IF($A31="",0,($C31=0)*'פריסת חובות'!CE22 +($C31=1)*0+ ($C31=2)*IF(CE$17&lt;='תכנון הבראה'!$K59,0,OFFSET('פריסת חובות'!CE22,0,-'תכנון הבראה'!$K59))*(1+'תכנון הבראה'!$E59)^('תכנון הבראה'!$K59/12)+
($C31=3)*'תכנון הבראה'!$L59*(CE$17&lt;='תכנון הבראה'!$J59))+ IF($C31=4,(1-'תכנון הבראה'!$M59/'תכנון הבראה'!$B59)*'תכנון הבראה'!$C59,0)*(CE$17&lt;='תכנון הבראה'!$D59)</f>
        <v>0</v>
      </c>
      <c r="CF31" s="162">
        <f ca="1">IF($A31="",0,($C31=0)*'פריסת חובות'!CF22 +($C31=1)*0+ ($C31=2)*IF(CF$17&lt;='תכנון הבראה'!$K59,0,OFFSET('פריסת חובות'!CF22,0,-'תכנון הבראה'!$K59))*(1+'תכנון הבראה'!$E59)^('תכנון הבראה'!$K59/12)+
($C31=3)*'תכנון הבראה'!$L59*(CF$17&lt;='תכנון הבראה'!$J59))+ IF($C31=4,(1-'תכנון הבראה'!$M59/'תכנון הבראה'!$B59)*'תכנון הבראה'!$C59,0)*(CF$17&lt;='תכנון הבראה'!$D59)</f>
        <v>0</v>
      </c>
      <c r="CG31" s="162">
        <f ca="1">IF($A31="",0,($C31=0)*'פריסת חובות'!CG22 +($C31=1)*0+ ($C31=2)*IF(CG$17&lt;='תכנון הבראה'!$K59,0,OFFSET('פריסת חובות'!CG22,0,-'תכנון הבראה'!$K59))*(1+'תכנון הבראה'!$E59)^('תכנון הבראה'!$K59/12)+
($C31=3)*'תכנון הבראה'!$L59*(CG$17&lt;='תכנון הבראה'!$J59))+ IF($C31=4,(1-'תכנון הבראה'!$M59/'תכנון הבראה'!$B59)*'תכנון הבראה'!$C59,0)*(CG$17&lt;='תכנון הבראה'!$D59)</f>
        <v>0</v>
      </c>
      <c r="CH31" s="162">
        <f ca="1">IF($A31="",0,($C31=0)*'פריסת חובות'!CH22 +($C31=1)*0+ ($C31=2)*IF(CH$17&lt;='תכנון הבראה'!$K59,0,OFFSET('פריסת חובות'!CH22,0,-'תכנון הבראה'!$K59))*(1+'תכנון הבראה'!$E59)^('תכנון הבראה'!$K59/12)+
($C31=3)*'תכנון הבראה'!$L59*(CH$17&lt;='תכנון הבראה'!$J59))+ IF($C31=4,(1-'תכנון הבראה'!$M59/'תכנון הבראה'!$B59)*'תכנון הבראה'!$C59,0)*(CH$17&lt;='תכנון הבראה'!$D59)</f>
        <v>0</v>
      </c>
      <c r="CI31" s="162">
        <f ca="1">IF($A31="",0,($C31=0)*'פריסת חובות'!CI22 +($C31=1)*0+ ($C31=2)*IF(CI$17&lt;='תכנון הבראה'!$K59,0,OFFSET('פריסת חובות'!CI22,0,-'תכנון הבראה'!$K59))*(1+'תכנון הבראה'!$E59)^('תכנון הבראה'!$K59/12)+
($C31=3)*'תכנון הבראה'!$L59*(CI$17&lt;='תכנון הבראה'!$J59))+ IF($C31=4,(1-'תכנון הבראה'!$M59/'תכנון הבראה'!$B59)*'תכנון הבראה'!$C59,0)*(CI$17&lt;='תכנון הבראה'!$D59)</f>
        <v>0</v>
      </c>
      <c r="CJ31" s="162">
        <f ca="1">IF($A31="",0,($C31=0)*'פריסת חובות'!CJ22 +($C31=1)*0+ ($C31=2)*IF(CJ$17&lt;='תכנון הבראה'!$K59,0,OFFSET('פריסת חובות'!CJ22,0,-'תכנון הבראה'!$K59))*(1+'תכנון הבראה'!$E59)^('תכנון הבראה'!$K59/12)+
($C31=3)*'תכנון הבראה'!$L59*(CJ$17&lt;='תכנון הבראה'!$J59))+ IF($C31=4,(1-'תכנון הבראה'!$M59/'תכנון הבראה'!$B59)*'תכנון הבראה'!$C59,0)*(CJ$17&lt;='תכנון הבראה'!$D59)</f>
        <v>0</v>
      </c>
      <c r="CK31" s="162">
        <f ca="1">IF($A31="",0,($C31=0)*'פריסת חובות'!CK22 +($C31=1)*0+ ($C31=2)*IF(CK$17&lt;='תכנון הבראה'!$K59,0,OFFSET('פריסת חובות'!CK22,0,-'תכנון הבראה'!$K59))*(1+'תכנון הבראה'!$E59)^('תכנון הבראה'!$K59/12)+
($C31=3)*'תכנון הבראה'!$L59*(CK$17&lt;='תכנון הבראה'!$J59))+ IF($C31=4,(1-'תכנון הבראה'!$M59/'תכנון הבראה'!$B59)*'תכנון הבראה'!$C59,0)*(CK$17&lt;='תכנון הבראה'!$D59)</f>
        <v>0</v>
      </c>
      <c r="CL31" s="162">
        <f ca="1">IF($A31="",0,($C31=0)*'פריסת חובות'!CL22 +($C31=1)*0+ ($C31=2)*IF(CL$17&lt;='תכנון הבראה'!$K59,0,OFFSET('פריסת חובות'!CL22,0,-'תכנון הבראה'!$K59))*(1+'תכנון הבראה'!$E59)^('תכנון הבראה'!$K59/12)+
($C31=3)*'תכנון הבראה'!$L59*(CL$17&lt;='תכנון הבראה'!$J59))+ IF($C31=4,(1-'תכנון הבראה'!$M59/'תכנון הבראה'!$B59)*'תכנון הבראה'!$C59,0)*(CL$17&lt;='תכנון הבראה'!$D59)</f>
        <v>0</v>
      </c>
      <c r="CM31" s="162">
        <f ca="1">IF($A31="",0,($C31=0)*'פריסת חובות'!CM22 +($C31=1)*0+ ($C31=2)*IF(CM$17&lt;='תכנון הבראה'!$K59,0,OFFSET('פריסת חובות'!CM22,0,-'תכנון הבראה'!$K59))*(1+'תכנון הבראה'!$E59)^('תכנון הבראה'!$K59/12)+
($C31=3)*'תכנון הבראה'!$L59*(CM$17&lt;='תכנון הבראה'!$J59))+ IF($C31=4,(1-'תכנון הבראה'!$M59/'תכנון הבראה'!$B59)*'תכנון הבראה'!$C59,0)*(CM$17&lt;='תכנון הבראה'!$D59)</f>
        <v>0</v>
      </c>
      <c r="CN31" s="162">
        <f ca="1">IF($A31="",0,($C31=0)*'פריסת חובות'!CN22 +($C31=1)*0+ ($C31=2)*IF(CN$17&lt;='תכנון הבראה'!$K59,0,OFFSET('פריסת חובות'!CN22,0,-'תכנון הבראה'!$K59))*(1+'תכנון הבראה'!$E59)^('תכנון הבראה'!$K59/12)+
($C31=3)*'תכנון הבראה'!$L59*(CN$17&lt;='תכנון הבראה'!$J59))+ IF($C31=4,(1-'תכנון הבראה'!$M59/'תכנון הבראה'!$B59)*'תכנון הבראה'!$C59,0)*(CN$17&lt;='תכנון הבראה'!$D59)</f>
        <v>0</v>
      </c>
      <c r="CO31" s="162">
        <f ca="1">IF($A31="",0,($C31=0)*'פריסת חובות'!CO22 +($C31=1)*0+ ($C31=2)*IF(CO$17&lt;='תכנון הבראה'!$K59,0,OFFSET('פריסת חובות'!CO22,0,-'תכנון הבראה'!$K59))*(1+'תכנון הבראה'!$E59)^('תכנון הבראה'!$K59/12)+
($C31=3)*'תכנון הבראה'!$L59*(CO$17&lt;='תכנון הבראה'!$J59))+ IF($C31=4,(1-'תכנון הבראה'!$M59/'תכנון הבראה'!$B59)*'תכנון הבראה'!$C59,0)*(CO$17&lt;='תכנון הבראה'!$D59)</f>
        <v>0</v>
      </c>
      <c r="CP31" s="162">
        <f ca="1">IF($A31="",0,($C31=0)*'פריסת חובות'!CP22 +($C31=1)*0+ ($C31=2)*IF(CP$17&lt;='תכנון הבראה'!$K59,0,OFFSET('פריסת חובות'!CP22,0,-'תכנון הבראה'!$K59))*(1+'תכנון הבראה'!$E59)^('תכנון הבראה'!$K59/12)+
($C31=3)*'תכנון הבראה'!$L59*(CP$17&lt;='תכנון הבראה'!$J59))+ IF($C31=4,(1-'תכנון הבראה'!$M59/'תכנון הבראה'!$B59)*'תכנון הבראה'!$C59,0)*(CP$17&lt;='תכנון הבראה'!$D59)</f>
        <v>0</v>
      </c>
      <c r="CQ31" s="162">
        <f ca="1">IF($A31="",0,($C31=0)*'פריסת חובות'!CQ22 +($C31=1)*0+ ($C31=2)*IF(CQ$17&lt;='תכנון הבראה'!$K59,0,OFFSET('פריסת חובות'!CQ22,0,-'תכנון הבראה'!$K59))*(1+'תכנון הבראה'!$E59)^('תכנון הבראה'!$K59/12)+
($C31=3)*'תכנון הבראה'!$L59*(CQ$17&lt;='תכנון הבראה'!$J59))+ IF($C31=4,(1-'תכנון הבראה'!$M59/'תכנון הבראה'!$B59)*'תכנון הבראה'!$C59,0)*(CQ$17&lt;='תכנון הבראה'!$D59)</f>
        <v>0</v>
      </c>
      <c r="CR31" s="162">
        <f ca="1">IF($A31="",0,($C31=0)*'פריסת חובות'!CR22 +($C31=1)*0+ ($C31=2)*IF(CR$17&lt;='תכנון הבראה'!$K59,0,OFFSET('פריסת חובות'!CR22,0,-'תכנון הבראה'!$K59))*(1+'תכנון הבראה'!$E59)^('תכנון הבראה'!$K59/12)+
($C31=3)*'תכנון הבראה'!$L59*(CR$17&lt;='תכנון הבראה'!$J59))+ IF($C31=4,(1-'תכנון הבראה'!$M59/'תכנון הבראה'!$B59)*'תכנון הבראה'!$C59,0)*(CR$17&lt;='תכנון הבראה'!$D59)</f>
        <v>0</v>
      </c>
      <c r="CS31" s="162">
        <f ca="1">IF($A31="",0,($C31=0)*'פריסת חובות'!CS22 +($C31=1)*0+ ($C31=2)*IF(CS$17&lt;='תכנון הבראה'!$K59,0,OFFSET('פריסת חובות'!CS22,0,-'תכנון הבראה'!$K59))*(1+'תכנון הבראה'!$E59)^('תכנון הבראה'!$K59/12)+
($C31=3)*'תכנון הבראה'!$L59*(CS$17&lt;='תכנון הבראה'!$J59))+ IF($C31=4,(1-'תכנון הבראה'!$M59/'תכנון הבראה'!$B59)*'תכנון הבראה'!$C59,0)*(CS$17&lt;='תכנון הבראה'!$D59)</f>
        <v>0</v>
      </c>
      <c r="CT31" s="162">
        <f ca="1">IF($A31="",0,($C31=0)*'פריסת חובות'!CT22 +($C31=1)*0+ ($C31=2)*IF(CT$17&lt;='תכנון הבראה'!$K59,0,OFFSET('פריסת חובות'!CT22,0,-'תכנון הבראה'!$K59))*(1+'תכנון הבראה'!$E59)^('תכנון הבראה'!$K59/12)+
($C31=3)*'תכנון הבראה'!$L59*(CT$17&lt;='תכנון הבראה'!$J59))+ IF($C31=4,(1-'תכנון הבראה'!$M59/'תכנון הבראה'!$B59)*'תכנון הבראה'!$C59,0)*(CT$17&lt;='תכנון הבראה'!$D59)</f>
        <v>0</v>
      </c>
      <c r="CU31" s="162">
        <f ca="1">IF($A31="",0,($C31=0)*'פריסת חובות'!CU22 +($C31=1)*0+ ($C31=2)*IF(CU$17&lt;='תכנון הבראה'!$K59,0,OFFSET('פריסת חובות'!CU22,0,-'תכנון הבראה'!$K59))*(1+'תכנון הבראה'!$E59)^('תכנון הבראה'!$K59/12)+
($C31=3)*'תכנון הבראה'!$L59*(CU$17&lt;='תכנון הבראה'!$J59))+ IF($C31=4,(1-'תכנון הבראה'!$M59/'תכנון הבראה'!$B59)*'תכנון הבראה'!$C59,0)*(CU$17&lt;='תכנון הבראה'!$D59)</f>
        <v>0</v>
      </c>
      <c r="CV31" s="162">
        <f ca="1">IF($A31="",0,($C31=0)*'פריסת חובות'!CV22 +($C31=1)*0+ ($C31=2)*IF(CV$17&lt;='תכנון הבראה'!$K59,0,OFFSET('פריסת חובות'!CV22,0,-'תכנון הבראה'!$K59))*(1+'תכנון הבראה'!$E59)^('תכנון הבראה'!$K59/12)+
($C31=3)*'תכנון הבראה'!$L59*(CV$17&lt;='תכנון הבראה'!$J59))+ IF($C31=4,(1-'תכנון הבראה'!$M59/'תכנון הבראה'!$B59)*'תכנון הבראה'!$C59,0)*(CV$17&lt;='תכנון הבראה'!$D59)</f>
        <v>0</v>
      </c>
      <c r="CW31" s="162">
        <f ca="1">IF($A31="",0,($C31=0)*'פריסת חובות'!CW22 +($C31=1)*0+ ($C31=2)*IF(CW$17&lt;='תכנון הבראה'!$K59,0,OFFSET('פריסת חובות'!CW22,0,-'תכנון הבראה'!$K59))*(1+'תכנון הבראה'!$E59)^('תכנון הבראה'!$K59/12)+
($C31=3)*'תכנון הבראה'!$L59*(CW$17&lt;='תכנון הבראה'!$J59))+ IF($C31=4,(1-'תכנון הבראה'!$M59/'תכנון הבראה'!$B59)*'תכנון הבראה'!$C59,0)*(CW$17&lt;='תכנון הבראה'!$D59)</f>
        <v>0</v>
      </c>
      <c r="CX31" s="162">
        <f ca="1">IF($A31="",0,($C31=0)*'פריסת חובות'!CX22 +($C31=1)*0+ ($C31=2)*IF(CX$17&lt;='תכנון הבראה'!$K59,0,OFFSET('פריסת חובות'!CX22,0,-'תכנון הבראה'!$K59))*(1+'תכנון הבראה'!$E59)^('תכנון הבראה'!$K59/12)+
($C31=3)*'תכנון הבראה'!$L59*(CX$17&lt;='תכנון הבראה'!$J59))+ IF($C31=4,(1-'תכנון הבראה'!$M59/'תכנון הבראה'!$B59)*'תכנון הבראה'!$C59,0)*(CX$17&lt;='תכנון הבראה'!$D59)</f>
        <v>0</v>
      </c>
      <c r="CY31" s="162">
        <f ca="1">IF($A31="",0,($C31=0)*'פריסת חובות'!CY22 +($C31=1)*0+ ($C31=2)*IF(CY$17&lt;='תכנון הבראה'!$K59,0,OFFSET('פריסת חובות'!CY22,0,-'תכנון הבראה'!$K59))*(1+'תכנון הבראה'!$E59)^('תכנון הבראה'!$K59/12)+
($C31=3)*'תכנון הבראה'!$L59*(CY$17&lt;='תכנון הבראה'!$J59))+ IF($C31=4,(1-'תכנון הבראה'!$M59/'תכנון הבראה'!$B59)*'תכנון הבראה'!$C59,0)*(CY$17&lt;='תכנון הבראה'!$D59)</f>
        <v>0</v>
      </c>
      <c r="CZ31" s="163">
        <f ca="1">IF($A31="",0,($C31=0)*'פריסת חובות'!CZ22 +($C31=1)*0+ ($C31=2)*IF(CZ$17&lt;='תכנון הבראה'!$K59,0,OFFSET('פריסת חובות'!CZ22,0,-'תכנון הבראה'!$K59))*(1+'תכנון הבראה'!$E59)^('תכנון הבראה'!$K59/12)+
($C31=3)*'תכנון הבראה'!$L59*(CZ$17&lt;='תכנון הבראה'!$J59))+ IF($C31=4,(1-'תכנון הבראה'!$M59/'תכנון הבראה'!$B59)*'תכנון הבראה'!$C59,0)*(CZ$17&lt;='תכנון הבראה'!$D59)</f>
        <v>0</v>
      </c>
    </row>
    <row r="32" spans="1:104" ht="12.75" hidden="1" customHeight="1" outlineLevel="1">
      <c r="A32" s="193" t="str">
        <f ca="1">'תכנון הבראה'!A60</f>
        <v/>
      </c>
      <c r="B32" s="161">
        <f>'תכנון הבראה'!H60</f>
        <v>0</v>
      </c>
      <c r="C32" s="158">
        <f t="shared" si="18"/>
        <v>0</v>
      </c>
      <c r="D32" s="158"/>
      <c r="E32" s="162">
        <f ca="1">IF($A32="",0,($C32=0)*'פריסת חובות'!E23 +($C32=1)*0+ ($C32=2)*IF(E$17&lt;='תכנון הבראה'!$K60,0,OFFSET('פריסת חובות'!E23,0,-'תכנון הבראה'!$K60))*(1+'תכנון הבראה'!$E60)^('תכנון הבראה'!$K60/12)+
($C32=3)*'תכנון הבראה'!$L60*(E$17&lt;='תכנון הבראה'!$J60))+ IF($C32=4,(1-'תכנון הבראה'!$M60/'תכנון הבראה'!$B60)*'תכנון הבראה'!$C60,0)*(E$17&lt;='תכנון הבראה'!$D60)</f>
        <v>0</v>
      </c>
      <c r="F32" s="162">
        <f ca="1">IF($A32="",0,($C32=0)*'פריסת חובות'!F23 +($C32=1)*0+ ($C32=2)*IF(F$17&lt;='תכנון הבראה'!$K60,0,OFFSET('פריסת חובות'!F23,0,-'תכנון הבראה'!$K60))*(1+'תכנון הבראה'!$E60)^('תכנון הבראה'!$K60/12)+
($C32=3)*'תכנון הבראה'!$L60*(F$17&lt;='תכנון הבראה'!$J60))+ IF($C32=4,(1-'תכנון הבראה'!$M60/'תכנון הבראה'!$B60)*'תכנון הבראה'!$C60,0)*(F$17&lt;='תכנון הבראה'!$D60)</f>
        <v>0</v>
      </c>
      <c r="G32" s="162">
        <f ca="1">IF($A32="",0,($C32=0)*'פריסת חובות'!G23 +($C32=1)*0+ ($C32=2)*IF(G$17&lt;='תכנון הבראה'!$K60,0,OFFSET('פריסת חובות'!G23,0,-'תכנון הבראה'!$K60))*(1+'תכנון הבראה'!$E60)^('תכנון הבראה'!$K60/12)+
($C32=3)*'תכנון הבראה'!$L60*(G$17&lt;='תכנון הבראה'!$J60))+ IF($C32=4,(1-'תכנון הבראה'!$M60/'תכנון הבראה'!$B60)*'תכנון הבראה'!$C60,0)*(G$17&lt;='תכנון הבראה'!$D60)</f>
        <v>0</v>
      </c>
      <c r="H32" s="162">
        <f ca="1">IF($A32="",0,($C32=0)*'פריסת חובות'!H23 +($C32=1)*0+ ($C32=2)*IF(H$17&lt;='תכנון הבראה'!$K60,0,OFFSET('פריסת חובות'!H23,0,-'תכנון הבראה'!$K60))*(1+'תכנון הבראה'!$E60)^('תכנון הבראה'!$K60/12)+
($C32=3)*'תכנון הבראה'!$L60*(H$17&lt;='תכנון הבראה'!$J60))+ IF($C32=4,(1-'תכנון הבראה'!$M60/'תכנון הבראה'!$B60)*'תכנון הבראה'!$C60,0)*(H$17&lt;='תכנון הבראה'!$D60)</f>
        <v>0</v>
      </c>
      <c r="I32" s="162">
        <f ca="1">IF($A32="",0,($C32=0)*'פריסת חובות'!I23 +($C32=1)*0+ ($C32=2)*IF(I$17&lt;='תכנון הבראה'!$K60,0,OFFSET('פריסת חובות'!I23,0,-'תכנון הבראה'!$K60))*(1+'תכנון הבראה'!$E60)^('תכנון הבראה'!$K60/12)+
($C32=3)*'תכנון הבראה'!$L60*(I$17&lt;='תכנון הבראה'!$J60))+ IF($C32=4,(1-'תכנון הבראה'!$M60/'תכנון הבראה'!$B60)*'תכנון הבראה'!$C60,0)*(I$17&lt;='תכנון הבראה'!$D60)</f>
        <v>0</v>
      </c>
      <c r="J32" s="162">
        <f ca="1">IF($A32="",0,($C32=0)*'פריסת חובות'!J23 +($C32=1)*0+ ($C32=2)*IF(J$17&lt;='תכנון הבראה'!$K60,0,OFFSET('פריסת חובות'!J23,0,-'תכנון הבראה'!$K60))*(1+'תכנון הבראה'!$E60)^('תכנון הבראה'!$K60/12)+
($C32=3)*'תכנון הבראה'!$L60*(J$17&lt;='תכנון הבראה'!$J60))+ IF($C32=4,(1-'תכנון הבראה'!$M60/'תכנון הבראה'!$B60)*'תכנון הבראה'!$C60,0)*(J$17&lt;='תכנון הבראה'!$D60)</f>
        <v>0</v>
      </c>
      <c r="K32" s="162">
        <f ca="1">IF($A32="",0,($C32=0)*'פריסת חובות'!K23 +($C32=1)*0+ ($C32=2)*IF(K$17&lt;='תכנון הבראה'!$K60,0,OFFSET('פריסת חובות'!K23,0,-'תכנון הבראה'!$K60))*(1+'תכנון הבראה'!$E60)^('תכנון הבראה'!$K60/12)+
($C32=3)*'תכנון הבראה'!$L60*(K$17&lt;='תכנון הבראה'!$J60))+ IF($C32=4,(1-'תכנון הבראה'!$M60/'תכנון הבראה'!$B60)*'תכנון הבראה'!$C60,0)*(K$17&lt;='תכנון הבראה'!$D60)</f>
        <v>0</v>
      </c>
      <c r="L32" s="162">
        <f ca="1">IF($A32="",0,($C32=0)*'פריסת חובות'!L23 +($C32=1)*0+ ($C32=2)*IF(L$17&lt;='תכנון הבראה'!$K60,0,OFFSET('פריסת חובות'!L23,0,-'תכנון הבראה'!$K60))*(1+'תכנון הבראה'!$E60)^('תכנון הבראה'!$K60/12)+
($C32=3)*'תכנון הבראה'!$L60*(L$17&lt;='תכנון הבראה'!$J60))+ IF($C32=4,(1-'תכנון הבראה'!$M60/'תכנון הבראה'!$B60)*'תכנון הבראה'!$C60,0)*(L$17&lt;='תכנון הבראה'!$D60)</f>
        <v>0</v>
      </c>
      <c r="M32" s="162">
        <f ca="1">IF($A32="",0,($C32=0)*'פריסת חובות'!M23 +($C32=1)*0+ ($C32=2)*IF(M$17&lt;='תכנון הבראה'!$K60,0,OFFSET('פריסת חובות'!M23,0,-'תכנון הבראה'!$K60))*(1+'תכנון הבראה'!$E60)^('תכנון הבראה'!$K60/12)+
($C32=3)*'תכנון הבראה'!$L60*(M$17&lt;='תכנון הבראה'!$J60))+ IF($C32=4,(1-'תכנון הבראה'!$M60/'תכנון הבראה'!$B60)*'תכנון הבראה'!$C60,0)*(M$17&lt;='תכנון הבראה'!$D60)</f>
        <v>0</v>
      </c>
      <c r="N32" s="162">
        <f ca="1">IF($A32="",0,($C32=0)*'פריסת חובות'!N23 +($C32=1)*0+ ($C32=2)*IF(N$17&lt;='תכנון הבראה'!$K60,0,OFFSET('פריסת חובות'!N23,0,-'תכנון הבראה'!$K60))*(1+'תכנון הבראה'!$E60)^('תכנון הבראה'!$K60/12)+
($C32=3)*'תכנון הבראה'!$L60*(N$17&lt;='תכנון הבראה'!$J60))+ IF($C32=4,(1-'תכנון הבראה'!$M60/'תכנון הבראה'!$B60)*'תכנון הבראה'!$C60,0)*(N$17&lt;='תכנון הבראה'!$D60)</f>
        <v>0</v>
      </c>
      <c r="O32" s="162">
        <f ca="1">IF($A32="",0,($C32=0)*'פריסת חובות'!O23 +($C32=1)*0+ ($C32=2)*IF(O$17&lt;='תכנון הבראה'!$K60,0,OFFSET('פריסת חובות'!O23,0,-'תכנון הבראה'!$K60))*(1+'תכנון הבראה'!$E60)^('תכנון הבראה'!$K60/12)+
($C32=3)*'תכנון הבראה'!$L60*(O$17&lt;='תכנון הבראה'!$J60))+ IF($C32=4,(1-'תכנון הבראה'!$M60/'תכנון הבראה'!$B60)*'תכנון הבראה'!$C60,0)*(O$17&lt;='תכנון הבראה'!$D60)</f>
        <v>0</v>
      </c>
      <c r="P32" s="162">
        <f ca="1">IF($A32="",0,($C32=0)*'פריסת חובות'!P23 +($C32=1)*0+ ($C32=2)*IF(P$17&lt;='תכנון הבראה'!$K60,0,OFFSET('פריסת חובות'!P23,0,-'תכנון הבראה'!$K60))*(1+'תכנון הבראה'!$E60)^('תכנון הבראה'!$K60/12)+
($C32=3)*'תכנון הבראה'!$L60*(P$17&lt;='תכנון הבראה'!$J60))+ IF($C32=4,(1-'תכנון הבראה'!$M60/'תכנון הבראה'!$B60)*'תכנון הבראה'!$C60,0)*(P$17&lt;='תכנון הבראה'!$D60)</f>
        <v>0</v>
      </c>
      <c r="Q32" s="162">
        <f ca="1">IF($A32="",0,($C32=0)*'פריסת חובות'!Q23 +($C32=1)*0+ ($C32=2)*IF(Q$17&lt;='תכנון הבראה'!$K60,0,OFFSET('פריסת חובות'!Q23,0,-'תכנון הבראה'!$K60))*(1+'תכנון הבראה'!$E60)^('תכנון הבראה'!$K60/12)+
($C32=3)*'תכנון הבראה'!$L60*(Q$17&lt;='תכנון הבראה'!$J60))+ IF($C32=4,(1-'תכנון הבראה'!$M60/'תכנון הבראה'!$B60)*'תכנון הבראה'!$C60,0)*(Q$17&lt;='תכנון הבראה'!$D60)</f>
        <v>0</v>
      </c>
      <c r="R32" s="162">
        <f ca="1">IF($A32="",0,($C32=0)*'פריסת חובות'!R23 +($C32=1)*0+ ($C32=2)*IF(R$17&lt;='תכנון הבראה'!$K60,0,OFFSET('פריסת חובות'!R23,0,-'תכנון הבראה'!$K60))*(1+'תכנון הבראה'!$E60)^('תכנון הבראה'!$K60/12)+
($C32=3)*'תכנון הבראה'!$L60*(R$17&lt;='תכנון הבראה'!$J60))+ IF($C32=4,(1-'תכנון הבראה'!$M60/'תכנון הבראה'!$B60)*'תכנון הבראה'!$C60,0)*(R$17&lt;='תכנון הבראה'!$D60)</f>
        <v>0</v>
      </c>
      <c r="S32" s="162">
        <f ca="1">IF($A32="",0,($C32=0)*'פריסת חובות'!S23 +($C32=1)*0+ ($C32=2)*IF(S$17&lt;='תכנון הבראה'!$K60,0,OFFSET('פריסת חובות'!S23,0,-'תכנון הבראה'!$K60))*(1+'תכנון הבראה'!$E60)^('תכנון הבראה'!$K60/12)+
($C32=3)*'תכנון הבראה'!$L60*(S$17&lt;='תכנון הבראה'!$J60))+ IF($C32=4,(1-'תכנון הבראה'!$M60/'תכנון הבראה'!$B60)*'תכנון הבראה'!$C60,0)*(S$17&lt;='תכנון הבראה'!$D60)</f>
        <v>0</v>
      </c>
      <c r="T32" s="162">
        <f ca="1">IF($A32="",0,($C32=0)*'פריסת חובות'!T23 +($C32=1)*0+ ($C32=2)*IF(T$17&lt;='תכנון הבראה'!$K60,0,OFFSET('פריסת חובות'!T23,0,-'תכנון הבראה'!$K60))*(1+'תכנון הבראה'!$E60)^('תכנון הבראה'!$K60/12)+
($C32=3)*'תכנון הבראה'!$L60*(T$17&lt;='תכנון הבראה'!$J60))+ IF($C32=4,(1-'תכנון הבראה'!$M60/'תכנון הבראה'!$B60)*'תכנון הבראה'!$C60,0)*(T$17&lt;='תכנון הבראה'!$D60)</f>
        <v>0</v>
      </c>
      <c r="U32" s="162">
        <f ca="1">IF($A32="",0,($C32=0)*'פריסת חובות'!U23 +($C32=1)*0+ ($C32=2)*IF(U$17&lt;='תכנון הבראה'!$K60,0,OFFSET('פריסת חובות'!U23,0,-'תכנון הבראה'!$K60))*(1+'תכנון הבראה'!$E60)^('תכנון הבראה'!$K60/12)+
($C32=3)*'תכנון הבראה'!$L60*(U$17&lt;='תכנון הבראה'!$J60))+ IF($C32=4,(1-'תכנון הבראה'!$M60/'תכנון הבראה'!$B60)*'תכנון הבראה'!$C60,0)*(U$17&lt;='תכנון הבראה'!$D60)</f>
        <v>0</v>
      </c>
      <c r="V32" s="162">
        <f ca="1">IF($A32="",0,($C32=0)*'פריסת חובות'!V23 +($C32=1)*0+ ($C32=2)*IF(V$17&lt;='תכנון הבראה'!$K60,0,OFFSET('פריסת חובות'!V23,0,-'תכנון הבראה'!$K60))*(1+'תכנון הבראה'!$E60)^('תכנון הבראה'!$K60/12)+
($C32=3)*'תכנון הבראה'!$L60*(V$17&lt;='תכנון הבראה'!$J60))+ IF($C32=4,(1-'תכנון הבראה'!$M60/'תכנון הבראה'!$B60)*'תכנון הבראה'!$C60,0)*(V$17&lt;='תכנון הבראה'!$D60)</f>
        <v>0</v>
      </c>
      <c r="W32" s="162">
        <f ca="1">IF($A32="",0,($C32=0)*'פריסת חובות'!W23 +($C32=1)*0+ ($C32=2)*IF(W$17&lt;='תכנון הבראה'!$K60,0,OFFSET('פריסת חובות'!W23,0,-'תכנון הבראה'!$K60))*(1+'תכנון הבראה'!$E60)^('תכנון הבראה'!$K60/12)+
($C32=3)*'תכנון הבראה'!$L60*(W$17&lt;='תכנון הבראה'!$J60))+ IF($C32=4,(1-'תכנון הבראה'!$M60/'תכנון הבראה'!$B60)*'תכנון הבראה'!$C60,0)*(W$17&lt;='תכנון הבראה'!$D60)</f>
        <v>0</v>
      </c>
      <c r="X32" s="162">
        <f ca="1">IF($A32="",0,($C32=0)*'פריסת חובות'!X23 +($C32=1)*0+ ($C32=2)*IF(X$17&lt;='תכנון הבראה'!$K60,0,OFFSET('פריסת חובות'!X23,0,-'תכנון הבראה'!$K60))*(1+'תכנון הבראה'!$E60)^('תכנון הבראה'!$K60/12)+
($C32=3)*'תכנון הבראה'!$L60*(X$17&lt;='תכנון הבראה'!$J60))+ IF($C32=4,(1-'תכנון הבראה'!$M60/'תכנון הבראה'!$B60)*'תכנון הבראה'!$C60,0)*(X$17&lt;='תכנון הבראה'!$D60)</f>
        <v>0</v>
      </c>
      <c r="Y32" s="162">
        <f ca="1">IF($A32="",0,($C32=0)*'פריסת חובות'!Y23 +($C32=1)*0+ ($C32=2)*IF(Y$17&lt;='תכנון הבראה'!$K60,0,OFFSET('פריסת חובות'!Y23,0,-'תכנון הבראה'!$K60))*(1+'תכנון הבראה'!$E60)^('תכנון הבראה'!$K60/12)+
($C32=3)*'תכנון הבראה'!$L60*(Y$17&lt;='תכנון הבראה'!$J60))+ IF($C32=4,(1-'תכנון הבראה'!$M60/'תכנון הבראה'!$B60)*'תכנון הבראה'!$C60,0)*(Y$17&lt;='תכנון הבראה'!$D60)</f>
        <v>0</v>
      </c>
      <c r="Z32" s="162">
        <f ca="1">IF($A32="",0,($C32=0)*'פריסת חובות'!Z23 +($C32=1)*0+ ($C32=2)*IF(Z$17&lt;='תכנון הבראה'!$K60,0,OFFSET('פריסת חובות'!Z23,0,-'תכנון הבראה'!$K60))*(1+'תכנון הבראה'!$E60)^('תכנון הבראה'!$K60/12)+
($C32=3)*'תכנון הבראה'!$L60*(Z$17&lt;='תכנון הבראה'!$J60))+ IF($C32=4,(1-'תכנון הבראה'!$M60/'תכנון הבראה'!$B60)*'תכנון הבראה'!$C60,0)*(Z$17&lt;='תכנון הבראה'!$D60)</f>
        <v>0</v>
      </c>
      <c r="AA32" s="162">
        <f ca="1">IF($A32="",0,($C32=0)*'פריסת חובות'!AA23 +($C32=1)*0+ ($C32=2)*IF(AA$17&lt;='תכנון הבראה'!$K60,0,OFFSET('פריסת חובות'!AA23,0,-'תכנון הבראה'!$K60))*(1+'תכנון הבראה'!$E60)^('תכנון הבראה'!$K60/12)+
($C32=3)*'תכנון הבראה'!$L60*(AA$17&lt;='תכנון הבראה'!$J60))+ IF($C32=4,(1-'תכנון הבראה'!$M60/'תכנון הבראה'!$B60)*'תכנון הבראה'!$C60,0)*(AA$17&lt;='תכנון הבראה'!$D60)</f>
        <v>0</v>
      </c>
      <c r="AB32" s="162">
        <f ca="1">IF($A32="",0,($C32=0)*'פריסת חובות'!AB23 +($C32=1)*0+ ($C32=2)*IF(AB$17&lt;='תכנון הבראה'!$K60,0,OFFSET('פריסת חובות'!AB23,0,-'תכנון הבראה'!$K60))*(1+'תכנון הבראה'!$E60)^('תכנון הבראה'!$K60/12)+
($C32=3)*'תכנון הבראה'!$L60*(AB$17&lt;='תכנון הבראה'!$J60))+ IF($C32=4,(1-'תכנון הבראה'!$M60/'תכנון הבראה'!$B60)*'תכנון הבראה'!$C60,0)*(AB$17&lt;='תכנון הבראה'!$D60)</f>
        <v>0</v>
      </c>
      <c r="AC32" s="162">
        <f ca="1">IF($A32="",0,($C32=0)*'פריסת חובות'!AC23 +($C32=1)*0+ ($C32=2)*IF(AC$17&lt;='תכנון הבראה'!$K60,0,OFFSET('פריסת חובות'!AC23,0,-'תכנון הבראה'!$K60))*(1+'תכנון הבראה'!$E60)^('תכנון הבראה'!$K60/12)+
($C32=3)*'תכנון הבראה'!$L60*(AC$17&lt;='תכנון הבראה'!$J60))+ IF($C32=4,(1-'תכנון הבראה'!$M60/'תכנון הבראה'!$B60)*'תכנון הבראה'!$C60,0)*(AC$17&lt;='תכנון הבראה'!$D60)</f>
        <v>0</v>
      </c>
      <c r="AD32" s="162">
        <f ca="1">IF($A32="",0,($C32=0)*'פריסת חובות'!AD23 +($C32=1)*0+ ($C32=2)*IF(AD$17&lt;='תכנון הבראה'!$K60,0,OFFSET('פריסת חובות'!AD23,0,-'תכנון הבראה'!$K60))*(1+'תכנון הבראה'!$E60)^('תכנון הבראה'!$K60/12)+
($C32=3)*'תכנון הבראה'!$L60*(AD$17&lt;='תכנון הבראה'!$J60))+ IF($C32=4,(1-'תכנון הבראה'!$M60/'תכנון הבראה'!$B60)*'תכנון הבראה'!$C60,0)*(AD$17&lt;='תכנון הבראה'!$D60)</f>
        <v>0</v>
      </c>
      <c r="AE32" s="162">
        <f ca="1">IF($A32="",0,($C32=0)*'פריסת חובות'!AE23 +($C32=1)*0+ ($C32=2)*IF(AE$17&lt;='תכנון הבראה'!$K60,0,OFFSET('פריסת חובות'!AE23,0,-'תכנון הבראה'!$K60))*(1+'תכנון הבראה'!$E60)^('תכנון הבראה'!$K60/12)+
($C32=3)*'תכנון הבראה'!$L60*(AE$17&lt;='תכנון הבראה'!$J60))+ IF($C32=4,(1-'תכנון הבראה'!$M60/'תכנון הבראה'!$B60)*'תכנון הבראה'!$C60,0)*(AE$17&lt;='תכנון הבראה'!$D60)</f>
        <v>0</v>
      </c>
      <c r="AF32" s="162">
        <f ca="1">IF($A32="",0,($C32=0)*'פריסת חובות'!AF23 +($C32=1)*0+ ($C32=2)*IF(AF$17&lt;='תכנון הבראה'!$K60,0,OFFSET('פריסת חובות'!AF23,0,-'תכנון הבראה'!$K60))*(1+'תכנון הבראה'!$E60)^('תכנון הבראה'!$K60/12)+
($C32=3)*'תכנון הבראה'!$L60*(AF$17&lt;='תכנון הבראה'!$J60))+ IF($C32=4,(1-'תכנון הבראה'!$M60/'תכנון הבראה'!$B60)*'תכנון הבראה'!$C60,0)*(AF$17&lt;='תכנון הבראה'!$D60)</f>
        <v>0</v>
      </c>
      <c r="AG32" s="162">
        <f ca="1">IF($A32="",0,($C32=0)*'פריסת חובות'!AG23 +($C32=1)*0+ ($C32=2)*IF(AG$17&lt;='תכנון הבראה'!$K60,0,OFFSET('פריסת חובות'!AG23,0,-'תכנון הבראה'!$K60))*(1+'תכנון הבראה'!$E60)^('תכנון הבראה'!$K60/12)+
($C32=3)*'תכנון הבראה'!$L60*(AG$17&lt;='תכנון הבראה'!$J60))+ IF($C32=4,(1-'תכנון הבראה'!$M60/'תכנון הבראה'!$B60)*'תכנון הבראה'!$C60,0)*(AG$17&lt;='תכנון הבראה'!$D60)</f>
        <v>0</v>
      </c>
      <c r="AH32" s="162">
        <f ca="1">IF($A32="",0,($C32=0)*'פריסת חובות'!AH23 +($C32=1)*0+ ($C32=2)*IF(AH$17&lt;='תכנון הבראה'!$K60,0,OFFSET('פריסת חובות'!AH23,0,-'תכנון הבראה'!$K60))*(1+'תכנון הבראה'!$E60)^('תכנון הבראה'!$K60/12)+
($C32=3)*'תכנון הבראה'!$L60*(AH$17&lt;='תכנון הבראה'!$J60))+ IF($C32=4,(1-'תכנון הבראה'!$M60/'תכנון הבראה'!$B60)*'תכנון הבראה'!$C60,0)*(AH$17&lt;='תכנון הבראה'!$D60)</f>
        <v>0</v>
      </c>
      <c r="AI32" s="162">
        <f ca="1">IF($A32="",0,($C32=0)*'פריסת חובות'!AI23 +($C32=1)*0+ ($C32=2)*IF(AI$17&lt;='תכנון הבראה'!$K60,0,OFFSET('פריסת חובות'!AI23,0,-'תכנון הבראה'!$K60))*(1+'תכנון הבראה'!$E60)^('תכנון הבראה'!$K60/12)+
($C32=3)*'תכנון הבראה'!$L60*(AI$17&lt;='תכנון הבראה'!$J60))+ IF($C32=4,(1-'תכנון הבראה'!$M60/'תכנון הבראה'!$B60)*'תכנון הבראה'!$C60,0)*(AI$17&lt;='תכנון הבראה'!$D60)</f>
        <v>0</v>
      </c>
      <c r="AJ32" s="162">
        <f ca="1">IF($A32="",0,($C32=0)*'פריסת חובות'!AJ23 +($C32=1)*0+ ($C32=2)*IF(AJ$17&lt;='תכנון הבראה'!$K60,0,OFFSET('פריסת חובות'!AJ23,0,-'תכנון הבראה'!$K60))*(1+'תכנון הבראה'!$E60)^('תכנון הבראה'!$K60/12)+
($C32=3)*'תכנון הבראה'!$L60*(AJ$17&lt;='תכנון הבראה'!$J60))+ IF($C32=4,(1-'תכנון הבראה'!$M60/'תכנון הבראה'!$B60)*'תכנון הבראה'!$C60,0)*(AJ$17&lt;='תכנון הבראה'!$D60)</f>
        <v>0</v>
      </c>
      <c r="AK32" s="162">
        <f ca="1">IF($A32="",0,($C32=0)*'פריסת חובות'!AK23 +($C32=1)*0+ ($C32=2)*IF(AK$17&lt;='תכנון הבראה'!$K60,0,OFFSET('פריסת חובות'!AK23,0,-'תכנון הבראה'!$K60))*(1+'תכנון הבראה'!$E60)^('תכנון הבראה'!$K60/12)+
($C32=3)*'תכנון הבראה'!$L60*(AK$17&lt;='תכנון הבראה'!$J60))+ IF($C32=4,(1-'תכנון הבראה'!$M60/'תכנון הבראה'!$B60)*'תכנון הבראה'!$C60,0)*(AK$17&lt;='תכנון הבראה'!$D60)</f>
        <v>0</v>
      </c>
      <c r="AL32" s="162">
        <f ca="1">IF($A32="",0,($C32=0)*'פריסת חובות'!AL23 +($C32=1)*0+ ($C32=2)*IF(AL$17&lt;='תכנון הבראה'!$K60,0,OFFSET('פריסת חובות'!AL23,0,-'תכנון הבראה'!$K60))*(1+'תכנון הבראה'!$E60)^('תכנון הבראה'!$K60/12)+
($C32=3)*'תכנון הבראה'!$L60*(AL$17&lt;='תכנון הבראה'!$J60))+ IF($C32=4,(1-'תכנון הבראה'!$M60/'תכנון הבראה'!$B60)*'תכנון הבראה'!$C60,0)*(AL$17&lt;='תכנון הבראה'!$D60)</f>
        <v>0</v>
      </c>
      <c r="AM32" s="162">
        <f ca="1">IF($A32="",0,($C32=0)*'פריסת חובות'!AM23 +($C32=1)*0+ ($C32=2)*IF(AM$17&lt;='תכנון הבראה'!$K60,0,OFFSET('פריסת חובות'!AM23,0,-'תכנון הבראה'!$K60))*(1+'תכנון הבראה'!$E60)^('תכנון הבראה'!$K60/12)+
($C32=3)*'תכנון הבראה'!$L60*(AM$17&lt;='תכנון הבראה'!$J60))+ IF($C32=4,(1-'תכנון הבראה'!$M60/'תכנון הבראה'!$B60)*'תכנון הבראה'!$C60,0)*(AM$17&lt;='תכנון הבראה'!$D60)</f>
        <v>0</v>
      </c>
      <c r="AN32" s="162">
        <f ca="1">IF($A32="",0,($C32=0)*'פריסת חובות'!AN23 +($C32=1)*0+ ($C32=2)*IF(AN$17&lt;='תכנון הבראה'!$K60,0,OFFSET('פריסת חובות'!AN23,0,-'תכנון הבראה'!$K60))*(1+'תכנון הבראה'!$E60)^('תכנון הבראה'!$K60/12)+
($C32=3)*'תכנון הבראה'!$L60*(AN$17&lt;='תכנון הבראה'!$J60))+ IF($C32=4,(1-'תכנון הבראה'!$M60/'תכנון הבראה'!$B60)*'תכנון הבראה'!$C60,0)*(AN$17&lt;='תכנון הבראה'!$D60)</f>
        <v>0</v>
      </c>
      <c r="AO32" s="162">
        <f ca="1">IF($A32="",0,($C32=0)*'פריסת חובות'!AO23 +($C32=1)*0+ ($C32=2)*IF(AO$17&lt;='תכנון הבראה'!$K60,0,OFFSET('פריסת חובות'!AO23,0,-'תכנון הבראה'!$K60))*(1+'תכנון הבראה'!$E60)^('תכנון הבראה'!$K60/12)+
($C32=3)*'תכנון הבראה'!$L60*(AO$17&lt;='תכנון הבראה'!$J60))+ IF($C32=4,(1-'תכנון הבראה'!$M60/'תכנון הבראה'!$B60)*'תכנון הבראה'!$C60,0)*(AO$17&lt;='תכנון הבראה'!$D60)</f>
        <v>0</v>
      </c>
      <c r="AP32" s="162">
        <f ca="1">IF($A32="",0,($C32=0)*'פריסת חובות'!AP23 +($C32=1)*0+ ($C32=2)*IF(AP$17&lt;='תכנון הבראה'!$K60,0,OFFSET('פריסת חובות'!AP23,0,-'תכנון הבראה'!$K60))*(1+'תכנון הבראה'!$E60)^('תכנון הבראה'!$K60/12)+
($C32=3)*'תכנון הבראה'!$L60*(AP$17&lt;='תכנון הבראה'!$J60))+ IF($C32=4,(1-'תכנון הבראה'!$M60/'תכנון הבראה'!$B60)*'תכנון הבראה'!$C60,0)*(AP$17&lt;='תכנון הבראה'!$D60)</f>
        <v>0</v>
      </c>
      <c r="AQ32" s="162">
        <f ca="1">IF($A32="",0,($C32=0)*'פריסת חובות'!AQ23 +($C32=1)*0+ ($C32=2)*IF(AQ$17&lt;='תכנון הבראה'!$K60,0,OFFSET('פריסת חובות'!AQ23,0,-'תכנון הבראה'!$K60))*(1+'תכנון הבראה'!$E60)^('תכנון הבראה'!$K60/12)+
($C32=3)*'תכנון הבראה'!$L60*(AQ$17&lt;='תכנון הבראה'!$J60))+ IF($C32=4,(1-'תכנון הבראה'!$M60/'תכנון הבראה'!$B60)*'תכנון הבראה'!$C60,0)*(AQ$17&lt;='תכנון הבראה'!$D60)</f>
        <v>0</v>
      </c>
      <c r="AR32" s="162">
        <f ca="1">IF($A32="",0,($C32=0)*'פריסת חובות'!AR23 +($C32=1)*0+ ($C32=2)*IF(AR$17&lt;='תכנון הבראה'!$K60,0,OFFSET('פריסת חובות'!AR23,0,-'תכנון הבראה'!$K60))*(1+'תכנון הבראה'!$E60)^('תכנון הבראה'!$K60/12)+
($C32=3)*'תכנון הבראה'!$L60*(AR$17&lt;='תכנון הבראה'!$J60))+ IF($C32=4,(1-'תכנון הבראה'!$M60/'תכנון הבראה'!$B60)*'תכנון הבראה'!$C60,0)*(AR$17&lt;='תכנון הבראה'!$D60)</f>
        <v>0</v>
      </c>
      <c r="AS32" s="162">
        <f ca="1">IF($A32="",0,($C32=0)*'פריסת חובות'!AS23 +($C32=1)*0+ ($C32=2)*IF(AS$17&lt;='תכנון הבראה'!$K60,0,OFFSET('פריסת חובות'!AS23,0,-'תכנון הבראה'!$K60))*(1+'תכנון הבראה'!$E60)^('תכנון הבראה'!$K60/12)+
($C32=3)*'תכנון הבראה'!$L60*(AS$17&lt;='תכנון הבראה'!$J60))+ IF($C32=4,(1-'תכנון הבראה'!$M60/'תכנון הבראה'!$B60)*'תכנון הבראה'!$C60,0)*(AS$17&lt;='תכנון הבראה'!$D60)</f>
        <v>0</v>
      </c>
      <c r="AT32" s="162">
        <f ca="1">IF($A32="",0,($C32=0)*'פריסת חובות'!AT23 +($C32=1)*0+ ($C32=2)*IF(AT$17&lt;='תכנון הבראה'!$K60,0,OFFSET('פריסת חובות'!AT23,0,-'תכנון הבראה'!$K60))*(1+'תכנון הבראה'!$E60)^('תכנון הבראה'!$K60/12)+
($C32=3)*'תכנון הבראה'!$L60*(AT$17&lt;='תכנון הבראה'!$J60))+ IF($C32=4,(1-'תכנון הבראה'!$M60/'תכנון הבראה'!$B60)*'תכנון הבראה'!$C60,0)*(AT$17&lt;='תכנון הבראה'!$D60)</f>
        <v>0</v>
      </c>
      <c r="AU32" s="162">
        <f ca="1">IF($A32="",0,($C32=0)*'פריסת חובות'!AU23 +($C32=1)*0+ ($C32=2)*IF(AU$17&lt;='תכנון הבראה'!$K60,0,OFFSET('פריסת חובות'!AU23,0,-'תכנון הבראה'!$K60))*(1+'תכנון הבראה'!$E60)^('תכנון הבראה'!$K60/12)+
($C32=3)*'תכנון הבראה'!$L60*(AU$17&lt;='תכנון הבראה'!$J60))+ IF($C32=4,(1-'תכנון הבראה'!$M60/'תכנון הבראה'!$B60)*'תכנון הבראה'!$C60,0)*(AU$17&lt;='תכנון הבראה'!$D60)</f>
        <v>0</v>
      </c>
      <c r="AV32" s="162">
        <f ca="1">IF($A32="",0,($C32=0)*'פריסת חובות'!AV23 +($C32=1)*0+ ($C32=2)*IF(AV$17&lt;='תכנון הבראה'!$K60,0,OFFSET('פריסת חובות'!AV23,0,-'תכנון הבראה'!$K60))*(1+'תכנון הבראה'!$E60)^('תכנון הבראה'!$K60/12)+
($C32=3)*'תכנון הבראה'!$L60*(AV$17&lt;='תכנון הבראה'!$J60))+ IF($C32=4,(1-'תכנון הבראה'!$M60/'תכנון הבראה'!$B60)*'תכנון הבראה'!$C60,0)*(AV$17&lt;='תכנון הבראה'!$D60)</f>
        <v>0</v>
      </c>
      <c r="AW32" s="162">
        <f ca="1">IF($A32="",0,($C32=0)*'פריסת חובות'!AW23 +($C32=1)*0+ ($C32=2)*IF(AW$17&lt;='תכנון הבראה'!$K60,0,OFFSET('פריסת חובות'!AW23,0,-'תכנון הבראה'!$K60))*(1+'תכנון הבראה'!$E60)^('תכנון הבראה'!$K60/12)+
($C32=3)*'תכנון הבראה'!$L60*(AW$17&lt;='תכנון הבראה'!$J60))+ IF($C32=4,(1-'תכנון הבראה'!$M60/'תכנון הבראה'!$B60)*'תכנון הבראה'!$C60,0)*(AW$17&lt;='תכנון הבראה'!$D60)</f>
        <v>0</v>
      </c>
      <c r="AX32" s="162">
        <f ca="1">IF($A32="",0,($C32=0)*'פריסת חובות'!AX23 +($C32=1)*0+ ($C32=2)*IF(AX$17&lt;='תכנון הבראה'!$K60,0,OFFSET('פריסת חובות'!AX23,0,-'תכנון הבראה'!$K60))*(1+'תכנון הבראה'!$E60)^('תכנון הבראה'!$K60/12)+
($C32=3)*'תכנון הבראה'!$L60*(AX$17&lt;='תכנון הבראה'!$J60))+ IF($C32=4,(1-'תכנון הבראה'!$M60/'תכנון הבראה'!$B60)*'תכנון הבראה'!$C60,0)*(AX$17&lt;='תכנון הבראה'!$D60)</f>
        <v>0</v>
      </c>
      <c r="AY32" s="162">
        <f ca="1">IF($A32="",0,($C32=0)*'פריסת חובות'!AY23 +($C32=1)*0+ ($C32=2)*IF(AY$17&lt;='תכנון הבראה'!$K60,0,OFFSET('פריסת חובות'!AY23,0,-'תכנון הבראה'!$K60))*(1+'תכנון הבראה'!$E60)^('תכנון הבראה'!$K60/12)+
($C32=3)*'תכנון הבראה'!$L60*(AY$17&lt;='תכנון הבראה'!$J60))+ IF($C32=4,(1-'תכנון הבראה'!$M60/'תכנון הבראה'!$B60)*'תכנון הבראה'!$C60,0)*(AY$17&lt;='תכנון הבראה'!$D60)</f>
        <v>0</v>
      </c>
      <c r="AZ32" s="162">
        <f ca="1">IF($A32="",0,($C32=0)*'פריסת חובות'!AZ23 +($C32=1)*0+ ($C32=2)*IF(AZ$17&lt;='תכנון הבראה'!$K60,0,OFFSET('פריסת חובות'!AZ23,0,-'תכנון הבראה'!$K60))*(1+'תכנון הבראה'!$E60)^('תכנון הבראה'!$K60/12)+
($C32=3)*'תכנון הבראה'!$L60*(AZ$17&lt;='תכנון הבראה'!$J60))+ IF($C32=4,(1-'תכנון הבראה'!$M60/'תכנון הבראה'!$B60)*'תכנון הבראה'!$C60,0)*(AZ$17&lt;='תכנון הבראה'!$D60)</f>
        <v>0</v>
      </c>
      <c r="BA32" s="162">
        <f ca="1">IF($A32="",0,($C32=0)*'פריסת חובות'!BA23 +($C32=1)*0+ ($C32=2)*IF(BA$17&lt;='תכנון הבראה'!$K60,0,OFFSET('פריסת חובות'!BA23,0,-'תכנון הבראה'!$K60))*(1+'תכנון הבראה'!$E60)^('תכנון הבראה'!$K60/12)+
($C32=3)*'תכנון הבראה'!$L60*(BA$17&lt;='תכנון הבראה'!$J60))+ IF($C32=4,(1-'תכנון הבראה'!$M60/'תכנון הבראה'!$B60)*'תכנון הבראה'!$C60,0)*(BA$17&lt;='תכנון הבראה'!$D60)</f>
        <v>0</v>
      </c>
      <c r="BB32" s="162">
        <f ca="1">IF($A32="",0,($C32=0)*'פריסת חובות'!BB23 +($C32=1)*0+ ($C32=2)*IF(BB$17&lt;='תכנון הבראה'!$K60,0,OFFSET('פריסת חובות'!BB23,0,-'תכנון הבראה'!$K60))*(1+'תכנון הבראה'!$E60)^('תכנון הבראה'!$K60/12)+
($C32=3)*'תכנון הבראה'!$L60*(BB$17&lt;='תכנון הבראה'!$J60))+ IF($C32=4,(1-'תכנון הבראה'!$M60/'תכנון הבראה'!$B60)*'תכנון הבראה'!$C60,0)*(BB$17&lt;='תכנון הבראה'!$D60)</f>
        <v>0</v>
      </c>
      <c r="BC32" s="162">
        <f ca="1">IF($A32="",0,($C32=0)*'פריסת חובות'!BC23 +($C32=1)*0+ ($C32=2)*IF(BC$17&lt;='תכנון הבראה'!$K60,0,OFFSET('פריסת חובות'!BC23,0,-'תכנון הבראה'!$K60))*(1+'תכנון הבראה'!$E60)^('תכנון הבראה'!$K60/12)+
($C32=3)*'תכנון הבראה'!$L60*(BC$17&lt;='תכנון הבראה'!$J60))+ IF($C32=4,(1-'תכנון הבראה'!$M60/'תכנון הבראה'!$B60)*'תכנון הבראה'!$C60,0)*(BC$17&lt;='תכנון הבראה'!$D60)</f>
        <v>0</v>
      </c>
      <c r="BD32" s="162">
        <f ca="1">IF($A32="",0,($C32=0)*'פריסת חובות'!BD23 +($C32=1)*0+ ($C32=2)*IF(BD$17&lt;='תכנון הבראה'!$K60,0,OFFSET('פריסת חובות'!BD23,0,-'תכנון הבראה'!$K60))*(1+'תכנון הבראה'!$E60)^('תכנון הבראה'!$K60/12)+
($C32=3)*'תכנון הבראה'!$L60*(BD$17&lt;='תכנון הבראה'!$J60))+ IF($C32=4,(1-'תכנון הבראה'!$M60/'תכנון הבראה'!$B60)*'תכנון הבראה'!$C60,0)*(BD$17&lt;='תכנון הבראה'!$D60)</f>
        <v>0</v>
      </c>
      <c r="BE32" s="162">
        <f ca="1">IF($A32="",0,($C32=0)*'פריסת חובות'!BE23 +($C32=1)*0+ ($C32=2)*IF(BE$17&lt;='תכנון הבראה'!$K60,0,OFFSET('פריסת חובות'!BE23,0,-'תכנון הבראה'!$K60))*(1+'תכנון הבראה'!$E60)^('תכנון הבראה'!$K60/12)+
($C32=3)*'תכנון הבראה'!$L60*(BE$17&lt;='תכנון הבראה'!$J60))+ IF($C32=4,(1-'תכנון הבראה'!$M60/'תכנון הבראה'!$B60)*'תכנון הבראה'!$C60,0)*(BE$17&lt;='תכנון הבראה'!$D60)</f>
        <v>0</v>
      </c>
      <c r="BF32" s="162">
        <f ca="1">IF($A32="",0,($C32=0)*'פריסת חובות'!BF23 +($C32=1)*0+ ($C32=2)*IF(BF$17&lt;='תכנון הבראה'!$K60,0,OFFSET('פריסת חובות'!BF23,0,-'תכנון הבראה'!$K60))*(1+'תכנון הבראה'!$E60)^('תכנון הבראה'!$K60/12)+
($C32=3)*'תכנון הבראה'!$L60*(BF$17&lt;='תכנון הבראה'!$J60))+ IF($C32=4,(1-'תכנון הבראה'!$M60/'תכנון הבראה'!$B60)*'תכנון הבראה'!$C60,0)*(BF$17&lt;='תכנון הבראה'!$D60)</f>
        <v>0</v>
      </c>
      <c r="BG32" s="162">
        <f ca="1">IF($A32="",0,($C32=0)*'פריסת חובות'!BG23 +($C32=1)*0+ ($C32=2)*IF(BG$17&lt;='תכנון הבראה'!$K60,0,OFFSET('פריסת חובות'!BG23,0,-'תכנון הבראה'!$K60))*(1+'תכנון הבראה'!$E60)^('תכנון הבראה'!$K60/12)+
($C32=3)*'תכנון הבראה'!$L60*(BG$17&lt;='תכנון הבראה'!$J60))+ IF($C32=4,(1-'תכנון הבראה'!$M60/'תכנון הבראה'!$B60)*'תכנון הבראה'!$C60,0)*(BG$17&lt;='תכנון הבראה'!$D60)</f>
        <v>0</v>
      </c>
      <c r="BH32" s="162">
        <f ca="1">IF($A32="",0,($C32=0)*'פריסת חובות'!BH23 +($C32=1)*0+ ($C32=2)*IF(BH$17&lt;='תכנון הבראה'!$K60,0,OFFSET('פריסת חובות'!BH23,0,-'תכנון הבראה'!$K60))*(1+'תכנון הבראה'!$E60)^('תכנון הבראה'!$K60/12)+
($C32=3)*'תכנון הבראה'!$L60*(BH$17&lt;='תכנון הבראה'!$J60))+ IF($C32=4,(1-'תכנון הבראה'!$M60/'תכנון הבראה'!$B60)*'תכנון הבראה'!$C60,0)*(BH$17&lt;='תכנון הבראה'!$D60)</f>
        <v>0</v>
      </c>
      <c r="BI32" s="162">
        <f ca="1">IF($A32="",0,($C32=0)*'פריסת חובות'!BI23 +($C32=1)*0+ ($C32=2)*IF(BI$17&lt;='תכנון הבראה'!$K60,0,OFFSET('פריסת חובות'!BI23,0,-'תכנון הבראה'!$K60))*(1+'תכנון הבראה'!$E60)^('תכנון הבראה'!$K60/12)+
($C32=3)*'תכנון הבראה'!$L60*(BI$17&lt;='תכנון הבראה'!$J60))+ IF($C32=4,(1-'תכנון הבראה'!$M60/'תכנון הבראה'!$B60)*'תכנון הבראה'!$C60,0)*(BI$17&lt;='תכנון הבראה'!$D60)</f>
        <v>0</v>
      </c>
      <c r="BJ32" s="162">
        <f ca="1">IF($A32="",0,($C32=0)*'פריסת חובות'!BJ23 +($C32=1)*0+ ($C32=2)*IF(BJ$17&lt;='תכנון הבראה'!$K60,0,OFFSET('פריסת חובות'!BJ23,0,-'תכנון הבראה'!$K60))*(1+'תכנון הבראה'!$E60)^('תכנון הבראה'!$K60/12)+
($C32=3)*'תכנון הבראה'!$L60*(BJ$17&lt;='תכנון הבראה'!$J60))+ IF($C32=4,(1-'תכנון הבראה'!$M60/'תכנון הבראה'!$B60)*'תכנון הבראה'!$C60,0)*(BJ$17&lt;='תכנון הבראה'!$D60)</f>
        <v>0</v>
      </c>
      <c r="BK32" s="162">
        <f ca="1">IF($A32="",0,($C32=0)*'פריסת חובות'!BK23 +($C32=1)*0+ ($C32=2)*IF(BK$17&lt;='תכנון הבראה'!$K60,0,OFFSET('פריסת חובות'!BK23,0,-'תכנון הבראה'!$K60))*(1+'תכנון הבראה'!$E60)^('תכנון הבראה'!$K60/12)+
($C32=3)*'תכנון הבראה'!$L60*(BK$17&lt;='תכנון הבראה'!$J60))+ IF($C32=4,(1-'תכנון הבראה'!$M60/'תכנון הבראה'!$B60)*'תכנון הבראה'!$C60,0)*(BK$17&lt;='תכנון הבראה'!$D60)</f>
        <v>0</v>
      </c>
      <c r="BL32" s="162">
        <f ca="1">IF($A32="",0,($C32=0)*'פריסת חובות'!BL23 +($C32=1)*0+ ($C32=2)*IF(BL$17&lt;='תכנון הבראה'!$K60,0,OFFSET('פריסת חובות'!BL23,0,-'תכנון הבראה'!$K60))*(1+'תכנון הבראה'!$E60)^('תכנון הבראה'!$K60/12)+
($C32=3)*'תכנון הבראה'!$L60*(BL$17&lt;='תכנון הבראה'!$J60))+ IF($C32=4,(1-'תכנון הבראה'!$M60/'תכנון הבראה'!$B60)*'תכנון הבראה'!$C60,0)*(BL$17&lt;='תכנון הבראה'!$D60)</f>
        <v>0</v>
      </c>
      <c r="BM32" s="162">
        <f ca="1">IF($A32="",0,($C32=0)*'פריסת חובות'!BM23 +($C32=1)*0+ ($C32=2)*IF(BM$17&lt;='תכנון הבראה'!$K60,0,OFFSET('פריסת חובות'!BM23,0,-'תכנון הבראה'!$K60))*(1+'תכנון הבראה'!$E60)^('תכנון הבראה'!$K60/12)+
($C32=3)*'תכנון הבראה'!$L60*(BM$17&lt;='תכנון הבראה'!$J60))+ IF($C32=4,(1-'תכנון הבראה'!$M60/'תכנון הבראה'!$B60)*'תכנון הבראה'!$C60,0)*(BM$17&lt;='תכנון הבראה'!$D60)</f>
        <v>0</v>
      </c>
      <c r="BN32" s="162">
        <f ca="1">IF($A32="",0,($C32=0)*'פריסת חובות'!BN23 +($C32=1)*0+ ($C32=2)*IF(BN$17&lt;='תכנון הבראה'!$K60,0,OFFSET('פריסת חובות'!BN23,0,-'תכנון הבראה'!$K60))*(1+'תכנון הבראה'!$E60)^('תכנון הבראה'!$K60/12)+
($C32=3)*'תכנון הבראה'!$L60*(BN$17&lt;='תכנון הבראה'!$J60))+ IF($C32=4,(1-'תכנון הבראה'!$M60/'תכנון הבראה'!$B60)*'תכנון הבראה'!$C60,0)*(BN$17&lt;='תכנון הבראה'!$D60)</f>
        <v>0</v>
      </c>
      <c r="BO32" s="162">
        <f ca="1">IF($A32="",0,($C32=0)*'פריסת חובות'!BO23 +($C32=1)*0+ ($C32=2)*IF(BO$17&lt;='תכנון הבראה'!$K60,0,OFFSET('פריסת חובות'!BO23,0,-'תכנון הבראה'!$K60))*(1+'תכנון הבראה'!$E60)^('תכנון הבראה'!$K60/12)+
($C32=3)*'תכנון הבראה'!$L60*(BO$17&lt;='תכנון הבראה'!$J60))+ IF($C32=4,(1-'תכנון הבראה'!$M60/'תכנון הבראה'!$B60)*'תכנון הבראה'!$C60,0)*(BO$17&lt;='תכנון הבראה'!$D60)</f>
        <v>0</v>
      </c>
      <c r="BP32" s="162">
        <f ca="1">IF($A32="",0,($C32=0)*'פריסת חובות'!BP23 +($C32=1)*0+ ($C32=2)*IF(BP$17&lt;='תכנון הבראה'!$K60,0,OFFSET('פריסת חובות'!BP23,0,-'תכנון הבראה'!$K60))*(1+'תכנון הבראה'!$E60)^('תכנון הבראה'!$K60/12)+
($C32=3)*'תכנון הבראה'!$L60*(BP$17&lt;='תכנון הבראה'!$J60))+ IF($C32=4,(1-'תכנון הבראה'!$M60/'תכנון הבראה'!$B60)*'תכנון הבראה'!$C60,0)*(BP$17&lt;='תכנון הבראה'!$D60)</f>
        <v>0</v>
      </c>
      <c r="BQ32" s="162">
        <f ca="1">IF($A32="",0,($C32=0)*'פריסת חובות'!BQ23 +($C32=1)*0+ ($C32=2)*IF(BQ$17&lt;='תכנון הבראה'!$K60,0,OFFSET('פריסת חובות'!BQ23,0,-'תכנון הבראה'!$K60))*(1+'תכנון הבראה'!$E60)^('תכנון הבראה'!$K60/12)+
($C32=3)*'תכנון הבראה'!$L60*(BQ$17&lt;='תכנון הבראה'!$J60))+ IF($C32=4,(1-'תכנון הבראה'!$M60/'תכנון הבראה'!$B60)*'תכנון הבראה'!$C60,0)*(BQ$17&lt;='תכנון הבראה'!$D60)</f>
        <v>0</v>
      </c>
      <c r="BR32" s="162">
        <f ca="1">IF($A32="",0,($C32=0)*'פריסת חובות'!BR23 +($C32=1)*0+ ($C32=2)*IF(BR$17&lt;='תכנון הבראה'!$K60,0,OFFSET('פריסת חובות'!BR23,0,-'תכנון הבראה'!$K60))*(1+'תכנון הבראה'!$E60)^('תכנון הבראה'!$K60/12)+
($C32=3)*'תכנון הבראה'!$L60*(BR$17&lt;='תכנון הבראה'!$J60))+ IF($C32=4,(1-'תכנון הבראה'!$M60/'תכנון הבראה'!$B60)*'תכנון הבראה'!$C60,0)*(BR$17&lt;='תכנון הבראה'!$D60)</f>
        <v>0</v>
      </c>
      <c r="BS32" s="162">
        <f ca="1">IF($A32="",0,($C32=0)*'פריסת חובות'!BS23 +($C32=1)*0+ ($C32=2)*IF(BS$17&lt;='תכנון הבראה'!$K60,0,OFFSET('פריסת חובות'!BS23,0,-'תכנון הבראה'!$K60))*(1+'תכנון הבראה'!$E60)^('תכנון הבראה'!$K60/12)+
($C32=3)*'תכנון הבראה'!$L60*(BS$17&lt;='תכנון הבראה'!$J60))+ IF($C32=4,(1-'תכנון הבראה'!$M60/'תכנון הבראה'!$B60)*'תכנון הבראה'!$C60,0)*(BS$17&lt;='תכנון הבראה'!$D60)</f>
        <v>0</v>
      </c>
      <c r="BT32" s="162">
        <f ca="1">IF($A32="",0,($C32=0)*'פריסת חובות'!BT23 +($C32=1)*0+ ($C32=2)*IF(BT$17&lt;='תכנון הבראה'!$K60,0,OFFSET('פריסת חובות'!BT23,0,-'תכנון הבראה'!$K60))*(1+'תכנון הבראה'!$E60)^('תכנון הבראה'!$K60/12)+
($C32=3)*'תכנון הבראה'!$L60*(BT$17&lt;='תכנון הבראה'!$J60))+ IF($C32=4,(1-'תכנון הבראה'!$M60/'תכנון הבראה'!$B60)*'תכנון הבראה'!$C60,0)*(BT$17&lt;='תכנון הבראה'!$D60)</f>
        <v>0</v>
      </c>
      <c r="BU32" s="162">
        <f ca="1">IF($A32="",0,($C32=0)*'פריסת חובות'!BU23 +($C32=1)*0+ ($C32=2)*IF(BU$17&lt;='תכנון הבראה'!$K60,0,OFFSET('פריסת חובות'!BU23,0,-'תכנון הבראה'!$K60))*(1+'תכנון הבראה'!$E60)^('תכנון הבראה'!$K60/12)+
($C32=3)*'תכנון הבראה'!$L60*(BU$17&lt;='תכנון הבראה'!$J60))+ IF($C32=4,(1-'תכנון הבראה'!$M60/'תכנון הבראה'!$B60)*'תכנון הבראה'!$C60,0)*(BU$17&lt;='תכנון הבראה'!$D60)</f>
        <v>0</v>
      </c>
      <c r="BV32" s="162">
        <f ca="1">IF($A32="",0,($C32=0)*'פריסת חובות'!BV23 +($C32=1)*0+ ($C32=2)*IF(BV$17&lt;='תכנון הבראה'!$K60,0,OFFSET('פריסת חובות'!BV23,0,-'תכנון הבראה'!$K60))*(1+'תכנון הבראה'!$E60)^('תכנון הבראה'!$K60/12)+
($C32=3)*'תכנון הבראה'!$L60*(BV$17&lt;='תכנון הבראה'!$J60))+ IF($C32=4,(1-'תכנון הבראה'!$M60/'תכנון הבראה'!$B60)*'תכנון הבראה'!$C60,0)*(BV$17&lt;='תכנון הבראה'!$D60)</f>
        <v>0</v>
      </c>
      <c r="BW32" s="162">
        <f ca="1">IF($A32="",0,($C32=0)*'פריסת חובות'!BW23 +($C32=1)*0+ ($C32=2)*IF(BW$17&lt;='תכנון הבראה'!$K60,0,OFFSET('פריסת חובות'!BW23,0,-'תכנון הבראה'!$K60))*(1+'תכנון הבראה'!$E60)^('תכנון הבראה'!$K60/12)+
($C32=3)*'תכנון הבראה'!$L60*(BW$17&lt;='תכנון הבראה'!$J60))+ IF($C32=4,(1-'תכנון הבראה'!$M60/'תכנון הבראה'!$B60)*'תכנון הבראה'!$C60,0)*(BW$17&lt;='תכנון הבראה'!$D60)</f>
        <v>0</v>
      </c>
      <c r="BX32" s="162">
        <f ca="1">IF($A32="",0,($C32=0)*'פריסת חובות'!BX23 +($C32=1)*0+ ($C32=2)*IF(BX$17&lt;='תכנון הבראה'!$K60,0,OFFSET('פריסת חובות'!BX23,0,-'תכנון הבראה'!$K60))*(1+'תכנון הבראה'!$E60)^('תכנון הבראה'!$K60/12)+
($C32=3)*'תכנון הבראה'!$L60*(BX$17&lt;='תכנון הבראה'!$J60))+ IF($C32=4,(1-'תכנון הבראה'!$M60/'תכנון הבראה'!$B60)*'תכנון הבראה'!$C60,0)*(BX$17&lt;='תכנון הבראה'!$D60)</f>
        <v>0</v>
      </c>
      <c r="BY32" s="162">
        <f ca="1">IF($A32="",0,($C32=0)*'פריסת חובות'!BY23 +($C32=1)*0+ ($C32=2)*IF(BY$17&lt;='תכנון הבראה'!$K60,0,OFFSET('פריסת חובות'!BY23,0,-'תכנון הבראה'!$K60))*(1+'תכנון הבראה'!$E60)^('תכנון הבראה'!$K60/12)+
($C32=3)*'תכנון הבראה'!$L60*(BY$17&lt;='תכנון הבראה'!$J60))+ IF($C32=4,(1-'תכנון הבראה'!$M60/'תכנון הבראה'!$B60)*'תכנון הבראה'!$C60,0)*(BY$17&lt;='תכנון הבראה'!$D60)</f>
        <v>0</v>
      </c>
      <c r="BZ32" s="162">
        <f ca="1">IF($A32="",0,($C32=0)*'פריסת חובות'!BZ23 +($C32=1)*0+ ($C32=2)*IF(BZ$17&lt;='תכנון הבראה'!$K60,0,OFFSET('פריסת חובות'!BZ23,0,-'תכנון הבראה'!$K60))*(1+'תכנון הבראה'!$E60)^('תכנון הבראה'!$K60/12)+
($C32=3)*'תכנון הבראה'!$L60*(BZ$17&lt;='תכנון הבראה'!$J60))+ IF($C32=4,(1-'תכנון הבראה'!$M60/'תכנון הבראה'!$B60)*'תכנון הבראה'!$C60,0)*(BZ$17&lt;='תכנון הבראה'!$D60)</f>
        <v>0</v>
      </c>
      <c r="CA32" s="162">
        <f ca="1">IF($A32="",0,($C32=0)*'פריסת חובות'!CA23 +($C32=1)*0+ ($C32=2)*IF(CA$17&lt;='תכנון הבראה'!$K60,0,OFFSET('פריסת חובות'!CA23,0,-'תכנון הבראה'!$K60))*(1+'תכנון הבראה'!$E60)^('תכנון הבראה'!$K60/12)+
($C32=3)*'תכנון הבראה'!$L60*(CA$17&lt;='תכנון הבראה'!$J60))+ IF($C32=4,(1-'תכנון הבראה'!$M60/'תכנון הבראה'!$B60)*'תכנון הבראה'!$C60,0)*(CA$17&lt;='תכנון הבראה'!$D60)</f>
        <v>0</v>
      </c>
      <c r="CB32" s="162">
        <f ca="1">IF($A32="",0,($C32=0)*'פריסת חובות'!CB23 +($C32=1)*0+ ($C32=2)*IF(CB$17&lt;='תכנון הבראה'!$K60,0,OFFSET('פריסת חובות'!CB23,0,-'תכנון הבראה'!$K60))*(1+'תכנון הבראה'!$E60)^('תכנון הבראה'!$K60/12)+
($C32=3)*'תכנון הבראה'!$L60*(CB$17&lt;='תכנון הבראה'!$J60))+ IF($C32=4,(1-'תכנון הבראה'!$M60/'תכנון הבראה'!$B60)*'תכנון הבראה'!$C60,0)*(CB$17&lt;='תכנון הבראה'!$D60)</f>
        <v>0</v>
      </c>
      <c r="CC32" s="162">
        <f ca="1">IF($A32="",0,($C32=0)*'פריסת חובות'!CC23 +($C32=1)*0+ ($C32=2)*IF(CC$17&lt;='תכנון הבראה'!$K60,0,OFFSET('פריסת חובות'!CC23,0,-'תכנון הבראה'!$K60))*(1+'תכנון הבראה'!$E60)^('תכנון הבראה'!$K60/12)+
($C32=3)*'תכנון הבראה'!$L60*(CC$17&lt;='תכנון הבראה'!$J60))+ IF($C32=4,(1-'תכנון הבראה'!$M60/'תכנון הבראה'!$B60)*'תכנון הבראה'!$C60,0)*(CC$17&lt;='תכנון הבראה'!$D60)</f>
        <v>0</v>
      </c>
      <c r="CD32" s="162">
        <f ca="1">IF($A32="",0,($C32=0)*'פריסת חובות'!CD23 +($C32=1)*0+ ($C32=2)*IF(CD$17&lt;='תכנון הבראה'!$K60,0,OFFSET('פריסת חובות'!CD23,0,-'תכנון הבראה'!$K60))*(1+'תכנון הבראה'!$E60)^('תכנון הבראה'!$K60/12)+
($C32=3)*'תכנון הבראה'!$L60*(CD$17&lt;='תכנון הבראה'!$J60))+ IF($C32=4,(1-'תכנון הבראה'!$M60/'תכנון הבראה'!$B60)*'תכנון הבראה'!$C60,0)*(CD$17&lt;='תכנון הבראה'!$D60)</f>
        <v>0</v>
      </c>
      <c r="CE32" s="162">
        <f ca="1">IF($A32="",0,($C32=0)*'פריסת חובות'!CE23 +($C32=1)*0+ ($C32=2)*IF(CE$17&lt;='תכנון הבראה'!$K60,0,OFFSET('פריסת חובות'!CE23,0,-'תכנון הבראה'!$K60))*(1+'תכנון הבראה'!$E60)^('תכנון הבראה'!$K60/12)+
($C32=3)*'תכנון הבראה'!$L60*(CE$17&lt;='תכנון הבראה'!$J60))+ IF($C32=4,(1-'תכנון הבראה'!$M60/'תכנון הבראה'!$B60)*'תכנון הבראה'!$C60,0)*(CE$17&lt;='תכנון הבראה'!$D60)</f>
        <v>0</v>
      </c>
      <c r="CF32" s="162">
        <f ca="1">IF($A32="",0,($C32=0)*'פריסת חובות'!CF23 +($C32=1)*0+ ($C32=2)*IF(CF$17&lt;='תכנון הבראה'!$K60,0,OFFSET('פריסת חובות'!CF23,0,-'תכנון הבראה'!$K60))*(1+'תכנון הבראה'!$E60)^('תכנון הבראה'!$K60/12)+
($C32=3)*'תכנון הבראה'!$L60*(CF$17&lt;='תכנון הבראה'!$J60))+ IF($C32=4,(1-'תכנון הבראה'!$M60/'תכנון הבראה'!$B60)*'תכנון הבראה'!$C60,0)*(CF$17&lt;='תכנון הבראה'!$D60)</f>
        <v>0</v>
      </c>
      <c r="CG32" s="162">
        <f ca="1">IF($A32="",0,($C32=0)*'פריסת חובות'!CG23 +($C32=1)*0+ ($C32=2)*IF(CG$17&lt;='תכנון הבראה'!$K60,0,OFFSET('פריסת חובות'!CG23,0,-'תכנון הבראה'!$K60))*(1+'תכנון הבראה'!$E60)^('תכנון הבראה'!$K60/12)+
($C32=3)*'תכנון הבראה'!$L60*(CG$17&lt;='תכנון הבראה'!$J60))+ IF($C32=4,(1-'תכנון הבראה'!$M60/'תכנון הבראה'!$B60)*'תכנון הבראה'!$C60,0)*(CG$17&lt;='תכנון הבראה'!$D60)</f>
        <v>0</v>
      </c>
      <c r="CH32" s="162">
        <f ca="1">IF($A32="",0,($C32=0)*'פריסת חובות'!CH23 +($C32=1)*0+ ($C32=2)*IF(CH$17&lt;='תכנון הבראה'!$K60,0,OFFSET('פריסת חובות'!CH23,0,-'תכנון הבראה'!$K60))*(1+'תכנון הבראה'!$E60)^('תכנון הבראה'!$K60/12)+
($C32=3)*'תכנון הבראה'!$L60*(CH$17&lt;='תכנון הבראה'!$J60))+ IF($C32=4,(1-'תכנון הבראה'!$M60/'תכנון הבראה'!$B60)*'תכנון הבראה'!$C60,0)*(CH$17&lt;='תכנון הבראה'!$D60)</f>
        <v>0</v>
      </c>
      <c r="CI32" s="162">
        <f ca="1">IF($A32="",0,($C32=0)*'פריסת חובות'!CI23 +($C32=1)*0+ ($C32=2)*IF(CI$17&lt;='תכנון הבראה'!$K60,0,OFFSET('פריסת חובות'!CI23,0,-'תכנון הבראה'!$K60))*(1+'תכנון הבראה'!$E60)^('תכנון הבראה'!$K60/12)+
($C32=3)*'תכנון הבראה'!$L60*(CI$17&lt;='תכנון הבראה'!$J60))+ IF($C32=4,(1-'תכנון הבראה'!$M60/'תכנון הבראה'!$B60)*'תכנון הבראה'!$C60,0)*(CI$17&lt;='תכנון הבראה'!$D60)</f>
        <v>0</v>
      </c>
      <c r="CJ32" s="162">
        <f ca="1">IF($A32="",0,($C32=0)*'פריסת חובות'!CJ23 +($C32=1)*0+ ($C32=2)*IF(CJ$17&lt;='תכנון הבראה'!$K60,0,OFFSET('פריסת חובות'!CJ23,0,-'תכנון הבראה'!$K60))*(1+'תכנון הבראה'!$E60)^('תכנון הבראה'!$K60/12)+
($C32=3)*'תכנון הבראה'!$L60*(CJ$17&lt;='תכנון הבראה'!$J60))+ IF($C32=4,(1-'תכנון הבראה'!$M60/'תכנון הבראה'!$B60)*'תכנון הבראה'!$C60,0)*(CJ$17&lt;='תכנון הבראה'!$D60)</f>
        <v>0</v>
      </c>
      <c r="CK32" s="162">
        <f ca="1">IF($A32="",0,($C32=0)*'פריסת חובות'!CK23 +($C32=1)*0+ ($C32=2)*IF(CK$17&lt;='תכנון הבראה'!$K60,0,OFFSET('פריסת חובות'!CK23,0,-'תכנון הבראה'!$K60))*(1+'תכנון הבראה'!$E60)^('תכנון הבראה'!$K60/12)+
($C32=3)*'תכנון הבראה'!$L60*(CK$17&lt;='תכנון הבראה'!$J60))+ IF($C32=4,(1-'תכנון הבראה'!$M60/'תכנון הבראה'!$B60)*'תכנון הבראה'!$C60,0)*(CK$17&lt;='תכנון הבראה'!$D60)</f>
        <v>0</v>
      </c>
      <c r="CL32" s="162">
        <f ca="1">IF($A32="",0,($C32=0)*'פריסת חובות'!CL23 +($C32=1)*0+ ($C32=2)*IF(CL$17&lt;='תכנון הבראה'!$K60,0,OFFSET('פריסת חובות'!CL23,0,-'תכנון הבראה'!$K60))*(1+'תכנון הבראה'!$E60)^('תכנון הבראה'!$K60/12)+
($C32=3)*'תכנון הבראה'!$L60*(CL$17&lt;='תכנון הבראה'!$J60))+ IF($C32=4,(1-'תכנון הבראה'!$M60/'תכנון הבראה'!$B60)*'תכנון הבראה'!$C60,0)*(CL$17&lt;='תכנון הבראה'!$D60)</f>
        <v>0</v>
      </c>
      <c r="CM32" s="162">
        <f ca="1">IF($A32="",0,($C32=0)*'פריסת חובות'!CM23 +($C32=1)*0+ ($C32=2)*IF(CM$17&lt;='תכנון הבראה'!$K60,0,OFFSET('פריסת חובות'!CM23,0,-'תכנון הבראה'!$K60))*(1+'תכנון הבראה'!$E60)^('תכנון הבראה'!$K60/12)+
($C32=3)*'תכנון הבראה'!$L60*(CM$17&lt;='תכנון הבראה'!$J60))+ IF($C32=4,(1-'תכנון הבראה'!$M60/'תכנון הבראה'!$B60)*'תכנון הבראה'!$C60,0)*(CM$17&lt;='תכנון הבראה'!$D60)</f>
        <v>0</v>
      </c>
      <c r="CN32" s="162">
        <f ca="1">IF($A32="",0,($C32=0)*'פריסת חובות'!CN23 +($C32=1)*0+ ($C32=2)*IF(CN$17&lt;='תכנון הבראה'!$K60,0,OFFSET('פריסת חובות'!CN23,0,-'תכנון הבראה'!$K60))*(1+'תכנון הבראה'!$E60)^('תכנון הבראה'!$K60/12)+
($C32=3)*'תכנון הבראה'!$L60*(CN$17&lt;='תכנון הבראה'!$J60))+ IF($C32=4,(1-'תכנון הבראה'!$M60/'תכנון הבראה'!$B60)*'תכנון הבראה'!$C60,0)*(CN$17&lt;='תכנון הבראה'!$D60)</f>
        <v>0</v>
      </c>
      <c r="CO32" s="162">
        <f ca="1">IF($A32="",0,($C32=0)*'פריסת חובות'!CO23 +($C32=1)*0+ ($C32=2)*IF(CO$17&lt;='תכנון הבראה'!$K60,0,OFFSET('פריסת חובות'!CO23,0,-'תכנון הבראה'!$K60))*(1+'תכנון הבראה'!$E60)^('תכנון הבראה'!$K60/12)+
($C32=3)*'תכנון הבראה'!$L60*(CO$17&lt;='תכנון הבראה'!$J60))+ IF($C32=4,(1-'תכנון הבראה'!$M60/'תכנון הבראה'!$B60)*'תכנון הבראה'!$C60,0)*(CO$17&lt;='תכנון הבראה'!$D60)</f>
        <v>0</v>
      </c>
      <c r="CP32" s="162">
        <f ca="1">IF($A32="",0,($C32=0)*'פריסת חובות'!CP23 +($C32=1)*0+ ($C32=2)*IF(CP$17&lt;='תכנון הבראה'!$K60,0,OFFSET('פריסת חובות'!CP23,0,-'תכנון הבראה'!$K60))*(1+'תכנון הבראה'!$E60)^('תכנון הבראה'!$K60/12)+
($C32=3)*'תכנון הבראה'!$L60*(CP$17&lt;='תכנון הבראה'!$J60))+ IF($C32=4,(1-'תכנון הבראה'!$M60/'תכנון הבראה'!$B60)*'תכנון הבראה'!$C60,0)*(CP$17&lt;='תכנון הבראה'!$D60)</f>
        <v>0</v>
      </c>
      <c r="CQ32" s="162">
        <f ca="1">IF($A32="",0,($C32=0)*'פריסת חובות'!CQ23 +($C32=1)*0+ ($C32=2)*IF(CQ$17&lt;='תכנון הבראה'!$K60,0,OFFSET('פריסת חובות'!CQ23,0,-'תכנון הבראה'!$K60))*(1+'תכנון הבראה'!$E60)^('תכנון הבראה'!$K60/12)+
($C32=3)*'תכנון הבראה'!$L60*(CQ$17&lt;='תכנון הבראה'!$J60))+ IF($C32=4,(1-'תכנון הבראה'!$M60/'תכנון הבראה'!$B60)*'תכנון הבראה'!$C60,0)*(CQ$17&lt;='תכנון הבראה'!$D60)</f>
        <v>0</v>
      </c>
      <c r="CR32" s="162">
        <f ca="1">IF($A32="",0,($C32=0)*'פריסת חובות'!CR23 +($C32=1)*0+ ($C32=2)*IF(CR$17&lt;='תכנון הבראה'!$K60,0,OFFSET('פריסת חובות'!CR23,0,-'תכנון הבראה'!$K60))*(1+'תכנון הבראה'!$E60)^('תכנון הבראה'!$K60/12)+
($C32=3)*'תכנון הבראה'!$L60*(CR$17&lt;='תכנון הבראה'!$J60))+ IF($C32=4,(1-'תכנון הבראה'!$M60/'תכנון הבראה'!$B60)*'תכנון הבראה'!$C60,0)*(CR$17&lt;='תכנון הבראה'!$D60)</f>
        <v>0</v>
      </c>
      <c r="CS32" s="162">
        <f ca="1">IF($A32="",0,($C32=0)*'פריסת חובות'!CS23 +($C32=1)*0+ ($C32=2)*IF(CS$17&lt;='תכנון הבראה'!$K60,0,OFFSET('פריסת חובות'!CS23,0,-'תכנון הבראה'!$K60))*(1+'תכנון הבראה'!$E60)^('תכנון הבראה'!$K60/12)+
($C32=3)*'תכנון הבראה'!$L60*(CS$17&lt;='תכנון הבראה'!$J60))+ IF($C32=4,(1-'תכנון הבראה'!$M60/'תכנון הבראה'!$B60)*'תכנון הבראה'!$C60,0)*(CS$17&lt;='תכנון הבראה'!$D60)</f>
        <v>0</v>
      </c>
      <c r="CT32" s="162">
        <f ca="1">IF($A32="",0,($C32=0)*'פריסת חובות'!CT23 +($C32=1)*0+ ($C32=2)*IF(CT$17&lt;='תכנון הבראה'!$K60,0,OFFSET('פריסת חובות'!CT23,0,-'תכנון הבראה'!$K60))*(1+'תכנון הבראה'!$E60)^('תכנון הבראה'!$K60/12)+
($C32=3)*'תכנון הבראה'!$L60*(CT$17&lt;='תכנון הבראה'!$J60))+ IF($C32=4,(1-'תכנון הבראה'!$M60/'תכנון הבראה'!$B60)*'תכנון הבראה'!$C60,0)*(CT$17&lt;='תכנון הבראה'!$D60)</f>
        <v>0</v>
      </c>
      <c r="CU32" s="162">
        <f ca="1">IF($A32="",0,($C32=0)*'פריסת חובות'!CU23 +($C32=1)*0+ ($C32=2)*IF(CU$17&lt;='תכנון הבראה'!$K60,0,OFFSET('פריסת חובות'!CU23,0,-'תכנון הבראה'!$K60))*(1+'תכנון הבראה'!$E60)^('תכנון הבראה'!$K60/12)+
($C32=3)*'תכנון הבראה'!$L60*(CU$17&lt;='תכנון הבראה'!$J60))+ IF($C32=4,(1-'תכנון הבראה'!$M60/'תכנון הבראה'!$B60)*'תכנון הבראה'!$C60,0)*(CU$17&lt;='תכנון הבראה'!$D60)</f>
        <v>0</v>
      </c>
      <c r="CV32" s="162">
        <f ca="1">IF($A32="",0,($C32=0)*'פריסת חובות'!CV23 +($C32=1)*0+ ($C32=2)*IF(CV$17&lt;='תכנון הבראה'!$K60,0,OFFSET('פריסת חובות'!CV23,0,-'תכנון הבראה'!$K60))*(1+'תכנון הבראה'!$E60)^('תכנון הבראה'!$K60/12)+
($C32=3)*'תכנון הבראה'!$L60*(CV$17&lt;='תכנון הבראה'!$J60))+ IF($C32=4,(1-'תכנון הבראה'!$M60/'תכנון הבראה'!$B60)*'תכנון הבראה'!$C60,0)*(CV$17&lt;='תכנון הבראה'!$D60)</f>
        <v>0</v>
      </c>
      <c r="CW32" s="162">
        <f ca="1">IF($A32="",0,($C32=0)*'פריסת חובות'!CW23 +($C32=1)*0+ ($C32=2)*IF(CW$17&lt;='תכנון הבראה'!$K60,0,OFFSET('פריסת חובות'!CW23,0,-'תכנון הבראה'!$K60))*(1+'תכנון הבראה'!$E60)^('תכנון הבראה'!$K60/12)+
($C32=3)*'תכנון הבראה'!$L60*(CW$17&lt;='תכנון הבראה'!$J60))+ IF($C32=4,(1-'תכנון הבראה'!$M60/'תכנון הבראה'!$B60)*'תכנון הבראה'!$C60,0)*(CW$17&lt;='תכנון הבראה'!$D60)</f>
        <v>0</v>
      </c>
      <c r="CX32" s="162">
        <f ca="1">IF($A32="",0,($C32=0)*'פריסת חובות'!CX23 +($C32=1)*0+ ($C32=2)*IF(CX$17&lt;='תכנון הבראה'!$K60,0,OFFSET('פריסת חובות'!CX23,0,-'תכנון הבראה'!$K60))*(1+'תכנון הבראה'!$E60)^('תכנון הבראה'!$K60/12)+
($C32=3)*'תכנון הבראה'!$L60*(CX$17&lt;='תכנון הבראה'!$J60))+ IF($C32=4,(1-'תכנון הבראה'!$M60/'תכנון הבראה'!$B60)*'תכנון הבראה'!$C60,0)*(CX$17&lt;='תכנון הבראה'!$D60)</f>
        <v>0</v>
      </c>
      <c r="CY32" s="162">
        <f ca="1">IF($A32="",0,($C32=0)*'פריסת חובות'!CY23 +($C32=1)*0+ ($C32=2)*IF(CY$17&lt;='תכנון הבראה'!$K60,0,OFFSET('פריסת חובות'!CY23,0,-'תכנון הבראה'!$K60))*(1+'תכנון הבראה'!$E60)^('תכנון הבראה'!$K60/12)+
($C32=3)*'תכנון הבראה'!$L60*(CY$17&lt;='תכנון הבראה'!$J60))+ IF($C32=4,(1-'תכנון הבראה'!$M60/'תכנון הבראה'!$B60)*'תכנון הבראה'!$C60,0)*(CY$17&lt;='תכנון הבראה'!$D60)</f>
        <v>0</v>
      </c>
      <c r="CZ32" s="163">
        <f ca="1">IF($A32="",0,($C32=0)*'פריסת חובות'!CZ23 +($C32=1)*0+ ($C32=2)*IF(CZ$17&lt;='תכנון הבראה'!$K60,0,OFFSET('פריסת חובות'!CZ23,0,-'תכנון הבראה'!$K60))*(1+'תכנון הבראה'!$E60)^('תכנון הבראה'!$K60/12)+
($C32=3)*'תכנון הבראה'!$L60*(CZ$17&lt;='תכנון הבראה'!$J60))+ IF($C32=4,(1-'תכנון הבראה'!$M60/'תכנון הבראה'!$B60)*'תכנון הבראה'!$C60,0)*(CZ$17&lt;='תכנון הבראה'!$D60)</f>
        <v>0</v>
      </c>
    </row>
    <row r="33" spans="1:104" ht="12.75" hidden="1" customHeight="1" outlineLevel="1">
      <c r="A33" s="193" t="str">
        <f ca="1">'תכנון הבראה'!A61</f>
        <v/>
      </c>
      <c r="B33" s="161">
        <f>'תכנון הבראה'!H61</f>
        <v>0</v>
      </c>
      <c r="C33" s="158">
        <f t="shared" si="18"/>
        <v>0</v>
      </c>
      <c r="D33" s="158"/>
      <c r="E33" s="162">
        <f ca="1">IF($A33="",0,($C33=0)*'פריסת חובות'!E24 +($C33=1)*0+ ($C33=2)*IF(E$17&lt;='תכנון הבראה'!$K61,0,OFFSET('פריסת חובות'!E24,0,-'תכנון הבראה'!$K61))*(1+'תכנון הבראה'!$E61)^('תכנון הבראה'!$K61/12)+
($C33=3)*'תכנון הבראה'!$L61*(E$17&lt;='תכנון הבראה'!$J61))+ IF($C33=4,(1-'תכנון הבראה'!$M61/'תכנון הבראה'!$B61)*'תכנון הבראה'!$C61,0)*(E$17&lt;='תכנון הבראה'!$D61)</f>
        <v>0</v>
      </c>
      <c r="F33" s="162">
        <f ca="1">IF($A33="",0,($C33=0)*'פריסת חובות'!F24 +($C33=1)*0+ ($C33=2)*IF(F$17&lt;='תכנון הבראה'!$K61,0,OFFSET('פריסת חובות'!F24,0,-'תכנון הבראה'!$K61))*(1+'תכנון הבראה'!$E61)^('תכנון הבראה'!$K61/12)+
($C33=3)*'תכנון הבראה'!$L61*(F$17&lt;='תכנון הבראה'!$J61))+ IF($C33=4,(1-'תכנון הבראה'!$M61/'תכנון הבראה'!$B61)*'תכנון הבראה'!$C61,0)*(F$17&lt;='תכנון הבראה'!$D61)</f>
        <v>0</v>
      </c>
      <c r="G33" s="162">
        <f ca="1">IF($A33="",0,($C33=0)*'פריסת חובות'!G24 +($C33=1)*0+ ($C33=2)*IF(G$17&lt;='תכנון הבראה'!$K61,0,OFFSET('פריסת חובות'!G24,0,-'תכנון הבראה'!$K61))*(1+'תכנון הבראה'!$E61)^('תכנון הבראה'!$K61/12)+
($C33=3)*'תכנון הבראה'!$L61*(G$17&lt;='תכנון הבראה'!$J61))+ IF($C33=4,(1-'תכנון הבראה'!$M61/'תכנון הבראה'!$B61)*'תכנון הבראה'!$C61,0)*(G$17&lt;='תכנון הבראה'!$D61)</f>
        <v>0</v>
      </c>
      <c r="H33" s="162">
        <f ca="1">IF($A33="",0,($C33=0)*'פריסת חובות'!H24 +($C33=1)*0+ ($C33=2)*IF(H$17&lt;='תכנון הבראה'!$K61,0,OFFSET('פריסת חובות'!H24,0,-'תכנון הבראה'!$K61))*(1+'תכנון הבראה'!$E61)^('תכנון הבראה'!$K61/12)+
($C33=3)*'תכנון הבראה'!$L61*(H$17&lt;='תכנון הבראה'!$J61))+ IF($C33=4,(1-'תכנון הבראה'!$M61/'תכנון הבראה'!$B61)*'תכנון הבראה'!$C61,0)*(H$17&lt;='תכנון הבראה'!$D61)</f>
        <v>0</v>
      </c>
      <c r="I33" s="162">
        <f ca="1">IF($A33="",0,($C33=0)*'פריסת חובות'!I24 +($C33=1)*0+ ($C33=2)*IF(I$17&lt;='תכנון הבראה'!$K61,0,OFFSET('פריסת חובות'!I24,0,-'תכנון הבראה'!$K61))*(1+'תכנון הבראה'!$E61)^('תכנון הבראה'!$K61/12)+
($C33=3)*'תכנון הבראה'!$L61*(I$17&lt;='תכנון הבראה'!$J61))+ IF($C33=4,(1-'תכנון הבראה'!$M61/'תכנון הבראה'!$B61)*'תכנון הבראה'!$C61,0)*(I$17&lt;='תכנון הבראה'!$D61)</f>
        <v>0</v>
      </c>
      <c r="J33" s="162">
        <f ca="1">IF($A33="",0,($C33=0)*'פריסת חובות'!J24 +($C33=1)*0+ ($C33=2)*IF(J$17&lt;='תכנון הבראה'!$K61,0,OFFSET('פריסת חובות'!J24,0,-'תכנון הבראה'!$K61))*(1+'תכנון הבראה'!$E61)^('תכנון הבראה'!$K61/12)+
($C33=3)*'תכנון הבראה'!$L61*(J$17&lt;='תכנון הבראה'!$J61))+ IF($C33=4,(1-'תכנון הבראה'!$M61/'תכנון הבראה'!$B61)*'תכנון הבראה'!$C61,0)*(J$17&lt;='תכנון הבראה'!$D61)</f>
        <v>0</v>
      </c>
      <c r="K33" s="162">
        <f ca="1">IF($A33="",0,($C33=0)*'פריסת חובות'!K24 +($C33=1)*0+ ($C33=2)*IF(K$17&lt;='תכנון הבראה'!$K61,0,OFFSET('פריסת חובות'!K24,0,-'תכנון הבראה'!$K61))*(1+'תכנון הבראה'!$E61)^('תכנון הבראה'!$K61/12)+
($C33=3)*'תכנון הבראה'!$L61*(K$17&lt;='תכנון הבראה'!$J61))+ IF($C33=4,(1-'תכנון הבראה'!$M61/'תכנון הבראה'!$B61)*'תכנון הבראה'!$C61,0)*(K$17&lt;='תכנון הבראה'!$D61)</f>
        <v>0</v>
      </c>
      <c r="L33" s="162">
        <f ca="1">IF($A33="",0,($C33=0)*'פריסת חובות'!L24 +($C33=1)*0+ ($C33=2)*IF(L$17&lt;='תכנון הבראה'!$K61,0,OFFSET('פריסת חובות'!L24,0,-'תכנון הבראה'!$K61))*(1+'תכנון הבראה'!$E61)^('תכנון הבראה'!$K61/12)+
($C33=3)*'תכנון הבראה'!$L61*(L$17&lt;='תכנון הבראה'!$J61))+ IF($C33=4,(1-'תכנון הבראה'!$M61/'תכנון הבראה'!$B61)*'תכנון הבראה'!$C61,0)*(L$17&lt;='תכנון הבראה'!$D61)</f>
        <v>0</v>
      </c>
      <c r="M33" s="162">
        <f ca="1">IF($A33="",0,($C33=0)*'פריסת חובות'!M24 +($C33=1)*0+ ($C33=2)*IF(M$17&lt;='תכנון הבראה'!$K61,0,OFFSET('פריסת חובות'!M24,0,-'תכנון הבראה'!$K61))*(1+'תכנון הבראה'!$E61)^('תכנון הבראה'!$K61/12)+
($C33=3)*'תכנון הבראה'!$L61*(M$17&lt;='תכנון הבראה'!$J61))+ IF($C33=4,(1-'תכנון הבראה'!$M61/'תכנון הבראה'!$B61)*'תכנון הבראה'!$C61,0)*(M$17&lt;='תכנון הבראה'!$D61)</f>
        <v>0</v>
      </c>
      <c r="N33" s="162">
        <f ca="1">IF($A33="",0,($C33=0)*'פריסת חובות'!N24 +($C33=1)*0+ ($C33=2)*IF(N$17&lt;='תכנון הבראה'!$K61,0,OFFSET('פריסת חובות'!N24,0,-'תכנון הבראה'!$K61))*(1+'תכנון הבראה'!$E61)^('תכנון הבראה'!$K61/12)+
($C33=3)*'תכנון הבראה'!$L61*(N$17&lt;='תכנון הבראה'!$J61))+ IF($C33=4,(1-'תכנון הבראה'!$M61/'תכנון הבראה'!$B61)*'תכנון הבראה'!$C61,0)*(N$17&lt;='תכנון הבראה'!$D61)</f>
        <v>0</v>
      </c>
      <c r="O33" s="162">
        <f ca="1">IF($A33="",0,($C33=0)*'פריסת חובות'!O24 +($C33=1)*0+ ($C33=2)*IF(O$17&lt;='תכנון הבראה'!$K61,0,OFFSET('פריסת חובות'!O24,0,-'תכנון הבראה'!$K61))*(1+'תכנון הבראה'!$E61)^('תכנון הבראה'!$K61/12)+
($C33=3)*'תכנון הבראה'!$L61*(O$17&lt;='תכנון הבראה'!$J61))+ IF($C33=4,(1-'תכנון הבראה'!$M61/'תכנון הבראה'!$B61)*'תכנון הבראה'!$C61,0)*(O$17&lt;='תכנון הבראה'!$D61)</f>
        <v>0</v>
      </c>
      <c r="P33" s="162">
        <f ca="1">IF($A33="",0,($C33=0)*'פריסת חובות'!P24 +($C33=1)*0+ ($C33=2)*IF(P$17&lt;='תכנון הבראה'!$K61,0,OFFSET('פריסת חובות'!P24,0,-'תכנון הבראה'!$K61))*(1+'תכנון הבראה'!$E61)^('תכנון הבראה'!$K61/12)+
($C33=3)*'תכנון הבראה'!$L61*(P$17&lt;='תכנון הבראה'!$J61))+ IF($C33=4,(1-'תכנון הבראה'!$M61/'תכנון הבראה'!$B61)*'תכנון הבראה'!$C61,0)*(P$17&lt;='תכנון הבראה'!$D61)</f>
        <v>0</v>
      </c>
      <c r="Q33" s="162">
        <f ca="1">IF($A33="",0,($C33=0)*'פריסת חובות'!Q24 +($C33=1)*0+ ($C33=2)*IF(Q$17&lt;='תכנון הבראה'!$K61,0,OFFSET('פריסת חובות'!Q24,0,-'תכנון הבראה'!$K61))*(1+'תכנון הבראה'!$E61)^('תכנון הבראה'!$K61/12)+
($C33=3)*'תכנון הבראה'!$L61*(Q$17&lt;='תכנון הבראה'!$J61))+ IF($C33=4,(1-'תכנון הבראה'!$M61/'תכנון הבראה'!$B61)*'תכנון הבראה'!$C61,0)*(Q$17&lt;='תכנון הבראה'!$D61)</f>
        <v>0</v>
      </c>
      <c r="R33" s="162">
        <f ca="1">IF($A33="",0,($C33=0)*'פריסת חובות'!R24 +($C33=1)*0+ ($C33=2)*IF(R$17&lt;='תכנון הבראה'!$K61,0,OFFSET('פריסת חובות'!R24,0,-'תכנון הבראה'!$K61))*(1+'תכנון הבראה'!$E61)^('תכנון הבראה'!$K61/12)+
($C33=3)*'תכנון הבראה'!$L61*(R$17&lt;='תכנון הבראה'!$J61))+ IF($C33=4,(1-'תכנון הבראה'!$M61/'תכנון הבראה'!$B61)*'תכנון הבראה'!$C61,0)*(R$17&lt;='תכנון הבראה'!$D61)</f>
        <v>0</v>
      </c>
      <c r="S33" s="162">
        <f ca="1">IF($A33="",0,($C33=0)*'פריסת חובות'!S24 +($C33=1)*0+ ($C33=2)*IF(S$17&lt;='תכנון הבראה'!$K61,0,OFFSET('פריסת חובות'!S24,0,-'תכנון הבראה'!$K61))*(1+'תכנון הבראה'!$E61)^('תכנון הבראה'!$K61/12)+
($C33=3)*'תכנון הבראה'!$L61*(S$17&lt;='תכנון הבראה'!$J61))+ IF($C33=4,(1-'תכנון הבראה'!$M61/'תכנון הבראה'!$B61)*'תכנון הבראה'!$C61,0)*(S$17&lt;='תכנון הבראה'!$D61)</f>
        <v>0</v>
      </c>
      <c r="T33" s="162">
        <f ca="1">IF($A33="",0,($C33=0)*'פריסת חובות'!T24 +($C33=1)*0+ ($C33=2)*IF(T$17&lt;='תכנון הבראה'!$K61,0,OFFSET('פריסת חובות'!T24,0,-'תכנון הבראה'!$K61))*(1+'תכנון הבראה'!$E61)^('תכנון הבראה'!$K61/12)+
($C33=3)*'תכנון הבראה'!$L61*(T$17&lt;='תכנון הבראה'!$J61))+ IF($C33=4,(1-'תכנון הבראה'!$M61/'תכנון הבראה'!$B61)*'תכנון הבראה'!$C61,0)*(T$17&lt;='תכנון הבראה'!$D61)</f>
        <v>0</v>
      </c>
      <c r="U33" s="162">
        <f ca="1">IF($A33="",0,($C33=0)*'פריסת חובות'!U24 +($C33=1)*0+ ($C33=2)*IF(U$17&lt;='תכנון הבראה'!$K61,0,OFFSET('פריסת חובות'!U24,0,-'תכנון הבראה'!$K61))*(1+'תכנון הבראה'!$E61)^('תכנון הבראה'!$K61/12)+
($C33=3)*'תכנון הבראה'!$L61*(U$17&lt;='תכנון הבראה'!$J61))+ IF($C33=4,(1-'תכנון הבראה'!$M61/'תכנון הבראה'!$B61)*'תכנון הבראה'!$C61,0)*(U$17&lt;='תכנון הבראה'!$D61)</f>
        <v>0</v>
      </c>
      <c r="V33" s="162">
        <f ca="1">IF($A33="",0,($C33=0)*'פריסת חובות'!V24 +($C33=1)*0+ ($C33=2)*IF(V$17&lt;='תכנון הבראה'!$K61,0,OFFSET('פריסת חובות'!V24,0,-'תכנון הבראה'!$K61))*(1+'תכנון הבראה'!$E61)^('תכנון הבראה'!$K61/12)+
($C33=3)*'תכנון הבראה'!$L61*(V$17&lt;='תכנון הבראה'!$J61))+ IF($C33=4,(1-'תכנון הבראה'!$M61/'תכנון הבראה'!$B61)*'תכנון הבראה'!$C61,0)*(V$17&lt;='תכנון הבראה'!$D61)</f>
        <v>0</v>
      </c>
      <c r="W33" s="162">
        <f ca="1">IF($A33="",0,($C33=0)*'פריסת חובות'!W24 +($C33=1)*0+ ($C33=2)*IF(W$17&lt;='תכנון הבראה'!$K61,0,OFFSET('פריסת חובות'!W24,0,-'תכנון הבראה'!$K61))*(1+'תכנון הבראה'!$E61)^('תכנון הבראה'!$K61/12)+
($C33=3)*'תכנון הבראה'!$L61*(W$17&lt;='תכנון הבראה'!$J61))+ IF($C33=4,(1-'תכנון הבראה'!$M61/'תכנון הבראה'!$B61)*'תכנון הבראה'!$C61,0)*(W$17&lt;='תכנון הבראה'!$D61)</f>
        <v>0</v>
      </c>
      <c r="X33" s="162">
        <f ca="1">IF($A33="",0,($C33=0)*'פריסת חובות'!X24 +($C33=1)*0+ ($C33=2)*IF(X$17&lt;='תכנון הבראה'!$K61,0,OFFSET('פריסת חובות'!X24,0,-'תכנון הבראה'!$K61))*(1+'תכנון הבראה'!$E61)^('תכנון הבראה'!$K61/12)+
($C33=3)*'תכנון הבראה'!$L61*(X$17&lt;='תכנון הבראה'!$J61))+ IF($C33=4,(1-'תכנון הבראה'!$M61/'תכנון הבראה'!$B61)*'תכנון הבראה'!$C61,0)*(X$17&lt;='תכנון הבראה'!$D61)</f>
        <v>0</v>
      </c>
      <c r="Y33" s="162">
        <f ca="1">IF($A33="",0,($C33=0)*'פריסת חובות'!Y24 +($C33=1)*0+ ($C33=2)*IF(Y$17&lt;='תכנון הבראה'!$K61,0,OFFSET('פריסת חובות'!Y24,0,-'תכנון הבראה'!$K61))*(1+'תכנון הבראה'!$E61)^('תכנון הבראה'!$K61/12)+
($C33=3)*'תכנון הבראה'!$L61*(Y$17&lt;='תכנון הבראה'!$J61))+ IF($C33=4,(1-'תכנון הבראה'!$M61/'תכנון הבראה'!$B61)*'תכנון הבראה'!$C61,0)*(Y$17&lt;='תכנון הבראה'!$D61)</f>
        <v>0</v>
      </c>
      <c r="Z33" s="162">
        <f ca="1">IF($A33="",0,($C33=0)*'פריסת חובות'!Z24 +($C33=1)*0+ ($C33=2)*IF(Z$17&lt;='תכנון הבראה'!$K61,0,OFFSET('פריסת חובות'!Z24,0,-'תכנון הבראה'!$K61))*(1+'תכנון הבראה'!$E61)^('תכנון הבראה'!$K61/12)+
($C33=3)*'תכנון הבראה'!$L61*(Z$17&lt;='תכנון הבראה'!$J61))+ IF($C33=4,(1-'תכנון הבראה'!$M61/'תכנון הבראה'!$B61)*'תכנון הבראה'!$C61,0)*(Z$17&lt;='תכנון הבראה'!$D61)</f>
        <v>0</v>
      </c>
      <c r="AA33" s="162">
        <f ca="1">IF($A33="",0,($C33=0)*'פריסת חובות'!AA24 +($C33=1)*0+ ($C33=2)*IF(AA$17&lt;='תכנון הבראה'!$K61,0,OFFSET('פריסת חובות'!AA24,0,-'תכנון הבראה'!$K61))*(1+'תכנון הבראה'!$E61)^('תכנון הבראה'!$K61/12)+
($C33=3)*'תכנון הבראה'!$L61*(AA$17&lt;='תכנון הבראה'!$J61))+ IF($C33=4,(1-'תכנון הבראה'!$M61/'תכנון הבראה'!$B61)*'תכנון הבראה'!$C61,0)*(AA$17&lt;='תכנון הבראה'!$D61)</f>
        <v>0</v>
      </c>
      <c r="AB33" s="162">
        <f ca="1">IF($A33="",0,($C33=0)*'פריסת חובות'!AB24 +($C33=1)*0+ ($C33=2)*IF(AB$17&lt;='תכנון הבראה'!$K61,0,OFFSET('פריסת חובות'!AB24,0,-'תכנון הבראה'!$K61))*(1+'תכנון הבראה'!$E61)^('תכנון הבראה'!$K61/12)+
($C33=3)*'תכנון הבראה'!$L61*(AB$17&lt;='תכנון הבראה'!$J61))+ IF($C33=4,(1-'תכנון הבראה'!$M61/'תכנון הבראה'!$B61)*'תכנון הבראה'!$C61,0)*(AB$17&lt;='תכנון הבראה'!$D61)</f>
        <v>0</v>
      </c>
      <c r="AC33" s="162">
        <f ca="1">IF($A33="",0,($C33=0)*'פריסת חובות'!AC24 +($C33=1)*0+ ($C33=2)*IF(AC$17&lt;='תכנון הבראה'!$K61,0,OFFSET('פריסת חובות'!AC24,0,-'תכנון הבראה'!$K61))*(1+'תכנון הבראה'!$E61)^('תכנון הבראה'!$K61/12)+
($C33=3)*'תכנון הבראה'!$L61*(AC$17&lt;='תכנון הבראה'!$J61))+ IF($C33=4,(1-'תכנון הבראה'!$M61/'תכנון הבראה'!$B61)*'תכנון הבראה'!$C61,0)*(AC$17&lt;='תכנון הבראה'!$D61)</f>
        <v>0</v>
      </c>
      <c r="AD33" s="162">
        <f ca="1">IF($A33="",0,($C33=0)*'פריסת חובות'!AD24 +($C33=1)*0+ ($C33=2)*IF(AD$17&lt;='תכנון הבראה'!$K61,0,OFFSET('פריסת חובות'!AD24,0,-'תכנון הבראה'!$K61))*(1+'תכנון הבראה'!$E61)^('תכנון הבראה'!$K61/12)+
($C33=3)*'תכנון הבראה'!$L61*(AD$17&lt;='תכנון הבראה'!$J61))+ IF($C33=4,(1-'תכנון הבראה'!$M61/'תכנון הבראה'!$B61)*'תכנון הבראה'!$C61,0)*(AD$17&lt;='תכנון הבראה'!$D61)</f>
        <v>0</v>
      </c>
      <c r="AE33" s="162">
        <f ca="1">IF($A33="",0,($C33=0)*'פריסת חובות'!AE24 +($C33=1)*0+ ($C33=2)*IF(AE$17&lt;='תכנון הבראה'!$K61,0,OFFSET('פריסת חובות'!AE24,0,-'תכנון הבראה'!$K61))*(1+'תכנון הבראה'!$E61)^('תכנון הבראה'!$K61/12)+
($C33=3)*'תכנון הבראה'!$L61*(AE$17&lt;='תכנון הבראה'!$J61))+ IF($C33=4,(1-'תכנון הבראה'!$M61/'תכנון הבראה'!$B61)*'תכנון הבראה'!$C61,0)*(AE$17&lt;='תכנון הבראה'!$D61)</f>
        <v>0</v>
      </c>
      <c r="AF33" s="162">
        <f ca="1">IF($A33="",0,($C33=0)*'פריסת חובות'!AF24 +($C33=1)*0+ ($C33=2)*IF(AF$17&lt;='תכנון הבראה'!$K61,0,OFFSET('פריסת חובות'!AF24,0,-'תכנון הבראה'!$K61))*(1+'תכנון הבראה'!$E61)^('תכנון הבראה'!$K61/12)+
($C33=3)*'תכנון הבראה'!$L61*(AF$17&lt;='תכנון הבראה'!$J61))+ IF($C33=4,(1-'תכנון הבראה'!$M61/'תכנון הבראה'!$B61)*'תכנון הבראה'!$C61,0)*(AF$17&lt;='תכנון הבראה'!$D61)</f>
        <v>0</v>
      </c>
      <c r="AG33" s="162">
        <f ca="1">IF($A33="",0,($C33=0)*'פריסת חובות'!AG24 +($C33=1)*0+ ($C33=2)*IF(AG$17&lt;='תכנון הבראה'!$K61,0,OFFSET('פריסת חובות'!AG24,0,-'תכנון הבראה'!$K61))*(1+'תכנון הבראה'!$E61)^('תכנון הבראה'!$K61/12)+
($C33=3)*'תכנון הבראה'!$L61*(AG$17&lt;='תכנון הבראה'!$J61))+ IF($C33=4,(1-'תכנון הבראה'!$M61/'תכנון הבראה'!$B61)*'תכנון הבראה'!$C61,0)*(AG$17&lt;='תכנון הבראה'!$D61)</f>
        <v>0</v>
      </c>
      <c r="AH33" s="162">
        <f ca="1">IF($A33="",0,($C33=0)*'פריסת חובות'!AH24 +($C33=1)*0+ ($C33=2)*IF(AH$17&lt;='תכנון הבראה'!$K61,0,OFFSET('פריסת חובות'!AH24,0,-'תכנון הבראה'!$K61))*(1+'תכנון הבראה'!$E61)^('תכנון הבראה'!$K61/12)+
($C33=3)*'תכנון הבראה'!$L61*(AH$17&lt;='תכנון הבראה'!$J61))+ IF($C33=4,(1-'תכנון הבראה'!$M61/'תכנון הבראה'!$B61)*'תכנון הבראה'!$C61,0)*(AH$17&lt;='תכנון הבראה'!$D61)</f>
        <v>0</v>
      </c>
      <c r="AI33" s="162">
        <f ca="1">IF($A33="",0,($C33=0)*'פריסת חובות'!AI24 +($C33=1)*0+ ($C33=2)*IF(AI$17&lt;='תכנון הבראה'!$K61,0,OFFSET('פריסת חובות'!AI24,0,-'תכנון הבראה'!$K61))*(1+'תכנון הבראה'!$E61)^('תכנון הבראה'!$K61/12)+
($C33=3)*'תכנון הבראה'!$L61*(AI$17&lt;='תכנון הבראה'!$J61))+ IF($C33=4,(1-'תכנון הבראה'!$M61/'תכנון הבראה'!$B61)*'תכנון הבראה'!$C61,0)*(AI$17&lt;='תכנון הבראה'!$D61)</f>
        <v>0</v>
      </c>
      <c r="AJ33" s="162">
        <f ca="1">IF($A33="",0,($C33=0)*'פריסת חובות'!AJ24 +($C33=1)*0+ ($C33=2)*IF(AJ$17&lt;='תכנון הבראה'!$K61,0,OFFSET('פריסת חובות'!AJ24,0,-'תכנון הבראה'!$K61))*(1+'תכנון הבראה'!$E61)^('תכנון הבראה'!$K61/12)+
($C33=3)*'תכנון הבראה'!$L61*(AJ$17&lt;='תכנון הבראה'!$J61))+ IF($C33=4,(1-'תכנון הבראה'!$M61/'תכנון הבראה'!$B61)*'תכנון הבראה'!$C61,0)*(AJ$17&lt;='תכנון הבראה'!$D61)</f>
        <v>0</v>
      </c>
      <c r="AK33" s="162">
        <f ca="1">IF($A33="",0,($C33=0)*'פריסת חובות'!AK24 +($C33=1)*0+ ($C33=2)*IF(AK$17&lt;='תכנון הבראה'!$K61,0,OFFSET('פריסת חובות'!AK24,0,-'תכנון הבראה'!$K61))*(1+'תכנון הבראה'!$E61)^('תכנון הבראה'!$K61/12)+
($C33=3)*'תכנון הבראה'!$L61*(AK$17&lt;='תכנון הבראה'!$J61))+ IF($C33=4,(1-'תכנון הבראה'!$M61/'תכנון הבראה'!$B61)*'תכנון הבראה'!$C61,0)*(AK$17&lt;='תכנון הבראה'!$D61)</f>
        <v>0</v>
      </c>
      <c r="AL33" s="162">
        <f ca="1">IF($A33="",0,($C33=0)*'פריסת חובות'!AL24 +($C33=1)*0+ ($C33=2)*IF(AL$17&lt;='תכנון הבראה'!$K61,0,OFFSET('פריסת חובות'!AL24,0,-'תכנון הבראה'!$K61))*(1+'תכנון הבראה'!$E61)^('תכנון הבראה'!$K61/12)+
($C33=3)*'תכנון הבראה'!$L61*(AL$17&lt;='תכנון הבראה'!$J61))+ IF($C33=4,(1-'תכנון הבראה'!$M61/'תכנון הבראה'!$B61)*'תכנון הבראה'!$C61,0)*(AL$17&lt;='תכנון הבראה'!$D61)</f>
        <v>0</v>
      </c>
      <c r="AM33" s="162">
        <f ca="1">IF($A33="",0,($C33=0)*'פריסת חובות'!AM24 +($C33=1)*0+ ($C33=2)*IF(AM$17&lt;='תכנון הבראה'!$K61,0,OFFSET('פריסת חובות'!AM24,0,-'תכנון הבראה'!$K61))*(1+'תכנון הבראה'!$E61)^('תכנון הבראה'!$K61/12)+
($C33=3)*'תכנון הבראה'!$L61*(AM$17&lt;='תכנון הבראה'!$J61))+ IF($C33=4,(1-'תכנון הבראה'!$M61/'תכנון הבראה'!$B61)*'תכנון הבראה'!$C61,0)*(AM$17&lt;='תכנון הבראה'!$D61)</f>
        <v>0</v>
      </c>
      <c r="AN33" s="162">
        <f ca="1">IF($A33="",0,($C33=0)*'פריסת חובות'!AN24 +($C33=1)*0+ ($C33=2)*IF(AN$17&lt;='תכנון הבראה'!$K61,0,OFFSET('פריסת חובות'!AN24,0,-'תכנון הבראה'!$K61))*(1+'תכנון הבראה'!$E61)^('תכנון הבראה'!$K61/12)+
($C33=3)*'תכנון הבראה'!$L61*(AN$17&lt;='תכנון הבראה'!$J61))+ IF($C33=4,(1-'תכנון הבראה'!$M61/'תכנון הבראה'!$B61)*'תכנון הבראה'!$C61,0)*(AN$17&lt;='תכנון הבראה'!$D61)</f>
        <v>0</v>
      </c>
      <c r="AO33" s="162">
        <f ca="1">IF($A33="",0,($C33=0)*'פריסת חובות'!AO24 +($C33=1)*0+ ($C33=2)*IF(AO$17&lt;='תכנון הבראה'!$K61,0,OFFSET('פריסת חובות'!AO24,0,-'תכנון הבראה'!$K61))*(1+'תכנון הבראה'!$E61)^('תכנון הבראה'!$K61/12)+
($C33=3)*'תכנון הבראה'!$L61*(AO$17&lt;='תכנון הבראה'!$J61))+ IF($C33=4,(1-'תכנון הבראה'!$M61/'תכנון הבראה'!$B61)*'תכנון הבראה'!$C61,0)*(AO$17&lt;='תכנון הבראה'!$D61)</f>
        <v>0</v>
      </c>
      <c r="AP33" s="162">
        <f ca="1">IF($A33="",0,($C33=0)*'פריסת חובות'!AP24 +($C33=1)*0+ ($C33=2)*IF(AP$17&lt;='תכנון הבראה'!$K61,0,OFFSET('פריסת חובות'!AP24,0,-'תכנון הבראה'!$K61))*(1+'תכנון הבראה'!$E61)^('תכנון הבראה'!$K61/12)+
($C33=3)*'תכנון הבראה'!$L61*(AP$17&lt;='תכנון הבראה'!$J61))+ IF($C33=4,(1-'תכנון הבראה'!$M61/'תכנון הבראה'!$B61)*'תכנון הבראה'!$C61,0)*(AP$17&lt;='תכנון הבראה'!$D61)</f>
        <v>0</v>
      </c>
      <c r="AQ33" s="162">
        <f ca="1">IF($A33="",0,($C33=0)*'פריסת חובות'!AQ24 +($C33=1)*0+ ($C33=2)*IF(AQ$17&lt;='תכנון הבראה'!$K61,0,OFFSET('פריסת חובות'!AQ24,0,-'תכנון הבראה'!$K61))*(1+'תכנון הבראה'!$E61)^('תכנון הבראה'!$K61/12)+
($C33=3)*'תכנון הבראה'!$L61*(AQ$17&lt;='תכנון הבראה'!$J61))+ IF($C33=4,(1-'תכנון הבראה'!$M61/'תכנון הבראה'!$B61)*'תכנון הבראה'!$C61,0)*(AQ$17&lt;='תכנון הבראה'!$D61)</f>
        <v>0</v>
      </c>
      <c r="AR33" s="162">
        <f ca="1">IF($A33="",0,($C33=0)*'פריסת חובות'!AR24 +($C33=1)*0+ ($C33=2)*IF(AR$17&lt;='תכנון הבראה'!$K61,0,OFFSET('פריסת חובות'!AR24,0,-'תכנון הבראה'!$K61))*(1+'תכנון הבראה'!$E61)^('תכנון הבראה'!$K61/12)+
($C33=3)*'תכנון הבראה'!$L61*(AR$17&lt;='תכנון הבראה'!$J61))+ IF($C33=4,(1-'תכנון הבראה'!$M61/'תכנון הבראה'!$B61)*'תכנון הבראה'!$C61,0)*(AR$17&lt;='תכנון הבראה'!$D61)</f>
        <v>0</v>
      </c>
      <c r="AS33" s="162">
        <f ca="1">IF($A33="",0,($C33=0)*'פריסת חובות'!AS24 +($C33=1)*0+ ($C33=2)*IF(AS$17&lt;='תכנון הבראה'!$K61,0,OFFSET('פריסת חובות'!AS24,0,-'תכנון הבראה'!$K61))*(1+'תכנון הבראה'!$E61)^('תכנון הבראה'!$K61/12)+
($C33=3)*'תכנון הבראה'!$L61*(AS$17&lt;='תכנון הבראה'!$J61))+ IF($C33=4,(1-'תכנון הבראה'!$M61/'תכנון הבראה'!$B61)*'תכנון הבראה'!$C61,0)*(AS$17&lt;='תכנון הבראה'!$D61)</f>
        <v>0</v>
      </c>
      <c r="AT33" s="162">
        <f ca="1">IF($A33="",0,($C33=0)*'פריסת חובות'!AT24 +($C33=1)*0+ ($C33=2)*IF(AT$17&lt;='תכנון הבראה'!$K61,0,OFFSET('פריסת חובות'!AT24,0,-'תכנון הבראה'!$K61))*(1+'תכנון הבראה'!$E61)^('תכנון הבראה'!$K61/12)+
($C33=3)*'תכנון הבראה'!$L61*(AT$17&lt;='תכנון הבראה'!$J61))+ IF($C33=4,(1-'תכנון הבראה'!$M61/'תכנון הבראה'!$B61)*'תכנון הבראה'!$C61,0)*(AT$17&lt;='תכנון הבראה'!$D61)</f>
        <v>0</v>
      </c>
      <c r="AU33" s="162">
        <f ca="1">IF($A33="",0,($C33=0)*'פריסת חובות'!AU24 +($C33=1)*0+ ($C33=2)*IF(AU$17&lt;='תכנון הבראה'!$K61,0,OFFSET('פריסת חובות'!AU24,0,-'תכנון הבראה'!$K61))*(1+'תכנון הבראה'!$E61)^('תכנון הבראה'!$K61/12)+
($C33=3)*'תכנון הבראה'!$L61*(AU$17&lt;='תכנון הבראה'!$J61))+ IF($C33=4,(1-'תכנון הבראה'!$M61/'תכנון הבראה'!$B61)*'תכנון הבראה'!$C61,0)*(AU$17&lt;='תכנון הבראה'!$D61)</f>
        <v>0</v>
      </c>
      <c r="AV33" s="162">
        <f ca="1">IF($A33="",0,($C33=0)*'פריסת חובות'!AV24 +($C33=1)*0+ ($C33=2)*IF(AV$17&lt;='תכנון הבראה'!$K61,0,OFFSET('פריסת חובות'!AV24,0,-'תכנון הבראה'!$K61))*(1+'תכנון הבראה'!$E61)^('תכנון הבראה'!$K61/12)+
($C33=3)*'תכנון הבראה'!$L61*(AV$17&lt;='תכנון הבראה'!$J61))+ IF($C33=4,(1-'תכנון הבראה'!$M61/'תכנון הבראה'!$B61)*'תכנון הבראה'!$C61,0)*(AV$17&lt;='תכנון הבראה'!$D61)</f>
        <v>0</v>
      </c>
      <c r="AW33" s="162">
        <f ca="1">IF($A33="",0,($C33=0)*'פריסת חובות'!AW24 +($C33=1)*0+ ($C33=2)*IF(AW$17&lt;='תכנון הבראה'!$K61,0,OFFSET('פריסת חובות'!AW24,0,-'תכנון הבראה'!$K61))*(1+'תכנון הבראה'!$E61)^('תכנון הבראה'!$K61/12)+
($C33=3)*'תכנון הבראה'!$L61*(AW$17&lt;='תכנון הבראה'!$J61))+ IF($C33=4,(1-'תכנון הבראה'!$M61/'תכנון הבראה'!$B61)*'תכנון הבראה'!$C61,0)*(AW$17&lt;='תכנון הבראה'!$D61)</f>
        <v>0</v>
      </c>
      <c r="AX33" s="162">
        <f ca="1">IF($A33="",0,($C33=0)*'פריסת חובות'!AX24 +($C33=1)*0+ ($C33=2)*IF(AX$17&lt;='תכנון הבראה'!$K61,0,OFFSET('פריסת חובות'!AX24,0,-'תכנון הבראה'!$K61))*(1+'תכנון הבראה'!$E61)^('תכנון הבראה'!$K61/12)+
($C33=3)*'תכנון הבראה'!$L61*(AX$17&lt;='תכנון הבראה'!$J61))+ IF($C33=4,(1-'תכנון הבראה'!$M61/'תכנון הבראה'!$B61)*'תכנון הבראה'!$C61,0)*(AX$17&lt;='תכנון הבראה'!$D61)</f>
        <v>0</v>
      </c>
      <c r="AY33" s="162">
        <f ca="1">IF($A33="",0,($C33=0)*'פריסת חובות'!AY24 +($C33=1)*0+ ($C33=2)*IF(AY$17&lt;='תכנון הבראה'!$K61,0,OFFSET('פריסת חובות'!AY24,0,-'תכנון הבראה'!$K61))*(1+'תכנון הבראה'!$E61)^('תכנון הבראה'!$K61/12)+
($C33=3)*'תכנון הבראה'!$L61*(AY$17&lt;='תכנון הבראה'!$J61))+ IF($C33=4,(1-'תכנון הבראה'!$M61/'תכנון הבראה'!$B61)*'תכנון הבראה'!$C61,0)*(AY$17&lt;='תכנון הבראה'!$D61)</f>
        <v>0</v>
      </c>
      <c r="AZ33" s="162">
        <f ca="1">IF($A33="",0,($C33=0)*'פריסת חובות'!AZ24 +($C33=1)*0+ ($C33=2)*IF(AZ$17&lt;='תכנון הבראה'!$K61,0,OFFSET('פריסת חובות'!AZ24,0,-'תכנון הבראה'!$K61))*(1+'תכנון הבראה'!$E61)^('תכנון הבראה'!$K61/12)+
($C33=3)*'תכנון הבראה'!$L61*(AZ$17&lt;='תכנון הבראה'!$J61))+ IF($C33=4,(1-'תכנון הבראה'!$M61/'תכנון הבראה'!$B61)*'תכנון הבראה'!$C61,0)*(AZ$17&lt;='תכנון הבראה'!$D61)</f>
        <v>0</v>
      </c>
      <c r="BA33" s="162">
        <f ca="1">IF($A33="",0,($C33=0)*'פריסת חובות'!BA24 +($C33=1)*0+ ($C33=2)*IF(BA$17&lt;='תכנון הבראה'!$K61,0,OFFSET('פריסת חובות'!BA24,0,-'תכנון הבראה'!$K61))*(1+'תכנון הבראה'!$E61)^('תכנון הבראה'!$K61/12)+
($C33=3)*'תכנון הבראה'!$L61*(BA$17&lt;='תכנון הבראה'!$J61))+ IF($C33=4,(1-'תכנון הבראה'!$M61/'תכנון הבראה'!$B61)*'תכנון הבראה'!$C61,0)*(BA$17&lt;='תכנון הבראה'!$D61)</f>
        <v>0</v>
      </c>
      <c r="BB33" s="162">
        <f ca="1">IF($A33="",0,($C33=0)*'פריסת חובות'!BB24 +($C33=1)*0+ ($C33=2)*IF(BB$17&lt;='תכנון הבראה'!$K61,0,OFFSET('פריסת חובות'!BB24,0,-'תכנון הבראה'!$K61))*(1+'תכנון הבראה'!$E61)^('תכנון הבראה'!$K61/12)+
($C33=3)*'תכנון הבראה'!$L61*(BB$17&lt;='תכנון הבראה'!$J61))+ IF($C33=4,(1-'תכנון הבראה'!$M61/'תכנון הבראה'!$B61)*'תכנון הבראה'!$C61,0)*(BB$17&lt;='תכנון הבראה'!$D61)</f>
        <v>0</v>
      </c>
      <c r="BC33" s="162">
        <f ca="1">IF($A33="",0,($C33=0)*'פריסת חובות'!BC24 +($C33=1)*0+ ($C33=2)*IF(BC$17&lt;='תכנון הבראה'!$K61,0,OFFSET('פריסת חובות'!BC24,0,-'תכנון הבראה'!$K61))*(1+'תכנון הבראה'!$E61)^('תכנון הבראה'!$K61/12)+
($C33=3)*'תכנון הבראה'!$L61*(BC$17&lt;='תכנון הבראה'!$J61))+ IF($C33=4,(1-'תכנון הבראה'!$M61/'תכנון הבראה'!$B61)*'תכנון הבראה'!$C61,0)*(BC$17&lt;='תכנון הבראה'!$D61)</f>
        <v>0</v>
      </c>
      <c r="BD33" s="162">
        <f ca="1">IF($A33="",0,($C33=0)*'פריסת חובות'!BD24 +($C33=1)*0+ ($C33=2)*IF(BD$17&lt;='תכנון הבראה'!$K61,0,OFFSET('פריסת חובות'!BD24,0,-'תכנון הבראה'!$K61))*(1+'תכנון הבראה'!$E61)^('תכנון הבראה'!$K61/12)+
($C33=3)*'תכנון הבראה'!$L61*(BD$17&lt;='תכנון הבראה'!$J61))+ IF($C33=4,(1-'תכנון הבראה'!$M61/'תכנון הבראה'!$B61)*'תכנון הבראה'!$C61,0)*(BD$17&lt;='תכנון הבראה'!$D61)</f>
        <v>0</v>
      </c>
      <c r="BE33" s="162">
        <f ca="1">IF($A33="",0,($C33=0)*'פריסת חובות'!BE24 +($C33=1)*0+ ($C33=2)*IF(BE$17&lt;='תכנון הבראה'!$K61,0,OFFSET('פריסת חובות'!BE24,0,-'תכנון הבראה'!$K61))*(1+'תכנון הבראה'!$E61)^('תכנון הבראה'!$K61/12)+
($C33=3)*'תכנון הבראה'!$L61*(BE$17&lt;='תכנון הבראה'!$J61))+ IF($C33=4,(1-'תכנון הבראה'!$M61/'תכנון הבראה'!$B61)*'תכנון הבראה'!$C61,0)*(BE$17&lt;='תכנון הבראה'!$D61)</f>
        <v>0</v>
      </c>
      <c r="BF33" s="162">
        <f ca="1">IF($A33="",0,($C33=0)*'פריסת חובות'!BF24 +($C33=1)*0+ ($C33=2)*IF(BF$17&lt;='תכנון הבראה'!$K61,0,OFFSET('פריסת חובות'!BF24,0,-'תכנון הבראה'!$K61))*(1+'תכנון הבראה'!$E61)^('תכנון הבראה'!$K61/12)+
($C33=3)*'תכנון הבראה'!$L61*(BF$17&lt;='תכנון הבראה'!$J61))+ IF($C33=4,(1-'תכנון הבראה'!$M61/'תכנון הבראה'!$B61)*'תכנון הבראה'!$C61,0)*(BF$17&lt;='תכנון הבראה'!$D61)</f>
        <v>0</v>
      </c>
      <c r="BG33" s="162">
        <f ca="1">IF($A33="",0,($C33=0)*'פריסת חובות'!BG24 +($C33=1)*0+ ($C33=2)*IF(BG$17&lt;='תכנון הבראה'!$K61,0,OFFSET('פריסת חובות'!BG24,0,-'תכנון הבראה'!$K61))*(1+'תכנון הבראה'!$E61)^('תכנון הבראה'!$K61/12)+
($C33=3)*'תכנון הבראה'!$L61*(BG$17&lt;='תכנון הבראה'!$J61))+ IF($C33=4,(1-'תכנון הבראה'!$M61/'תכנון הבראה'!$B61)*'תכנון הבראה'!$C61,0)*(BG$17&lt;='תכנון הבראה'!$D61)</f>
        <v>0</v>
      </c>
      <c r="BH33" s="162">
        <f ca="1">IF($A33="",0,($C33=0)*'פריסת חובות'!BH24 +($C33=1)*0+ ($C33=2)*IF(BH$17&lt;='תכנון הבראה'!$K61,0,OFFSET('פריסת חובות'!BH24,0,-'תכנון הבראה'!$K61))*(1+'תכנון הבראה'!$E61)^('תכנון הבראה'!$K61/12)+
($C33=3)*'תכנון הבראה'!$L61*(BH$17&lt;='תכנון הבראה'!$J61))+ IF($C33=4,(1-'תכנון הבראה'!$M61/'תכנון הבראה'!$B61)*'תכנון הבראה'!$C61,0)*(BH$17&lt;='תכנון הבראה'!$D61)</f>
        <v>0</v>
      </c>
      <c r="BI33" s="162">
        <f ca="1">IF($A33="",0,($C33=0)*'פריסת חובות'!BI24 +($C33=1)*0+ ($C33=2)*IF(BI$17&lt;='תכנון הבראה'!$K61,0,OFFSET('פריסת חובות'!BI24,0,-'תכנון הבראה'!$K61))*(1+'תכנון הבראה'!$E61)^('תכנון הבראה'!$K61/12)+
($C33=3)*'תכנון הבראה'!$L61*(BI$17&lt;='תכנון הבראה'!$J61))+ IF($C33=4,(1-'תכנון הבראה'!$M61/'תכנון הבראה'!$B61)*'תכנון הבראה'!$C61,0)*(BI$17&lt;='תכנון הבראה'!$D61)</f>
        <v>0</v>
      </c>
      <c r="BJ33" s="162">
        <f ca="1">IF($A33="",0,($C33=0)*'פריסת חובות'!BJ24 +($C33=1)*0+ ($C33=2)*IF(BJ$17&lt;='תכנון הבראה'!$K61,0,OFFSET('פריסת חובות'!BJ24,0,-'תכנון הבראה'!$K61))*(1+'תכנון הבראה'!$E61)^('תכנון הבראה'!$K61/12)+
($C33=3)*'תכנון הבראה'!$L61*(BJ$17&lt;='תכנון הבראה'!$J61))+ IF($C33=4,(1-'תכנון הבראה'!$M61/'תכנון הבראה'!$B61)*'תכנון הבראה'!$C61,0)*(BJ$17&lt;='תכנון הבראה'!$D61)</f>
        <v>0</v>
      </c>
      <c r="BK33" s="162">
        <f ca="1">IF($A33="",0,($C33=0)*'פריסת חובות'!BK24 +($C33=1)*0+ ($C33=2)*IF(BK$17&lt;='תכנון הבראה'!$K61,0,OFFSET('פריסת חובות'!BK24,0,-'תכנון הבראה'!$K61))*(1+'תכנון הבראה'!$E61)^('תכנון הבראה'!$K61/12)+
($C33=3)*'תכנון הבראה'!$L61*(BK$17&lt;='תכנון הבראה'!$J61))+ IF($C33=4,(1-'תכנון הבראה'!$M61/'תכנון הבראה'!$B61)*'תכנון הבראה'!$C61,0)*(BK$17&lt;='תכנון הבראה'!$D61)</f>
        <v>0</v>
      </c>
      <c r="BL33" s="162">
        <f ca="1">IF($A33="",0,($C33=0)*'פריסת חובות'!BL24 +($C33=1)*0+ ($C33=2)*IF(BL$17&lt;='תכנון הבראה'!$K61,0,OFFSET('פריסת חובות'!BL24,0,-'תכנון הבראה'!$K61))*(1+'תכנון הבראה'!$E61)^('תכנון הבראה'!$K61/12)+
($C33=3)*'תכנון הבראה'!$L61*(BL$17&lt;='תכנון הבראה'!$J61))+ IF($C33=4,(1-'תכנון הבראה'!$M61/'תכנון הבראה'!$B61)*'תכנון הבראה'!$C61,0)*(BL$17&lt;='תכנון הבראה'!$D61)</f>
        <v>0</v>
      </c>
      <c r="BM33" s="162">
        <f ca="1">IF($A33="",0,($C33=0)*'פריסת חובות'!BM24 +($C33=1)*0+ ($C33=2)*IF(BM$17&lt;='תכנון הבראה'!$K61,0,OFFSET('פריסת חובות'!BM24,0,-'תכנון הבראה'!$K61))*(1+'תכנון הבראה'!$E61)^('תכנון הבראה'!$K61/12)+
($C33=3)*'תכנון הבראה'!$L61*(BM$17&lt;='תכנון הבראה'!$J61))+ IF($C33=4,(1-'תכנון הבראה'!$M61/'תכנון הבראה'!$B61)*'תכנון הבראה'!$C61,0)*(BM$17&lt;='תכנון הבראה'!$D61)</f>
        <v>0</v>
      </c>
      <c r="BN33" s="162">
        <f ca="1">IF($A33="",0,($C33=0)*'פריסת חובות'!BN24 +($C33=1)*0+ ($C33=2)*IF(BN$17&lt;='תכנון הבראה'!$K61,0,OFFSET('פריסת חובות'!BN24,0,-'תכנון הבראה'!$K61))*(1+'תכנון הבראה'!$E61)^('תכנון הבראה'!$K61/12)+
($C33=3)*'תכנון הבראה'!$L61*(BN$17&lt;='תכנון הבראה'!$J61))+ IF($C33=4,(1-'תכנון הבראה'!$M61/'תכנון הבראה'!$B61)*'תכנון הבראה'!$C61,0)*(BN$17&lt;='תכנון הבראה'!$D61)</f>
        <v>0</v>
      </c>
      <c r="BO33" s="162">
        <f ca="1">IF($A33="",0,($C33=0)*'פריסת חובות'!BO24 +($C33=1)*0+ ($C33=2)*IF(BO$17&lt;='תכנון הבראה'!$K61,0,OFFSET('פריסת חובות'!BO24,0,-'תכנון הבראה'!$K61))*(1+'תכנון הבראה'!$E61)^('תכנון הבראה'!$K61/12)+
($C33=3)*'תכנון הבראה'!$L61*(BO$17&lt;='תכנון הבראה'!$J61))+ IF($C33=4,(1-'תכנון הבראה'!$M61/'תכנון הבראה'!$B61)*'תכנון הבראה'!$C61,0)*(BO$17&lt;='תכנון הבראה'!$D61)</f>
        <v>0</v>
      </c>
      <c r="BP33" s="162">
        <f ca="1">IF($A33="",0,($C33=0)*'פריסת חובות'!BP24 +($C33=1)*0+ ($C33=2)*IF(BP$17&lt;='תכנון הבראה'!$K61,0,OFFSET('פריסת חובות'!BP24,0,-'תכנון הבראה'!$K61))*(1+'תכנון הבראה'!$E61)^('תכנון הבראה'!$K61/12)+
($C33=3)*'תכנון הבראה'!$L61*(BP$17&lt;='תכנון הבראה'!$J61))+ IF($C33=4,(1-'תכנון הבראה'!$M61/'תכנון הבראה'!$B61)*'תכנון הבראה'!$C61,0)*(BP$17&lt;='תכנון הבראה'!$D61)</f>
        <v>0</v>
      </c>
      <c r="BQ33" s="162">
        <f ca="1">IF($A33="",0,($C33=0)*'פריסת חובות'!BQ24 +($C33=1)*0+ ($C33=2)*IF(BQ$17&lt;='תכנון הבראה'!$K61,0,OFFSET('פריסת חובות'!BQ24,0,-'תכנון הבראה'!$K61))*(1+'תכנון הבראה'!$E61)^('תכנון הבראה'!$K61/12)+
($C33=3)*'תכנון הבראה'!$L61*(BQ$17&lt;='תכנון הבראה'!$J61))+ IF($C33=4,(1-'תכנון הבראה'!$M61/'תכנון הבראה'!$B61)*'תכנון הבראה'!$C61,0)*(BQ$17&lt;='תכנון הבראה'!$D61)</f>
        <v>0</v>
      </c>
      <c r="BR33" s="162">
        <f ca="1">IF($A33="",0,($C33=0)*'פריסת חובות'!BR24 +($C33=1)*0+ ($C33=2)*IF(BR$17&lt;='תכנון הבראה'!$K61,0,OFFSET('פריסת חובות'!BR24,0,-'תכנון הבראה'!$K61))*(1+'תכנון הבראה'!$E61)^('תכנון הבראה'!$K61/12)+
($C33=3)*'תכנון הבראה'!$L61*(BR$17&lt;='תכנון הבראה'!$J61))+ IF($C33=4,(1-'תכנון הבראה'!$M61/'תכנון הבראה'!$B61)*'תכנון הבראה'!$C61,0)*(BR$17&lt;='תכנון הבראה'!$D61)</f>
        <v>0</v>
      </c>
      <c r="BS33" s="162">
        <f ca="1">IF($A33="",0,($C33=0)*'פריסת חובות'!BS24 +($C33=1)*0+ ($C33=2)*IF(BS$17&lt;='תכנון הבראה'!$K61,0,OFFSET('פריסת חובות'!BS24,0,-'תכנון הבראה'!$K61))*(1+'תכנון הבראה'!$E61)^('תכנון הבראה'!$K61/12)+
($C33=3)*'תכנון הבראה'!$L61*(BS$17&lt;='תכנון הבראה'!$J61))+ IF($C33=4,(1-'תכנון הבראה'!$M61/'תכנון הבראה'!$B61)*'תכנון הבראה'!$C61,0)*(BS$17&lt;='תכנון הבראה'!$D61)</f>
        <v>0</v>
      </c>
      <c r="BT33" s="162">
        <f ca="1">IF($A33="",0,($C33=0)*'פריסת חובות'!BT24 +($C33=1)*0+ ($C33=2)*IF(BT$17&lt;='תכנון הבראה'!$K61,0,OFFSET('פריסת חובות'!BT24,0,-'תכנון הבראה'!$K61))*(1+'תכנון הבראה'!$E61)^('תכנון הבראה'!$K61/12)+
($C33=3)*'תכנון הבראה'!$L61*(BT$17&lt;='תכנון הבראה'!$J61))+ IF($C33=4,(1-'תכנון הבראה'!$M61/'תכנון הבראה'!$B61)*'תכנון הבראה'!$C61,0)*(BT$17&lt;='תכנון הבראה'!$D61)</f>
        <v>0</v>
      </c>
      <c r="BU33" s="162">
        <f ca="1">IF($A33="",0,($C33=0)*'פריסת חובות'!BU24 +($C33=1)*0+ ($C33=2)*IF(BU$17&lt;='תכנון הבראה'!$K61,0,OFFSET('פריסת חובות'!BU24,0,-'תכנון הבראה'!$K61))*(1+'תכנון הבראה'!$E61)^('תכנון הבראה'!$K61/12)+
($C33=3)*'תכנון הבראה'!$L61*(BU$17&lt;='תכנון הבראה'!$J61))+ IF($C33=4,(1-'תכנון הבראה'!$M61/'תכנון הבראה'!$B61)*'תכנון הבראה'!$C61,0)*(BU$17&lt;='תכנון הבראה'!$D61)</f>
        <v>0</v>
      </c>
      <c r="BV33" s="162">
        <f ca="1">IF($A33="",0,($C33=0)*'פריסת חובות'!BV24 +($C33=1)*0+ ($C33=2)*IF(BV$17&lt;='תכנון הבראה'!$K61,0,OFFSET('פריסת חובות'!BV24,0,-'תכנון הבראה'!$K61))*(1+'תכנון הבראה'!$E61)^('תכנון הבראה'!$K61/12)+
($C33=3)*'תכנון הבראה'!$L61*(BV$17&lt;='תכנון הבראה'!$J61))+ IF($C33=4,(1-'תכנון הבראה'!$M61/'תכנון הבראה'!$B61)*'תכנון הבראה'!$C61,0)*(BV$17&lt;='תכנון הבראה'!$D61)</f>
        <v>0</v>
      </c>
      <c r="BW33" s="162">
        <f ca="1">IF($A33="",0,($C33=0)*'פריסת חובות'!BW24 +($C33=1)*0+ ($C33=2)*IF(BW$17&lt;='תכנון הבראה'!$K61,0,OFFSET('פריסת חובות'!BW24,0,-'תכנון הבראה'!$K61))*(1+'תכנון הבראה'!$E61)^('תכנון הבראה'!$K61/12)+
($C33=3)*'תכנון הבראה'!$L61*(BW$17&lt;='תכנון הבראה'!$J61))+ IF($C33=4,(1-'תכנון הבראה'!$M61/'תכנון הבראה'!$B61)*'תכנון הבראה'!$C61,0)*(BW$17&lt;='תכנון הבראה'!$D61)</f>
        <v>0</v>
      </c>
      <c r="BX33" s="162">
        <f ca="1">IF($A33="",0,($C33=0)*'פריסת חובות'!BX24 +($C33=1)*0+ ($C33=2)*IF(BX$17&lt;='תכנון הבראה'!$K61,0,OFFSET('פריסת חובות'!BX24,0,-'תכנון הבראה'!$K61))*(1+'תכנון הבראה'!$E61)^('תכנון הבראה'!$K61/12)+
($C33=3)*'תכנון הבראה'!$L61*(BX$17&lt;='תכנון הבראה'!$J61))+ IF($C33=4,(1-'תכנון הבראה'!$M61/'תכנון הבראה'!$B61)*'תכנון הבראה'!$C61,0)*(BX$17&lt;='תכנון הבראה'!$D61)</f>
        <v>0</v>
      </c>
      <c r="BY33" s="162">
        <f ca="1">IF($A33="",0,($C33=0)*'פריסת חובות'!BY24 +($C33=1)*0+ ($C33=2)*IF(BY$17&lt;='תכנון הבראה'!$K61,0,OFFSET('פריסת חובות'!BY24,0,-'תכנון הבראה'!$K61))*(1+'תכנון הבראה'!$E61)^('תכנון הבראה'!$K61/12)+
($C33=3)*'תכנון הבראה'!$L61*(BY$17&lt;='תכנון הבראה'!$J61))+ IF($C33=4,(1-'תכנון הבראה'!$M61/'תכנון הבראה'!$B61)*'תכנון הבראה'!$C61,0)*(BY$17&lt;='תכנון הבראה'!$D61)</f>
        <v>0</v>
      </c>
      <c r="BZ33" s="162">
        <f ca="1">IF($A33="",0,($C33=0)*'פריסת חובות'!BZ24 +($C33=1)*0+ ($C33=2)*IF(BZ$17&lt;='תכנון הבראה'!$K61,0,OFFSET('פריסת חובות'!BZ24,0,-'תכנון הבראה'!$K61))*(1+'תכנון הבראה'!$E61)^('תכנון הבראה'!$K61/12)+
($C33=3)*'תכנון הבראה'!$L61*(BZ$17&lt;='תכנון הבראה'!$J61))+ IF($C33=4,(1-'תכנון הבראה'!$M61/'תכנון הבראה'!$B61)*'תכנון הבראה'!$C61,0)*(BZ$17&lt;='תכנון הבראה'!$D61)</f>
        <v>0</v>
      </c>
      <c r="CA33" s="162">
        <f ca="1">IF($A33="",0,($C33=0)*'פריסת חובות'!CA24 +($C33=1)*0+ ($C33=2)*IF(CA$17&lt;='תכנון הבראה'!$K61,0,OFFSET('פריסת חובות'!CA24,0,-'תכנון הבראה'!$K61))*(1+'תכנון הבראה'!$E61)^('תכנון הבראה'!$K61/12)+
($C33=3)*'תכנון הבראה'!$L61*(CA$17&lt;='תכנון הבראה'!$J61))+ IF($C33=4,(1-'תכנון הבראה'!$M61/'תכנון הבראה'!$B61)*'תכנון הבראה'!$C61,0)*(CA$17&lt;='תכנון הבראה'!$D61)</f>
        <v>0</v>
      </c>
      <c r="CB33" s="162">
        <f ca="1">IF($A33="",0,($C33=0)*'פריסת חובות'!CB24 +($C33=1)*0+ ($C33=2)*IF(CB$17&lt;='תכנון הבראה'!$K61,0,OFFSET('פריסת חובות'!CB24,0,-'תכנון הבראה'!$K61))*(1+'תכנון הבראה'!$E61)^('תכנון הבראה'!$K61/12)+
($C33=3)*'תכנון הבראה'!$L61*(CB$17&lt;='תכנון הבראה'!$J61))+ IF($C33=4,(1-'תכנון הבראה'!$M61/'תכנון הבראה'!$B61)*'תכנון הבראה'!$C61,0)*(CB$17&lt;='תכנון הבראה'!$D61)</f>
        <v>0</v>
      </c>
      <c r="CC33" s="162">
        <f ca="1">IF($A33="",0,($C33=0)*'פריסת חובות'!CC24 +($C33=1)*0+ ($C33=2)*IF(CC$17&lt;='תכנון הבראה'!$K61,0,OFFSET('פריסת חובות'!CC24,0,-'תכנון הבראה'!$K61))*(1+'תכנון הבראה'!$E61)^('תכנון הבראה'!$K61/12)+
($C33=3)*'תכנון הבראה'!$L61*(CC$17&lt;='תכנון הבראה'!$J61))+ IF($C33=4,(1-'תכנון הבראה'!$M61/'תכנון הבראה'!$B61)*'תכנון הבראה'!$C61,0)*(CC$17&lt;='תכנון הבראה'!$D61)</f>
        <v>0</v>
      </c>
      <c r="CD33" s="162">
        <f ca="1">IF($A33="",0,($C33=0)*'פריסת חובות'!CD24 +($C33=1)*0+ ($C33=2)*IF(CD$17&lt;='תכנון הבראה'!$K61,0,OFFSET('פריסת חובות'!CD24,0,-'תכנון הבראה'!$K61))*(1+'תכנון הבראה'!$E61)^('תכנון הבראה'!$K61/12)+
($C33=3)*'תכנון הבראה'!$L61*(CD$17&lt;='תכנון הבראה'!$J61))+ IF($C33=4,(1-'תכנון הבראה'!$M61/'תכנון הבראה'!$B61)*'תכנון הבראה'!$C61,0)*(CD$17&lt;='תכנון הבראה'!$D61)</f>
        <v>0</v>
      </c>
      <c r="CE33" s="162">
        <f ca="1">IF($A33="",0,($C33=0)*'פריסת חובות'!CE24 +($C33=1)*0+ ($C33=2)*IF(CE$17&lt;='תכנון הבראה'!$K61,0,OFFSET('פריסת חובות'!CE24,0,-'תכנון הבראה'!$K61))*(1+'תכנון הבראה'!$E61)^('תכנון הבראה'!$K61/12)+
($C33=3)*'תכנון הבראה'!$L61*(CE$17&lt;='תכנון הבראה'!$J61))+ IF($C33=4,(1-'תכנון הבראה'!$M61/'תכנון הבראה'!$B61)*'תכנון הבראה'!$C61,0)*(CE$17&lt;='תכנון הבראה'!$D61)</f>
        <v>0</v>
      </c>
      <c r="CF33" s="162">
        <f ca="1">IF($A33="",0,($C33=0)*'פריסת חובות'!CF24 +($C33=1)*0+ ($C33=2)*IF(CF$17&lt;='תכנון הבראה'!$K61,0,OFFSET('פריסת חובות'!CF24,0,-'תכנון הבראה'!$K61))*(1+'תכנון הבראה'!$E61)^('תכנון הבראה'!$K61/12)+
($C33=3)*'תכנון הבראה'!$L61*(CF$17&lt;='תכנון הבראה'!$J61))+ IF($C33=4,(1-'תכנון הבראה'!$M61/'תכנון הבראה'!$B61)*'תכנון הבראה'!$C61,0)*(CF$17&lt;='תכנון הבראה'!$D61)</f>
        <v>0</v>
      </c>
      <c r="CG33" s="162">
        <f ca="1">IF($A33="",0,($C33=0)*'פריסת חובות'!CG24 +($C33=1)*0+ ($C33=2)*IF(CG$17&lt;='תכנון הבראה'!$K61,0,OFFSET('פריסת חובות'!CG24,0,-'תכנון הבראה'!$K61))*(1+'תכנון הבראה'!$E61)^('תכנון הבראה'!$K61/12)+
($C33=3)*'תכנון הבראה'!$L61*(CG$17&lt;='תכנון הבראה'!$J61))+ IF($C33=4,(1-'תכנון הבראה'!$M61/'תכנון הבראה'!$B61)*'תכנון הבראה'!$C61,0)*(CG$17&lt;='תכנון הבראה'!$D61)</f>
        <v>0</v>
      </c>
      <c r="CH33" s="162">
        <f ca="1">IF($A33="",0,($C33=0)*'פריסת חובות'!CH24 +($C33=1)*0+ ($C33=2)*IF(CH$17&lt;='תכנון הבראה'!$K61,0,OFFSET('פריסת חובות'!CH24,0,-'תכנון הבראה'!$K61))*(1+'תכנון הבראה'!$E61)^('תכנון הבראה'!$K61/12)+
($C33=3)*'תכנון הבראה'!$L61*(CH$17&lt;='תכנון הבראה'!$J61))+ IF($C33=4,(1-'תכנון הבראה'!$M61/'תכנון הבראה'!$B61)*'תכנון הבראה'!$C61,0)*(CH$17&lt;='תכנון הבראה'!$D61)</f>
        <v>0</v>
      </c>
      <c r="CI33" s="162">
        <f ca="1">IF($A33="",0,($C33=0)*'פריסת חובות'!CI24 +($C33=1)*0+ ($C33=2)*IF(CI$17&lt;='תכנון הבראה'!$K61,0,OFFSET('פריסת חובות'!CI24,0,-'תכנון הבראה'!$K61))*(1+'תכנון הבראה'!$E61)^('תכנון הבראה'!$K61/12)+
($C33=3)*'תכנון הבראה'!$L61*(CI$17&lt;='תכנון הבראה'!$J61))+ IF($C33=4,(1-'תכנון הבראה'!$M61/'תכנון הבראה'!$B61)*'תכנון הבראה'!$C61,0)*(CI$17&lt;='תכנון הבראה'!$D61)</f>
        <v>0</v>
      </c>
      <c r="CJ33" s="162">
        <f ca="1">IF($A33="",0,($C33=0)*'פריסת חובות'!CJ24 +($C33=1)*0+ ($C33=2)*IF(CJ$17&lt;='תכנון הבראה'!$K61,0,OFFSET('פריסת חובות'!CJ24,0,-'תכנון הבראה'!$K61))*(1+'תכנון הבראה'!$E61)^('תכנון הבראה'!$K61/12)+
($C33=3)*'תכנון הבראה'!$L61*(CJ$17&lt;='תכנון הבראה'!$J61))+ IF($C33=4,(1-'תכנון הבראה'!$M61/'תכנון הבראה'!$B61)*'תכנון הבראה'!$C61,0)*(CJ$17&lt;='תכנון הבראה'!$D61)</f>
        <v>0</v>
      </c>
      <c r="CK33" s="162">
        <f ca="1">IF($A33="",0,($C33=0)*'פריסת חובות'!CK24 +($C33=1)*0+ ($C33=2)*IF(CK$17&lt;='תכנון הבראה'!$K61,0,OFFSET('פריסת חובות'!CK24,0,-'תכנון הבראה'!$K61))*(1+'תכנון הבראה'!$E61)^('תכנון הבראה'!$K61/12)+
($C33=3)*'תכנון הבראה'!$L61*(CK$17&lt;='תכנון הבראה'!$J61))+ IF($C33=4,(1-'תכנון הבראה'!$M61/'תכנון הבראה'!$B61)*'תכנון הבראה'!$C61,0)*(CK$17&lt;='תכנון הבראה'!$D61)</f>
        <v>0</v>
      </c>
      <c r="CL33" s="162">
        <f ca="1">IF($A33="",0,($C33=0)*'פריסת חובות'!CL24 +($C33=1)*0+ ($C33=2)*IF(CL$17&lt;='תכנון הבראה'!$K61,0,OFFSET('פריסת חובות'!CL24,0,-'תכנון הבראה'!$K61))*(1+'תכנון הבראה'!$E61)^('תכנון הבראה'!$K61/12)+
($C33=3)*'תכנון הבראה'!$L61*(CL$17&lt;='תכנון הבראה'!$J61))+ IF($C33=4,(1-'תכנון הבראה'!$M61/'תכנון הבראה'!$B61)*'תכנון הבראה'!$C61,0)*(CL$17&lt;='תכנון הבראה'!$D61)</f>
        <v>0</v>
      </c>
      <c r="CM33" s="162">
        <f ca="1">IF($A33="",0,($C33=0)*'פריסת חובות'!CM24 +($C33=1)*0+ ($C33=2)*IF(CM$17&lt;='תכנון הבראה'!$K61,0,OFFSET('פריסת חובות'!CM24,0,-'תכנון הבראה'!$K61))*(1+'תכנון הבראה'!$E61)^('תכנון הבראה'!$K61/12)+
($C33=3)*'תכנון הבראה'!$L61*(CM$17&lt;='תכנון הבראה'!$J61))+ IF($C33=4,(1-'תכנון הבראה'!$M61/'תכנון הבראה'!$B61)*'תכנון הבראה'!$C61,0)*(CM$17&lt;='תכנון הבראה'!$D61)</f>
        <v>0</v>
      </c>
      <c r="CN33" s="162">
        <f ca="1">IF($A33="",0,($C33=0)*'פריסת חובות'!CN24 +($C33=1)*0+ ($C33=2)*IF(CN$17&lt;='תכנון הבראה'!$K61,0,OFFSET('פריסת חובות'!CN24,0,-'תכנון הבראה'!$K61))*(1+'תכנון הבראה'!$E61)^('תכנון הבראה'!$K61/12)+
($C33=3)*'תכנון הבראה'!$L61*(CN$17&lt;='תכנון הבראה'!$J61))+ IF($C33=4,(1-'תכנון הבראה'!$M61/'תכנון הבראה'!$B61)*'תכנון הבראה'!$C61,0)*(CN$17&lt;='תכנון הבראה'!$D61)</f>
        <v>0</v>
      </c>
      <c r="CO33" s="162">
        <f ca="1">IF($A33="",0,($C33=0)*'פריסת חובות'!CO24 +($C33=1)*0+ ($C33=2)*IF(CO$17&lt;='תכנון הבראה'!$K61,0,OFFSET('פריסת חובות'!CO24,0,-'תכנון הבראה'!$K61))*(1+'תכנון הבראה'!$E61)^('תכנון הבראה'!$K61/12)+
($C33=3)*'תכנון הבראה'!$L61*(CO$17&lt;='תכנון הבראה'!$J61))+ IF($C33=4,(1-'תכנון הבראה'!$M61/'תכנון הבראה'!$B61)*'תכנון הבראה'!$C61,0)*(CO$17&lt;='תכנון הבראה'!$D61)</f>
        <v>0</v>
      </c>
      <c r="CP33" s="162">
        <f ca="1">IF($A33="",0,($C33=0)*'פריסת חובות'!CP24 +($C33=1)*0+ ($C33=2)*IF(CP$17&lt;='תכנון הבראה'!$K61,0,OFFSET('פריסת חובות'!CP24,0,-'תכנון הבראה'!$K61))*(1+'תכנון הבראה'!$E61)^('תכנון הבראה'!$K61/12)+
($C33=3)*'תכנון הבראה'!$L61*(CP$17&lt;='תכנון הבראה'!$J61))+ IF($C33=4,(1-'תכנון הבראה'!$M61/'תכנון הבראה'!$B61)*'תכנון הבראה'!$C61,0)*(CP$17&lt;='תכנון הבראה'!$D61)</f>
        <v>0</v>
      </c>
      <c r="CQ33" s="162">
        <f ca="1">IF($A33="",0,($C33=0)*'פריסת חובות'!CQ24 +($C33=1)*0+ ($C33=2)*IF(CQ$17&lt;='תכנון הבראה'!$K61,0,OFFSET('פריסת חובות'!CQ24,0,-'תכנון הבראה'!$K61))*(1+'תכנון הבראה'!$E61)^('תכנון הבראה'!$K61/12)+
($C33=3)*'תכנון הבראה'!$L61*(CQ$17&lt;='תכנון הבראה'!$J61))+ IF($C33=4,(1-'תכנון הבראה'!$M61/'תכנון הבראה'!$B61)*'תכנון הבראה'!$C61,0)*(CQ$17&lt;='תכנון הבראה'!$D61)</f>
        <v>0</v>
      </c>
      <c r="CR33" s="162">
        <f ca="1">IF($A33="",0,($C33=0)*'פריסת חובות'!CR24 +($C33=1)*0+ ($C33=2)*IF(CR$17&lt;='תכנון הבראה'!$K61,0,OFFSET('פריסת חובות'!CR24,0,-'תכנון הבראה'!$K61))*(1+'תכנון הבראה'!$E61)^('תכנון הבראה'!$K61/12)+
($C33=3)*'תכנון הבראה'!$L61*(CR$17&lt;='תכנון הבראה'!$J61))+ IF($C33=4,(1-'תכנון הבראה'!$M61/'תכנון הבראה'!$B61)*'תכנון הבראה'!$C61,0)*(CR$17&lt;='תכנון הבראה'!$D61)</f>
        <v>0</v>
      </c>
      <c r="CS33" s="162">
        <f ca="1">IF($A33="",0,($C33=0)*'פריסת חובות'!CS24 +($C33=1)*0+ ($C33=2)*IF(CS$17&lt;='תכנון הבראה'!$K61,0,OFFSET('פריסת חובות'!CS24,0,-'תכנון הבראה'!$K61))*(1+'תכנון הבראה'!$E61)^('תכנון הבראה'!$K61/12)+
($C33=3)*'תכנון הבראה'!$L61*(CS$17&lt;='תכנון הבראה'!$J61))+ IF($C33=4,(1-'תכנון הבראה'!$M61/'תכנון הבראה'!$B61)*'תכנון הבראה'!$C61,0)*(CS$17&lt;='תכנון הבראה'!$D61)</f>
        <v>0</v>
      </c>
      <c r="CT33" s="162">
        <f ca="1">IF($A33="",0,($C33=0)*'פריסת חובות'!CT24 +($C33=1)*0+ ($C33=2)*IF(CT$17&lt;='תכנון הבראה'!$K61,0,OFFSET('פריסת חובות'!CT24,0,-'תכנון הבראה'!$K61))*(1+'תכנון הבראה'!$E61)^('תכנון הבראה'!$K61/12)+
($C33=3)*'תכנון הבראה'!$L61*(CT$17&lt;='תכנון הבראה'!$J61))+ IF($C33=4,(1-'תכנון הבראה'!$M61/'תכנון הבראה'!$B61)*'תכנון הבראה'!$C61,0)*(CT$17&lt;='תכנון הבראה'!$D61)</f>
        <v>0</v>
      </c>
      <c r="CU33" s="162">
        <f ca="1">IF($A33="",0,($C33=0)*'פריסת חובות'!CU24 +($C33=1)*0+ ($C33=2)*IF(CU$17&lt;='תכנון הבראה'!$K61,0,OFFSET('פריסת חובות'!CU24,0,-'תכנון הבראה'!$K61))*(1+'תכנון הבראה'!$E61)^('תכנון הבראה'!$K61/12)+
($C33=3)*'תכנון הבראה'!$L61*(CU$17&lt;='תכנון הבראה'!$J61))+ IF($C33=4,(1-'תכנון הבראה'!$M61/'תכנון הבראה'!$B61)*'תכנון הבראה'!$C61,0)*(CU$17&lt;='תכנון הבראה'!$D61)</f>
        <v>0</v>
      </c>
      <c r="CV33" s="162">
        <f ca="1">IF($A33="",0,($C33=0)*'פריסת חובות'!CV24 +($C33=1)*0+ ($C33=2)*IF(CV$17&lt;='תכנון הבראה'!$K61,0,OFFSET('פריסת חובות'!CV24,0,-'תכנון הבראה'!$K61))*(1+'תכנון הבראה'!$E61)^('תכנון הבראה'!$K61/12)+
($C33=3)*'תכנון הבראה'!$L61*(CV$17&lt;='תכנון הבראה'!$J61))+ IF($C33=4,(1-'תכנון הבראה'!$M61/'תכנון הבראה'!$B61)*'תכנון הבראה'!$C61,0)*(CV$17&lt;='תכנון הבראה'!$D61)</f>
        <v>0</v>
      </c>
      <c r="CW33" s="162">
        <f ca="1">IF($A33="",0,($C33=0)*'פריסת חובות'!CW24 +($C33=1)*0+ ($C33=2)*IF(CW$17&lt;='תכנון הבראה'!$K61,0,OFFSET('פריסת חובות'!CW24,0,-'תכנון הבראה'!$K61))*(1+'תכנון הבראה'!$E61)^('תכנון הבראה'!$K61/12)+
($C33=3)*'תכנון הבראה'!$L61*(CW$17&lt;='תכנון הבראה'!$J61))+ IF($C33=4,(1-'תכנון הבראה'!$M61/'תכנון הבראה'!$B61)*'תכנון הבראה'!$C61,0)*(CW$17&lt;='תכנון הבראה'!$D61)</f>
        <v>0</v>
      </c>
      <c r="CX33" s="162">
        <f ca="1">IF($A33="",0,($C33=0)*'פריסת חובות'!CX24 +($C33=1)*0+ ($C33=2)*IF(CX$17&lt;='תכנון הבראה'!$K61,0,OFFSET('פריסת חובות'!CX24,0,-'תכנון הבראה'!$K61))*(1+'תכנון הבראה'!$E61)^('תכנון הבראה'!$K61/12)+
($C33=3)*'תכנון הבראה'!$L61*(CX$17&lt;='תכנון הבראה'!$J61))+ IF($C33=4,(1-'תכנון הבראה'!$M61/'תכנון הבראה'!$B61)*'תכנון הבראה'!$C61,0)*(CX$17&lt;='תכנון הבראה'!$D61)</f>
        <v>0</v>
      </c>
      <c r="CY33" s="162">
        <f ca="1">IF($A33="",0,($C33=0)*'פריסת חובות'!CY24 +($C33=1)*0+ ($C33=2)*IF(CY$17&lt;='תכנון הבראה'!$K61,0,OFFSET('פריסת חובות'!CY24,0,-'תכנון הבראה'!$K61))*(1+'תכנון הבראה'!$E61)^('תכנון הבראה'!$K61/12)+
($C33=3)*'תכנון הבראה'!$L61*(CY$17&lt;='תכנון הבראה'!$J61))+ IF($C33=4,(1-'תכנון הבראה'!$M61/'תכנון הבראה'!$B61)*'תכנון הבראה'!$C61,0)*(CY$17&lt;='תכנון הבראה'!$D61)</f>
        <v>0</v>
      </c>
      <c r="CZ33" s="163">
        <f ca="1">IF($A33="",0,($C33=0)*'פריסת חובות'!CZ24 +($C33=1)*0+ ($C33=2)*IF(CZ$17&lt;='תכנון הבראה'!$K61,0,OFFSET('פריסת חובות'!CZ24,0,-'תכנון הבראה'!$K61))*(1+'תכנון הבראה'!$E61)^('תכנון הבראה'!$K61/12)+
($C33=3)*'תכנון הבראה'!$L61*(CZ$17&lt;='תכנון הבראה'!$J61))+ IF($C33=4,(1-'תכנון הבראה'!$M61/'תכנון הבראה'!$B61)*'תכנון הבראה'!$C61,0)*(CZ$17&lt;='תכנון הבראה'!$D61)</f>
        <v>0</v>
      </c>
    </row>
    <row r="34" spans="1:104" ht="12.75" hidden="1" customHeight="1" outlineLevel="1">
      <c r="A34" s="193" t="str">
        <f ca="1">'תכנון הבראה'!A62</f>
        <v/>
      </c>
      <c r="B34" s="161">
        <f>'תכנון הבראה'!H62</f>
        <v>0</v>
      </c>
      <c r="C34" s="158">
        <f t="shared" si="18"/>
        <v>0</v>
      </c>
      <c r="D34" s="158"/>
      <c r="E34" s="162">
        <f ca="1">IF($A34="",0,($C34=0)*'פריסת חובות'!E25 +($C34=1)*0+ ($C34=2)*IF(E$17&lt;='תכנון הבראה'!$K62,0,OFFSET('פריסת חובות'!E25,0,-'תכנון הבראה'!$K62))*(1+'תכנון הבראה'!$E62)^('תכנון הבראה'!$K62/12)+
($C34=3)*'תכנון הבראה'!$L62*(E$17&lt;='תכנון הבראה'!$J62))+ IF($C34=4,(1-'תכנון הבראה'!$M62/'תכנון הבראה'!$B62)*'תכנון הבראה'!$C62,0)*(E$17&lt;='תכנון הבראה'!$D62)</f>
        <v>0</v>
      </c>
      <c r="F34" s="162">
        <f ca="1">IF($A34="",0,($C34=0)*'פריסת חובות'!F25 +($C34=1)*0+ ($C34=2)*IF(F$17&lt;='תכנון הבראה'!$K62,0,OFFSET('פריסת חובות'!F25,0,-'תכנון הבראה'!$K62))*(1+'תכנון הבראה'!$E62)^('תכנון הבראה'!$K62/12)+
($C34=3)*'תכנון הבראה'!$L62*(F$17&lt;='תכנון הבראה'!$J62))+ IF($C34=4,(1-'תכנון הבראה'!$M62/'תכנון הבראה'!$B62)*'תכנון הבראה'!$C62,0)*(F$17&lt;='תכנון הבראה'!$D62)</f>
        <v>0</v>
      </c>
      <c r="G34" s="162">
        <f ca="1">IF($A34="",0,($C34=0)*'פריסת חובות'!G25 +($C34=1)*0+ ($C34=2)*IF(G$17&lt;='תכנון הבראה'!$K62,0,OFFSET('פריסת חובות'!G25,0,-'תכנון הבראה'!$K62))*(1+'תכנון הבראה'!$E62)^('תכנון הבראה'!$K62/12)+
($C34=3)*'תכנון הבראה'!$L62*(G$17&lt;='תכנון הבראה'!$J62))+ IF($C34=4,(1-'תכנון הבראה'!$M62/'תכנון הבראה'!$B62)*'תכנון הבראה'!$C62,0)*(G$17&lt;='תכנון הבראה'!$D62)</f>
        <v>0</v>
      </c>
      <c r="H34" s="162">
        <f ca="1">IF($A34="",0,($C34=0)*'פריסת חובות'!H25 +($C34=1)*0+ ($C34=2)*IF(H$17&lt;='תכנון הבראה'!$K62,0,OFFSET('פריסת חובות'!H25,0,-'תכנון הבראה'!$K62))*(1+'תכנון הבראה'!$E62)^('תכנון הבראה'!$K62/12)+
($C34=3)*'תכנון הבראה'!$L62*(H$17&lt;='תכנון הבראה'!$J62))+ IF($C34=4,(1-'תכנון הבראה'!$M62/'תכנון הבראה'!$B62)*'תכנון הבראה'!$C62,0)*(H$17&lt;='תכנון הבראה'!$D62)</f>
        <v>0</v>
      </c>
      <c r="I34" s="162">
        <f ca="1">IF($A34="",0,($C34=0)*'פריסת חובות'!I25 +($C34=1)*0+ ($C34=2)*IF(I$17&lt;='תכנון הבראה'!$K62,0,OFFSET('פריסת חובות'!I25,0,-'תכנון הבראה'!$K62))*(1+'תכנון הבראה'!$E62)^('תכנון הבראה'!$K62/12)+
($C34=3)*'תכנון הבראה'!$L62*(I$17&lt;='תכנון הבראה'!$J62))+ IF($C34=4,(1-'תכנון הבראה'!$M62/'תכנון הבראה'!$B62)*'תכנון הבראה'!$C62,0)*(I$17&lt;='תכנון הבראה'!$D62)</f>
        <v>0</v>
      </c>
      <c r="J34" s="162">
        <f ca="1">IF($A34="",0,($C34=0)*'פריסת חובות'!J25 +($C34=1)*0+ ($C34=2)*IF(J$17&lt;='תכנון הבראה'!$K62,0,OFFSET('פריסת חובות'!J25,0,-'תכנון הבראה'!$K62))*(1+'תכנון הבראה'!$E62)^('תכנון הבראה'!$K62/12)+
($C34=3)*'תכנון הבראה'!$L62*(J$17&lt;='תכנון הבראה'!$J62))+ IF($C34=4,(1-'תכנון הבראה'!$M62/'תכנון הבראה'!$B62)*'תכנון הבראה'!$C62,0)*(J$17&lt;='תכנון הבראה'!$D62)</f>
        <v>0</v>
      </c>
      <c r="K34" s="162">
        <f ca="1">IF($A34="",0,($C34=0)*'פריסת חובות'!K25 +($C34=1)*0+ ($C34=2)*IF(K$17&lt;='תכנון הבראה'!$K62,0,OFFSET('פריסת חובות'!K25,0,-'תכנון הבראה'!$K62))*(1+'תכנון הבראה'!$E62)^('תכנון הבראה'!$K62/12)+
($C34=3)*'תכנון הבראה'!$L62*(K$17&lt;='תכנון הבראה'!$J62))+ IF($C34=4,(1-'תכנון הבראה'!$M62/'תכנון הבראה'!$B62)*'תכנון הבראה'!$C62,0)*(K$17&lt;='תכנון הבראה'!$D62)</f>
        <v>0</v>
      </c>
      <c r="L34" s="162">
        <f ca="1">IF($A34="",0,($C34=0)*'פריסת חובות'!L25 +($C34=1)*0+ ($C34=2)*IF(L$17&lt;='תכנון הבראה'!$K62,0,OFFSET('פריסת חובות'!L25,0,-'תכנון הבראה'!$K62))*(1+'תכנון הבראה'!$E62)^('תכנון הבראה'!$K62/12)+
($C34=3)*'תכנון הבראה'!$L62*(L$17&lt;='תכנון הבראה'!$J62))+ IF($C34=4,(1-'תכנון הבראה'!$M62/'תכנון הבראה'!$B62)*'תכנון הבראה'!$C62,0)*(L$17&lt;='תכנון הבראה'!$D62)</f>
        <v>0</v>
      </c>
      <c r="M34" s="162">
        <f ca="1">IF($A34="",0,($C34=0)*'פריסת חובות'!M25 +($C34=1)*0+ ($C34=2)*IF(M$17&lt;='תכנון הבראה'!$K62,0,OFFSET('פריסת חובות'!M25,0,-'תכנון הבראה'!$K62))*(1+'תכנון הבראה'!$E62)^('תכנון הבראה'!$K62/12)+
($C34=3)*'תכנון הבראה'!$L62*(M$17&lt;='תכנון הבראה'!$J62))+ IF($C34=4,(1-'תכנון הבראה'!$M62/'תכנון הבראה'!$B62)*'תכנון הבראה'!$C62,0)*(M$17&lt;='תכנון הבראה'!$D62)</f>
        <v>0</v>
      </c>
      <c r="N34" s="162">
        <f ca="1">IF($A34="",0,($C34=0)*'פריסת חובות'!N25 +($C34=1)*0+ ($C34=2)*IF(N$17&lt;='תכנון הבראה'!$K62,0,OFFSET('פריסת חובות'!N25,0,-'תכנון הבראה'!$K62))*(1+'תכנון הבראה'!$E62)^('תכנון הבראה'!$K62/12)+
($C34=3)*'תכנון הבראה'!$L62*(N$17&lt;='תכנון הבראה'!$J62))+ IF($C34=4,(1-'תכנון הבראה'!$M62/'תכנון הבראה'!$B62)*'תכנון הבראה'!$C62,0)*(N$17&lt;='תכנון הבראה'!$D62)</f>
        <v>0</v>
      </c>
      <c r="O34" s="162">
        <f ca="1">IF($A34="",0,($C34=0)*'פריסת חובות'!O25 +($C34=1)*0+ ($C34=2)*IF(O$17&lt;='תכנון הבראה'!$K62,0,OFFSET('פריסת חובות'!O25,0,-'תכנון הבראה'!$K62))*(1+'תכנון הבראה'!$E62)^('תכנון הבראה'!$K62/12)+
($C34=3)*'תכנון הבראה'!$L62*(O$17&lt;='תכנון הבראה'!$J62))+ IF($C34=4,(1-'תכנון הבראה'!$M62/'תכנון הבראה'!$B62)*'תכנון הבראה'!$C62,0)*(O$17&lt;='תכנון הבראה'!$D62)</f>
        <v>0</v>
      </c>
      <c r="P34" s="162">
        <f ca="1">IF($A34="",0,($C34=0)*'פריסת חובות'!P25 +($C34=1)*0+ ($C34=2)*IF(P$17&lt;='תכנון הבראה'!$K62,0,OFFSET('פריסת חובות'!P25,0,-'תכנון הבראה'!$K62))*(1+'תכנון הבראה'!$E62)^('תכנון הבראה'!$K62/12)+
($C34=3)*'תכנון הבראה'!$L62*(P$17&lt;='תכנון הבראה'!$J62))+ IF($C34=4,(1-'תכנון הבראה'!$M62/'תכנון הבראה'!$B62)*'תכנון הבראה'!$C62,0)*(P$17&lt;='תכנון הבראה'!$D62)</f>
        <v>0</v>
      </c>
      <c r="Q34" s="162">
        <f ca="1">IF($A34="",0,($C34=0)*'פריסת חובות'!Q25 +($C34=1)*0+ ($C34=2)*IF(Q$17&lt;='תכנון הבראה'!$K62,0,OFFSET('פריסת חובות'!Q25,0,-'תכנון הבראה'!$K62))*(1+'תכנון הבראה'!$E62)^('תכנון הבראה'!$K62/12)+
($C34=3)*'תכנון הבראה'!$L62*(Q$17&lt;='תכנון הבראה'!$J62))+ IF($C34=4,(1-'תכנון הבראה'!$M62/'תכנון הבראה'!$B62)*'תכנון הבראה'!$C62,0)*(Q$17&lt;='תכנון הבראה'!$D62)</f>
        <v>0</v>
      </c>
      <c r="R34" s="162">
        <f ca="1">IF($A34="",0,($C34=0)*'פריסת חובות'!R25 +($C34=1)*0+ ($C34=2)*IF(R$17&lt;='תכנון הבראה'!$K62,0,OFFSET('פריסת חובות'!R25,0,-'תכנון הבראה'!$K62))*(1+'תכנון הבראה'!$E62)^('תכנון הבראה'!$K62/12)+
($C34=3)*'תכנון הבראה'!$L62*(R$17&lt;='תכנון הבראה'!$J62))+ IF($C34=4,(1-'תכנון הבראה'!$M62/'תכנון הבראה'!$B62)*'תכנון הבראה'!$C62,0)*(R$17&lt;='תכנון הבראה'!$D62)</f>
        <v>0</v>
      </c>
      <c r="S34" s="162">
        <f ca="1">IF($A34="",0,($C34=0)*'פריסת חובות'!S25 +($C34=1)*0+ ($C34=2)*IF(S$17&lt;='תכנון הבראה'!$K62,0,OFFSET('פריסת חובות'!S25,0,-'תכנון הבראה'!$K62))*(1+'תכנון הבראה'!$E62)^('תכנון הבראה'!$K62/12)+
($C34=3)*'תכנון הבראה'!$L62*(S$17&lt;='תכנון הבראה'!$J62))+ IF($C34=4,(1-'תכנון הבראה'!$M62/'תכנון הבראה'!$B62)*'תכנון הבראה'!$C62,0)*(S$17&lt;='תכנון הבראה'!$D62)</f>
        <v>0</v>
      </c>
      <c r="T34" s="162">
        <f ca="1">IF($A34="",0,($C34=0)*'פריסת חובות'!T25 +($C34=1)*0+ ($C34=2)*IF(T$17&lt;='תכנון הבראה'!$K62,0,OFFSET('פריסת חובות'!T25,0,-'תכנון הבראה'!$K62))*(1+'תכנון הבראה'!$E62)^('תכנון הבראה'!$K62/12)+
($C34=3)*'תכנון הבראה'!$L62*(T$17&lt;='תכנון הבראה'!$J62))+ IF($C34=4,(1-'תכנון הבראה'!$M62/'תכנון הבראה'!$B62)*'תכנון הבראה'!$C62,0)*(T$17&lt;='תכנון הבראה'!$D62)</f>
        <v>0</v>
      </c>
      <c r="U34" s="162">
        <f ca="1">IF($A34="",0,($C34=0)*'פריסת חובות'!U25 +($C34=1)*0+ ($C34=2)*IF(U$17&lt;='תכנון הבראה'!$K62,0,OFFSET('פריסת חובות'!U25,0,-'תכנון הבראה'!$K62))*(1+'תכנון הבראה'!$E62)^('תכנון הבראה'!$K62/12)+
($C34=3)*'תכנון הבראה'!$L62*(U$17&lt;='תכנון הבראה'!$J62))+ IF($C34=4,(1-'תכנון הבראה'!$M62/'תכנון הבראה'!$B62)*'תכנון הבראה'!$C62,0)*(U$17&lt;='תכנון הבראה'!$D62)</f>
        <v>0</v>
      </c>
      <c r="V34" s="162">
        <f ca="1">IF($A34="",0,($C34=0)*'פריסת חובות'!V25 +($C34=1)*0+ ($C34=2)*IF(V$17&lt;='תכנון הבראה'!$K62,0,OFFSET('פריסת חובות'!V25,0,-'תכנון הבראה'!$K62))*(1+'תכנון הבראה'!$E62)^('תכנון הבראה'!$K62/12)+
($C34=3)*'תכנון הבראה'!$L62*(V$17&lt;='תכנון הבראה'!$J62))+ IF($C34=4,(1-'תכנון הבראה'!$M62/'תכנון הבראה'!$B62)*'תכנון הבראה'!$C62,0)*(V$17&lt;='תכנון הבראה'!$D62)</f>
        <v>0</v>
      </c>
      <c r="W34" s="162">
        <f ca="1">IF($A34="",0,($C34=0)*'פריסת חובות'!W25 +($C34=1)*0+ ($C34=2)*IF(W$17&lt;='תכנון הבראה'!$K62,0,OFFSET('פריסת חובות'!W25,0,-'תכנון הבראה'!$K62))*(1+'תכנון הבראה'!$E62)^('תכנון הבראה'!$K62/12)+
($C34=3)*'תכנון הבראה'!$L62*(W$17&lt;='תכנון הבראה'!$J62))+ IF($C34=4,(1-'תכנון הבראה'!$M62/'תכנון הבראה'!$B62)*'תכנון הבראה'!$C62,0)*(W$17&lt;='תכנון הבראה'!$D62)</f>
        <v>0</v>
      </c>
      <c r="X34" s="162">
        <f ca="1">IF($A34="",0,($C34=0)*'פריסת חובות'!X25 +($C34=1)*0+ ($C34=2)*IF(X$17&lt;='תכנון הבראה'!$K62,0,OFFSET('פריסת חובות'!X25,0,-'תכנון הבראה'!$K62))*(1+'תכנון הבראה'!$E62)^('תכנון הבראה'!$K62/12)+
($C34=3)*'תכנון הבראה'!$L62*(X$17&lt;='תכנון הבראה'!$J62))+ IF($C34=4,(1-'תכנון הבראה'!$M62/'תכנון הבראה'!$B62)*'תכנון הבראה'!$C62,0)*(X$17&lt;='תכנון הבראה'!$D62)</f>
        <v>0</v>
      </c>
      <c r="Y34" s="162">
        <f ca="1">IF($A34="",0,($C34=0)*'פריסת חובות'!Y25 +($C34=1)*0+ ($C34=2)*IF(Y$17&lt;='תכנון הבראה'!$K62,0,OFFSET('פריסת חובות'!Y25,0,-'תכנון הבראה'!$K62))*(1+'תכנון הבראה'!$E62)^('תכנון הבראה'!$K62/12)+
($C34=3)*'תכנון הבראה'!$L62*(Y$17&lt;='תכנון הבראה'!$J62))+ IF($C34=4,(1-'תכנון הבראה'!$M62/'תכנון הבראה'!$B62)*'תכנון הבראה'!$C62,0)*(Y$17&lt;='תכנון הבראה'!$D62)</f>
        <v>0</v>
      </c>
      <c r="Z34" s="162">
        <f ca="1">IF($A34="",0,($C34=0)*'פריסת חובות'!Z25 +($C34=1)*0+ ($C34=2)*IF(Z$17&lt;='תכנון הבראה'!$K62,0,OFFSET('פריסת חובות'!Z25,0,-'תכנון הבראה'!$K62))*(1+'תכנון הבראה'!$E62)^('תכנון הבראה'!$K62/12)+
($C34=3)*'תכנון הבראה'!$L62*(Z$17&lt;='תכנון הבראה'!$J62))+ IF($C34=4,(1-'תכנון הבראה'!$M62/'תכנון הבראה'!$B62)*'תכנון הבראה'!$C62,0)*(Z$17&lt;='תכנון הבראה'!$D62)</f>
        <v>0</v>
      </c>
      <c r="AA34" s="162">
        <f ca="1">IF($A34="",0,($C34=0)*'פריסת חובות'!AA25 +($C34=1)*0+ ($C34=2)*IF(AA$17&lt;='תכנון הבראה'!$K62,0,OFFSET('פריסת חובות'!AA25,0,-'תכנון הבראה'!$K62))*(1+'תכנון הבראה'!$E62)^('תכנון הבראה'!$K62/12)+
($C34=3)*'תכנון הבראה'!$L62*(AA$17&lt;='תכנון הבראה'!$J62))+ IF($C34=4,(1-'תכנון הבראה'!$M62/'תכנון הבראה'!$B62)*'תכנון הבראה'!$C62,0)*(AA$17&lt;='תכנון הבראה'!$D62)</f>
        <v>0</v>
      </c>
      <c r="AB34" s="162">
        <f ca="1">IF($A34="",0,($C34=0)*'פריסת חובות'!AB25 +($C34=1)*0+ ($C34=2)*IF(AB$17&lt;='תכנון הבראה'!$K62,0,OFFSET('פריסת חובות'!AB25,0,-'תכנון הבראה'!$K62))*(1+'תכנון הבראה'!$E62)^('תכנון הבראה'!$K62/12)+
($C34=3)*'תכנון הבראה'!$L62*(AB$17&lt;='תכנון הבראה'!$J62))+ IF($C34=4,(1-'תכנון הבראה'!$M62/'תכנון הבראה'!$B62)*'תכנון הבראה'!$C62,0)*(AB$17&lt;='תכנון הבראה'!$D62)</f>
        <v>0</v>
      </c>
      <c r="AC34" s="162">
        <f ca="1">IF($A34="",0,($C34=0)*'פריסת חובות'!AC25 +($C34=1)*0+ ($C34=2)*IF(AC$17&lt;='תכנון הבראה'!$K62,0,OFFSET('פריסת חובות'!AC25,0,-'תכנון הבראה'!$K62))*(1+'תכנון הבראה'!$E62)^('תכנון הבראה'!$K62/12)+
($C34=3)*'תכנון הבראה'!$L62*(AC$17&lt;='תכנון הבראה'!$J62))+ IF($C34=4,(1-'תכנון הבראה'!$M62/'תכנון הבראה'!$B62)*'תכנון הבראה'!$C62,0)*(AC$17&lt;='תכנון הבראה'!$D62)</f>
        <v>0</v>
      </c>
      <c r="AD34" s="162">
        <f ca="1">IF($A34="",0,($C34=0)*'פריסת חובות'!AD25 +($C34=1)*0+ ($C34=2)*IF(AD$17&lt;='תכנון הבראה'!$K62,0,OFFSET('פריסת חובות'!AD25,0,-'תכנון הבראה'!$K62))*(1+'תכנון הבראה'!$E62)^('תכנון הבראה'!$K62/12)+
($C34=3)*'תכנון הבראה'!$L62*(AD$17&lt;='תכנון הבראה'!$J62))+ IF($C34=4,(1-'תכנון הבראה'!$M62/'תכנון הבראה'!$B62)*'תכנון הבראה'!$C62,0)*(AD$17&lt;='תכנון הבראה'!$D62)</f>
        <v>0</v>
      </c>
      <c r="AE34" s="162">
        <f ca="1">IF($A34="",0,($C34=0)*'פריסת חובות'!AE25 +($C34=1)*0+ ($C34=2)*IF(AE$17&lt;='תכנון הבראה'!$K62,0,OFFSET('פריסת חובות'!AE25,0,-'תכנון הבראה'!$K62))*(1+'תכנון הבראה'!$E62)^('תכנון הבראה'!$K62/12)+
($C34=3)*'תכנון הבראה'!$L62*(AE$17&lt;='תכנון הבראה'!$J62))+ IF($C34=4,(1-'תכנון הבראה'!$M62/'תכנון הבראה'!$B62)*'תכנון הבראה'!$C62,0)*(AE$17&lt;='תכנון הבראה'!$D62)</f>
        <v>0</v>
      </c>
      <c r="AF34" s="162">
        <f ca="1">IF($A34="",0,($C34=0)*'פריסת חובות'!AF25 +($C34=1)*0+ ($C34=2)*IF(AF$17&lt;='תכנון הבראה'!$K62,0,OFFSET('פריסת חובות'!AF25,0,-'תכנון הבראה'!$K62))*(1+'תכנון הבראה'!$E62)^('תכנון הבראה'!$K62/12)+
($C34=3)*'תכנון הבראה'!$L62*(AF$17&lt;='תכנון הבראה'!$J62))+ IF($C34=4,(1-'תכנון הבראה'!$M62/'תכנון הבראה'!$B62)*'תכנון הבראה'!$C62,0)*(AF$17&lt;='תכנון הבראה'!$D62)</f>
        <v>0</v>
      </c>
      <c r="AG34" s="162">
        <f ca="1">IF($A34="",0,($C34=0)*'פריסת חובות'!AG25 +($C34=1)*0+ ($C34=2)*IF(AG$17&lt;='תכנון הבראה'!$K62,0,OFFSET('פריסת חובות'!AG25,0,-'תכנון הבראה'!$K62))*(1+'תכנון הבראה'!$E62)^('תכנון הבראה'!$K62/12)+
($C34=3)*'תכנון הבראה'!$L62*(AG$17&lt;='תכנון הבראה'!$J62))+ IF($C34=4,(1-'תכנון הבראה'!$M62/'תכנון הבראה'!$B62)*'תכנון הבראה'!$C62,0)*(AG$17&lt;='תכנון הבראה'!$D62)</f>
        <v>0</v>
      </c>
      <c r="AH34" s="162">
        <f ca="1">IF($A34="",0,($C34=0)*'פריסת חובות'!AH25 +($C34=1)*0+ ($C34=2)*IF(AH$17&lt;='תכנון הבראה'!$K62,0,OFFSET('פריסת חובות'!AH25,0,-'תכנון הבראה'!$K62))*(1+'תכנון הבראה'!$E62)^('תכנון הבראה'!$K62/12)+
($C34=3)*'תכנון הבראה'!$L62*(AH$17&lt;='תכנון הבראה'!$J62))+ IF($C34=4,(1-'תכנון הבראה'!$M62/'תכנון הבראה'!$B62)*'תכנון הבראה'!$C62,0)*(AH$17&lt;='תכנון הבראה'!$D62)</f>
        <v>0</v>
      </c>
      <c r="AI34" s="162">
        <f ca="1">IF($A34="",0,($C34=0)*'פריסת חובות'!AI25 +($C34=1)*0+ ($C34=2)*IF(AI$17&lt;='תכנון הבראה'!$K62,0,OFFSET('פריסת חובות'!AI25,0,-'תכנון הבראה'!$K62))*(1+'תכנון הבראה'!$E62)^('תכנון הבראה'!$K62/12)+
($C34=3)*'תכנון הבראה'!$L62*(AI$17&lt;='תכנון הבראה'!$J62))+ IF($C34=4,(1-'תכנון הבראה'!$M62/'תכנון הבראה'!$B62)*'תכנון הבראה'!$C62,0)*(AI$17&lt;='תכנון הבראה'!$D62)</f>
        <v>0</v>
      </c>
      <c r="AJ34" s="162">
        <f ca="1">IF($A34="",0,($C34=0)*'פריסת חובות'!AJ25 +($C34=1)*0+ ($C34=2)*IF(AJ$17&lt;='תכנון הבראה'!$K62,0,OFFSET('פריסת חובות'!AJ25,0,-'תכנון הבראה'!$K62))*(1+'תכנון הבראה'!$E62)^('תכנון הבראה'!$K62/12)+
($C34=3)*'תכנון הבראה'!$L62*(AJ$17&lt;='תכנון הבראה'!$J62))+ IF($C34=4,(1-'תכנון הבראה'!$M62/'תכנון הבראה'!$B62)*'תכנון הבראה'!$C62,0)*(AJ$17&lt;='תכנון הבראה'!$D62)</f>
        <v>0</v>
      </c>
      <c r="AK34" s="162">
        <f ca="1">IF($A34="",0,($C34=0)*'פריסת חובות'!AK25 +($C34=1)*0+ ($C34=2)*IF(AK$17&lt;='תכנון הבראה'!$K62,0,OFFSET('פריסת חובות'!AK25,0,-'תכנון הבראה'!$K62))*(1+'תכנון הבראה'!$E62)^('תכנון הבראה'!$K62/12)+
($C34=3)*'תכנון הבראה'!$L62*(AK$17&lt;='תכנון הבראה'!$J62))+ IF($C34=4,(1-'תכנון הבראה'!$M62/'תכנון הבראה'!$B62)*'תכנון הבראה'!$C62,0)*(AK$17&lt;='תכנון הבראה'!$D62)</f>
        <v>0</v>
      </c>
      <c r="AL34" s="162">
        <f ca="1">IF($A34="",0,($C34=0)*'פריסת חובות'!AL25 +($C34=1)*0+ ($C34=2)*IF(AL$17&lt;='תכנון הבראה'!$K62,0,OFFSET('פריסת חובות'!AL25,0,-'תכנון הבראה'!$K62))*(1+'תכנון הבראה'!$E62)^('תכנון הבראה'!$K62/12)+
($C34=3)*'תכנון הבראה'!$L62*(AL$17&lt;='תכנון הבראה'!$J62))+ IF($C34=4,(1-'תכנון הבראה'!$M62/'תכנון הבראה'!$B62)*'תכנון הבראה'!$C62,0)*(AL$17&lt;='תכנון הבראה'!$D62)</f>
        <v>0</v>
      </c>
      <c r="AM34" s="162">
        <f ca="1">IF($A34="",0,($C34=0)*'פריסת חובות'!AM25 +($C34=1)*0+ ($C34=2)*IF(AM$17&lt;='תכנון הבראה'!$K62,0,OFFSET('פריסת חובות'!AM25,0,-'תכנון הבראה'!$K62))*(1+'תכנון הבראה'!$E62)^('תכנון הבראה'!$K62/12)+
($C34=3)*'תכנון הבראה'!$L62*(AM$17&lt;='תכנון הבראה'!$J62))+ IF($C34=4,(1-'תכנון הבראה'!$M62/'תכנון הבראה'!$B62)*'תכנון הבראה'!$C62,0)*(AM$17&lt;='תכנון הבראה'!$D62)</f>
        <v>0</v>
      </c>
      <c r="AN34" s="162">
        <f ca="1">IF($A34="",0,($C34=0)*'פריסת חובות'!AN25 +($C34=1)*0+ ($C34=2)*IF(AN$17&lt;='תכנון הבראה'!$K62,0,OFFSET('פריסת חובות'!AN25,0,-'תכנון הבראה'!$K62))*(1+'תכנון הבראה'!$E62)^('תכנון הבראה'!$K62/12)+
($C34=3)*'תכנון הבראה'!$L62*(AN$17&lt;='תכנון הבראה'!$J62))+ IF($C34=4,(1-'תכנון הבראה'!$M62/'תכנון הבראה'!$B62)*'תכנון הבראה'!$C62,0)*(AN$17&lt;='תכנון הבראה'!$D62)</f>
        <v>0</v>
      </c>
      <c r="AO34" s="162">
        <f ca="1">IF($A34="",0,($C34=0)*'פריסת חובות'!AO25 +($C34=1)*0+ ($C34=2)*IF(AO$17&lt;='תכנון הבראה'!$K62,0,OFFSET('פריסת חובות'!AO25,0,-'תכנון הבראה'!$K62))*(1+'תכנון הבראה'!$E62)^('תכנון הבראה'!$K62/12)+
($C34=3)*'תכנון הבראה'!$L62*(AO$17&lt;='תכנון הבראה'!$J62))+ IF($C34=4,(1-'תכנון הבראה'!$M62/'תכנון הבראה'!$B62)*'תכנון הבראה'!$C62,0)*(AO$17&lt;='תכנון הבראה'!$D62)</f>
        <v>0</v>
      </c>
      <c r="AP34" s="162">
        <f ca="1">IF($A34="",0,($C34=0)*'פריסת חובות'!AP25 +($C34=1)*0+ ($C34=2)*IF(AP$17&lt;='תכנון הבראה'!$K62,0,OFFSET('פריסת חובות'!AP25,0,-'תכנון הבראה'!$K62))*(1+'תכנון הבראה'!$E62)^('תכנון הבראה'!$K62/12)+
($C34=3)*'תכנון הבראה'!$L62*(AP$17&lt;='תכנון הבראה'!$J62))+ IF($C34=4,(1-'תכנון הבראה'!$M62/'תכנון הבראה'!$B62)*'תכנון הבראה'!$C62,0)*(AP$17&lt;='תכנון הבראה'!$D62)</f>
        <v>0</v>
      </c>
      <c r="AQ34" s="162">
        <f ca="1">IF($A34="",0,($C34=0)*'פריסת חובות'!AQ25 +($C34=1)*0+ ($C34=2)*IF(AQ$17&lt;='תכנון הבראה'!$K62,0,OFFSET('פריסת חובות'!AQ25,0,-'תכנון הבראה'!$K62))*(1+'תכנון הבראה'!$E62)^('תכנון הבראה'!$K62/12)+
($C34=3)*'תכנון הבראה'!$L62*(AQ$17&lt;='תכנון הבראה'!$J62))+ IF($C34=4,(1-'תכנון הבראה'!$M62/'תכנון הבראה'!$B62)*'תכנון הבראה'!$C62,0)*(AQ$17&lt;='תכנון הבראה'!$D62)</f>
        <v>0</v>
      </c>
      <c r="AR34" s="162">
        <f ca="1">IF($A34="",0,($C34=0)*'פריסת חובות'!AR25 +($C34=1)*0+ ($C34=2)*IF(AR$17&lt;='תכנון הבראה'!$K62,0,OFFSET('פריסת חובות'!AR25,0,-'תכנון הבראה'!$K62))*(1+'תכנון הבראה'!$E62)^('תכנון הבראה'!$K62/12)+
($C34=3)*'תכנון הבראה'!$L62*(AR$17&lt;='תכנון הבראה'!$J62))+ IF($C34=4,(1-'תכנון הבראה'!$M62/'תכנון הבראה'!$B62)*'תכנון הבראה'!$C62,0)*(AR$17&lt;='תכנון הבראה'!$D62)</f>
        <v>0</v>
      </c>
      <c r="AS34" s="162">
        <f ca="1">IF($A34="",0,($C34=0)*'פריסת חובות'!AS25 +($C34=1)*0+ ($C34=2)*IF(AS$17&lt;='תכנון הבראה'!$K62,0,OFFSET('פריסת חובות'!AS25,0,-'תכנון הבראה'!$K62))*(1+'תכנון הבראה'!$E62)^('תכנון הבראה'!$K62/12)+
($C34=3)*'תכנון הבראה'!$L62*(AS$17&lt;='תכנון הבראה'!$J62))+ IF($C34=4,(1-'תכנון הבראה'!$M62/'תכנון הבראה'!$B62)*'תכנון הבראה'!$C62,0)*(AS$17&lt;='תכנון הבראה'!$D62)</f>
        <v>0</v>
      </c>
      <c r="AT34" s="162">
        <f ca="1">IF($A34="",0,($C34=0)*'פריסת חובות'!AT25 +($C34=1)*0+ ($C34=2)*IF(AT$17&lt;='תכנון הבראה'!$K62,0,OFFSET('פריסת חובות'!AT25,0,-'תכנון הבראה'!$K62))*(1+'תכנון הבראה'!$E62)^('תכנון הבראה'!$K62/12)+
($C34=3)*'תכנון הבראה'!$L62*(AT$17&lt;='תכנון הבראה'!$J62))+ IF($C34=4,(1-'תכנון הבראה'!$M62/'תכנון הבראה'!$B62)*'תכנון הבראה'!$C62,0)*(AT$17&lt;='תכנון הבראה'!$D62)</f>
        <v>0</v>
      </c>
      <c r="AU34" s="162">
        <f ca="1">IF($A34="",0,($C34=0)*'פריסת חובות'!AU25 +($C34=1)*0+ ($C34=2)*IF(AU$17&lt;='תכנון הבראה'!$K62,0,OFFSET('פריסת חובות'!AU25,0,-'תכנון הבראה'!$K62))*(1+'תכנון הבראה'!$E62)^('תכנון הבראה'!$K62/12)+
($C34=3)*'תכנון הבראה'!$L62*(AU$17&lt;='תכנון הבראה'!$J62))+ IF($C34=4,(1-'תכנון הבראה'!$M62/'תכנון הבראה'!$B62)*'תכנון הבראה'!$C62,0)*(AU$17&lt;='תכנון הבראה'!$D62)</f>
        <v>0</v>
      </c>
      <c r="AV34" s="162">
        <f ca="1">IF($A34="",0,($C34=0)*'פריסת חובות'!AV25 +($C34=1)*0+ ($C34=2)*IF(AV$17&lt;='תכנון הבראה'!$K62,0,OFFSET('פריסת חובות'!AV25,0,-'תכנון הבראה'!$K62))*(1+'תכנון הבראה'!$E62)^('תכנון הבראה'!$K62/12)+
($C34=3)*'תכנון הבראה'!$L62*(AV$17&lt;='תכנון הבראה'!$J62))+ IF($C34=4,(1-'תכנון הבראה'!$M62/'תכנון הבראה'!$B62)*'תכנון הבראה'!$C62,0)*(AV$17&lt;='תכנון הבראה'!$D62)</f>
        <v>0</v>
      </c>
      <c r="AW34" s="162">
        <f ca="1">IF($A34="",0,($C34=0)*'פריסת חובות'!AW25 +($C34=1)*0+ ($C34=2)*IF(AW$17&lt;='תכנון הבראה'!$K62,0,OFFSET('פריסת חובות'!AW25,0,-'תכנון הבראה'!$K62))*(1+'תכנון הבראה'!$E62)^('תכנון הבראה'!$K62/12)+
($C34=3)*'תכנון הבראה'!$L62*(AW$17&lt;='תכנון הבראה'!$J62))+ IF($C34=4,(1-'תכנון הבראה'!$M62/'תכנון הבראה'!$B62)*'תכנון הבראה'!$C62,0)*(AW$17&lt;='תכנון הבראה'!$D62)</f>
        <v>0</v>
      </c>
      <c r="AX34" s="162">
        <f ca="1">IF($A34="",0,($C34=0)*'פריסת חובות'!AX25 +($C34=1)*0+ ($C34=2)*IF(AX$17&lt;='תכנון הבראה'!$K62,0,OFFSET('פריסת חובות'!AX25,0,-'תכנון הבראה'!$K62))*(1+'תכנון הבראה'!$E62)^('תכנון הבראה'!$K62/12)+
($C34=3)*'תכנון הבראה'!$L62*(AX$17&lt;='תכנון הבראה'!$J62))+ IF($C34=4,(1-'תכנון הבראה'!$M62/'תכנון הבראה'!$B62)*'תכנון הבראה'!$C62,0)*(AX$17&lt;='תכנון הבראה'!$D62)</f>
        <v>0</v>
      </c>
      <c r="AY34" s="162">
        <f ca="1">IF($A34="",0,($C34=0)*'פריסת חובות'!AY25 +($C34=1)*0+ ($C34=2)*IF(AY$17&lt;='תכנון הבראה'!$K62,0,OFFSET('פריסת חובות'!AY25,0,-'תכנון הבראה'!$K62))*(1+'תכנון הבראה'!$E62)^('תכנון הבראה'!$K62/12)+
($C34=3)*'תכנון הבראה'!$L62*(AY$17&lt;='תכנון הבראה'!$J62))+ IF($C34=4,(1-'תכנון הבראה'!$M62/'תכנון הבראה'!$B62)*'תכנון הבראה'!$C62,0)*(AY$17&lt;='תכנון הבראה'!$D62)</f>
        <v>0</v>
      </c>
      <c r="AZ34" s="162">
        <f ca="1">IF($A34="",0,($C34=0)*'פריסת חובות'!AZ25 +($C34=1)*0+ ($C34=2)*IF(AZ$17&lt;='תכנון הבראה'!$K62,0,OFFSET('פריסת חובות'!AZ25,0,-'תכנון הבראה'!$K62))*(1+'תכנון הבראה'!$E62)^('תכנון הבראה'!$K62/12)+
($C34=3)*'תכנון הבראה'!$L62*(AZ$17&lt;='תכנון הבראה'!$J62))+ IF($C34=4,(1-'תכנון הבראה'!$M62/'תכנון הבראה'!$B62)*'תכנון הבראה'!$C62,0)*(AZ$17&lt;='תכנון הבראה'!$D62)</f>
        <v>0</v>
      </c>
      <c r="BA34" s="162">
        <f ca="1">IF($A34="",0,($C34=0)*'פריסת חובות'!BA25 +($C34=1)*0+ ($C34=2)*IF(BA$17&lt;='תכנון הבראה'!$K62,0,OFFSET('פריסת חובות'!BA25,0,-'תכנון הבראה'!$K62))*(1+'תכנון הבראה'!$E62)^('תכנון הבראה'!$K62/12)+
($C34=3)*'תכנון הבראה'!$L62*(BA$17&lt;='תכנון הבראה'!$J62))+ IF($C34=4,(1-'תכנון הבראה'!$M62/'תכנון הבראה'!$B62)*'תכנון הבראה'!$C62,0)*(BA$17&lt;='תכנון הבראה'!$D62)</f>
        <v>0</v>
      </c>
      <c r="BB34" s="162">
        <f ca="1">IF($A34="",0,($C34=0)*'פריסת חובות'!BB25 +($C34=1)*0+ ($C34=2)*IF(BB$17&lt;='תכנון הבראה'!$K62,0,OFFSET('פריסת חובות'!BB25,0,-'תכנון הבראה'!$K62))*(1+'תכנון הבראה'!$E62)^('תכנון הבראה'!$K62/12)+
($C34=3)*'תכנון הבראה'!$L62*(BB$17&lt;='תכנון הבראה'!$J62))+ IF($C34=4,(1-'תכנון הבראה'!$M62/'תכנון הבראה'!$B62)*'תכנון הבראה'!$C62,0)*(BB$17&lt;='תכנון הבראה'!$D62)</f>
        <v>0</v>
      </c>
      <c r="BC34" s="162">
        <f ca="1">IF($A34="",0,($C34=0)*'פריסת חובות'!BC25 +($C34=1)*0+ ($C34=2)*IF(BC$17&lt;='תכנון הבראה'!$K62,0,OFFSET('פריסת חובות'!BC25,0,-'תכנון הבראה'!$K62))*(1+'תכנון הבראה'!$E62)^('תכנון הבראה'!$K62/12)+
($C34=3)*'תכנון הבראה'!$L62*(BC$17&lt;='תכנון הבראה'!$J62))+ IF($C34=4,(1-'תכנון הבראה'!$M62/'תכנון הבראה'!$B62)*'תכנון הבראה'!$C62,0)*(BC$17&lt;='תכנון הבראה'!$D62)</f>
        <v>0</v>
      </c>
      <c r="BD34" s="162">
        <f ca="1">IF($A34="",0,($C34=0)*'פריסת חובות'!BD25 +($C34=1)*0+ ($C34=2)*IF(BD$17&lt;='תכנון הבראה'!$K62,0,OFFSET('פריסת חובות'!BD25,0,-'תכנון הבראה'!$K62))*(1+'תכנון הבראה'!$E62)^('תכנון הבראה'!$K62/12)+
($C34=3)*'תכנון הבראה'!$L62*(BD$17&lt;='תכנון הבראה'!$J62))+ IF($C34=4,(1-'תכנון הבראה'!$M62/'תכנון הבראה'!$B62)*'תכנון הבראה'!$C62,0)*(BD$17&lt;='תכנון הבראה'!$D62)</f>
        <v>0</v>
      </c>
      <c r="BE34" s="162">
        <f ca="1">IF($A34="",0,($C34=0)*'פריסת חובות'!BE25 +($C34=1)*0+ ($C34=2)*IF(BE$17&lt;='תכנון הבראה'!$K62,0,OFFSET('פריסת חובות'!BE25,0,-'תכנון הבראה'!$K62))*(1+'תכנון הבראה'!$E62)^('תכנון הבראה'!$K62/12)+
($C34=3)*'תכנון הבראה'!$L62*(BE$17&lt;='תכנון הבראה'!$J62))+ IF($C34=4,(1-'תכנון הבראה'!$M62/'תכנון הבראה'!$B62)*'תכנון הבראה'!$C62,0)*(BE$17&lt;='תכנון הבראה'!$D62)</f>
        <v>0</v>
      </c>
      <c r="BF34" s="162">
        <f ca="1">IF($A34="",0,($C34=0)*'פריסת חובות'!BF25 +($C34=1)*0+ ($C34=2)*IF(BF$17&lt;='תכנון הבראה'!$K62,0,OFFSET('פריסת חובות'!BF25,0,-'תכנון הבראה'!$K62))*(1+'תכנון הבראה'!$E62)^('תכנון הבראה'!$K62/12)+
($C34=3)*'תכנון הבראה'!$L62*(BF$17&lt;='תכנון הבראה'!$J62))+ IF($C34=4,(1-'תכנון הבראה'!$M62/'תכנון הבראה'!$B62)*'תכנון הבראה'!$C62,0)*(BF$17&lt;='תכנון הבראה'!$D62)</f>
        <v>0</v>
      </c>
      <c r="BG34" s="162">
        <f ca="1">IF($A34="",0,($C34=0)*'פריסת חובות'!BG25 +($C34=1)*0+ ($C34=2)*IF(BG$17&lt;='תכנון הבראה'!$K62,0,OFFSET('פריסת חובות'!BG25,0,-'תכנון הבראה'!$K62))*(1+'תכנון הבראה'!$E62)^('תכנון הבראה'!$K62/12)+
($C34=3)*'תכנון הבראה'!$L62*(BG$17&lt;='תכנון הבראה'!$J62))+ IF($C34=4,(1-'תכנון הבראה'!$M62/'תכנון הבראה'!$B62)*'תכנון הבראה'!$C62,0)*(BG$17&lt;='תכנון הבראה'!$D62)</f>
        <v>0</v>
      </c>
      <c r="BH34" s="162">
        <f ca="1">IF($A34="",0,($C34=0)*'פריסת חובות'!BH25 +($C34=1)*0+ ($C34=2)*IF(BH$17&lt;='תכנון הבראה'!$K62,0,OFFSET('פריסת חובות'!BH25,0,-'תכנון הבראה'!$K62))*(1+'תכנון הבראה'!$E62)^('תכנון הבראה'!$K62/12)+
($C34=3)*'תכנון הבראה'!$L62*(BH$17&lt;='תכנון הבראה'!$J62))+ IF($C34=4,(1-'תכנון הבראה'!$M62/'תכנון הבראה'!$B62)*'תכנון הבראה'!$C62,0)*(BH$17&lt;='תכנון הבראה'!$D62)</f>
        <v>0</v>
      </c>
      <c r="BI34" s="162">
        <f ca="1">IF($A34="",0,($C34=0)*'פריסת חובות'!BI25 +($C34=1)*0+ ($C34=2)*IF(BI$17&lt;='תכנון הבראה'!$K62,0,OFFSET('פריסת חובות'!BI25,0,-'תכנון הבראה'!$K62))*(1+'תכנון הבראה'!$E62)^('תכנון הבראה'!$K62/12)+
($C34=3)*'תכנון הבראה'!$L62*(BI$17&lt;='תכנון הבראה'!$J62))+ IF($C34=4,(1-'תכנון הבראה'!$M62/'תכנון הבראה'!$B62)*'תכנון הבראה'!$C62,0)*(BI$17&lt;='תכנון הבראה'!$D62)</f>
        <v>0</v>
      </c>
      <c r="BJ34" s="162">
        <f ca="1">IF($A34="",0,($C34=0)*'פריסת חובות'!BJ25 +($C34=1)*0+ ($C34=2)*IF(BJ$17&lt;='תכנון הבראה'!$K62,0,OFFSET('פריסת חובות'!BJ25,0,-'תכנון הבראה'!$K62))*(1+'תכנון הבראה'!$E62)^('תכנון הבראה'!$K62/12)+
($C34=3)*'תכנון הבראה'!$L62*(BJ$17&lt;='תכנון הבראה'!$J62))+ IF($C34=4,(1-'תכנון הבראה'!$M62/'תכנון הבראה'!$B62)*'תכנון הבראה'!$C62,0)*(BJ$17&lt;='תכנון הבראה'!$D62)</f>
        <v>0</v>
      </c>
      <c r="BK34" s="162">
        <f ca="1">IF($A34="",0,($C34=0)*'פריסת חובות'!BK25 +($C34=1)*0+ ($C34=2)*IF(BK$17&lt;='תכנון הבראה'!$K62,0,OFFSET('פריסת חובות'!BK25,0,-'תכנון הבראה'!$K62))*(1+'תכנון הבראה'!$E62)^('תכנון הבראה'!$K62/12)+
($C34=3)*'תכנון הבראה'!$L62*(BK$17&lt;='תכנון הבראה'!$J62))+ IF($C34=4,(1-'תכנון הבראה'!$M62/'תכנון הבראה'!$B62)*'תכנון הבראה'!$C62,0)*(BK$17&lt;='תכנון הבראה'!$D62)</f>
        <v>0</v>
      </c>
      <c r="BL34" s="162">
        <f ca="1">IF($A34="",0,($C34=0)*'פריסת חובות'!BL25 +($C34=1)*0+ ($C34=2)*IF(BL$17&lt;='תכנון הבראה'!$K62,0,OFFSET('פריסת חובות'!BL25,0,-'תכנון הבראה'!$K62))*(1+'תכנון הבראה'!$E62)^('תכנון הבראה'!$K62/12)+
($C34=3)*'תכנון הבראה'!$L62*(BL$17&lt;='תכנון הבראה'!$J62))+ IF($C34=4,(1-'תכנון הבראה'!$M62/'תכנון הבראה'!$B62)*'תכנון הבראה'!$C62,0)*(BL$17&lt;='תכנון הבראה'!$D62)</f>
        <v>0</v>
      </c>
      <c r="BM34" s="162">
        <f ca="1">IF($A34="",0,($C34=0)*'פריסת חובות'!BM25 +($C34=1)*0+ ($C34=2)*IF(BM$17&lt;='תכנון הבראה'!$K62,0,OFFSET('פריסת חובות'!BM25,0,-'תכנון הבראה'!$K62))*(1+'תכנון הבראה'!$E62)^('תכנון הבראה'!$K62/12)+
($C34=3)*'תכנון הבראה'!$L62*(BM$17&lt;='תכנון הבראה'!$J62))+ IF($C34=4,(1-'תכנון הבראה'!$M62/'תכנון הבראה'!$B62)*'תכנון הבראה'!$C62,0)*(BM$17&lt;='תכנון הבראה'!$D62)</f>
        <v>0</v>
      </c>
      <c r="BN34" s="162">
        <f ca="1">IF($A34="",0,($C34=0)*'פריסת חובות'!BN25 +($C34=1)*0+ ($C34=2)*IF(BN$17&lt;='תכנון הבראה'!$K62,0,OFFSET('פריסת חובות'!BN25,0,-'תכנון הבראה'!$K62))*(1+'תכנון הבראה'!$E62)^('תכנון הבראה'!$K62/12)+
($C34=3)*'תכנון הבראה'!$L62*(BN$17&lt;='תכנון הבראה'!$J62))+ IF($C34=4,(1-'תכנון הבראה'!$M62/'תכנון הבראה'!$B62)*'תכנון הבראה'!$C62,0)*(BN$17&lt;='תכנון הבראה'!$D62)</f>
        <v>0</v>
      </c>
      <c r="BO34" s="162">
        <f ca="1">IF($A34="",0,($C34=0)*'פריסת חובות'!BO25 +($C34=1)*0+ ($C34=2)*IF(BO$17&lt;='תכנון הבראה'!$K62,0,OFFSET('פריסת חובות'!BO25,0,-'תכנון הבראה'!$K62))*(1+'תכנון הבראה'!$E62)^('תכנון הבראה'!$K62/12)+
($C34=3)*'תכנון הבראה'!$L62*(BO$17&lt;='תכנון הבראה'!$J62))+ IF($C34=4,(1-'תכנון הבראה'!$M62/'תכנון הבראה'!$B62)*'תכנון הבראה'!$C62,0)*(BO$17&lt;='תכנון הבראה'!$D62)</f>
        <v>0</v>
      </c>
      <c r="BP34" s="162">
        <f ca="1">IF($A34="",0,($C34=0)*'פריסת חובות'!BP25 +($C34=1)*0+ ($C34=2)*IF(BP$17&lt;='תכנון הבראה'!$K62,0,OFFSET('פריסת חובות'!BP25,0,-'תכנון הבראה'!$K62))*(1+'תכנון הבראה'!$E62)^('תכנון הבראה'!$K62/12)+
($C34=3)*'תכנון הבראה'!$L62*(BP$17&lt;='תכנון הבראה'!$J62))+ IF($C34=4,(1-'תכנון הבראה'!$M62/'תכנון הבראה'!$B62)*'תכנון הבראה'!$C62,0)*(BP$17&lt;='תכנון הבראה'!$D62)</f>
        <v>0</v>
      </c>
      <c r="BQ34" s="162">
        <f ca="1">IF($A34="",0,($C34=0)*'פריסת חובות'!BQ25 +($C34=1)*0+ ($C34=2)*IF(BQ$17&lt;='תכנון הבראה'!$K62,0,OFFSET('פריסת חובות'!BQ25,0,-'תכנון הבראה'!$K62))*(1+'תכנון הבראה'!$E62)^('תכנון הבראה'!$K62/12)+
($C34=3)*'תכנון הבראה'!$L62*(BQ$17&lt;='תכנון הבראה'!$J62))+ IF($C34=4,(1-'תכנון הבראה'!$M62/'תכנון הבראה'!$B62)*'תכנון הבראה'!$C62,0)*(BQ$17&lt;='תכנון הבראה'!$D62)</f>
        <v>0</v>
      </c>
      <c r="BR34" s="162">
        <f ca="1">IF($A34="",0,($C34=0)*'פריסת חובות'!BR25 +($C34=1)*0+ ($C34=2)*IF(BR$17&lt;='תכנון הבראה'!$K62,0,OFFSET('פריסת חובות'!BR25,0,-'תכנון הבראה'!$K62))*(1+'תכנון הבראה'!$E62)^('תכנון הבראה'!$K62/12)+
($C34=3)*'תכנון הבראה'!$L62*(BR$17&lt;='תכנון הבראה'!$J62))+ IF($C34=4,(1-'תכנון הבראה'!$M62/'תכנון הבראה'!$B62)*'תכנון הבראה'!$C62,0)*(BR$17&lt;='תכנון הבראה'!$D62)</f>
        <v>0</v>
      </c>
      <c r="BS34" s="162">
        <f ca="1">IF($A34="",0,($C34=0)*'פריסת חובות'!BS25 +($C34=1)*0+ ($C34=2)*IF(BS$17&lt;='תכנון הבראה'!$K62,0,OFFSET('פריסת חובות'!BS25,0,-'תכנון הבראה'!$K62))*(1+'תכנון הבראה'!$E62)^('תכנון הבראה'!$K62/12)+
($C34=3)*'תכנון הבראה'!$L62*(BS$17&lt;='תכנון הבראה'!$J62))+ IF($C34=4,(1-'תכנון הבראה'!$M62/'תכנון הבראה'!$B62)*'תכנון הבראה'!$C62,0)*(BS$17&lt;='תכנון הבראה'!$D62)</f>
        <v>0</v>
      </c>
      <c r="BT34" s="162">
        <f ca="1">IF($A34="",0,($C34=0)*'פריסת חובות'!BT25 +($C34=1)*0+ ($C34=2)*IF(BT$17&lt;='תכנון הבראה'!$K62,0,OFFSET('פריסת חובות'!BT25,0,-'תכנון הבראה'!$K62))*(1+'תכנון הבראה'!$E62)^('תכנון הבראה'!$K62/12)+
($C34=3)*'תכנון הבראה'!$L62*(BT$17&lt;='תכנון הבראה'!$J62))+ IF($C34=4,(1-'תכנון הבראה'!$M62/'תכנון הבראה'!$B62)*'תכנון הבראה'!$C62,0)*(BT$17&lt;='תכנון הבראה'!$D62)</f>
        <v>0</v>
      </c>
      <c r="BU34" s="162">
        <f ca="1">IF($A34="",0,($C34=0)*'פריסת חובות'!BU25 +($C34=1)*0+ ($C34=2)*IF(BU$17&lt;='תכנון הבראה'!$K62,0,OFFSET('פריסת חובות'!BU25,0,-'תכנון הבראה'!$K62))*(1+'תכנון הבראה'!$E62)^('תכנון הבראה'!$K62/12)+
($C34=3)*'תכנון הבראה'!$L62*(BU$17&lt;='תכנון הבראה'!$J62))+ IF($C34=4,(1-'תכנון הבראה'!$M62/'תכנון הבראה'!$B62)*'תכנון הבראה'!$C62,0)*(BU$17&lt;='תכנון הבראה'!$D62)</f>
        <v>0</v>
      </c>
      <c r="BV34" s="162">
        <f ca="1">IF($A34="",0,($C34=0)*'פריסת חובות'!BV25 +($C34=1)*0+ ($C34=2)*IF(BV$17&lt;='תכנון הבראה'!$K62,0,OFFSET('פריסת חובות'!BV25,0,-'תכנון הבראה'!$K62))*(1+'תכנון הבראה'!$E62)^('תכנון הבראה'!$K62/12)+
($C34=3)*'תכנון הבראה'!$L62*(BV$17&lt;='תכנון הבראה'!$J62))+ IF($C34=4,(1-'תכנון הבראה'!$M62/'תכנון הבראה'!$B62)*'תכנון הבראה'!$C62,0)*(BV$17&lt;='תכנון הבראה'!$D62)</f>
        <v>0</v>
      </c>
      <c r="BW34" s="162">
        <f ca="1">IF($A34="",0,($C34=0)*'פריסת חובות'!BW25 +($C34=1)*0+ ($C34=2)*IF(BW$17&lt;='תכנון הבראה'!$K62,0,OFFSET('פריסת חובות'!BW25,0,-'תכנון הבראה'!$K62))*(1+'תכנון הבראה'!$E62)^('תכנון הבראה'!$K62/12)+
($C34=3)*'תכנון הבראה'!$L62*(BW$17&lt;='תכנון הבראה'!$J62))+ IF($C34=4,(1-'תכנון הבראה'!$M62/'תכנון הבראה'!$B62)*'תכנון הבראה'!$C62,0)*(BW$17&lt;='תכנון הבראה'!$D62)</f>
        <v>0</v>
      </c>
      <c r="BX34" s="162">
        <f ca="1">IF($A34="",0,($C34=0)*'פריסת חובות'!BX25 +($C34=1)*0+ ($C34=2)*IF(BX$17&lt;='תכנון הבראה'!$K62,0,OFFSET('פריסת חובות'!BX25,0,-'תכנון הבראה'!$K62))*(1+'תכנון הבראה'!$E62)^('תכנון הבראה'!$K62/12)+
($C34=3)*'תכנון הבראה'!$L62*(BX$17&lt;='תכנון הבראה'!$J62))+ IF($C34=4,(1-'תכנון הבראה'!$M62/'תכנון הבראה'!$B62)*'תכנון הבראה'!$C62,0)*(BX$17&lt;='תכנון הבראה'!$D62)</f>
        <v>0</v>
      </c>
      <c r="BY34" s="162">
        <f ca="1">IF($A34="",0,($C34=0)*'פריסת חובות'!BY25 +($C34=1)*0+ ($C34=2)*IF(BY$17&lt;='תכנון הבראה'!$K62,0,OFFSET('פריסת חובות'!BY25,0,-'תכנון הבראה'!$K62))*(1+'תכנון הבראה'!$E62)^('תכנון הבראה'!$K62/12)+
($C34=3)*'תכנון הבראה'!$L62*(BY$17&lt;='תכנון הבראה'!$J62))+ IF($C34=4,(1-'תכנון הבראה'!$M62/'תכנון הבראה'!$B62)*'תכנון הבראה'!$C62,0)*(BY$17&lt;='תכנון הבראה'!$D62)</f>
        <v>0</v>
      </c>
      <c r="BZ34" s="162">
        <f ca="1">IF($A34="",0,($C34=0)*'פריסת חובות'!BZ25 +($C34=1)*0+ ($C34=2)*IF(BZ$17&lt;='תכנון הבראה'!$K62,0,OFFSET('פריסת חובות'!BZ25,0,-'תכנון הבראה'!$K62))*(1+'תכנון הבראה'!$E62)^('תכנון הבראה'!$K62/12)+
($C34=3)*'תכנון הבראה'!$L62*(BZ$17&lt;='תכנון הבראה'!$J62))+ IF($C34=4,(1-'תכנון הבראה'!$M62/'תכנון הבראה'!$B62)*'תכנון הבראה'!$C62,0)*(BZ$17&lt;='תכנון הבראה'!$D62)</f>
        <v>0</v>
      </c>
      <c r="CA34" s="162">
        <f ca="1">IF($A34="",0,($C34=0)*'פריסת חובות'!CA25 +($C34=1)*0+ ($C34=2)*IF(CA$17&lt;='תכנון הבראה'!$K62,0,OFFSET('פריסת חובות'!CA25,0,-'תכנון הבראה'!$K62))*(1+'תכנון הבראה'!$E62)^('תכנון הבראה'!$K62/12)+
($C34=3)*'תכנון הבראה'!$L62*(CA$17&lt;='תכנון הבראה'!$J62))+ IF($C34=4,(1-'תכנון הבראה'!$M62/'תכנון הבראה'!$B62)*'תכנון הבראה'!$C62,0)*(CA$17&lt;='תכנון הבראה'!$D62)</f>
        <v>0</v>
      </c>
      <c r="CB34" s="162">
        <f ca="1">IF($A34="",0,($C34=0)*'פריסת חובות'!CB25 +($C34=1)*0+ ($C34=2)*IF(CB$17&lt;='תכנון הבראה'!$K62,0,OFFSET('פריסת חובות'!CB25,0,-'תכנון הבראה'!$K62))*(1+'תכנון הבראה'!$E62)^('תכנון הבראה'!$K62/12)+
($C34=3)*'תכנון הבראה'!$L62*(CB$17&lt;='תכנון הבראה'!$J62))+ IF($C34=4,(1-'תכנון הבראה'!$M62/'תכנון הבראה'!$B62)*'תכנון הבראה'!$C62,0)*(CB$17&lt;='תכנון הבראה'!$D62)</f>
        <v>0</v>
      </c>
      <c r="CC34" s="162">
        <f ca="1">IF($A34="",0,($C34=0)*'פריסת חובות'!CC25 +($C34=1)*0+ ($C34=2)*IF(CC$17&lt;='תכנון הבראה'!$K62,0,OFFSET('פריסת חובות'!CC25,0,-'תכנון הבראה'!$K62))*(1+'תכנון הבראה'!$E62)^('תכנון הבראה'!$K62/12)+
($C34=3)*'תכנון הבראה'!$L62*(CC$17&lt;='תכנון הבראה'!$J62))+ IF($C34=4,(1-'תכנון הבראה'!$M62/'תכנון הבראה'!$B62)*'תכנון הבראה'!$C62,0)*(CC$17&lt;='תכנון הבראה'!$D62)</f>
        <v>0</v>
      </c>
      <c r="CD34" s="162">
        <f ca="1">IF($A34="",0,($C34=0)*'פריסת חובות'!CD25 +($C34=1)*0+ ($C34=2)*IF(CD$17&lt;='תכנון הבראה'!$K62,0,OFFSET('פריסת חובות'!CD25,0,-'תכנון הבראה'!$K62))*(1+'תכנון הבראה'!$E62)^('תכנון הבראה'!$K62/12)+
($C34=3)*'תכנון הבראה'!$L62*(CD$17&lt;='תכנון הבראה'!$J62))+ IF($C34=4,(1-'תכנון הבראה'!$M62/'תכנון הבראה'!$B62)*'תכנון הבראה'!$C62,0)*(CD$17&lt;='תכנון הבראה'!$D62)</f>
        <v>0</v>
      </c>
      <c r="CE34" s="162">
        <f ca="1">IF($A34="",0,($C34=0)*'פריסת חובות'!CE25 +($C34=1)*0+ ($C34=2)*IF(CE$17&lt;='תכנון הבראה'!$K62,0,OFFSET('פריסת חובות'!CE25,0,-'תכנון הבראה'!$K62))*(1+'תכנון הבראה'!$E62)^('תכנון הבראה'!$K62/12)+
($C34=3)*'תכנון הבראה'!$L62*(CE$17&lt;='תכנון הבראה'!$J62))+ IF($C34=4,(1-'תכנון הבראה'!$M62/'תכנון הבראה'!$B62)*'תכנון הבראה'!$C62,0)*(CE$17&lt;='תכנון הבראה'!$D62)</f>
        <v>0</v>
      </c>
      <c r="CF34" s="162">
        <f ca="1">IF($A34="",0,($C34=0)*'פריסת חובות'!CF25 +($C34=1)*0+ ($C34=2)*IF(CF$17&lt;='תכנון הבראה'!$K62,0,OFFSET('פריסת חובות'!CF25,0,-'תכנון הבראה'!$K62))*(1+'תכנון הבראה'!$E62)^('תכנון הבראה'!$K62/12)+
($C34=3)*'תכנון הבראה'!$L62*(CF$17&lt;='תכנון הבראה'!$J62))+ IF($C34=4,(1-'תכנון הבראה'!$M62/'תכנון הבראה'!$B62)*'תכנון הבראה'!$C62,0)*(CF$17&lt;='תכנון הבראה'!$D62)</f>
        <v>0</v>
      </c>
      <c r="CG34" s="162">
        <f ca="1">IF($A34="",0,($C34=0)*'פריסת חובות'!CG25 +($C34=1)*0+ ($C34=2)*IF(CG$17&lt;='תכנון הבראה'!$K62,0,OFFSET('פריסת חובות'!CG25,0,-'תכנון הבראה'!$K62))*(1+'תכנון הבראה'!$E62)^('תכנון הבראה'!$K62/12)+
($C34=3)*'תכנון הבראה'!$L62*(CG$17&lt;='תכנון הבראה'!$J62))+ IF($C34=4,(1-'תכנון הבראה'!$M62/'תכנון הבראה'!$B62)*'תכנון הבראה'!$C62,0)*(CG$17&lt;='תכנון הבראה'!$D62)</f>
        <v>0</v>
      </c>
      <c r="CH34" s="162">
        <f ca="1">IF($A34="",0,($C34=0)*'פריסת חובות'!CH25 +($C34=1)*0+ ($C34=2)*IF(CH$17&lt;='תכנון הבראה'!$K62,0,OFFSET('פריסת חובות'!CH25,0,-'תכנון הבראה'!$K62))*(1+'תכנון הבראה'!$E62)^('תכנון הבראה'!$K62/12)+
($C34=3)*'תכנון הבראה'!$L62*(CH$17&lt;='תכנון הבראה'!$J62))+ IF($C34=4,(1-'תכנון הבראה'!$M62/'תכנון הבראה'!$B62)*'תכנון הבראה'!$C62,0)*(CH$17&lt;='תכנון הבראה'!$D62)</f>
        <v>0</v>
      </c>
      <c r="CI34" s="162">
        <f ca="1">IF($A34="",0,($C34=0)*'פריסת חובות'!CI25 +($C34=1)*0+ ($C34=2)*IF(CI$17&lt;='תכנון הבראה'!$K62,0,OFFSET('פריסת חובות'!CI25,0,-'תכנון הבראה'!$K62))*(1+'תכנון הבראה'!$E62)^('תכנון הבראה'!$K62/12)+
($C34=3)*'תכנון הבראה'!$L62*(CI$17&lt;='תכנון הבראה'!$J62))+ IF($C34=4,(1-'תכנון הבראה'!$M62/'תכנון הבראה'!$B62)*'תכנון הבראה'!$C62,0)*(CI$17&lt;='תכנון הבראה'!$D62)</f>
        <v>0</v>
      </c>
      <c r="CJ34" s="162">
        <f ca="1">IF($A34="",0,($C34=0)*'פריסת חובות'!CJ25 +($C34=1)*0+ ($C34=2)*IF(CJ$17&lt;='תכנון הבראה'!$K62,0,OFFSET('פריסת חובות'!CJ25,0,-'תכנון הבראה'!$K62))*(1+'תכנון הבראה'!$E62)^('תכנון הבראה'!$K62/12)+
($C34=3)*'תכנון הבראה'!$L62*(CJ$17&lt;='תכנון הבראה'!$J62))+ IF($C34=4,(1-'תכנון הבראה'!$M62/'תכנון הבראה'!$B62)*'תכנון הבראה'!$C62,0)*(CJ$17&lt;='תכנון הבראה'!$D62)</f>
        <v>0</v>
      </c>
      <c r="CK34" s="162">
        <f ca="1">IF($A34="",0,($C34=0)*'פריסת חובות'!CK25 +($C34=1)*0+ ($C34=2)*IF(CK$17&lt;='תכנון הבראה'!$K62,0,OFFSET('פריסת חובות'!CK25,0,-'תכנון הבראה'!$K62))*(1+'תכנון הבראה'!$E62)^('תכנון הבראה'!$K62/12)+
($C34=3)*'תכנון הבראה'!$L62*(CK$17&lt;='תכנון הבראה'!$J62))+ IF($C34=4,(1-'תכנון הבראה'!$M62/'תכנון הבראה'!$B62)*'תכנון הבראה'!$C62,0)*(CK$17&lt;='תכנון הבראה'!$D62)</f>
        <v>0</v>
      </c>
      <c r="CL34" s="162">
        <f ca="1">IF($A34="",0,($C34=0)*'פריסת חובות'!CL25 +($C34=1)*0+ ($C34=2)*IF(CL$17&lt;='תכנון הבראה'!$K62,0,OFFSET('פריסת חובות'!CL25,0,-'תכנון הבראה'!$K62))*(1+'תכנון הבראה'!$E62)^('תכנון הבראה'!$K62/12)+
($C34=3)*'תכנון הבראה'!$L62*(CL$17&lt;='תכנון הבראה'!$J62))+ IF($C34=4,(1-'תכנון הבראה'!$M62/'תכנון הבראה'!$B62)*'תכנון הבראה'!$C62,0)*(CL$17&lt;='תכנון הבראה'!$D62)</f>
        <v>0</v>
      </c>
      <c r="CM34" s="162">
        <f ca="1">IF($A34="",0,($C34=0)*'פריסת חובות'!CM25 +($C34=1)*0+ ($C34=2)*IF(CM$17&lt;='תכנון הבראה'!$K62,0,OFFSET('פריסת חובות'!CM25,0,-'תכנון הבראה'!$K62))*(1+'תכנון הבראה'!$E62)^('תכנון הבראה'!$K62/12)+
($C34=3)*'תכנון הבראה'!$L62*(CM$17&lt;='תכנון הבראה'!$J62))+ IF($C34=4,(1-'תכנון הבראה'!$M62/'תכנון הבראה'!$B62)*'תכנון הבראה'!$C62,0)*(CM$17&lt;='תכנון הבראה'!$D62)</f>
        <v>0</v>
      </c>
      <c r="CN34" s="162">
        <f ca="1">IF($A34="",0,($C34=0)*'פריסת חובות'!CN25 +($C34=1)*0+ ($C34=2)*IF(CN$17&lt;='תכנון הבראה'!$K62,0,OFFSET('פריסת חובות'!CN25,0,-'תכנון הבראה'!$K62))*(1+'תכנון הבראה'!$E62)^('תכנון הבראה'!$K62/12)+
($C34=3)*'תכנון הבראה'!$L62*(CN$17&lt;='תכנון הבראה'!$J62))+ IF($C34=4,(1-'תכנון הבראה'!$M62/'תכנון הבראה'!$B62)*'תכנון הבראה'!$C62,0)*(CN$17&lt;='תכנון הבראה'!$D62)</f>
        <v>0</v>
      </c>
      <c r="CO34" s="162">
        <f ca="1">IF($A34="",0,($C34=0)*'פריסת חובות'!CO25 +($C34=1)*0+ ($C34=2)*IF(CO$17&lt;='תכנון הבראה'!$K62,0,OFFSET('פריסת חובות'!CO25,0,-'תכנון הבראה'!$K62))*(1+'תכנון הבראה'!$E62)^('תכנון הבראה'!$K62/12)+
($C34=3)*'תכנון הבראה'!$L62*(CO$17&lt;='תכנון הבראה'!$J62))+ IF($C34=4,(1-'תכנון הבראה'!$M62/'תכנון הבראה'!$B62)*'תכנון הבראה'!$C62,0)*(CO$17&lt;='תכנון הבראה'!$D62)</f>
        <v>0</v>
      </c>
      <c r="CP34" s="162">
        <f ca="1">IF($A34="",0,($C34=0)*'פריסת חובות'!CP25 +($C34=1)*0+ ($C34=2)*IF(CP$17&lt;='תכנון הבראה'!$K62,0,OFFSET('פריסת חובות'!CP25,0,-'תכנון הבראה'!$K62))*(1+'תכנון הבראה'!$E62)^('תכנון הבראה'!$K62/12)+
($C34=3)*'תכנון הבראה'!$L62*(CP$17&lt;='תכנון הבראה'!$J62))+ IF($C34=4,(1-'תכנון הבראה'!$M62/'תכנון הבראה'!$B62)*'תכנון הבראה'!$C62,0)*(CP$17&lt;='תכנון הבראה'!$D62)</f>
        <v>0</v>
      </c>
      <c r="CQ34" s="162">
        <f ca="1">IF($A34="",0,($C34=0)*'פריסת חובות'!CQ25 +($C34=1)*0+ ($C34=2)*IF(CQ$17&lt;='תכנון הבראה'!$K62,0,OFFSET('פריסת חובות'!CQ25,0,-'תכנון הבראה'!$K62))*(1+'תכנון הבראה'!$E62)^('תכנון הבראה'!$K62/12)+
($C34=3)*'תכנון הבראה'!$L62*(CQ$17&lt;='תכנון הבראה'!$J62))+ IF($C34=4,(1-'תכנון הבראה'!$M62/'תכנון הבראה'!$B62)*'תכנון הבראה'!$C62,0)*(CQ$17&lt;='תכנון הבראה'!$D62)</f>
        <v>0</v>
      </c>
      <c r="CR34" s="162">
        <f ca="1">IF($A34="",0,($C34=0)*'פריסת חובות'!CR25 +($C34=1)*0+ ($C34=2)*IF(CR$17&lt;='תכנון הבראה'!$K62,0,OFFSET('פריסת חובות'!CR25,0,-'תכנון הבראה'!$K62))*(1+'תכנון הבראה'!$E62)^('תכנון הבראה'!$K62/12)+
($C34=3)*'תכנון הבראה'!$L62*(CR$17&lt;='תכנון הבראה'!$J62))+ IF($C34=4,(1-'תכנון הבראה'!$M62/'תכנון הבראה'!$B62)*'תכנון הבראה'!$C62,0)*(CR$17&lt;='תכנון הבראה'!$D62)</f>
        <v>0</v>
      </c>
      <c r="CS34" s="162">
        <f ca="1">IF($A34="",0,($C34=0)*'פריסת חובות'!CS25 +($C34=1)*0+ ($C34=2)*IF(CS$17&lt;='תכנון הבראה'!$K62,0,OFFSET('פריסת חובות'!CS25,0,-'תכנון הבראה'!$K62))*(1+'תכנון הבראה'!$E62)^('תכנון הבראה'!$K62/12)+
($C34=3)*'תכנון הבראה'!$L62*(CS$17&lt;='תכנון הבראה'!$J62))+ IF($C34=4,(1-'תכנון הבראה'!$M62/'תכנון הבראה'!$B62)*'תכנון הבראה'!$C62,0)*(CS$17&lt;='תכנון הבראה'!$D62)</f>
        <v>0</v>
      </c>
      <c r="CT34" s="162">
        <f ca="1">IF($A34="",0,($C34=0)*'פריסת חובות'!CT25 +($C34=1)*0+ ($C34=2)*IF(CT$17&lt;='תכנון הבראה'!$K62,0,OFFSET('פריסת חובות'!CT25,0,-'תכנון הבראה'!$K62))*(1+'תכנון הבראה'!$E62)^('תכנון הבראה'!$K62/12)+
($C34=3)*'תכנון הבראה'!$L62*(CT$17&lt;='תכנון הבראה'!$J62))+ IF($C34=4,(1-'תכנון הבראה'!$M62/'תכנון הבראה'!$B62)*'תכנון הבראה'!$C62,0)*(CT$17&lt;='תכנון הבראה'!$D62)</f>
        <v>0</v>
      </c>
      <c r="CU34" s="162">
        <f ca="1">IF($A34="",0,($C34=0)*'פריסת חובות'!CU25 +($C34=1)*0+ ($C34=2)*IF(CU$17&lt;='תכנון הבראה'!$K62,0,OFFSET('פריסת חובות'!CU25,0,-'תכנון הבראה'!$K62))*(1+'תכנון הבראה'!$E62)^('תכנון הבראה'!$K62/12)+
($C34=3)*'תכנון הבראה'!$L62*(CU$17&lt;='תכנון הבראה'!$J62))+ IF($C34=4,(1-'תכנון הבראה'!$M62/'תכנון הבראה'!$B62)*'תכנון הבראה'!$C62,0)*(CU$17&lt;='תכנון הבראה'!$D62)</f>
        <v>0</v>
      </c>
      <c r="CV34" s="162">
        <f ca="1">IF($A34="",0,($C34=0)*'פריסת חובות'!CV25 +($C34=1)*0+ ($C34=2)*IF(CV$17&lt;='תכנון הבראה'!$K62,0,OFFSET('פריסת חובות'!CV25,0,-'תכנון הבראה'!$K62))*(1+'תכנון הבראה'!$E62)^('תכנון הבראה'!$K62/12)+
($C34=3)*'תכנון הבראה'!$L62*(CV$17&lt;='תכנון הבראה'!$J62))+ IF($C34=4,(1-'תכנון הבראה'!$M62/'תכנון הבראה'!$B62)*'תכנון הבראה'!$C62,0)*(CV$17&lt;='תכנון הבראה'!$D62)</f>
        <v>0</v>
      </c>
      <c r="CW34" s="162">
        <f ca="1">IF($A34="",0,($C34=0)*'פריסת חובות'!CW25 +($C34=1)*0+ ($C34=2)*IF(CW$17&lt;='תכנון הבראה'!$K62,0,OFFSET('פריסת חובות'!CW25,0,-'תכנון הבראה'!$K62))*(1+'תכנון הבראה'!$E62)^('תכנון הבראה'!$K62/12)+
($C34=3)*'תכנון הבראה'!$L62*(CW$17&lt;='תכנון הבראה'!$J62))+ IF($C34=4,(1-'תכנון הבראה'!$M62/'תכנון הבראה'!$B62)*'תכנון הבראה'!$C62,0)*(CW$17&lt;='תכנון הבראה'!$D62)</f>
        <v>0</v>
      </c>
      <c r="CX34" s="162">
        <f ca="1">IF($A34="",0,($C34=0)*'פריסת חובות'!CX25 +($C34=1)*0+ ($C34=2)*IF(CX$17&lt;='תכנון הבראה'!$K62,0,OFFSET('פריסת חובות'!CX25,0,-'תכנון הבראה'!$K62))*(1+'תכנון הבראה'!$E62)^('תכנון הבראה'!$K62/12)+
($C34=3)*'תכנון הבראה'!$L62*(CX$17&lt;='תכנון הבראה'!$J62))+ IF($C34=4,(1-'תכנון הבראה'!$M62/'תכנון הבראה'!$B62)*'תכנון הבראה'!$C62,0)*(CX$17&lt;='תכנון הבראה'!$D62)</f>
        <v>0</v>
      </c>
      <c r="CY34" s="162">
        <f ca="1">IF($A34="",0,($C34=0)*'פריסת חובות'!CY25 +($C34=1)*0+ ($C34=2)*IF(CY$17&lt;='תכנון הבראה'!$K62,0,OFFSET('פריסת חובות'!CY25,0,-'תכנון הבראה'!$K62))*(1+'תכנון הבראה'!$E62)^('תכנון הבראה'!$K62/12)+
($C34=3)*'תכנון הבראה'!$L62*(CY$17&lt;='תכנון הבראה'!$J62))+ IF($C34=4,(1-'תכנון הבראה'!$M62/'תכנון הבראה'!$B62)*'תכנון הבראה'!$C62,0)*(CY$17&lt;='תכנון הבראה'!$D62)</f>
        <v>0</v>
      </c>
      <c r="CZ34" s="163">
        <f ca="1">IF($A34="",0,($C34=0)*'פריסת חובות'!CZ25 +($C34=1)*0+ ($C34=2)*IF(CZ$17&lt;='תכנון הבראה'!$K62,0,OFFSET('פריסת חובות'!CZ25,0,-'תכנון הבראה'!$K62))*(1+'תכנון הבראה'!$E62)^('תכנון הבראה'!$K62/12)+
($C34=3)*'תכנון הבראה'!$L62*(CZ$17&lt;='תכנון הבראה'!$J62))+ IF($C34=4,(1-'תכנון הבראה'!$M62/'תכנון הבראה'!$B62)*'תכנון הבראה'!$C62,0)*(CZ$17&lt;='תכנון הבראה'!$D62)</f>
        <v>0</v>
      </c>
    </row>
    <row r="35" spans="1:104" ht="12.75" hidden="1" customHeight="1" outlineLevel="1">
      <c r="A35" s="193" t="str">
        <f ca="1">'תכנון הבראה'!A63</f>
        <v/>
      </c>
      <c r="B35" s="161">
        <f>'תכנון הבראה'!H63</f>
        <v>0</v>
      </c>
      <c r="C35" s="158">
        <f t="shared" si="18"/>
        <v>0</v>
      </c>
      <c r="D35" s="158"/>
      <c r="E35" s="162">
        <f ca="1">IF($A35="",0,($C35=0)*'פריסת חובות'!E26 +($C35=1)*0+ ($C35=2)*IF(E$17&lt;='תכנון הבראה'!$K63,0,OFFSET('פריסת חובות'!E26,0,-'תכנון הבראה'!$K63))*(1+'תכנון הבראה'!$E63)^('תכנון הבראה'!$K63/12)+
($C35=3)*'תכנון הבראה'!$L63*(E$17&lt;='תכנון הבראה'!$J63))+ IF($C35=4,(1-'תכנון הבראה'!$M63/'תכנון הבראה'!$B63)*'תכנון הבראה'!$C63,0)*(E$17&lt;='תכנון הבראה'!$D63)</f>
        <v>0</v>
      </c>
      <c r="F35" s="162">
        <f ca="1">IF($A35="",0,($C35=0)*'פריסת חובות'!F26 +($C35=1)*0+ ($C35=2)*IF(F$17&lt;='תכנון הבראה'!$K63,0,OFFSET('פריסת חובות'!F26,0,-'תכנון הבראה'!$K63))*(1+'תכנון הבראה'!$E63)^('תכנון הבראה'!$K63/12)+
($C35=3)*'תכנון הבראה'!$L63*(F$17&lt;='תכנון הבראה'!$J63))+ IF($C35=4,(1-'תכנון הבראה'!$M63/'תכנון הבראה'!$B63)*'תכנון הבראה'!$C63,0)*(F$17&lt;='תכנון הבראה'!$D63)</f>
        <v>0</v>
      </c>
      <c r="G35" s="162">
        <f ca="1">IF($A35="",0,($C35=0)*'פריסת חובות'!G26 +($C35=1)*0+ ($C35=2)*IF(G$17&lt;='תכנון הבראה'!$K63,0,OFFSET('פריסת חובות'!G26,0,-'תכנון הבראה'!$K63))*(1+'תכנון הבראה'!$E63)^('תכנון הבראה'!$K63/12)+
($C35=3)*'תכנון הבראה'!$L63*(G$17&lt;='תכנון הבראה'!$J63))+ IF($C35=4,(1-'תכנון הבראה'!$M63/'תכנון הבראה'!$B63)*'תכנון הבראה'!$C63,0)*(G$17&lt;='תכנון הבראה'!$D63)</f>
        <v>0</v>
      </c>
      <c r="H35" s="162">
        <f ca="1">IF($A35="",0,($C35=0)*'פריסת חובות'!H26 +($C35=1)*0+ ($C35=2)*IF(H$17&lt;='תכנון הבראה'!$K63,0,OFFSET('פריסת חובות'!H26,0,-'תכנון הבראה'!$K63))*(1+'תכנון הבראה'!$E63)^('תכנון הבראה'!$K63/12)+
($C35=3)*'תכנון הבראה'!$L63*(H$17&lt;='תכנון הבראה'!$J63))+ IF($C35=4,(1-'תכנון הבראה'!$M63/'תכנון הבראה'!$B63)*'תכנון הבראה'!$C63,0)*(H$17&lt;='תכנון הבראה'!$D63)</f>
        <v>0</v>
      </c>
      <c r="I35" s="162">
        <f ca="1">IF($A35="",0,($C35=0)*'פריסת חובות'!I26 +($C35=1)*0+ ($C35=2)*IF(I$17&lt;='תכנון הבראה'!$K63,0,OFFSET('פריסת חובות'!I26,0,-'תכנון הבראה'!$K63))*(1+'תכנון הבראה'!$E63)^('תכנון הבראה'!$K63/12)+
($C35=3)*'תכנון הבראה'!$L63*(I$17&lt;='תכנון הבראה'!$J63))+ IF($C35=4,(1-'תכנון הבראה'!$M63/'תכנון הבראה'!$B63)*'תכנון הבראה'!$C63,0)*(I$17&lt;='תכנון הבראה'!$D63)</f>
        <v>0</v>
      </c>
      <c r="J35" s="162">
        <f ca="1">IF($A35="",0,($C35=0)*'פריסת חובות'!J26 +($C35=1)*0+ ($C35=2)*IF(J$17&lt;='תכנון הבראה'!$K63,0,OFFSET('פריסת חובות'!J26,0,-'תכנון הבראה'!$K63))*(1+'תכנון הבראה'!$E63)^('תכנון הבראה'!$K63/12)+
($C35=3)*'תכנון הבראה'!$L63*(J$17&lt;='תכנון הבראה'!$J63))+ IF($C35=4,(1-'תכנון הבראה'!$M63/'תכנון הבראה'!$B63)*'תכנון הבראה'!$C63,0)*(J$17&lt;='תכנון הבראה'!$D63)</f>
        <v>0</v>
      </c>
      <c r="K35" s="162">
        <f ca="1">IF($A35="",0,($C35=0)*'פריסת חובות'!K26 +($C35=1)*0+ ($C35=2)*IF(K$17&lt;='תכנון הבראה'!$K63,0,OFFSET('פריסת חובות'!K26,0,-'תכנון הבראה'!$K63))*(1+'תכנון הבראה'!$E63)^('תכנון הבראה'!$K63/12)+
($C35=3)*'תכנון הבראה'!$L63*(K$17&lt;='תכנון הבראה'!$J63))+ IF($C35=4,(1-'תכנון הבראה'!$M63/'תכנון הבראה'!$B63)*'תכנון הבראה'!$C63,0)*(K$17&lt;='תכנון הבראה'!$D63)</f>
        <v>0</v>
      </c>
      <c r="L35" s="162">
        <f ca="1">IF($A35="",0,($C35=0)*'פריסת חובות'!L26 +($C35=1)*0+ ($C35=2)*IF(L$17&lt;='תכנון הבראה'!$K63,0,OFFSET('פריסת חובות'!L26,0,-'תכנון הבראה'!$K63))*(1+'תכנון הבראה'!$E63)^('תכנון הבראה'!$K63/12)+
($C35=3)*'תכנון הבראה'!$L63*(L$17&lt;='תכנון הבראה'!$J63))+ IF($C35=4,(1-'תכנון הבראה'!$M63/'תכנון הבראה'!$B63)*'תכנון הבראה'!$C63,0)*(L$17&lt;='תכנון הבראה'!$D63)</f>
        <v>0</v>
      </c>
      <c r="M35" s="162">
        <f ca="1">IF($A35="",0,($C35=0)*'פריסת חובות'!M26 +($C35=1)*0+ ($C35=2)*IF(M$17&lt;='תכנון הבראה'!$K63,0,OFFSET('פריסת חובות'!M26,0,-'תכנון הבראה'!$K63))*(1+'תכנון הבראה'!$E63)^('תכנון הבראה'!$K63/12)+
($C35=3)*'תכנון הבראה'!$L63*(M$17&lt;='תכנון הבראה'!$J63))+ IF($C35=4,(1-'תכנון הבראה'!$M63/'תכנון הבראה'!$B63)*'תכנון הבראה'!$C63,0)*(M$17&lt;='תכנון הבראה'!$D63)</f>
        <v>0</v>
      </c>
      <c r="N35" s="162">
        <f ca="1">IF($A35="",0,($C35=0)*'פריסת חובות'!N26 +($C35=1)*0+ ($C35=2)*IF(N$17&lt;='תכנון הבראה'!$K63,0,OFFSET('פריסת חובות'!N26,0,-'תכנון הבראה'!$K63))*(1+'תכנון הבראה'!$E63)^('תכנון הבראה'!$K63/12)+
($C35=3)*'תכנון הבראה'!$L63*(N$17&lt;='תכנון הבראה'!$J63))+ IF($C35=4,(1-'תכנון הבראה'!$M63/'תכנון הבראה'!$B63)*'תכנון הבראה'!$C63,0)*(N$17&lt;='תכנון הבראה'!$D63)</f>
        <v>0</v>
      </c>
      <c r="O35" s="162">
        <f ca="1">IF($A35="",0,($C35=0)*'פריסת חובות'!O26 +($C35=1)*0+ ($C35=2)*IF(O$17&lt;='תכנון הבראה'!$K63,0,OFFSET('פריסת חובות'!O26,0,-'תכנון הבראה'!$K63))*(1+'תכנון הבראה'!$E63)^('תכנון הבראה'!$K63/12)+
($C35=3)*'תכנון הבראה'!$L63*(O$17&lt;='תכנון הבראה'!$J63))+ IF($C35=4,(1-'תכנון הבראה'!$M63/'תכנון הבראה'!$B63)*'תכנון הבראה'!$C63,0)*(O$17&lt;='תכנון הבראה'!$D63)</f>
        <v>0</v>
      </c>
      <c r="P35" s="162">
        <f ca="1">IF($A35="",0,($C35=0)*'פריסת חובות'!P26 +($C35=1)*0+ ($C35=2)*IF(P$17&lt;='תכנון הבראה'!$K63,0,OFFSET('פריסת חובות'!P26,0,-'תכנון הבראה'!$K63))*(1+'תכנון הבראה'!$E63)^('תכנון הבראה'!$K63/12)+
($C35=3)*'תכנון הבראה'!$L63*(P$17&lt;='תכנון הבראה'!$J63))+ IF($C35=4,(1-'תכנון הבראה'!$M63/'תכנון הבראה'!$B63)*'תכנון הבראה'!$C63,0)*(P$17&lt;='תכנון הבראה'!$D63)</f>
        <v>0</v>
      </c>
      <c r="Q35" s="162">
        <f ca="1">IF($A35="",0,($C35=0)*'פריסת חובות'!Q26 +($C35=1)*0+ ($C35=2)*IF(Q$17&lt;='תכנון הבראה'!$K63,0,OFFSET('פריסת חובות'!Q26,0,-'תכנון הבראה'!$K63))*(1+'תכנון הבראה'!$E63)^('תכנון הבראה'!$K63/12)+
($C35=3)*'תכנון הבראה'!$L63*(Q$17&lt;='תכנון הבראה'!$J63))+ IF($C35=4,(1-'תכנון הבראה'!$M63/'תכנון הבראה'!$B63)*'תכנון הבראה'!$C63,0)*(Q$17&lt;='תכנון הבראה'!$D63)</f>
        <v>0</v>
      </c>
      <c r="R35" s="162">
        <f ca="1">IF($A35="",0,($C35=0)*'פריסת חובות'!R26 +($C35=1)*0+ ($C35=2)*IF(R$17&lt;='תכנון הבראה'!$K63,0,OFFSET('פריסת חובות'!R26,0,-'תכנון הבראה'!$K63))*(1+'תכנון הבראה'!$E63)^('תכנון הבראה'!$K63/12)+
($C35=3)*'תכנון הבראה'!$L63*(R$17&lt;='תכנון הבראה'!$J63))+ IF($C35=4,(1-'תכנון הבראה'!$M63/'תכנון הבראה'!$B63)*'תכנון הבראה'!$C63,0)*(R$17&lt;='תכנון הבראה'!$D63)</f>
        <v>0</v>
      </c>
      <c r="S35" s="162">
        <f ca="1">IF($A35="",0,($C35=0)*'פריסת חובות'!S26 +($C35=1)*0+ ($C35=2)*IF(S$17&lt;='תכנון הבראה'!$K63,0,OFFSET('פריסת חובות'!S26,0,-'תכנון הבראה'!$K63))*(1+'תכנון הבראה'!$E63)^('תכנון הבראה'!$K63/12)+
($C35=3)*'תכנון הבראה'!$L63*(S$17&lt;='תכנון הבראה'!$J63))+ IF($C35=4,(1-'תכנון הבראה'!$M63/'תכנון הבראה'!$B63)*'תכנון הבראה'!$C63,0)*(S$17&lt;='תכנון הבראה'!$D63)</f>
        <v>0</v>
      </c>
      <c r="T35" s="162">
        <f ca="1">IF($A35="",0,($C35=0)*'פריסת חובות'!T26 +($C35=1)*0+ ($C35=2)*IF(T$17&lt;='תכנון הבראה'!$K63,0,OFFSET('פריסת חובות'!T26,0,-'תכנון הבראה'!$K63))*(1+'תכנון הבראה'!$E63)^('תכנון הבראה'!$K63/12)+
($C35=3)*'תכנון הבראה'!$L63*(T$17&lt;='תכנון הבראה'!$J63))+ IF($C35=4,(1-'תכנון הבראה'!$M63/'תכנון הבראה'!$B63)*'תכנון הבראה'!$C63,0)*(T$17&lt;='תכנון הבראה'!$D63)</f>
        <v>0</v>
      </c>
      <c r="U35" s="162">
        <f ca="1">IF($A35="",0,($C35=0)*'פריסת חובות'!U26 +($C35=1)*0+ ($C35=2)*IF(U$17&lt;='תכנון הבראה'!$K63,0,OFFSET('פריסת חובות'!U26,0,-'תכנון הבראה'!$K63))*(1+'תכנון הבראה'!$E63)^('תכנון הבראה'!$K63/12)+
($C35=3)*'תכנון הבראה'!$L63*(U$17&lt;='תכנון הבראה'!$J63))+ IF($C35=4,(1-'תכנון הבראה'!$M63/'תכנון הבראה'!$B63)*'תכנון הבראה'!$C63,0)*(U$17&lt;='תכנון הבראה'!$D63)</f>
        <v>0</v>
      </c>
      <c r="V35" s="162">
        <f ca="1">IF($A35="",0,($C35=0)*'פריסת חובות'!V26 +($C35=1)*0+ ($C35=2)*IF(V$17&lt;='תכנון הבראה'!$K63,0,OFFSET('פריסת חובות'!V26,0,-'תכנון הבראה'!$K63))*(1+'תכנון הבראה'!$E63)^('תכנון הבראה'!$K63/12)+
($C35=3)*'תכנון הבראה'!$L63*(V$17&lt;='תכנון הבראה'!$J63))+ IF($C35=4,(1-'תכנון הבראה'!$M63/'תכנון הבראה'!$B63)*'תכנון הבראה'!$C63,0)*(V$17&lt;='תכנון הבראה'!$D63)</f>
        <v>0</v>
      </c>
      <c r="W35" s="162">
        <f ca="1">IF($A35="",0,($C35=0)*'פריסת חובות'!W26 +($C35=1)*0+ ($C35=2)*IF(W$17&lt;='תכנון הבראה'!$K63,0,OFFSET('פריסת חובות'!W26,0,-'תכנון הבראה'!$K63))*(1+'תכנון הבראה'!$E63)^('תכנון הבראה'!$K63/12)+
($C35=3)*'תכנון הבראה'!$L63*(W$17&lt;='תכנון הבראה'!$J63))+ IF($C35=4,(1-'תכנון הבראה'!$M63/'תכנון הבראה'!$B63)*'תכנון הבראה'!$C63,0)*(W$17&lt;='תכנון הבראה'!$D63)</f>
        <v>0</v>
      </c>
      <c r="X35" s="162">
        <f ca="1">IF($A35="",0,($C35=0)*'פריסת חובות'!X26 +($C35=1)*0+ ($C35=2)*IF(X$17&lt;='תכנון הבראה'!$K63,0,OFFSET('פריסת חובות'!X26,0,-'תכנון הבראה'!$K63))*(1+'תכנון הבראה'!$E63)^('תכנון הבראה'!$K63/12)+
($C35=3)*'תכנון הבראה'!$L63*(X$17&lt;='תכנון הבראה'!$J63))+ IF($C35=4,(1-'תכנון הבראה'!$M63/'תכנון הבראה'!$B63)*'תכנון הבראה'!$C63,0)*(X$17&lt;='תכנון הבראה'!$D63)</f>
        <v>0</v>
      </c>
      <c r="Y35" s="162">
        <f ca="1">IF($A35="",0,($C35=0)*'פריסת חובות'!Y26 +($C35=1)*0+ ($C35=2)*IF(Y$17&lt;='תכנון הבראה'!$K63,0,OFFSET('פריסת חובות'!Y26,0,-'תכנון הבראה'!$K63))*(1+'תכנון הבראה'!$E63)^('תכנון הבראה'!$K63/12)+
($C35=3)*'תכנון הבראה'!$L63*(Y$17&lt;='תכנון הבראה'!$J63))+ IF($C35=4,(1-'תכנון הבראה'!$M63/'תכנון הבראה'!$B63)*'תכנון הבראה'!$C63,0)*(Y$17&lt;='תכנון הבראה'!$D63)</f>
        <v>0</v>
      </c>
      <c r="Z35" s="162">
        <f ca="1">IF($A35="",0,($C35=0)*'פריסת חובות'!Z26 +($C35=1)*0+ ($C35=2)*IF(Z$17&lt;='תכנון הבראה'!$K63,0,OFFSET('פריסת חובות'!Z26,0,-'תכנון הבראה'!$K63))*(1+'תכנון הבראה'!$E63)^('תכנון הבראה'!$K63/12)+
($C35=3)*'תכנון הבראה'!$L63*(Z$17&lt;='תכנון הבראה'!$J63))+ IF($C35=4,(1-'תכנון הבראה'!$M63/'תכנון הבראה'!$B63)*'תכנון הבראה'!$C63,0)*(Z$17&lt;='תכנון הבראה'!$D63)</f>
        <v>0</v>
      </c>
      <c r="AA35" s="162">
        <f ca="1">IF($A35="",0,($C35=0)*'פריסת חובות'!AA26 +($C35=1)*0+ ($C35=2)*IF(AA$17&lt;='תכנון הבראה'!$K63,0,OFFSET('פריסת חובות'!AA26,0,-'תכנון הבראה'!$K63))*(1+'תכנון הבראה'!$E63)^('תכנון הבראה'!$K63/12)+
($C35=3)*'תכנון הבראה'!$L63*(AA$17&lt;='תכנון הבראה'!$J63))+ IF($C35=4,(1-'תכנון הבראה'!$M63/'תכנון הבראה'!$B63)*'תכנון הבראה'!$C63,0)*(AA$17&lt;='תכנון הבראה'!$D63)</f>
        <v>0</v>
      </c>
      <c r="AB35" s="162">
        <f ca="1">IF($A35="",0,($C35=0)*'פריסת חובות'!AB26 +($C35=1)*0+ ($C35=2)*IF(AB$17&lt;='תכנון הבראה'!$K63,0,OFFSET('פריסת חובות'!AB26,0,-'תכנון הבראה'!$K63))*(1+'תכנון הבראה'!$E63)^('תכנון הבראה'!$K63/12)+
($C35=3)*'תכנון הבראה'!$L63*(AB$17&lt;='תכנון הבראה'!$J63))+ IF($C35=4,(1-'תכנון הבראה'!$M63/'תכנון הבראה'!$B63)*'תכנון הבראה'!$C63,0)*(AB$17&lt;='תכנון הבראה'!$D63)</f>
        <v>0</v>
      </c>
      <c r="AC35" s="162">
        <f ca="1">IF($A35="",0,($C35=0)*'פריסת חובות'!AC26 +($C35=1)*0+ ($C35=2)*IF(AC$17&lt;='תכנון הבראה'!$K63,0,OFFSET('פריסת חובות'!AC26,0,-'תכנון הבראה'!$K63))*(1+'תכנון הבראה'!$E63)^('תכנון הבראה'!$K63/12)+
($C35=3)*'תכנון הבראה'!$L63*(AC$17&lt;='תכנון הבראה'!$J63))+ IF($C35=4,(1-'תכנון הבראה'!$M63/'תכנון הבראה'!$B63)*'תכנון הבראה'!$C63,0)*(AC$17&lt;='תכנון הבראה'!$D63)</f>
        <v>0</v>
      </c>
      <c r="AD35" s="162">
        <f ca="1">IF($A35="",0,($C35=0)*'פריסת חובות'!AD26 +($C35=1)*0+ ($C35=2)*IF(AD$17&lt;='תכנון הבראה'!$K63,0,OFFSET('פריסת חובות'!AD26,0,-'תכנון הבראה'!$K63))*(1+'תכנון הבראה'!$E63)^('תכנון הבראה'!$K63/12)+
($C35=3)*'תכנון הבראה'!$L63*(AD$17&lt;='תכנון הבראה'!$J63))+ IF($C35=4,(1-'תכנון הבראה'!$M63/'תכנון הבראה'!$B63)*'תכנון הבראה'!$C63,0)*(AD$17&lt;='תכנון הבראה'!$D63)</f>
        <v>0</v>
      </c>
      <c r="AE35" s="162">
        <f ca="1">IF($A35="",0,($C35=0)*'פריסת חובות'!AE26 +($C35=1)*0+ ($C35=2)*IF(AE$17&lt;='תכנון הבראה'!$K63,0,OFFSET('פריסת חובות'!AE26,0,-'תכנון הבראה'!$K63))*(1+'תכנון הבראה'!$E63)^('תכנון הבראה'!$K63/12)+
($C35=3)*'תכנון הבראה'!$L63*(AE$17&lt;='תכנון הבראה'!$J63))+ IF($C35=4,(1-'תכנון הבראה'!$M63/'תכנון הבראה'!$B63)*'תכנון הבראה'!$C63,0)*(AE$17&lt;='תכנון הבראה'!$D63)</f>
        <v>0</v>
      </c>
      <c r="AF35" s="162">
        <f ca="1">IF($A35="",0,($C35=0)*'פריסת חובות'!AF26 +($C35=1)*0+ ($C35=2)*IF(AF$17&lt;='תכנון הבראה'!$K63,0,OFFSET('פריסת חובות'!AF26,0,-'תכנון הבראה'!$K63))*(1+'תכנון הבראה'!$E63)^('תכנון הבראה'!$K63/12)+
($C35=3)*'תכנון הבראה'!$L63*(AF$17&lt;='תכנון הבראה'!$J63))+ IF($C35=4,(1-'תכנון הבראה'!$M63/'תכנון הבראה'!$B63)*'תכנון הבראה'!$C63,0)*(AF$17&lt;='תכנון הבראה'!$D63)</f>
        <v>0</v>
      </c>
      <c r="AG35" s="162">
        <f ca="1">IF($A35="",0,($C35=0)*'פריסת חובות'!AG26 +($C35=1)*0+ ($C35=2)*IF(AG$17&lt;='תכנון הבראה'!$K63,0,OFFSET('פריסת חובות'!AG26,0,-'תכנון הבראה'!$K63))*(1+'תכנון הבראה'!$E63)^('תכנון הבראה'!$K63/12)+
($C35=3)*'תכנון הבראה'!$L63*(AG$17&lt;='תכנון הבראה'!$J63))+ IF($C35=4,(1-'תכנון הבראה'!$M63/'תכנון הבראה'!$B63)*'תכנון הבראה'!$C63,0)*(AG$17&lt;='תכנון הבראה'!$D63)</f>
        <v>0</v>
      </c>
      <c r="AH35" s="162">
        <f ca="1">IF($A35="",0,($C35=0)*'פריסת חובות'!AH26 +($C35=1)*0+ ($C35=2)*IF(AH$17&lt;='תכנון הבראה'!$K63,0,OFFSET('פריסת חובות'!AH26,0,-'תכנון הבראה'!$K63))*(1+'תכנון הבראה'!$E63)^('תכנון הבראה'!$K63/12)+
($C35=3)*'תכנון הבראה'!$L63*(AH$17&lt;='תכנון הבראה'!$J63))+ IF($C35=4,(1-'תכנון הבראה'!$M63/'תכנון הבראה'!$B63)*'תכנון הבראה'!$C63,0)*(AH$17&lt;='תכנון הבראה'!$D63)</f>
        <v>0</v>
      </c>
      <c r="AI35" s="162">
        <f ca="1">IF($A35="",0,($C35=0)*'פריסת חובות'!AI26 +($C35=1)*0+ ($C35=2)*IF(AI$17&lt;='תכנון הבראה'!$K63,0,OFFSET('פריסת חובות'!AI26,0,-'תכנון הבראה'!$K63))*(1+'תכנון הבראה'!$E63)^('תכנון הבראה'!$K63/12)+
($C35=3)*'תכנון הבראה'!$L63*(AI$17&lt;='תכנון הבראה'!$J63))+ IF($C35=4,(1-'תכנון הבראה'!$M63/'תכנון הבראה'!$B63)*'תכנון הבראה'!$C63,0)*(AI$17&lt;='תכנון הבראה'!$D63)</f>
        <v>0</v>
      </c>
      <c r="AJ35" s="162">
        <f ca="1">IF($A35="",0,($C35=0)*'פריסת חובות'!AJ26 +($C35=1)*0+ ($C35=2)*IF(AJ$17&lt;='תכנון הבראה'!$K63,0,OFFSET('פריסת חובות'!AJ26,0,-'תכנון הבראה'!$K63))*(1+'תכנון הבראה'!$E63)^('תכנון הבראה'!$K63/12)+
($C35=3)*'תכנון הבראה'!$L63*(AJ$17&lt;='תכנון הבראה'!$J63))+ IF($C35=4,(1-'תכנון הבראה'!$M63/'תכנון הבראה'!$B63)*'תכנון הבראה'!$C63,0)*(AJ$17&lt;='תכנון הבראה'!$D63)</f>
        <v>0</v>
      </c>
      <c r="AK35" s="162">
        <f ca="1">IF($A35="",0,($C35=0)*'פריסת חובות'!AK26 +($C35=1)*0+ ($C35=2)*IF(AK$17&lt;='תכנון הבראה'!$K63,0,OFFSET('פריסת חובות'!AK26,0,-'תכנון הבראה'!$K63))*(1+'תכנון הבראה'!$E63)^('תכנון הבראה'!$K63/12)+
($C35=3)*'תכנון הבראה'!$L63*(AK$17&lt;='תכנון הבראה'!$J63))+ IF($C35=4,(1-'תכנון הבראה'!$M63/'תכנון הבראה'!$B63)*'תכנון הבראה'!$C63,0)*(AK$17&lt;='תכנון הבראה'!$D63)</f>
        <v>0</v>
      </c>
      <c r="AL35" s="162">
        <f ca="1">IF($A35="",0,($C35=0)*'פריסת חובות'!AL26 +($C35=1)*0+ ($C35=2)*IF(AL$17&lt;='תכנון הבראה'!$K63,0,OFFSET('פריסת חובות'!AL26,0,-'תכנון הבראה'!$K63))*(1+'תכנון הבראה'!$E63)^('תכנון הבראה'!$K63/12)+
($C35=3)*'תכנון הבראה'!$L63*(AL$17&lt;='תכנון הבראה'!$J63))+ IF($C35=4,(1-'תכנון הבראה'!$M63/'תכנון הבראה'!$B63)*'תכנון הבראה'!$C63,0)*(AL$17&lt;='תכנון הבראה'!$D63)</f>
        <v>0</v>
      </c>
      <c r="AM35" s="162">
        <f ca="1">IF($A35="",0,($C35=0)*'פריסת חובות'!AM26 +($C35=1)*0+ ($C35=2)*IF(AM$17&lt;='תכנון הבראה'!$K63,0,OFFSET('פריסת חובות'!AM26,0,-'תכנון הבראה'!$K63))*(1+'תכנון הבראה'!$E63)^('תכנון הבראה'!$K63/12)+
($C35=3)*'תכנון הבראה'!$L63*(AM$17&lt;='תכנון הבראה'!$J63))+ IF($C35=4,(1-'תכנון הבראה'!$M63/'תכנון הבראה'!$B63)*'תכנון הבראה'!$C63,0)*(AM$17&lt;='תכנון הבראה'!$D63)</f>
        <v>0</v>
      </c>
      <c r="AN35" s="162">
        <f ca="1">IF($A35="",0,($C35=0)*'פריסת חובות'!AN26 +($C35=1)*0+ ($C35=2)*IF(AN$17&lt;='תכנון הבראה'!$K63,0,OFFSET('פריסת חובות'!AN26,0,-'תכנון הבראה'!$K63))*(1+'תכנון הבראה'!$E63)^('תכנון הבראה'!$K63/12)+
($C35=3)*'תכנון הבראה'!$L63*(AN$17&lt;='תכנון הבראה'!$J63))+ IF($C35=4,(1-'תכנון הבראה'!$M63/'תכנון הבראה'!$B63)*'תכנון הבראה'!$C63,0)*(AN$17&lt;='תכנון הבראה'!$D63)</f>
        <v>0</v>
      </c>
      <c r="AO35" s="162">
        <f ca="1">IF($A35="",0,($C35=0)*'פריסת חובות'!AO26 +($C35=1)*0+ ($C35=2)*IF(AO$17&lt;='תכנון הבראה'!$K63,0,OFFSET('פריסת חובות'!AO26,0,-'תכנון הבראה'!$K63))*(1+'תכנון הבראה'!$E63)^('תכנון הבראה'!$K63/12)+
($C35=3)*'תכנון הבראה'!$L63*(AO$17&lt;='תכנון הבראה'!$J63))+ IF($C35=4,(1-'תכנון הבראה'!$M63/'תכנון הבראה'!$B63)*'תכנון הבראה'!$C63,0)*(AO$17&lt;='תכנון הבראה'!$D63)</f>
        <v>0</v>
      </c>
      <c r="AP35" s="162">
        <f ca="1">IF($A35="",0,($C35=0)*'פריסת חובות'!AP26 +($C35=1)*0+ ($C35=2)*IF(AP$17&lt;='תכנון הבראה'!$K63,0,OFFSET('פריסת חובות'!AP26,0,-'תכנון הבראה'!$K63))*(1+'תכנון הבראה'!$E63)^('תכנון הבראה'!$K63/12)+
($C35=3)*'תכנון הבראה'!$L63*(AP$17&lt;='תכנון הבראה'!$J63))+ IF($C35=4,(1-'תכנון הבראה'!$M63/'תכנון הבראה'!$B63)*'תכנון הבראה'!$C63,0)*(AP$17&lt;='תכנון הבראה'!$D63)</f>
        <v>0</v>
      </c>
      <c r="AQ35" s="162">
        <f ca="1">IF($A35="",0,($C35=0)*'פריסת חובות'!AQ26 +($C35=1)*0+ ($C35=2)*IF(AQ$17&lt;='תכנון הבראה'!$K63,0,OFFSET('פריסת חובות'!AQ26,0,-'תכנון הבראה'!$K63))*(1+'תכנון הבראה'!$E63)^('תכנון הבראה'!$K63/12)+
($C35=3)*'תכנון הבראה'!$L63*(AQ$17&lt;='תכנון הבראה'!$J63))+ IF($C35=4,(1-'תכנון הבראה'!$M63/'תכנון הבראה'!$B63)*'תכנון הבראה'!$C63,0)*(AQ$17&lt;='תכנון הבראה'!$D63)</f>
        <v>0</v>
      </c>
      <c r="AR35" s="162">
        <f ca="1">IF($A35="",0,($C35=0)*'פריסת חובות'!AR26 +($C35=1)*0+ ($C35=2)*IF(AR$17&lt;='תכנון הבראה'!$K63,0,OFFSET('פריסת חובות'!AR26,0,-'תכנון הבראה'!$K63))*(1+'תכנון הבראה'!$E63)^('תכנון הבראה'!$K63/12)+
($C35=3)*'תכנון הבראה'!$L63*(AR$17&lt;='תכנון הבראה'!$J63))+ IF($C35=4,(1-'תכנון הבראה'!$M63/'תכנון הבראה'!$B63)*'תכנון הבראה'!$C63,0)*(AR$17&lt;='תכנון הבראה'!$D63)</f>
        <v>0</v>
      </c>
      <c r="AS35" s="162">
        <f ca="1">IF($A35="",0,($C35=0)*'פריסת חובות'!AS26 +($C35=1)*0+ ($C35=2)*IF(AS$17&lt;='תכנון הבראה'!$K63,0,OFFSET('פריסת חובות'!AS26,0,-'תכנון הבראה'!$K63))*(1+'תכנון הבראה'!$E63)^('תכנון הבראה'!$K63/12)+
($C35=3)*'תכנון הבראה'!$L63*(AS$17&lt;='תכנון הבראה'!$J63))+ IF($C35=4,(1-'תכנון הבראה'!$M63/'תכנון הבראה'!$B63)*'תכנון הבראה'!$C63,0)*(AS$17&lt;='תכנון הבראה'!$D63)</f>
        <v>0</v>
      </c>
      <c r="AT35" s="162">
        <f ca="1">IF($A35="",0,($C35=0)*'פריסת חובות'!AT26 +($C35=1)*0+ ($C35=2)*IF(AT$17&lt;='תכנון הבראה'!$K63,0,OFFSET('פריסת חובות'!AT26,0,-'תכנון הבראה'!$K63))*(1+'תכנון הבראה'!$E63)^('תכנון הבראה'!$K63/12)+
($C35=3)*'תכנון הבראה'!$L63*(AT$17&lt;='תכנון הבראה'!$J63))+ IF($C35=4,(1-'תכנון הבראה'!$M63/'תכנון הבראה'!$B63)*'תכנון הבראה'!$C63,0)*(AT$17&lt;='תכנון הבראה'!$D63)</f>
        <v>0</v>
      </c>
      <c r="AU35" s="162">
        <f ca="1">IF($A35="",0,($C35=0)*'פריסת חובות'!AU26 +($C35=1)*0+ ($C35=2)*IF(AU$17&lt;='תכנון הבראה'!$K63,0,OFFSET('פריסת חובות'!AU26,0,-'תכנון הבראה'!$K63))*(1+'תכנון הבראה'!$E63)^('תכנון הבראה'!$K63/12)+
($C35=3)*'תכנון הבראה'!$L63*(AU$17&lt;='תכנון הבראה'!$J63))+ IF($C35=4,(1-'תכנון הבראה'!$M63/'תכנון הבראה'!$B63)*'תכנון הבראה'!$C63,0)*(AU$17&lt;='תכנון הבראה'!$D63)</f>
        <v>0</v>
      </c>
      <c r="AV35" s="162">
        <f ca="1">IF($A35="",0,($C35=0)*'פריסת חובות'!AV26 +($C35=1)*0+ ($C35=2)*IF(AV$17&lt;='תכנון הבראה'!$K63,0,OFFSET('פריסת חובות'!AV26,0,-'תכנון הבראה'!$K63))*(1+'תכנון הבראה'!$E63)^('תכנון הבראה'!$K63/12)+
($C35=3)*'תכנון הבראה'!$L63*(AV$17&lt;='תכנון הבראה'!$J63))+ IF($C35=4,(1-'תכנון הבראה'!$M63/'תכנון הבראה'!$B63)*'תכנון הבראה'!$C63,0)*(AV$17&lt;='תכנון הבראה'!$D63)</f>
        <v>0</v>
      </c>
      <c r="AW35" s="162">
        <f ca="1">IF($A35="",0,($C35=0)*'פריסת חובות'!AW26 +($C35=1)*0+ ($C35=2)*IF(AW$17&lt;='תכנון הבראה'!$K63,0,OFFSET('פריסת חובות'!AW26,0,-'תכנון הבראה'!$K63))*(1+'תכנון הבראה'!$E63)^('תכנון הבראה'!$K63/12)+
($C35=3)*'תכנון הבראה'!$L63*(AW$17&lt;='תכנון הבראה'!$J63))+ IF($C35=4,(1-'תכנון הבראה'!$M63/'תכנון הבראה'!$B63)*'תכנון הבראה'!$C63,0)*(AW$17&lt;='תכנון הבראה'!$D63)</f>
        <v>0</v>
      </c>
      <c r="AX35" s="162">
        <f ca="1">IF($A35="",0,($C35=0)*'פריסת חובות'!AX26 +($C35=1)*0+ ($C35=2)*IF(AX$17&lt;='תכנון הבראה'!$K63,0,OFFSET('פריסת חובות'!AX26,0,-'תכנון הבראה'!$K63))*(1+'תכנון הבראה'!$E63)^('תכנון הבראה'!$K63/12)+
($C35=3)*'תכנון הבראה'!$L63*(AX$17&lt;='תכנון הבראה'!$J63))+ IF($C35=4,(1-'תכנון הבראה'!$M63/'תכנון הבראה'!$B63)*'תכנון הבראה'!$C63,0)*(AX$17&lt;='תכנון הבראה'!$D63)</f>
        <v>0</v>
      </c>
      <c r="AY35" s="162">
        <f ca="1">IF($A35="",0,($C35=0)*'פריסת חובות'!AY26 +($C35=1)*0+ ($C35=2)*IF(AY$17&lt;='תכנון הבראה'!$K63,0,OFFSET('פריסת חובות'!AY26,0,-'תכנון הבראה'!$K63))*(1+'תכנון הבראה'!$E63)^('תכנון הבראה'!$K63/12)+
($C35=3)*'תכנון הבראה'!$L63*(AY$17&lt;='תכנון הבראה'!$J63))+ IF($C35=4,(1-'תכנון הבראה'!$M63/'תכנון הבראה'!$B63)*'תכנון הבראה'!$C63,0)*(AY$17&lt;='תכנון הבראה'!$D63)</f>
        <v>0</v>
      </c>
      <c r="AZ35" s="162">
        <f ca="1">IF($A35="",0,($C35=0)*'פריסת חובות'!AZ26 +($C35=1)*0+ ($C35=2)*IF(AZ$17&lt;='תכנון הבראה'!$K63,0,OFFSET('פריסת חובות'!AZ26,0,-'תכנון הבראה'!$K63))*(1+'תכנון הבראה'!$E63)^('תכנון הבראה'!$K63/12)+
($C35=3)*'תכנון הבראה'!$L63*(AZ$17&lt;='תכנון הבראה'!$J63))+ IF($C35=4,(1-'תכנון הבראה'!$M63/'תכנון הבראה'!$B63)*'תכנון הבראה'!$C63,0)*(AZ$17&lt;='תכנון הבראה'!$D63)</f>
        <v>0</v>
      </c>
      <c r="BA35" s="162">
        <f ca="1">IF($A35="",0,($C35=0)*'פריסת חובות'!BA26 +($C35=1)*0+ ($C35=2)*IF(BA$17&lt;='תכנון הבראה'!$K63,0,OFFSET('פריסת חובות'!BA26,0,-'תכנון הבראה'!$K63))*(1+'תכנון הבראה'!$E63)^('תכנון הבראה'!$K63/12)+
($C35=3)*'תכנון הבראה'!$L63*(BA$17&lt;='תכנון הבראה'!$J63))+ IF($C35=4,(1-'תכנון הבראה'!$M63/'תכנון הבראה'!$B63)*'תכנון הבראה'!$C63,0)*(BA$17&lt;='תכנון הבראה'!$D63)</f>
        <v>0</v>
      </c>
      <c r="BB35" s="162">
        <f ca="1">IF($A35="",0,($C35=0)*'פריסת חובות'!BB26 +($C35=1)*0+ ($C35=2)*IF(BB$17&lt;='תכנון הבראה'!$K63,0,OFFSET('פריסת חובות'!BB26,0,-'תכנון הבראה'!$K63))*(1+'תכנון הבראה'!$E63)^('תכנון הבראה'!$K63/12)+
($C35=3)*'תכנון הבראה'!$L63*(BB$17&lt;='תכנון הבראה'!$J63))+ IF($C35=4,(1-'תכנון הבראה'!$M63/'תכנון הבראה'!$B63)*'תכנון הבראה'!$C63,0)*(BB$17&lt;='תכנון הבראה'!$D63)</f>
        <v>0</v>
      </c>
      <c r="BC35" s="162">
        <f ca="1">IF($A35="",0,($C35=0)*'פריסת חובות'!BC26 +($C35=1)*0+ ($C35=2)*IF(BC$17&lt;='תכנון הבראה'!$K63,0,OFFSET('פריסת חובות'!BC26,0,-'תכנון הבראה'!$K63))*(1+'תכנון הבראה'!$E63)^('תכנון הבראה'!$K63/12)+
($C35=3)*'תכנון הבראה'!$L63*(BC$17&lt;='תכנון הבראה'!$J63))+ IF($C35=4,(1-'תכנון הבראה'!$M63/'תכנון הבראה'!$B63)*'תכנון הבראה'!$C63,0)*(BC$17&lt;='תכנון הבראה'!$D63)</f>
        <v>0</v>
      </c>
      <c r="BD35" s="162">
        <f ca="1">IF($A35="",0,($C35=0)*'פריסת חובות'!BD26 +($C35=1)*0+ ($C35=2)*IF(BD$17&lt;='תכנון הבראה'!$K63,0,OFFSET('פריסת חובות'!BD26,0,-'תכנון הבראה'!$K63))*(1+'תכנון הבראה'!$E63)^('תכנון הבראה'!$K63/12)+
($C35=3)*'תכנון הבראה'!$L63*(BD$17&lt;='תכנון הבראה'!$J63))+ IF($C35=4,(1-'תכנון הבראה'!$M63/'תכנון הבראה'!$B63)*'תכנון הבראה'!$C63,0)*(BD$17&lt;='תכנון הבראה'!$D63)</f>
        <v>0</v>
      </c>
      <c r="BE35" s="162">
        <f ca="1">IF($A35="",0,($C35=0)*'פריסת חובות'!BE26 +($C35=1)*0+ ($C35=2)*IF(BE$17&lt;='תכנון הבראה'!$K63,0,OFFSET('פריסת חובות'!BE26,0,-'תכנון הבראה'!$K63))*(1+'תכנון הבראה'!$E63)^('תכנון הבראה'!$K63/12)+
($C35=3)*'תכנון הבראה'!$L63*(BE$17&lt;='תכנון הבראה'!$J63))+ IF($C35=4,(1-'תכנון הבראה'!$M63/'תכנון הבראה'!$B63)*'תכנון הבראה'!$C63,0)*(BE$17&lt;='תכנון הבראה'!$D63)</f>
        <v>0</v>
      </c>
      <c r="BF35" s="162">
        <f ca="1">IF($A35="",0,($C35=0)*'פריסת חובות'!BF26 +($C35=1)*0+ ($C35=2)*IF(BF$17&lt;='תכנון הבראה'!$K63,0,OFFSET('פריסת חובות'!BF26,0,-'תכנון הבראה'!$K63))*(1+'תכנון הבראה'!$E63)^('תכנון הבראה'!$K63/12)+
($C35=3)*'תכנון הבראה'!$L63*(BF$17&lt;='תכנון הבראה'!$J63))+ IF($C35=4,(1-'תכנון הבראה'!$M63/'תכנון הבראה'!$B63)*'תכנון הבראה'!$C63,0)*(BF$17&lt;='תכנון הבראה'!$D63)</f>
        <v>0</v>
      </c>
      <c r="BG35" s="162">
        <f ca="1">IF($A35="",0,($C35=0)*'פריסת חובות'!BG26 +($C35=1)*0+ ($C35=2)*IF(BG$17&lt;='תכנון הבראה'!$K63,0,OFFSET('פריסת חובות'!BG26,0,-'תכנון הבראה'!$K63))*(1+'תכנון הבראה'!$E63)^('תכנון הבראה'!$K63/12)+
($C35=3)*'תכנון הבראה'!$L63*(BG$17&lt;='תכנון הבראה'!$J63))+ IF($C35=4,(1-'תכנון הבראה'!$M63/'תכנון הבראה'!$B63)*'תכנון הבראה'!$C63,0)*(BG$17&lt;='תכנון הבראה'!$D63)</f>
        <v>0</v>
      </c>
      <c r="BH35" s="162">
        <f ca="1">IF($A35="",0,($C35=0)*'פריסת חובות'!BH26 +($C35=1)*0+ ($C35=2)*IF(BH$17&lt;='תכנון הבראה'!$K63,0,OFFSET('פריסת חובות'!BH26,0,-'תכנון הבראה'!$K63))*(1+'תכנון הבראה'!$E63)^('תכנון הבראה'!$K63/12)+
($C35=3)*'תכנון הבראה'!$L63*(BH$17&lt;='תכנון הבראה'!$J63))+ IF($C35=4,(1-'תכנון הבראה'!$M63/'תכנון הבראה'!$B63)*'תכנון הבראה'!$C63,0)*(BH$17&lt;='תכנון הבראה'!$D63)</f>
        <v>0</v>
      </c>
      <c r="BI35" s="162">
        <f ca="1">IF($A35="",0,($C35=0)*'פריסת חובות'!BI26 +($C35=1)*0+ ($C35=2)*IF(BI$17&lt;='תכנון הבראה'!$K63,0,OFFSET('פריסת חובות'!BI26,0,-'תכנון הבראה'!$K63))*(1+'תכנון הבראה'!$E63)^('תכנון הבראה'!$K63/12)+
($C35=3)*'תכנון הבראה'!$L63*(BI$17&lt;='תכנון הבראה'!$J63))+ IF($C35=4,(1-'תכנון הבראה'!$M63/'תכנון הבראה'!$B63)*'תכנון הבראה'!$C63,0)*(BI$17&lt;='תכנון הבראה'!$D63)</f>
        <v>0</v>
      </c>
      <c r="BJ35" s="162">
        <f ca="1">IF($A35="",0,($C35=0)*'פריסת חובות'!BJ26 +($C35=1)*0+ ($C35=2)*IF(BJ$17&lt;='תכנון הבראה'!$K63,0,OFFSET('פריסת חובות'!BJ26,0,-'תכנון הבראה'!$K63))*(1+'תכנון הבראה'!$E63)^('תכנון הבראה'!$K63/12)+
($C35=3)*'תכנון הבראה'!$L63*(BJ$17&lt;='תכנון הבראה'!$J63))+ IF($C35=4,(1-'תכנון הבראה'!$M63/'תכנון הבראה'!$B63)*'תכנון הבראה'!$C63,0)*(BJ$17&lt;='תכנון הבראה'!$D63)</f>
        <v>0</v>
      </c>
      <c r="BK35" s="162">
        <f ca="1">IF($A35="",0,($C35=0)*'פריסת חובות'!BK26 +($C35=1)*0+ ($C35=2)*IF(BK$17&lt;='תכנון הבראה'!$K63,0,OFFSET('פריסת חובות'!BK26,0,-'תכנון הבראה'!$K63))*(1+'תכנון הבראה'!$E63)^('תכנון הבראה'!$K63/12)+
($C35=3)*'תכנון הבראה'!$L63*(BK$17&lt;='תכנון הבראה'!$J63))+ IF($C35=4,(1-'תכנון הבראה'!$M63/'תכנון הבראה'!$B63)*'תכנון הבראה'!$C63,0)*(BK$17&lt;='תכנון הבראה'!$D63)</f>
        <v>0</v>
      </c>
      <c r="BL35" s="162">
        <f ca="1">IF($A35="",0,($C35=0)*'פריסת חובות'!BL26 +($C35=1)*0+ ($C35=2)*IF(BL$17&lt;='תכנון הבראה'!$K63,0,OFFSET('פריסת חובות'!BL26,0,-'תכנון הבראה'!$K63))*(1+'תכנון הבראה'!$E63)^('תכנון הבראה'!$K63/12)+
($C35=3)*'תכנון הבראה'!$L63*(BL$17&lt;='תכנון הבראה'!$J63))+ IF($C35=4,(1-'תכנון הבראה'!$M63/'תכנון הבראה'!$B63)*'תכנון הבראה'!$C63,0)*(BL$17&lt;='תכנון הבראה'!$D63)</f>
        <v>0</v>
      </c>
      <c r="BM35" s="162">
        <f ca="1">IF($A35="",0,($C35=0)*'פריסת חובות'!BM26 +($C35=1)*0+ ($C35=2)*IF(BM$17&lt;='תכנון הבראה'!$K63,0,OFFSET('פריסת חובות'!BM26,0,-'תכנון הבראה'!$K63))*(1+'תכנון הבראה'!$E63)^('תכנון הבראה'!$K63/12)+
($C35=3)*'תכנון הבראה'!$L63*(BM$17&lt;='תכנון הבראה'!$J63))+ IF($C35=4,(1-'תכנון הבראה'!$M63/'תכנון הבראה'!$B63)*'תכנון הבראה'!$C63,0)*(BM$17&lt;='תכנון הבראה'!$D63)</f>
        <v>0</v>
      </c>
      <c r="BN35" s="162">
        <f ca="1">IF($A35="",0,($C35=0)*'פריסת חובות'!BN26 +($C35=1)*0+ ($C35=2)*IF(BN$17&lt;='תכנון הבראה'!$K63,0,OFFSET('פריסת חובות'!BN26,0,-'תכנון הבראה'!$K63))*(1+'תכנון הבראה'!$E63)^('תכנון הבראה'!$K63/12)+
($C35=3)*'תכנון הבראה'!$L63*(BN$17&lt;='תכנון הבראה'!$J63))+ IF($C35=4,(1-'תכנון הבראה'!$M63/'תכנון הבראה'!$B63)*'תכנון הבראה'!$C63,0)*(BN$17&lt;='תכנון הבראה'!$D63)</f>
        <v>0</v>
      </c>
      <c r="BO35" s="162">
        <f ca="1">IF($A35="",0,($C35=0)*'פריסת חובות'!BO26 +($C35=1)*0+ ($C35=2)*IF(BO$17&lt;='תכנון הבראה'!$K63,0,OFFSET('פריסת חובות'!BO26,0,-'תכנון הבראה'!$K63))*(1+'תכנון הבראה'!$E63)^('תכנון הבראה'!$K63/12)+
($C35=3)*'תכנון הבראה'!$L63*(BO$17&lt;='תכנון הבראה'!$J63))+ IF($C35=4,(1-'תכנון הבראה'!$M63/'תכנון הבראה'!$B63)*'תכנון הבראה'!$C63,0)*(BO$17&lt;='תכנון הבראה'!$D63)</f>
        <v>0</v>
      </c>
      <c r="BP35" s="162">
        <f ca="1">IF($A35="",0,($C35=0)*'פריסת חובות'!BP26 +($C35=1)*0+ ($C35=2)*IF(BP$17&lt;='תכנון הבראה'!$K63,0,OFFSET('פריסת חובות'!BP26,0,-'תכנון הבראה'!$K63))*(1+'תכנון הבראה'!$E63)^('תכנון הבראה'!$K63/12)+
($C35=3)*'תכנון הבראה'!$L63*(BP$17&lt;='תכנון הבראה'!$J63))+ IF($C35=4,(1-'תכנון הבראה'!$M63/'תכנון הבראה'!$B63)*'תכנון הבראה'!$C63,0)*(BP$17&lt;='תכנון הבראה'!$D63)</f>
        <v>0</v>
      </c>
      <c r="BQ35" s="162">
        <f ca="1">IF($A35="",0,($C35=0)*'פריסת חובות'!BQ26 +($C35=1)*0+ ($C35=2)*IF(BQ$17&lt;='תכנון הבראה'!$K63,0,OFFSET('פריסת חובות'!BQ26,0,-'תכנון הבראה'!$K63))*(1+'תכנון הבראה'!$E63)^('תכנון הבראה'!$K63/12)+
($C35=3)*'תכנון הבראה'!$L63*(BQ$17&lt;='תכנון הבראה'!$J63))+ IF($C35=4,(1-'תכנון הבראה'!$M63/'תכנון הבראה'!$B63)*'תכנון הבראה'!$C63,0)*(BQ$17&lt;='תכנון הבראה'!$D63)</f>
        <v>0</v>
      </c>
      <c r="BR35" s="162">
        <f ca="1">IF($A35="",0,($C35=0)*'פריסת חובות'!BR26 +($C35=1)*0+ ($C35=2)*IF(BR$17&lt;='תכנון הבראה'!$K63,0,OFFSET('פריסת חובות'!BR26,0,-'תכנון הבראה'!$K63))*(1+'תכנון הבראה'!$E63)^('תכנון הבראה'!$K63/12)+
($C35=3)*'תכנון הבראה'!$L63*(BR$17&lt;='תכנון הבראה'!$J63))+ IF($C35=4,(1-'תכנון הבראה'!$M63/'תכנון הבראה'!$B63)*'תכנון הבראה'!$C63,0)*(BR$17&lt;='תכנון הבראה'!$D63)</f>
        <v>0</v>
      </c>
      <c r="BS35" s="162">
        <f ca="1">IF($A35="",0,($C35=0)*'פריסת חובות'!BS26 +($C35=1)*0+ ($C35=2)*IF(BS$17&lt;='תכנון הבראה'!$K63,0,OFFSET('פריסת חובות'!BS26,0,-'תכנון הבראה'!$K63))*(1+'תכנון הבראה'!$E63)^('תכנון הבראה'!$K63/12)+
($C35=3)*'תכנון הבראה'!$L63*(BS$17&lt;='תכנון הבראה'!$J63))+ IF($C35=4,(1-'תכנון הבראה'!$M63/'תכנון הבראה'!$B63)*'תכנון הבראה'!$C63,0)*(BS$17&lt;='תכנון הבראה'!$D63)</f>
        <v>0</v>
      </c>
      <c r="BT35" s="162">
        <f ca="1">IF($A35="",0,($C35=0)*'פריסת חובות'!BT26 +($C35=1)*0+ ($C35=2)*IF(BT$17&lt;='תכנון הבראה'!$K63,0,OFFSET('פריסת חובות'!BT26,0,-'תכנון הבראה'!$K63))*(1+'תכנון הבראה'!$E63)^('תכנון הבראה'!$K63/12)+
($C35=3)*'תכנון הבראה'!$L63*(BT$17&lt;='תכנון הבראה'!$J63))+ IF($C35=4,(1-'תכנון הבראה'!$M63/'תכנון הבראה'!$B63)*'תכנון הבראה'!$C63,0)*(BT$17&lt;='תכנון הבראה'!$D63)</f>
        <v>0</v>
      </c>
      <c r="BU35" s="162">
        <f ca="1">IF($A35="",0,($C35=0)*'פריסת חובות'!BU26 +($C35=1)*0+ ($C35=2)*IF(BU$17&lt;='תכנון הבראה'!$K63,0,OFFSET('פריסת חובות'!BU26,0,-'תכנון הבראה'!$K63))*(1+'תכנון הבראה'!$E63)^('תכנון הבראה'!$K63/12)+
($C35=3)*'תכנון הבראה'!$L63*(BU$17&lt;='תכנון הבראה'!$J63))+ IF($C35=4,(1-'תכנון הבראה'!$M63/'תכנון הבראה'!$B63)*'תכנון הבראה'!$C63,0)*(BU$17&lt;='תכנון הבראה'!$D63)</f>
        <v>0</v>
      </c>
      <c r="BV35" s="162">
        <f ca="1">IF($A35="",0,($C35=0)*'פריסת חובות'!BV26 +($C35=1)*0+ ($C35=2)*IF(BV$17&lt;='תכנון הבראה'!$K63,0,OFFSET('פריסת חובות'!BV26,0,-'תכנון הבראה'!$K63))*(1+'תכנון הבראה'!$E63)^('תכנון הבראה'!$K63/12)+
($C35=3)*'תכנון הבראה'!$L63*(BV$17&lt;='תכנון הבראה'!$J63))+ IF($C35=4,(1-'תכנון הבראה'!$M63/'תכנון הבראה'!$B63)*'תכנון הבראה'!$C63,0)*(BV$17&lt;='תכנון הבראה'!$D63)</f>
        <v>0</v>
      </c>
      <c r="BW35" s="162">
        <f ca="1">IF($A35="",0,($C35=0)*'פריסת חובות'!BW26 +($C35=1)*0+ ($C35=2)*IF(BW$17&lt;='תכנון הבראה'!$K63,0,OFFSET('פריסת חובות'!BW26,0,-'תכנון הבראה'!$K63))*(1+'תכנון הבראה'!$E63)^('תכנון הבראה'!$K63/12)+
($C35=3)*'תכנון הבראה'!$L63*(BW$17&lt;='תכנון הבראה'!$J63))+ IF($C35=4,(1-'תכנון הבראה'!$M63/'תכנון הבראה'!$B63)*'תכנון הבראה'!$C63,0)*(BW$17&lt;='תכנון הבראה'!$D63)</f>
        <v>0</v>
      </c>
      <c r="BX35" s="162">
        <f ca="1">IF($A35="",0,($C35=0)*'פריסת חובות'!BX26 +($C35=1)*0+ ($C35=2)*IF(BX$17&lt;='תכנון הבראה'!$K63,0,OFFSET('פריסת חובות'!BX26,0,-'תכנון הבראה'!$K63))*(1+'תכנון הבראה'!$E63)^('תכנון הבראה'!$K63/12)+
($C35=3)*'תכנון הבראה'!$L63*(BX$17&lt;='תכנון הבראה'!$J63))+ IF($C35=4,(1-'תכנון הבראה'!$M63/'תכנון הבראה'!$B63)*'תכנון הבראה'!$C63,0)*(BX$17&lt;='תכנון הבראה'!$D63)</f>
        <v>0</v>
      </c>
      <c r="BY35" s="162">
        <f ca="1">IF($A35="",0,($C35=0)*'פריסת חובות'!BY26 +($C35=1)*0+ ($C35=2)*IF(BY$17&lt;='תכנון הבראה'!$K63,0,OFFSET('פריסת חובות'!BY26,0,-'תכנון הבראה'!$K63))*(1+'תכנון הבראה'!$E63)^('תכנון הבראה'!$K63/12)+
($C35=3)*'תכנון הבראה'!$L63*(BY$17&lt;='תכנון הבראה'!$J63))+ IF($C35=4,(1-'תכנון הבראה'!$M63/'תכנון הבראה'!$B63)*'תכנון הבראה'!$C63,0)*(BY$17&lt;='תכנון הבראה'!$D63)</f>
        <v>0</v>
      </c>
      <c r="BZ35" s="162">
        <f ca="1">IF($A35="",0,($C35=0)*'פריסת חובות'!BZ26 +($C35=1)*0+ ($C35=2)*IF(BZ$17&lt;='תכנון הבראה'!$K63,0,OFFSET('פריסת חובות'!BZ26,0,-'תכנון הבראה'!$K63))*(1+'תכנון הבראה'!$E63)^('תכנון הבראה'!$K63/12)+
($C35=3)*'תכנון הבראה'!$L63*(BZ$17&lt;='תכנון הבראה'!$J63))+ IF($C35=4,(1-'תכנון הבראה'!$M63/'תכנון הבראה'!$B63)*'תכנון הבראה'!$C63,0)*(BZ$17&lt;='תכנון הבראה'!$D63)</f>
        <v>0</v>
      </c>
      <c r="CA35" s="162">
        <f ca="1">IF($A35="",0,($C35=0)*'פריסת חובות'!CA26 +($C35=1)*0+ ($C35=2)*IF(CA$17&lt;='תכנון הבראה'!$K63,0,OFFSET('פריסת חובות'!CA26,0,-'תכנון הבראה'!$K63))*(1+'תכנון הבראה'!$E63)^('תכנון הבראה'!$K63/12)+
($C35=3)*'תכנון הבראה'!$L63*(CA$17&lt;='תכנון הבראה'!$J63))+ IF($C35=4,(1-'תכנון הבראה'!$M63/'תכנון הבראה'!$B63)*'תכנון הבראה'!$C63,0)*(CA$17&lt;='תכנון הבראה'!$D63)</f>
        <v>0</v>
      </c>
      <c r="CB35" s="162">
        <f ca="1">IF($A35="",0,($C35=0)*'פריסת חובות'!CB26 +($C35=1)*0+ ($C35=2)*IF(CB$17&lt;='תכנון הבראה'!$K63,0,OFFSET('פריסת חובות'!CB26,0,-'תכנון הבראה'!$K63))*(1+'תכנון הבראה'!$E63)^('תכנון הבראה'!$K63/12)+
($C35=3)*'תכנון הבראה'!$L63*(CB$17&lt;='תכנון הבראה'!$J63))+ IF($C35=4,(1-'תכנון הבראה'!$M63/'תכנון הבראה'!$B63)*'תכנון הבראה'!$C63,0)*(CB$17&lt;='תכנון הבראה'!$D63)</f>
        <v>0</v>
      </c>
      <c r="CC35" s="162">
        <f ca="1">IF($A35="",0,($C35=0)*'פריסת חובות'!CC26 +($C35=1)*0+ ($C35=2)*IF(CC$17&lt;='תכנון הבראה'!$K63,0,OFFSET('פריסת חובות'!CC26,0,-'תכנון הבראה'!$K63))*(1+'תכנון הבראה'!$E63)^('תכנון הבראה'!$K63/12)+
($C35=3)*'תכנון הבראה'!$L63*(CC$17&lt;='תכנון הבראה'!$J63))+ IF($C35=4,(1-'תכנון הבראה'!$M63/'תכנון הבראה'!$B63)*'תכנון הבראה'!$C63,0)*(CC$17&lt;='תכנון הבראה'!$D63)</f>
        <v>0</v>
      </c>
      <c r="CD35" s="162">
        <f ca="1">IF($A35="",0,($C35=0)*'פריסת חובות'!CD26 +($C35=1)*0+ ($C35=2)*IF(CD$17&lt;='תכנון הבראה'!$K63,0,OFFSET('פריסת חובות'!CD26,0,-'תכנון הבראה'!$K63))*(1+'תכנון הבראה'!$E63)^('תכנון הבראה'!$K63/12)+
($C35=3)*'תכנון הבראה'!$L63*(CD$17&lt;='תכנון הבראה'!$J63))+ IF($C35=4,(1-'תכנון הבראה'!$M63/'תכנון הבראה'!$B63)*'תכנון הבראה'!$C63,0)*(CD$17&lt;='תכנון הבראה'!$D63)</f>
        <v>0</v>
      </c>
      <c r="CE35" s="162">
        <f ca="1">IF($A35="",0,($C35=0)*'פריסת חובות'!CE26 +($C35=1)*0+ ($C35=2)*IF(CE$17&lt;='תכנון הבראה'!$K63,0,OFFSET('פריסת חובות'!CE26,0,-'תכנון הבראה'!$K63))*(1+'תכנון הבראה'!$E63)^('תכנון הבראה'!$K63/12)+
($C35=3)*'תכנון הבראה'!$L63*(CE$17&lt;='תכנון הבראה'!$J63))+ IF($C35=4,(1-'תכנון הבראה'!$M63/'תכנון הבראה'!$B63)*'תכנון הבראה'!$C63,0)*(CE$17&lt;='תכנון הבראה'!$D63)</f>
        <v>0</v>
      </c>
      <c r="CF35" s="162">
        <f ca="1">IF($A35="",0,($C35=0)*'פריסת חובות'!CF26 +($C35=1)*0+ ($C35=2)*IF(CF$17&lt;='תכנון הבראה'!$K63,0,OFFSET('פריסת חובות'!CF26,0,-'תכנון הבראה'!$K63))*(1+'תכנון הבראה'!$E63)^('תכנון הבראה'!$K63/12)+
($C35=3)*'תכנון הבראה'!$L63*(CF$17&lt;='תכנון הבראה'!$J63))+ IF($C35=4,(1-'תכנון הבראה'!$M63/'תכנון הבראה'!$B63)*'תכנון הבראה'!$C63,0)*(CF$17&lt;='תכנון הבראה'!$D63)</f>
        <v>0</v>
      </c>
      <c r="CG35" s="162">
        <f ca="1">IF($A35="",0,($C35=0)*'פריסת חובות'!CG26 +($C35=1)*0+ ($C35=2)*IF(CG$17&lt;='תכנון הבראה'!$K63,0,OFFSET('פריסת חובות'!CG26,0,-'תכנון הבראה'!$K63))*(1+'תכנון הבראה'!$E63)^('תכנון הבראה'!$K63/12)+
($C35=3)*'תכנון הבראה'!$L63*(CG$17&lt;='תכנון הבראה'!$J63))+ IF($C35=4,(1-'תכנון הבראה'!$M63/'תכנון הבראה'!$B63)*'תכנון הבראה'!$C63,0)*(CG$17&lt;='תכנון הבראה'!$D63)</f>
        <v>0</v>
      </c>
      <c r="CH35" s="162">
        <f ca="1">IF($A35="",0,($C35=0)*'פריסת חובות'!CH26 +($C35=1)*0+ ($C35=2)*IF(CH$17&lt;='תכנון הבראה'!$K63,0,OFFSET('פריסת חובות'!CH26,0,-'תכנון הבראה'!$K63))*(1+'תכנון הבראה'!$E63)^('תכנון הבראה'!$K63/12)+
($C35=3)*'תכנון הבראה'!$L63*(CH$17&lt;='תכנון הבראה'!$J63))+ IF($C35=4,(1-'תכנון הבראה'!$M63/'תכנון הבראה'!$B63)*'תכנון הבראה'!$C63,0)*(CH$17&lt;='תכנון הבראה'!$D63)</f>
        <v>0</v>
      </c>
      <c r="CI35" s="162">
        <f ca="1">IF($A35="",0,($C35=0)*'פריסת חובות'!CI26 +($C35=1)*0+ ($C35=2)*IF(CI$17&lt;='תכנון הבראה'!$K63,0,OFFSET('פריסת חובות'!CI26,0,-'תכנון הבראה'!$K63))*(1+'תכנון הבראה'!$E63)^('תכנון הבראה'!$K63/12)+
($C35=3)*'תכנון הבראה'!$L63*(CI$17&lt;='תכנון הבראה'!$J63))+ IF($C35=4,(1-'תכנון הבראה'!$M63/'תכנון הבראה'!$B63)*'תכנון הבראה'!$C63,0)*(CI$17&lt;='תכנון הבראה'!$D63)</f>
        <v>0</v>
      </c>
      <c r="CJ35" s="162">
        <f ca="1">IF($A35="",0,($C35=0)*'פריסת חובות'!CJ26 +($C35=1)*0+ ($C35=2)*IF(CJ$17&lt;='תכנון הבראה'!$K63,0,OFFSET('פריסת חובות'!CJ26,0,-'תכנון הבראה'!$K63))*(1+'תכנון הבראה'!$E63)^('תכנון הבראה'!$K63/12)+
($C35=3)*'תכנון הבראה'!$L63*(CJ$17&lt;='תכנון הבראה'!$J63))+ IF($C35=4,(1-'תכנון הבראה'!$M63/'תכנון הבראה'!$B63)*'תכנון הבראה'!$C63,0)*(CJ$17&lt;='תכנון הבראה'!$D63)</f>
        <v>0</v>
      </c>
      <c r="CK35" s="162">
        <f ca="1">IF($A35="",0,($C35=0)*'פריסת חובות'!CK26 +($C35=1)*0+ ($C35=2)*IF(CK$17&lt;='תכנון הבראה'!$K63,0,OFFSET('פריסת חובות'!CK26,0,-'תכנון הבראה'!$K63))*(1+'תכנון הבראה'!$E63)^('תכנון הבראה'!$K63/12)+
($C35=3)*'תכנון הבראה'!$L63*(CK$17&lt;='תכנון הבראה'!$J63))+ IF($C35=4,(1-'תכנון הבראה'!$M63/'תכנון הבראה'!$B63)*'תכנון הבראה'!$C63,0)*(CK$17&lt;='תכנון הבראה'!$D63)</f>
        <v>0</v>
      </c>
      <c r="CL35" s="162">
        <f ca="1">IF($A35="",0,($C35=0)*'פריסת חובות'!CL26 +($C35=1)*0+ ($C35=2)*IF(CL$17&lt;='תכנון הבראה'!$K63,0,OFFSET('פריסת חובות'!CL26,0,-'תכנון הבראה'!$K63))*(1+'תכנון הבראה'!$E63)^('תכנון הבראה'!$K63/12)+
($C35=3)*'תכנון הבראה'!$L63*(CL$17&lt;='תכנון הבראה'!$J63))+ IF($C35=4,(1-'תכנון הבראה'!$M63/'תכנון הבראה'!$B63)*'תכנון הבראה'!$C63,0)*(CL$17&lt;='תכנון הבראה'!$D63)</f>
        <v>0</v>
      </c>
      <c r="CM35" s="162">
        <f ca="1">IF($A35="",0,($C35=0)*'פריסת חובות'!CM26 +($C35=1)*0+ ($C35=2)*IF(CM$17&lt;='תכנון הבראה'!$K63,0,OFFSET('פריסת חובות'!CM26,0,-'תכנון הבראה'!$K63))*(1+'תכנון הבראה'!$E63)^('תכנון הבראה'!$K63/12)+
($C35=3)*'תכנון הבראה'!$L63*(CM$17&lt;='תכנון הבראה'!$J63))+ IF($C35=4,(1-'תכנון הבראה'!$M63/'תכנון הבראה'!$B63)*'תכנון הבראה'!$C63,0)*(CM$17&lt;='תכנון הבראה'!$D63)</f>
        <v>0</v>
      </c>
      <c r="CN35" s="162">
        <f ca="1">IF($A35="",0,($C35=0)*'פריסת חובות'!CN26 +($C35=1)*0+ ($C35=2)*IF(CN$17&lt;='תכנון הבראה'!$K63,0,OFFSET('פריסת חובות'!CN26,0,-'תכנון הבראה'!$K63))*(1+'תכנון הבראה'!$E63)^('תכנון הבראה'!$K63/12)+
($C35=3)*'תכנון הבראה'!$L63*(CN$17&lt;='תכנון הבראה'!$J63))+ IF($C35=4,(1-'תכנון הבראה'!$M63/'תכנון הבראה'!$B63)*'תכנון הבראה'!$C63,0)*(CN$17&lt;='תכנון הבראה'!$D63)</f>
        <v>0</v>
      </c>
      <c r="CO35" s="162">
        <f ca="1">IF($A35="",0,($C35=0)*'פריסת חובות'!CO26 +($C35=1)*0+ ($C35=2)*IF(CO$17&lt;='תכנון הבראה'!$K63,0,OFFSET('פריסת חובות'!CO26,0,-'תכנון הבראה'!$K63))*(1+'תכנון הבראה'!$E63)^('תכנון הבראה'!$K63/12)+
($C35=3)*'תכנון הבראה'!$L63*(CO$17&lt;='תכנון הבראה'!$J63))+ IF($C35=4,(1-'תכנון הבראה'!$M63/'תכנון הבראה'!$B63)*'תכנון הבראה'!$C63,0)*(CO$17&lt;='תכנון הבראה'!$D63)</f>
        <v>0</v>
      </c>
      <c r="CP35" s="162">
        <f ca="1">IF($A35="",0,($C35=0)*'פריסת חובות'!CP26 +($C35=1)*0+ ($C35=2)*IF(CP$17&lt;='תכנון הבראה'!$K63,0,OFFSET('פריסת חובות'!CP26,0,-'תכנון הבראה'!$K63))*(1+'תכנון הבראה'!$E63)^('תכנון הבראה'!$K63/12)+
($C35=3)*'תכנון הבראה'!$L63*(CP$17&lt;='תכנון הבראה'!$J63))+ IF($C35=4,(1-'תכנון הבראה'!$M63/'תכנון הבראה'!$B63)*'תכנון הבראה'!$C63,0)*(CP$17&lt;='תכנון הבראה'!$D63)</f>
        <v>0</v>
      </c>
      <c r="CQ35" s="162">
        <f ca="1">IF($A35="",0,($C35=0)*'פריסת חובות'!CQ26 +($C35=1)*0+ ($C35=2)*IF(CQ$17&lt;='תכנון הבראה'!$K63,0,OFFSET('פריסת חובות'!CQ26,0,-'תכנון הבראה'!$K63))*(1+'תכנון הבראה'!$E63)^('תכנון הבראה'!$K63/12)+
($C35=3)*'תכנון הבראה'!$L63*(CQ$17&lt;='תכנון הבראה'!$J63))+ IF($C35=4,(1-'תכנון הבראה'!$M63/'תכנון הבראה'!$B63)*'תכנון הבראה'!$C63,0)*(CQ$17&lt;='תכנון הבראה'!$D63)</f>
        <v>0</v>
      </c>
      <c r="CR35" s="162">
        <f ca="1">IF($A35="",0,($C35=0)*'פריסת חובות'!CR26 +($C35=1)*0+ ($C35=2)*IF(CR$17&lt;='תכנון הבראה'!$K63,0,OFFSET('פריסת חובות'!CR26,0,-'תכנון הבראה'!$K63))*(1+'תכנון הבראה'!$E63)^('תכנון הבראה'!$K63/12)+
($C35=3)*'תכנון הבראה'!$L63*(CR$17&lt;='תכנון הבראה'!$J63))+ IF($C35=4,(1-'תכנון הבראה'!$M63/'תכנון הבראה'!$B63)*'תכנון הבראה'!$C63,0)*(CR$17&lt;='תכנון הבראה'!$D63)</f>
        <v>0</v>
      </c>
      <c r="CS35" s="162">
        <f ca="1">IF($A35="",0,($C35=0)*'פריסת חובות'!CS26 +($C35=1)*0+ ($C35=2)*IF(CS$17&lt;='תכנון הבראה'!$K63,0,OFFSET('פריסת חובות'!CS26,0,-'תכנון הבראה'!$K63))*(1+'תכנון הבראה'!$E63)^('תכנון הבראה'!$K63/12)+
($C35=3)*'תכנון הבראה'!$L63*(CS$17&lt;='תכנון הבראה'!$J63))+ IF($C35=4,(1-'תכנון הבראה'!$M63/'תכנון הבראה'!$B63)*'תכנון הבראה'!$C63,0)*(CS$17&lt;='תכנון הבראה'!$D63)</f>
        <v>0</v>
      </c>
      <c r="CT35" s="162">
        <f ca="1">IF($A35="",0,($C35=0)*'פריסת חובות'!CT26 +($C35=1)*0+ ($C35=2)*IF(CT$17&lt;='תכנון הבראה'!$K63,0,OFFSET('פריסת חובות'!CT26,0,-'תכנון הבראה'!$K63))*(1+'תכנון הבראה'!$E63)^('תכנון הבראה'!$K63/12)+
($C35=3)*'תכנון הבראה'!$L63*(CT$17&lt;='תכנון הבראה'!$J63))+ IF($C35=4,(1-'תכנון הבראה'!$M63/'תכנון הבראה'!$B63)*'תכנון הבראה'!$C63,0)*(CT$17&lt;='תכנון הבראה'!$D63)</f>
        <v>0</v>
      </c>
      <c r="CU35" s="162">
        <f ca="1">IF($A35="",0,($C35=0)*'פריסת חובות'!CU26 +($C35=1)*0+ ($C35=2)*IF(CU$17&lt;='תכנון הבראה'!$K63,0,OFFSET('פריסת חובות'!CU26,0,-'תכנון הבראה'!$K63))*(1+'תכנון הבראה'!$E63)^('תכנון הבראה'!$K63/12)+
($C35=3)*'תכנון הבראה'!$L63*(CU$17&lt;='תכנון הבראה'!$J63))+ IF($C35=4,(1-'תכנון הבראה'!$M63/'תכנון הבראה'!$B63)*'תכנון הבראה'!$C63,0)*(CU$17&lt;='תכנון הבראה'!$D63)</f>
        <v>0</v>
      </c>
      <c r="CV35" s="162">
        <f ca="1">IF($A35="",0,($C35=0)*'פריסת חובות'!CV26 +($C35=1)*0+ ($C35=2)*IF(CV$17&lt;='תכנון הבראה'!$K63,0,OFFSET('פריסת חובות'!CV26,0,-'תכנון הבראה'!$K63))*(1+'תכנון הבראה'!$E63)^('תכנון הבראה'!$K63/12)+
($C35=3)*'תכנון הבראה'!$L63*(CV$17&lt;='תכנון הבראה'!$J63))+ IF($C35=4,(1-'תכנון הבראה'!$M63/'תכנון הבראה'!$B63)*'תכנון הבראה'!$C63,0)*(CV$17&lt;='תכנון הבראה'!$D63)</f>
        <v>0</v>
      </c>
      <c r="CW35" s="162">
        <f ca="1">IF($A35="",0,($C35=0)*'פריסת חובות'!CW26 +($C35=1)*0+ ($C35=2)*IF(CW$17&lt;='תכנון הבראה'!$K63,0,OFFSET('פריסת חובות'!CW26,0,-'תכנון הבראה'!$K63))*(1+'תכנון הבראה'!$E63)^('תכנון הבראה'!$K63/12)+
($C35=3)*'תכנון הבראה'!$L63*(CW$17&lt;='תכנון הבראה'!$J63))+ IF($C35=4,(1-'תכנון הבראה'!$M63/'תכנון הבראה'!$B63)*'תכנון הבראה'!$C63,0)*(CW$17&lt;='תכנון הבראה'!$D63)</f>
        <v>0</v>
      </c>
      <c r="CX35" s="162">
        <f ca="1">IF($A35="",0,($C35=0)*'פריסת חובות'!CX26 +($C35=1)*0+ ($C35=2)*IF(CX$17&lt;='תכנון הבראה'!$K63,0,OFFSET('פריסת חובות'!CX26,0,-'תכנון הבראה'!$K63))*(1+'תכנון הבראה'!$E63)^('תכנון הבראה'!$K63/12)+
($C35=3)*'תכנון הבראה'!$L63*(CX$17&lt;='תכנון הבראה'!$J63))+ IF($C35=4,(1-'תכנון הבראה'!$M63/'תכנון הבראה'!$B63)*'תכנון הבראה'!$C63,0)*(CX$17&lt;='תכנון הבראה'!$D63)</f>
        <v>0</v>
      </c>
      <c r="CY35" s="162">
        <f ca="1">IF($A35="",0,($C35=0)*'פריסת חובות'!CY26 +($C35=1)*0+ ($C35=2)*IF(CY$17&lt;='תכנון הבראה'!$K63,0,OFFSET('פריסת חובות'!CY26,0,-'תכנון הבראה'!$K63))*(1+'תכנון הבראה'!$E63)^('תכנון הבראה'!$K63/12)+
($C35=3)*'תכנון הבראה'!$L63*(CY$17&lt;='תכנון הבראה'!$J63))+ IF($C35=4,(1-'תכנון הבראה'!$M63/'תכנון הבראה'!$B63)*'תכנון הבראה'!$C63,0)*(CY$17&lt;='תכנון הבראה'!$D63)</f>
        <v>0</v>
      </c>
      <c r="CZ35" s="163">
        <f ca="1">IF($A35="",0,($C35=0)*'פריסת חובות'!CZ26 +($C35=1)*0+ ($C35=2)*IF(CZ$17&lt;='תכנון הבראה'!$K63,0,OFFSET('פריסת חובות'!CZ26,0,-'תכנון הבראה'!$K63))*(1+'תכנון הבראה'!$E63)^('תכנון הבראה'!$K63/12)+
($C35=3)*'תכנון הבראה'!$L63*(CZ$17&lt;='תכנון הבראה'!$J63))+ IF($C35=4,(1-'תכנון הבראה'!$M63/'תכנון הבראה'!$B63)*'תכנון הבראה'!$C63,0)*(CZ$17&lt;='תכנון הבראה'!$D63)</f>
        <v>0</v>
      </c>
    </row>
    <row r="36" spans="1:104" ht="12.75" hidden="1" customHeight="1" outlineLevel="1">
      <c r="A36" s="193" t="str">
        <f ca="1">'תכנון הבראה'!A64</f>
        <v/>
      </c>
      <c r="B36" s="161">
        <f>'תכנון הבראה'!H64</f>
        <v>0</v>
      </c>
      <c r="C36" s="158">
        <f t="shared" si="18"/>
        <v>0</v>
      </c>
      <c r="D36" s="158"/>
      <c r="E36" s="162">
        <f ca="1">IF($A36="",0,($C36=0)*'פריסת חובות'!E27 +($C36=1)*0+ ($C36=2)*IF(E$17&lt;='תכנון הבראה'!$K64,0,OFFSET('פריסת חובות'!E27,0,-'תכנון הבראה'!$K64))*(1+'תכנון הבראה'!$E64)^('תכנון הבראה'!$K64/12)+
($C36=3)*'תכנון הבראה'!$L64*(E$17&lt;='תכנון הבראה'!$J64))+ IF($C36=4,(1-'תכנון הבראה'!$M64/'תכנון הבראה'!$B64)*'תכנון הבראה'!$C64,0)*(E$17&lt;='תכנון הבראה'!$D64)</f>
        <v>0</v>
      </c>
      <c r="F36" s="162">
        <f ca="1">IF($A36="",0,($C36=0)*'פריסת חובות'!F27 +($C36=1)*0+ ($C36=2)*IF(F$17&lt;='תכנון הבראה'!$K64,0,OFFSET('פריסת חובות'!F27,0,-'תכנון הבראה'!$K64))*(1+'תכנון הבראה'!$E64)^('תכנון הבראה'!$K64/12)+
($C36=3)*'תכנון הבראה'!$L64*(F$17&lt;='תכנון הבראה'!$J64))+ IF($C36=4,(1-'תכנון הבראה'!$M64/'תכנון הבראה'!$B64)*'תכנון הבראה'!$C64,0)*(F$17&lt;='תכנון הבראה'!$D64)</f>
        <v>0</v>
      </c>
      <c r="G36" s="162">
        <f ca="1">IF($A36="",0,($C36=0)*'פריסת חובות'!G27 +($C36=1)*0+ ($C36=2)*IF(G$17&lt;='תכנון הבראה'!$K64,0,OFFSET('פריסת חובות'!G27,0,-'תכנון הבראה'!$K64))*(1+'תכנון הבראה'!$E64)^('תכנון הבראה'!$K64/12)+
($C36=3)*'תכנון הבראה'!$L64*(G$17&lt;='תכנון הבראה'!$J64))+ IF($C36=4,(1-'תכנון הבראה'!$M64/'תכנון הבראה'!$B64)*'תכנון הבראה'!$C64,0)*(G$17&lt;='תכנון הבראה'!$D64)</f>
        <v>0</v>
      </c>
      <c r="H36" s="162">
        <f ca="1">IF($A36="",0,($C36=0)*'פריסת חובות'!H27 +($C36=1)*0+ ($C36=2)*IF(H$17&lt;='תכנון הבראה'!$K64,0,OFFSET('פריסת חובות'!H27,0,-'תכנון הבראה'!$K64))*(1+'תכנון הבראה'!$E64)^('תכנון הבראה'!$K64/12)+
($C36=3)*'תכנון הבראה'!$L64*(H$17&lt;='תכנון הבראה'!$J64))+ IF($C36=4,(1-'תכנון הבראה'!$M64/'תכנון הבראה'!$B64)*'תכנון הבראה'!$C64,0)*(H$17&lt;='תכנון הבראה'!$D64)</f>
        <v>0</v>
      </c>
      <c r="I36" s="162">
        <f ca="1">IF($A36="",0,($C36=0)*'פריסת חובות'!I27 +($C36=1)*0+ ($C36=2)*IF(I$17&lt;='תכנון הבראה'!$K64,0,OFFSET('פריסת חובות'!I27,0,-'תכנון הבראה'!$K64))*(1+'תכנון הבראה'!$E64)^('תכנון הבראה'!$K64/12)+
($C36=3)*'תכנון הבראה'!$L64*(I$17&lt;='תכנון הבראה'!$J64))+ IF($C36=4,(1-'תכנון הבראה'!$M64/'תכנון הבראה'!$B64)*'תכנון הבראה'!$C64,0)*(I$17&lt;='תכנון הבראה'!$D64)</f>
        <v>0</v>
      </c>
      <c r="J36" s="162">
        <f ca="1">IF($A36="",0,($C36=0)*'פריסת חובות'!J27 +($C36=1)*0+ ($C36=2)*IF(J$17&lt;='תכנון הבראה'!$K64,0,OFFSET('פריסת חובות'!J27,0,-'תכנון הבראה'!$K64))*(1+'תכנון הבראה'!$E64)^('תכנון הבראה'!$K64/12)+
($C36=3)*'תכנון הבראה'!$L64*(J$17&lt;='תכנון הבראה'!$J64))+ IF($C36=4,(1-'תכנון הבראה'!$M64/'תכנון הבראה'!$B64)*'תכנון הבראה'!$C64,0)*(J$17&lt;='תכנון הבראה'!$D64)</f>
        <v>0</v>
      </c>
      <c r="K36" s="162">
        <f ca="1">IF($A36="",0,($C36=0)*'פריסת חובות'!K27 +($C36=1)*0+ ($C36=2)*IF(K$17&lt;='תכנון הבראה'!$K64,0,OFFSET('פריסת חובות'!K27,0,-'תכנון הבראה'!$K64))*(1+'תכנון הבראה'!$E64)^('תכנון הבראה'!$K64/12)+
($C36=3)*'תכנון הבראה'!$L64*(K$17&lt;='תכנון הבראה'!$J64))+ IF($C36=4,(1-'תכנון הבראה'!$M64/'תכנון הבראה'!$B64)*'תכנון הבראה'!$C64,0)*(K$17&lt;='תכנון הבראה'!$D64)</f>
        <v>0</v>
      </c>
      <c r="L36" s="162">
        <f ca="1">IF($A36="",0,($C36=0)*'פריסת חובות'!L27 +($C36=1)*0+ ($C36=2)*IF(L$17&lt;='תכנון הבראה'!$K64,0,OFFSET('פריסת חובות'!L27,0,-'תכנון הבראה'!$K64))*(1+'תכנון הבראה'!$E64)^('תכנון הבראה'!$K64/12)+
($C36=3)*'תכנון הבראה'!$L64*(L$17&lt;='תכנון הבראה'!$J64))+ IF($C36=4,(1-'תכנון הבראה'!$M64/'תכנון הבראה'!$B64)*'תכנון הבראה'!$C64,0)*(L$17&lt;='תכנון הבראה'!$D64)</f>
        <v>0</v>
      </c>
      <c r="M36" s="162">
        <f ca="1">IF($A36="",0,($C36=0)*'פריסת חובות'!M27 +($C36=1)*0+ ($C36=2)*IF(M$17&lt;='תכנון הבראה'!$K64,0,OFFSET('פריסת חובות'!M27,0,-'תכנון הבראה'!$K64))*(1+'תכנון הבראה'!$E64)^('תכנון הבראה'!$K64/12)+
($C36=3)*'תכנון הבראה'!$L64*(M$17&lt;='תכנון הבראה'!$J64))+ IF($C36=4,(1-'תכנון הבראה'!$M64/'תכנון הבראה'!$B64)*'תכנון הבראה'!$C64,0)*(M$17&lt;='תכנון הבראה'!$D64)</f>
        <v>0</v>
      </c>
      <c r="N36" s="162">
        <f ca="1">IF($A36="",0,($C36=0)*'פריסת חובות'!N27 +($C36=1)*0+ ($C36=2)*IF(N$17&lt;='תכנון הבראה'!$K64,0,OFFSET('פריסת חובות'!N27,0,-'תכנון הבראה'!$K64))*(1+'תכנון הבראה'!$E64)^('תכנון הבראה'!$K64/12)+
($C36=3)*'תכנון הבראה'!$L64*(N$17&lt;='תכנון הבראה'!$J64))+ IF($C36=4,(1-'תכנון הבראה'!$M64/'תכנון הבראה'!$B64)*'תכנון הבראה'!$C64,0)*(N$17&lt;='תכנון הבראה'!$D64)</f>
        <v>0</v>
      </c>
      <c r="O36" s="162">
        <f ca="1">IF($A36="",0,($C36=0)*'פריסת חובות'!O27 +($C36=1)*0+ ($C36=2)*IF(O$17&lt;='תכנון הבראה'!$K64,0,OFFSET('פריסת חובות'!O27,0,-'תכנון הבראה'!$K64))*(1+'תכנון הבראה'!$E64)^('תכנון הבראה'!$K64/12)+
($C36=3)*'תכנון הבראה'!$L64*(O$17&lt;='תכנון הבראה'!$J64))+ IF($C36=4,(1-'תכנון הבראה'!$M64/'תכנון הבראה'!$B64)*'תכנון הבראה'!$C64,0)*(O$17&lt;='תכנון הבראה'!$D64)</f>
        <v>0</v>
      </c>
      <c r="P36" s="162">
        <f ca="1">IF($A36="",0,($C36=0)*'פריסת חובות'!P27 +($C36=1)*0+ ($C36=2)*IF(P$17&lt;='תכנון הבראה'!$K64,0,OFFSET('פריסת חובות'!P27,0,-'תכנון הבראה'!$K64))*(1+'תכנון הבראה'!$E64)^('תכנון הבראה'!$K64/12)+
($C36=3)*'תכנון הבראה'!$L64*(P$17&lt;='תכנון הבראה'!$J64))+ IF($C36=4,(1-'תכנון הבראה'!$M64/'תכנון הבראה'!$B64)*'תכנון הבראה'!$C64,0)*(P$17&lt;='תכנון הבראה'!$D64)</f>
        <v>0</v>
      </c>
      <c r="Q36" s="162">
        <f ca="1">IF($A36="",0,($C36=0)*'פריסת חובות'!Q27 +($C36=1)*0+ ($C36=2)*IF(Q$17&lt;='תכנון הבראה'!$K64,0,OFFSET('פריסת חובות'!Q27,0,-'תכנון הבראה'!$K64))*(1+'תכנון הבראה'!$E64)^('תכנון הבראה'!$K64/12)+
($C36=3)*'תכנון הבראה'!$L64*(Q$17&lt;='תכנון הבראה'!$J64))+ IF($C36=4,(1-'תכנון הבראה'!$M64/'תכנון הבראה'!$B64)*'תכנון הבראה'!$C64,0)*(Q$17&lt;='תכנון הבראה'!$D64)</f>
        <v>0</v>
      </c>
      <c r="R36" s="162">
        <f ca="1">IF($A36="",0,($C36=0)*'פריסת חובות'!R27 +($C36=1)*0+ ($C36=2)*IF(R$17&lt;='תכנון הבראה'!$K64,0,OFFSET('פריסת חובות'!R27,0,-'תכנון הבראה'!$K64))*(1+'תכנון הבראה'!$E64)^('תכנון הבראה'!$K64/12)+
($C36=3)*'תכנון הבראה'!$L64*(R$17&lt;='תכנון הבראה'!$J64))+ IF($C36=4,(1-'תכנון הבראה'!$M64/'תכנון הבראה'!$B64)*'תכנון הבראה'!$C64,0)*(R$17&lt;='תכנון הבראה'!$D64)</f>
        <v>0</v>
      </c>
      <c r="S36" s="162">
        <f ca="1">IF($A36="",0,($C36=0)*'פריסת חובות'!S27 +($C36=1)*0+ ($C36=2)*IF(S$17&lt;='תכנון הבראה'!$K64,0,OFFSET('פריסת חובות'!S27,0,-'תכנון הבראה'!$K64))*(1+'תכנון הבראה'!$E64)^('תכנון הבראה'!$K64/12)+
($C36=3)*'תכנון הבראה'!$L64*(S$17&lt;='תכנון הבראה'!$J64))+ IF($C36=4,(1-'תכנון הבראה'!$M64/'תכנון הבראה'!$B64)*'תכנון הבראה'!$C64,0)*(S$17&lt;='תכנון הבראה'!$D64)</f>
        <v>0</v>
      </c>
      <c r="T36" s="162">
        <f ca="1">IF($A36="",0,($C36=0)*'פריסת חובות'!T27 +($C36=1)*0+ ($C36=2)*IF(T$17&lt;='תכנון הבראה'!$K64,0,OFFSET('פריסת חובות'!T27,0,-'תכנון הבראה'!$K64))*(1+'תכנון הבראה'!$E64)^('תכנון הבראה'!$K64/12)+
($C36=3)*'תכנון הבראה'!$L64*(T$17&lt;='תכנון הבראה'!$J64))+ IF($C36=4,(1-'תכנון הבראה'!$M64/'תכנון הבראה'!$B64)*'תכנון הבראה'!$C64,0)*(T$17&lt;='תכנון הבראה'!$D64)</f>
        <v>0</v>
      </c>
      <c r="U36" s="162">
        <f ca="1">IF($A36="",0,($C36=0)*'פריסת חובות'!U27 +($C36=1)*0+ ($C36=2)*IF(U$17&lt;='תכנון הבראה'!$K64,0,OFFSET('פריסת חובות'!U27,0,-'תכנון הבראה'!$K64))*(1+'תכנון הבראה'!$E64)^('תכנון הבראה'!$K64/12)+
($C36=3)*'תכנון הבראה'!$L64*(U$17&lt;='תכנון הבראה'!$J64))+ IF($C36=4,(1-'תכנון הבראה'!$M64/'תכנון הבראה'!$B64)*'תכנון הבראה'!$C64,0)*(U$17&lt;='תכנון הבראה'!$D64)</f>
        <v>0</v>
      </c>
      <c r="V36" s="162">
        <f ca="1">IF($A36="",0,($C36=0)*'פריסת חובות'!V27 +($C36=1)*0+ ($C36=2)*IF(V$17&lt;='תכנון הבראה'!$K64,0,OFFSET('פריסת חובות'!V27,0,-'תכנון הבראה'!$K64))*(1+'תכנון הבראה'!$E64)^('תכנון הבראה'!$K64/12)+
($C36=3)*'תכנון הבראה'!$L64*(V$17&lt;='תכנון הבראה'!$J64))+ IF($C36=4,(1-'תכנון הבראה'!$M64/'תכנון הבראה'!$B64)*'תכנון הבראה'!$C64,0)*(V$17&lt;='תכנון הבראה'!$D64)</f>
        <v>0</v>
      </c>
      <c r="W36" s="162">
        <f ca="1">IF($A36="",0,($C36=0)*'פריסת חובות'!W27 +($C36=1)*0+ ($C36=2)*IF(W$17&lt;='תכנון הבראה'!$K64,0,OFFSET('פריסת חובות'!W27,0,-'תכנון הבראה'!$K64))*(1+'תכנון הבראה'!$E64)^('תכנון הבראה'!$K64/12)+
($C36=3)*'תכנון הבראה'!$L64*(W$17&lt;='תכנון הבראה'!$J64))+ IF($C36=4,(1-'תכנון הבראה'!$M64/'תכנון הבראה'!$B64)*'תכנון הבראה'!$C64,0)*(W$17&lt;='תכנון הבראה'!$D64)</f>
        <v>0</v>
      </c>
      <c r="X36" s="162">
        <f ca="1">IF($A36="",0,($C36=0)*'פריסת חובות'!X27 +($C36=1)*0+ ($C36=2)*IF(X$17&lt;='תכנון הבראה'!$K64,0,OFFSET('פריסת חובות'!X27,0,-'תכנון הבראה'!$K64))*(1+'תכנון הבראה'!$E64)^('תכנון הבראה'!$K64/12)+
($C36=3)*'תכנון הבראה'!$L64*(X$17&lt;='תכנון הבראה'!$J64))+ IF($C36=4,(1-'תכנון הבראה'!$M64/'תכנון הבראה'!$B64)*'תכנון הבראה'!$C64,0)*(X$17&lt;='תכנון הבראה'!$D64)</f>
        <v>0</v>
      </c>
      <c r="Y36" s="162">
        <f ca="1">IF($A36="",0,($C36=0)*'פריסת חובות'!Y27 +($C36=1)*0+ ($C36=2)*IF(Y$17&lt;='תכנון הבראה'!$K64,0,OFFSET('פריסת חובות'!Y27,0,-'תכנון הבראה'!$K64))*(1+'תכנון הבראה'!$E64)^('תכנון הבראה'!$K64/12)+
($C36=3)*'תכנון הבראה'!$L64*(Y$17&lt;='תכנון הבראה'!$J64))+ IF($C36=4,(1-'תכנון הבראה'!$M64/'תכנון הבראה'!$B64)*'תכנון הבראה'!$C64,0)*(Y$17&lt;='תכנון הבראה'!$D64)</f>
        <v>0</v>
      </c>
      <c r="Z36" s="162">
        <f ca="1">IF($A36="",0,($C36=0)*'פריסת חובות'!Z27 +($C36=1)*0+ ($C36=2)*IF(Z$17&lt;='תכנון הבראה'!$K64,0,OFFSET('פריסת חובות'!Z27,0,-'תכנון הבראה'!$K64))*(1+'תכנון הבראה'!$E64)^('תכנון הבראה'!$K64/12)+
($C36=3)*'תכנון הבראה'!$L64*(Z$17&lt;='תכנון הבראה'!$J64))+ IF($C36=4,(1-'תכנון הבראה'!$M64/'תכנון הבראה'!$B64)*'תכנון הבראה'!$C64,0)*(Z$17&lt;='תכנון הבראה'!$D64)</f>
        <v>0</v>
      </c>
      <c r="AA36" s="162">
        <f ca="1">IF($A36="",0,($C36=0)*'פריסת חובות'!AA27 +($C36=1)*0+ ($C36=2)*IF(AA$17&lt;='תכנון הבראה'!$K64,0,OFFSET('פריסת חובות'!AA27,0,-'תכנון הבראה'!$K64))*(1+'תכנון הבראה'!$E64)^('תכנון הבראה'!$K64/12)+
($C36=3)*'תכנון הבראה'!$L64*(AA$17&lt;='תכנון הבראה'!$J64))+ IF($C36=4,(1-'תכנון הבראה'!$M64/'תכנון הבראה'!$B64)*'תכנון הבראה'!$C64,0)*(AA$17&lt;='תכנון הבראה'!$D64)</f>
        <v>0</v>
      </c>
      <c r="AB36" s="162">
        <f ca="1">IF($A36="",0,($C36=0)*'פריסת חובות'!AB27 +($C36=1)*0+ ($C36=2)*IF(AB$17&lt;='תכנון הבראה'!$K64,0,OFFSET('פריסת חובות'!AB27,0,-'תכנון הבראה'!$K64))*(1+'תכנון הבראה'!$E64)^('תכנון הבראה'!$K64/12)+
($C36=3)*'תכנון הבראה'!$L64*(AB$17&lt;='תכנון הבראה'!$J64))+ IF($C36=4,(1-'תכנון הבראה'!$M64/'תכנון הבראה'!$B64)*'תכנון הבראה'!$C64,0)*(AB$17&lt;='תכנון הבראה'!$D64)</f>
        <v>0</v>
      </c>
      <c r="AC36" s="162">
        <f ca="1">IF($A36="",0,($C36=0)*'פריסת חובות'!AC27 +($C36=1)*0+ ($C36=2)*IF(AC$17&lt;='תכנון הבראה'!$K64,0,OFFSET('פריסת חובות'!AC27,0,-'תכנון הבראה'!$K64))*(1+'תכנון הבראה'!$E64)^('תכנון הבראה'!$K64/12)+
($C36=3)*'תכנון הבראה'!$L64*(AC$17&lt;='תכנון הבראה'!$J64))+ IF($C36=4,(1-'תכנון הבראה'!$M64/'תכנון הבראה'!$B64)*'תכנון הבראה'!$C64,0)*(AC$17&lt;='תכנון הבראה'!$D64)</f>
        <v>0</v>
      </c>
      <c r="AD36" s="162">
        <f ca="1">IF($A36="",0,($C36=0)*'פריסת חובות'!AD27 +($C36=1)*0+ ($C36=2)*IF(AD$17&lt;='תכנון הבראה'!$K64,0,OFFSET('פריסת חובות'!AD27,0,-'תכנון הבראה'!$K64))*(1+'תכנון הבראה'!$E64)^('תכנון הבראה'!$K64/12)+
($C36=3)*'תכנון הבראה'!$L64*(AD$17&lt;='תכנון הבראה'!$J64))+ IF($C36=4,(1-'תכנון הבראה'!$M64/'תכנון הבראה'!$B64)*'תכנון הבראה'!$C64,0)*(AD$17&lt;='תכנון הבראה'!$D64)</f>
        <v>0</v>
      </c>
      <c r="AE36" s="162">
        <f ca="1">IF($A36="",0,($C36=0)*'פריסת חובות'!AE27 +($C36=1)*0+ ($C36=2)*IF(AE$17&lt;='תכנון הבראה'!$K64,0,OFFSET('פריסת חובות'!AE27,0,-'תכנון הבראה'!$K64))*(1+'תכנון הבראה'!$E64)^('תכנון הבראה'!$K64/12)+
($C36=3)*'תכנון הבראה'!$L64*(AE$17&lt;='תכנון הבראה'!$J64))+ IF($C36=4,(1-'תכנון הבראה'!$M64/'תכנון הבראה'!$B64)*'תכנון הבראה'!$C64,0)*(AE$17&lt;='תכנון הבראה'!$D64)</f>
        <v>0</v>
      </c>
      <c r="AF36" s="162">
        <f ca="1">IF($A36="",0,($C36=0)*'פריסת חובות'!AF27 +($C36=1)*0+ ($C36=2)*IF(AF$17&lt;='תכנון הבראה'!$K64,0,OFFSET('פריסת חובות'!AF27,0,-'תכנון הבראה'!$K64))*(1+'תכנון הבראה'!$E64)^('תכנון הבראה'!$K64/12)+
($C36=3)*'תכנון הבראה'!$L64*(AF$17&lt;='תכנון הבראה'!$J64))+ IF($C36=4,(1-'תכנון הבראה'!$M64/'תכנון הבראה'!$B64)*'תכנון הבראה'!$C64,0)*(AF$17&lt;='תכנון הבראה'!$D64)</f>
        <v>0</v>
      </c>
      <c r="AG36" s="162">
        <f ca="1">IF($A36="",0,($C36=0)*'פריסת חובות'!AG27 +($C36=1)*0+ ($C36=2)*IF(AG$17&lt;='תכנון הבראה'!$K64,0,OFFSET('פריסת חובות'!AG27,0,-'תכנון הבראה'!$K64))*(1+'תכנון הבראה'!$E64)^('תכנון הבראה'!$K64/12)+
($C36=3)*'תכנון הבראה'!$L64*(AG$17&lt;='תכנון הבראה'!$J64))+ IF($C36=4,(1-'תכנון הבראה'!$M64/'תכנון הבראה'!$B64)*'תכנון הבראה'!$C64,0)*(AG$17&lt;='תכנון הבראה'!$D64)</f>
        <v>0</v>
      </c>
      <c r="AH36" s="162">
        <f ca="1">IF($A36="",0,($C36=0)*'פריסת חובות'!AH27 +($C36=1)*0+ ($C36=2)*IF(AH$17&lt;='תכנון הבראה'!$K64,0,OFFSET('פריסת חובות'!AH27,0,-'תכנון הבראה'!$K64))*(1+'תכנון הבראה'!$E64)^('תכנון הבראה'!$K64/12)+
($C36=3)*'תכנון הבראה'!$L64*(AH$17&lt;='תכנון הבראה'!$J64))+ IF($C36=4,(1-'תכנון הבראה'!$M64/'תכנון הבראה'!$B64)*'תכנון הבראה'!$C64,0)*(AH$17&lt;='תכנון הבראה'!$D64)</f>
        <v>0</v>
      </c>
      <c r="AI36" s="162">
        <f ca="1">IF($A36="",0,($C36=0)*'פריסת חובות'!AI27 +($C36=1)*0+ ($C36=2)*IF(AI$17&lt;='תכנון הבראה'!$K64,0,OFFSET('פריסת חובות'!AI27,0,-'תכנון הבראה'!$K64))*(1+'תכנון הבראה'!$E64)^('תכנון הבראה'!$K64/12)+
($C36=3)*'תכנון הבראה'!$L64*(AI$17&lt;='תכנון הבראה'!$J64))+ IF($C36=4,(1-'תכנון הבראה'!$M64/'תכנון הבראה'!$B64)*'תכנון הבראה'!$C64,0)*(AI$17&lt;='תכנון הבראה'!$D64)</f>
        <v>0</v>
      </c>
      <c r="AJ36" s="162">
        <f ca="1">IF($A36="",0,($C36=0)*'פריסת חובות'!AJ27 +($C36=1)*0+ ($C36=2)*IF(AJ$17&lt;='תכנון הבראה'!$K64,0,OFFSET('פריסת חובות'!AJ27,0,-'תכנון הבראה'!$K64))*(1+'תכנון הבראה'!$E64)^('תכנון הבראה'!$K64/12)+
($C36=3)*'תכנון הבראה'!$L64*(AJ$17&lt;='תכנון הבראה'!$J64))+ IF($C36=4,(1-'תכנון הבראה'!$M64/'תכנון הבראה'!$B64)*'תכנון הבראה'!$C64,0)*(AJ$17&lt;='תכנון הבראה'!$D64)</f>
        <v>0</v>
      </c>
      <c r="AK36" s="162">
        <f ca="1">IF($A36="",0,($C36=0)*'פריסת חובות'!AK27 +($C36=1)*0+ ($C36=2)*IF(AK$17&lt;='תכנון הבראה'!$K64,0,OFFSET('פריסת חובות'!AK27,0,-'תכנון הבראה'!$K64))*(1+'תכנון הבראה'!$E64)^('תכנון הבראה'!$K64/12)+
($C36=3)*'תכנון הבראה'!$L64*(AK$17&lt;='תכנון הבראה'!$J64))+ IF($C36=4,(1-'תכנון הבראה'!$M64/'תכנון הבראה'!$B64)*'תכנון הבראה'!$C64,0)*(AK$17&lt;='תכנון הבראה'!$D64)</f>
        <v>0</v>
      </c>
      <c r="AL36" s="162">
        <f ca="1">IF($A36="",0,($C36=0)*'פריסת חובות'!AL27 +($C36=1)*0+ ($C36=2)*IF(AL$17&lt;='תכנון הבראה'!$K64,0,OFFSET('פריסת חובות'!AL27,0,-'תכנון הבראה'!$K64))*(1+'תכנון הבראה'!$E64)^('תכנון הבראה'!$K64/12)+
($C36=3)*'תכנון הבראה'!$L64*(AL$17&lt;='תכנון הבראה'!$J64))+ IF($C36=4,(1-'תכנון הבראה'!$M64/'תכנון הבראה'!$B64)*'תכנון הבראה'!$C64,0)*(AL$17&lt;='תכנון הבראה'!$D64)</f>
        <v>0</v>
      </c>
      <c r="AM36" s="162">
        <f ca="1">IF($A36="",0,($C36=0)*'פריסת חובות'!AM27 +($C36=1)*0+ ($C36=2)*IF(AM$17&lt;='תכנון הבראה'!$K64,0,OFFSET('פריסת חובות'!AM27,0,-'תכנון הבראה'!$K64))*(1+'תכנון הבראה'!$E64)^('תכנון הבראה'!$K64/12)+
($C36=3)*'תכנון הבראה'!$L64*(AM$17&lt;='תכנון הבראה'!$J64))+ IF($C36=4,(1-'תכנון הבראה'!$M64/'תכנון הבראה'!$B64)*'תכנון הבראה'!$C64,0)*(AM$17&lt;='תכנון הבראה'!$D64)</f>
        <v>0</v>
      </c>
      <c r="AN36" s="162">
        <f ca="1">IF($A36="",0,($C36=0)*'פריסת חובות'!AN27 +($C36=1)*0+ ($C36=2)*IF(AN$17&lt;='תכנון הבראה'!$K64,0,OFFSET('פריסת חובות'!AN27,0,-'תכנון הבראה'!$K64))*(1+'תכנון הבראה'!$E64)^('תכנון הבראה'!$K64/12)+
($C36=3)*'תכנון הבראה'!$L64*(AN$17&lt;='תכנון הבראה'!$J64))+ IF($C36=4,(1-'תכנון הבראה'!$M64/'תכנון הבראה'!$B64)*'תכנון הבראה'!$C64,0)*(AN$17&lt;='תכנון הבראה'!$D64)</f>
        <v>0</v>
      </c>
      <c r="AO36" s="162">
        <f ca="1">IF($A36="",0,($C36=0)*'פריסת חובות'!AO27 +($C36=1)*0+ ($C36=2)*IF(AO$17&lt;='תכנון הבראה'!$K64,0,OFFSET('פריסת חובות'!AO27,0,-'תכנון הבראה'!$K64))*(1+'תכנון הבראה'!$E64)^('תכנון הבראה'!$K64/12)+
($C36=3)*'תכנון הבראה'!$L64*(AO$17&lt;='תכנון הבראה'!$J64))+ IF($C36=4,(1-'תכנון הבראה'!$M64/'תכנון הבראה'!$B64)*'תכנון הבראה'!$C64,0)*(AO$17&lt;='תכנון הבראה'!$D64)</f>
        <v>0</v>
      </c>
      <c r="AP36" s="162">
        <f ca="1">IF($A36="",0,($C36=0)*'פריסת חובות'!AP27 +($C36=1)*0+ ($C36=2)*IF(AP$17&lt;='תכנון הבראה'!$K64,0,OFFSET('פריסת חובות'!AP27,0,-'תכנון הבראה'!$K64))*(1+'תכנון הבראה'!$E64)^('תכנון הבראה'!$K64/12)+
($C36=3)*'תכנון הבראה'!$L64*(AP$17&lt;='תכנון הבראה'!$J64))+ IF($C36=4,(1-'תכנון הבראה'!$M64/'תכנון הבראה'!$B64)*'תכנון הבראה'!$C64,0)*(AP$17&lt;='תכנון הבראה'!$D64)</f>
        <v>0</v>
      </c>
      <c r="AQ36" s="162">
        <f ca="1">IF($A36="",0,($C36=0)*'פריסת חובות'!AQ27 +($C36=1)*0+ ($C36=2)*IF(AQ$17&lt;='תכנון הבראה'!$K64,0,OFFSET('פריסת חובות'!AQ27,0,-'תכנון הבראה'!$K64))*(1+'תכנון הבראה'!$E64)^('תכנון הבראה'!$K64/12)+
($C36=3)*'תכנון הבראה'!$L64*(AQ$17&lt;='תכנון הבראה'!$J64))+ IF($C36=4,(1-'תכנון הבראה'!$M64/'תכנון הבראה'!$B64)*'תכנון הבראה'!$C64,0)*(AQ$17&lt;='תכנון הבראה'!$D64)</f>
        <v>0</v>
      </c>
      <c r="AR36" s="162">
        <f ca="1">IF($A36="",0,($C36=0)*'פריסת חובות'!AR27 +($C36=1)*0+ ($C36=2)*IF(AR$17&lt;='תכנון הבראה'!$K64,0,OFFSET('פריסת חובות'!AR27,0,-'תכנון הבראה'!$K64))*(1+'תכנון הבראה'!$E64)^('תכנון הבראה'!$K64/12)+
($C36=3)*'תכנון הבראה'!$L64*(AR$17&lt;='תכנון הבראה'!$J64))+ IF($C36=4,(1-'תכנון הבראה'!$M64/'תכנון הבראה'!$B64)*'תכנון הבראה'!$C64,0)*(AR$17&lt;='תכנון הבראה'!$D64)</f>
        <v>0</v>
      </c>
      <c r="AS36" s="162">
        <f ca="1">IF($A36="",0,($C36=0)*'פריסת חובות'!AS27 +($C36=1)*0+ ($C36=2)*IF(AS$17&lt;='תכנון הבראה'!$K64,0,OFFSET('פריסת חובות'!AS27,0,-'תכנון הבראה'!$K64))*(1+'תכנון הבראה'!$E64)^('תכנון הבראה'!$K64/12)+
($C36=3)*'תכנון הבראה'!$L64*(AS$17&lt;='תכנון הבראה'!$J64))+ IF($C36=4,(1-'תכנון הבראה'!$M64/'תכנון הבראה'!$B64)*'תכנון הבראה'!$C64,0)*(AS$17&lt;='תכנון הבראה'!$D64)</f>
        <v>0</v>
      </c>
      <c r="AT36" s="162">
        <f ca="1">IF($A36="",0,($C36=0)*'פריסת חובות'!AT27 +($C36=1)*0+ ($C36=2)*IF(AT$17&lt;='תכנון הבראה'!$K64,0,OFFSET('פריסת חובות'!AT27,0,-'תכנון הבראה'!$K64))*(1+'תכנון הבראה'!$E64)^('תכנון הבראה'!$K64/12)+
($C36=3)*'תכנון הבראה'!$L64*(AT$17&lt;='תכנון הבראה'!$J64))+ IF($C36=4,(1-'תכנון הבראה'!$M64/'תכנון הבראה'!$B64)*'תכנון הבראה'!$C64,0)*(AT$17&lt;='תכנון הבראה'!$D64)</f>
        <v>0</v>
      </c>
      <c r="AU36" s="162">
        <f ca="1">IF($A36="",0,($C36=0)*'פריסת חובות'!AU27 +($C36=1)*0+ ($C36=2)*IF(AU$17&lt;='תכנון הבראה'!$K64,0,OFFSET('פריסת חובות'!AU27,0,-'תכנון הבראה'!$K64))*(1+'תכנון הבראה'!$E64)^('תכנון הבראה'!$K64/12)+
($C36=3)*'תכנון הבראה'!$L64*(AU$17&lt;='תכנון הבראה'!$J64))+ IF($C36=4,(1-'תכנון הבראה'!$M64/'תכנון הבראה'!$B64)*'תכנון הבראה'!$C64,0)*(AU$17&lt;='תכנון הבראה'!$D64)</f>
        <v>0</v>
      </c>
      <c r="AV36" s="162">
        <f ca="1">IF($A36="",0,($C36=0)*'פריסת חובות'!AV27 +($C36=1)*0+ ($C36=2)*IF(AV$17&lt;='תכנון הבראה'!$K64,0,OFFSET('פריסת חובות'!AV27,0,-'תכנון הבראה'!$K64))*(1+'תכנון הבראה'!$E64)^('תכנון הבראה'!$K64/12)+
($C36=3)*'תכנון הבראה'!$L64*(AV$17&lt;='תכנון הבראה'!$J64))+ IF($C36=4,(1-'תכנון הבראה'!$M64/'תכנון הבראה'!$B64)*'תכנון הבראה'!$C64,0)*(AV$17&lt;='תכנון הבראה'!$D64)</f>
        <v>0</v>
      </c>
      <c r="AW36" s="162">
        <f ca="1">IF($A36="",0,($C36=0)*'פריסת חובות'!AW27 +($C36=1)*0+ ($C36=2)*IF(AW$17&lt;='תכנון הבראה'!$K64,0,OFFSET('פריסת חובות'!AW27,0,-'תכנון הבראה'!$K64))*(1+'תכנון הבראה'!$E64)^('תכנון הבראה'!$K64/12)+
($C36=3)*'תכנון הבראה'!$L64*(AW$17&lt;='תכנון הבראה'!$J64))+ IF($C36=4,(1-'תכנון הבראה'!$M64/'תכנון הבראה'!$B64)*'תכנון הבראה'!$C64,0)*(AW$17&lt;='תכנון הבראה'!$D64)</f>
        <v>0</v>
      </c>
      <c r="AX36" s="162">
        <f ca="1">IF($A36="",0,($C36=0)*'פריסת חובות'!AX27 +($C36=1)*0+ ($C36=2)*IF(AX$17&lt;='תכנון הבראה'!$K64,0,OFFSET('פריסת חובות'!AX27,0,-'תכנון הבראה'!$K64))*(1+'תכנון הבראה'!$E64)^('תכנון הבראה'!$K64/12)+
($C36=3)*'תכנון הבראה'!$L64*(AX$17&lt;='תכנון הבראה'!$J64))+ IF($C36=4,(1-'תכנון הבראה'!$M64/'תכנון הבראה'!$B64)*'תכנון הבראה'!$C64,0)*(AX$17&lt;='תכנון הבראה'!$D64)</f>
        <v>0</v>
      </c>
      <c r="AY36" s="162">
        <f ca="1">IF($A36="",0,($C36=0)*'פריסת חובות'!AY27 +($C36=1)*0+ ($C36=2)*IF(AY$17&lt;='תכנון הבראה'!$K64,0,OFFSET('פריסת חובות'!AY27,0,-'תכנון הבראה'!$K64))*(1+'תכנון הבראה'!$E64)^('תכנון הבראה'!$K64/12)+
($C36=3)*'תכנון הבראה'!$L64*(AY$17&lt;='תכנון הבראה'!$J64))+ IF($C36=4,(1-'תכנון הבראה'!$M64/'תכנון הבראה'!$B64)*'תכנון הבראה'!$C64,0)*(AY$17&lt;='תכנון הבראה'!$D64)</f>
        <v>0</v>
      </c>
      <c r="AZ36" s="162">
        <f ca="1">IF($A36="",0,($C36=0)*'פריסת חובות'!AZ27 +($C36=1)*0+ ($C36=2)*IF(AZ$17&lt;='תכנון הבראה'!$K64,0,OFFSET('פריסת חובות'!AZ27,0,-'תכנון הבראה'!$K64))*(1+'תכנון הבראה'!$E64)^('תכנון הבראה'!$K64/12)+
($C36=3)*'תכנון הבראה'!$L64*(AZ$17&lt;='תכנון הבראה'!$J64))+ IF($C36=4,(1-'תכנון הבראה'!$M64/'תכנון הבראה'!$B64)*'תכנון הבראה'!$C64,0)*(AZ$17&lt;='תכנון הבראה'!$D64)</f>
        <v>0</v>
      </c>
      <c r="BA36" s="162">
        <f ca="1">IF($A36="",0,($C36=0)*'פריסת חובות'!BA27 +($C36=1)*0+ ($C36=2)*IF(BA$17&lt;='תכנון הבראה'!$K64,0,OFFSET('פריסת חובות'!BA27,0,-'תכנון הבראה'!$K64))*(1+'תכנון הבראה'!$E64)^('תכנון הבראה'!$K64/12)+
($C36=3)*'תכנון הבראה'!$L64*(BA$17&lt;='תכנון הבראה'!$J64))+ IF($C36=4,(1-'תכנון הבראה'!$M64/'תכנון הבראה'!$B64)*'תכנון הבראה'!$C64,0)*(BA$17&lt;='תכנון הבראה'!$D64)</f>
        <v>0</v>
      </c>
      <c r="BB36" s="162">
        <f ca="1">IF($A36="",0,($C36=0)*'פריסת חובות'!BB27 +($C36=1)*0+ ($C36=2)*IF(BB$17&lt;='תכנון הבראה'!$K64,0,OFFSET('פריסת חובות'!BB27,0,-'תכנון הבראה'!$K64))*(1+'תכנון הבראה'!$E64)^('תכנון הבראה'!$K64/12)+
($C36=3)*'תכנון הבראה'!$L64*(BB$17&lt;='תכנון הבראה'!$J64))+ IF($C36=4,(1-'תכנון הבראה'!$M64/'תכנון הבראה'!$B64)*'תכנון הבראה'!$C64,0)*(BB$17&lt;='תכנון הבראה'!$D64)</f>
        <v>0</v>
      </c>
      <c r="BC36" s="162">
        <f ca="1">IF($A36="",0,($C36=0)*'פריסת חובות'!BC27 +($C36=1)*0+ ($C36=2)*IF(BC$17&lt;='תכנון הבראה'!$K64,0,OFFSET('פריסת חובות'!BC27,0,-'תכנון הבראה'!$K64))*(1+'תכנון הבראה'!$E64)^('תכנון הבראה'!$K64/12)+
($C36=3)*'תכנון הבראה'!$L64*(BC$17&lt;='תכנון הבראה'!$J64))+ IF($C36=4,(1-'תכנון הבראה'!$M64/'תכנון הבראה'!$B64)*'תכנון הבראה'!$C64,0)*(BC$17&lt;='תכנון הבראה'!$D64)</f>
        <v>0</v>
      </c>
      <c r="BD36" s="162">
        <f ca="1">IF($A36="",0,($C36=0)*'פריסת חובות'!BD27 +($C36=1)*0+ ($C36=2)*IF(BD$17&lt;='תכנון הבראה'!$K64,0,OFFSET('פריסת חובות'!BD27,0,-'תכנון הבראה'!$K64))*(1+'תכנון הבראה'!$E64)^('תכנון הבראה'!$K64/12)+
($C36=3)*'תכנון הבראה'!$L64*(BD$17&lt;='תכנון הבראה'!$J64))+ IF($C36=4,(1-'תכנון הבראה'!$M64/'תכנון הבראה'!$B64)*'תכנון הבראה'!$C64,0)*(BD$17&lt;='תכנון הבראה'!$D64)</f>
        <v>0</v>
      </c>
      <c r="BE36" s="162">
        <f ca="1">IF($A36="",0,($C36=0)*'פריסת חובות'!BE27 +($C36=1)*0+ ($C36=2)*IF(BE$17&lt;='תכנון הבראה'!$K64,0,OFFSET('פריסת חובות'!BE27,0,-'תכנון הבראה'!$K64))*(1+'תכנון הבראה'!$E64)^('תכנון הבראה'!$K64/12)+
($C36=3)*'תכנון הבראה'!$L64*(BE$17&lt;='תכנון הבראה'!$J64))+ IF($C36=4,(1-'תכנון הבראה'!$M64/'תכנון הבראה'!$B64)*'תכנון הבראה'!$C64,0)*(BE$17&lt;='תכנון הבראה'!$D64)</f>
        <v>0</v>
      </c>
      <c r="BF36" s="162">
        <f ca="1">IF($A36="",0,($C36=0)*'פריסת חובות'!BF27 +($C36=1)*0+ ($C36=2)*IF(BF$17&lt;='תכנון הבראה'!$K64,0,OFFSET('פריסת חובות'!BF27,0,-'תכנון הבראה'!$K64))*(1+'תכנון הבראה'!$E64)^('תכנון הבראה'!$K64/12)+
($C36=3)*'תכנון הבראה'!$L64*(BF$17&lt;='תכנון הבראה'!$J64))+ IF($C36=4,(1-'תכנון הבראה'!$M64/'תכנון הבראה'!$B64)*'תכנון הבראה'!$C64,0)*(BF$17&lt;='תכנון הבראה'!$D64)</f>
        <v>0</v>
      </c>
      <c r="BG36" s="162">
        <f ca="1">IF($A36="",0,($C36=0)*'פריסת חובות'!BG27 +($C36=1)*0+ ($C36=2)*IF(BG$17&lt;='תכנון הבראה'!$K64,0,OFFSET('פריסת חובות'!BG27,0,-'תכנון הבראה'!$K64))*(1+'תכנון הבראה'!$E64)^('תכנון הבראה'!$K64/12)+
($C36=3)*'תכנון הבראה'!$L64*(BG$17&lt;='תכנון הבראה'!$J64))+ IF($C36=4,(1-'תכנון הבראה'!$M64/'תכנון הבראה'!$B64)*'תכנון הבראה'!$C64,0)*(BG$17&lt;='תכנון הבראה'!$D64)</f>
        <v>0</v>
      </c>
      <c r="BH36" s="162">
        <f ca="1">IF($A36="",0,($C36=0)*'פריסת חובות'!BH27 +($C36=1)*0+ ($C36=2)*IF(BH$17&lt;='תכנון הבראה'!$K64,0,OFFSET('פריסת חובות'!BH27,0,-'תכנון הבראה'!$K64))*(1+'תכנון הבראה'!$E64)^('תכנון הבראה'!$K64/12)+
($C36=3)*'תכנון הבראה'!$L64*(BH$17&lt;='תכנון הבראה'!$J64))+ IF($C36=4,(1-'תכנון הבראה'!$M64/'תכנון הבראה'!$B64)*'תכנון הבראה'!$C64,0)*(BH$17&lt;='תכנון הבראה'!$D64)</f>
        <v>0</v>
      </c>
      <c r="BI36" s="162">
        <f ca="1">IF($A36="",0,($C36=0)*'פריסת חובות'!BI27 +($C36=1)*0+ ($C36=2)*IF(BI$17&lt;='תכנון הבראה'!$K64,0,OFFSET('פריסת חובות'!BI27,0,-'תכנון הבראה'!$K64))*(1+'תכנון הבראה'!$E64)^('תכנון הבראה'!$K64/12)+
($C36=3)*'תכנון הבראה'!$L64*(BI$17&lt;='תכנון הבראה'!$J64))+ IF($C36=4,(1-'תכנון הבראה'!$M64/'תכנון הבראה'!$B64)*'תכנון הבראה'!$C64,0)*(BI$17&lt;='תכנון הבראה'!$D64)</f>
        <v>0</v>
      </c>
      <c r="BJ36" s="162">
        <f ca="1">IF($A36="",0,($C36=0)*'פריסת חובות'!BJ27 +($C36=1)*0+ ($C36=2)*IF(BJ$17&lt;='תכנון הבראה'!$K64,0,OFFSET('פריסת חובות'!BJ27,0,-'תכנון הבראה'!$K64))*(1+'תכנון הבראה'!$E64)^('תכנון הבראה'!$K64/12)+
($C36=3)*'תכנון הבראה'!$L64*(BJ$17&lt;='תכנון הבראה'!$J64))+ IF($C36=4,(1-'תכנון הבראה'!$M64/'תכנון הבראה'!$B64)*'תכנון הבראה'!$C64,0)*(BJ$17&lt;='תכנון הבראה'!$D64)</f>
        <v>0</v>
      </c>
      <c r="BK36" s="162">
        <f ca="1">IF($A36="",0,($C36=0)*'פריסת חובות'!BK27 +($C36=1)*0+ ($C36=2)*IF(BK$17&lt;='תכנון הבראה'!$K64,0,OFFSET('פריסת חובות'!BK27,0,-'תכנון הבראה'!$K64))*(1+'תכנון הבראה'!$E64)^('תכנון הבראה'!$K64/12)+
($C36=3)*'תכנון הבראה'!$L64*(BK$17&lt;='תכנון הבראה'!$J64))+ IF($C36=4,(1-'תכנון הבראה'!$M64/'תכנון הבראה'!$B64)*'תכנון הבראה'!$C64,0)*(BK$17&lt;='תכנון הבראה'!$D64)</f>
        <v>0</v>
      </c>
      <c r="BL36" s="162">
        <f ca="1">IF($A36="",0,($C36=0)*'פריסת חובות'!BL27 +($C36=1)*0+ ($C36=2)*IF(BL$17&lt;='תכנון הבראה'!$K64,0,OFFSET('פריסת חובות'!BL27,0,-'תכנון הבראה'!$K64))*(1+'תכנון הבראה'!$E64)^('תכנון הבראה'!$K64/12)+
($C36=3)*'תכנון הבראה'!$L64*(BL$17&lt;='תכנון הבראה'!$J64))+ IF($C36=4,(1-'תכנון הבראה'!$M64/'תכנון הבראה'!$B64)*'תכנון הבראה'!$C64,0)*(BL$17&lt;='תכנון הבראה'!$D64)</f>
        <v>0</v>
      </c>
      <c r="BM36" s="162">
        <f ca="1">IF($A36="",0,($C36=0)*'פריסת חובות'!BM27 +($C36=1)*0+ ($C36=2)*IF(BM$17&lt;='תכנון הבראה'!$K64,0,OFFSET('פריסת חובות'!BM27,0,-'תכנון הבראה'!$K64))*(1+'תכנון הבראה'!$E64)^('תכנון הבראה'!$K64/12)+
($C36=3)*'תכנון הבראה'!$L64*(BM$17&lt;='תכנון הבראה'!$J64))+ IF($C36=4,(1-'תכנון הבראה'!$M64/'תכנון הבראה'!$B64)*'תכנון הבראה'!$C64,0)*(BM$17&lt;='תכנון הבראה'!$D64)</f>
        <v>0</v>
      </c>
      <c r="BN36" s="162">
        <f ca="1">IF($A36="",0,($C36=0)*'פריסת חובות'!BN27 +($C36=1)*0+ ($C36=2)*IF(BN$17&lt;='תכנון הבראה'!$K64,0,OFFSET('פריסת חובות'!BN27,0,-'תכנון הבראה'!$K64))*(1+'תכנון הבראה'!$E64)^('תכנון הבראה'!$K64/12)+
($C36=3)*'תכנון הבראה'!$L64*(BN$17&lt;='תכנון הבראה'!$J64))+ IF($C36=4,(1-'תכנון הבראה'!$M64/'תכנון הבראה'!$B64)*'תכנון הבראה'!$C64,0)*(BN$17&lt;='תכנון הבראה'!$D64)</f>
        <v>0</v>
      </c>
      <c r="BO36" s="162">
        <f ca="1">IF($A36="",0,($C36=0)*'פריסת חובות'!BO27 +($C36=1)*0+ ($C36=2)*IF(BO$17&lt;='תכנון הבראה'!$K64,0,OFFSET('פריסת חובות'!BO27,0,-'תכנון הבראה'!$K64))*(1+'תכנון הבראה'!$E64)^('תכנון הבראה'!$K64/12)+
($C36=3)*'תכנון הבראה'!$L64*(BO$17&lt;='תכנון הבראה'!$J64))+ IF($C36=4,(1-'תכנון הבראה'!$M64/'תכנון הבראה'!$B64)*'תכנון הבראה'!$C64,0)*(BO$17&lt;='תכנון הבראה'!$D64)</f>
        <v>0</v>
      </c>
      <c r="BP36" s="162">
        <f ca="1">IF($A36="",0,($C36=0)*'פריסת חובות'!BP27 +($C36=1)*0+ ($C36=2)*IF(BP$17&lt;='תכנון הבראה'!$K64,0,OFFSET('פריסת חובות'!BP27,0,-'תכנון הבראה'!$K64))*(1+'תכנון הבראה'!$E64)^('תכנון הבראה'!$K64/12)+
($C36=3)*'תכנון הבראה'!$L64*(BP$17&lt;='תכנון הבראה'!$J64))+ IF($C36=4,(1-'תכנון הבראה'!$M64/'תכנון הבראה'!$B64)*'תכנון הבראה'!$C64,0)*(BP$17&lt;='תכנון הבראה'!$D64)</f>
        <v>0</v>
      </c>
      <c r="BQ36" s="162">
        <f ca="1">IF($A36="",0,($C36=0)*'פריסת חובות'!BQ27 +($C36=1)*0+ ($C36=2)*IF(BQ$17&lt;='תכנון הבראה'!$K64,0,OFFSET('פריסת חובות'!BQ27,0,-'תכנון הבראה'!$K64))*(1+'תכנון הבראה'!$E64)^('תכנון הבראה'!$K64/12)+
($C36=3)*'תכנון הבראה'!$L64*(BQ$17&lt;='תכנון הבראה'!$J64))+ IF($C36=4,(1-'תכנון הבראה'!$M64/'תכנון הבראה'!$B64)*'תכנון הבראה'!$C64,0)*(BQ$17&lt;='תכנון הבראה'!$D64)</f>
        <v>0</v>
      </c>
      <c r="BR36" s="162">
        <f ca="1">IF($A36="",0,($C36=0)*'פריסת חובות'!BR27 +($C36=1)*0+ ($C36=2)*IF(BR$17&lt;='תכנון הבראה'!$K64,0,OFFSET('פריסת חובות'!BR27,0,-'תכנון הבראה'!$K64))*(1+'תכנון הבראה'!$E64)^('תכנון הבראה'!$K64/12)+
($C36=3)*'תכנון הבראה'!$L64*(BR$17&lt;='תכנון הבראה'!$J64))+ IF($C36=4,(1-'תכנון הבראה'!$M64/'תכנון הבראה'!$B64)*'תכנון הבראה'!$C64,0)*(BR$17&lt;='תכנון הבראה'!$D64)</f>
        <v>0</v>
      </c>
      <c r="BS36" s="162">
        <f ca="1">IF($A36="",0,($C36=0)*'פריסת חובות'!BS27 +($C36=1)*0+ ($C36=2)*IF(BS$17&lt;='תכנון הבראה'!$K64,0,OFFSET('פריסת חובות'!BS27,0,-'תכנון הבראה'!$K64))*(1+'תכנון הבראה'!$E64)^('תכנון הבראה'!$K64/12)+
($C36=3)*'תכנון הבראה'!$L64*(BS$17&lt;='תכנון הבראה'!$J64))+ IF($C36=4,(1-'תכנון הבראה'!$M64/'תכנון הבראה'!$B64)*'תכנון הבראה'!$C64,0)*(BS$17&lt;='תכנון הבראה'!$D64)</f>
        <v>0</v>
      </c>
      <c r="BT36" s="162">
        <f ca="1">IF($A36="",0,($C36=0)*'פריסת חובות'!BT27 +($C36=1)*0+ ($C36=2)*IF(BT$17&lt;='תכנון הבראה'!$K64,0,OFFSET('פריסת חובות'!BT27,0,-'תכנון הבראה'!$K64))*(1+'תכנון הבראה'!$E64)^('תכנון הבראה'!$K64/12)+
($C36=3)*'תכנון הבראה'!$L64*(BT$17&lt;='תכנון הבראה'!$J64))+ IF($C36=4,(1-'תכנון הבראה'!$M64/'תכנון הבראה'!$B64)*'תכנון הבראה'!$C64,0)*(BT$17&lt;='תכנון הבראה'!$D64)</f>
        <v>0</v>
      </c>
      <c r="BU36" s="162">
        <f ca="1">IF($A36="",0,($C36=0)*'פריסת חובות'!BU27 +($C36=1)*0+ ($C36=2)*IF(BU$17&lt;='תכנון הבראה'!$K64,0,OFFSET('פריסת חובות'!BU27,0,-'תכנון הבראה'!$K64))*(1+'תכנון הבראה'!$E64)^('תכנון הבראה'!$K64/12)+
($C36=3)*'תכנון הבראה'!$L64*(BU$17&lt;='תכנון הבראה'!$J64))+ IF($C36=4,(1-'תכנון הבראה'!$M64/'תכנון הבראה'!$B64)*'תכנון הבראה'!$C64,0)*(BU$17&lt;='תכנון הבראה'!$D64)</f>
        <v>0</v>
      </c>
      <c r="BV36" s="162">
        <f ca="1">IF($A36="",0,($C36=0)*'פריסת חובות'!BV27 +($C36=1)*0+ ($C36=2)*IF(BV$17&lt;='תכנון הבראה'!$K64,0,OFFSET('פריסת חובות'!BV27,0,-'תכנון הבראה'!$K64))*(1+'תכנון הבראה'!$E64)^('תכנון הבראה'!$K64/12)+
($C36=3)*'תכנון הבראה'!$L64*(BV$17&lt;='תכנון הבראה'!$J64))+ IF($C36=4,(1-'תכנון הבראה'!$M64/'תכנון הבראה'!$B64)*'תכנון הבראה'!$C64,0)*(BV$17&lt;='תכנון הבראה'!$D64)</f>
        <v>0</v>
      </c>
      <c r="BW36" s="162">
        <f ca="1">IF($A36="",0,($C36=0)*'פריסת חובות'!BW27 +($C36=1)*0+ ($C36=2)*IF(BW$17&lt;='תכנון הבראה'!$K64,0,OFFSET('פריסת חובות'!BW27,0,-'תכנון הבראה'!$K64))*(1+'תכנון הבראה'!$E64)^('תכנון הבראה'!$K64/12)+
($C36=3)*'תכנון הבראה'!$L64*(BW$17&lt;='תכנון הבראה'!$J64))+ IF($C36=4,(1-'תכנון הבראה'!$M64/'תכנון הבראה'!$B64)*'תכנון הבראה'!$C64,0)*(BW$17&lt;='תכנון הבראה'!$D64)</f>
        <v>0</v>
      </c>
      <c r="BX36" s="162">
        <f ca="1">IF($A36="",0,($C36=0)*'פריסת חובות'!BX27 +($C36=1)*0+ ($C36=2)*IF(BX$17&lt;='תכנון הבראה'!$K64,0,OFFSET('פריסת חובות'!BX27,0,-'תכנון הבראה'!$K64))*(1+'תכנון הבראה'!$E64)^('תכנון הבראה'!$K64/12)+
($C36=3)*'תכנון הבראה'!$L64*(BX$17&lt;='תכנון הבראה'!$J64))+ IF($C36=4,(1-'תכנון הבראה'!$M64/'תכנון הבראה'!$B64)*'תכנון הבראה'!$C64,0)*(BX$17&lt;='תכנון הבראה'!$D64)</f>
        <v>0</v>
      </c>
      <c r="BY36" s="162">
        <f ca="1">IF($A36="",0,($C36=0)*'פריסת חובות'!BY27 +($C36=1)*0+ ($C36=2)*IF(BY$17&lt;='תכנון הבראה'!$K64,0,OFFSET('פריסת חובות'!BY27,0,-'תכנון הבראה'!$K64))*(1+'תכנון הבראה'!$E64)^('תכנון הבראה'!$K64/12)+
($C36=3)*'תכנון הבראה'!$L64*(BY$17&lt;='תכנון הבראה'!$J64))+ IF($C36=4,(1-'תכנון הבראה'!$M64/'תכנון הבראה'!$B64)*'תכנון הבראה'!$C64,0)*(BY$17&lt;='תכנון הבראה'!$D64)</f>
        <v>0</v>
      </c>
      <c r="BZ36" s="162">
        <f ca="1">IF($A36="",0,($C36=0)*'פריסת חובות'!BZ27 +($C36=1)*0+ ($C36=2)*IF(BZ$17&lt;='תכנון הבראה'!$K64,0,OFFSET('פריסת חובות'!BZ27,0,-'תכנון הבראה'!$K64))*(1+'תכנון הבראה'!$E64)^('תכנון הבראה'!$K64/12)+
($C36=3)*'תכנון הבראה'!$L64*(BZ$17&lt;='תכנון הבראה'!$J64))+ IF($C36=4,(1-'תכנון הבראה'!$M64/'תכנון הבראה'!$B64)*'תכנון הבראה'!$C64,0)*(BZ$17&lt;='תכנון הבראה'!$D64)</f>
        <v>0</v>
      </c>
      <c r="CA36" s="162">
        <f ca="1">IF($A36="",0,($C36=0)*'פריסת חובות'!CA27 +($C36=1)*0+ ($C36=2)*IF(CA$17&lt;='תכנון הבראה'!$K64,0,OFFSET('פריסת חובות'!CA27,0,-'תכנון הבראה'!$K64))*(1+'תכנון הבראה'!$E64)^('תכנון הבראה'!$K64/12)+
($C36=3)*'תכנון הבראה'!$L64*(CA$17&lt;='תכנון הבראה'!$J64))+ IF($C36=4,(1-'תכנון הבראה'!$M64/'תכנון הבראה'!$B64)*'תכנון הבראה'!$C64,0)*(CA$17&lt;='תכנון הבראה'!$D64)</f>
        <v>0</v>
      </c>
      <c r="CB36" s="162">
        <f ca="1">IF($A36="",0,($C36=0)*'פריסת חובות'!CB27 +($C36=1)*0+ ($C36=2)*IF(CB$17&lt;='תכנון הבראה'!$K64,0,OFFSET('פריסת חובות'!CB27,0,-'תכנון הבראה'!$K64))*(1+'תכנון הבראה'!$E64)^('תכנון הבראה'!$K64/12)+
($C36=3)*'תכנון הבראה'!$L64*(CB$17&lt;='תכנון הבראה'!$J64))+ IF($C36=4,(1-'תכנון הבראה'!$M64/'תכנון הבראה'!$B64)*'תכנון הבראה'!$C64,0)*(CB$17&lt;='תכנון הבראה'!$D64)</f>
        <v>0</v>
      </c>
      <c r="CC36" s="162">
        <f ca="1">IF($A36="",0,($C36=0)*'פריסת חובות'!CC27 +($C36=1)*0+ ($C36=2)*IF(CC$17&lt;='תכנון הבראה'!$K64,0,OFFSET('פריסת חובות'!CC27,0,-'תכנון הבראה'!$K64))*(1+'תכנון הבראה'!$E64)^('תכנון הבראה'!$K64/12)+
($C36=3)*'תכנון הבראה'!$L64*(CC$17&lt;='תכנון הבראה'!$J64))+ IF($C36=4,(1-'תכנון הבראה'!$M64/'תכנון הבראה'!$B64)*'תכנון הבראה'!$C64,0)*(CC$17&lt;='תכנון הבראה'!$D64)</f>
        <v>0</v>
      </c>
      <c r="CD36" s="162">
        <f ca="1">IF($A36="",0,($C36=0)*'פריסת חובות'!CD27 +($C36=1)*0+ ($C36=2)*IF(CD$17&lt;='תכנון הבראה'!$K64,0,OFFSET('פריסת חובות'!CD27,0,-'תכנון הבראה'!$K64))*(1+'תכנון הבראה'!$E64)^('תכנון הבראה'!$K64/12)+
($C36=3)*'תכנון הבראה'!$L64*(CD$17&lt;='תכנון הבראה'!$J64))+ IF($C36=4,(1-'תכנון הבראה'!$M64/'תכנון הבראה'!$B64)*'תכנון הבראה'!$C64,0)*(CD$17&lt;='תכנון הבראה'!$D64)</f>
        <v>0</v>
      </c>
      <c r="CE36" s="162">
        <f ca="1">IF($A36="",0,($C36=0)*'פריסת חובות'!CE27 +($C36=1)*0+ ($C36=2)*IF(CE$17&lt;='תכנון הבראה'!$K64,0,OFFSET('פריסת חובות'!CE27,0,-'תכנון הבראה'!$K64))*(1+'תכנון הבראה'!$E64)^('תכנון הבראה'!$K64/12)+
($C36=3)*'תכנון הבראה'!$L64*(CE$17&lt;='תכנון הבראה'!$J64))+ IF($C36=4,(1-'תכנון הבראה'!$M64/'תכנון הבראה'!$B64)*'תכנון הבראה'!$C64,0)*(CE$17&lt;='תכנון הבראה'!$D64)</f>
        <v>0</v>
      </c>
      <c r="CF36" s="162">
        <f ca="1">IF($A36="",0,($C36=0)*'פריסת חובות'!CF27 +($C36=1)*0+ ($C36=2)*IF(CF$17&lt;='תכנון הבראה'!$K64,0,OFFSET('פריסת חובות'!CF27,0,-'תכנון הבראה'!$K64))*(1+'תכנון הבראה'!$E64)^('תכנון הבראה'!$K64/12)+
($C36=3)*'תכנון הבראה'!$L64*(CF$17&lt;='תכנון הבראה'!$J64))+ IF($C36=4,(1-'תכנון הבראה'!$M64/'תכנון הבראה'!$B64)*'תכנון הבראה'!$C64,0)*(CF$17&lt;='תכנון הבראה'!$D64)</f>
        <v>0</v>
      </c>
      <c r="CG36" s="162">
        <f ca="1">IF($A36="",0,($C36=0)*'פריסת חובות'!CG27 +($C36=1)*0+ ($C36=2)*IF(CG$17&lt;='תכנון הבראה'!$K64,0,OFFSET('פריסת חובות'!CG27,0,-'תכנון הבראה'!$K64))*(1+'תכנון הבראה'!$E64)^('תכנון הבראה'!$K64/12)+
($C36=3)*'תכנון הבראה'!$L64*(CG$17&lt;='תכנון הבראה'!$J64))+ IF($C36=4,(1-'תכנון הבראה'!$M64/'תכנון הבראה'!$B64)*'תכנון הבראה'!$C64,0)*(CG$17&lt;='תכנון הבראה'!$D64)</f>
        <v>0</v>
      </c>
      <c r="CH36" s="162">
        <f ca="1">IF($A36="",0,($C36=0)*'פריסת חובות'!CH27 +($C36=1)*0+ ($C36=2)*IF(CH$17&lt;='תכנון הבראה'!$K64,0,OFFSET('פריסת חובות'!CH27,0,-'תכנון הבראה'!$K64))*(1+'תכנון הבראה'!$E64)^('תכנון הבראה'!$K64/12)+
($C36=3)*'תכנון הבראה'!$L64*(CH$17&lt;='תכנון הבראה'!$J64))+ IF($C36=4,(1-'תכנון הבראה'!$M64/'תכנון הבראה'!$B64)*'תכנון הבראה'!$C64,0)*(CH$17&lt;='תכנון הבראה'!$D64)</f>
        <v>0</v>
      </c>
      <c r="CI36" s="162">
        <f ca="1">IF($A36="",0,($C36=0)*'פריסת חובות'!CI27 +($C36=1)*0+ ($C36=2)*IF(CI$17&lt;='תכנון הבראה'!$K64,0,OFFSET('פריסת חובות'!CI27,0,-'תכנון הבראה'!$K64))*(1+'תכנון הבראה'!$E64)^('תכנון הבראה'!$K64/12)+
($C36=3)*'תכנון הבראה'!$L64*(CI$17&lt;='תכנון הבראה'!$J64))+ IF($C36=4,(1-'תכנון הבראה'!$M64/'תכנון הבראה'!$B64)*'תכנון הבראה'!$C64,0)*(CI$17&lt;='תכנון הבראה'!$D64)</f>
        <v>0</v>
      </c>
      <c r="CJ36" s="162">
        <f ca="1">IF($A36="",0,($C36=0)*'פריסת חובות'!CJ27 +($C36=1)*0+ ($C36=2)*IF(CJ$17&lt;='תכנון הבראה'!$K64,0,OFFSET('פריסת חובות'!CJ27,0,-'תכנון הבראה'!$K64))*(1+'תכנון הבראה'!$E64)^('תכנון הבראה'!$K64/12)+
($C36=3)*'תכנון הבראה'!$L64*(CJ$17&lt;='תכנון הבראה'!$J64))+ IF($C36=4,(1-'תכנון הבראה'!$M64/'תכנון הבראה'!$B64)*'תכנון הבראה'!$C64,0)*(CJ$17&lt;='תכנון הבראה'!$D64)</f>
        <v>0</v>
      </c>
      <c r="CK36" s="162">
        <f ca="1">IF($A36="",0,($C36=0)*'פריסת חובות'!CK27 +($C36=1)*0+ ($C36=2)*IF(CK$17&lt;='תכנון הבראה'!$K64,0,OFFSET('פריסת חובות'!CK27,0,-'תכנון הבראה'!$K64))*(1+'תכנון הבראה'!$E64)^('תכנון הבראה'!$K64/12)+
($C36=3)*'תכנון הבראה'!$L64*(CK$17&lt;='תכנון הבראה'!$J64))+ IF($C36=4,(1-'תכנון הבראה'!$M64/'תכנון הבראה'!$B64)*'תכנון הבראה'!$C64,0)*(CK$17&lt;='תכנון הבראה'!$D64)</f>
        <v>0</v>
      </c>
      <c r="CL36" s="162">
        <f ca="1">IF($A36="",0,($C36=0)*'פריסת חובות'!CL27 +($C36=1)*0+ ($C36=2)*IF(CL$17&lt;='תכנון הבראה'!$K64,0,OFFSET('פריסת חובות'!CL27,0,-'תכנון הבראה'!$K64))*(1+'תכנון הבראה'!$E64)^('תכנון הבראה'!$K64/12)+
($C36=3)*'תכנון הבראה'!$L64*(CL$17&lt;='תכנון הבראה'!$J64))+ IF($C36=4,(1-'תכנון הבראה'!$M64/'תכנון הבראה'!$B64)*'תכנון הבראה'!$C64,0)*(CL$17&lt;='תכנון הבראה'!$D64)</f>
        <v>0</v>
      </c>
      <c r="CM36" s="162">
        <f ca="1">IF($A36="",0,($C36=0)*'פריסת חובות'!CM27 +($C36=1)*0+ ($C36=2)*IF(CM$17&lt;='תכנון הבראה'!$K64,0,OFFSET('פריסת חובות'!CM27,0,-'תכנון הבראה'!$K64))*(1+'תכנון הבראה'!$E64)^('תכנון הבראה'!$K64/12)+
($C36=3)*'תכנון הבראה'!$L64*(CM$17&lt;='תכנון הבראה'!$J64))+ IF($C36=4,(1-'תכנון הבראה'!$M64/'תכנון הבראה'!$B64)*'תכנון הבראה'!$C64,0)*(CM$17&lt;='תכנון הבראה'!$D64)</f>
        <v>0</v>
      </c>
      <c r="CN36" s="162">
        <f ca="1">IF($A36="",0,($C36=0)*'פריסת חובות'!CN27 +($C36=1)*0+ ($C36=2)*IF(CN$17&lt;='תכנון הבראה'!$K64,0,OFFSET('פריסת חובות'!CN27,0,-'תכנון הבראה'!$K64))*(1+'תכנון הבראה'!$E64)^('תכנון הבראה'!$K64/12)+
($C36=3)*'תכנון הבראה'!$L64*(CN$17&lt;='תכנון הבראה'!$J64))+ IF($C36=4,(1-'תכנון הבראה'!$M64/'תכנון הבראה'!$B64)*'תכנון הבראה'!$C64,0)*(CN$17&lt;='תכנון הבראה'!$D64)</f>
        <v>0</v>
      </c>
      <c r="CO36" s="162">
        <f ca="1">IF($A36="",0,($C36=0)*'פריסת חובות'!CO27 +($C36=1)*0+ ($C36=2)*IF(CO$17&lt;='תכנון הבראה'!$K64,0,OFFSET('פריסת חובות'!CO27,0,-'תכנון הבראה'!$K64))*(1+'תכנון הבראה'!$E64)^('תכנון הבראה'!$K64/12)+
($C36=3)*'תכנון הבראה'!$L64*(CO$17&lt;='תכנון הבראה'!$J64))+ IF($C36=4,(1-'תכנון הבראה'!$M64/'תכנון הבראה'!$B64)*'תכנון הבראה'!$C64,0)*(CO$17&lt;='תכנון הבראה'!$D64)</f>
        <v>0</v>
      </c>
      <c r="CP36" s="162">
        <f ca="1">IF($A36="",0,($C36=0)*'פריסת חובות'!CP27 +($C36=1)*0+ ($C36=2)*IF(CP$17&lt;='תכנון הבראה'!$K64,0,OFFSET('פריסת חובות'!CP27,0,-'תכנון הבראה'!$K64))*(1+'תכנון הבראה'!$E64)^('תכנון הבראה'!$K64/12)+
($C36=3)*'תכנון הבראה'!$L64*(CP$17&lt;='תכנון הבראה'!$J64))+ IF($C36=4,(1-'תכנון הבראה'!$M64/'תכנון הבראה'!$B64)*'תכנון הבראה'!$C64,0)*(CP$17&lt;='תכנון הבראה'!$D64)</f>
        <v>0</v>
      </c>
      <c r="CQ36" s="162">
        <f ca="1">IF($A36="",0,($C36=0)*'פריסת חובות'!CQ27 +($C36=1)*0+ ($C36=2)*IF(CQ$17&lt;='תכנון הבראה'!$K64,0,OFFSET('פריסת חובות'!CQ27,0,-'תכנון הבראה'!$K64))*(1+'תכנון הבראה'!$E64)^('תכנון הבראה'!$K64/12)+
($C36=3)*'תכנון הבראה'!$L64*(CQ$17&lt;='תכנון הבראה'!$J64))+ IF($C36=4,(1-'תכנון הבראה'!$M64/'תכנון הבראה'!$B64)*'תכנון הבראה'!$C64,0)*(CQ$17&lt;='תכנון הבראה'!$D64)</f>
        <v>0</v>
      </c>
      <c r="CR36" s="162">
        <f ca="1">IF($A36="",0,($C36=0)*'פריסת חובות'!CR27 +($C36=1)*0+ ($C36=2)*IF(CR$17&lt;='תכנון הבראה'!$K64,0,OFFSET('פריסת חובות'!CR27,0,-'תכנון הבראה'!$K64))*(1+'תכנון הבראה'!$E64)^('תכנון הבראה'!$K64/12)+
($C36=3)*'תכנון הבראה'!$L64*(CR$17&lt;='תכנון הבראה'!$J64))+ IF($C36=4,(1-'תכנון הבראה'!$M64/'תכנון הבראה'!$B64)*'תכנון הבראה'!$C64,0)*(CR$17&lt;='תכנון הבראה'!$D64)</f>
        <v>0</v>
      </c>
      <c r="CS36" s="162">
        <f ca="1">IF($A36="",0,($C36=0)*'פריסת חובות'!CS27 +($C36=1)*0+ ($C36=2)*IF(CS$17&lt;='תכנון הבראה'!$K64,0,OFFSET('פריסת חובות'!CS27,0,-'תכנון הבראה'!$K64))*(1+'תכנון הבראה'!$E64)^('תכנון הבראה'!$K64/12)+
($C36=3)*'תכנון הבראה'!$L64*(CS$17&lt;='תכנון הבראה'!$J64))+ IF($C36=4,(1-'תכנון הבראה'!$M64/'תכנון הבראה'!$B64)*'תכנון הבראה'!$C64,0)*(CS$17&lt;='תכנון הבראה'!$D64)</f>
        <v>0</v>
      </c>
      <c r="CT36" s="162">
        <f ca="1">IF($A36="",0,($C36=0)*'פריסת חובות'!CT27 +($C36=1)*0+ ($C36=2)*IF(CT$17&lt;='תכנון הבראה'!$K64,0,OFFSET('פריסת חובות'!CT27,0,-'תכנון הבראה'!$K64))*(1+'תכנון הבראה'!$E64)^('תכנון הבראה'!$K64/12)+
($C36=3)*'תכנון הבראה'!$L64*(CT$17&lt;='תכנון הבראה'!$J64))+ IF($C36=4,(1-'תכנון הבראה'!$M64/'תכנון הבראה'!$B64)*'תכנון הבראה'!$C64,0)*(CT$17&lt;='תכנון הבראה'!$D64)</f>
        <v>0</v>
      </c>
      <c r="CU36" s="162">
        <f ca="1">IF($A36="",0,($C36=0)*'פריסת חובות'!CU27 +($C36=1)*0+ ($C36=2)*IF(CU$17&lt;='תכנון הבראה'!$K64,0,OFFSET('פריסת חובות'!CU27,0,-'תכנון הבראה'!$K64))*(1+'תכנון הבראה'!$E64)^('תכנון הבראה'!$K64/12)+
($C36=3)*'תכנון הבראה'!$L64*(CU$17&lt;='תכנון הבראה'!$J64))+ IF($C36=4,(1-'תכנון הבראה'!$M64/'תכנון הבראה'!$B64)*'תכנון הבראה'!$C64,0)*(CU$17&lt;='תכנון הבראה'!$D64)</f>
        <v>0</v>
      </c>
      <c r="CV36" s="162">
        <f ca="1">IF($A36="",0,($C36=0)*'פריסת חובות'!CV27 +($C36=1)*0+ ($C36=2)*IF(CV$17&lt;='תכנון הבראה'!$K64,0,OFFSET('פריסת חובות'!CV27,0,-'תכנון הבראה'!$K64))*(1+'תכנון הבראה'!$E64)^('תכנון הבראה'!$K64/12)+
($C36=3)*'תכנון הבראה'!$L64*(CV$17&lt;='תכנון הבראה'!$J64))+ IF($C36=4,(1-'תכנון הבראה'!$M64/'תכנון הבראה'!$B64)*'תכנון הבראה'!$C64,0)*(CV$17&lt;='תכנון הבראה'!$D64)</f>
        <v>0</v>
      </c>
      <c r="CW36" s="162">
        <f ca="1">IF($A36="",0,($C36=0)*'פריסת חובות'!CW27 +($C36=1)*0+ ($C36=2)*IF(CW$17&lt;='תכנון הבראה'!$K64,0,OFFSET('פריסת חובות'!CW27,0,-'תכנון הבראה'!$K64))*(1+'תכנון הבראה'!$E64)^('תכנון הבראה'!$K64/12)+
($C36=3)*'תכנון הבראה'!$L64*(CW$17&lt;='תכנון הבראה'!$J64))+ IF($C36=4,(1-'תכנון הבראה'!$M64/'תכנון הבראה'!$B64)*'תכנון הבראה'!$C64,0)*(CW$17&lt;='תכנון הבראה'!$D64)</f>
        <v>0</v>
      </c>
      <c r="CX36" s="162">
        <f ca="1">IF($A36="",0,($C36=0)*'פריסת חובות'!CX27 +($C36=1)*0+ ($C36=2)*IF(CX$17&lt;='תכנון הבראה'!$K64,0,OFFSET('פריסת חובות'!CX27,0,-'תכנון הבראה'!$K64))*(1+'תכנון הבראה'!$E64)^('תכנון הבראה'!$K64/12)+
($C36=3)*'תכנון הבראה'!$L64*(CX$17&lt;='תכנון הבראה'!$J64))+ IF($C36=4,(1-'תכנון הבראה'!$M64/'תכנון הבראה'!$B64)*'תכנון הבראה'!$C64,0)*(CX$17&lt;='תכנון הבראה'!$D64)</f>
        <v>0</v>
      </c>
      <c r="CY36" s="162">
        <f ca="1">IF($A36="",0,($C36=0)*'פריסת חובות'!CY27 +($C36=1)*0+ ($C36=2)*IF(CY$17&lt;='תכנון הבראה'!$K64,0,OFFSET('פריסת חובות'!CY27,0,-'תכנון הבראה'!$K64))*(1+'תכנון הבראה'!$E64)^('תכנון הבראה'!$K64/12)+
($C36=3)*'תכנון הבראה'!$L64*(CY$17&lt;='תכנון הבראה'!$J64))+ IF($C36=4,(1-'תכנון הבראה'!$M64/'תכנון הבראה'!$B64)*'תכנון הבראה'!$C64,0)*(CY$17&lt;='תכנון הבראה'!$D64)</f>
        <v>0</v>
      </c>
      <c r="CZ36" s="163">
        <f ca="1">IF($A36="",0,($C36=0)*'פריסת חובות'!CZ27 +($C36=1)*0+ ($C36=2)*IF(CZ$17&lt;='תכנון הבראה'!$K64,0,OFFSET('פריסת חובות'!CZ27,0,-'תכנון הבראה'!$K64))*(1+'תכנון הבראה'!$E64)^('תכנון הבראה'!$K64/12)+
($C36=3)*'תכנון הבראה'!$L64*(CZ$17&lt;='תכנון הבראה'!$J64))+ IF($C36=4,(1-'תכנון הבראה'!$M64/'תכנון הבראה'!$B64)*'תכנון הבראה'!$C64,0)*(CZ$17&lt;='תכנון הבראה'!$D64)</f>
        <v>0</v>
      </c>
    </row>
    <row r="37" spans="1:104" ht="12.75" hidden="1" customHeight="1" outlineLevel="1">
      <c r="A37" s="193" t="str">
        <f ca="1">'תכנון הבראה'!A65</f>
        <v/>
      </c>
      <c r="B37" s="161">
        <f>'תכנון הבראה'!H65</f>
        <v>0</v>
      </c>
      <c r="C37" s="158">
        <f t="shared" si="18"/>
        <v>0</v>
      </c>
      <c r="D37" s="158"/>
      <c r="E37" s="162">
        <f ca="1">IF($A37="",0,($C37=0)*'פריסת חובות'!E28 +($C37=1)*0+ ($C37=2)*IF(E$17&lt;='תכנון הבראה'!$K65,0,OFFSET('פריסת חובות'!E28,0,-'תכנון הבראה'!$K65))*(1+'תכנון הבראה'!$E65)^('תכנון הבראה'!$K65/12)+
($C37=3)*'תכנון הבראה'!$L65*(E$17&lt;='תכנון הבראה'!$J65))+ IF($C37=4,(1-'תכנון הבראה'!$M65/'תכנון הבראה'!$B65)*'תכנון הבראה'!$C65,0)*(E$17&lt;='תכנון הבראה'!$D65)</f>
        <v>0</v>
      </c>
      <c r="F37" s="162">
        <f ca="1">IF($A37="",0,($C37=0)*'פריסת חובות'!F28 +($C37=1)*0+ ($C37=2)*IF(F$17&lt;='תכנון הבראה'!$K65,0,OFFSET('פריסת חובות'!F28,0,-'תכנון הבראה'!$K65))*(1+'תכנון הבראה'!$E65)^('תכנון הבראה'!$K65/12)+
($C37=3)*'תכנון הבראה'!$L65*(F$17&lt;='תכנון הבראה'!$J65))+ IF($C37=4,(1-'תכנון הבראה'!$M65/'תכנון הבראה'!$B65)*'תכנון הבראה'!$C65,0)*(F$17&lt;='תכנון הבראה'!$D65)</f>
        <v>0</v>
      </c>
      <c r="G37" s="162">
        <f ca="1">IF($A37="",0,($C37=0)*'פריסת חובות'!G28 +($C37=1)*0+ ($C37=2)*IF(G$17&lt;='תכנון הבראה'!$K65,0,OFFSET('פריסת חובות'!G28,0,-'תכנון הבראה'!$K65))*(1+'תכנון הבראה'!$E65)^('תכנון הבראה'!$K65/12)+
($C37=3)*'תכנון הבראה'!$L65*(G$17&lt;='תכנון הבראה'!$J65))+ IF($C37=4,(1-'תכנון הבראה'!$M65/'תכנון הבראה'!$B65)*'תכנון הבראה'!$C65,0)*(G$17&lt;='תכנון הבראה'!$D65)</f>
        <v>0</v>
      </c>
      <c r="H37" s="162">
        <f ca="1">IF($A37="",0,($C37=0)*'פריסת חובות'!H28 +($C37=1)*0+ ($C37=2)*IF(H$17&lt;='תכנון הבראה'!$K65,0,OFFSET('פריסת חובות'!H28,0,-'תכנון הבראה'!$K65))*(1+'תכנון הבראה'!$E65)^('תכנון הבראה'!$K65/12)+
($C37=3)*'תכנון הבראה'!$L65*(H$17&lt;='תכנון הבראה'!$J65))+ IF($C37=4,(1-'תכנון הבראה'!$M65/'תכנון הבראה'!$B65)*'תכנון הבראה'!$C65,0)*(H$17&lt;='תכנון הבראה'!$D65)</f>
        <v>0</v>
      </c>
      <c r="I37" s="162">
        <f ca="1">IF($A37="",0,($C37=0)*'פריסת חובות'!I28 +($C37=1)*0+ ($C37=2)*IF(I$17&lt;='תכנון הבראה'!$K65,0,OFFSET('פריסת חובות'!I28,0,-'תכנון הבראה'!$K65))*(1+'תכנון הבראה'!$E65)^('תכנון הבראה'!$K65/12)+
($C37=3)*'תכנון הבראה'!$L65*(I$17&lt;='תכנון הבראה'!$J65))+ IF($C37=4,(1-'תכנון הבראה'!$M65/'תכנון הבראה'!$B65)*'תכנון הבראה'!$C65,0)*(I$17&lt;='תכנון הבראה'!$D65)</f>
        <v>0</v>
      </c>
      <c r="J37" s="162">
        <f ca="1">IF($A37="",0,($C37=0)*'פריסת חובות'!J28 +($C37=1)*0+ ($C37=2)*IF(J$17&lt;='תכנון הבראה'!$K65,0,OFFSET('פריסת חובות'!J28,0,-'תכנון הבראה'!$K65))*(1+'תכנון הבראה'!$E65)^('תכנון הבראה'!$K65/12)+
($C37=3)*'תכנון הבראה'!$L65*(J$17&lt;='תכנון הבראה'!$J65))+ IF($C37=4,(1-'תכנון הבראה'!$M65/'תכנון הבראה'!$B65)*'תכנון הבראה'!$C65,0)*(J$17&lt;='תכנון הבראה'!$D65)</f>
        <v>0</v>
      </c>
      <c r="K37" s="162">
        <f ca="1">IF($A37="",0,($C37=0)*'פריסת חובות'!K28 +($C37=1)*0+ ($C37=2)*IF(K$17&lt;='תכנון הבראה'!$K65,0,OFFSET('פריסת חובות'!K28,0,-'תכנון הבראה'!$K65))*(1+'תכנון הבראה'!$E65)^('תכנון הבראה'!$K65/12)+
($C37=3)*'תכנון הבראה'!$L65*(K$17&lt;='תכנון הבראה'!$J65))+ IF($C37=4,(1-'תכנון הבראה'!$M65/'תכנון הבראה'!$B65)*'תכנון הבראה'!$C65,0)*(K$17&lt;='תכנון הבראה'!$D65)</f>
        <v>0</v>
      </c>
      <c r="L37" s="162">
        <f ca="1">IF($A37="",0,($C37=0)*'פריסת חובות'!L28 +($C37=1)*0+ ($C37=2)*IF(L$17&lt;='תכנון הבראה'!$K65,0,OFFSET('פריסת חובות'!L28,0,-'תכנון הבראה'!$K65))*(1+'תכנון הבראה'!$E65)^('תכנון הבראה'!$K65/12)+
($C37=3)*'תכנון הבראה'!$L65*(L$17&lt;='תכנון הבראה'!$J65))+ IF($C37=4,(1-'תכנון הבראה'!$M65/'תכנון הבראה'!$B65)*'תכנון הבראה'!$C65,0)*(L$17&lt;='תכנון הבראה'!$D65)</f>
        <v>0</v>
      </c>
      <c r="M37" s="162">
        <f ca="1">IF($A37="",0,($C37=0)*'פריסת חובות'!M28 +($C37=1)*0+ ($C37=2)*IF(M$17&lt;='תכנון הבראה'!$K65,0,OFFSET('פריסת חובות'!M28,0,-'תכנון הבראה'!$K65))*(1+'תכנון הבראה'!$E65)^('תכנון הבראה'!$K65/12)+
($C37=3)*'תכנון הבראה'!$L65*(M$17&lt;='תכנון הבראה'!$J65))+ IF($C37=4,(1-'תכנון הבראה'!$M65/'תכנון הבראה'!$B65)*'תכנון הבראה'!$C65,0)*(M$17&lt;='תכנון הבראה'!$D65)</f>
        <v>0</v>
      </c>
      <c r="N37" s="162">
        <f ca="1">IF($A37="",0,($C37=0)*'פריסת חובות'!N28 +($C37=1)*0+ ($C37=2)*IF(N$17&lt;='תכנון הבראה'!$K65,0,OFFSET('פריסת חובות'!N28,0,-'תכנון הבראה'!$K65))*(1+'תכנון הבראה'!$E65)^('תכנון הבראה'!$K65/12)+
($C37=3)*'תכנון הבראה'!$L65*(N$17&lt;='תכנון הבראה'!$J65))+ IF($C37=4,(1-'תכנון הבראה'!$M65/'תכנון הבראה'!$B65)*'תכנון הבראה'!$C65,0)*(N$17&lt;='תכנון הבראה'!$D65)</f>
        <v>0</v>
      </c>
      <c r="O37" s="162">
        <f ca="1">IF($A37="",0,($C37=0)*'פריסת חובות'!O28 +($C37=1)*0+ ($C37=2)*IF(O$17&lt;='תכנון הבראה'!$K65,0,OFFSET('פריסת חובות'!O28,0,-'תכנון הבראה'!$K65))*(1+'תכנון הבראה'!$E65)^('תכנון הבראה'!$K65/12)+
($C37=3)*'תכנון הבראה'!$L65*(O$17&lt;='תכנון הבראה'!$J65))+ IF($C37=4,(1-'תכנון הבראה'!$M65/'תכנון הבראה'!$B65)*'תכנון הבראה'!$C65,0)*(O$17&lt;='תכנון הבראה'!$D65)</f>
        <v>0</v>
      </c>
      <c r="P37" s="162">
        <f ca="1">IF($A37="",0,($C37=0)*'פריסת חובות'!P28 +($C37=1)*0+ ($C37=2)*IF(P$17&lt;='תכנון הבראה'!$K65,0,OFFSET('פריסת חובות'!P28,0,-'תכנון הבראה'!$K65))*(1+'תכנון הבראה'!$E65)^('תכנון הבראה'!$K65/12)+
($C37=3)*'תכנון הבראה'!$L65*(P$17&lt;='תכנון הבראה'!$J65))+ IF($C37=4,(1-'תכנון הבראה'!$M65/'תכנון הבראה'!$B65)*'תכנון הבראה'!$C65,0)*(P$17&lt;='תכנון הבראה'!$D65)</f>
        <v>0</v>
      </c>
      <c r="Q37" s="162">
        <f ca="1">IF($A37="",0,($C37=0)*'פריסת חובות'!Q28 +($C37=1)*0+ ($C37=2)*IF(Q$17&lt;='תכנון הבראה'!$K65,0,OFFSET('פריסת חובות'!Q28,0,-'תכנון הבראה'!$K65))*(1+'תכנון הבראה'!$E65)^('תכנון הבראה'!$K65/12)+
($C37=3)*'תכנון הבראה'!$L65*(Q$17&lt;='תכנון הבראה'!$J65))+ IF($C37=4,(1-'תכנון הבראה'!$M65/'תכנון הבראה'!$B65)*'תכנון הבראה'!$C65,0)*(Q$17&lt;='תכנון הבראה'!$D65)</f>
        <v>0</v>
      </c>
      <c r="R37" s="162">
        <f ca="1">IF($A37="",0,($C37=0)*'פריסת חובות'!R28 +($C37=1)*0+ ($C37=2)*IF(R$17&lt;='תכנון הבראה'!$K65,0,OFFSET('פריסת חובות'!R28,0,-'תכנון הבראה'!$K65))*(1+'תכנון הבראה'!$E65)^('תכנון הבראה'!$K65/12)+
($C37=3)*'תכנון הבראה'!$L65*(R$17&lt;='תכנון הבראה'!$J65))+ IF($C37=4,(1-'תכנון הבראה'!$M65/'תכנון הבראה'!$B65)*'תכנון הבראה'!$C65,0)*(R$17&lt;='תכנון הבראה'!$D65)</f>
        <v>0</v>
      </c>
      <c r="S37" s="162">
        <f ca="1">IF($A37="",0,($C37=0)*'פריסת חובות'!S28 +($C37=1)*0+ ($C37=2)*IF(S$17&lt;='תכנון הבראה'!$K65,0,OFFSET('פריסת חובות'!S28,0,-'תכנון הבראה'!$K65))*(1+'תכנון הבראה'!$E65)^('תכנון הבראה'!$K65/12)+
($C37=3)*'תכנון הבראה'!$L65*(S$17&lt;='תכנון הבראה'!$J65))+ IF($C37=4,(1-'תכנון הבראה'!$M65/'תכנון הבראה'!$B65)*'תכנון הבראה'!$C65,0)*(S$17&lt;='תכנון הבראה'!$D65)</f>
        <v>0</v>
      </c>
      <c r="T37" s="162">
        <f ca="1">IF($A37="",0,($C37=0)*'פריסת חובות'!T28 +($C37=1)*0+ ($C37=2)*IF(T$17&lt;='תכנון הבראה'!$K65,0,OFFSET('פריסת חובות'!T28,0,-'תכנון הבראה'!$K65))*(1+'תכנון הבראה'!$E65)^('תכנון הבראה'!$K65/12)+
($C37=3)*'תכנון הבראה'!$L65*(T$17&lt;='תכנון הבראה'!$J65))+ IF($C37=4,(1-'תכנון הבראה'!$M65/'תכנון הבראה'!$B65)*'תכנון הבראה'!$C65,0)*(T$17&lt;='תכנון הבראה'!$D65)</f>
        <v>0</v>
      </c>
      <c r="U37" s="162">
        <f ca="1">IF($A37="",0,($C37=0)*'פריסת חובות'!U28 +($C37=1)*0+ ($C37=2)*IF(U$17&lt;='תכנון הבראה'!$K65,0,OFFSET('פריסת חובות'!U28,0,-'תכנון הבראה'!$K65))*(1+'תכנון הבראה'!$E65)^('תכנון הבראה'!$K65/12)+
($C37=3)*'תכנון הבראה'!$L65*(U$17&lt;='תכנון הבראה'!$J65))+ IF($C37=4,(1-'תכנון הבראה'!$M65/'תכנון הבראה'!$B65)*'תכנון הבראה'!$C65,0)*(U$17&lt;='תכנון הבראה'!$D65)</f>
        <v>0</v>
      </c>
      <c r="V37" s="162">
        <f ca="1">IF($A37="",0,($C37=0)*'פריסת חובות'!V28 +($C37=1)*0+ ($C37=2)*IF(V$17&lt;='תכנון הבראה'!$K65,0,OFFSET('פריסת חובות'!V28,0,-'תכנון הבראה'!$K65))*(1+'תכנון הבראה'!$E65)^('תכנון הבראה'!$K65/12)+
($C37=3)*'תכנון הבראה'!$L65*(V$17&lt;='תכנון הבראה'!$J65))+ IF($C37=4,(1-'תכנון הבראה'!$M65/'תכנון הבראה'!$B65)*'תכנון הבראה'!$C65,0)*(V$17&lt;='תכנון הבראה'!$D65)</f>
        <v>0</v>
      </c>
      <c r="W37" s="162">
        <f ca="1">IF($A37="",0,($C37=0)*'פריסת חובות'!W28 +($C37=1)*0+ ($C37=2)*IF(W$17&lt;='תכנון הבראה'!$K65,0,OFFSET('פריסת חובות'!W28,0,-'תכנון הבראה'!$K65))*(1+'תכנון הבראה'!$E65)^('תכנון הבראה'!$K65/12)+
($C37=3)*'תכנון הבראה'!$L65*(W$17&lt;='תכנון הבראה'!$J65))+ IF($C37=4,(1-'תכנון הבראה'!$M65/'תכנון הבראה'!$B65)*'תכנון הבראה'!$C65,0)*(W$17&lt;='תכנון הבראה'!$D65)</f>
        <v>0</v>
      </c>
      <c r="X37" s="162">
        <f ca="1">IF($A37="",0,($C37=0)*'פריסת חובות'!X28 +($C37=1)*0+ ($C37=2)*IF(X$17&lt;='תכנון הבראה'!$K65,0,OFFSET('פריסת חובות'!X28,0,-'תכנון הבראה'!$K65))*(1+'תכנון הבראה'!$E65)^('תכנון הבראה'!$K65/12)+
($C37=3)*'תכנון הבראה'!$L65*(X$17&lt;='תכנון הבראה'!$J65))+ IF($C37=4,(1-'תכנון הבראה'!$M65/'תכנון הבראה'!$B65)*'תכנון הבראה'!$C65,0)*(X$17&lt;='תכנון הבראה'!$D65)</f>
        <v>0</v>
      </c>
      <c r="Y37" s="162">
        <f ca="1">IF($A37="",0,($C37=0)*'פריסת חובות'!Y28 +($C37=1)*0+ ($C37=2)*IF(Y$17&lt;='תכנון הבראה'!$K65,0,OFFSET('פריסת חובות'!Y28,0,-'תכנון הבראה'!$K65))*(1+'תכנון הבראה'!$E65)^('תכנון הבראה'!$K65/12)+
($C37=3)*'תכנון הבראה'!$L65*(Y$17&lt;='תכנון הבראה'!$J65))+ IF($C37=4,(1-'תכנון הבראה'!$M65/'תכנון הבראה'!$B65)*'תכנון הבראה'!$C65,0)*(Y$17&lt;='תכנון הבראה'!$D65)</f>
        <v>0</v>
      </c>
      <c r="Z37" s="162">
        <f ca="1">IF($A37="",0,($C37=0)*'פריסת חובות'!Z28 +($C37=1)*0+ ($C37=2)*IF(Z$17&lt;='תכנון הבראה'!$K65,0,OFFSET('פריסת חובות'!Z28,0,-'תכנון הבראה'!$K65))*(1+'תכנון הבראה'!$E65)^('תכנון הבראה'!$K65/12)+
($C37=3)*'תכנון הבראה'!$L65*(Z$17&lt;='תכנון הבראה'!$J65))+ IF($C37=4,(1-'תכנון הבראה'!$M65/'תכנון הבראה'!$B65)*'תכנון הבראה'!$C65,0)*(Z$17&lt;='תכנון הבראה'!$D65)</f>
        <v>0</v>
      </c>
      <c r="AA37" s="162">
        <f ca="1">IF($A37="",0,($C37=0)*'פריסת חובות'!AA28 +($C37=1)*0+ ($C37=2)*IF(AA$17&lt;='תכנון הבראה'!$K65,0,OFFSET('פריסת חובות'!AA28,0,-'תכנון הבראה'!$K65))*(1+'תכנון הבראה'!$E65)^('תכנון הבראה'!$K65/12)+
($C37=3)*'תכנון הבראה'!$L65*(AA$17&lt;='תכנון הבראה'!$J65))+ IF($C37=4,(1-'תכנון הבראה'!$M65/'תכנון הבראה'!$B65)*'תכנון הבראה'!$C65,0)*(AA$17&lt;='תכנון הבראה'!$D65)</f>
        <v>0</v>
      </c>
      <c r="AB37" s="162">
        <f ca="1">IF($A37="",0,($C37=0)*'פריסת חובות'!AB28 +($C37=1)*0+ ($C37=2)*IF(AB$17&lt;='תכנון הבראה'!$K65,0,OFFSET('פריסת חובות'!AB28,0,-'תכנון הבראה'!$K65))*(1+'תכנון הבראה'!$E65)^('תכנון הבראה'!$K65/12)+
($C37=3)*'תכנון הבראה'!$L65*(AB$17&lt;='תכנון הבראה'!$J65))+ IF($C37=4,(1-'תכנון הבראה'!$M65/'תכנון הבראה'!$B65)*'תכנון הבראה'!$C65,0)*(AB$17&lt;='תכנון הבראה'!$D65)</f>
        <v>0</v>
      </c>
      <c r="AC37" s="162">
        <f ca="1">IF($A37="",0,($C37=0)*'פריסת חובות'!AC28 +($C37=1)*0+ ($C37=2)*IF(AC$17&lt;='תכנון הבראה'!$K65,0,OFFSET('פריסת חובות'!AC28,0,-'תכנון הבראה'!$K65))*(1+'תכנון הבראה'!$E65)^('תכנון הבראה'!$K65/12)+
($C37=3)*'תכנון הבראה'!$L65*(AC$17&lt;='תכנון הבראה'!$J65))+ IF($C37=4,(1-'תכנון הבראה'!$M65/'תכנון הבראה'!$B65)*'תכנון הבראה'!$C65,0)*(AC$17&lt;='תכנון הבראה'!$D65)</f>
        <v>0</v>
      </c>
      <c r="AD37" s="162">
        <f ca="1">IF($A37="",0,($C37=0)*'פריסת חובות'!AD28 +($C37=1)*0+ ($C37=2)*IF(AD$17&lt;='תכנון הבראה'!$K65,0,OFFSET('פריסת חובות'!AD28,0,-'תכנון הבראה'!$K65))*(1+'תכנון הבראה'!$E65)^('תכנון הבראה'!$K65/12)+
($C37=3)*'תכנון הבראה'!$L65*(AD$17&lt;='תכנון הבראה'!$J65))+ IF($C37=4,(1-'תכנון הבראה'!$M65/'תכנון הבראה'!$B65)*'תכנון הבראה'!$C65,0)*(AD$17&lt;='תכנון הבראה'!$D65)</f>
        <v>0</v>
      </c>
      <c r="AE37" s="162">
        <f ca="1">IF($A37="",0,($C37=0)*'פריסת חובות'!AE28 +($C37=1)*0+ ($C37=2)*IF(AE$17&lt;='תכנון הבראה'!$K65,0,OFFSET('פריסת חובות'!AE28,0,-'תכנון הבראה'!$K65))*(1+'תכנון הבראה'!$E65)^('תכנון הבראה'!$K65/12)+
($C37=3)*'תכנון הבראה'!$L65*(AE$17&lt;='תכנון הבראה'!$J65))+ IF($C37=4,(1-'תכנון הבראה'!$M65/'תכנון הבראה'!$B65)*'תכנון הבראה'!$C65,0)*(AE$17&lt;='תכנון הבראה'!$D65)</f>
        <v>0</v>
      </c>
      <c r="AF37" s="162">
        <f ca="1">IF($A37="",0,($C37=0)*'פריסת חובות'!AF28 +($C37=1)*0+ ($C37=2)*IF(AF$17&lt;='תכנון הבראה'!$K65,0,OFFSET('פריסת חובות'!AF28,0,-'תכנון הבראה'!$K65))*(1+'תכנון הבראה'!$E65)^('תכנון הבראה'!$K65/12)+
($C37=3)*'תכנון הבראה'!$L65*(AF$17&lt;='תכנון הבראה'!$J65))+ IF($C37=4,(1-'תכנון הבראה'!$M65/'תכנון הבראה'!$B65)*'תכנון הבראה'!$C65,0)*(AF$17&lt;='תכנון הבראה'!$D65)</f>
        <v>0</v>
      </c>
      <c r="AG37" s="162">
        <f ca="1">IF($A37="",0,($C37=0)*'פריסת חובות'!AG28 +($C37=1)*0+ ($C37=2)*IF(AG$17&lt;='תכנון הבראה'!$K65,0,OFFSET('פריסת חובות'!AG28,0,-'תכנון הבראה'!$K65))*(1+'תכנון הבראה'!$E65)^('תכנון הבראה'!$K65/12)+
($C37=3)*'תכנון הבראה'!$L65*(AG$17&lt;='תכנון הבראה'!$J65))+ IF($C37=4,(1-'תכנון הבראה'!$M65/'תכנון הבראה'!$B65)*'תכנון הבראה'!$C65,0)*(AG$17&lt;='תכנון הבראה'!$D65)</f>
        <v>0</v>
      </c>
      <c r="AH37" s="162">
        <f ca="1">IF($A37="",0,($C37=0)*'פריסת חובות'!AH28 +($C37=1)*0+ ($C37=2)*IF(AH$17&lt;='תכנון הבראה'!$K65,0,OFFSET('פריסת חובות'!AH28,0,-'תכנון הבראה'!$K65))*(1+'תכנון הבראה'!$E65)^('תכנון הבראה'!$K65/12)+
($C37=3)*'תכנון הבראה'!$L65*(AH$17&lt;='תכנון הבראה'!$J65))+ IF($C37=4,(1-'תכנון הבראה'!$M65/'תכנון הבראה'!$B65)*'תכנון הבראה'!$C65,0)*(AH$17&lt;='תכנון הבראה'!$D65)</f>
        <v>0</v>
      </c>
      <c r="AI37" s="162">
        <f ca="1">IF($A37="",0,($C37=0)*'פריסת חובות'!AI28 +($C37=1)*0+ ($C37=2)*IF(AI$17&lt;='תכנון הבראה'!$K65,0,OFFSET('פריסת חובות'!AI28,0,-'תכנון הבראה'!$K65))*(1+'תכנון הבראה'!$E65)^('תכנון הבראה'!$K65/12)+
($C37=3)*'תכנון הבראה'!$L65*(AI$17&lt;='תכנון הבראה'!$J65))+ IF($C37=4,(1-'תכנון הבראה'!$M65/'תכנון הבראה'!$B65)*'תכנון הבראה'!$C65,0)*(AI$17&lt;='תכנון הבראה'!$D65)</f>
        <v>0</v>
      </c>
      <c r="AJ37" s="162">
        <f ca="1">IF($A37="",0,($C37=0)*'פריסת חובות'!AJ28 +($C37=1)*0+ ($C37=2)*IF(AJ$17&lt;='תכנון הבראה'!$K65,0,OFFSET('פריסת חובות'!AJ28,0,-'תכנון הבראה'!$K65))*(1+'תכנון הבראה'!$E65)^('תכנון הבראה'!$K65/12)+
($C37=3)*'תכנון הבראה'!$L65*(AJ$17&lt;='תכנון הבראה'!$J65))+ IF($C37=4,(1-'תכנון הבראה'!$M65/'תכנון הבראה'!$B65)*'תכנון הבראה'!$C65,0)*(AJ$17&lt;='תכנון הבראה'!$D65)</f>
        <v>0</v>
      </c>
      <c r="AK37" s="162">
        <f ca="1">IF($A37="",0,($C37=0)*'פריסת חובות'!AK28 +($C37=1)*0+ ($C37=2)*IF(AK$17&lt;='תכנון הבראה'!$K65,0,OFFSET('פריסת חובות'!AK28,0,-'תכנון הבראה'!$K65))*(1+'תכנון הבראה'!$E65)^('תכנון הבראה'!$K65/12)+
($C37=3)*'תכנון הבראה'!$L65*(AK$17&lt;='תכנון הבראה'!$J65))+ IF($C37=4,(1-'תכנון הבראה'!$M65/'תכנון הבראה'!$B65)*'תכנון הבראה'!$C65,0)*(AK$17&lt;='תכנון הבראה'!$D65)</f>
        <v>0</v>
      </c>
      <c r="AL37" s="162">
        <f ca="1">IF($A37="",0,($C37=0)*'פריסת חובות'!AL28 +($C37=1)*0+ ($C37=2)*IF(AL$17&lt;='תכנון הבראה'!$K65,0,OFFSET('פריסת חובות'!AL28,0,-'תכנון הבראה'!$K65))*(1+'תכנון הבראה'!$E65)^('תכנון הבראה'!$K65/12)+
($C37=3)*'תכנון הבראה'!$L65*(AL$17&lt;='תכנון הבראה'!$J65))+ IF($C37=4,(1-'תכנון הבראה'!$M65/'תכנון הבראה'!$B65)*'תכנון הבראה'!$C65,0)*(AL$17&lt;='תכנון הבראה'!$D65)</f>
        <v>0</v>
      </c>
      <c r="AM37" s="162">
        <f ca="1">IF($A37="",0,($C37=0)*'פריסת חובות'!AM28 +($C37=1)*0+ ($C37=2)*IF(AM$17&lt;='תכנון הבראה'!$K65,0,OFFSET('פריסת חובות'!AM28,0,-'תכנון הבראה'!$K65))*(1+'תכנון הבראה'!$E65)^('תכנון הבראה'!$K65/12)+
($C37=3)*'תכנון הבראה'!$L65*(AM$17&lt;='תכנון הבראה'!$J65))+ IF($C37=4,(1-'תכנון הבראה'!$M65/'תכנון הבראה'!$B65)*'תכנון הבראה'!$C65,0)*(AM$17&lt;='תכנון הבראה'!$D65)</f>
        <v>0</v>
      </c>
      <c r="AN37" s="162">
        <f ca="1">IF($A37="",0,($C37=0)*'פריסת חובות'!AN28 +($C37=1)*0+ ($C37=2)*IF(AN$17&lt;='תכנון הבראה'!$K65,0,OFFSET('פריסת חובות'!AN28,0,-'תכנון הבראה'!$K65))*(1+'תכנון הבראה'!$E65)^('תכנון הבראה'!$K65/12)+
($C37=3)*'תכנון הבראה'!$L65*(AN$17&lt;='תכנון הבראה'!$J65))+ IF($C37=4,(1-'תכנון הבראה'!$M65/'תכנון הבראה'!$B65)*'תכנון הבראה'!$C65,0)*(AN$17&lt;='תכנון הבראה'!$D65)</f>
        <v>0</v>
      </c>
      <c r="AO37" s="162">
        <f ca="1">IF($A37="",0,($C37=0)*'פריסת חובות'!AO28 +($C37=1)*0+ ($C37=2)*IF(AO$17&lt;='תכנון הבראה'!$K65,0,OFFSET('פריסת חובות'!AO28,0,-'תכנון הבראה'!$K65))*(1+'תכנון הבראה'!$E65)^('תכנון הבראה'!$K65/12)+
($C37=3)*'תכנון הבראה'!$L65*(AO$17&lt;='תכנון הבראה'!$J65))+ IF($C37=4,(1-'תכנון הבראה'!$M65/'תכנון הבראה'!$B65)*'תכנון הבראה'!$C65,0)*(AO$17&lt;='תכנון הבראה'!$D65)</f>
        <v>0</v>
      </c>
      <c r="AP37" s="162">
        <f ca="1">IF($A37="",0,($C37=0)*'פריסת חובות'!AP28 +($C37=1)*0+ ($C37=2)*IF(AP$17&lt;='תכנון הבראה'!$K65,0,OFFSET('פריסת חובות'!AP28,0,-'תכנון הבראה'!$K65))*(1+'תכנון הבראה'!$E65)^('תכנון הבראה'!$K65/12)+
($C37=3)*'תכנון הבראה'!$L65*(AP$17&lt;='תכנון הבראה'!$J65))+ IF($C37=4,(1-'תכנון הבראה'!$M65/'תכנון הבראה'!$B65)*'תכנון הבראה'!$C65,0)*(AP$17&lt;='תכנון הבראה'!$D65)</f>
        <v>0</v>
      </c>
      <c r="AQ37" s="162">
        <f ca="1">IF($A37="",0,($C37=0)*'פריסת חובות'!AQ28 +($C37=1)*0+ ($C37=2)*IF(AQ$17&lt;='תכנון הבראה'!$K65,0,OFFSET('פריסת חובות'!AQ28,0,-'תכנון הבראה'!$K65))*(1+'תכנון הבראה'!$E65)^('תכנון הבראה'!$K65/12)+
($C37=3)*'תכנון הבראה'!$L65*(AQ$17&lt;='תכנון הבראה'!$J65))+ IF($C37=4,(1-'תכנון הבראה'!$M65/'תכנון הבראה'!$B65)*'תכנון הבראה'!$C65,0)*(AQ$17&lt;='תכנון הבראה'!$D65)</f>
        <v>0</v>
      </c>
      <c r="AR37" s="162">
        <f ca="1">IF($A37="",0,($C37=0)*'פריסת חובות'!AR28 +($C37=1)*0+ ($C37=2)*IF(AR$17&lt;='תכנון הבראה'!$K65,0,OFFSET('פריסת חובות'!AR28,0,-'תכנון הבראה'!$K65))*(1+'תכנון הבראה'!$E65)^('תכנון הבראה'!$K65/12)+
($C37=3)*'תכנון הבראה'!$L65*(AR$17&lt;='תכנון הבראה'!$J65))+ IF($C37=4,(1-'תכנון הבראה'!$M65/'תכנון הבראה'!$B65)*'תכנון הבראה'!$C65,0)*(AR$17&lt;='תכנון הבראה'!$D65)</f>
        <v>0</v>
      </c>
      <c r="AS37" s="162">
        <f ca="1">IF($A37="",0,($C37=0)*'פריסת חובות'!AS28 +($C37=1)*0+ ($C37=2)*IF(AS$17&lt;='תכנון הבראה'!$K65,0,OFFSET('פריסת חובות'!AS28,0,-'תכנון הבראה'!$K65))*(1+'תכנון הבראה'!$E65)^('תכנון הבראה'!$K65/12)+
($C37=3)*'תכנון הבראה'!$L65*(AS$17&lt;='תכנון הבראה'!$J65))+ IF($C37=4,(1-'תכנון הבראה'!$M65/'תכנון הבראה'!$B65)*'תכנון הבראה'!$C65,0)*(AS$17&lt;='תכנון הבראה'!$D65)</f>
        <v>0</v>
      </c>
      <c r="AT37" s="162">
        <f ca="1">IF($A37="",0,($C37=0)*'פריסת חובות'!AT28 +($C37=1)*0+ ($C37=2)*IF(AT$17&lt;='תכנון הבראה'!$K65,0,OFFSET('פריסת חובות'!AT28,0,-'תכנון הבראה'!$K65))*(1+'תכנון הבראה'!$E65)^('תכנון הבראה'!$K65/12)+
($C37=3)*'תכנון הבראה'!$L65*(AT$17&lt;='תכנון הבראה'!$J65))+ IF($C37=4,(1-'תכנון הבראה'!$M65/'תכנון הבראה'!$B65)*'תכנון הבראה'!$C65,0)*(AT$17&lt;='תכנון הבראה'!$D65)</f>
        <v>0</v>
      </c>
      <c r="AU37" s="162">
        <f ca="1">IF($A37="",0,($C37=0)*'פריסת חובות'!AU28 +($C37=1)*0+ ($C37=2)*IF(AU$17&lt;='תכנון הבראה'!$K65,0,OFFSET('פריסת חובות'!AU28,0,-'תכנון הבראה'!$K65))*(1+'תכנון הבראה'!$E65)^('תכנון הבראה'!$K65/12)+
($C37=3)*'תכנון הבראה'!$L65*(AU$17&lt;='תכנון הבראה'!$J65))+ IF($C37=4,(1-'תכנון הבראה'!$M65/'תכנון הבראה'!$B65)*'תכנון הבראה'!$C65,0)*(AU$17&lt;='תכנון הבראה'!$D65)</f>
        <v>0</v>
      </c>
      <c r="AV37" s="162">
        <f ca="1">IF($A37="",0,($C37=0)*'פריסת חובות'!AV28 +($C37=1)*0+ ($C37=2)*IF(AV$17&lt;='תכנון הבראה'!$K65,0,OFFSET('פריסת חובות'!AV28,0,-'תכנון הבראה'!$K65))*(1+'תכנון הבראה'!$E65)^('תכנון הבראה'!$K65/12)+
($C37=3)*'תכנון הבראה'!$L65*(AV$17&lt;='תכנון הבראה'!$J65))+ IF($C37=4,(1-'תכנון הבראה'!$M65/'תכנון הבראה'!$B65)*'תכנון הבראה'!$C65,0)*(AV$17&lt;='תכנון הבראה'!$D65)</f>
        <v>0</v>
      </c>
      <c r="AW37" s="162">
        <f ca="1">IF($A37="",0,($C37=0)*'פריסת חובות'!AW28 +($C37=1)*0+ ($C37=2)*IF(AW$17&lt;='תכנון הבראה'!$K65,0,OFFSET('פריסת חובות'!AW28,0,-'תכנון הבראה'!$K65))*(1+'תכנון הבראה'!$E65)^('תכנון הבראה'!$K65/12)+
($C37=3)*'תכנון הבראה'!$L65*(AW$17&lt;='תכנון הבראה'!$J65))+ IF($C37=4,(1-'תכנון הבראה'!$M65/'תכנון הבראה'!$B65)*'תכנון הבראה'!$C65,0)*(AW$17&lt;='תכנון הבראה'!$D65)</f>
        <v>0</v>
      </c>
      <c r="AX37" s="162">
        <f ca="1">IF($A37="",0,($C37=0)*'פריסת חובות'!AX28 +($C37=1)*0+ ($C37=2)*IF(AX$17&lt;='תכנון הבראה'!$K65,0,OFFSET('פריסת חובות'!AX28,0,-'תכנון הבראה'!$K65))*(1+'תכנון הבראה'!$E65)^('תכנון הבראה'!$K65/12)+
($C37=3)*'תכנון הבראה'!$L65*(AX$17&lt;='תכנון הבראה'!$J65))+ IF($C37=4,(1-'תכנון הבראה'!$M65/'תכנון הבראה'!$B65)*'תכנון הבראה'!$C65,0)*(AX$17&lt;='תכנון הבראה'!$D65)</f>
        <v>0</v>
      </c>
      <c r="AY37" s="162">
        <f ca="1">IF($A37="",0,($C37=0)*'פריסת חובות'!AY28 +($C37=1)*0+ ($C37=2)*IF(AY$17&lt;='תכנון הבראה'!$K65,0,OFFSET('פריסת חובות'!AY28,0,-'תכנון הבראה'!$K65))*(1+'תכנון הבראה'!$E65)^('תכנון הבראה'!$K65/12)+
($C37=3)*'תכנון הבראה'!$L65*(AY$17&lt;='תכנון הבראה'!$J65))+ IF($C37=4,(1-'תכנון הבראה'!$M65/'תכנון הבראה'!$B65)*'תכנון הבראה'!$C65,0)*(AY$17&lt;='תכנון הבראה'!$D65)</f>
        <v>0</v>
      </c>
      <c r="AZ37" s="162">
        <f ca="1">IF($A37="",0,($C37=0)*'פריסת חובות'!AZ28 +($C37=1)*0+ ($C37=2)*IF(AZ$17&lt;='תכנון הבראה'!$K65,0,OFFSET('פריסת חובות'!AZ28,0,-'תכנון הבראה'!$K65))*(1+'תכנון הבראה'!$E65)^('תכנון הבראה'!$K65/12)+
($C37=3)*'תכנון הבראה'!$L65*(AZ$17&lt;='תכנון הבראה'!$J65))+ IF($C37=4,(1-'תכנון הבראה'!$M65/'תכנון הבראה'!$B65)*'תכנון הבראה'!$C65,0)*(AZ$17&lt;='תכנון הבראה'!$D65)</f>
        <v>0</v>
      </c>
      <c r="BA37" s="162">
        <f ca="1">IF($A37="",0,($C37=0)*'פריסת חובות'!BA28 +($C37=1)*0+ ($C37=2)*IF(BA$17&lt;='תכנון הבראה'!$K65,0,OFFSET('פריסת חובות'!BA28,0,-'תכנון הבראה'!$K65))*(1+'תכנון הבראה'!$E65)^('תכנון הבראה'!$K65/12)+
($C37=3)*'תכנון הבראה'!$L65*(BA$17&lt;='תכנון הבראה'!$J65))+ IF($C37=4,(1-'תכנון הבראה'!$M65/'תכנון הבראה'!$B65)*'תכנון הבראה'!$C65,0)*(BA$17&lt;='תכנון הבראה'!$D65)</f>
        <v>0</v>
      </c>
      <c r="BB37" s="162">
        <f ca="1">IF($A37="",0,($C37=0)*'פריסת חובות'!BB28 +($C37=1)*0+ ($C37=2)*IF(BB$17&lt;='תכנון הבראה'!$K65,0,OFFSET('פריסת חובות'!BB28,0,-'תכנון הבראה'!$K65))*(1+'תכנון הבראה'!$E65)^('תכנון הבראה'!$K65/12)+
($C37=3)*'תכנון הבראה'!$L65*(BB$17&lt;='תכנון הבראה'!$J65))+ IF($C37=4,(1-'תכנון הבראה'!$M65/'תכנון הבראה'!$B65)*'תכנון הבראה'!$C65,0)*(BB$17&lt;='תכנון הבראה'!$D65)</f>
        <v>0</v>
      </c>
      <c r="BC37" s="162">
        <f ca="1">IF($A37="",0,($C37=0)*'פריסת חובות'!BC28 +($C37=1)*0+ ($C37=2)*IF(BC$17&lt;='תכנון הבראה'!$K65,0,OFFSET('פריסת חובות'!BC28,0,-'תכנון הבראה'!$K65))*(1+'תכנון הבראה'!$E65)^('תכנון הבראה'!$K65/12)+
($C37=3)*'תכנון הבראה'!$L65*(BC$17&lt;='תכנון הבראה'!$J65))+ IF($C37=4,(1-'תכנון הבראה'!$M65/'תכנון הבראה'!$B65)*'תכנון הבראה'!$C65,0)*(BC$17&lt;='תכנון הבראה'!$D65)</f>
        <v>0</v>
      </c>
      <c r="BD37" s="162">
        <f ca="1">IF($A37="",0,($C37=0)*'פריסת חובות'!BD28 +($C37=1)*0+ ($C37=2)*IF(BD$17&lt;='תכנון הבראה'!$K65,0,OFFSET('פריסת חובות'!BD28,0,-'תכנון הבראה'!$K65))*(1+'תכנון הבראה'!$E65)^('תכנון הבראה'!$K65/12)+
($C37=3)*'תכנון הבראה'!$L65*(BD$17&lt;='תכנון הבראה'!$J65))+ IF($C37=4,(1-'תכנון הבראה'!$M65/'תכנון הבראה'!$B65)*'תכנון הבראה'!$C65,0)*(BD$17&lt;='תכנון הבראה'!$D65)</f>
        <v>0</v>
      </c>
      <c r="BE37" s="162">
        <f ca="1">IF($A37="",0,($C37=0)*'פריסת חובות'!BE28 +($C37=1)*0+ ($C37=2)*IF(BE$17&lt;='תכנון הבראה'!$K65,0,OFFSET('פריסת חובות'!BE28,0,-'תכנון הבראה'!$K65))*(1+'תכנון הבראה'!$E65)^('תכנון הבראה'!$K65/12)+
($C37=3)*'תכנון הבראה'!$L65*(BE$17&lt;='תכנון הבראה'!$J65))+ IF($C37=4,(1-'תכנון הבראה'!$M65/'תכנון הבראה'!$B65)*'תכנון הבראה'!$C65,0)*(BE$17&lt;='תכנון הבראה'!$D65)</f>
        <v>0</v>
      </c>
      <c r="BF37" s="162">
        <f ca="1">IF($A37="",0,($C37=0)*'פריסת חובות'!BF28 +($C37=1)*0+ ($C37=2)*IF(BF$17&lt;='תכנון הבראה'!$K65,0,OFFSET('פריסת חובות'!BF28,0,-'תכנון הבראה'!$K65))*(1+'תכנון הבראה'!$E65)^('תכנון הבראה'!$K65/12)+
($C37=3)*'תכנון הבראה'!$L65*(BF$17&lt;='תכנון הבראה'!$J65))+ IF($C37=4,(1-'תכנון הבראה'!$M65/'תכנון הבראה'!$B65)*'תכנון הבראה'!$C65,0)*(BF$17&lt;='תכנון הבראה'!$D65)</f>
        <v>0</v>
      </c>
      <c r="BG37" s="162">
        <f ca="1">IF($A37="",0,($C37=0)*'פריסת חובות'!BG28 +($C37=1)*0+ ($C37=2)*IF(BG$17&lt;='תכנון הבראה'!$K65,0,OFFSET('פריסת חובות'!BG28,0,-'תכנון הבראה'!$K65))*(1+'תכנון הבראה'!$E65)^('תכנון הבראה'!$K65/12)+
($C37=3)*'תכנון הבראה'!$L65*(BG$17&lt;='תכנון הבראה'!$J65))+ IF($C37=4,(1-'תכנון הבראה'!$M65/'תכנון הבראה'!$B65)*'תכנון הבראה'!$C65,0)*(BG$17&lt;='תכנון הבראה'!$D65)</f>
        <v>0</v>
      </c>
      <c r="BH37" s="162">
        <f ca="1">IF($A37="",0,($C37=0)*'פריסת חובות'!BH28 +($C37=1)*0+ ($C37=2)*IF(BH$17&lt;='תכנון הבראה'!$K65,0,OFFSET('פריסת חובות'!BH28,0,-'תכנון הבראה'!$K65))*(1+'תכנון הבראה'!$E65)^('תכנון הבראה'!$K65/12)+
($C37=3)*'תכנון הבראה'!$L65*(BH$17&lt;='תכנון הבראה'!$J65))+ IF($C37=4,(1-'תכנון הבראה'!$M65/'תכנון הבראה'!$B65)*'תכנון הבראה'!$C65,0)*(BH$17&lt;='תכנון הבראה'!$D65)</f>
        <v>0</v>
      </c>
      <c r="BI37" s="162">
        <f ca="1">IF($A37="",0,($C37=0)*'פריסת חובות'!BI28 +($C37=1)*0+ ($C37=2)*IF(BI$17&lt;='תכנון הבראה'!$K65,0,OFFSET('פריסת חובות'!BI28,0,-'תכנון הבראה'!$K65))*(1+'תכנון הבראה'!$E65)^('תכנון הבראה'!$K65/12)+
($C37=3)*'תכנון הבראה'!$L65*(BI$17&lt;='תכנון הבראה'!$J65))+ IF($C37=4,(1-'תכנון הבראה'!$M65/'תכנון הבראה'!$B65)*'תכנון הבראה'!$C65,0)*(BI$17&lt;='תכנון הבראה'!$D65)</f>
        <v>0</v>
      </c>
      <c r="BJ37" s="162">
        <f ca="1">IF($A37="",0,($C37=0)*'פריסת חובות'!BJ28 +($C37=1)*0+ ($C37=2)*IF(BJ$17&lt;='תכנון הבראה'!$K65,0,OFFSET('פריסת חובות'!BJ28,0,-'תכנון הבראה'!$K65))*(1+'תכנון הבראה'!$E65)^('תכנון הבראה'!$K65/12)+
($C37=3)*'תכנון הבראה'!$L65*(BJ$17&lt;='תכנון הבראה'!$J65))+ IF($C37=4,(1-'תכנון הבראה'!$M65/'תכנון הבראה'!$B65)*'תכנון הבראה'!$C65,0)*(BJ$17&lt;='תכנון הבראה'!$D65)</f>
        <v>0</v>
      </c>
      <c r="BK37" s="162">
        <f ca="1">IF($A37="",0,($C37=0)*'פריסת חובות'!BK28 +($C37=1)*0+ ($C37=2)*IF(BK$17&lt;='תכנון הבראה'!$K65,0,OFFSET('פריסת חובות'!BK28,0,-'תכנון הבראה'!$K65))*(1+'תכנון הבראה'!$E65)^('תכנון הבראה'!$K65/12)+
($C37=3)*'תכנון הבראה'!$L65*(BK$17&lt;='תכנון הבראה'!$J65))+ IF($C37=4,(1-'תכנון הבראה'!$M65/'תכנון הבראה'!$B65)*'תכנון הבראה'!$C65,0)*(BK$17&lt;='תכנון הבראה'!$D65)</f>
        <v>0</v>
      </c>
      <c r="BL37" s="162">
        <f ca="1">IF($A37="",0,($C37=0)*'פריסת חובות'!BL28 +($C37=1)*0+ ($C37=2)*IF(BL$17&lt;='תכנון הבראה'!$K65,0,OFFSET('פריסת חובות'!BL28,0,-'תכנון הבראה'!$K65))*(1+'תכנון הבראה'!$E65)^('תכנון הבראה'!$K65/12)+
($C37=3)*'תכנון הבראה'!$L65*(BL$17&lt;='תכנון הבראה'!$J65))+ IF($C37=4,(1-'תכנון הבראה'!$M65/'תכנון הבראה'!$B65)*'תכנון הבראה'!$C65,0)*(BL$17&lt;='תכנון הבראה'!$D65)</f>
        <v>0</v>
      </c>
      <c r="BM37" s="162">
        <f ca="1">IF($A37="",0,($C37=0)*'פריסת חובות'!BM28 +($C37=1)*0+ ($C37=2)*IF(BM$17&lt;='תכנון הבראה'!$K65,0,OFFSET('פריסת חובות'!BM28,0,-'תכנון הבראה'!$K65))*(1+'תכנון הבראה'!$E65)^('תכנון הבראה'!$K65/12)+
($C37=3)*'תכנון הבראה'!$L65*(BM$17&lt;='תכנון הבראה'!$J65))+ IF($C37=4,(1-'תכנון הבראה'!$M65/'תכנון הבראה'!$B65)*'תכנון הבראה'!$C65,0)*(BM$17&lt;='תכנון הבראה'!$D65)</f>
        <v>0</v>
      </c>
      <c r="BN37" s="162">
        <f ca="1">IF($A37="",0,($C37=0)*'פריסת חובות'!BN28 +($C37=1)*0+ ($C37=2)*IF(BN$17&lt;='תכנון הבראה'!$K65,0,OFFSET('פריסת חובות'!BN28,0,-'תכנון הבראה'!$K65))*(1+'תכנון הבראה'!$E65)^('תכנון הבראה'!$K65/12)+
($C37=3)*'תכנון הבראה'!$L65*(BN$17&lt;='תכנון הבראה'!$J65))+ IF($C37=4,(1-'תכנון הבראה'!$M65/'תכנון הבראה'!$B65)*'תכנון הבראה'!$C65,0)*(BN$17&lt;='תכנון הבראה'!$D65)</f>
        <v>0</v>
      </c>
      <c r="BO37" s="162">
        <f ca="1">IF($A37="",0,($C37=0)*'פריסת חובות'!BO28 +($C37=1)*0+ ($C37=2)*IF(BO$17&lt;='תכנון הבראה'!$K65,0,OFFSET('פריסת חובות'!BO28,0,-'תכנון הבראה'!$K65))*(1+'תכנון הבראה'!$E65)^('תכנון הבראה'!$K65/12)+
($C37=3)*'תכנון הבראה'!$L65*(BO$17&lt;='תכנון הבראה'!$J65))+ IF($C37=4,(1-'תכנון הבראה'!$M65/'תכנון הבראה'!$B65)*'תכנון הבראה'!$C65,0)*(BO$17&lt;='תכנון הבראה'!$D65)</f>
        <v>0</v>
      </c>
      <c r="BP37" s="162">
        <f ca="1">IF($A37="",0,($C37=0)*'פריסת חובות'!BP28 +($C37=1)*0+ ($C37=2)*IF(BP$17&lt;='תכנון הבראה'!$K65,0,OFFSET('פריסת חובות'!BP28,0,-'תכנון הבראה'!$K65))*(1+'תכנון הבראה'!$E65)^('תכנון הבראה'!$K65/12)+
($C37=3)*'תכנון הבראה'!$L65*(BP$17&lt;='תכנון הבראה'!$J65))+ IF($C37=4,(1-'תכנון הבראה'!$M65/'תכנון הבראה'!$B65)*'תכנון הבראה'!$C65,0)*(BP$17&lt;='תכנון הבראה'!$D65)</f>
        <v>0</v>
      </c>
      <c r="BQ37" s="162">
        <f ca="1">IF($A37="",0,($C37=0)*'פריסת חובות'!BQ28 +($C37=1)*0+ ($C37=2)*IF(BQ$17&lt;='תכנון הבראה'!$K65,0,OFFSET('פריסת חובות'!BQ28,0,-'תכנון הבראה'!$K65))*(1+'תכנון הבראה'!$E65)^('תכנון הבראה'!$K65/12)+
($C37=3)*'תכנון הבראה'!$L65*(BQ$17&lt;='תכנון הבראה'!$J65))+ IF($C37=4,(1-'תכנון הבראה'!$M65/'תכנון הבראה'!$B65)*'תכנון הבראה'!$C65,0)*(BQ$17&lt;='תכנון הבראה'!$D65)</f>
        <v>0</v>
      </c>
      <c r="BR37" s="162">
        <f ca="1">IF($A37="",0,($C37=0)*'פריסת חובות'!BR28 +($C37=1)*0+ ($C37=2)*IF(BR$17&lt;='תכנון הבראה'!$K65,0,OFFSET('פריסת חובות'!BR28,0,-'תכנון הבראה'!$K65))*(1+'תכנון הבראה'!$E65)^('תכנון הבראה'!$K65/12)+
($C37=3)*'תכנון הבראה'!$L65*(BR$17&lt;='תכנון הבראה'!$J65))+ IF($C37=4,(1-'תכנון הבראה'!$M65/'תכנון הבראה'!$B65)*'תכנון הבראה'!$C65,0)*(BR$17&lt;='תכנון הבראה'!$D65)</f>
        <v>0</v>
      </c>
      <c r="BS37" s="162">
        <f ca="1">IF($A37="",0,($C37=0)*'פריסת חובות'!BS28 +($C37=1)*0+ ($C37=2)*IF(BS$17&lt;='תכנון הבראה'!$K65,0,OFFSET('פריסת חובות'!BS28,0,-'תכנון הבראה'!$K65))*(1+'תכנון הבראה'!$E65)^('תכנון הבראה'!$K65/12)+
($C37=3)*'תכנון הבראה'!$L65*(BS$17&lt;='תכנון הבראה'!$J65))+ IF($C37=4,(1-'תכנון הבראה'!$M65/'תכנון הבראה'!$B65)*'תכנון הבראה'!$C65,0)*(BS$17&lt;='תכנון הבראה'!$D65)</f>
        <v>0</v>
      </c>
      <c r="BT37" s="162">
        <f ca="1">IF($A37="",0,($C37=0)*'פריסת חובות'!BT28 +($C37=1)*0+ ($C37=2)*IF(BT$17&lt;='תכנון הבראה'!$K65,0,OFFSET('פריסת חובות'!BT28,0,-'תכנון הבראה'!$K65))*(1+'תכנון הבראה'!$E65)^('תכנון הבראה'!$K65/12)+
($C37=3)*'תכנון הבראה'!$L65*(BT$17&lt;='תכנון הבראה'!$J65))+ IF($C37=4,(1-'תכנון הבראה'!$M65/'תכנון הבראה'!$B65)*'תכנון הבראה'!$C65,0)*(BT$17&lt;='תכנון הבראה'!$D65)</f>
        <v>0</v>
      </c>
      <c r="BU37" s="162">
        <f ca="1">IF($A37="",0,($C37=0)*'פריסת חובות'!BU28 +($C37=1)*0+ ($C37=2)*IF(BU$17&lt;='תכנון הבראה'!$K65,0,OFFSET('פריסת חובות'!BU28,0,-'תכנון הבראה'!$K65))*(1+'תכנון הבראה'!$E65)^('תכנון הבראה'!$K65/12)+
($C37=3)*'תכנון הבראה'!$L65*(BU$17&lt;='תכנון הבראה'!$J65))+ IF($C37=4,(1-'תכנון הבראה'!$M65/'תכנון הבראה'!$B65)*'תכנון הבראה'!$C65,0)*(BU$17&lt;='תכנון הבראה'!$D65)</f>
        <v>0</v>
      </c>
      <c r="BV37" s="162">
        <f ca="1">IF($A37="",0,($C37=0)*'פריסת חובות'!BV28 +($C37=1)*0+ ($C37=2)*IF(BV$17&lt;='תכנון הבראה'!$K65,0,OFFSET('פריסת חובות'!BV28,0,-'תכנון הבראה'!$K65))*(1+'תכנון הבראה'!$E65)^('תכנון הבראה'!$K65/12)+
($C37=3)*'תכנון הבראה'!$L65*(BV$17&lt;='תכנון הבראה'!$J65))+ IF($C37=4,(1-'תכנון הבראה'!$M65/'תכנון הבראה'!$B65)*'תכנון הבראה'!$C65,0)*(BV$17&lt;='תכנון הבראה'!$D65)</f>
        <v>0</v>
      </c>
      <c r="BW37" s="162">
        <f ca="1">IF($A37="",0,($C37=0)*'פריסת חובות'!BW28 +($C37=1)*0+ ($C37=2)*IF(BW$17&lt;='תכנון הבראה'!$K65,0,OFFSET('פריסת חובות'!BW28,0,-'תכנון הבראה'!$K65))*(1+'תכנון הבראה'!$E65)^('תכנון הבראה'!$K65/12)+
($C37=3)*'תכנון הבראה'!$L65*(BW$17&lt;='תכנון הבראה'!$J65))+ IF($C37=4,(1-'תכנון הבראה'!$M65/'תכנון הבראה'!$B65)*'תכנון הבראה'!$C65,0)*(BW$17&lt;='תכנון הבראה'!$D65)</f>
        <v>0</v>
      </c>
      <c r="BX37" s="162">
        <f ca="1">IF($A37="",0,($C37=0)*'פריסת חובות'!BX28 +($C37=1)*0+ ($C37=2)*IF(BX$17&lt;='תכנון הבראה'!$K65,0,OFFSET('פריסת חובות'!BX28,0,-'תכנון הבראה'!$K65))*(1+'תכנון הבראה'!$E65)^('תכנון הבראה'!$K65/12)+
($C37=3)*'תכנון הבראה'!$L65*(BX$17&lt;='תכנון הבראה'!$J65))+ IF($C37=4,(1-'תכנון הבראה'!$M65/'תכנון הבראה'!$B65)*'תכנון הבראה'!$C65,0)*(BX$17&lt;='תכנון הבראה'!$D65)</f>
        <v>0</v>
      </c>
      <c r="BY37" s="162">
        <f ca="1">IF($A37="",0,($C37=0)*'פריסת חובות'!BY28 +($C37=1)*0+ ($C37=2)*IF(BY$17&lt;='תכנון הבראה'!$K65,0,OFFSET('פריסת חובות'!BY28,0,-'תכנון הבראה'!$K65))*(1+'תכנון הבראה'!$E65)^('תכנון הבראה'!$K65/12)+
($C37=3)*'תכנון הבראה'!$L65*(BY$17&lt;='תכנון הבראה'!$J65))+ IF($C37=4,(1-'תכנון הבראה'!$M65/'תכנון הבראה'!$B65)*'תכנון הבראה'!$C65,0)*(BY$17&lt;='תכנון הבראה'!$D65)</f>
        <v>0</v>
      </c>
      <c r="BZ37" s="162">
        <f ca="1">IF($A37="",0,($C37=0)*'פריסת חובות'!BZ28 +($C37=1)*0+ ($C37=2)*IF(BZ$17&lt;='תכנון הבראה'!$K65,0,OFFSET('פריסת חובות'!BZ28,0,-'תכנון הבראה'!$K65))*(1+'תכנון הבראה'!$E65)^('תכנון הבראה'!$K65/12)+
($C37=3)*'תכנון הבראה'!$L65*(BZ$17&lt;='תכנון הבראה'!$J65))+ IF($C37=4,(1-'תכנון הבראה'!$M65/'תכנון הבראה'!$B65)*'תכנון הבראה'!$C65,0)*(BZ$17&lt;='תכנון הבראה'!$D65)</f>
        <v>0</v>
      </c>
      <c r="CA37" s="162">
        <f ca="1">IF($A37="",0,($C37=0)*'פריסת חובות'!CA28 +($C37=1)*0+ ($C37=2)*IF(CA$17&lt;='תכנון הבראה'!$K65,0,OFFSET('פריסת חובות'!CA28,0,-'תכנון הבראה'!$K65))*(1+'תכנון הבראה'!$E65)^('תכנון הבראה'!$K65/12)+
($C37=3)*'תכנון הבראה'!$L65*(CA$17&lt;='תכנון הבראה'!$J65))+ IF($C37=4,(1-'תכנון הבראה'!$M65/'תכנון הבראה'!$B65)*'תכנון הבראה'!$C65,0)*(CA$17&lt;='תכנון הבראה'!$D65)</f>
        <v>0</v>
      </c>
      <c r="CB37" s="162">
        <f ca="1">IF($A37="",0,($C37=0)*'פריסת חובות'!CB28 +($C37=1)*0+ ($C37=2)*IF(CB$17&lt;='תכנון הבראה'!$K65,0,OFFSET('פריסת חובות'!CB28,0,-'תכנון הבראה'!$K65))*(1+'תכנון הבראה'!$E65)^('תכנון הבראה'!$K65/12)+
($C37=3)*'תכנון הבראה'!$L65*(CB$17&lt;='תכנון הבראה'!$J65))+ IF($C37=4,(1-'תכנון הבראה'!$M65/'תכנון הבראה'!$B65)*'תכנון הבראה'!$C65,0)*(CB$17&lt;='תכנון הבראה'!$D65)</f>
        <v>0</v>
      </c>
      <c r="CC37" s="162">
        <f ca="1">IF($A37="",0,($C37=0)*'פריסת חובות'!CC28 +($C37=1)*0+ ($C37=2)*IF(CC$17&lt;='תכנון הבראה'!$K65,0,OFFSET('פריסת חובות'!CC28,0,-'תכנון הבראה'!$K65))*(1+'תכנון הבראה'!$E65)^('תכנון הבראה'!$K65/12)+
($C37=3)*'תכנון הבראה'!$L65*(CC$17&lt;='תכנון הבראה'!$J65))+ IF($C37=4,(1-'תכנון הבראה'!$M65/'תכנון הבראה'!$B65)*'תכנון הבראה'!$C65,0)*(CC$17&lt;='תכנון הבראה'!$D65)</f>
        <v>0</v>
      </c>
      <c r="CD37" s="162">
        <f ca="1">IF($A37="",0,($C37=0)*'פריסת חובות'!CD28 +($C37=1)*0+ ($C37=2)*IF(CD$17&lt;='תכנון הבראה'!$K65,0,OFFSET('פריסת חובות'!CD28,0,-'תכנון הבראה'!$K65))*(1+'תכנון הבראה'!$E65)^('תכנון הבראה'!$K65/12)+
($C37=3)*'תכנון הבראה'!$L65*(CD$17&lt;='תכנון הבראה'!$J65))+ IF($C37=4,(1-'תכנון הבראה'!$M65/'תכנון הבראה'!$B65)*'תכנון הבראה'!$C65,0)*(CD$17&lt;='תכנון הבראה'!$D65)</f>
        <v>0</v>
      </c>
      <c r="CE37" s="162">
        <f ca="1">IF($A37="",0,($C37=0)*'פריסת חובות'!CE28 +($C37=1)*0+ ($C37=2)*IF(CE$17&lt;='תכנון הבראה'!$K65,0,OFFSET('פריסת חובות'!CE28,0,-'תכנון הבראה'!$K65))*(1+'תכנון הבראה'!$E65)^('תכנון הבראה'!$K65/12)+
($C37=3)*'תכנון הבראה'!$L65*(CE$17&lt;='תכנון הבראה'!$J65))+ IF($C37=4,(1-'תכנון הבראה'!$M65/'תכנון הבראה'!$B65)*'תכנון הבראה'!$C65,0)*(CE$17&lt;='תכנון הבראה'!$D65)</f>
        <v>0</v>
      </c>
      <c r="CF37" s="162">
        <f ca="1">IF($A37="",0,($C37=0)*'פריסת חובות'!CF28 +($C37=1)*0+ ($C37=2)*IF(CF$17&lt;='תכנון הבראה'!$K65,0,OFFSET('פריסת חובות'!CF28,0,-'תכנון הבראה'!$K65))*(1+'תכנון הבראה'!$E65)^('תכנון הבראה'!$K65/12)+
($C37=3)*'תכנון הבראה'!$L65*(CF$17&lt;='תכנון הבראה'!$J65))+ IF($C37=4,(1-'תכנון הבראה'!$M65/'תכנון הבראה'!$B65)*'תכנון הבראה'!$C65,0)*(CF$17&lt;='תכנון הבראה'!$D65)</f>
        <v>0</v>
      </c>
      <c r="CG37" s="162">
        <f ca="1">IF($A37="",0,($C37=0)*'פריסת חובות'!CG28 +($C37=1)*0+ ($C37=2)*IF(CG$17&lt;='תכנון הבראה'!$K65,0,OFFSET('פריסת חובות'!CG28,0,-'תכנון הבראה'!$K65))*(1+'תכנון הבראה'!$E65)^('תכנון הבראה'!$K65/12)+
($C37=3)*'תכנון הבראה'!$L65*(CG$17&lt;='תכנון הבראה'!$J65))+ IF($C37=4,(1-'תכנון הבראה'!$M65/'תכנון הבראה'!$B65)*'תכנון הבראה'!$C65,0)*(CG$17&lt;='תכנון הבראה'!$D65)</f>
        <v>0</v>
      </c>
      <c r="CH37" s="162">
        <f ca="1">IF($A37="",0,($C37=0)*'פריסת חובות'!CH28 +($C37=1)*0+ ($C37=2)*IF(CH$17&lt;='תכנון הבראה'!$K65,0,OFFSET('פריסת חובות'!CH28,0,-'תכנון הבראה'!$K65))*(1+'תכנון הבראה'!$E65)^('תכנון הבראה'!$K65/12)+
($C37=3)*'תכנון הבראה'!$L65*(CH$17&lt;='תכנון הבראה'!$J65))+ IF($C37=4,(1-'תכנון הבראה'!$M65/'תכנון הבראה'!$B65)*'תכנון הבראה'!$C65,0)*(CH$17&lt;='תכנון הבראה'!$D65)</f>
        <v>0</v>
      </c>
      <c r="CI37" s="162">
        <f ca="1">IF($A37="",0,($C37=0)*'פריסת חובות'!CI28 +($C37=1)*0+ ($C37=2)*IF(CI$17&lt;='תכנון הבראה'!$K65,0,OFFSET('פריסת חובות'!CI28,0,-'תכנון הבראה'!$K65))*(1+'תכנון הבראה'!$E65)^('תכנון הבראה'!$K65/12)+
($C37=3)*'תכנון הבראה'!$L65*(CI$17&lt;='תכנון הבראה'!$J65))+ IF($C37=4,(1-'תכנון הבראה'!$M65/'תכנון הבראה'!$B65)*'תכנון הבראה'!$C65,0)*(CI$17&lt;='תכנון הבראה'!$D65)</f>
        <v>0</v>
      </c>
      <c r="CJ37" s="162">
        <f ca="1">IF($A37="",0,($C37=0)*'פריסת חובות'!CJ28 +($C37=1)*0+ ($C37=2)*IF(CJ$17&lt;='תכנון הבראה'!$K65,0,OFFSET('פריסת חובות'!CJ28,0,-'תכנון הבראה'!$K65))*(1+'תכנון הבראה'!$E65)^('תכנון הבראה'!$K65/12)+
($C37=3)*'תכנון הבראה'!$L65*(CJ$17&lt;='תכנון הבראה'!$J65))+ IF($C37=4,(1-'תכנון הבראה'!$M65/'תכנון הבראה'!$B65)*'תכנון הבראה'!$C65,0)*(CJ$17&lt;='תכנון הבראה'!$D65)</f>
        <v>0</v>
      </c>
      <c r="CK37" s="162">
        <f ca="1">IF($A37="",0,($C37=0)*'פריסת חובות'!CK28 +($C37=1)*0+ ($C37=2)*IF(CK$17&lt;='תכנון הבראה'!$K65,0,OFFSET('פריסת חובות'!CK28,0,-'תכנון הבראה'!$K65))*(1+'תכנון הבראה'!$E65)^('תכנון הבראה'!$K65/12)+
($C37=3)*'תכנון הבראה'!$L65*(CK$17&lt;='תכנון הבראה'!$J65))+ IF($C37=4,(1-'תכנון הבראה'!$M65/'תכנון הבראה'!$B65)*'תכנון הבראה'!$C65,0)*(CK$17&lt;='תכנון הבראה'!$D65)</f>
        <v>0</v>
      </c>
      <c r="CL37" s="162">
        <f ca="1">IF($A37="",0,($C37=0)*'פריסת חובות'!CL28 +($C37=1)*0+ ($C37=2)*IF(CL$17&lt;='תכנון הבראה'!$K65,0,OFFSET('פריסת חובות'!CL28,0,-'תכנון הבראה'!$K65))*(1+'תכנון הבראה'!$E65)^('תכנון הבראה'!$K65/12)+
($C37=3)*'תכנון הבראה'!$L65*(CL$17&lt;='תכנון הבראה'!$J65))+ IF($C37=4,(1-'תכנון הבראה'!$M65/'תכנון הבראה'!$B65)*'תכנון הבראה'!$C65,0)*(CL$17&lt;='תכנון הבראה'!$D65)</f>
        <v>0</v>
      </c>
      <c r="CM37" s="162">
        <f ca="1">IF($A37="",0,($C37=0)*'פריסת חובות'!CM28 +($C37=1)*0+ ($C37=2)*IF(CM$17&lt;='תכנון הבראה'!$K65,0,OFFSET('פריסת חובות'!CM28,0,-'תכנון הבראה'!$K65))*(1+'תכנון הבראה'!$E65)^('תכנון הבראה'!$K65/12)+
($C37=3)*'תכנון הבראה'!$L65*(CM$17&lt;='תכנון הבראה'!$J65))+ IF($C37=4,(1-'תכנון הבראה'!$M65/'תכנון הבראה'!$B65)*'תכנון הבראה'!$C65,0)*(CM$17&lt;='תכנון הבראה'!$D65)</f>
        <v>0</v>
      </c>
      <c r="CN37" s="162">
        <f ca="1">IF($A37="",0,($C37=0)*'פריסת חובות'!CN28 +($C37=1)*0+ ($C37=2)*IF(CN$17&lt;='תכנון הבראה'!$K65,0,OFFSET('פריסת חובות'!CN28,0,-'תכנון הבראה'!$K65))*(1+'תכנון הבראה'!$E65)^('תכנון הבראה'!$K65/12)+
($C37=3)*'תכנון הבראה'!$L65*(CN$17&lt;='תכנון הבראה'!$J65))+ IF($C37=4,(1-'תכנון הבראה'!$M65/'תכנון הבראה'!$B65)*'תכנון הבראה'!$C65,0)*(CN$17&lt;='תכנון הבראה'!$D65)</f>
        <v>0</v>
      </c>
      <c r="CO37" s="162">
        <f ca="1">IF($A37="",0,($C37=0)*'פריסת חובות'!CO28 +($C37=1)*0+ ($C37=2)*IF(CO$17&lt;='תכנון הבראה'!$K65,0,OFFSET('פריסת חובות'!CO28,0,-'תכנון הבראה'!$K65))*(1+'תכנון הבראה'!$E65)^('תכנון הבראה'!$K65/12)+
($C37=3)*'תכנון הבראה'!$L65*(CO$17&lt;='תכנון הבראה'!$J65))+ IF($C37=4,(1-'תכנון הבראה'!$M65/'תכנון הבראה'!$B65)*'תכנון הבראה'!$C65,0)*(CO$17&lt;='תכנון הבראה'!$D65)</f>
        <v>0</v>
      </c>
      <c r="CP37" s="162">
        <f ca="1">IF($A37="",0,($C37=0)*'פריסת חובות'!CP28 +($C37=1)*0+ ($C37=2)*IF(CP$17&lt;='תכנון הבראה'!$K65,0,OFFSET('פריסת חובות'!CP28,0,-'תכנון הבראה'!$K65))*(1+'תכנון הבראה'!$E65)^('תכנון הבראה'!$K65/12)+
($C37=3)*'תכנון הבראה'!$L65*(CP$17&lt;='תכנון הבראה'!$J65))+ IF($C37=4,(1-'תכנון הבראה'!$M65/'תכנון הבראה'!$B65)*'תכנון הבראה'!$C65,0)*(CP$17&lt;='תכנון הבראה'!$D65)</f>
        <v>0</v>
      </c>
      <c r="CQ37" s="162">
        <f ca="1">IF($A37="",0,($C37=0)*'פריסת חובות'!CQ28 +($C37=1)*0+ ($C37=2)*IF(CQ$17&lt;='תכנון הבראה'!$K65,0,OFFSET('פריסת חובות'!CQ28,0,-'תכנון הבראה'!$K65))*(1+'תכנון הבראה'!$E65)^('תכנון הבראה'!$K65/12)+
($C37=3)*'תכנון הבראה'!$L65*(CQ$17&lt;='תכנון הבראה'!$J65))+ IF($C37=4,(1-'תכנון הבראה'!$M65/'תכנון הבראה'!$B65)*'תכנון הבראה'!$C65,0)*(CQ$17&lt;='תכנון הבראה'!$D65)</f>
        <v>0</v>
      </c>
      <c r="CR37" s="162">
        <f ca="1">IF($A37="",0,($C37=0)*'פריסת חובות'!CR28 +($C37=1)*0+ ($C37=2)*IF(CR$17&lt;='תכנון הבראה'!$K65,0,OFFSET('פריסת חובות'!CR28,0,-'תכנון הבראה'!$K65))*(1+'תכנון הבראה'!$E65)^('תכנון הבראה'!$K65/12)+
($C37=3)*'תכנון הבראה'!$L65*(CR$17&lt;='תכנון הבראה'!$J65))+ IF($C37=4,(1-'תכנון הבראה'!$M65/'תכנון הבראה'!$B65)*'תכנון הבראה'!$C65,0)*(CR$17&lt;='תכנון הבראה'!$D65)</f>
        <v>0</v>
      </c>
      <c r="CS37" s="162">
        <f ca="1">IF($A37="",0,($C37=0)*'פריסת חובות'!CS28 +($C37=1)*0+ ($C37=2)*IF(CS$17&lt;='תכנון הבראה'!$K65,0,OFFSET('פריסת חובות'!CS28,0,-'תכנון הבראה'!$K65))*(1+'תכנון הבראה'!$E65)^('תכנון הבראה'!$K65/12)+
($C37=3)*'תכנון הבראה'!$L65*(CS$17&lt;='תכנון הבראה'!$J65))+ IF($C37=4,(1-'תכנון הבראה'!$M65/'תכנון הבראה'!$B65)*'תכנון הבראה'!$C65,0)*(CS$17&lt;='תכנון הבראה'!$D65)</f>
        <v>0</v>
      </c>
      <c r="CT37" s="162">
        <f ca="1">IF($A37="",0,($C37=0)*'פריסת חובות'!CT28 +($C37=1)*0+ ($C37=2)*IF(CT$17&lt;='תכנון הבראה'!$K65,0,OFFSET('פריסת חובות'!CT28,0,-'תכנון הבראה'!$K65))*(1+'תכנון הבראה'!$E65)^('תכנון הבראה'!$K65/12)+
($C37=3)*'תכנון הבראה'!$L65*(CT$17&lt;='תכנון הבראה'!$J65))+ IF($C37=4,(1-'תכנון הבראה'!$M65/'תכנון הבראה'!$B65)*'תכנון הבראה'!$C65,0)*(CT$17&lt;='תכנון הבראה'!$D65)</f>
        <v>0</v>
      </c>
      <c r="CU37" s="162">
        <f ca="1">IF($A37="",0,($C37=0)*'פריסת חובות'!CU28 +($C37=1)*0+ ($C37=2)*IF(CU$17&lt;='תכנון הבראה'!$K65,0,OFFSET('פריסת חובות'!CU28,0,-'תכנון הבראה'!$K65))*(1+'תכנון הבראה'!$E65)^('תכנון הבראה'!$K65/12)+
($C37=3)*'תכנון הבראה'!$L65*(CU$17&lt;='תכנון הבראה'!$J65))+ IF($C37=4,(1-'תכנון הבראה'!$M65/'תכנון הבראה'!$B65)*'תכנון הבראה'!$C65,0)*(CU$17&lt;='תכנון הבראה'!$D65)</f>
        <v>0</v>
      </c>
      <c r="CV37" s="162">
        <f ca="1">IF($A37="",0,($C37=0)*'פריסת חובות'!CV28 +($C37=1)*0+ ($C37=2)*IF(CV$17&lt;='תכנון הבראה'!$K65,0,OFFSET('פריסת חובות'!CV28,0,-'תכנון הבראה'!$K65))*(1+'תכנון הבראה'!$E65)^('תכנון הבראה'!$K65/12)+
($C37=3)*'תכנון הבראה'!$L65*(CV$17&lt;='תכנון הבראה'!$J65))+ IF($C37=4,(1-'תכנון הבראה'!$M65/'תכנון הבראה'!$B65)*'תכנון הבראה'!$C65,0)*(CV$17&lt;='תכנון הבראה'!$D65)</f>
        <v>0</v>
      </c>
      <c r="CW37" s="162">
        <f ca="1">IF($A37="",0,($C37=0)*'פריסת חובות'!CW28 +($C37=1)*0+ ($C37=2)*IF(CW$17&lt;='תכנון הבראה'!$K65,0,OFFSET('פריסת חובות'!CW28,0,-'תכנון הבראה'!$K65))*(1+'תכנון הבראה'!$E65)^('תכנון הבראה'!$K65/12)+
($C37=3)*'תכנון הבראה'!$L65*(CW$17&lt;='תכנון הבראה'!$J65))+ IF($C37=4,(1-'תכנון הבראה'!$M65/'תכנון הבראה'!$B65)*'תכנון הבראה'!$C65,0)*(CW$17&lt;='תכנון הבראה'!$D65)</f>
        <v>0</v>
      </c>
      <c r="CX37" s="162">
        <f ca="1">IF($A37="",0,($C37=0)*'פריסת חובות'!CX28 +($C37=1)*0+ ($C37=2)*IF(CX$17&lt;='תכנון הבראה'!$K65,0,OFFSET('פריסת חובות'!CX28,0,-'תכנון הבראה'!$K65))*(1+'תכנון הבראה'!$E65)^('תכנון הבראה'!$K65/12)+
($C37=3)*'תכנון הבראה'!$L65*(CX$17&lt;='תכנון הבראה'!$J65))+ IF($C37=4,(1-'תכנון הבראה'!$M65/'תכנון הבראה'!$B65)*'תכנון הבראה'!$C65,0)*(CX$17&lt;='תכנון הבראה'!$D65)</f>
        <v>0</v>
      </c>
      <c r="CY37" s="162">
        <f ca="1">IF($A37="",0,($C37=0)*'פריסת חובות'!CY28 +($C37=1)*0+ ($C37=2)*IF(CY$17&lt;='תכנון הבראה'!$K65,0,OFFSET('פריסת חובות'!CY28,0,-'תכנון הבראה'!$K65))*(1+'תכנון הבראה'!$E65)^('תכנון הבראה'!$K65/12)+
($C37=3)*'תכנון הבראה'!$L65*(CY$17&lt;='תכנון הבראה'!$J65))+ IF($C37=4,(1-'תכנון הבראה'!$M65/'תכנון הבראה'!$B65)*'תכנון הבראה'!$C65,0)*(CY$17&lt;='תכנון הבראה'!$D65)</f>
        <v>0</v>
      </c>
      <c r="CZ37" s="163">
        <f ca="1">IF($A37="",0,($C37=0)*'פריסת חובות'!CZ28 +($C37=1)*0+ ($C37=2)*IF(CZ$17&lt;='תכנון הבראה'!$K65,0,OFFSET('פריסת חובות'!CZ28,0,-'תכנון הבראה'!$K65))*(1+'תכנון הבראה'!$E65)^('תכנון הבראה'!$K65/12)+
($C37=3)*'תכנון הבראה'!$L65*(CZ$17&lt;='תכנון הבראה'!$J65))+ IF($C37=4,(1-'תכנון הבראה'!$M65/'תכנון הבראה'!$B65)*'תכנון הבראה'!$C65,0)*(CZ$17&lt;='תכנון הבראה'!$D65)</f>
        <v>0</v>
      </c>
    </row>
    <row r="38" spans="1:104" ht="12.75" hidden="1" customHeight="1" outlineLevel="1">
      <c r="A38" s="193" t="str">
        <f ca="1">'תכנון הבראה'!A66</f>
        <v/>
      </c>
      <c r="B38" s="161">
        <f>'תכנון הבראה'!H66</f>
        <v>0</v>
      </c>
      <c r="C38" s="158">
        <f t="shared" si="18"/>
        <v>0</v>
      </c>
      <c r="D38" s="158"/>
      <c r="E38" s="162">
        <f ca="1">IF($A38="",0,($C38=0)*'פריסת חובות'!E29 +($C38=1)*0+ ($C38=2)*IF(E$17&lt;='תכנון הבראה'!$K66,0,OFFSET('פריסת חובות'!E29,0,-'תכנון הבראה'!$K66))*(1+'תכנון הבראה'!$E66)^('תכנון הבראה'!$K66/12)+
($C38=3)*'תכנון הבראה'!$L66*(E$17&lt;='תכנון הבראה'!$J66))+ IF($C38=4,(1-'תכנון הבראה'!$M66/'תכנון הבראה'!$B66)*'תכנון הבראה'!$C66,0)*(E$17&lt;='תכנון הבראה'!$D66)</f>
        <v>0</v>
      </c>
      <c r="F38" s="162">
        <f ca="1">IF($A38="",0,($C38=0)*'פריסת חובות'!F29 +($C38=1)*0+ ($C38=2)*IF(F$17&lt;='תכנון הבראה'!$K66,0,OFFSET('פריסת חובות'!F29,0,-'תכנון הבראה'!$K66))*(1+'תכנון הבראה'!$E66)^('תכנון הבראה'!$K66/12)+
($C38=3)*'תכנון הבראה'!$L66*(F$17&lt;='תכנון הבראה'!$J66))+ IF($C38=4,(1-'תכנון הבראה'!$M66/'תכנון הבראה'!$B66)*'תכנון הבראה'!$C66,0)*(F$17&lt;='תכנון הבראה'!$D66)</f>
        <v>0</v>
      </c>
      <c r="G38" s="162">
        <f ca="1">IF($A38="",0,($C38=0)*'פריסת חובות'!G29 +($C38=1)*0+ ($C38=2)*IF(G$17&lt;='תכנון הבראה'!$K66,0,OFFSET('פריסת חובות'!G29,0,-'תכנון הבראה'!$K66))*(1+'תכנון הבראה'!$E66)^('תכנון הבראה'!$K66/12)+
($C38=3)*'תכנון הבראה'!$L66*(G$17&lt;='תכנון הבראה'!$J66))+ IF($C38=4,(1-'תכנון הבראה'!$M66/'תכנון הבראה'!$B66)*'תכנון הבראה'!$C66,0)*(G$17&lt;='תכנון הבראה'!$D66)</f>
        <v>0</v>
      </c>
      <c r="H38" s="162">
        <f ca="1">IF($A38="",0,($C38=0)*'פריסת חובות'!H29 +($C38=1)*0+ ($C38=2)*IF(H$17&lt;='תכנון הבראה'!$K66,0,OFFSET('פריסת חובות'!H29,0,-'תכנון הבראה'!$K66))*(1+'תכנון הבראה'!$E66)^('תכנון הבראה'!$K66/12)+
($C38=3)*'תכנון הבראה'!$L66*(H$17&lt;='תכנון הבראה'!$J66))+ IF($C38=4,(1-'תכנון הבראה'!$M66/'תכנון הבראה'!$B66)*'תכנון הבראה'!$C66,0)*(H$17&lt;='תכנון הבראה'!$D66)</f>
        <v>0</v>
      </c>
      <c r="I38" s="162">
        <f ca="1">IF($A38="",0,($C38=0)*'פריסת חובות'!I29 +($C38=1)*0+ ($C38=2)*IF(I$17&lt;='תכנון הבראה'!$K66,0,OFFSET('פריסת חובות'!I29,0,-'תכנון הבראה'!$K66))*(1+'תכנון הבראה'!$E66)^('תכנון הבראה'!$K66/12)+
($C38=3)*'תכנון הבראה'!$L66*(I$17&lt;='תכנון הבראה'!$J66))+ IF($C38=4,(1-'תכנון הבראה'!$M66/'תכנון הבראה'!$B66)*'תכנון הבראה'!$C66,0)*(I$17&lt;='תכנון הבראה'!$D66)</f>
        <v>0</v>
      </c>
      <c r="J38" s="162">
        <f ca="1">IF($A38="",0,($C38=0)*'פריסת חובות'!J29 +($C38=1)*0+ ($C38=2)*IF(J$17&lt;='תכנון הבראה'!$K66,0,OFFSET('פריסת חובות'!J29,0,-'תכנון הבראה'!$K66))*(1+'תכנון הבראה'!$E66)^('תכנון הבראה'!$K66/12)+
($C38=3)*'תכנון הבראה'!$L66*(J$17&lt;='תכנון הבראה'!$J66))+ IF($C38=4,(1-'תכנון הבראה'!$M66/'תכנון הבראה'!$B66)*'תכנון הבראה'!$C66,0)*(J$17&lt;='תכנון הבראה'!$D66)</f>
        <v>0</v>
      </c>
      <c r="K38" s="162">
        <f ca="1">IF($A38="",0,($C38=0)*'פריסת חובות'!K29 +($C38=1)*0+ ($C38=2)*IF(K$17&lt;='תכנון הבראה'!$K66,0,OFFSET('פריסת חובות'!K29,0,-'תכנון הבראה'!$K66))*(1+'תכנון הבראה'!$E66)^('תכנון הבראה'!$K66/12)+
($C38=3)*'תכנון הבראה'!$L66*(K$17&lt;='תכנון הבראה'!$J66))+ IF($C38=4,(1-'תכנון הבראה'!$M66/'תכנון הבראה'!$B66)*'תכנון הבראה'!$C66,0)*(K$17&lt;='תכנון הבראה'!$D66)</f>
        <v>0</v>
      </c>
      <c r="L38" s="162">
        <f ca="1">IF($A38="",0,($C38=0)*'פריסת חובות'!L29 +($C38=1)*0+ ($C38=2)*IF(L$17&lt;='תכנון הבראה'!$K66,0,OFFSET('פריסת חובות'!L29,0,-'תכנון הבראה'!$K66))*(1+'תכנון הבראה'!$E66)^('תכנון הבראה'!$K66/12)+
($C38=3)*'תכנון הבראה'!$L66*(L$17&lt;='תכנון הבראה'!$J66))+ IF($C38=4,(1-'תכנון הבראה'!$M66/'תכנון הבראה'!$B66)*'תכנון הבראה'!$C66,0)*(L$17&lt;='תכנון הבראה'!$D66)</f>
        <v>0</v>
      </c>
      <c r="M38" s="162">
        <f ca="1">IF($A38="",0,($C38=0)*'פריסת חובות'!M29 +($C38=1)*0+ ($C38=2)*IF(M$17&lt;='תכנון הבראה'!$K66,0,OFFSET('פריסת חובות'!M29,0,-'תכנון הבראה'!$K66))*(1+'תכנון הבראה'!$E66)^('תכנון הבראה'!$K66/12)+
($C38=3)*'תכנון הבראה'!$L66*(M$17&lt;='תכנון הבראה'!$J66))+ IF($C38=4,(1-'תכנון הבראה'!$M66/'תכנון הבראה'!$B66)*'תכנון הבראה'!$C66,0)*(M$17&lt;='תכנון הבראה'!$D66)</f>
        <v>0</v>
      </c>
      <c r="N38" s="162">
        <f ca="1">IF($A38="",0,($C38=0)*'פריסת חובות'!N29 +($C38=1)*0+ ($C38=2)*IF(N$17&lt;='תכנון הבראה'!$K66,0,OFFSET('פריסת חובות'!N29,0,-'תכנון הבראה'!$K66))*(1+'תכנון הבראה'!$E66)^('תכנון הבראה'!$K66/12)+
($C38=3)*'תכנון הבראה'!$L66*(N$17&lt;='תכנון הבראה'!$J66))+ IF($C38=4,(1-'תכנון הבראה'!$M66/'תכנון הבראה'!$B66)*'תכנון הבראה'!$C66,0)*(N$17&lt;='תכנון הבראה'!$D66)</f>
        <v>0</v>
      </c>
      <c r="O38" s="162">
        <f ca="1">IF($A38="",0,($C38=0)*'פריסת חובות'!O29 +($C38=1)*0+ ($C38=2)*IF(O$17&lt;='תכנון הבראה'!$K66,0,OFFSET('פריסת חובות'!O29,0,-'תכנון הבראה'!$K66))*(1+'תכנון הבראה'!$E66)^('תכנון הבראה'!$K66/12)+
($C38=3)*'תכנון הבראה'!$L66*(O$17&lt;='תכנון הבראה'!$J66))+ IF($C38=4,(1-'תכנון הבראה'!$M66/'תכנון הבראה'!$B66)*'תכנון הבראה'!$C66,0)*(O$17&lt;='תכנון הבראה'!$D66)</f>
        <v>0</v>
      </c>
      <c r="P38" s="162">
        <f ca="1">IF($A38="",0,($C38=0)*'פריסת חובות'!P29 +($C38=1)*0+ ($C38=2)*IF(P$17&lt;='תכנון הבראה'!$K66,0,OFFSET('פריסת חובות'!P29,0,-'תכנון הבראה'!$K66))*(1+'תכנון הבראה'!$E66)^('תכנון הבראה'!$K66/12)+
($C38=3)*'תכנון הבראה'!$L66*(P$17&lt;='תכנון הבראה'!$J66))+ IF($C38=4,(1-'תכנון הבראה'!$M66/'תכנון הבראה'!$B66)*'תכנון הבראה'!$C66,0)*(P$17&lt;='תכנון הבראה'!$D66)</f>
        <v>0</v>
      </c>
      <c r="Q38" s="162">
        <f ca="1">IF($A38="",0,($C38=0)*'פריסת חובות'!Q29 +($C38=1)*0+ ($C38=2)*IF(Q$17&lt;='תכנון הבראה'!$K66,0,OFFSET('פריסת חובות'!Q29,0,-'תכנון הבראה'!$K66))*(1+'תכנון הבראה'!$E66)^('תכנון הבראה'!$K66/12)+
($C38=3)*'תכנון הבראה'!$L66*(Q$17&lt;='תכנון הבראה'!$J66))+ IF($C38=4,(1-'תכנון הבראה'!$M66/'תכנון הבראה'!$B66)*'תכנון הבראה'!$C66,0)*(Q$17&lt;='תכנון הבראה'!$D66)</f>
        <v>0</v>
      </c>
      <c r="R38" s="162">
        <f ca="1">IF($A38="",0,($C38=0)*'פריסת חובות'!R29 +($C38=1)*0+ ($C38=2)*IF(R$17&lt;='תכנון הבראה'!$K66,0,OFFSET('פריסת חובות'!R29,0,-'תכנון הבראה'!$K66))*(1+'תכנון הבראה'!$E66)^('תכנון הבראה'!$K66/12)+
($C38=3)*'תכנון הבראה'!$L66*(R$17&lt;='תכנון הבראה'!$J66))+ IF($C38=4,(1-'תכנון הבראה'!$M66/'תכנון הבראה'!$B66)*'תכנון הבראה'!$C66,0)*(R$17&lt;='תכנון הבראה'!$D66)</f>
        <v>0</v>
      </c>
      <c r="S38" s="162">
        <f ca="1">IF($A38="",0,($C38=0)*'פריסת חובות'!S29 +($C38=1)*0+ ($C38=2)*IF(S$17&lt;='תכנון הבראה'!$K66,0,OFFSET('פריסת חובות'!S29,0,-'תכנון הבראה'!$K66))*(1+'תכנון הבראה'!$E66)^('תכנון הבראה'!$K66/12)+
($C38=3)*'תכנון הבראה'!$L66*(S$17&lt;='תכנון הבראה'!$J66))+ IF($C38=4,(1-'תכנון הבראה'!$M66/'תכנון הבראה'!$B66)*'תכנון הבראה'!$C66,0)*(S$17&lt;='תכנון הבראה'!$D66)</f>
        <v>0</v>
      </c>
      <c r="T38" s="162">
        <f ca="1">IF($A38="",0,($C38=0)*'פריסת חובות'!T29 +($C38=1)*0+ ($C38=2)*IF(T$17&lt;='תכנון הבראה'!$K66,0,OFFSET('פריסת חובות'!T29,0,-'תכנון הבראה'!$K66))*(1+'תכנון הבראה'!$E66)^('תכנון הבראה'!$K66/12)+
($C38=3)*'תכנון הבראה'!$L66*(T$17&lt;='תכנון הבראה'!$J66))+ IF($C38=4,(1-'תכנון הבראה'!$M66/'תכנון הבראה'!$B66)*'תכנון הבראה'!$C66,0)*(T$17&lt;='תכנון הבראה'!$D66)</f>
        <v>0</v>
      </c>
      <c r="U38" s="162">
        <f ca="1">IF($A38="",0,($C38=0)*'פריסת חובות'!U29 +($C38=1)*0+ ($C38=2)*IF(U$17&lt;='תכנון הבראה'!$K66,0,OFFSET('פריסת חובות'!U29,0,-'תכנון הבראה'!$K66))*(1+'תכנון הבראה'!$E66)^('תכנון הבראה'!$K66/12)+
($C38=3)*'תכנון הבראה'!$L66*(U$17&lt;='תכנון הבראה'!$J66))+ IF($C38=4,(1-'תכנון הבראה'!$M66/'תכנון הבראה'!$B66)*'תכנון הבראה'!$C66,0)*(U$17&lt;='תכנון הבראה'!$D66)</f>
        <v>0</v>
      </c>
      <c r="V38" s="162">
        <f ca="1">IF($A38="",0,($C38=0)*'פריסת חובות'!V29 +($C38=1)*0+ ($C38=2)*IF(V$17&lt;='תכנון הבראה'!$K66,0,OFFSET('פריסת חובות'!V29,0,-'תכנון הבראה'!$K66))*(1+'תכנון הבראה'!$E66)^('תכנון הבראה'!$K66/12)+
($C38=3)*'תכנון הבראה'!$L66*(V$17&lt;='תכנון הבראה'!$J66))+ IF($C38=4,(1-'תכנון הבראה'!$M66/'תכנון הבראה'!$B66)*'תכנון הבראה'!$C66,0)*(V$17&lt;='תכנון הבראה'!$D66)</f>
        <v>0</v>
      </c>
      <c r="W38" s="162">
        <f ca="1">IF($A38="",0,($C38=0)*'פריסת חובות'!W29 +($C38=1)*0+ ($C38=2)*IF(W$17&lt;='תכנון הבראה'!$K66,0,OFFSET('פריסת חובות'!W29,0,-'תכנון הבראה'!$K66))*(1+'תכנון הבראה'!$E66)^('תכנון הבראה'!$K66/12)+
($C38=3)*'תכנון הבראה'!$L66*(W$17&lt;='תכנון הבראה'!$J66))+ IF($C38=4,(1-'תכנון הבראה'!$M66/'תכנון הבראה'!$B66)*'תכנון הבראה'!$C66,0)*(W$17&lt;='תכנון הבראה'!$D66)</f>
        <v>0</v>
      </c>
      <c r="X38" s="162">
        <f ca="1">IF($A38="",0,($C38=0)*'פריסת חובות'!X29 +($C38=1)*0+ ($C38=2)*IF(X$17&lt;='תכנון הבראה'!$K66,0,OFFSET('פריסת חובות'!X29,0,-'תכנון הבראה'!$K66))*(1+'תכנון הבראה'!$E66)^('תכנון הבראה'!$K66/12)+
($C38=3)*'תכנון הבראה'!$L66*(X$17&lt;='תכנון הבראה'!$J66))+ IF($C38=4,(1-'תכנון הבראה'!$M66/'תכנון הבראה'!$B66)*'תכנון הבראה'!$C66,0)*(X$17&lt;='תכנון הבראה'!$D66)</f>
        <v>0</v>
      </c>
      <c r="Y38" s="162">
        <f ca="1">IF($A38="",0,($C38=0)*'פריסת חובות'!Y29 +($C38=1)*0+ ($C38=2)*IF(Y$17&lt;='תכנון הבראה'!$K66,0,OFFSET('פריסת חובות'!Y29,0,-'תכנון הבראה'!$K66))*(1+'תכנון הבראה'!$E66)^('תכנון הבראה'!$K66/12)+
($C38=3)*'תכנון הבראה'!$L66*(Y$17&lt;='תכנון הבראה'!$J66))+ IF($C38=4,(1-'תכנון הבראה'!$M66/'תכנון הבראה'!$B66)*'תכנון הבראה'!$C66,0)*(Y$17&lt;='תכנון הבראה'!$D66)</f>
        <v>0</v>
      </c>
      <c r="Z38" s="162">
        <f ca="1">IF($A38="",0,($C38=0)*'פריסת חובות'!Z29 +($C38=1)*0+ ($C38=2)*IF(Z$17&lt;='תכנון הבראה'!$K66,0,OFFSET('פריסת חובות'!Z29,0,-'תכנון הבראה'!$K66))*(1+'תכנון הבראה'!$E66)^('תכנון הבראה'!$K66/12)+
($C38=3)*'תכנון הבראה'!$L66*(Z$17&lt;='תכנון הבראה'!$J66))+ IF($C38=4,(1-'תכנון הבראה'!$M66/'תכנון הבראה'!$B66)*'תכנון הבראה'!$C66,0)*(Z$17&lt;='תכנון הבראה'!$D66)</f>
        <v>0</v>
      </c>
      <c r="AA38" s="162">
        <f ca="1">IF($A38="",0,($C38=0)*'פריסת חובות'!AA29 +($C38=1)*0+ ($C38=2)*IF(AA$17&lt;='תכנון הבראה'!$K66,0,OFFSET('פריסת חובות'!AA29,0,-'תכנון הבראה'!$K66))*(1+'תכנון הבראה'!$E66)^('תכנון הבראה'!$K66/12)+
($C38=3)*'תכנון הבראה'!$L66*(AA$17&lt;='תכנון הבראה'!$J66))+ IF($C38=4,(1-'תכנון הבראה'!$M66/'תכנון הבראה'!$B66)*'תכנון הבראה'!$C66,0)*(AA$17&lt;='תכנון הבראה'!$D66)</f>
        <v>0</v>
      </c>
      <c r="AB38" s="162">
        <f ca="1">IF($A38="",0,($C38=0)*'פריסת חובות'!AB29 +($C38=1)*0+ ($C38=2)*IF(AB$17&lt;='תכנון הבראה'!$K66,0,OFFSET('פריסת חובות'!AB29,0,-'תכנון הבראה'!$K66))*(1+'תכנון הבראה'!$E66)^('תכנון הבראה'!$K66/12)+
($C38=3)*'תכנון הבראה'!$L66*(AB$17&lt;='תכנון הבראה'!$J66))+ IF($C38=4,(1-'תכנון הבראה'!$M66/'תכנון הבראה'!$B66)*'תכנון הבראה'!$C66,0)*(AB$17&lt;='תכנון הבראה'!$D66)</f>
        <v>0</v>
      </c>
      <c r="AC38" s="162">
        <f ca="1">IF($A38="",0,($C38=0)*'פריסת חובות'!AC29 +($C38=1)*0+ ($C38=2)*IF(AC$17&lt;='תכנון הבראה'!$K66,0,OFFSET('פריסת חובות'!AC29,0,-'תכנון הבראה'!$K66))*(1+'תכנון הבראה'!$E66)^('תכנון הבראה'!$K66/12)+
($C38=3)*'תכנון הבראה'!$L66*(AC$17&lt;='תכנון הבראה'!$J66))+ IF($C38=4,(1-'תכנון הבראה'!$M66/'תכנון הבראה'!$B66)*'תכנון הבראה'!$C66,0)*(AC$17&lt;='תכנון הבראה'!$D66)</f>
        <v>0</v>
      </c>
      <c r="AD38" s="162">
        <f ca="1">IF($A38="",0,($C38=0)*'פריסת חובות'!AD29 +($C38=1)*0+ ($C38=2)*IF(AD$17&lt;='תכנון הבראה'!$K66,0,OFFSET('פריסת חובות'!AD29,0,-'תכנון הבראה'!$K66))*(1+'תכנון הבראה'!$E66)^('תכנון הבראה'!$K66/12)+
($C38=3)*'תכנון הבראה'!$L66*(AD$17&lt;='תכנון הבראה'!$J66))+ IF($C38=4,(1-'תכנון הבראה'!$M66/'תכנון הבראה'!$B66)*'תכנון הבראה'!$C66,0)*(AD$17&lt;='תכנון הבראה'!$D66)</f>
        <v>0</v>
      </c>
      <c r="AE38" s="162">
        <f ca="1">IF($A38="",0,($C38=0)*'פריסת חובות'!AE29 +($C38=1)*0+ ($C38=2)*IF(AE$17&lt;='תכנון הבראה'!$K66,0,OFFSET('פריסת חובות'!AE29,0,-'תכנון הבראה'!$K66))*(1+'תכנון הבראה'!$E66)^('תכנון הבראה'!$K66/12)+
($C38=3)*'תכנון הבראה'!$L66*(AE$17&lt;='תכנון הבראה'!$J66))+ IF($C38=4,(1-'תכנון הבראה'!$M66/'תכנון הבראה'!$B66)*'תכנון הבראה'!$C66,0)*(AE$17&lt;='תכנון הבראה'!$D66)</f>
        <v>0</v>
      </c>
      <c r="AF38" s="162">
        <f ca="1">IF($A38="",0,($C38=0)*'פריסת חובות'!AF29 +($C38=1)*0+ ($C38=2)*IF(AF$17&lt;='תכנון הבראה'!$K66,0,OFFSET('פריסת חובות'!AF29,0,-'תכנון הבראה'!$K66))*(1+'תכנון הבראה'!$E66)^('תכנון הבראה'!$K66/12)+
($C38=3)*'תכנון הבראה'!$L66*(AF$17&lt;='תכנון הבראה'!$J66))+ IF($C38=4,(1-'תכנון הבראה'!$M66/'תכנון הבראה'!$B66)*'תכנון הבראה'!$C66,0)*(AF$17&lt;='תכנון הבראה'!$D66)</f>
        <v>0</v>
      </c>
      <c r="AG38" s="162">
        <f ca="1">IF($A38="",0,($C38=0)*'פריסת חובות'!AG29 +($C38=1)*0+ ($C38=2)*IF(AG$17&lt;='תכנון הבראה'!$K66,0,OFFSET('פריסת חובות'!AG29,0,-'תכנון הבראה'!$K66))*(1+'תכנון הבראה'!$E66)^('תכנון הבראה'!$K66/12)+
($C38=3)*'תכנון הבראה'!$L66*(AG$17&lt;='תכנון הבראה'!$J66))+ IF($C38=4,(1-'תכנון הבראה'!$M66/'תכנון הבראה'!$B66)*'תכנון הבראה'!$C66,0)*(AG$17&lt;='תכנון הבראה'!$D66)</f>
        <v>0</v>
      </c>
      <c r="AH38" s="162">
        <f ca="1">IF($A38="",0,($C38=0)*'פריסת חובות'!AH29 +($C38=1)*0+ ($C38=2)*IF(AH$17&lt;='תכנון הבראה'!$K66,0,OFFSET('פריסת חובות'!AH29,0,-'תכנון הבראה'!$K66))*(1+'תכנון הבראה'!$E66)^('תכנון הבראה'!$K66/12)+
($C38=3)*'תכנון הבראה'!$L66*(AH$17&lt;='תכנון הבראה'!$J66))+ IF($C38=4,(1-'תכנון הבראה'!$M66/'תכנון הבראה'!$B66)*'תכנון הבראה'!$C66,0)*(AH$17&lt;='תכנון הבראה'!$D66)</f>
        <v>0</v>
      </c>
      <c r="AI38" s="162">
        <f ca="1">IF($A38="",0,($C38=0)*'פריסת חובות'!AI29 +($C38=1)*0+ ($C38=2)*IF(AI$17&lt;='תכנון הבראה'!$K66,0,OFFSET('פריסת חובות'!AI29,0,-'תכנון הבראה'!$K66))*(1+'תכנון הבראה'!$E66)^('תכנון הבראה'!$K66/12)+
($C38=3)*'תכנון הבראה'!$L66*(AI$17&lt;='תכנון הבראה'!$J66))+ IF($C38=4,(1-'תכנון הבראה'!$M66/'תכנון הבראה'!$B66)*'תכנון הבראה'!$C66,0)*(AI$17&lt;='תכנון הבראה'!$D66)</f>
        <v>0</v>
      </c>
      <c r="AJ38" s="162">
        <f ca="1">IF($A38="",0,($C38=0)*'פריסת חובות'!AJ29 +($C38=1)*0+ ($C38=2)*IF(AJ$17&lt;='תכנון הבראה'!$K66,0,OFFSET('פריסת חובות'!AJ29,0,-'תכנון הבראה'!$K66))*(1+'תכנון הבראה'!$E66)^('תכנון הבראה'!$K66/12)+
($C38=3)*'תכנון הבראה'!$L66*(AJ$17&lt;='תכנון הבראה'!$J66))+ IF($C38=4,(1-'תכנון הבראה'!$M66/'תכנון הבראה'!$B66)*'תכנון הבראה'!$C66,0)*(AJ$17&lt;='תכנון הבראה'!$D66)</f>
        <v>0</v>
      </c>
      <c r="AK38" s="162">
        <f ca="1">IF($A38="",0,($C38=0)*'פריסת חובות'!AK29 +($C38=1)*0+ ($C38=2)*IF(AK$17&lt;='תכנון הבראה'!$K66,0,OFFSET('פריסת חובות'!AK29,0,-'תכנון הבראה'!$K66))*(1+'תכנון הבראה'!$E66)^('תכנון הבראה'!$K66/12)+
($C38=3)*'תכנון הבראה'!$L66*(AK$17&lt;='תכנון הבראה'!$J66))+ IF($C38=4,(1-'תכנון הבראה'!$M66/'תכנון הבראה'!$B66)*'תכנון הבראה'!$C66,0)*(AK$17&lt;='תכנון הבראה'!$D66)</f>
        <v>0</v>
      </c>
      <c r="AL38" s="162">
        <f ca="1">IF($A38="",0,($C38=0)*'פריסת חובות'!AL29 +($C38=1)*0+ ($C38=2)*IF(AL$17&lt;='תכנון הבראה'!$K66,0,OFFSET('פריסת חובות'!AL29,0,-'תכנון הבראה'!$K66))*(1+'תכנון הבראה'!$E66)^('תכנון הבראה'!$K66/12)+
($C38=3)*'תכנון הבראה'!$L66*(AL$17&lt;='תכנון הבראה'!$J66))+ IF($C38=4,(1-'תכנון הבראה'!$M66/'תכנון הבראה'!$B66)*'תכנון הבראה'!$C66,0)*(AL$17&lt;='תכנון הבראה'!$D66)</f>
        <v>0</v>
      </c>
      <c r="AM38" s="162">
        <f ca="1">IF($A38="",0,($C38=0)*'פריסת חובות'!AM29 +($C38=1)*0+ ($C38=2)*IF(AM$17&lt;='תכנון הבראה'!$K66,0,OFFSET('פריסת חובות'!AM29,0,-'תכנון הבראה'!$K66))*(1+'תכנון הבראה'!$E66)^('תכנון הבראה'!$K66/12)+
($C38=3)*'תכנון הבראה'!$L66*(AM$17&lt;='תכנון הבראה'!$J66))+ IF($C38=4,(1-'תכנון הבראה'!$M66/'תכנון הבראה'!$B66)*'תכנון הבראה'!$C66,0)*(AM$17&lt;='תכנון הבראה'!$D66)</f>
        <v>0</v>
      </c>
      <c r="AN38" s="162">
        <f ca="1">IF($A38="",0,($C38=0)*'פריסת חובות'!AN29 +($C38=1)*0+ ($C38=2)*IF(AN$17&lt;='תכנון הבראה'!$K66,0,OFFSET('פריסת חובות'!AN29,0,-'תכנון הבראה'!$K66))*(1+'תכנון הבראה'!$E66)^('תכנון הבראה'!$K66/12)+
($C38=3)*'תכנון הבראה'!$L66*(AN$17&lt;='תכנון הבראה'!$J66))+ IF($C38=4,(1-'תכנון הבראה'!$M66/'תכנון הבראה'!$B66)*'תכנון הבראה'!$C66,0)*(AN$17&lt;='תכנון הבראה'!$D66)</f>
        <v>0</v>
      </c>
      <c r="AO38" s="162">
        <f ca="1">IF($A38="",0,($C38=0)*'פריסת חובות'!AO29 +($C38=1)*0+ ($C38=2)*IF(AO$17&lt;='תכנון הבראה'!$K66,0,OFFSET('פריסת חובות'!AO29,0,-'תכנון הבראה'!$K66))*(1+'תכנון הבראה'!$E66)^('תכנון הבראה'!$K66/12)+
($C38=3)*'תכנון הבראה'!$L66*(AO$17&lt;='תכנון הבראה'!$J66))+ IF($C38=4,(1-'תכנון הבראה'!$M66/'תכנון הבראה'!$B66)*'תכנון הבראה'!$C66,0)*(AO$17&lt;='תכנון הבראה'!$D66)</f>
        <v>0</v>
      </c>
      <c r="AP38" s="162">
        <f ca="1">IF($A38="",0,($C38=0)*'פריסת חובות'!AP29 +($C38=1)*0+ ($C38=2)*IF(AP$17&lt;='תכנון הבראה'!$K66,0,OFFSET('פריסת חובות'!AP29,0,-'תכנון הבראה'!$K66))*(1+'תכנון הבראה'!$E66)^('תכנון הבראה'!$K66/12)+
($C38=3)*'תכנון הבראה'!$L66*(AP$17&lt;='תכנון הבראה'!$J66))+ IF($C38=4,(1-'תכנון הבראה'!$M66/'תכנון הבראה'!$B66)*'תכנון הבראה'!$C66,0)*(AP$17&lt;='תכנון הבראה'!$D66)</f>
        <v>0</v>
      </c>
      <c r="AQ38" s="162">
        <f ca="1">IF($A38="",0,($C38=0)*'פריסת חובות'!AQ29 +($C38=1)*0+ ($C38=2)*IF(AQ$17&lt;='תכנון הבראה'!$K66,0,OFFSET('פריסת חובות'!AQ29,0,-'תכנון הבראה'!$K66))*(1+'תכנון הבראה'!$E66)^('תכנון הבראה'!$K66/12)+
($C38=3)*'תכנון הבראה'!$L66*(AQ$17&lt;='תכנון הבראה'!$J66))+ IF($C38=4,(1-'תכנון הבראה'!$M66/'תכנון הבראה'!$B66)*'תכנון הבראה'!$C66,0)*(AQ$17&lt;='תכנון הבראה'!$D66)</f>
        <v>0</v>
      </c>
      <c r="AR38" s="162">
        <f ca="1">IF($A38="",0,($C38=0)*'פריסת חובות'!AR29 +($C38=1)*0+ ($C38=2)*IF(AR$17&lt;='תכנון הבראה'!$K66,0,OFFSET('פריסת חובות'!AR29,0,-'תכנון הבראה'!$K66))*(1+'תכנון הבראה'!$E66)^('תכנון הבראה'!$K66/12)+
($C38=3)*'תכנון הבראה'!$L66*(AR$17&lt;='תכנון הבראה'!$J66))+ IF($C38=4,(1-'תכנון הבראה'!$M66/'תכנון הבראה'!$B66)*'תכנון הבראה'!$C66,0)*(AR$17&lt;='תכנון הבראה'!$D66)</f>
        <v>0</v>
      </c>
      <c r="AS38" s="162">
        <f ca="1">IF($A38="",0,($C38=0)*'פריסת חובות'!AS29 +($C38=1)*0+ ($C38=2)*IF(AS$17&lt;='תכנון הבראה'!$K66,0,OFFSET('פריסת חובות'!AS29,0,-'תכנון הבראה'!$K66))*(1+'תכנון הבראה'!$E66)^('תכנון הבראה'!$K66/12)+
($C38=3)*'תכנון הבראה'!$L66*(AS$17&lt;='תכנון הבראה'!$J66))+ IF($C38=4,(1-'תכנון הבראה'!$M66/'תכנון הבראה'!$B66)*'תכנון הבראה'!$C66,0)*(AS$17&lt;='תכנון הבראה'!$D66)</f>
        <v>0</v>
      </c>
      <c r="AT38" s="162">
        <f ca="1">IF($A38="",0,($C38=0)*'פריסת חובות'!AT29 +($C38=1)*0+ ($C38=2)*IF(AT$17&lt;='תכנון הבראה'!$K66,0,OFFSET('פריסת חובות'!AT29,0,-'תכנון הבראה'!$K66))*(1+'תכנון הבראה'!$E66)^('תכנון הבראה'!$K66/12)+
($C38=3)*'תכנון הבראה'!$L66*(AT$17&lt;='תכנון הבראה'!$J66))+ IF($C38=4,(1-'תכנון הבראה'!$M66/'תכנון הבראה'!$B66)*'תכנון הבראה'!$C66,0)*(AT$17&lt;='תכנון הבראה'!$D66)</f>
        <v>0</v>
      </c>
      <c r="AU38" s="162">
        <f ca="1">IF($A38="",0,($C38=0)*'פריסת חובות'!AU29 +($C38=1)*0+ ($C38=2)*IF(AU$17&lt;='תכנון הבראה'!$K66,0,OFFSET('פריסת חובות'!AU29,0,-'תכנון הבראה'!$K66))*(1+'תכנון הבראה'!$E66)^('תכנון הבראה'!$K66/12)+
($C38=3)*'תכנון הבראה'!$L66*(AU$17&lt;='תכנון הבראה'!$J66))+ IF($C38=4,(1-'תכנון הבראה'!$M66/'תכנון הבראה'!$B66)*'תכנון הבראה'!$C66,0)*(AU$17&lt;='תכנון הבראה'!$D66)</f>
        <v>0</v>
      </c>
      <c r="AV38" s="162">
        <f ca="1">IF($A38="",0,($C38=0)*'פריסת חובות'!AV29 +($C38=1)*0+ ($C38=2)*IF(AV$17&lt;='תכנון הבראה'!$K66,0,OFFSET('פריסת חובות'!AV29,0,-'תכנון הבראה'!$K66))*(1+'תכנון הבראה'!$E66)^('תכנון הבראה'!$K66/12)+
($C38=3)*'תכנון הבראה'!$L66*(AV$17&lt;='תכנון הבראה'!$J66))+ IF($C38=4,(1-'תכנון הבראה'!$M66/'תכנון הבראה'!$B66)*'תכנון הבראה'!$C66,0)*(AV$17&lt;='תכנון הבראה'!$D66)</f>
        <v>0</v>
      </c>
      <c r="AW38" s="162">
        <f ca="1">IF($A38="",0,($C38=0)*'פריסת חובות'!AW29 +($C38=1)*0+ ($C38=2)*IF(AW$17&lt;='תכנון הבראה'!$K66,0,OFFSET('פריסת חובות'!AW29,0,-'תכנון הבראה'!$K66))*(1+'תכנון הבראה'!$E66)^('תכנון הבראה'!$K66/12)+
($C38=3)*'תכנון הבראה'!$L66*(AW$17&lt;='תכנון הבראה'!$J66))+ IF($C38=4,(1-'תכנון הבראה'!$M66/'תכנון הבראה'!$B66)*'תכנון הבראה'!$C66,0)*(AW$17&lt;='תכנון הבראה'!$D66)</f>
        <v>0</v>
      </c>
      <c r="AX38" s="162">
        <f ca="1">IF($A38="",0,($C38=0)*'פריסת חובות'!AX29 +($C38=1)*0+ ($C38=2)*IF(AX$17&lt;='תכנון הבראה'!$K66,0,OFFSET('פריסת חובות'!AX29,0,-'תכנון הבראה'!$K66))*(1+'תכנון הבראה'!$E66)^('תכנון הבראה'!$K66/12)+
($C38=3)*'תכנון הבראה'!$L66*(AX$17&lt;='תכנון הבראה'!$J66))+ IF($C38=4,(1-'תכנון הבראה'!$M66/'תכנון הבראה'!$B66)*'תכנון הבראה'!$C66,0)*(AX$17&lt;='תכנון הבראה'!$D66)</f>
        <v>0</v>
      </c>
      <c r="AY38" s="162">
        <f ca="1">IF($A38="",0,($C38=0)*'פריסת חובות'!AY29 +($C38=1)*0+ ($C38=2)*IF(AY$17&lt;='תכנון הבראה'!$K66,0,OFFSET('פריסת חובות'!AY29,0,-'תכנון הבראה'!$K66))*(1+'תכנון הבראה'!$E66)^('תכנון הבראה'!$K66/12)+
($C38=3)*'תכנון הבראה'!$L66*(AY$17&lt;='תכנון הבראה'!$J66))+ IF($C38=4,(1-'תכנון הבראה'!$M66/'תכנון הבראה'!$B66)*'תכנון הבראה'!$C66,0)*(AY$17&lt;='תכנון הבראה'!$D66)</f>
        <v>0</v>
      </c>
      <c r="AZ38" s="162">
        <f ca="1">IF($A38="",0,($C38=0)*'פריסת חובות'!AZ29 +($C38=1)*0+ ($C38=2)*IF(AZ$17&lt;='תכנון הבראה'!$K66,0,OFFSET('פריסת חובות'!AZ29,0,-'תכנון הבראה'!$K66))*(1+'תכנון הבראה'!$E66)^('תכנון הבראה'!$K66/12)+
($C38=3)*'תכנון הבראה'!$L66*(AZ$17&lt;='תכנון הבראה'!$J66))+ IF($C38=4,(1-'תכנון הבראה'!$M66/'תכנון הבראה'!$B66)*'תכנון הבראה'!$C66,0)*(AZ$17&lt;='תכנון הבראה'!$D66)</f>
        <v>0</v>
      </c>
      <c r="BA38" s="162">
        <f ca="1">IF($A38="",0,($C38=0)*'פריסת חובות'!BA29 +($C38=1)*0+ ($C38=2)*IF(BA$17&lt;='תכנון הבראה'!$K66,0,OFFSET('פריסת חובות'!BA29,0,-'תכנון הבראה'!$K66))*(1+'תכנון הבראה'!$E66)^('תכנון הבראה'!$K66/12)+
($C38=3)*'תכנון הבראה'!$L66*(BA$17&lt;='תכנון הבראה'!$J66))+ IF($C38=4,(1-'תכנון הבראה'!$M66/'תכנון הבראה'!$B66)*'תכנון הבראה'!$C66,0)*(BA$17&lt;='תכנון הבראה'!$D66)</f>
        <v>0</v>
      </c>
      <c r="BB38" s="162">
        <f ca="1">IF($A38="",0,($C38=0)*'פריסת חובות'!BB29 +($C38=1)*0+ ($C38=2)*IF(BB$17&lt;='תכנון הבראה'!$K66,0,OFFSET('פריסת חובות'!BB29,0,-'תכנון הבראה'!$K66))*(1+'תכנון הבראה'!$E66)^('תכנון הבראה'!$K66/12)+
($C38=3)*'תכנון הבראה'!$L66*(BB$17&lt;='תכנון הבראה'!$J66))+ IF($C38=4,(1-'תכנון הבראה'!$M66/'תכנון הבראה'!$B66)*'תכנון הבראה'!$C66,0)*(BB$17&lt;='תכנון הבראה'!$D66)</f>
        <v>0</v>
      </c>
      <c r="BC38" s="162">
        <f ca="1">IF($A38="",0,($C38=0)*'פריסת חובות'!BC29 +($C38=1)*0+ ($C38=2)*IF(BC$17&lt;='תכנון הבראה'!$K66,0,OFFSET('פריסת חובות'!BC29,0,-'תכנון הבראה'!$K66))*(1+'תכנון הבראה'!$E66)^('תכנון הבראה'!$K66/12)+
($C38=3)*'תכנון הבראה'!$L66*(BC$17&lt;='תכנון הבראה'!$J66))+ IF($C38=4,(1-'תכנון הבראה'!$M66/'תכנון הבראה'!$B66)*'תכנון הבראה'!$C66,0)*(BC$17&lt;='תכנון הבראה'!$D66)</f>
        <v>0</v>
      </c>
      <c r="BD38" s="162">
        <f ca="1">IF($A38="",0,($C38=0)*'פריסת חובות'!BD29 +($C38=1)*0+ ($C38=2)*IF(BD$17&lt;='תכנון הבראה'!$K66,0,OFFSET('פריסת חובות'!BD29,0,-'תכנון הבראה'!$K66))*(1+'תכנון הבראה'!$E66)^('תכנון הבראה'!$K66/12)+
($C38=3)*'תכנון הבראה'!$L66*(BD$17&lt;='תכנון הבראה'!$J66))+ IF($C38=4,(1-'תכנון הבראה'!$M66/'תכנון הבראה'!$B66)*'תכנון הבראה'!$C66,0)*(BD$17&lt;='תכנון הבראה'!$D66)</f>
        <v>0</v>
      </c>
      <c r="BE38" s="162">
        <f ca="1">IF($A38="",0,($C38=0)*'פריסת חובות'!BE29 +($C38=1)*0+ ($C38=2)*IF(BE$17&lt;='תכנון הבראה'!$K66,0,OFFSET('פריסת חובות'!BE29,0,-'תכנון הבראה'!$K66))*(1+'תכנון הבראה'!$E66)^('תכנון הבראה'!$K66/12)+
($C38=3)*'תכנון הבראה'!$L66*(BE$17&lt;='תכנון הבראה'!$J66))+ IF($C38=4,(1-'תכנון הבראה'!$M66/'תכנון הבראה'!$B66)*'תכנון הבראה'!$C66,0)*(BE$17&lt;='תכנון הבראה'!$D66)</f>
        <v>0</v>
      </c>
      <c r="BF38" s="162">
        <f ca="1">IF($A38="",0,($C38=0)*'פריסת חובות'!BF29 +($C38=1)*0+ ($C38=2)*IF(BF$17&lt;='תכנון הבראה'!$K66,0,OFFSET('פריסת חובות'!BF29,0,-'תכנון הבראה'!$K66))*(1+'תכנון הבראה'!$E66)^('תכנון הבראה'!$K66/12)+
($C38=3)*'תכנון הבראה'!$L66*(BF$17&lt;='תכנון הבראה'!$J66))+ IF($C38=4,(1-'תכנון הבראה'!$M66/'תכנון הבראה'!$B66)*'תכנון הבראה'!$C66,0)*(BF$17&lt;='תכנון הבראה'!$D66)</f>
        <v>0</v>
      </c>
      <c r="BG38" s="162">
        <f ca="1">IF($A38="",0,($C38=0)*'פריסת חובות'!BG29 +($C38=1)*0+ ($C38=2)*IF(BG$17&lt;='תכנון הבראה'!$K66,0,OFFSET('פריסת חובות'!BG29,0,-'תכנון הבראה'!$K66))*(1+'תכנון הבראה'!$E66)^('תכנון הבראה'!$K66/12)+
($C38=3)*'תכנון הבראה'!$L66*(BG$17&lt;='תכנון הבראה'!$J66))+ IF($C38=4,(1-'תכנון הבראה'!$M66/'תכנון הבראה'!$B66)*'תכנון הבראה'!$C66,0)*(BG$17&lt;='תכנון הבראה'!$D66)</f>
        <v>0</v>
      </c>
      <c r="BH38" s="162">
        <f ca="1">IF($A38="",0,($C38=0)*'פריסת חובות'!BH29 +($C38=1)*0+ ($C38=2)*IF(BH$17&lt;='תכנון הבראה'!$K66,0,OFFSET('פריסת חובות'!BH29,0,-'תכנון הבראה'!$K66))*(1+'תכנון הבראה'!$E66)^('תכנון הבראה'!$K66/12)+
($C38=3)*'תכנון הבראה'!$L66*(BH$17&lt;='תכנון הבראה'!$J66))+ IF($C38=4,(1-'תכנון הבראה'!$M66/'תכנון הבראה'!$B66)*'תכנון הבראה'!$C66,0)*(BH$17&lt;='תכנון הבראה'!$D66)</f>
        <v>0</v>
      </c>
      <c r="BI38" s="162">
        <f ca="1">IF($A38="",0,($C38=0)*'פריסת חובות'!BI29 +($C38=1)*0+ ($C38=2)*IF(BI$17&lt;='תכנון הבראה'!$K66,0,OFFSET('פריסת חובות'!BI29,0,-'תכנון הבראה'!$K66))*(1+'תכנון הבראה'!$E66)^('תכנון הבראה'!$K66/12)+
($C38=3)*'תכנון הבראה'!$L66*(BI$17&lt;='תכנון הבראה'!$J66))+ IF($C38=4,(1-'תכנון הבראה'!$M66/'תכנון הבראה'!$B66)*'תכנון הבראה'!$C66,0)*(BI$17&lt;='תכנון הבראה'!$D66)</f>
        <v>0</v>
      </c>
      <c r="BJ38" s="162">
        <f ca="1">IF($A38="",0,($C38=0)*'פריסת חובות'!BJ29 +($C38=1)*0+ ($C38=2)*IF(BJ$17&lt;='תכנון הבראה'!$K66,0,OFFSET('פריסת חובות'!BJ29,0,-'תכנון הבראה'!$K66))*(1+'תכנון הבראה'!$E66)^('תכנון הבראה'!$K66/12)+
($C38=3)*'תכנון הבראה'!$L66*(BJ$17&lt;='תכנון הבראה'!$J66))+ IF($C38=4,(1-'תכנון הבראה'!$M66/'תכנון הבראה'!$B66)*'תכנון הבראה'!$C66,0)*(BJ$17&lt;='תכנון הבראה'!$D66)</f>
        <v>0</v>
      </c>
      <c r="BK38" s="162">
        <f ca="1">IF($A38="",0,($C38=0)*'פריסת חובות'!BK29 +($C38=1)*0+ ($C38=2)*IF(BK$17&lt;='תכנון הבראה'!$K66,0,OFFSET('פריסת חובות'!BK29,0,-'תכנון הבראה'!$K66))*(1+'תכנון הבראה'!$E66)^('תכנון הבראה'!$K66/12)+
($C38=3)*'תכנון הבראה'!$L66*(BK$17&lt;='תכנון הבראה'!$J66))+ IF($C38=4,(1-'תכנון הבראה'!$M66/'תכנון הבראה'!$B66)*'תכנון הבראה'!$C66,0)*(BK$17&lt;='תכנון הבראה'!$D66)</f>
        <v>0</v>
      </c>
      <c r="BL38" s="162">
        <f ca="1">IF($A38="",0,($C38=0)*'פריסת חובות'!BL29 +($C38=1)*0+ ($C38=2)*IF(BL$17&lt;='תכנון הבראה'!$K66,0,OFFSET('פריסת חובות'!BL29,0,-'תכנון הבראה'!$K66))*(1+'תכנון הבראה'!$E66)^('תכנון הבראה'!$K66/12)+
($C38=3)*'תכנון הבראה'!$L66*(BL$17&lt;='תכנון הבראה'!$J66))+ IF($C38=4,(1-'תכנון הבראה'!$M66/'תכנון הבראה'!$B66)*'תכנון הבראה'!$C66,0)*(BL$17&lt;='תכנון הבראה'!$D66)</f>
        <v>0</v>
      </c>
      <c r="BM38" s="162">
        <f ca="1">IF($A38="",0,($C38=0)*'פריסת חובות'!BM29 +($C38=1)*0+ ($C38=2)*IF(BM$17&lt;='תכנון הבראה'!$K66,0,OFFSET('פריסת חובות'!BM29,0,-'תכנון הבראה'!$K66))*(1+'תכנון הבראה'!$E66)^('תכנון הבראה'!$K66/12)+
($C38=3)*'תכנון הבראה'!$L66*(BM$17&lt;='תכנון הבראה'!$J66))+ IF($C38=4,(1-'תכנון הבראה'!$M66/'תכנון הבראה'!$B66)*'תכנון הבראה'!$C66,0)*(BM$17&lt;='תכנון הבראה'!$D66)</f>
        <v>0</v>
      </c>
      <c r="BN38" s="162">
        <f ca="1">IF($A38="",0,($C38=0)*'פריסת חובות'!BN29 +($C38=1)*0+ ($C38=2)*IF(BN$17&lt;='תכנון הבראה'!$K66,0,OFFSET('פריסת חובות'!BN29,0,-'תכנון הבראה'!$K66))*(1+'תכנון הבראה'!$E66)^('תכנון הבראה'!$K66/12)+
($C38=3)*'תכנון הבראה'!$L66*(BN$17&lt;='תכנון הבראה'!$J66))+ IF($C38=4,(1-'תכנון הבראה'!$M66/'תכנון הבראה'!$B66)*'תכנון הבראה'!$C66,0)*(BN$17&lt;='תכנון הבראה'!$D66)</f>
        <v>0</v>
      </c>
      <c r="BO38" s="162">
        <f ca="1">IF($A38="",0,($C38=0)*'פריסת חובות'!BO29 +($C38=1)*0+ ($C38=2)*IF(BO$17&lt;='תכנון הבראה'!$K66,0,OFFSET('פריסת חובות'!BO29,0,-'תכנון הבראה'!$K66))*(1+'תכנון הבראה'!$E66)^('תכנון הבראה'!$K66/12)+
($C38=3)*'תכנון הבראה'!$L66*(BO$17&lt;='תכנון הבראה'!$J66))+ IF($C38=4,(1-'תכנון הבראה'!$M66/'תכנון הבראה'!$B66)*'תכנון הבראה'!$C66,0)*(BO$17&lt;='תכנון הבראה'!$D66)</f>
        <v>0</v>
      </c>
      <c r="BP38" s="162">
        <f ca="1">IF($A38="",0,($C38=0)*'פריסת חובות'!BP29 +($C38=1)*0+ ($C38=2)*IF(BP$17&lt;='תכנון הבראה'!$K66,0,OFFSET('פריסת חובות'!BP29,0,-'תכנון הבראה'!$K66))*(1+'תכנון הבראה'!$E66)^('תכנון הבראה'!$K66/12)+
($C38=3)*'תכנון הבראה'!$L66*(BP$17&lt;='תכנון הבראה'!$J66))+ IF($C38=4,(1-'תכנון הבראה'!$M66/'תכנון הבראה'!$B66)*'תכנון הבראה'!$C66,0)*(BP$17&lt;='תכנון הבראה'!$D66)</f>
        <v>0</v>
      </c>
      <c r="BQ38" s="162">
        <f ca="1">IF($A38="",0,($C38=0)*'פריסת חובות'!BQ29 +($C38=1)*0+ ($C38=2)*IF(BQ$17&lt;='תכנון הבראה'!$K66,0,OFFSET('פריסת חובות'!BQ29,0,-'תכנון הבראה'!$K66))*(1+'תכנון הבראה'!$E66)^('תכנון הבראה'!$K66/12)+
($C38=3)*'תכנון הבראה'!$L66*(BQ$17&lt;='תכנון הבראה'!$J66))+ IF($C38=4,(1-'תכנון הבראה'!$M66/'תכנון הבראה'!$B66)*'תכנון הבראה'!$C66,0)*(BQ$17&lt;='תכנון הבראה'!$D66)</f>
        <v>0</v>
      </c>
      <c r="BR38" s="162">
        <f ca="1">IF($A38="",0,($C38=0)*'פריסת חובות'!BR29 +($C38=1)*0+ ($C38=2)*IF(BR$17&lt;='תכנון הבראה'!$K66,0,OFFSET('פריסת חובות'!BR29,0,-'תכנון הבראה'!$K66))*(1+'תכנון הבראה'!$E66)^('תכנון הבראה'!$K66/12)+
($C38=3)*'תכנון הבראה'!$L66*(BR$17&lt;='תכנון הבראה'!$J66))+ IF($C38=4,(1-'תכנון הבראה'!$M66/'תכנון הבראה'!$B66)*'תכנון הבראה'!$C66,0)*(BR$17&lt;='תכנון הבראה'!$D66)</f>
        <v>0</v>
      </c>
      <c r="BS38" s="162">
        <f ca="1">IF($A38="",0,($C38=0)*'פריסת חובות'!BS29 +($C38=1)*0+ ($C38=2)*IF(BS$17&lt;='תכנון הבראה'!$K66,0,OFFSET('פריסת חובות'!BS29,0,-'תכנון הבראה'!$K66))*(1+'תכנון הבראה'!$E66)^('תכנון הבראה'!$K66/12)+
($C38=3)*'תכנון הבראה'!$L66*(BS$17&lt;='תכנון הבראה'!$J66))+ IF($C38=4,(1-'תכנון הבראה'!$M66/'תכנון הבראה'!$B66)*'תכנון הבראה'!$C66,0)*(BS$17&lt;='תכנון הבראה'!$D66)</f>
        <v>0</v>
      </c>
      <c r="BT38" s="162">
        <f ca="1">IF($A38="",0,($C38=0)*'פריסת חובות'!BT29 +($C38=1)*0+ ($C38=2)*IF(BT$17&lt;='תכנון הבראה'!$K66,0,OFFSET('פריסת חובות'!BT29,0,-'תכנון הבראה'!$K66))*(1+'תכנון הבראה'!$E66)^('תכנון הבראה'!$K66/12)+
($C38=3)*'תכנון הבראה'!$L66*(BT$17&lt;='תכנון הבראה'!$J66))+ IF($C38=4,(1-'תכנון הבראה'!$M66/'תכנון הבראה'!$B66)*'תכנון הבראה'!$C66,0)*(BT$17&lt;='תכנון הבראה'!$D66)</f>
        <v>0</v>
      </c>
      <c r="BU38" s="162">
        <f ca="1">IF($A38="",0,($C38=0)*'פריסת חובות'!BU29 +($C38=1)*0+ ($C38=2)*IF(BU$17&lt;='תכנון הבראה'!$K66,0,OFFSET('פריסת חובות'!BU29,0,-'תכנון הבראה'!$K66))*(1+'תכנון הבראה'!$E66)^('תכנון הבראה'!$K66/12)+
($C38=3)*'תכנון הבראה'!$L66*(BU$17&lt;='תכנון הבראה'!$J66))+ IF($C38=4,(1-'תכנון הבראה'!$M66/'תכנון הבראה'!$B66)*'תכנון הבראה'!$C66,0)*(BU$17&lt;='תכנון הבראה'!$D66)</f>
        <v>0</v>
      </c>
      <c r="BV38" s="162">
        <f ca="1">IF($A38="",0,($C38=0)*'פריסת חובות'!BV29 +($C38=1)*0+ ($C38=2)*IF(BV$17&lt;='תכנון הבראה'!$K66,0,OFFSET('פריסת חובות'!BV29,0,-'תכנון הבראה'!$K66))*(1+'תכנון הבראה'!$E66)^('תכנון הבראה'!$K66/12)+
($C38=3)*'תכנון הבראה'!$L66*(BV$17&lt;='תכנון הבראה'!$J66))+ IF($C38=4,(1-'תכנון הבראה'!$M66/'תכנון הבראה'!$B66)*'תכנון הבראה'!$C66,0)*(BV$17&lt;='תכנון הבראה'!$D66)</f>
        <v>0</v>
      </c>
      <c r="BW38" s="162">
        <f ca="1">IF($A38="",0,($C38=0)*'פריסת חובות'!BW29 +($C38=1)*0+ ($C38=2)*IF(BW$17&lt;='תכנון הבראה'!$K66,0,OFFSET('פריסת חובות'!BW29,0,-'תכנון הבראה'!$K66))*(1+'תכנון הבראה'!$E66)^('תכנון הבראה'!$K66/12)+
($C38=3)*'תכנון הבראה'!$L66*(BW$17&lt;='תכנון הבראה'!$J66))+ IF($C38=4,(1-'תכנון הבראה'!$M66/'תכנון הבראה'!$B66)*'תכנון הבראה'!$C66,0)*(BW$17&lt;='תכנון הבראה'!$D66)</f>
        <v>0</v>
      </c>
      <c r="BX38" s="162">
        <f ca="1">IF($A38="",0,($C38=0)*'פריסת חובות'!BX29 +($C38=1)*0+ ($C38=2)*IF(BX$17&lt;='תכנון הבראה'!$K66,0,OFFSET('פריסת חובות'!BX29,0,-'תכנון הבראה'!$K66))*(1+'תכנון הבראה'!$E66)^('תכנון הבראה'!$K66/12)+
($C38=3)*'תכנון הבראה'!$L66*(BX$17&lt;='תכנון הבראה'!$J66))+ IF($C38=4,(1-'תכנון הבראה'!$M66/'תכנון הבראה'!$B66)*'תכנון הבראה'!$C66,0)*(BX$17&lt;='תכנון הבראה'!$D66)</f>
        <v>0</v>
      </c>
      <c r="BY38" s="162">
        <f ca="1">IF($A38="",0,($C38=0)*'פריסת חובות'!BY29 +($C38=1)*0+ ($C38=2)*IF(BY$17&lt;='תכנון הבראה'!$K66,0,OFFSET('פריסת חובות'!BY29,0,-'תכנון הבראה'!$K66))*(1+'תכנון הבראה'!$E66)^('תכנון הבראה'!$K66/12)+
($C38=3)*'תכנון הבראה'!$L66*(BY$17&lt;='תכנון הבראה'!$J66))+ IF($C38=4,(1-'תכנון הבראה'!$M66/'תכנון הבראה'!$B66)*'תכנון הבראה'!$C66,0)*(BY$17&lt;='תכנון הבראה'!$D66)</f>
        <v>0</v>
      </c>
      <c r="BZ38" s="162">
        <f ca="1">IF($A38="",0,($C38=0)*'פריסת חובות'!BZ29 +($C38=1)*0+ ($C38=2)*IF(BZ$17&lt;='תכנון הבראה'!$K66,0,OFFSET('פריסת חובות'!BZ29,0,-'תכנון הבראה'!$K66))*(1+'תכנון הבראה'!$E66)^('תכנון הבראה'!$K66/12)+
($C38=3)*'תכנון הבראה'!$L66*(BZ$17&lt;='תכנון הבראה'!$J66))+ IF($C38=4,(1-'תכנון הבראה'!$M66/'תכנון הבראה'!$B66)*'תכנון הבראה'!$C66,0)*(BZ$17&lt;='תכנון הבראה'!$D66)</f>
        <v>0</v>
      </c>
      <c r="CA38" s="162">
        <f ca="1">IF($A38="",0,($C38=0)*'פריסת חובות'!CA29 +($C38=1)*0+ ($C38=2)*IF(CA$17&lt;='תכנון הבראה'!$K66,0,OFFSET('פריסת חובות'!CA29,0,-'תכנון הבראה'!$K66))*(1+'תכנון הבראה'!$E66)^('תכנון הבראה'!$K66/12)+
($C38=3)*'תכנון הבראה'!$L66*(CA$17&lt;='תכנון הבראה'!$J66))+ IF($C38=4,(1-'תכנון הבראה'!$M66/'תכנון הבראה'!$B66)*'תכנון הבראה'!$C66,0)*(CA$17&lt;='תכנון הבראה'!$D66)</f>
        <v>0</v>
      </c>
      <c r="CB38" s="162">
        <f ca="1">IF($A38="",0,($C38=0)*'פריסת חובות'!CB29 +($C38=1)*0+ ($C38=2)*IF(CB$17&lt;='תכנון הבראה'!$K66,0,OFFSET('פריסת חובות'!CB29,0,-'תכנון הבראה'!$K66))*(1+'תכנון הבראה'!$E66)^('תכנון הבראה'!$K66/12)+
($C38=3)*'תכנון הבראה'!$L66*(CB$17&lt;='תכנון הבראה'!$J66))+ IF($C38=4,(1-'תכנון הבראה'!$M66/'תכנון הבראה'!$B66)*'תכנון הבראה'!$C66,0)*(CB$17&lt;='תכנון הבראה'!$D66)</f>
        <v>0</v>
      </c>
      <c r="CC38" s="162">
        <f ca="1">IF($A38="",0,($C38=0)*'פריסת חובות'!CC29 +($C38=1)*0+ ($C38=2)*IF(CC$17&lt;='תכנון הבראה'!$K66,0,OFFSET('פריסת חובות'!CC29,0,-'תכנון הבראה'!$K66))*(1+'תכנון הבראה'!$E66)^('תכנון הבראה'!$K66/12)+
($C38=3)*'תכנון הבראה'!$L66*(CC$17&lt;='תכנון הבראה'!$J66))+ IF($C38=4,(1-'תכנון הבראה'!$M66/'תכנון הבראה'!$B66)*'תכנון הבראה'!$C66,0)*(CC$17&lt;='תכנון הבראה'!$D66)</f>
        <v>0</v>
      </c>
      <c r="CD38" s="162">
        <f ca="1">IF($A38="",0,($C38=0)*'פריסת חובות'!CD29 +($C38=1)*0+ ($C38=2)*IF(CD$17&lt;='תכנון הבראה'!$K66,0,OFFSET('פריסת חובות'!CD29,0,-'תכנון הבראה'!$K66))*(1+'תכנון הבראה'!$E66)^('תכנון הבראה'!$K66/12)+
($C38=3)*'תכנון הבראה'!$L66*(CD$17&lt;='תכנון הבראה'!$J66))+ IF($C38=4,(1-'תכנון הבראה'!$M66/'תכנון הבראה'!$B66)*'תכנון הבראה'!$C66,0)*(CD$17&lt;='תכנון הבראה'!$D66)</f>
        <v>0</v>
      </c>
      <c r="CE38" s="162">
        <f ca="1">IF($A38="",0,($C38=0)*'פריסת חובות'!CE29 +($C38=1)*0+ ($C38=2)*IF(CE$17&lt;='תכנון הבראה'!$K66,0,OFFSET('פריסת חובות'!CE29,0,-'תכנון הבראה'!$K66))*(1+'תכנון הבראה'!$E66)^('תכנון הבראה'!$K66/12)+
($C38=3)*'תכנון הבראה'!$L66*(CE$17&lt;='תכנון הבראה'!$J66))+ IF($C38=4,(1-'תכנון הבראה'!$M66/'תכנון הבראה'!$B66)*'תכנון הבראה'!$C66,0)*(CE$17&lt;='תכנון הבראה'!$D66)</f>
        <v>0</v>
      </c>
      <c r="CF38" s="162">
        <f ca="1">IF($A38="",0,($C38=0)*'פריסת חובות'!CF29 +($C38=1)*0+ ($C38=2)*IF(CF$17&lt;='תכנון הבראה'!$K66,0,OFFSET('פריסת חובות'!CF29,0,-'תכנון הבראה'!$K66))*(1+'תכנון הבראה'!$E66)^('תכנון הבראה'!$K66/12)+
($C38=3)*'תכנון הבראה'!$L66*(CF$17&lt;='תכנון הבראה'!$J66))+ IF($C38=4,(1-'תכנון הבראה'!$M66/'תכנון הבראה'!$B66)*'תכנון הבראה'!$C66,0)*(CF$17&lt;='תכנון הבראה'!$D66)</f>
        <v>0</v>
      </c>
      <c r="CG38" s="162">
        <f ca="1">IF($A38="",0,($C38=0)*'פריסת חובות'!CG29 +($C38=1)*0+ ($C38=2)*IF(CG$17&lt;='תכנון הבראה'!$K66,0,OFFSET('פריסת חובות'!CG29,0,-'תכנון הבראה'!$K66))*(1+'תכנון הבראה'!$E66)^('תכנון הבראה'!$K66/12)+
($C38=3)*'תכנון הבראה'!$L66*(CG$17&lt;='תכנון הבראה'!$J66))+ IF($C38=4,(1-'תכנון הבראה'!$M66/'תכנון הבראה'!$B66)*'תכנון הבראה'!$C66,0)*(CG$17&lt;='תכנון הבראה'!$D66)</f>
        <v>0</v>
      </c>
      <c r="CH38" s="162">
        <f ca="1">IF($A38="",0,($C38=0)*'פריסת חובות'!CH29 +($C38=1)*0+ ($C38=2)*IF(CH$17&lt;='תכנון הבראה'!$K66,0,OFFSET('פריסת חובות'!CH29,0,-'תכנון הבראה'!$K66))*(1+'תכנון הבראה'!$E66)^('תכנון הבראה'!$K66/12)+
($C38=3)*'תכנון הבראה'!$L66*(CH$17&lt;='תכנון הבראה'!$J66))+ IF($C38=4,(1-'תכנון הבראה'!$M66/'תכנון הבראה'!$B66)*'תכנון הבראה'!$C66,0)*(CH$17&lt;='תכנון הבראה'!$D66)</f>
        <v>0</v>
      </c>
      <c r="CI38" s="162">
        <f ca="1">IF($A38="",0,($C38=0)*'פריסת חובות'!CI29 +($C38=1)*0+ ($C38=2)*IF(CI$17&lt;='תכנון הבראה'!$K66,0,OFFSET('פריסת חובות'!CI29,0,-'תכנון הבראה'!$K66))*(1+'תכנון הבראה'!$E66)^('תכנון הבראה'!$K66/12)+
($C38=3)*'תכנון הבראה'!$L66*(CI$17&lt;='תכנון הבראה'!$J66))+ IF($C38=4,(1-'תכנון הבראה'!$M66/'תכנון הבראה'!$B66)*'תכנון הבראה'!$C66,0)*(CI$17&lt;='תכנון הבראה'!$D66)</f>
        <v>0</v>
      </c>
      <c r="CJ38" s="162">
        <f ca="1">IF($A38="",0,($C38=0)*'פריסת חובות'!CJ29 +($C38=1)*0+ ($C38=2)*IF(CJ$17&lt;='תכנון הבראה'!$K66,0,OFFSET('פריסת חובות'!CJ29,0,-'תכנון הבראה'!$K66))*(1+'תכנון הבראה'!$E66)^('תכנון הבראה'!$K66/12)+
($C38=3)*'תכנון הבראה'!$L66*(CJ$17&lt;='תכנון הבראה'!$J66))+ IF($C38=4,(1-'תכנון הבראה'!$M66/'תכנון הבראה'!$B66)*'תכנון הבראה'!$C66,0)*(CJ$17&lt;='תכנון הבראה'!$D66)</f>
        <v>0</v>
      </c>
      <c r="CK38" s="162">
        <f ca="1">IF($A38="",0,($C38=0)*'פריסת חובות'!CK29 +($C38=1)*0+ ($C38=2)*IF(CK$17&lt;='תכנון הבראה'!$K66,0,OFFSET('פריסת חובות'!CK29,0,-'תכנון הבראה'!$K66))*(1+'תכנון הבראה'!$E66)^('תכנון הבראה'!$K66/12)+
($C38=3)*'תכנון הבראה'!$L66*(CK$17&lt;='תכנון הבראה'!$J66))+ IF($C38=4,(1-'תכנון הבראה'!$M66/'תכנון הבראה'!$B66)*'תכנון הבראה'!$C66,0)*(CK$17&lt;='תכנון הבראה'!$D66)</f>
        <v>0</v>
      </c>
      <c r="CL38" s="162">
        <f ca="1">IF($A38="",0,($C38=0)*'פריסת חובות'!CL29 +($C38=1)*0+ ($C38=2)*IF(CL$17&lt;='תכנון הבראה'!$K66,0,OFFSET('פריסת חובות'!CL29,0,-'תכנון הבראה'!$K66))*(1+'תכנון הבראה'!$E66)^('תכנון הבראה'!$K66/12)+
($C38=3)*'תכנון הבראה'!$L66*(CL$17&lt;='תכנון הבראה'!$J66))+ IF($C38=4,(1-'תכנון הבראה'!$M66/'תכנון הבראה'!$B66)*'תכנון הבראה'!$C66,0)*(CL$17&lt;='תכנון הבראה'!$D66)</f>
        <v>0</v>
      </c>
      <c r="CM38" s="162">
        <f ca="1">IF($A38="",0,($C38=0)*'פריסת חובות'!CM29 +($C38=1)*0+ ($C38=2)*IF(CM$17&lt;='תכנון הבראה'!$K66,0,OFFSET('פריסת חובות'!CM29,0,-'תכנון הבראה'!$K66))*(1+'תכנון הבראה'!$E66)^('תכנון הבראה'!$K66/12)+
($C38=3)*'תכנון הבראה'!$L66*(CM$17&lt;='תכנון הבראה'!$J66))+ IF($C38=4,(1-'תכנון הבראה'!$M66/'תכנון הבראה'!$B66)*'תכנון הבראה'!$C66,0)*(CM$17&lt;='תכנון הבראה'!$D66)</f>
        <v>0</v>
      </c>
      <c r="CN38" s="162">
        <f ca="1">IF($A38="",0,($C38=0)*'פריסת חובות'!CN29 +($C38=1)*0+ ($C38=2)*IF(CN$17&lt;='תכנון הבראה'!$K66,0,OFFSET('פריסת חובות'!CN29,0,-'תכנון הבראה'!$K66))*(1+'תכנון הבראה'!$E66)^('תכנון הבראה'!$K66/12)+
($C38=3)*'תכנון הבראה'!$L66*(CN$17&lt;='תכנון הבראה'!$J66))+ IF($C38=4,(1-'תכנון הבראה'!$M66/'תכנון הבראה'!$B66)*'תכנון הבראה'!$C66,0)*(CN$17&lt;='תכנון הבראה'!$D66)</f>
        <v>0</v>
      </c>
      <c r="CO38" s="162">
        <f ca="1">IF($A38="",0,($C38=0)*'פריסת חובות'!CO29 +($C38=1)*0+ ($C38=2)*IF(CO$17&lt;='תכנון הבראה'!$K66,0,OFFSET('פריסת חובות'!CO29,0,-'תכנון הבראה'!$K66))*(1+'תכנון הבראה'!$E66)^('תכנון הבראה'!$K66/12)+
($C38=3)*'תכנון הבראה'!$L66*(CO$17&lt;='תכנון הבראה'!$J66))+ IF($C38=4,(1-'תכנון הבראה'!$M66/'תכנון הבראה'!$B66)*'תכנון הבראה'!$C66,0)*(CO$17&lt;='תכנון הבראה'!$D66)</f>
        <v>0</v>
      </c>
      <c r="CP38" s="162">
        <f ca="1">IF($A38="",0,($C38=0)*'פריסת חובות'!CP29 +($C38=1)*0+ ($C38=2)*IF(CP$17&lt;='תכנון הבראה'!$K66,0,OFFSET('פריסת חובות'!CP29,0,-'תכנון הבראה'!$K66))*(1+'תכנון הבראה'!$E66)^('תכנון הבראה'!$K66/12)+
($C38=3)*'תכנון הבראה'!$L66*(CP$17&lt;='תכנון הבראה'!$J66))+ IF($C38=4,(1-'תכנון הבראה'!$M66/'תכנון הבראה'!$B66)*'תכנון הבראה'!$C66,0)*(CP$17&lt;='תכנון הבראה'!$D66)</f>
        <v>0</v>
      </c>
      <c r="CQ38" s="162">
        <f ca="1">IF($A38="",0,($C38=0)*'פריסת חובות'!CQ29 +($C38=1)*0+ ($C38=2)*IF(CQ$17&lt;='תכנון הבראה'!$K66,0,OFFSET('פריסת חובות'!CQ29,0,-'תכנון הבראה'!$K66))*(1+'תכנון הבראה'!$E66)^('תכנון הבראה'!$K66/12)+
($C38=3)*'תכנון הבראה'!$L66*(CQ$17&lt;='תכנון הבראה'!$J66))+ IF($C38=4,(1-'תכנון הבראה'!$M66/'תכנון הבראה'!$B66)*'תכנון הבראה'!$C66,0)*(CQ$17&lt;='תכנון הבראה'!$D66)</f>
        <v>0</v>
      </c>
      <c r="CR38" s="162">
        <f ca="1">IF($A38="",0,($C38=0)*'פריסת חובות'!CR29 +($C38=1)*0+ ($C38=2)*IF(CR$17&lt;='תכנון הבראה'!$K66,0,OFFSET('פריסת חובות'!CR29,0,-'תכנון הבראה'!$K66))*(1+'תכנון הבראה'!$E66)^('תכנון הבראה'!$K66/12)+
($C38=3)*'תכנון הבראה'!$L66*(CR$17&lt;='תכנון הבראה'!$J66))+ IF($C38=4,(1-'תכנון הבראה'!$M66/'תכנון הבראה'!$B66)*'תכנון הבראה'!$C66,0)*(CR$17&lt;='תכנון הבראה'!$D66)</f>
        <v>0</v>
      </c>
      <c r="CS38" s="162">
        <f ca="1">IF($A38="",0,($C38=0)*'פריסת חובות'!CS29 +($C38=1)*0+ ($C38=2)*IF(CS$17&lt;='תכנון הבראה'!$K66,0,OFFSET('פריסת חובות'!CS29,0,-'תכנון הבראה'!$K66))*(1+'תכנון הבראה'!$E66)^('תכנון הבראה'!$K66/12)+
($C38=3)*'תכנון הבראה'!$L66*(CS$17&lt;='תכנון הבראה'!$J66))+ IF($C38=4,(1-'תכנון הבראה'!$M66/'תכנון הבראה'!$B66)*'תכנון הבראה'!$C66,0)*(CS$17&lt;='תכנון הבראה'!$D66)</f>
        <v>0</v>
      </c>
      <c r="CT38" s="162">
        <f ca="1">IF($A38="",0,($C38=0)*'פריסת חובות'!CT29 +($C38=1)*0+ ($C38=2)*IF(CT$17&lt;='תכנון הבראה'!$K66,0,OFFSET('פריסת חובות'!CT29,0,-'תכנון הבראה'!$K66))*(1+'תכנון הבראה'!$E66)^('תכנון הבראה'!$K66/12)+
($C38=3)*'תכנון הבראה'!$L66*(CT$17&lt;='תכנון הבראה'!$J66))+ IF($C38=4,(1-'תכנון הבראה'!$M66/'תכנון הבראה'!$B66)*'תכנון הבראה'!$C66,0)*(CT$17&lt;='תכנון הבראה'!$D66)</f>
        <v>0</v>
      </c>
      <c r="CU38" s="162">
        <f ca="1">IF($A38="",0,($C38=0)*'פריסת חובות'!CU29 +($C38=1)*0+ ($C38=2)*IF(CU$17&lt;='תכנון הבראה'!$K66,0,OFFSET('פריסת חובות'!CU29,0,-'תכנון הבראה'!$K66))*(1+'תכנון הבראה'!$E66)^('תכנון הבראה'!$K66/12)+
($C38=3)*'תכנון הבראה'!$L66*(CU$17&lt;='תכנון הבראה'!$J66))+ IF($C38=4,(1-'תכנון הבראה'!$M66/'תכנון הבראה'!$B66)*'תכנון הבראה'!$C66,0)*(CU$17&lt;='תכנון הבראה'!$D66)</f>
        <v>0</v>
      </c>
      <c r="CV38" s="162">
        <f ca="1">IF($A38="",0,($C38=0)*'פריסת חובות'!CV29 +($C38=1)*0+ ($C38=2)*IF(CV$17&lt;='תכנון הבראה'!$K66,0,OFFSET('פריסת חובות'!CV29,0,-'תכנון הבראה'!$K66))*(1+'תכנון הבראה'!$E66)^('תכנון הבראה'!$K66/12)+
($C38=3)*'תכנון הבראה'!$L66*(CV$17&lt;='תכנון הבראה'!$J66))+ IF($C38=4,(1-'תכנון הבראה'!$M66/'תכנון הבראה'!$B66)*'תכנון הבראה'!$C66,0)*(CV$17&lt;='תכנון הבראה'!$D66)</f>
        <v>0</v>
      </c>
      <c r="CW38" s="162">
        <f ca="1">IF($A38="",0,($C38=0)*'פריסת חובות'!CW29 +($C38=1)*0+ ($C38=2)*IF(CW$17&lt;='תכנון הבראה'!$K66,0,OFFSET('פריסת חובות'!CW29,0,-'תכנון הבראה'!$K66))*(1+'תכנון הבראה'!$E66)^('תכנון הבראה'!$K66/12)+
($C38=3)*'תכנון הבראה'!$L66*(CW$17&lt;='תכנון הבראה'!$J66))+ IF($C38=4,(1-'תכנון הבראה'!$M66/'תכנון הבראה'!$B66)*'תכנון הבראה'!$C66,0)*(CW$17&lt;='תכנון הבראה'!$D66)</f>
        <v>0</v>
      </c>
      <c r="CX38" s="162">
        <f ca="1">IF($A38="",0,($C38=0)*'פריסת חובות'!CX29 +($C38=1)*0+ ($C38=2)*IF(CX$17&lt;='תכנון הבראה'!$K66,0,OFFSET('פריסת חובות'!CX29,0,-'תכנון הבראה'!$K66))*(1+'תכנון הבראה'!$E66)^('תכנון הבראה'!$K66/12)+
($C38=3)*'תכנון הבראה'!$L66*(CX$17&lt;='תכנון הבראה'!$J66))+ IF($C38=4,(1-'תכנון הבראה'!$M66/'תכנון הבראה'!$B66)*'תכנון הבראה'!$C66,0)*(CX$17&lt;='תכנון הבראה'!$D66)</f>
        <v>0</v>
      </c>
      <c r="CY38" s="162">
        <f ca="1">IF($A38="",0,($C38=0)*'פריסת חובות'!CY29 +($C38=1)*0+ ($C38=2)*IF(CY$17&lt;='תכנון הבראה'!$K66,0,OFFSET('פריסת חובות'!CY29,0,-'תכנון הבראה'!$K66))*(1+'תכנון הבראה'!$E66)^('תכנון הבראה'!$K66/12)+
($C38=3)*'תכנון הבראה'!$L66*(CY$17&lt;='תכנון הבראה'!$J66))+ IF($C38=4,(1-'תכנון הבראה'!$M66/'תכנון הבראה'!$B66)*'תכנון הבראה'!$C66,0)*(CY$17&lt;='תכנון הבראה'!$D66)</f>
        <v>0</v>
      </c>
      <c r="CZ38" s="163">
        <f ca="1">IF($A38="",0,($C38=0)*'פריסת חובות'!CZ29 +($C38=1)*0+ ($C38=2)*IF(CZ$17&lt;='תכנון הבראה'!$K66,0,OFFSET('פריסת חובות'!CZ29,0,-'תכנון הבראה'!$K66))*(1+'תכנון הבראה'!$E66)^('תכנון הבראה'!$K66/12)+
($C38=3)*'תכנון הבראה'!$L66*(CZ$17&lt;='תכנון הבראה'!$J66))+ IF($C38=4,(1-'תכנון הבראה'!$M66/'תכנון הבראה'!$B66)*'תכנון הבראה'!$C66,0)*(CZ$17&lt;='תכנון הבראה'!$D66)</f>
        <v>0</v>
      </c>
    </row>
    <row r="39" spans="1:104" ht="12.75" hidden="1" customHeight="1" outlineLevel="1">
      <c r="A39" s="193" t="str">
        <f ca="1">'תכנון הבראה'!A67</f>
        <v/>
      </c>
      <c r="B39" s="161">
        <f>'תכנון הבראה'!H67</f>
        <v>0</v>
      </c>
      <c r="C39" s="158">
        <f t="shared" si="18"/>
        <v>0</v>
      </c>
      <c r="D39" s="158"/>
      <c r="E39" s="162">
        <f ca="1">IF($A39="",0,($C39=0)*'פריסת חובות'!E30 +($C39=1)*0+ ($C39=2)*IF(E$17&lt;='תכנון הבראה'!$K67,0,OFFSET('פריסת חובות'!E30,0,-'תכנון הבראה'!$K67))*(1+'תכנון הבראה'!$E67)^('תכנון הבראה'!$K67/12)+
($C39=3)*'תכנון הבראה'!$L67*(E$17&lt;='תכנון הבראה'!$J67))+ IF($C39=4,(1-'תכנון הבראה'!$M67/'תכנון הבראה'!$B67)*'תכנון הבראה'!$C67,0)*(E$17&lt;='תכנון הבראה'!$D67)</f>
        <v>0</v>
      </c>
      <c r="F39" s="162">
        <f ca="1">IF($A39="",0,($C39=0)*'פריסת חובות'!F30 +($C39=1)*0+ ($C39=2)*IF(F$17&lt;='תכנון הבראה'!$K67,0,OFFSET('פריסת חובות'!F30,0,-'תכנון הבראה'!$K67))*(1+'תכנון הבראה'!$E67)^('תכנון הבראה'!$K67/12)+
($C39=3)*'תכנון הבראה'!$L67*(F$17&lt;='תכנון הבראה'!$J67))+ IF($C39=4,(1-'תכנון הבראה'!$M67/'תכנון הבראה'!$B67)*'תכנון הבראה'!$C67,0)*(F$17&lt;='תכנון הבראה'!$D67)</f>
        <v>0</v>
      </c>
      <c r="G39" s="162">
        <f ca="1">IF($A39="",0,($C39=0)*'פריסת חובות'!G30 +($C39=1)*0+ ($C39=2)*IF(G$17&lt;='תכנון הבראה'!$K67,0,OFFSET('פריסת חובות'!G30,0,-'תכנון הבראה'!$K67))*(1+'תכנון הבראה'!$E67)^('תכנון הבראה'!$K67/12)+
($C39=3)*'תכנון הבראה'!$L67*(G$17&lt;='תכנון הבראה'!$J67))+ IF($C39=4,(1-'תכנון הבראה'!$M67/'תכנון הבראה'!$B67)*'תכנון הבראה'!$C67,0)*(G$17&lt;='תכנון הבראה'!$D67)</f>
        <v>0</v>
      </c>
      <c r="H39" s="162">
        <f ca="1">IF($A39="",0,($C39=0)*'פריסת חובות'!H30 +($C39=1)*0+ ($C39=2)*IF(H$17&lt;='תכנון הבראה'!$K67,0,OFFSET('פריסת חובות'!H30,0,-'תכנון הבראה'!$K67))*(1+'תכנון הבראה'!$E67)^('תכנון הבראה'!$K67/12)+
($C39=3)*'תכנון הבראה'!$L67*(H$17&lt;='תכנון הבראה'!$J67))+ IF($C39=4,(1-'תכנון הבראה'!$M67/'תכנון הבראה'!$B67)*'תכנון הבראה'!$C67,0)*(H$17&lt;='תכנון הבראה'!$D67)</f>
        <v>0</v>
      </c>
      <c r="I39" s="162">
        <f ca="1">IF($A39="",0,($C39=0)*'פריסת חובות'!I30 +($C39=1)*0+ ($C39=2)*IF(I$17&lt;='תכנון הבראה'!$K67,0,OFFSET('פריסת חובות'!I30,0,-'תכנון הבראה'!$K67))*(1+'תכנון הבראה'!$E67)^('תכנון הבראה'!$K67/12)+
($C39=3)*'תכנון הבראה'!$L67*(I$17&lt;='תכנון הבראה'!$J67))+ IF($C39=4,(1-'תכנון הבראה'!$M67/'תכנון הבראה'!$B67)*'תכנון הבראה'!$C67,0)*(I$17&lt;='תכנון הבראה'!$D67)</f>
        <v>0</v>
      </c>
      <c r="J39" s="162">
        <f ca="1">IF($A39="",0,($C39=0)*'פריסת חובות'!J30 +($C39=1)*0+ ($C39=2)*IF(J$17&lt;='תכנון הבראה'!$K67,0,OFFSET('פריסת חובות'!J30,0,-'תכנון הבראה'!$K67))*(1+'תכנון הבראה'!$E67)^('תכנון הבראה'!$K67/12)+
($C39=3)*'תכנון הבראה'!$L67*(J$17&lt;='תכנון הבראה'!$J67))+ IF($C39=4,(1-'תכנון הבראה'!$M67/'תכנון הבראה'!$B67)*'תכנון הבראה'!$C67,0)*(J$17&lt;='תכנון הבראה'!$D67)</f>
        <v>0</v>
      </c>
      <c r="K39" s="162">
        <f ca="1">IF($A39="",0,($C39=0)*'פריסת חובות'!K30 +($C39=1)*0+ ($C39=2)*IF(K$17&lt;='תכנון הבראה'!$K67,0,OFFSET('פריסת חובות'!K30,0,-'תכנון הבראה'!$K67))*(1+'תכנון הבראה'!$E67)^('תכנון הבראה'!$K67/12)+
($C39=3)*'תכנון הבראה'!$L67*(K$17&lt;='תכנון הבראה'!$J67))+ IF($C39=4,(1-'תכנון הבראה'!$M67/'תכנון הבראה'!$B67)*'תכנון הבראה'!$C67,0)*(K$17&lt;='תכנון הבראה'!$D67)</f>
        <v>0</v>
      </c>
      <c r="L39" s="162">
        <f ca="1">IF($A39="",0,($C39=0)*'פריסת חובות'!L30 +($C39=1)*0+ ($C39=2)*IF(L$17&lt;='תכנון הבראה'!$K67,0,OFFSET('פריסת חובות'!L30,0,-'תכנון הבראה'!$K67))*(1+'תכנון הבראה'!$E67)^('תכנון הבראה'!$K67/12)+
($C39=3)*'תכנון הבראה'!$L67*(L$17&lt;='תכנון הבראה'!$J67))+ IF($C39=4,(1-'תכנון הבראה'!$M67/'תכנון הבראה'!$B67)*'תכנון הבראה'!$C67,0)*(L$17&lt;='תכנון הבראה'!$D67)</f>
        <v>0</v>
      </c>
      <c r="M39" s="162">
        <f ca="1">IF($A39="",0,($C39=0)*'פריסת חובות'!M30 +($C39=1)*0+ ($C39=2)*IF(M$17&lt;='תכנון הבראה'!$K67,0,OFFSET('פריסת חובות'!M30,0,-'תכנון הבראה'!$K67))*(1+'תכנון הבראה'!$E67)^('תכנון הבראה'!$K67/12)+
($C39=3)*'תכנון הבראה'!$L67*(M$17&lt;='תכנון הבראה'!$J67))+ IF($C39=4,(1-'תכנון הבראה'!$M67/'תכנון הבראה'!$B67)*'תכנון הבראה'!$C67,0)*(M$17&lt;='תכנון הבראה'!$D67)</f>
        <v>0</v>
      </c>
      <c r="N39" s="162">
        <f ca="1">IF($A39="",0,($C39=0)*'פריסת חובות'!N30 +($C39=1)*0+ ($C39=2)*IF(N$17&lt;='תכנון הבראה'!$K67,0,OFFSET('פריסת חובות'!N30,0,-'תכנון הבראה'!$K67))*(1+'תכנון הבראה'!$E67)^('תכנון הבראה'!$K67/12)+
($C39=3)*'תכנון הבראה'!$L67*(N$17&lt;='תכנון הבראה'!$J67))+ IF($C39=4,(1-'תכנון הבראה'!$M67/'תכנון הבראה'!$B67)*'תכנון הבראה'!$C67,0)*(N$17&lt;='תכנון הבראה'!$D67)</f>
        <v>0</v>
      </c>
      <c r="O39" s="162">
        <f ca="1">IF($A39="",0,($C39=0)*'פריסת חובות'!O30 +($C39=1)*0+ ($C39=2)*IF(O$17&lt;='תכנון הבראה'!$K67,0,OFFSET('פריסת חובות'!O30,0,-'תכנון הבראה'!$K67))*(1+'תכנון הבראה'!$E67)^('תכנון הבראה'!$K67/12)+
($C39=3)*'תכנון הבראה'!$L67*(O$17&lt;='תכנון הבראה'!$J67))+ IF($C39=4,(1-'תכנון הבראה'!$M67/'תכנון הבראה'!$B67)*'תכנון הבראה'!$C67,0)*(O$17&lt;='תכנון הבראה'!$D67)</f>
        <v>0</v>
      </c>
      <c r="P39" s="162">
        <f ca="1">IF($A39="",0,($C39=0)*'פריסת חובות'!P30 +($C39=1)*0+ ($C39=2)*IF(P$17&lt;='תכנון הבראה'!$K67,0,OFFSET('פריסת חובות'!P30,0,-'תכנון הבראה'!$K67))*(1+'תכנון הבראה'!$E67)^('תכנון הבראה'!$K67/12)+
($C39=3)*'תכנון הבראה'!$L67*(P$17&lt;='תכנון הבראה'!$J67))+ IF($C39=4,(1-'תכנון הבראה'!$M67/'תכנון הבראה'!$B67)*'תכנון הבראה'!$C67,0)*(P$17&lt;='תכנון הבראה'!$D67)</f>
        <v>0</v>
      </c>
      <c r="Q39" s="162">
        <f ca="1">IF($A39="",0,($C39=0)*'פריסת חובות'!Q30 +($C39=1)*0+ ($C39=2)*IF(Q$17&lt;='תכנון הבראה'!$K67,0,OFFSET('פריסת חובות'!Q30,0,-'תכנון הבראה'!$K67))*(1+'תכנון הבראה'!$E67)^('תכנון הבראה'!$K67/12)+
($C39=3)*'תכנון הבראה'!$L67*(Q$17&lt;='תכנון הבראה'!$J67))+ IF($C39=4,(1-'תכנון הבראה'!$M67/'תכנון הבראה'!$B67)*'תכנון הבראה'!$C67,0)*(Q$17&lt;='תכנון הבראה'!$D67)</f>
        <v>0</v>
      </c>
      <c r="R39" s="162">
        <f ca="1">IF($A39="",0,($C39=0)*'פריסת חובות'!R30 +($C39=1)*0+ ($C39=2)*IF(R$17&lt;='תכנון הבראה'!$K67,0,OFFSET('פריסת חובות'!R30,0,-'תכנון הבראה'!$K67))*(1+'תכנון הבראה'!$E67)^('תכנון הבראה'!$K67/12)+
($C39=3)*'תכנון הבראה'!$L67*(R$17&lt;='תכנון הבראה'!$J67))+ IF($C39=4,(1-'תכנון הבראה'!$M67/'תכנון הבראה'!$B67)*'תכנון הבראה'!$C67,0)*(R$17&lt;='תכנון הבראה'!$D67)</f>
        <v>0</v>
      </c>
      <c r="S39" s="162">
        <f ca="1">IF($A39="",0,($C39=0)*'פריסת חובות'!S30 +($C39=1)*0+ ($C39=2)*IF(S$17&lt;='תכנון הבראה'!$K67,0,OFFSET('פריסת חובות'!S30,0,-'תכנון הבראה'!$K67))*(1+'תכנון הבראה'!$E67)^('תכנון הבראה'!$K67/12)+
($C39=3)*'תכנון הבראה'!$L67*(S$17&lt;='תכנון הבראה'!$J67))+ IF($C39=4,(1-'תכנון הבראה'!$M67/'תכנון הבראה'!$B67)*'תכנון הבראה'!$C67,0)*(S$17&lt;='תכנון הבראה'!$D67)</f>
        <v>0</v>
      </c>
      <c r="T39" s="162">
        <f ca="1">IF($A39="",0,($C39=0)*'פריסת חובות'!T30 +($C39=1)*0+ ($C39=2)*IF(T$17&lt;='תכנון הבראה'!$K67,0,OFFSET('פריסת חובות'!T30,0,-'תכנון הבראה'!$K67))*(1+'תכנון הבראה'!$E67)^('תכנון הבראה'!$K67/12)+
($C39=3)*'תכנון הבראה'!$L67*(T$17&lt;='תכנון הבראה'!$J67))+ IF($C39=4,(1-'תכנון הבראה'!$M67/'תכנון הבראה'!$B67)*'תכנון הבראה'!$C67,0)*(T$17&lt;='תכנון הבראה'!$D67)</f>
        <v>0</v>
      </c>
      <c r="U39" s="162">
        <f ca="1">IF($A39="",0,($C39=0)*'פריסת חובות'!U30 +($C39=1)*0+ ($C39=2)*IF(U$17&lt;='תכנון הבראה'!$K67,0,OFFSET('פריסת חובות'!U30,0,-'תכנון הבראה'!$K67))*(1+'תכנון הבראה'!$E67)^('תכנון הבראה'!$K67/12)+
($C39=3)*'תכנון הבראה'!$L67*(U$17&lt;='תכנון הבראה'!$J67))+ IF($C39=4,(1-'תכנון הבראה'!$M67/'תכנון הבראה'!$B67)*'תכנון הבראה'!$C67,0)*(U$17&lt;='תכנון הבראה'!$D67)</f>
        <v>0</v>
      </c>
      <c r="V39" s="162">
        <f ca="1">IF($A39="",0,($C39=0)*'פריסת חובות'!V30 +($C39=1)*0+ ($C39=2)*IF(V$17&lt;='תכנון הבראה'!$K67,0,OFFSET('פריסת חובות'!V30,0,-'תכנון הבראה'!$K67))*(1+'תכנון הבראה'!$E67)^('תכנון הבראה'!$K67/12)+
($C39=3)*'תכנון הבראה'!$L67*(V$17&lt;='תכנון הבראה'!$J67))+ IF($C39=4,(1-'תכנון הבראה'!$M67/'תכנון הבראה'!$B67)*'תכנון הבראה'!$C67,0)*(V$17&lt;='תכנון הבראה'!$D67)</f>
        <v>0</v>
      </c>
      <c r="W39" s="162">
        <f ca="1">IF($A39="",0,($C39=0)*'פריסת חובות'!W30 +($C39=1)*0+ ($C39=2)*IF(W$17&lt;='תכנון הבראה'!$K67,0,OFFSET('פריסת חובות'!W30,0,-'תכנון הבראה'!$K67))*(1+'תכנון הבראה'!$E67)^('תכנון הבראה'!$K67/12)+
($C39=3)*'תכנון הבראה'!$L67*(W$17&lt;='תכנון הבראה'!$J67))+ IF($C39=4,(1-'תכנון הבראה'!$M67/'תכנון הבראה'!$B67)*'תכנון הבראה'!$C67,0)*(W$17&lt;='תכנון הבראה'!$D67)</f>
        <v>0</v>
      </c>
      <c r="X39" s="162">
        <f ca="1">IF($A39="",0,($C39=0)*'פריסת חובות'!X30 +($C39=1)*0+ ($C39=2)*IF(X$17&lt;='תכנון הבראה'!$K67,0,OFFSET('פריסת חובות'!X30,0,-'תכנון הבראה'!$K67))*(1+'תכנון הבראה'!$E67)^('תכנון הבראה'!$K67/12)+
($C39=3)*'תכנון הבראה'!$L67*(X$17&lt;='תכנון הבראה'!$J67))+ IF($C39=4,(1-'תכנון הבראה'!$M67/'תכנון הבראה'!$B67)*'תכנון הבראה'!$C67,0)*(X$17&lt;='תכנון הבראה'!$D67)</f>
        <v>0</v>
      </c>
      <c r="Y39" s="162">
        <f ca="1">IF($A39="",0,($C39=0)*'פריסת חובות'!Y30 +($C39=1)*0+ ($C39=2)*IF(Y$17&lt;='תכנון הבראה'!$K67,0,OFFSET('פריסת חובות'!Y30,0,-'תכנון הבראה'!$K67))*(1+'תכנון הבראה'!$E67)^('תכנון הבראה'!$K67/12)+
($C39=3)*'תכנון הבראה'!$L67*(Y$17&lt;='תכנון הבראה'!$J67))+ IF($C39=4,(1-'תכנון הבראה'!$M67/'תכנון הבראה'!$B67)*'תכנון הבראה'!$C67,0)*(Y$17&lt;='תכנון הבראה'!$D67)</f>
        <v>0</v>
      </c>
      <c r="Z39" s="162">
        <f ca="1">IF($A39="",0,($C39=0)*'פריסת חובות'!Z30 +($C39=1)*0+ ($C39=2)*IF(Z$17&lt;='תכנון הבראה'!$K67,0,OFFSET('פריסת חובות'!Z30,0,-'תכנון הבראה'!$K67))*(1+'תכנון הבראה'!$E67)^('תכנון הבראה'!$K67/12)+
($C39=3)*'תכנון הבראה'!$L67*(Z$17&lt;='תכנון הבראה'!$J67))+ IF($C39=4,(1-'תכנון הבראה'!$M67/'תכנון הבראה'!$B67)*'תכנון הבראה'!$C67,0)*(Z$17&lt;='תכנון הבראה'!$D67)</f>
        <v>0</v>
      </c>
      <c r="AA39" s="162">
        <f ca="1">IF($A39="",0,($C39=0)*'פריסת חובות'!AA30 +($C39=1)*0+ ($C39=2)*IF(AA$17&lt;='תכנון הבראה'!$K67,0,OFFSET('פריסת חובות'!AA30,0,-'תכנון הבראה'!$K67))*(1+'תכנון הבראה'!$E67)^('תכנון הבראה'!$K67/12)+
($C39=3)*'תכנון הבראה'!$L67*(AA$17&lt;='תכנון הבראה'!$J67))+ IF($C39=4,(1-'תכנון הבראה'!$M67/'תכנון הבראה'!$B67)*'תכנון הבראה'!$C67,0)*(AA$17&lt;='תכנון הבראה'!$D67)</f>
        <v>0</v>
      </c>
      <c r="AB39" s="162">
        <f ca="1">IF($A39="",0,($C39=0)*'פריסת חובות'!AB30 +($C39=1)*0+ ($C39=2)*IF(AB$17&lt;='תכנון הבראה'!$K67,0,OFFSET('פריסת חובות'!AB30,0,-'תכנון הבראה'!$K67))*(1+'תכנון הבראה'!$E67)^('תכנון הבראה'!$K67/12)+
($C39=3)*'תכנון הבראה'!$L67*(AB$17&lt;='תכנון הבראה'!$J67))+ IF($C39=4,(1-'תכנון הבראה'!$M67/'תכנון הבראה'!$B67)*'תכנון הבראה'!$C67,0)*(AB$17&lt;='תכנון הבראה'!$D67)</f>
        <v>0</v>
      </c>
      <c r="AC39" s="162">
        <f ca="1">IF($A39="",0,($C39=0)*'פריסת חובות'!AC30 +($C39=1)*0+ ($C39=2)*IF(AC$17&lt;='תכנון הבראה'!$K67,0,OFFSET('פריסת חובות'!AC30,0,-'תכנון הבראה'!$K67))*(1+'תכנון הבראה'!$E67)^('תכנון הבראה'!$K67/12)+
($C39=3)*'תכנון הבראה'!$L67*(AC$17&lt;='תכנון הבראה'!$J67))+ IF($C39=4,(1-'תכנון הבראה'!$M67/'תכנון הבראה'!$B67)*'תכנון הבראה'!$C67,0)*(AC$17&lt;='תכנון הבראה'!$D67)</f>
        <v>0</v>
      </c>
      <c r="AD39" s="162">
        <f ca="1">IF($A39="",0,($C39=0)*'פריסת חובות'!AD30 +($C39=1)*0+ ($C39=2)*IF(AD$17&lt;='תכנון הבראה'!$K67,0,OFFSET('פריסת חובות'!AD30,0,-'תכנון הבראה'!$K67))*(1+'תכנון הבראה'!$E67)^('תכנון הבראה'!$K67/12)+
($C39=3)*'תכנון הבראה'!$L67*(AD$17&lt;='תכנון הבראה'!$J67))+ IF($C39=4,(1-'תכנון הבראה'!$M67/'תכנון הבראה'!$B67)*'תכנון הבראה'!$C67,0)*(AD$17&lt;='תכנון הבראה'!$D67)</f>
        <v>0</v>
      </c>
      <c r="AE39" s="162">
        <f ca="1">IF($A39="",0,($C39=0)*'פריסת חובות'!AE30 +($C39=1)*0+ ($C39=2)*IF(AE$17&lt;='תכנון הבראה'!$K67,0,OFFSET('פריסת חובות'!AE30,0,-'תכנון הבראה'!$K67))*(1+'תכנון הבראה'!$E67)^('תכנון הבראה'!$K67/12)+
($C39=3)*'תכנון הבראה'!$L67*(AE$17&lt;='תכנון הבראה'!$J67))+ IF($C39=4,(1-'תכנון הבראה'!$M67/'תכנון הבראה'!$B67)*'תכנון הבראה'!$C67,0)*(AE$17&lt;='תכנון הבראה'!$D67)</f>
        <v>0</v>
      </c>
      <c r="AF39" s="162">
        <f ca="1">IF($A39="",0,($C39=0)*'פריסת חובות'!AF30 +($C39=1)*0+ ($C39=2)*IF(AF$17&lt;='תכנון הבראה'!$K67,0,OFFSET('פריסת חובות'!AF30,0,-'תכנון הבראה'!$K67))*(1+'תכנון הבראה'!$E67)^('תכנון הבראה'!$K67/12)+
($C39=3)*'תכנון הבראה'!$L67*(AF$17&lt;='תכנון הבראה'!$J67))+ IF($C39=4,(1-'תכנון הבראה'!$M67/'תכנון הבראה'!$B67)*'תכנון הבראה'!$C67,0)*(AF$17&lt;='תכנון הבראה'!$D67)</f>
        <v>0</v>
      </c>
      <c r="AG39" s="162">
        <f ca="1">IF($A39="",0,($C39=0)*'פריסת חובות'!AG30 +($C39=1)*0+ ($C39=2)*IF(AG$17&lt;='תכנון הבראה'!$K67,0,OFFSET('פריסת חובות'!AG30,0,-'תכנון הבראה'!$K67))*(1+'תכנון הבראה'!$E67)^('תכנון הבראה'!$K67/12)+
($C39=3)*'תכנון הבראה'!$L67*(AG$17&lt;='תכנון הבראה'!$J67))+ IF($C39=4,(1-'תכנון הבראה'!$M67/'תכנון הבראה'!$B67)*'תכנון הבראה'!$C67,0)*(AG$17&lt;='תכנון הבראה'!$D67)</f>
        <v>0</v>
      </c>
      <c r="AH39" s="162">
        <f ca="1">IF($A39="",0,($C39=0)*'פריסת חובות'!AH30 +($C39=1)*0+ ($C39=2)*IF(AH$17&lt;='תכנון הבראה'!$K67,0,OFFSET('פריסת חובות'!AH30,0,-'תכנון הבראה'!$K67))*(1+'תכנון הבראה'!$E67)^('תכנון הבראה'!$K67/12)+
($C39=3)*'תכנון הבראה'!$L67*(AH$17&lt;='תכנון הבראה'!$J67))+ IF($C39=4,(1-'תכנון הבראה'!$M67/'תכנון הבראה'!$B67)*'תכנון הבראה'!$C67,0)*(AH$17&lt;='תכנון הבראה'!$D67)</f>
        <v>0</v>
      </c>
      <c r="AI39" s="162">
        <f ca="1">IF($A39="",0,($C39=0)*'פריסת חובות'!AI30 +($C39=1)*0+ ($C39=2)*IF(AI$17&lt;='תכנון הבראה'!$K67,0,OFFSET('פריסת חובות'!AI30,0,-'תכנון הבראה'!$K67))*(1+'תכנון הבראה'!$E67)^('תכנון הבראה'!$K67/12)+
($C39=3)*'תכנון הבראה'!$L67*(AI$17&lt;='תכנון הבראה'!$J67))+ IF($C39=4,(1-'תכנון הבראה'!$M67/'תכנון הבראה'!$B67)*'תכנון הבראה'!$C67,0)*(AI$17&lt;='תכנון הבראה'!$D67)</f>
        <v>0</v>
      </c>
      <c r="AJ39" s="162">
        <f ca="1">IF($A39="",0,($C39=0)*'פריסת חובות'!AJ30 +($C39=1)*0+ ($C39=2)*IF(AJ$17&lt;='תכנון הבראה'!$K67,0,OFFSET('פריסת חובות'!AJ30,0,-'תכנון הבראה'!$K67))*(1+'תכנון הבראה'!$E67)^('תכנון הבראה'!$K67/12)+
($C39=3)*'תכנון הבראה'!$L67*(AJ$17&lt;='תכנון הבראה'!$J67))+ IF($C39=4,(1-'תכנון הבראה'!$M67/'תכנון הבראה'!$B67)*'תכנון הבראה'!$C67,0)*(AJ$17&lt;='תכנון הבראה'!$D67)</f>
        <v>0</v>
      </c>
      <c r="AK39" s="162">
        <f ca="1">IF($A39="",0,($C39=0)*'פריסת חובות'!AK30 +($C39=1)*0+ ($C39=2)*IF(AK$17&lt;='תכנון הבראה'!$K67,0,OFFSET('פריסת חובות'!AK30,0,-'תכנון הבראה'!$K67))*(1+'תכנון הבראה'!$E67)^('תכנון הבראה'!$K67/12)+
($C39=3)*'תכנון הבראה'!$L67*(AK$17&lt;='תכנון הבראה'!$J67))+ IF($C39=4,(1-'תכנון הבראה'!$M67/'תכנון הבראה'!$B67)*'תכנון הבראה'!$C67,0)*(AK$17&lt;='תכנון הבראה'!$D67)</f>
        <v>0</v>
      </c>
      <c r="AL39" s="162">
        <f ca="1">IF($A39="",0,($C39=0)*'פריסת חובות'!AL30 +($C39=1)*0+ ($C39=2)*IF(AL$17&lt;='תכנון הבראה'!$K67,0,OFFSET('פריסת חובות'!AL30,0,-'תכנון הבראה'!$K67))*(1+'תכנון הבראה'!$E67)^('תכנון הבראה'!$K67/12)+
($C39=3)*'תכנון הבראה'!$L67*(AL$17&lt;='תכנון הבראה'!$J67))+ IF($C39=4,(1-'תכנון הבראה'!$M67/'תכנון הבראה'!$B67)*'תכנון הבראה'!$C67,0)*(AL$17&lt;='תכנון הבראה'!$D67)</f>
        <v>0</v>
      </c>
      <c r="AM39" s="162">
        <f ca="1">IF($A39="",0,($C39=0)*'פריסת חובות'!AM30 +($C39=1)*0+ ($C39=2)*IF(AM$17&lt;='תכנון הבראה'!$K67,0,OFFSET('פריסת חובות'!AM30,0,-'תכנון הבראה'!$K67))*(1+'תכנון הבראה'!$E67)^('תכנון הבראה'!$K67/12)+
($C39=3)*'תכנון הבראה'!$L67*(AM$17&lt;='תכנון הבראה'!$J67))+ IF($C39=4,(1-'תכנון הבראה'!$M67/'תכנון הבראה'!$B67)*'תכנון הבראה'!$C67,0)*(AM$17&lt;='תכנון הבראה'!$D67)</f>
        <v>0</v>
      </c>
      <c r="AN39" s="162">
        <f ca="1">IF($A39="",0,($C39=0)*'פריסת חובות'!AN30 +($C39=1)*0+ ($C39=2)*IF(AN$17&lt;='תכנון הבראה'!$K67,0,OFFSET('פריסת חובות'!AN30,0,-'תכנון הבראה'!$K67))*(1+'תכנון הבראה'!$E67)^('תכנון הבראה'!$K67/12)+
($C39=3)*'תכנון הבראה'!$L67*(AN$17&lt;='תכנון הבראה'!$J67))+ IF($C39=4,(1-'תכנון הבראה'!$M67/'תכנון הבראה'!$B67)*'תכנון הבראה'!$C67,0)*(AN$17&lt;='תכנון הבראה'!$D67)</f>
        <v>0</v>
      </c>
      <c r="AO39" s="162">
        <f ca="1">IF($A39="",0,($C39=0)*'פריסת חובות'!AO30 +($C39=1)*0+ ($C39=2)*IF(AO$17&lt;='תכנון הבראה'!$K67,0,OFFSET('פריסת חובות'!AO30,0,-'תכנון הבראה'!$K67))*(1+'תכנון הבראה'!$E67)^('תכנון הבראה'!$K67/12)+
($C39=3)*'תכנון הבראה'!$L67*(AO$17&lt;='תכנון הבראה'!$J67))+ IF($C39=4,(1-'תכנון הבראה'!$M67/'תכנון הבראה'!$B67)*'תכנון הבראה'!$C67,0)*(AO$17&lt;='תכנון הבראה'!$D67)</f>
        <v>0</v>
      </c>
      <c r="AP39" s="162">
        <f ca="1">IF($A39="",0,($C39=0)*'פריסת חובות'!AP30 +($C39=1)*0+ ($C39=2)*IF(AP$17&lt;='תכנון הבראה'!$K67,0,OFFSET('פריסת חובות'!AP30,0,-'תכנון הבראה'!$K67))*(1+'תכנון הבראה'!$E67)^('תכנון הבראה'!$K67/12)+
($C39=3)*'תכנון הבראה'!$L67*(AP$17&lt;='תכנון הבראה'!$J67))+ IF($C39=4,(1-'תכנון הבראה'!$M67/'תכנון הבראה'!$B67)*'תכנון הבראה'!$C67,0)*(AP$17&lt;='תכנון הבראה'!$D67)</f>
        <v>0</v>
      </c>
      <c r="AQ39" s="162">
        <f ca="1">IF($A39="",0,($C39=0)*'פריסת חובות'!AQ30 +($C39=1)*0+ ($C39=2)*IF(AQ$17&lt;='תכנון הבראה'!$K67,0,OFFSET('פריסת חובות'!AQ30,0,-'תכנון הבראה'!$K67))*(1+'תכנון הבראה'!$E67)^('תכנון הבראה'!$K67/12)+
($C39=3)*'תכנון הבראה'!$L67*(AQ$17&lt;='תכנון הבראה'!$J67))+ IF($C39=4,(1-'תכנון הבראה'!$M67/'תכנון הבראה'!$B67)*'תכנון הבראה'!$C67,0)*(AQ$17&lt;='תכנון הבראה'!$D67)</f>
        <v>0</v>
      </c>
      <c r="AR39" s="162">
        <f ca="1">IF($A39="",0,($C39=0)*'פריסת חובות'!AR30 +($C39=1)*0+ ($C39=2)*IF(AR$17&lt;='תכנון הבראה'!$K67,0,OFFSET('פריסת חובות'!AR30,0,-'תכנון הבראה'!$K67))*(1+'תכנון הבראה'!$E67)^('תכנון הבראה'!$K67/12)+
($C39=3)*'תכנון הבראה'!$L67*(AR$17&lt;='תכנון הבראה'!$J67))+ IF($C39=4,(1-'תכנון הבראה'!$M67/'תכנון הבראה'!$B67)*'תכנון הבראה'!$C67,0)*(AR$17&lt;='תכנון הבראה'!$D67)</f>
        <v>0</v>
      </c>
      <c r="AS39" s="162">
        <f ca="1">IF($A39="",0,($C39=0)*'פריסת חובות'!AS30 +($C39=1)*0+ ($C39=2)*IF(AS$17&lt;='תכנון הבראה'!$K67,0,OFFSET('פריסת חובות'!AS30,0,-'תכנון הבראה'!$K67))*(1+'תכנון הבראה'!$E67)^('תכנון הבראה'!$K67/12)+
($C39=3)*'תכנון הבראה'!$L67*(AS$17&lt;='תכנון הבראה'!$J67))+ IF($C39=4,(1-'תכנון הבראה'!$M67/'תכנון הבראה'!$B67)*'תכנון הבראה'!$C67,0)*(AS$17&lt;='תכנון הבראה'!$D67)</f>
        <v>0</v>
      </c>
      <c r="AT39" s="162">
        <f ca="1">IF($A39="",0,($C39=0)*'פריסת חובות'!AT30 +($C39=1)*0+ ($C39=2)*IF(AT$17&lt;='תכנון הבראה'!$K67,0,OFFSET('פריסת חובות'!AT30,0,-'תכנון הבראה'!$K67))*(1+'תכנון הבראה'!$E67)^('תכנון הבראה'!$K67/12)+
($C39=3)*'תכנון הבראה'!$L67*(AT$17&lt;='תכנון הבראה'!$J67))+ IF($C39=4,(1-'תכנון הבראה'!$M67/'תכנון הבראה'!$B67)*'תכנון הבראה'!$C67,0)*(AT$17&lt;='תכנון הבראה'!$D67)</f>
        <v>0</v>
      </c>
      <c r="AU39" s="162">
        <f ca="1">IF($A39="",0,($C39=0)*'פריסת חובות'!AU30 +($C39=1)*0+ ($C39=2)*IF(AU$17&lt;='תכנון הבראה'!$K67,0,OFFSET('פריסת חובות'!AU30,0,-'תכנון הבראה'!$K67))*(1+'תכנון הבראה'!$E67)^('תכנון הבראה'!$K67/12)+
($C39=3)*'תכנון הבראה'!$L67*(AU$17&lt;='תכנון הבראה'!$J67))+ IF($C39=4,(1-'תכנון הבראה'!$M67/'תכנון הבראה'!$B67)*'תכנון הבראה'!$C67,0)*(AU$17&lt;='תכנון הבראה'!$D67)</f>
        <v>0</v>
      </c>
      <c r="AV39" s="162">
        <f ca="1">IF($A39="",0,($C39=0)*'פריסת חובות'!AV30 +($C39=1)*0+ ($C39=2)*IF(AV$17&lt;='תכנון הבראה'!$K67,0,OFFSET('פריסת חובות'!AV30,0,-'תכנון הבראה'!$K67))*(1+'תכנון הבראה'!$E67)^('תכנון הבראה'!$K67/12)+
($C39=3)*'תכנון הבראה'!$L67*(AV$17&lt;='תכנון הבראה'!$J67))+ IF($C39=4,(1-'תכנון הבראה'!$M67/'תכנון הבראה'!$B67)*'תכנון הבראה'!$C67,0)*(AV$17&lt;='תכנון הבראה'!$D67)</f>
        <v>0</v>
      </c>
      <c r="AW39" s="162">
        <f ca="1">IF($A39="",0,($C39=0)*'פריסת חובות'!AW30 +($C39=1)*0+ ($C39=2)*IF(AW$17&lt;='תכנון הבראה'!$K67,0,OFFSET('פריסת חובות'!AW30,0,-'תכנון הבראה'!$K67))*(1+'תכנון הבראה'!$E67)^('תכנון הבראה'!$K67/12)+
($C39=3)*'תכנון הבראה'!$L67*(AW$17&lt;='תכנון הבראה'!$J67))+ IF($C39=4,(1-'תכנון הבראה'!$M67/'תכנון הבראה'!$B67)*'תכנון הבראה'!$C67,0)*(AW$17&lt;='תכנון הבראה'!$D67)</f>
        <v>0</v>
      </c>
      <c r="AX39" s="162">
        <f ca="1">IF($A39="",0,($C39=0)*'פריסת חובות'!AX30 +($C39=1)*0+ ($C39=2)*IF(AX$17&lt;='תכנון הבראה'!$K67,0,OFFSET('פריסת חובות'!AX30,0,-'תכנון הבראה'!$K67))*(1+'תכנון הבראה'!$E67)^('תכנון הבראה'!$K67/12)+
($C39=3)*'תכנון הבראה'!$L67*(AX$17&lt;='תכנון הבראה'!$J67))+ IF($C39=4,(1-'תכנון הבראה'!$M67/'תכנון הבראה'!$B67)*'תכנון הבראה'!$C67,0)*(AX$17&lt;='תכנון הבראה'!$D67)</f>
        <v>0</v>
      </c>
      <c r="AY39" s="162">
        <f ca="1">IF($A39="",0,($C39=0)*'פריסת חובות'!AY30 +($C39=1)*0+ ($C39=2)*IF(AY$17&lt;='תכנון הבראה'!$K67,0,OFFSET('פריסת חובות'!AY30,0,-'תכנון הבראה'!$K67))*(1+'תכנון הבראה'!$E67)^('תכנון הבראה'!$K67/12)+
($C39=3)*'תכנון הבראה'!$L67*(AY$17&lt;='תכנון הבראה'!$J67))+ IF($C39=4,(1-'תכנון הבראה'!$M67/'תכנון הבראה'!$B67)*'תכנון הבראה'!$C67,0)*(AY$17&lt;='תכנון הבראה'!$D67)</f>
        <v>0</v>
      </c>
      <c r="AZ39" s="162">
        <f ca="1">IF($A39="",0,($C39=0)*'פריסת חובות'!AZ30 +($C39=1)*0+ ($C39=2)*IF(AZ$17&lt;='תכנון הבראה'!$K67,0,OFFSET('פריסת חובות'!AZ30,0,-'תכנון הבראה'!$K67))*(1+'תכנון הבראה'!$E67)^('תכנון הבראה'!$K67/12)+
($C39=3)*'תכנון הבראה'!$L67*(AZ$17&lt;='תכנון הבראה'!$J67))+ IF($C39=4,(1-'תכנון הבראה'!$M67/'תכנון הבראה'!$B67)*'תכנון הבראה'!$C67,0)*(AZ$17&lt;='תכנון הבראה'!$D67)</f>
        <v>0</v>
      </c>
      <c r="BA39" s="162">
        <f ca="1">IF($A39="",0,($C39=0)*'פריסת חובות'!BA30 +($C39=1)*0+ ($C39=2)*IF(BA$17&lt;='תכנון הבראה'!$K67,0,OFFSET('פריסת חובות'!BA30,0,-'תכנון הבראה'!$K67))*(1+'תכנון הבראה'!$E67)^('תכנון הבראה'!$K67/12)+
($C39=3)*'תכנון הבראה'!$L67*(BA$17&lt;='תכנון הבראה'!$J67))+ IF($C39=4,(1-'תכנון הבראה'!$M67/'תכנון הבראה'!$B67)*'תכנון הבראה'!$C67,0)*(BA$17&lt;='תכנון הבראה'!$D67)</f>
        <v>0</v>
      </c>
      <c r="BB39" s="162">
        <f ca="1">IF($A39="",0,($C39=0)*'פריסת חובות'!BB30 +($C39=1)*0+ ($C39=2)*IF(BB$17&lt;='תכנון הבראה'!$K67,0,OFFSET('פריסת חובות'!BB30,0,-'תכנון הבראה'!$K67))*(1+'תכנון הבראה'!$E67)^('תכנון הבראה'!$K67/12)+
($C39=3)*'תכנון הבראה'!$L67*(BB$17&lt;='תכנון הבראה'!$J67))+ IF($C39=4,(1-'תכנון הבראה'!$M67/'תכנון הבראה'!$B67)*'תכנון הבראה'!$C67,0)*(BB$17&lt;='תכנון הבראה'!$D67)</f>
        <v>0</v>
      </c>
      <c r="BC39" s="162">
        <f ca="1">IF($A39="",0,($C39=0)*'פריסת חובות'!BC30 +($C39=1)*0+ ($C39=2)*IF(BC$17&lt;='תכנון הבראה'!$K67,0,OFFSET('פריסת חובות'!BC30,0,-'תכנון הבראה'!$K67))*(1+'תכנון הבראה'!$E67)^('תכנון הבראה'!$K67/12)+
($C39=3)*'תכנון הבראה'!$L67*(BC$17&lt;='תכנון הבראה'!$J67))+ IF($C39=4,(1-'תכנון הבראה'!$M67/'תכנון הבראה'!$B67)*'תכנון הבראה'!$C67,0)*(BC$17&lt;='תכנון הבראה'!$D67)</f>
        <v>0</v>
      </c>
      <c r="BD39" s="162">
        <f ca="1">IF($A39="",0,($C39=0)*'פריסת חובות'!BD30 +($C39=1)*0+ ($C39=2)*IF(BD$17&lt;='תכנון הבראה'!$K67,0,OFFSET('פריסת חובות'!BD30,0,-'תכנון הבראה'!$K67))*(1+'תכנון הבראה'!$E67)^('תכנון הבראה'!$K67/12)+
($C39=3)*'תכנון הבראה'!$L67*(BD$17&lt;='תכנון הבראה'!$J67))+ IF($C39=4,(1-'תכנון הבראה'!$M67/'תכנון הבראה'!$B67)*'תכנון הבראה'!$C67,0)*(BD$17&lt;='תכנון הבראה'!$D67)</f>
        <v>0</v>
      </c>
      <c r="BE39" s="162">
        <f ca="1">IF($A39="",0,($C39=0)*'פריסת חובות'!BE30 +($C39=1)*0+ ($C39=2)*IF(BE$17&lt;='תכנון הבראה'!$K67,0,OFFSET('פריסת חובות'!BE30,0,-'תכנון הבראה'!$K67))*(1+'תכנון הבראה'!$E67)^('תכנון הבראה'!$K67/12)+
($C39=3)*'תכנון הבראה'!$L67*(BE$17&lt;='תכנון הבראה'!$J67))+ IF($C39=4,(1-'תכנון הבראה'!$M67/'תכנון הבראה'!$B67)*'תכנון הבראה'!$C67,0)*(BE$17&lt;='תכנון הבראה'!$D67)</f>
        <v>0</v>
      </c>
      <c r="BF39" s="162">
        <f ca="1">IF($A39="",0,($C39=0)*'פריסת חובות'!BF30 +($C39=1)*0+ ($C39=2)*IF(BF$17&lt;='תכנון הבראה'!$K67,0,OFFSET('פריסת חובות'!BF30,0,-'תכנון הבראה'!$K67))*(1+'תכנון הבראה'!$E67)^('תכנון הבראה'!$K67/12)+
($C39=3)*'תכנון הבראה'!$L67*(BF$17&lt;='תכנון הבראה'!$J67))+ IF($C39=4,(1-'תכנון הבראה'!$M67/'תכנון הבראה'!$B67)*'תכנון הבראה'!$C67,0)*(BF$17&lt;='תכנון הבראה'!$D67)</f>
        <v>0</v>
      </c>
      <c r="BG39" s="162">
        <f ca="1">IF($A39="",0,($C39=0)*'פריסת חובות'!BG30 +($C39=1)*0+ ($C39=2)*IF(BG$17&lt;='תכנון הבראה'!$K67,0,OFFSET('פריסת חובות'!BG30,0,-'תכנון הבראה'!$K67))*(1+'תכנון הבראה'!$E67)^('תכנון הבראה'!$K67/12)+
($C39=3)*'תכנון הבראה'!$L67*(BG$17&lt;='תכנון הבראה'!$J67))+ IF($C39=4,(1-'תכנון הבראה'!$M67/'תכנון הבראה'!$B67)*'תכנון הבראה'!$C67,0)*(BG$17&lt;='תכנון הבראה'!$D67)</f>
        <v>0</v>
      </c>
      <c r="BH39" s="162">
        <f ca="1">IF($A39="",0,($C39=0)*'פריסת חובות'!BH30 +($C39=1)*0+ ($C39=2)*IF(BH$17&lt;='תכנון הבראה'!$K67,0,OFFSET('פריסת חובות'!BH30,0,-'תכנון הבראה'!$K67))*(1+'תכנון הבראה'!$E67)^('תכנון הבראה'!$K67/12)+
($C39=3)*'תכנון הבראה'!$L67*(BH$17&lt;='תכנון הבראה'!$J67))+ IF($C39=4,(1-'תכנון הבראה'!$M67/'תכנון הבראה'!$B67)*'תכנון הבראה'!$C67,0)*(BH$17&lt;='תכנון הבראה'!$D67)</f>
        <v>0</v>
      </c>
      <c r="BI39" s="162">
        <f ca="1">IF($A39="",0,($C39=0)*'פריסת חובות'!BI30 +($C39=1)*0+ ($C39=2)*IF(BI$17&lt;='תכנון הבראה'!$K67,0,OFFSET('פריסת חובות'!BI30,0,-'תכנון הבראה'!$K67))*(1+'תכנון הבראה'!$E67)^('תכנון הבראה'!$K67/12)+
($C39=3)*'תכנון הבראה'!$L67*(BI$17&lt;='תכנון הבראה'!$J67))+ IF($C39=4,(1-'תכנון הבראה'!$M67/'תכנון הבראה'!$B67)*'תכנון הבראה'!$C67,0)*(BI$17&lt;='תכנון הבראה'!$D67)</f>
        <v>0</v>
      </c>
      <c r="BJ39" s="162">
        <f ca="1">IF($A39="",0,($C39=0)*'פריסת חובות'!BJ30 +($C39=1)*0+ ($C39=2)*IF(BJ$17&lt;='תכנון הבראה'!$K67,0,OFFSET('פריסת חובות'!BJ30,0,-'תכנון הבראה'!$K67))*(1+'תכנון הבראה'!$E67)^('תכנון הבראה'!$K67/12)+
($C39=3)*'תכנון הבראה'!$L67*(BJ$17&lt;='תכנון הבראה'!$J67))+ IF($C39=4,(1-'תכנון הבראה'!$M67/'תכנון הבראה'!$B67)*'תכנון הבראה'!$C67,0)*(BJ$17&lt;='תכנון הבראה'!$D67)</f>
        <v>0</v>
      </c>
      <c r="BK39" s="162">
        <f ca="1">IF($A39="",0,($C39=0)*'פריסת חובות'!BK30 +($C39=1)*0+ ($C39=2)*IF(BK$17&lt;='תכנון הבראה'!$K67,0,OFFSET('פריסת חובות'!BK30,0,-'תכנון הבראה'!$K67))*(1+'תכנון הבראה'!$E67)^('תכנון הבראה'!$K67/12)+
($C39=3)*'תכנון הבראה'!$L67*(BK$17&lt;='תכנון הבראה'!$J67))+ IF($C39=4,(1-'תכנון הבראה'!$M67/'תכנון הבראה'!$B67)*'תכנון הבראה'!$C67,0)*(BK$17&lt;='תכנון הבראה'!$D67)</f>
        <v>0</v>
      </c>
      <c r="BL39" s="162">
        <f ca="1">IF($A39="",0,($C39=0)*'פריסת חובות'!BL30 +($C39=1)*0+ ($C39=2)*IF(BL$17&lt;='תכנון הבראה'!$K67,0,OFFSET('פריסת חובות'!BL30,0,-'תכנון הבראה'!$K67))*(1+'תכנון הבראה'!$E67)^('תכנון הבראה'!$K67/12)+
($C39=3)*'תכנון הבראה'!$L67*(BL$17&lt;='תכנון הבראה'!$J67))+ IF($C39=4,(1-'תכנון הבראה'!$M67/'תכנון הבראה'!$B67)*'תכנון הבראה'!$C67,0)*(BL$17&lt;='תכנון הבראה'!$D67)</f>
        <v>0</v>
      </c>
      <c r="BM39" s="162">
        <f ca="1">IF($A39="",0,($C39=0)*'פריסת חובות'!BM30 +($C39=1)*0+ ($C39=2)*IF(BM$17&lt;='תכנון הבראה'!$K67,0,OFFSET('פריסת חובות'!BM30,0,-'תכנון הבראה'!$K67))*(1+'תכנון הבראה'!$E67)^('תכנון הבראה'!$K67/12)+
($C39=3)*'תכנון הבראה'!$L67*(BM$17&lt;='תכנון הבראה'!$J67))+ IF($C39=4,(1-'תכנון הבראה'!$M67/'תכנון הבראה'!$B67)*'תכנון הבראה'!$C67,0)*(BM$17&lt;='תכנון הבראה'!$D67)</f>
        <v>0</v>
      </c>
      <c r="BN39" s="162">
        <f ca="1">IF($A39="",0,($C39=0)*'פריסת חובות'!BN30 +($C39=1)*0+ ($C39=2)*IF(BN$17&lt;='תכנון הבראה'!$K67,0,OFFSET('פריסת חובות'!BN30,0,-'תכנון הבראה'!$K67))*(1+'תכנון הבראה'!$E67)^('תכנון הבראה'!$K67/12)+
($C39=3)*'תכנון הבראה'!$L67*(BN$17&lt;='תכנון הבראה'!$J67))+ IF($C39=4,(1-'תכנון הבראה'!$M67/'תכנון הבראה'!$B67)*'תכנון הבראה'!$C67,0)*(BN$17&lt;='תכנון הבראה'!$D67)</f>
        <v>0</v>
      </c>
      <c r="BO39" s="162">
        <f ca="1">IF($A39="",0,($C39=0)*'פריסת חובות'!BO30 +($C39=1)*0+ ($C39=2)*IF(BO$17&lt;='תכנון הבראה'!$K67,0,OFFSET('פריסת חובות'!BO30,0,-'תכנון הבראה'!$K67))*(1+'תכנון הבראה'!$E67)^('תכנון הבראה'!$K67/12)+
($C39=3)*'תכנון הבראה'!$L67*(BO$17&lt;='תכנון הבראה'!$J67))+ IF($C39=4,(1-'תכנון הבראה'!$M67/'תכנון הבראה'!$B67)*'תכנון הבראה'!$C67,0)*(BO$17&lt;='תכנון הבראה'!$D67)</f>
        <v>0</v>
      </c>
      <c r="BP39" s="162">
        <f ca="1">IF($A39="",0,($C39=0)*'פריסת חובות'!BP30 +($C39=1)*0+ ($C39=2)*IF(BP$17&lt;='תכנון הבראה'!$K67,0,OFFSET('פריסת חובות'!BP30,0,-'תכנון הבראה'!$K67))*(1+'תכנון הבראה'!$E67)^('תכנון הבראה'!$K67/12)+
($C39=3)*'תכנון הבראה'!$L67*(BP$17&lt;='תכנון הבראה'!$J67))+ IF($C39=4,(1-'תכנון הבראה'!$M67/'תכנון הבראה'!$B67)*'תכנון הבראה'!$C67,0)*(BP$17&lt;='תכנון הבראה'!$D67)</f>
        <v>0</v>
      </c>
      <c r="BQ39" s="162">
        <f ca="1">IF($A39="",0,($C39=0)*'פריסת חובות'!BQ30 +($C39=1)*0+ ($C39=2)*IF(BQ$17&lt;='תכנון הבראה'!$K67,0,OFFSET('פריסת חובות'!BQ30,0,-'תכנון הבראה'!$K67))*(1+'תכנון הבראה'!$E67)^('תכנון הבראה'!$K67/12)+
($C39=3)*'תכנון הבראה'!$L67*(BQ$17&lt;='תכנון הבראה'!$J67))+ IF($C39=4,(1-'תכנון הבראה'!$M67/'תכנון הבראה'!$B67)*'תכנון הבראה'!$C67,0)*(BQ$17&lt;='תכנון הבראה'!$D67)</f>
        <v>0</v>
      </c>
      <c r="BR39" s="162">
        <f ca="1">IF($A39="",0,($C39=0)*'פריסת חובות'!BR30 +($C39=1)*0+ ($C39=2)*IF(BR$17&lt;='תכנון הבראה'!$K67,0,OFFSET('פריסת חובות'!BR30,0,-'תכנון הבראה'!$K67))*(1+'תכנון הבראה'!$E67)^('תכנון הבראה'!$K67/12)+
($C39=3)*'תכנון הבראה'!$L67*(BR$17&lt;='תכנון הבראה'!$J67))+ IF($C39=4,(1-'תכנון הבראה'!$M67/'תכנון הבראה'!$B67)*'תכנון הבראה'!$C67,0)*(BR$17&lt;='תכנון הבראה'!$D67)</f>
        <v>0</v>
      </c>
      <c r="BS39" s="162">
        <f ca="1">IF($A39="",0,($C39=0)*'פריסת חובות'!BS30 +($C39=1)*0+ ($C39=2)*IF(BS$17&lt;='תכנון הבראה'!$K67,0,OFFSET('פריסת חובות'!BS30,0,-'תכנון הבראה'!$K67))*(1+'תכנון הבראה'!$E67)^('תכנון הבראה'!$K67/12)+
($C39=3)*'תכנון הבראה'!$L67*(BS$17&lt;='תכנון הבראה'!$J67))+ IF($C39=4,(1-'תכנון הבראה'!$M67/'תכנון הבראה'!$B67)*'תכנון הבראה'!$C67,0)*(BS$17&lt;='תכנון הבראה'!$D67)</f>
        <v>0</v>
      </c>
      <c r="BT39" s="162">
        <f ca="1">IF($A39="",0,($C39=0)*'פריסת חובות'!BT30 +($C39=1)*0+ ($C39=2)*IF(BT$17&lt;='תכנון הבראה'!$K67,0,OFFSET('פריסת חובות'!BT30,0,-'תכנון הבראה'!$K67))*(1+'תכנון הבראה'!$E67)^('תכנון הבראה'!$K67/12)+
($C39=3)*'תכנון הבראה'!$L67*(BT$17&lt;='תכנון הבראה'!$J67))+ IF($C39=4,(1-'תכנון הבראה'!$M67/'תכנון הבראה'!$B67)*'תכנון הבראה'!$C67,0)*(BT$17&lt;='תכנון הבראה'!$D67)</f>
        <v>0</v>
      </c>
      <c r="BU39" s="162">
        <f ca="1">IF($A39="",0,($C39=0)*'פריסת חובות'!BU30 +($C39=1)*0+ ($C39=2)*IF(BU$17&lt;='תכנון הבראה'!$K67,0,OFFSET('פריסת חובות'!BU30,0,-'תכנון הבראה'!$K67))*(1+'תכנון הבראה'!$E67)^('תכנון הבראה'!$K67/12)+
($C39=3)*'תכנון הבראה'!$L67*(BU$17&lt;='תכנון הבראה'!$J67))+ IF($C39=4,(1-'תכנון הבראה'!$M67/'תכנון הבראה'!$B67)*'תכנון הבראה'!$C67,0)*(BU$17&lt;='תכנון הבראה'!$D67)</f>
        <v>0</v>
      </c>
      <c r="BV39" s="162">
        <f ca="1">IF($A39="",0,($C39=0)*'פריסת חובות'!BV30 +($C39=1)*0+ ($C39=2)*IF(BV$17&lt;='תכנון הבראה'!$K67,0,OFFSET('פריסת חובות'!BV30,0,-'תכנון הבראה'!$K67))*(1+'תכנון הבראה'!$E67)^('תכנון הבראה'!$K67/12)+
($C39=3)*'תכנון הבראה'!$L67*(BV$17&lt;='תכנון הבראה'!$J67))+ IF($C39=4,(1-'תכנון הבראה'!$M67/'תכנון הבראה'!$B67)*'תכנון הבראה'!$C67,0)*(BV$17&lt;='תכנון הבראה'!$D67)</f>
        <v>0</v>
      </c>
      <c r="BW39" s="162">
        <f ca="1">IF($A39="",0,($C39=0)*'פריסת חובות'!BW30 +($C39=1)*0+ ($C39=2)*IF(BW$17&lt;='תכנון הבראה'!$K67,0,OFFSET('פריסת חובות'!BW30,0,-'תכנון הבראה'!$K67))*(1+'תכנון הבראה'!$E67)^('תכנון הבראה'!$K67/12)+
($C39=3)*'תכנון הבראה'!$L67*(BW$17&lt;='תכנון הבראה'!$J67))+ IF($C39=4,(1-'תכנון הבראה'!$M67/'תכנון הבראה'!$B67)*'תכנון הבראה'!$C67,0)*(BW$17&lt;='תכנון הבראה'!$D67)</f>
        <v>0</v>
      </c>
      <c r="BX39" s="162">
        <f ca="1">IF($A39="",0,($C39=0)*'פריסת חובות'!BX30 +($C39=1)*0+ ($C39=2)*IF(BX$17&lt;='תכנון הבראה'!$K67,0,OFFSET('פריסת חובות'!BX30,0,-'תכנון הבראה'!$K67))*(1+'תכנון הבראה'!$E67)^('תכנון הבראה'!$K67/12)+
($C39=3)*'תכנון הבראה'!$L67*(BX$17&lt;='תכנון הבראה'!$J67))+ IF($C39=4,(1-'תכנון הבראה'!$M67/'תכנון הבראה'!$B67)*'תכנון הבראה'!$C67,0)*(BX$17&lt;='תכנון הבראה'!$D67)</f>
        <v>0</v>
      </c>
      <c r="BY39" s="162">
        <f ca="1">IF($A39="",0,($C39=0)*'פריסת חובות'!BY30 +($C39=1)*0+ ($C39=2)*IF(BY$17&lt;='תכנון הבראה'!$K67,0,OFFSET('פריסת חובות'!BY30,0,-'תכנון הבראה'!$K67))*(1+'תכנון הבראה'!$E67)^('תכנון הבראה'!$K67/12)+
($C39=3)*'תכנון הבראה'!$L67*(BY$17&lt;='תכנון הבראה'!$J67))+ IF($C39=4,(1-'תכנון הבראה'!$M67/'תכנון הבראה'!$B67)*'תכנון הבראה'!$C67,0)*(BY$17&lt;='תכנון הבראה'!$D67)</f>
        <v>0</v>
      </c>
      <c r="BZ39" s="162">
        <f ca="1">IF($A39="",0,($C39=0)*'פריסת חובות'!BZ30 +($C39=1)*0+ ($C39=2)*IF(BZ$17&lt;='תכנון הבראה'!$K67,0,OFFSET('פריסת חובות'!BZ30,0,-'תכנון הבראה'!$K67))*(1+'תכנון הבראה'!$E67)^('תכנון הבראה'!$K67/12)+
($C39=3)*'תכנון הבראה'!$L67*(BZ$17&lt;='תכנון הבראה'!$J67))+ IF($C39=4,(1-'תכנון הבראה'!$M67/'תכנון הבראה'!$B67)*'תכנון הבראה'!$C67,0)*(BZ$17&lt;='תכנון הבראה'!$D67)</f>
        <v>0</v>
      </c>
      <c r="CA39" s="162">
        <f ca="1">IF($A39="",0,($C39=0)*'פריסת חובות'!CA30 +($C39=1)*0+ ($C39=2)*IF(CA$17&lt;='תכנון הבראה'!$K67,0,OFFSET('פריסת חובות'!CA30,0,-'תכנון הבראה'!$K67))*(1+'תכנון הבראה'!$E67)^('תכנון הבראה'!$K67/12)+
($C39=3)*'תכנון הבראה'!$L67*(CA$17&lt;='תכנון הבראה'!$J67))+ IF($C39=4,(1-'תכנון הבראה'!$M67/'תכנון הבראה'!$B67)*'תכנון הבראה'!$C67,0)*(CA$17&lt;='תכנון הבראה'!$D67)</f>
        <v>0</v>
      </c>
      <c r="CB39" s="162">
        <f ca="1">IF($A39="",0,($C39=0)*'פריסת חובות'!CB30 +($C39=1)*0+ ($C39=2)*IF(CB$17&lt;='תכנון הבראה'!$K67,0,OFFSET('פריסת חובות'!CB30,0,-'תכנון הבראה'!$K67))*(1+'תכנון הבראה'!$E67)^('תכנון הבראה'!$K67/12)+
($C39=3)*'תכנון הבראה'!$L67*(CB$17&lt;='תכנון הבראה'!$J67))+ IF($C39=4,(1-'תכנון הבראה'!$M67/'תכנון הבראה'!$B67)*'תכנון הבראה'!$C67,0)*(CB$17&lt;='תכנון הבראה'!$D67)</f>
        <v>0</v>
      </c>
      <c r="CC39" s="162">
        <f ca="1">IF($A39="",0,($C39=0)*'פריסת חובות'!CC30 +($C39=1)*0+ ($C39=2)*IF(CC$17&lt;='תכנון הבראה'!$K67,0,OFFSET('פריסת חובות'!CC30,0,-'תכנון הבראה'!$K67))*(1+'תכנון הבראה'!$E67)^('תכנון הבראה'!$K67/12)+
($C39=3)*'תכנון הבראה'!$L67*(CC$17&lt;='תכנון הבראה'!$J67))+ IF($C39=4,(1-'תכנון הבראה'!$M67/'תכנון הבראה'!$B67)*'תכנון הבראה'!$C67,0)*(CC$17&lt;='תכנון הבראה'!$D67)</f>
        <v>0</v>
      </c>
      <c r="CD39" s="162">
        <f ca="1">IF($A39="",0,($C39=0)*'פריסת חובות'!CD30 +($C39=1)*0+ ($C39=2)*IF(CD$17&lt;='תכנון הבראה'!$K67,0,OFFSET('פריסת חובות'!CD30,0,-'תכנון הבראה'!$K67))*(1+'תכנון הבראה'!$E67)^('תכנון הבראה'!$K67/12)+
($C39=3)*'תכנון הבראה'!$L67*(CD$17&lt;='תכנון הבראה'!$J67))+ IF($C39=4,(1-'תכנון הבראה'!$M67/'תכנון הבראה'!$B67)*'תכנון הבראה'!$C67,0)*(CD$17&lt;='תכנון הבראה'!$D67)</f>
        <v>0</v>
      </c>
      <c r="CE39" s="162">
        <f ca="1">IF($A39="",0,($C39=0)*'פריסת חובות'!CE30 +($C39=1)*0+ ($C39=2)*IF(CE$17&lt;='תכנון הבראה'!$K67,0,OFFSET('פריסת חובות'!CE30,0,-'תכנון הבראה'!$K67))*(1+'תכנון הבראה'!$E67)^('תכנון הבראה'!$K67/12)+
($C39=3)*'תכנון הבראה'!$L67*(CE$17&lt;='תכנון הבראה'!$J67))+ IF($C39=4,(1-'תכנון הבראה'!$M67/'תכנון הבראה'!$B67)*'תכנון הבראה'!$C67,0)*(CE$17&lt;='תכנון הבראה'!$D67)</f>
        <v>0</v>
      </c>
      <c r="CF39" s="162">
        <f ca="1">IF($A39="",0,($C39=0)*'פריסת חובות'!CF30 +($C39=1)*0+ ($C39=2)*IF(CF$17&lt;='תכנון הבראה'!$K67,0,OFFSET('פריסת חובות'!CF30,0,-'תכנון הבראה'!$K67))*(1+'תכנון הבראה'!$E67)^('תכנון הבראה'!$K67/12)+
($C39=3)*'תכנון הבראה'!$L67*(CF$17&lt;='תכנון הבראה'!$J67))+ IF($C39=4,(1-'תכנון הבראה'!$M67/'תכנון הבראה'!$B67)*'תכנון הבראה'!$C67,0)*(CF$17&lt;='תכנון הבראה'!$D67)</f>
        <v>0</v>
      </c>
      <c r="CG39" s="162">
        <f ca="1">IF($A39="",0,($C39=0)*'פריסת חובות'!CG30 +($C39=1)*0+ ($C39=2)*IF(CG$17&lt;='תכנון הבראה'!$K67,0,OFFSET('פריסת חובות'!CG30,0,-'תכנון הבראה'!$K67))*(1+'תכנון הבראה'!$E67)^('תכנון הבראה'!$K67/12)+
($C39=3)*'תכנון הבראה'!$L67*(CG$17&lt;='תכנון הבראה'!$J67))+ IF($C39=4,(1-'תכנון הבראה'!$M67/'תכנון הבראה'!$B67)*'תכנון הבראה'!$C67,0)*(CG$17&lt;='תכנון הבראה'!$D67)</f>
        <v>0</v>
      </c>
      <c r="CH39" s="162">
        <f ca="1">IF($A39="",0,($C39=0)*'פריסת חובות'!CH30 +($C39=1)*0+ ($C39=2)*IF(CH$17&lt;='תכנון הבראה'!$K67,0,OFFSET('פריסת חובות'!CH30,0,-'תכנון הבראה'!$K67))*(1+'תכנון הבראה'!$E67)^('תכנון הבראה'!$K67/12)+
($C39=3)*'תכנון הבראה'!$L67*(CH$17&lt;='תכנון הבראה'!$J67))+ IF($C39=4,(1-'תכנון הבראה'!$M67/'תכנון הבראה'!$B67)*'תכנון הבראה'!$C67,0)*(CH$17&lt;='תכנון הבראה'!$D67)</f>
        <v>0</v>
      </c>
      <c r="CI39" s="162">
        <f ca="1">IF($A39="",0,($C39=0)*'פריסת חובות'!CI30 +($C39=1)*0+ ($C39=2)*IF(CI$17&lt;='תכנון הבראה'!$K67,0,OFFSET('פריסת חובות'!CI30,0,-'תכנון הבראה'!$K67))*(1+'תכנון הבראה'!$E67)^('תכנון הבראה'!$K67/12)+
($C39=3)*'תכנון הבראה'!$L67*(CI$17&lt;='תכנון הבראה'!$J67))+ IF($C39=4,(1-'תכנון הבראה'!$M67/'תכנון הבראה'!$B67)*'תכנון הבראה'!$C67,0)*(CI$17&lt;='תכנון הבראה'!$D67)</f>
        <v>0</v>
      </c>
      <c r="CJ39" s="162">
        <f ca="1">IF($A39="",0,($C39=0)*'פריסת חובות'!CJ30 +($C39=1)*0+ ($C39=2)*IF(CJ$17&lt;='תכנון הבראה'!$K67,0,OFFSET('פריסת חובות'!CJ30,0,-'תכנון הבראה'!$K67))*(1+'תכנון הבראה'!$E67)^('תכנון הבראה'!$K67/12)+
($C39=3)*'תכנון הבראה'!$L67*(CJ$17&lt;='תכנון הבראה'!$J67))+ IF($C39=4,(1-'תכנון הבראה'!$M67/'תכנון הבראה'!$B67)*'תכנון הבראה'!$C67,0)*(CJ$17&lt;='תכנון הבראה'!$D67)</f>
        <v>0</v>
      </c>
      <c r="CK39" s="162">
        <f ca="1">IF($A39="",0,($C39=0)*'פריסת חובות'!CK30 +($C39=1)*0+ ($C39=2)*IF(CK$17&lt;='תכנון הבראה'!$K67,0,OFFSET('פריסת חובות'!CK30,0,-'תכנון הבראה'!$K67))*(1+'תכנון הבראה'!$E67)^('תכנון הבראה'!$K67/12)+
($C39=3)*'תכנון הבראה'!$L67*(CK$17&lt;='תכנון הבראה'!$J67))+ IF($C39=4,(1-'תכנון הבראה'!$M67/'תכנון הבראה'!$B67)*'תכנון הבראה'!$C67,0)*(CK$17&lt;='תכנון הבראה'!$D67)</f>
        <v>0</v>
      </c>
      <c r="CL39" s="162">
        <f ca="1">IF($A39="",0,($C39=0)*'פריסת חובות'!CL30 +($C39=1)*0+ ($C39=2)*IF(CL$17&lt;='תכנון הבראה'!$K67,0,OFFSET('פריסת חובות'!CL30,0,-'תכנון הבראה'!$K67))*(1+'תכנון הבראה'!$E67)^('תכנון הבראה'!$K67/12)+
($C39=3)*'תכנון הבראה'!$L67*(CL$17&lt;='תכנון הבראה'!$J67))+ IF($C39=4,(1-'תכנון הבראה'!$M67/'תכנון הבראה'!$B67)*'תכנון הבראה'!$C67,0)*(CL$17&lt;='תכנון הבראה'!$D67)</f>
        <v>0</v>
      </c>
      <c r="CM39" s="162">
        <f ca="1">IF($A39="",0,($C39=0)*'פריסת חובות'!CM30 +($C39=1)*0+ ($C39=2)*IF(CM$17&lt;='תכנון הבראה'!$K67,0,OFFSET('פריסת חובות'!CM30,0,-'תכנון הבראה'!$K67))*(1+'תכנון הבראה'!$E67)^('תכנון הבראה'!$K67/12)+
($C39=3)*'תכנון הבראה'!$L67*(CM$17&lt;='תכנון הבראה'!$J67))+ IF($C39=4,(1-'תכנון הבראה'!$M67/'תכנון הבראה'!$B67)*'תכנון הבראה'!$C67,0)*(CM$17&lt;='תכנון הבראה'!$D67)</f>
        <v>0</v>
      </c>
      <c r="CN39" s="162">
        <f ca="1">IF($A39="",0,($C39=0)*'פריסת חובות'!CN30 +($C39=1)*0+ ($C39=2)*IF(CN$17&lt;='תכנון הבראה'!$K67,0,OFFSET('פריסת חובות'!CN30,0,-'תכנון הבראה'!$K67))*(1+'תכנון הבראה'!$E67)^('תכנון הבראה'!$K67/12)+
($C39=3)*'תכנון הבראה'!$L67*(CN$17&lt;='תכנון הבראה'!$J67))+ IF($C39=4,(1-'תכנון הבראה'!$M67/'תכנון הבראה'!$B67)*'תכנון הבראה'!$C67,0)*(CN$17&lt;='תכנון הבראה'!$D67)</f>
        <v>0</v>
      </c>
      <c r="CO39" s="162">
        <f ca="1">IF($A39="",0,($C39=0)*'פריסת חובות'!CO30 +($C39=1)*0+ ($C39=2)*IF(CO$17&lt;='תכנון הבראה'!$K67,0,OFFSET('פריסת חובות'!CO30,0,-'תכנון הבראה'!$K67))*(1+'תכנון הבראה'!$E67)^('תכנון הבראה'!$K67/12)+
($C39=3)*'תכנון הבראה'!$L67*(CO$17&lt;='תכנון הבראה'!$J67))+ IF($C39=4,(1-'תכנון הבראה'!$M67/'תכנון הבראה'!$B67)*'תכנון הבראה'!$C67,0)*(CO$17&lt;='תכנון הבראה'!$D67)</f>
        <v>0</v>
      </c>
      <c r="CP39" s="162">
        <f ca="1">IF($A39="",0,($C39=0)*'פריסת חובות'!CP30 +($C39=1)*0+ ($C39=2)*IF(CP$17&lt;='תכנון הבראה'!$K67,0,OFFSET('פריסת חובות'!CP30,0,-'תכנון הבראה'!$K67))*(1+'תכנון הבראה'!$E67)^('תכנון הבראה'!$K67/12)+
($C39=3)*'תכנון הבראה'!$L67*(CP$17&lt;='תכנון הבראה'!$J67))+ IF($C39=4,(1-'תכנון הבראה'!$M67/'תכנון הבראה'!$B67)*'תכנון הבראה'!$C67,0)*(CP$17&lt;='תכנון הבראה'!$D67)</f>
        <v>0</v>
      </c>
      <c r="CQ39" s="162">
        <f ca="1">IF($A39="",0,($C39=0)*'פריסת חובות'!CQ30 +($C39=1)*0+ ($C39=2)*IF(CQ$17&lt;='תכנון הבראה'!$K67,0,OFFSET('פריסת חובות'!CQ30,0,-'תכנון הבראה'!$K67))*(1+'תכנון הבראה'!$E67)^('תכנון הבראה'!$K67/12)+
($C39=3)*'תכנון הבראה'!$L67*(CQ$17&lt;='תכנון הבראה'!$J67))+ IF($C39=4,(1-'תכנון הבראה'!$M67/'תכנון הבראה'!$B67)*'תכנון הבראה'!$C67,0)*(CQ$17&lt;='תכנון הבראה'!$D67)</f>
        <v>0</v>
      </c>
      <c r="CR39" s="162">
        <f ca="1">IF($A39="",0,($C39=0)*'פריסת חובות'!CR30 +($C39=1)*0+ ($C39=2)*IF(CR$17&lt;='תכנון הבראה'!$K67,0,OFFSET('פריסת חובות'!CR30,0,-'תכנון הבראה'!$K67))*(1+'תכנון הבראה'!$E67)^('תכנון הבראה'!$K67/12)+
($C39=3)*'תכנון הבראה'!$L67*(CR$17&lt;='תכנון הבראה'!$J67))+ IF($C39=4,(1-'תכנון הבראה'!$M67/'תכנון הבראה'!$B67)*'תכנון הבראה'!$C67,0)*(CR$17&lt;='תכנון הבראה'!$D67)</f>
        <v>0</v>
      </c>
      <c r="CS39" s="162">
        <f ca="1">IF($A39="",0,($C39=0)*'פריסת חובות'!CS30 +($C39=1)*0+ ($C39=2)*IF(CS$17&lt;='תכנון הבראה'!$K67,0,OFFSET('פריסת חובות'!CS30,0,-'תכנון הבראה'!$K67))*(1+'תכנון הבראה'!$E67)^('תכנון הבראה'!$K67/12)+
($C39=3)*'תכנון הבראה'!$L67*(CS$17&lt;='תכנון הבראה'!$J67))+ IF($C39=4,(1-'תכנון הבראה'!$M67/'תכנון הבראה'!$B67)*'תכנון הבראה'!$C67,0)*(CS$17&lt;='תכנון הבראה'!$D67)</f>
        <v>0</v>
      </c>
      <c r="CT39" s="162">
        <f ca="1">IF($A39="",0,($C39=0)*'פריסת חובות'!CT30 +($C39=1)*0+ ($C39=2)*IF(CT$17&lt;='תכנון הבראה'!$K67,0,OFFSET('פריסת חובות'!CT30,0,-'תכנון הבראה'!$K67))*(1+'תכנון הבראה'!$E67)^('תכנון הבראה'!$K67/12)+
($C39=3)*'תכנון הבראה'!$L67*(CT$17&lt;='תכנון הבראה'!$J67))+ IF($C39=4,(1-'תכנון הבראה'!$M67/'תכנון הבראה'!$B67)*'תכנון הבראה'!$C67,0)*(CT$17&lt;='תכנון הבראה'!$D67)</f>
        <v>0</v>
      </c>
      <c r="CU39" s="162">
        <f ca="1">IF($A39="",0,($C39=0)*'פריסת חובות'!CU30 +($C39=1)*0+ ($C39=2)*IF(CU$17&lt;='תכנון הבראה'!$K67,0,OFFSET('פריסת חובות'!CU30,0,-'תכנון הבראה'!$K67))*(1+'תכנון הבראה'!$E67)^('תכנון הבראה'!$K67/12)+
($C39=3)*'תכנון הבראה'!$L67*(CU$17&lt;='תכנון הבראה'!$J67))+ IF($C39=4,(1-'תכנון הבראה'!$M67/'תכנון הבראה'!$B67)*'תכנון הבראה'!$C67,0)*(CU$17&lt;='תכנון הבראה'!$D67)</f>
        <v>0</v>
      </c>
      <c r="CV39" s="162">
        <f ca="1">IF($A39="",0,($C39=0)*'פריסת חובות'!CV30 +($C39=1)*0+ ($C39=2)*IF(CV$17&lt;='תכנון הבראה'!$K67,0,OFFSET('פריסת חובות'!CV30,0,-'תכנון הבראה'!$K67))*(1+'תכנון הבראה'!$E67)^('תכנון הבראה'!$K67/12)+
($C39=3)*'תכנון הבראה'!$L67*(CV$17&lt;='תכנון הבראה'!$J67))+ IF($C39=4,(1-'תכנון הבראה'!$M67/'תכנון הבראה'!$B67)*'תכנון הבראה'!$C67,0)*(CV$17&lt;='תכנון הבראה'!$D67)</f>
        <v>0</v>
      </c>
      <c r="CW39" s="162">
        <f ca="1">IF($A39="",0,($C39=0)*'פריסת חובות'!CW30 +($C39=1)*0+ ($C39=2)*IF(CW$17&lt;='תכנון הבראה'!$K67,0,OFFSET('פריסת חובות'!CW30,0,-'תכנון הבראה'!$K67))*(1+'תכנון הבראה'!$E67)^('תכנון הבראה'!$K67/12)+
($C39=3)*'תכנון הבראה'!$L67*(CW$17&lt;='תכנון הבראה'!$J67))+ IF($C39=4,(1-'תכנון הבראה'!$M67/'תכנון הבראה'!$B67)*'תכנון הבראה'!$C67,0)*(CW$17&lt;='תכנון הבראה'!$D67)</f>
        <v>0</v>
      </c>
      <c r="CX39" s="162">
        <f ca="1">IF($A39="",0,($C39=0)*'פריסת חובות'!CX30 +($C39=1)*0+ ($C39=2)*IF(CX$17&lt;='תכנון הבראה'!$K67,0,OFFSET('פריסת חובות'!CX30,0,-'תכנון הבראה'!$K67))*(1+'תכנון הבראה'!$E67)^('תכנון הבראה'!$K67/12)+
($C39=3)*'תכנון הבראה'!$L67*(CX$17&lt;='תכנון הבראה'!$J67))+ IF($C39=4,(1-'תכנון הבראה'!$M67/'תכנון הבראה'!$B67)*'תכנון הבראה'!$C67,0)*(CX$17&lt;='תכנון הבראה'!$D67)</f>
        <v>0</v>
      </c>
      <c r="CY39" s="162">
        <f ca="1">IF($A39="",0,($C39=0)*'פריסת חובות'!CY30 +($C39=1)*0+ ($C39=2)*IF(CY$17&lt;='תכנון הבראה'!$K67,0,OFFSET('פריסת חובות'!CY30,0,-'תכנון הבראה'!$K67))*(1+'תכנון הבראה'!$E67)^('תכנון הבראה'!$K67/12)+
($C39=3)*'תכנון הבראה'!$L67*(CY$17&lt;='תכנון הבראה'!$J67))+ IF($C39=4,(1-'תכנון הבראה'!$M67/'תכנון הבראה'!$B67)*'תכנון הבראה'!$C67,0)*(CY$17&lt;='תכנון הבראה'!$D67)</f>
        <v>0</v>
      </c>
      <c r="CZ39" s="163">
        <f ca="1">IF($A39="",0,($C39=0)*'פריסת חובות'!CZ30 +($C39=1)*0+ ($C39=2)*IF(CZ$17&lt;='תכנון הבראה'!$K67,0,OFFSET('פריסת חובות'!CZ30,0,-'תכנון הבראה'!$K67))*(1+'תכנון הבראה'!$E67)^('תכנון הבראה'!$K67/12)+
($C39=3)*'תכנון הבראה'!$L67*(CZ$17&lt;='תכנון הבראה'!$J67))+ IF($C39=4,(1-'תכנון הבראה'!$M67/'תכנון הבראה'!$B67)*'תכנון הבראה'!$C67,0)*(CZ$17&lt;='תכנון הבראה'!$D67)</f>
        <v>0</v>
      </c>
    </row>
    <row r="40" spans="1:104" ht="12.75" hidden="1" customHeight="1" outlineLevel="1">
      <c r="A40" s="193" t="str">
        <f ca="1">'תכנון הבראה'!A68</f>
        <v/>
      </c>
      <c r="B40" s="161">
        <f>'תכנון הבראה'!H68</f>
        <v>0</v>
      </c>
      <c r="C40" s="158">
        <f t="shared" si="18"/>
        <v>0</v>
      </c>
      <c r="D40" s="158"/>
      <c r="E40" s="162">
        <f ca="1">IF($A40="",0,($C40=0)*'פריסת חובות'!E31 +($C40=1)*0+ ($C40=2)*IF(E$17&lt;='תכנון הבראה'!$K68,0,OFFSET('פריסת חובות'!E31,0,-'תכנון הבראה'!$K68))*(1+'תכנון הבראה'!$E68)^('תכנון הבראה'!$K68/12)+
($C40=3)*'תכנון הבראה'!$L68*(E$17&lt;='תכנון הבראה'!$J68))+ IF($C40=4,(1-'תכנון הבראה'!$M68/'תכנון הבראה'!$B68)*'תכנון הבראה'!$C68,0)*(E$17&lt;='תכנון הבראה'!$D68)</f>
        <v>0</v>
      </c>
      <c r="F40" s="162">
        <f ca="1">IF($A40="",0,($C40=0)*'פריסת חובות'!F31 +($C40=1)*0+ ($C40=2)*IF(F$17&lt;='תכנון הבראה'!$K68,0,OFFSET('פריסת חובות'!F31,0,-'תכנון הבראה'!$K68))*(1+'תכנון הבראה'!$E68)^('תכנון הבראה'!$K68/12)+
($C40=3)*'תכנון הבראה'!$L68*(F$17&lt;='תכנון הבראה'!$J68))+ IF($C40=4,(1-'תכנון הבראה'!$M68/'תכנון הבראה'!$B68)*'תכנון הבראה'!$C68,0)*(F$17&lt;='תכנון הבראה'!$D68)</f>
        <v>0</v>
      </c>
      <c r="G40" s="162">
        <f ca="1">IF($A40="",0,($C40=0)*'פריסת חובות'!G31 +($C40=1)*0+ ($C40=2)*IF(G$17&lt;='תכנון הבראה'!$K68,0,OFFSET('פריסת חובות'!G31,0,-'תכנון הבראה'!$K68))*(1+'תכנון הבראה'!$E68)^('תכנון הבראה'!$K68/12)+
($C40=3)*'תכנון הבראה'!$L68*(G$17&lt;='תכנון הבראה'!$J68))+ IF($C40=4,(1-'תכנון הבראה'!$M68/'תכנון הבראה'!$B68)*'תכנון הבראה'!$C68,0)*(G$17&lt;='תכנון הבראה'!$D68)</f>
        <v>0</v>
      </c>
      <c r="H40" s="162">
        <f ca="1">IF($A40="",0,($C40=0)*'פריסת חובות'!H31 +($C40=1)*0+ ($C40=2)*IF(H$17&lt;='תכנון הבראה'!$K68,0,OFFSET('פריסת חובות'!H31,0,-'תכנון הבראה'!$K68))*(1+'תכנון הבראה'!$E68)^('תכנון הבראה'!$K68/12)+
($C40=3)*'תכנון הבראה'!$L68*(H$17&lt;='תכנון הבראה'!$J68))+ IF($C40=4,(1-'תכנון הבראה'!$M68/'תכנון הבראה'!$B68)*'תכנון הבראה'!$C68,0)*(H$17&lt;='תכנון הבראה'!$D68)</f>
        <v>0</v>
      </c>
      <c r="I40" s="162">
        <f ca="1">IF($A40="",0,($C40=0)*'פריסת חובות'!I31 +($C40=1)*0+ ($C40=2)*IF(I$17&lt;='תכנון הבראה'!$K68,0,OFFSET('פריסת חובות'!I31,0,-'תכנון הבראה'!$K68))*(1+'תכנון הבראה'!$E68)^('תכנון הבראה'!$K68/12)+
($C40=3)*'תכנון הבראה'!$L68*(I$17&lt;='תכנון הבראה'!$J68))+ IF($C40=4,(1-'תכנון הבראה'!$M68/'תכנון הבראה'!$B68)*'תכנון הבראה'!$C68,0)*(I$17&lt;='תכנון הבראה'!$D68)</f>
        <v>0</v>
      </c>
      <c r="J40" s="162">
        <f ca="1">IF($A40="",0,($C40=0)*'פריסת חובות'!J31 +($C40=1)*0+ ($C40=2)*IF(J$17&lt;='תכנון הבראה'!$K68,0,OFFSET('פריסת חובות'!J31,0,-'תכנון הבראה'!$K68))*(1+'תכנון הבראה'!$E68)^('תכנון הבראה'!$K68/12)+
($C40=3)*'תכנון הבראה'!$L68*(J$17&lt;='תכנון הבראה'!$J68))+ IF($C40=4,(1-'תכנון הבראה'!$M68/'תכנון הבראה'!$B68)*'תכנון הבראה'!$C68,0)*(J$17&lt;='תכנון הבראה'!$D68)</f>
        <v>0</v>
      </c>
      <c r="K40" s="162">
        <f ca="1">IF($A40="",0,($C40=0)*'פריסת חובות'!K31 +($C40=1)*0+ ($C40=2)*IF(K$17&lt;='תכנון הבראה'!$K68,0,OFFSET('פריסת חובות'!K31,0,-'תכנון הבראה'!$K68))*(1+'תכנון הבראה'!$E68)^('תכנון הבראה'!$K68/12)+
($C40=3)*'תכנון הבראה'!$L68*(K$17&lt;='תכנון הבראה'!$J68))+ IF($C40=4,(1-'תכנון הבראה'!$M68/'תכנון הבראה'!$B68)*'תכנון הבראה'!$C68,0)*(K$17&lt;='תכנון הבראה'!$D68)</f>
        <v>0</v>
      </c>
      <c r="L40" s="162">
        <f ca="1">IF($A40="",0,($C40=0)*'פריסת חובות'!L31 +($C40=1)*0+ ($C40=2)*IF(L$17&lt;='תכנון הבראה'!$K68,0,OFFSET('פריסת חובות'!L31,0,-'תכנון הבראה'!$K68))*(1+'תכנון הבראה'!$E68)^('תכנון הבראה'!$K68/12)+
($C40=3)*'תכנון הבראה'!$L68*(L$17&lt;='תכנון הבראה'!$J68))+ IF($C40=4,(1-'תכנון הבראה'!$M68/'תכנון הבראה'!$B68)*'תכנון הבראה'!$C68,0)*(L$17&lt;='תכנון הבראה'!$D68)</f>
        <v>0</v>
      </c>
      <c r="M40" s="162">
        <f ca="1">IF($A40="",0,($C40=0)*'פריסת חובות'!M31 +($C40=1)*0+ ($C40=2)*IF(M$17&lt;='תכנון הבראה'!$K68,0,OFFSET('פריסת חובות'!M31,0,-'תכנון הבראה'!$K68))*(1+'תכנון הבראה'!$E68)^('תכנון הבראה'!$K68/12)+
($C40=3)*'תכנון הבראה'!$L68*(M$17&lt;='תכנון הבראה'!$J68))+ IF($C40=4,(1-'תכנון הבראה'!$M68/'תכנון הבראה'!$B68)*'תכנון הבראה'!$C68,0)*(M$17&lt;='תכנון הבראה'!$D68)</f>
        <v>0</v>
      </c>
      <c r="N40" s="162">
        <f ca="1">IF($A40="",0,($C40=0)*'פריסת חובות'!N31 +($C40=1)*0+ ($C40=2)*IF(N$17&lt;='תכנון הבראה'!$K68,0,OFFSET('פריסת חובות'!N31,0,-'תכנון הבראה'!$K68))*(1+'תכנון הבראה'!$E68)^('תכנון הבראה'!$K68/12)+
($C40=3)*'תכנון הבראה'!$L68*(N$17&lt;='תכנון הבראה'!$J68))+ IF($C40=4,(1-'תכנון הבראה'!$M68/'תכנון הבראה'!$B68)*'תכנון הבראה'!$C68,0)*(N$17&lt;='תכנון הבראה'!$D68)</f>
        <v>0</v>
      </c>
      <c r="O40" s="162">
        <f ca="1">IF($A40="",0,($C40=0)*'פריסת חובות'!O31 +($C40=1)*0+ ($C40=2)*IF(O$17&lt;='תכנון הבראה'!$K68,0,OFFSET('פריסת חובות'!O31,0,-'תכנון הבראה'!$K68))*(1+'תכנון הבראה'!$E68)^('תכנון הבראה'!$K68/12)+
($C40=3)*'תכנון הבראה'!$L68*(O$17&lt;='תכנון הבראה'!$J68))+ IF($C40=4,(1-'תכנון הבראה'!$M68/'תכנון הבראה'!$B68)*'תכנון הבראה'!$C68,0)*(O$17&lt;='תכנון הבראה'!$D68)</f>
        <v>0</v>
      </c>
      <c r="P40" s="162">
        <f ca="1">IF($A40="",0,($C40=0)*'פריסת חובות'!P31 +($C40=1)*0+ ($C40=2)*IF(P$17&lt;='תכנון הבראה'!$K68,0,OFFSET('פריסת חובות'!P31,0,-'תכנון הבראה'!$K68))*(1+'תכנון הבראה'!$E68)^('תכנון הבראה'!$K68/12)+
($C40=3)*'תכנון הבראה'!$L68*(P$17&lt;='תכנון הבראה'!$J68))+ IF($C40=4,(1-'תכנון הבראה'!$M68/'תכנון הבראה'!$B68)*'תכנון הבראה'!$C68,0)*(P$17&lt;='תכנון הבראה'!$D68)</f>
        <v>0</v>
      </c>
      <c r="Q40" s="162">
        <f ca="1">IF($A40="",0,($C40=0)*'פריסת חובות'!Q31 +($C40=1)*0+ ($C40=2)*IF(Q$17&lt;='תכנון הבראה'!$K68,0,OFFSET('פריסת חובות'!Q31,0,-'תכנון הבראה'!$K68))*(1+'תכנון הבראה'!$E68)^('תכנון הבראה'!$K68/12)+
($C40=3)*'תכנון הבראה'!$L68*(Q$17&lt;='תכנון הבראה'!$J68))+ IF($C40=4,(1-'תכנון הבראה'!$M68/'תכנון הבראה'!$B68)*'תכנון הבראה'!$C68,0)*(Q$17&lt;='תכנון הבראה'!$D68)</f>
        <v>0</v>
      </c>
      <c r="R40" s="162">
        <f ca="1">IF($A40="",0,($C40=0)*'פריסת חובות'!R31 +($C40=1)*0+ ($C40=2)*IF(R$17&lt;='תכנון הבראה'!$K68,0,OFFSET('פריסת חובות'!R31,0,-'תכנון הבראה'!$K68))*(1+'תכנון הבראה'!$E68)^('תכנון הבראה'!$K68/12)+
($C40=3)*'תכנון הבראה'!$L68*(R$17&lt;='תכנון הבראה'!$J68))+ IF($C40=4,(1-'תכנון הבראה'!$M68/'תכנון הבראה'!$B68)*'תכנון הבראה'!$C68,0)*(R$17&lt;='תכנון הבראה'!$D68)</f>
        <v>0</v>
      </c>
      <c r="S40" s="162">
        <f ca="1">IF($A40="",0,($C40=0)*'פריסת חובות'!S31 +($C40=1)*0+ ($C40=2)*IF(S$17&lt;='תכנון הבראה'!$K68,0,OFFSET('פריסת חובות'!S31,0,-'תכנון הבראה'!$K68))*(1+'תכנון הבראה'!$E68)^('תכנון הבראה'!$K68/12)+
($C40=3)*'תכנון הבראה'!$L68*(S$17&lt;='תכנון הבראה'!$J68))+ IF($C40=4,(1-'תכנון הבראה'!$M68/'תכנון הבראה'!$B68)*'תכנון הבראה'!$C68,0)*(S$17&lt;='תכנון הבראה'!$D68)</f>
        <v>0</v>
      </c>
      <c r="T40" s="162">
        <f ca="1">IF($A40="",0,($C40=0)*'פריסת חובות'!T31 +($C40=1)*0+ ($C40=2)*IF(T$17&lt;='תכנון הבראה'!$K68,0,OFFSET('פריסת חובות'!T31,0,-'תכנון הבראה'!$K68))*(1+'תכנון הבראה'!$E68)^('תכנון הבראה'!$K68/12)+
($C40=3)*'תכנון הבראה'!$L68*(T$17&lt;='תכנון הבראה'!$J68))+ IF($C40=4,(1-'תכנון הבראה'!$M68/'תכנון הבראה'!$B68)*'תכנון הבראה'!$C68,0)*(T$17&lt;='תכנון הבראה'!$D68)</f>
        <v>0</v>
      </c>
      <c r="U40" s="162">
        <f ca="1">IF($A40="",0,($C40=0)*'פריסת חובות'!U31 +($C40=1)*0+ ($C40=2)*IF(U$17&lt;='תכנון הבראה'!$K68,0,OFFSET('פריסת חובות'!U31,0,-'תכנון הבראה'!$K68))*(1+'תכנון הבראה'!$E68)^('תכנון הבראה'!$K68/12)+
($C40=3)*'תכנון הבראה'!$L68*(U$17&lt;='תכנון הבראה'!$J68))+ IF($C40=4,(1-'תכנון הבראה'!$M68/'תכנון הבראה'!$B68)*'תכנון הבראה'!$C68,0)*(U$17&lt;='תכנון הבראה'!$D68)</f>
        <v>0</v>
      </c>
      <c r="V40" s="162">
        <f ca="1">IF($A40="",0,($C40=0)*'פריסת חובות'!V31 +($C40=1)*0+ ($C40=2)*IF(V$17&lt;='תכנון הבראה'!$K68,0,OFFSET('פריסת חובות'!V31,0,-'תכנון הבראה'!$K68))*(1+'תכנון הבראה'!$E68)^('תכנון הבראה'!$K68/12)+
($C40=3)*'תכנון הבראה'!$L68*(V$17&lt;='תכנון הבראה'!$J68))+ IF($C40=4,(1-'תכנון הבראה'!$M68/'תכנון הבראה'!$B68)*'תכנון הבראה'!$C68,0)*(V$17&lt;='תכנון הבראה'!$D68)</f>
        <v>0</v>
      </c>
      <c r="W40" s="162">
        <f ca="1">IF($A40="",0,($C40=0)*'פריסת חובות'!W31 +($C40=1)*0+ ($C40=2)*IF(W$17&lt;='תכנון הבראה'!$K68,0,OFFSET('פריסת חובות'!W31,0,-'תכנון הבראה'!$K68))*(1+'תכנון הבראה'!$E68)^('תכנון הבראה'!$K68/12)+
($C40=3)*'תכנון הבראה'!$L68*(W$17&lt;='תכנון הבראה'!$J68))+ IF($C40=4,(1-'תכנון הבראה'!$M68/'תכנון הבראה'!$B68)*'תכנון הבראה'!$C68,0)*(W$17&lt;='תכנון הבראה'!$D68)</f>
        <v>0</v>
      </c>
      <c r="X40" s="162">
        <f ca="1">IF($A40="",0,($C40=0)*'פריסת חובות'!X31 +($C40=1)*0+ ($C40=2)*IF(X$17&lt;='תכנון הבראה'!$K68,0,OFFSET('פריסת חובות'!X31,0,-'תכנון הבראה'!$K68))*(1+'תכנון הבראה'!$E68)^('תכנון הבראה'!$K68/12)+
($C40=3)*'תכנון הבראה'!$L68*(X$17&lt;='תכנון הבראה'!$J68))+ IF($C40=4,(1-'תכנון הבראה'!$M68/'תכנון הבראה'!$B68)*'תכנון הבראה'!$C68,0)*(X$17&lt;='תכנון הבראה'!$D68)</f>
        <v>0</v>
      </c>
      <c r="Y40" s="162">
        <f ca="1">IF($A40="",0,($C40=0)*'פריסת חובות'!Y31 +($C40=1)*0+ ($C40=2)*IF(Y$17&lt;='תכנון הבראה'!$K68,0,OFFSET('פריסת חובות'!Y31,0,-'תכנון הבראה'!$K68))*(1+'תכנון הבראה'!$E68)^('תכנון הבראה'!$K68/12)+
($C40=3)*'תכנון הבראה'!$L68*(Y$17&lt;='תכנון הבראה'!$J68))+ IF($C40=4,(1-'תכנון הבראה'!$M68/'תכנון הבראה'!$B68)*'תכנון הבראה'!$C68,0)*(Y$17&lt;='תכנון הבראה'!$D68)</f>
        <v>0</v>
      </c>
      <c r="Z40" s="162">
        <f ca="1">IF($A40="",0,($C40=0)*'פריסת חובות'!Z31 +($C40=1)*0+ ($C40=2)*IF(Z$17&lt;='תכנון הבראה'!$K68,0,OFFSET('פריסת חובות'!Z31,0,-'תכנון הבראה'!$K68))*(1+'תכנון הבראה'!$E68)^('תכנון הבראה'!$K68/12)+
($C40=3)*'תכנון הבראה'!$L68*(Z$17&lt;='תכנון הבראה'!$J68))+ IF($C40=4,(1-'תכנון הבראה'!$M68/'תכנון הבראה'!$B68)*'תכנון הבראה'!$C68,0)*(Z$17&lt;='תכנון הבראה'!$D68)</f>
        <v>0</v>
      </c>
      <c r="AA40" s="162">
        <f ca="1">IF($A40="",0,($C40=0)*'פריסת חובות'!AA31 +($C40=1)*0+ ($C40=2)*IF(AA$17&lt;='תכנון הבראה'!$K68,0,OFFSET('פריסת חובות'!AA31,0,-'תכנון הבראה'!$K68))*(1+'תכנון הבראה'!$E68)^('תכנון הבראה'!$K68/12)+
($C40=3)*'תכנון הבראה'!$L68*(AA$17&lt;='תכנון הבראה'!$J68))+ IF($C40=4,(1-'תכנון הבראה'!$M68/'תכנון הבראה'!$B68)*'תכנון הבראה'!$C68,0)*(AA$17&lt;='תכנון הבראה'!$D68)</f>
        <v>0</v>
      </c>
      <c r="AB40" s="162">
        <f ca="1">IF($A40="",0,($C40=0)*'פריסת חובות'!AB31 +($C40=1)*0+ ($C40=2)*IF(AB$17&lt;='תכנון הבראה'!$K68,0,OFFSET('פריסת חובות'!AB31,0,-'תכנון הבראה'!$K68))*(1+'תכנון הבראה'!$E68)^('תכנון הבראה'!$K68/12)+
($C40=3)*'תכנון הבראה'!$L68*(AB$17&lt;='תכנון הבראה'!$J68))+ IF($C40=4,(1-'תכנון הבראה'!$M68/'תכנון הבראה'!$B68)*'תכנון הבראה'!$C68,0)*(AB$17&lt;='תכנון הבראה'!$D68)</f>
        <v>0</v>
      </c>
      <c r="AC40" s="162">
        <f ca="1">IF($A40="",0,($C40=0)*'פריסת חובות'!AC31 +($C40=1)*0+ ($C40=2)*IF(AC$17&lt;='תכנון הבראה'!$K68,0,OFFSET('פריסת חובות'!AC31,0,-'תכנון הבראה'!$K68))*(1+'תכנון הבראה'!$E68)^('תכנון הבראה'!$K68/12)+
($C40=3)*'תכנון הבראה'!$L68*(AC$17&lt;='תכנון הבראה'!$J68))+ IF($C40=4,(1-'תכנון הבראה'!$M68/'תכנון הבראה'!$B68)*'תכנון הבראה'!$C68,0)*(AC$17&lt;='תכנון הבראה'!$D68)</f>
        <v>0</v>
      </c>
      <c r="AD40" s="162">
        <f ca="1">IF($A40="",0,($C40=0)*'פריסת חובות'!AD31 +($C40=1)*0+ ($C40=2)*IF(AD$17&lt;='תכנון הבראה'!$K68,0,OFFSET('פריסת חובות'!AD31,0,-'תכנון הבראה'!$K68))*(1+'תכנון הבראה'!$E68)^('תכנון הבראה'!$K68/12)+
($C40=3)*'תכנון הבראה'!$L68*(AD$17&lt;='תכנון הבראה'!$J68))+ IF($C40=4,(1-'תכנון הבראה'!$M68/'תכנון הבראה'!$B68)*'תכנון הבראה'!$C68,0)*(AD$17&lt;='תכנון הבראה'!$D68)</f>
        <v>0</v>
      </c>
      <c r="AE40" s="162">
        <f ca="1">IF($A40="",0,($C40=0)*'פריסת חובות'!AE31 +($C40=1)*0+ ($C40=2)*IF(AE$17&lt;='תכנון הבראה'!$K68,0,OFFSET('פריסת חובות'!AE31,0,-'תכנון הבראה'!$K68))*(1+'תכנון הבראה'!$E68)^('תכנון הבראה'!$K68/12)+
($C40=3)*'תכנון הבראה'!$L68*(AE$17&lt;='תכנון הבראה'!$J68))+ IF($C40=4,(1-'תכנון הבראה'!$M68/'תכנון הבראה'!$B68)*'תכנון הבראה'!$C68,0)*(AE$17&lt;='תכנון הבראה'!$D68)</f>
        <v>0</v>
      </c>
      <c r="AF40" s="162">
        <f ca="1">IF($A40="",0,($C40=0)*'פריסת חובות'!AF31 +($C40=1)*0+ ($C40=2)*IF(AF$17&lt;='תכנון הבראה'!$K68,0,OFFSET('פריסת חובות'!AF31,0,-'תכנון הבראה'!$K68))*(1+'תכנון הבראה'!$E68)^('תכנון הבראה'!$K68/12)+
($C40=3)*'תכנון הבראה'!$L68*(AF$17&lt;='תכנון הבראה'!$J68))+ IF($C40=4,(1-'תכנון הבראה'!$M68/'תכנון הבראה'!$B68)*'תכנון הבראה'!$C68,0)*(AF$17&lt;='תכנון הבראה'!$D68)</f>
        <v>0</v>
      </c>
      <c r="AG40" s="162">
        <f ca="1">IF($A40="",0,($C40=0)*'פריסת חובות'!AG31 +($C40=1)*0+ ($C40=2)*IF(AG$17&lt;='תכנון הבראה'!$K68,0,OFFSET('פריסת חובות'!AG31,0,-'תכנון הבראה'!$K68))*(1+'תכנון הבראה'!$E68)^('תכנון הבראה'!$K68/12)+
($C40=3)*'תכנון הבראה'!$L68*(AG$17&lt;='תכנון הבראה'!$J68))+ IF($C40=4,(1-'תכנון הבראה'!$M68/'תכנון הבראה'!$B68)*'תכנון הבראה'!$C68,0)*(AG$17&lt;='תכנון הבראה'!$D68)</f>
        <v>0</v>
      </c>
      <c r="AH40" s="162">
        <f ca="1">IF($A40="",0,($C40=0)*'פריסת חובות'!AH31 +($C40=1)*0+ ($C40=2)*IF(AH$17&lt;='תכנון הבראה'!$K68,0,OFFSET('פריסת חובות'!AH31,0,-'תכנון הבראה'!$K68))*(1+'תכנון הבראה'!$E68)^('תכנון הבראה'!$K68/12)+
($C40=3)*'תכנון הבראה'!$L68*(AH$17&lt;='תכנון הבראה'!$J68))+ IF($C40=4,(1-'תכנון הבראה'!$M68/'תכנון הבראה'!$B68)*'תכנון הבראה'!$C68,0)*(AH$17&lt;='תכנון הבראה'!$D68)</f>
        <v>0</v>
      </c>
      <c r="AI40" s="162">
        <f ca="1">IF($A40="",0,($C40=0)*'פריסת חובות'!AI31 +($C40=1)*0+ ($C40=2)*IF(AI$17&lt;='תכנון הבראה'!$K68,0,OFFSET('פריסת חובות'!AI31,0,-'תכנון הבראה'!$K68))*(1+'תכנון הבראה'!$E68)^('תכנון הבראה'!$K68/12)+
($C40=3)*'תכנון הבראה'!$L68*(AI$17&lt;='תכנון הבראה'!$J68))+ IF($C40=4,(1-'תכנון הבראה'!$M68/'תכנון הבראה'!$B68)*'תכנון הבראה'!$C68,0)*(AI$17&lt;='תכנון הבראה'!$D68)</f>
        <v>0</v>
      </c>
      <c r="AJ40" s="162">
        <f ca="1">IF($A40="",0,($C40=0)*'פריסת חובות'!AJ31 +($C40=1)*0+ ($C40=2)*IF(AJ$17&lt;='תכנון הבראה'!$K68,0,OFFSET('פריסת חובות'!AJ31,0,-'תכנון הבראה'!$K68))*(1+'תכנון הבראה'!$E68)^('תכנון הבראה'!$K68/12)+
($C40=3)*'תכנון הבראה'!$L68*(AJ$17&lt;='תכנון הבראה'!$J68))+ IF($C40=4,(1-'תכנון הבראה'!$M68/'תכנון הבראה'!$B68)*'תכנון הבראה'!$C68,0)*(AJ$17&lt;='תכנון הבראה'!$D68)</f>
        <v>0</v>
      </c>
      <c r="AK40" s="162">
        <f ca="1">IF($A40="",0,($C40=0)*'פריסת חובות'!AK31 +($C40=1)*0+ ($C40=2)*IF(AK$17&lt;='תכנון הבראה'!$K68,0,OFFSET('פריסת חובות'!AK31,0,-'תכנון הבראה'!$K68))*(1+'תכנון הבראה'!$E68)^('תכנון הבראה'!$K68/12)+
($C40=3)*'תכנון הבראה'!$L68*(AK$17&lt;='תכנון הבראה'!$J68))+ IF($C40=4,(1-'תכנון הבראה'!$M68/'תכנון הבראה'!$B68)*'תכנון הבראה'!$C68,0)*(AK$17&lt;='תכנון הבראה'!$D68)</f>
        <v>0</v>
      </c>
      <c r="AL40" s="162">
        <f ca="1">IF($A40="",0,($C40=0)*'פריסת חובות'!AL31 +($C40=1)*0+ ($C40=2)*IF(AL$17&lt;='תכנון הבראה'!$K68,0,OFFSET('פריסת חובות'!AL31,0,-'תכנון הבראה'!$K68))*(1+'תכנון הבראה'!$E68)^('תכנון הבראה'!$K68/12)+
($C40=3)*'תכנון הבראה'!$L68*(AL$17&lt;='תכנון הבראה'!$J68))+ IF($C40=4,(1-'תכנון הבראה'!$M68/'תכנון הבראה'!$B68)*'תכנון הבראה'!$C68,0)*(AL$17&lt;='תכנון הבראה'!$D68)</f>
        <v>0</v>
      </c>
      <c r="AM40" s="162">
        <f ca="1">IF($A40="",0,($C40=0)*'פריסת חובות'!AM31 +($C40=1)*0+ ($C40=2)*IF(AM$17&lt;='תכנון הבראה'!$K68,0,OFFSET('פריסת חובות'!AM31,0,-'תכנון הבראה'!$K68))*(1+'תכנון הבראה'!$E68)^('תכנון הבראה'!$K68/12)+
($C40=3)*'תכנון הבראה'!$L68*(AM$17&lt;='תכנון הבראה'!$J68))+ IF($C40=4,(1-'תכנון הבראה'!$M68/'תכנון הבראה'!$B68)*'תכנון הבראה'!$C68,0)*(AM$17&lt;='תכנון הבראה'!$D68)</f>
        <v>0</v>
      </c>
      <c r="AN40" s="162">
        <f ca="1">IF($A40="",0,($C40=0)*'פריסת חובות'!AN31 +($C40=1)*0+ ($C40=2)*IF(AN$17&lt;='תכנון הבראה'!$K68,0,OFFSET('פריסת חובות'!AN31,0,-'תכנון הבראה'!$K68))*(1+'תכנון הבראה'!$E68)^('תכנון הבראה'!$K68/12)+
($C40=3)*'תכנון הבראה'!$L68*(AN$17&lt;='תכנון הבראה'!$J68))+ IF($C40=4,(1-'תכנון הבראה'!$M68/'תכנון הבראה'!$B68)*'תכנון הבראה'!$C68,0)*(AN$17&lt;='תכנון הבראה'!$D68)</f>
        <v>0</v>
      </c>
      <c r="AO40" s="162">
        <f ca="1">IF($A40="",0,($C40=0)*'פריסת חובות'!AO31 +($C40=1)*0+ ($C40=2)*IF(AO$17&lt;='תכנון הבראה'!$K68,0,OFFSET('פריסת חובות'!AO31,0,-'תכנון הבראה'!$K68))*(1+'תכנון הבראה'!$E68)^('תכנון הבראה'!$K68/12)+
($C40=3)*'תכנון הבראה'!$L68*(AO$17&lt;='תכנון הבראה'!$J68))+ IF($C40=4,(1-'תכנון הבראה'!$M68/'תכנון הבראה'!$B68)*'תכנון הבראה'!$C68,0)*(AO$17&lt;='תכנון הבראה'!$D68)</f>
        <v>0</v>
      </c>
      <c r="AP40" s="162">
        <f ca="1">IF($A40="",0,($C40=0)*'פריסת חובות'!AP31 +($C40=1)*0+ ($C40=2)*IF(AP$17&lt;='תכנון הבראה'!$K68,0,OFFSET('פריסת חובות'!AP31,0,-'תכנון הבראה'!$K68))*(1+'תכנון הבראה'!$E68)^('תכנון הבראה'!$K68/12)+
($C40=3)*'תכנון הבראה'!$L68*(AP$17&lt;='תכנון הבראה'!$J68))+ IF($C40=4,(1-'תכנון הבראה'!$M68/'תכנון הבראה'!$B68)*'תכנון הבראה'!$C68,0)*(AP$17&lt;='תכנון הבראה'!$D68)</f>
        <v>0</v>
      </c>
      <c r="AQ40" s="162">
        <f ca="1">IF($A40="",0,($C40=0)*'פריסת חובות'!AQ31 +($C40=1)*0+ ($C40=2)*IF(AQ$17&lt;='תכנון הבראה'!$K68,0,OFFSET('פריסת חובות'!AQ31,0,-'תכנון הבראה'!$K68))*(1+'תכנון הבראה'!$E68)^('תכנון הבראה'!$K68/12)+
($C40=3)*'תכנון הבראה'!$L68*(AQ$17&lt;='תכנון הבראה'!$J68))+ IF($C40=4,(1-'תכנון הבראה'!$M68/'תכנון הבראה'!$B68)*'תכנון הבראה'!$C68,0)*(AQ$17&lt;='תכנון הבראה'!$D68)</f>
        <v>0</v>
      </c>
      <c r="AR40" s="162">
        <f ca="1">IF($A40="",0,($C40=0)*'פריסת חובות'!AR31 +($C40=1)*0+ ($C40=2)*IF(AR$17&lt;='תכנון הבראה'!$K68,0,OFFSET('פריסת חובות'!AR31,0,-'תכנון הבראה'!$K68))*(1+'תכנון הבראה'!$E68)^('תכנון הבראה'!$K68/12)+
($C40=3)*'תכנון הבראה'!$L68*(AR$17&lt;='תכנון הבראה'!$J68))+ IF($C40=4,(1-'תכנון הבראה'!$M68/'תכנון הבראה'!$B68)*'תכנון הבראה'!$C68,0)*(AR$17&lt;='תכנון הבראה'!$D68)</f>
        <v>0</v>
      </c>
      <c r="AS40" s="162">
        <f ca="1">IF($A40="",0,($C40=0)*'פריסת חובות'!AS31 +($C40=1)*0+ ($C40=2)*IF(AS$17&lt;='תכנון הבראה'!$K68,0,OFFSET('פריסת חובות'!AS31,0,-'תכנון הבראה'!$K68))*(1+'תכנון הבראה'!$E68)^('תכנון הבראה'!$K68/12)+
($C40=3)*'תכנון הבראה'!$L68*(AS$17&lt;='תכנון הבראה'!$J68))+ IF($C40=4,(1-'תכנון הבראה'!$M68/'תכנון הבראה'!$B68)*'תכנון הבראה'!$C68,0)*(AS$17&lt;='תכנון הבראה'!$D68)</f>
        <v>0</v>
      </c>
      <c r="AT40" s="162">
        <f ca="1">IF($A40="",0,($C40=0)*'פריסת חובות'!AT31 +($C40=1)*0+ ($C40=2)*IF(AT$17&lt;='תכנון הבראה'!$K68,0,OFFSET('פריסת חובות'!AT31,0,-'תכנון הבראה'!$K68))*(1+'תכנון הבראה'!$E68)^('תכנון הבראה'!$K68/12)+
($C40=3)*'תכנון הבראה'!$L68*(AT$17&lt;='תכנון הבראה'!$J68))+ IF($C40=4,(1-'תכנון הבראה'!$M68/'תכנון הבראה'!$B68)*'תכנון הבראה'!$C68,0)*(AT$17&lt;='תכנון הבראה'!$D68)</f>
        <v>0</v>
      </c>
      <c r="AU40" s="162">
        <f ca="1">IF($A40="",0,($C40=0)*'פריסת חובות'!AU31 +($C40=1)*0+ ($C40=2)*IF(AU$17&lt;='תכנון הבראה'!$K68,0,OFFSET('פריסת חובות'!AU31,0,-'תכנון הבראה'!$K68))*(1+'תכנון הבראה'!$E68)^('תכנון הבראה'!$K68/12)+
($C40=3)*'תכנון הבראה'!$L68*(AU$17&lt;='תכנון הבראה'!$J68))+ IF($C40=4,(1-'תכנון הבראה'!$M68/'תכנון הבראה'!$B68)*'תכנון הבראה'!$C68,0)*(AU$17&lt;='תכנון הבראה'!$D68)</f>
        <v>0</v>
      </c>
      <c r="AV40" s="162">
        <f ca="1">IF($A40="",0,($C40=0)*'פריסת חובות'!AV31 +($C40=1)*0+ ($C40=2)*IF(AV$17&lt;='תכנון הבראה'!$K68,0,OFFSET('פריסת חובות'!AV31,0,-'תכנון הבראה'!$K68))*(1+'תכנון הבראה'!$E68)^('תכנון הבראה'!$K68/12)+
($C40=3)*'תכנון הבראה'!$L68*(AV$17&lt;='תכנון הבראה'!$J68))+ IF($C40=4,(1-'תכנון הבראה'!$M68/'תכנון הבראה'!$B68)*'תכנון הבראה'!$C68,0)*(AV$17&lt;='תכנון הבראה'!$D68)</f>
        <v>0</v>
      </c>
      <c r="AW40" s="162">
        <f ca="1">IF($A40="",0,($C40=0)*'פריסת חובות'!AW31 +($C40=1)*0+ ($C40=2)*IF(AW$17&lt;='תכנון הבראה'!$K68,0,OFFSET('פריסת חובות'!AW31,0,-'תכנון הבראה'!$K68))*(1+'תכנון הבראה'!$E68)^('תכנון הבראה'!$K68/12)+
($C40=3)*'תכנון הבראה'!$L68*(AW$17&lt;='תכנון הבראה'!$J68))+ IF($C40=4,(1-'תכנון הבראה'!$M68/'תכנון הבראה'!$B68)*'תכנון הבראה'!$C68,0)*(AW$17&lt;='תכנון הבראה'!$D68)</f>
        <v>0</v>
      </c>
      <c r="AX40" s="162">
        <f ca="1">IF($A40="",0,($C40=0)*'פריסת חובות'!AX31 +($C40=1)*0+ ($C40=2)*IF(AX$17&lt;='תכנון הבראה'!$K68,0,OFFSET('פריסת חובות'!AX31,0,-'תכנון הבראה'!$K68))*(1+'תכנון הבראה'!$E68)^('תכנון הבראה'!$K68/12)+
($C40=3)*'תכנון הבראה'!$L68*(AX$17&lt;='תכנון הבראה'!$J68))+ IF($C40=4,(1-'תכנון הבראה'!$M68/'תכנון הבראה'!$B68)*'תכנון הבראה'!$C68,0)*(AX$17&lt;='תכנון הבראה'!$D68)</f>
        <v>0</v>
      </c>
      <c r="AY40" s="162">
        <f ca="1">IF($A40="",0,($C40=0)*'פריסת חובות'!AY31 +($C40=1)*0+ ($C40=2)*IF(AY$17&lt;='תכנון הבראה'!$K68,0,OFFSET('פריסת חובות'!AY31,0,-'תכנון הבראה'!$K68))*(1+'תכנון הבראה'!$E68)^('תכנון הבראה'!$K68/12)+
($C40=3)*'תכנון הבראה'!$L68*(AY$17&lt;='תכנון הבראה'!$J68))+ IF($C40=4,(1-'תכנון הבראה'!$M68/'תכנון הבראה'!$B68)*'תכנון הבראה'!$C68,0)*(AY$17&lt;='תכנון הבראה'!$D68)</f>
        <v>0</v>
      </c>
      <c r="AZ40" s="162">
        <f ca="1">IF($A40="",0,($C40=0)*'פריסת חובות'!AZ31 +($C40=1)*0+ ($C40=2)*IF(AZ$17&lt;='תכנון הבראה'!$K68,0,OFFSET('פריסת חובות'!AZ31,0,-'תכנון הבראה'!$K68))*(1+'תכנון הבראה'!$E68)^('תכנון הבראה'!$K68/12)+
($C40=3)*'תכנון הבראה'!$L68*(AZ$17&lt;='תכנון הבראה'!$J68))+ IF($C40=4,(1-'תכנון הבראה'!$M68/'תכנון הבראה'!$B68)*'תכנון הבראה'!$C68,0)*(AZ$17&lt;='תכנון הבראה'!$D68)</f>
        <v>0</v>
      </c>
      <c r="BA40" s="162">
        <f ca="1">IF($A40="",0,($C40=0)*'פריסת חובות'!BA31 +($C40=1)*0+ ($C40=2)*IF(BA$17&lt;='תכנון הבראה'!$K68,0,OFFSET('פריסת חובות'!BA31,0,-'תכנון הבראה'!$K68))*(1+'תכנון הבראה'!$E68)^('תכנון הבראה'!$K68/12)+
($C40=3)*'תכנון הבראה'!$L68*(BA$17&lt;='תכנון הבראה'!$J68))+ IF($C40=4,(1-'תכנון הבראה'!$M68/'תכנון הבראה'!$B68)*'תכנון הבראה'!$C68,0)*(BA$17&lt;='תכנון הבראה'!$D68)</f>
        <v>0</v>
      </c>
      <c r="BB40" s="162">
        <f ca="1">IF($A40="",0,($C40=0)*'פריסת חובות'!BB31 +($C40=1)*0+ ($C40=2)*IF(BB$17&lt;='תכנון הבראה'!$K68,0,OFFSET('פריסת חובות'!BB31,0,-'תכנון הבראה'!$K68))*(1+'תכנון הבראה'!$E68)^('תכנון הבראה'!$K68/12)+
($C40=3)*'תכנון הבראה'!$L68*(BB$17&lt;='תכנון הבראה'!$J68))+ IF($C40=4,(1-'תכנון הבראה'!$M68/'תכנון הבראה'!$B68)*'תכנון הבראה'!$C68,0)*(BB$17&lt;='תכנון הבראה'!$D68)</f>
        <v>0</v>
      </c>
      <c r="BC40" s="162">
        <f ca="1">IF($A40="",0,($C40=0)*'פריסת חובות'!BC31 +($C40=1)*0+ ($C40=2)*IF(BC$17&lt;='תכנון הבראה'!$K68,0,OFFSET('פריסת חובות'!BC31,0,-'תכנון הבראה'!$K68))*(1+'תכנון הבראה'!$E68)^('תכנון הבראה'!$K68/12)+
($C40=3)*'תכנון הבראה'!$L68*(BC$17&lt;='תכנון הבראה'!$J68))+ IF($C40=4,(1-'תכנון הבראה'!$M68/'תכנון הבראה'!$B68)*'תכנון הבראה'!$C68,0)*(BC$17&lt;='תכנון הבראה'!$D68)</f>
        <v>0</v>
      </c>
      <c r="BD40" s="162">
        <f ca="1">IF($A40="",0,($C40=0)*'פריסת חובות'!BD31 +($C40=1)*0+ ($C40=2)*IF(BD$17&lt;='תכנון הבראה'!$K68,0,OFFSET('פריסת חובות'!BD31,0,-'תכנון הבראה'!$K68))*(1+'תכנון הבראה'!$E68)^('תכנון הבראה'!$K68/12)+
($C40=3)*'תכנון הבראה'!$L68*(BD$17&lt;='תכנון הבראה'!$J68))+ IF($C40=4,(1-'תכנון הבראה'!$M68/'תכנון הבראה'!$B68)*'תכנון הבראה'!$C68,0)*(BD$17&lt;='תכנון הבראה'!$D68)</f>
        <v>0</v>
      </c>
      <c r="BE40" s="162">
        <f ca="1">IF($A40="",0,($C40=0)*'פריסת חובות'!BE31 +($C40=1)*0+ ($C40=2)*IF(BE$17&lt;='תכנון הבראה'!$K68,0,OFFSET('פריסת חובות'!BE31,0,-'תכנון הבראה'!$K68))*(1+'תכנון הבראה'!$E68)^('תכנון הבראה'!$K68/12)+
($C40=3)*'תכנון הבראה'!$L68*(BE$17&lt;='תכנון הבראה'!$J68))+ IF($C40=4,(1-'תכנון הבראה'!$M68/'תכנון הבראה'!$B68)*'תכנון הבראה'!$C68,0)*(BE$17&lt;='תכנון הבראה'!$D68)</f>
        <v>0</v>
      </c>
      <c r="BF40" s="162">
        <f ca="1">IF($A40="",0,($C40=0)*'פריסת חובות'!BF31 +($C40=1)*0+ ($C40=2)*IF(BF$17&lt;='תכנון הבראה'!$K68,0,OFFSET('פריסת חובות'!BF31,0,-'תכנון הבראה'!$K68))*(1+'תכנון הבראה'!$E68)^('תכנון הבראה'!$K68/12)+
($C40=3)*'תכנון הבראה'!$L68*(BF$17&lt;='תכנון הבראה'!$J68))+ IF($C40=4,(1-'תכנון הבראה'!$M68/'תכנון הבראה'!$B68)*'תכנון הבראה'!$C68,0)*(BF$17&lt;='תכנון הבראה'!$D68)</f>
        <v>0</v>
      </c>
      <c r="BG40" s="162">
        <f ca="1">IF($A40="",0,($C40=0)*'פריסת חובות'!BG31 +($C40=1)*0+ ($C40=2)*IF(BG$17&lt;='תכנון הבראה'!$K68,0,OFFSET('פריסת חובות'!BG31,0,-'תכנון הבראה'!$K68))*(1+'תכנון הבראה'!$E68)^('תכנון הבראה'!$K68/12)+
($C40=3)*'תכנון הבראה'!$L68*(BG$17&lt;='תכנון הבראה'!$J68))+ IF($C40=4,(1-'תכנון הבראה'!$M68/'תכנון הבראה'!$B68)*'תכנון הבראה'!$C68,0)*(BG$17&lt;='תכנון הבראה'!$D68)</f>
        <v>0</v>
      </c>
      <c r="BH40" s="162">
        <f ca="1">IF($A40="",0,($C40=0)*'פריסת חובות'!BH31 +($C40=1)*0+ ($C40=2)*IF(BH$17&lt;='תכנון הבראה'!$K68,0,OFFSET('פריסת חובות'!BH31,0,-'תכנון הבראה'!$K68))*(1+'תכנון הבראה'!$E68)^('תכנון הבראה'!$K68/12)+
($C40=3)*'תכנון הבראה'!$L68*(BH$17&lt;='תכנון הבראה'!$J68))+ IF($C40=4,(1-'תכנון הבראה'!$M68/'תכנון הבראה'!$B68)*'תכנון הבראה'!$C68,0)*(BH$17&lt;='תכנון הבראה'!$D68)</f>
        <v>0</v>
      </c>
      <c r="BI40" s="162">
        <f ca="1">IF($A40="",0,($C40=0)*'פריסת חובות'!BI31 +($C40=1)*0+ ($C40=2)*IF(BI$17&lt;='תכנון הבראה'!$K68,0,OFFSET('פריסת חובות'!BI31,0,-'תכנון הבראה'!$K68))*(1+'תכנון הבראה'!$E68)^('תכנון הבראה'!$K68/12)+
($C40=3)*'תכנון הבראה'!$L68*(BI$17&lt;='תכנון הבראה'!$J68))+ IF($C40=4,(1-'תכנון הבראה'!$M68/'תכנון הבראה'!$B68)*'תכנון הבראה'!$C68,0)*(BI$17&lt;='תכנון הבראה'!$D68)</f>
        <v>0</v>
      </c>
      <c r="BJ40" s="162">
        <f ca="1">IF($A40="",0,($C40=0)*'פריסת חובות'!BJ31 +($C40=1)*0+ ($C40=2)*IF(BJ$17&lt;='תכנון הבראה'!$K68,0,OFFSET('פריסת חובות'!BJ31,0,-'תכנון הבראה'!$K68))*(1+'תכנון הבראה'!$E68)^('תכנון הבראה'!$K68/12)+
($C40=3)*'תכנון הבראה'!$L68*(BJ$17&lt;='תכנון הבראה'!$J68))+ IF($C40=4,(1-'תכנון הבראה'!$M68/'תכנון הבראה'!$B68)*'תכנון הבראה'!$C68,0)*(BJ$17&lt;='תכנון הבראה'!$D68)</f>
        <v>0</v>
      </c>
      <c r="BK40" s="162">
        <f ca="1">IF($A40="",0,($C40=0)*'פריסת חובות'!BK31 +($C40=1)*0+ ($C40=2)*IF(BK$17&lt;='תכנון הבראה'!$K68,0,OFFSET('פריסת חובות'!BK31,0,-'תכנון הבראה'!$K68))*(1+'תכנון הבראה'!$E68)^('תכנון הבראה'!$K68/12)+
($C40=3)*'תכנון הבראה'!$L68*(BK$17&lt;='תכנון הבראה'!$J68))+ IF($C40=4,(1-'תכנון הבראה'!$M68/'תכנון הבראה'!$B68)*'תכנון הבראה'!$C68,0)*(BK$17&lt;='תכנון הבראה'!$D68)</f>
        <v>0</v>
      </c>
      <c r="BL40" s="162">
        <f ca="1">IF($A40="",0,($C40=0)*'פריסת חובות'!BL31 +($C40=1)*0+ ($C40=2)*IF(BL$17&lt;='תכנון הבראה'!$K68,0,OFFSET('פריסת חובות'!BL31,0,-'תכנון הבראה'!$K68))*(1+'תכנון הבראה'!$E68)^('תכנון הבראה'!$K68/12)+
($C40=3)*'תכנון הבראה'!$L68*(BL$17&lt;='תכנון הבראה'!$J68))+ IF($C40=4,(1-'תכנון הבראה'!$M68/'תכנון הבראה'!$B68)*'תכנון הבראה'!$C68,0)*(BL$17&lt;='תכנון הבראה'!$D68)</f>
        <v>0</v>
      </c>
      <c r="BM40" s="162">
        <f ca="1">IF($A40="",0,($C40=0)*'פריסת חובות'!BM31 +($C40=1)*0+ ($C40=2)*IF(BM$17&lt;='תכנון הבראה'!$K68,0,OFFSET('פריסת חובות'!BM31,0,-'תכנון הבראה'!$K68))*(1+'תכנון הבראה'!$E68)^('תכנון הבראה'!$K68/12)+
($C40=3)*'תכנון הבראה'!$L68*(BM$17&lt;='תכנון הבראה'!$J68))+ IF($C40=4,(1-'תכנון הבראה'!$M68/'תכנון הבראה'!$B68)*'תכנון הבראה'!$C68,0)*(BM$17&lt;='תכנון הבראה'!$D68)</f>
        <v>0</v>
      </c>
      <c r="BN40" s="162">
        <f ca="1">IF($A40="",0,($C40=0)*'פריסת חובות'!BN31 +($C40=1)*0+ ($C40=2)*IF(BN$17&lt;='תכנון הבראה'!$K68,0,OFFSET('פריסת חובות'!BN31,0,-'תכנון הבראה'!$K68))*(1+'תכנון הבראה'!$E68)^('תכנון הבראה'!$K68/12)+
($C40=3)*'תכנון הבראה'!$L68*(BN$17&lt;='תכנון הבראה'!$J68))+ IF($C40=4,(1-'תכנון הבראה'!$M68/'תכנון הבראה'!$B68)*'תכנון הבראה'!$C68,0)*(BN$17&lt;='תכנון הבראה'!$D68)</f>
        <v>0</v>
      </c>
      <c r="BO40" s="162">
        <f ca="1">IF($A40="",0,($C40=0)*'פריסת חובות'!BO31 +($C40=1)*0+ ($C40=2)*IF(BO$17&lt;='תכנון הבראה'!$K68,0,OFFSET('פריסת חובות'!BO31,0,-'תכנון הבראה'!$K68))*(1+'תכנון הבראה'!$E68)^('תכנון הבראה'!$K68/12)+
($C40=3)*'תכנון הבראה'!$L68*(BO$17&lt;='תכנון הבראה'!$J68))+ IF($C40=4,(1-'תכנון הבראה'!$M68/'תכנון הבראה'!$B68)*'תכנון הבראה'!$C68,0)*(BO$17&lt;='תכנון הבראה'!$D68)</f>
        <v>0</v>
      </c>
      <c r="BP40" s="162">
        <f ca="1">IF($A40="",0,($C40=0)*'פריסת חובות'!BP31 +($C40=1)*0+ ($C40=2)*IF(BP$17&lt;='תכנון הבראה'!$K68,0,OFFSET('פריסת חובות'!BP31,0,-'תכנון הבראה'!$K68))*(1+'תכנון הבראה'!$E68)^('תכנון הבראה'!$K68/12)+
($C40=3)*'תכנון הבראה'!$L68*(BP$17&lt;='תכנון הבראה'!$J68))+ IF($C40=4,(1-'תכנון הבראה'!$M68/'תכנון הבראה'!$B68)*'תכנון הבראה'!$C68,0)*(BP$17&lt;='תכנון הבראה'!$D68)</f>
        <v>0</v>
      </c>
      <c r="BQ40" s="162">
        <f ca="1">IF($A40="",0,($C40=0)*'פריסת חובות'!BQ31 +($C40=1)*0+ ($C40=2)*IF(BQ$17&lt;='תכנון הבראה'!$K68,0,OFFSET('פריסת חובות'!BQ31,0,-'תכנון הבראה'!$K68))*(1+'תכנון הבראה'!$E68)^('תכנון הבראה'!$K68/12)+
($C40=3)*'תכנון הבראה'!$L68*(BQ$17&lt;='תכנון הבראה'!$J68))+ IF($C40=4,(1-'תכנון הבראה'!$M68/'תכנון הבראה'!$B68)*'תכנון הבראה'!$C68,0)*(BQ$17&lt;='תכנון הבראה'!$D68)</f>
        <v>0</v>
      </c>
      <c r="BR40" s="162">
        <f ca="1">IF($A40="",0,($C40=0)*'פריסת חובות'!BR31 +($C40=1)*0+ ($C40=2)*IF(BR$17&lt;='תכנון הבראה'!$K68,0,OFFSET('פריסת חובות'!BR31,0,-'תכנון הבראה'!$K68))*(1+'תכנון הבראה'!$E68)^('תכנון הבראה'!$K68/12)+
($C40=3)*'תכנון הבראה'!$L68*(BR$17&lt;='תכנון הבראה'!$J68))+ IF($C40=4,(1-'תכנון הבראה'!$M68/'תכנון הבראה'!$B68)*'תכנון הבראה'!$C68,0)*(BR$17&lt;='תכנון הבראה'!$D68)</f>
        <v>0</v>
      </c>
      <c r="BS40" s="162">
        <f ca="1">IF($A40="",0,($C40=0)*'פריסת חובות'!BS31 +($C40=1)*0+ ($C40=2)*IF(BS$17&lt;='תכנון הבראה'!$K68,0,OFFSET('פריסת חובות'!BS31,0,-'תכנון הבראה'!$K68))*(1+'תכנון הבראה'!$E68)^('תכנון הבראה'!$K68/12)+
($C40=3)*'תכנון הבראה'!$L68*(BS$17&lt;='תכנון הבראה'!$J68))+ IF($C40=4,(1-'תכנון הבראה'!$M68/'תכנון הבראה'!$B68)*'תכנון הבראה'!$C68,0)*(BS$17&lt;='תכנון הבראה'!$D68)</f>
        <v>0</v>
      </c>
      <c r="BT40" s="162">
        <f ca="1">IF($A40="",0,($C40=0)*'פריסת חובות'!BT31 +($C40=1)*0+ ($C40=2)*IF(BT$17&lt;='תכנון הבראה'!$K68,0,OFFSET('פריסת חובות'!BT31,0,-'תכנון הבראה'!$K68))*(1+'תכנון הבראה'!$E68)^('תכנון הבראה'!$K68/12)+
($C40=3)*'תכנון הבראה'!$L68*(BT$17&lt;='תכנון הבראה'!$J68))+ IF($C40=4,(1-'תכנון הבראה'!$M68/'תכנון הבראה'!$B68)*'תכנון הבראה'!$C68,0)*(BT$17&lt;='תכנון הבראה'!$D68)</f>
        <v>0</v>
      </c>
      <c r="BU40" s="162">
        <f ca="1">IF($A40="",0,($C40=0)*'פריסת חובות'!BU31 +($C40=1)*0+ ($C40=2)*IF(BU$17&lt;='תכנון הבראה'!$K68,0,OFFSET('פריסת חובות'!BU31,0,-'תכנון הבראה'!$K68))*(1+'תכנון הבראה'!$E68)^('תכנון הבראה'!$K68/12)+
($C40=3)*'תכנון הבראה'!$L68*(BU$17&lt;='תכנון הבראה'!$J68))+ IF($C40=4,(1-'תכנון הבראה'!$M68/'תכנון הבראה'!$B68)*'תכנון הבראה'!$C68,0)*(BU$17&lt;='תכנון הבראה'!$D68)</f>
        <v>0</v>
      </c>
      <c r="BV40" s="162">
        <f ca="1">IF($A40="",0,($C40=0)*'פריסת חובות'!BV31 +($C40=1)*0+ ($C40=2)*IF(BV$17&lt;='תכנון הבראה'!$K68,0,OFFSET('פריסת חובות'!BV31,0,-'תכנון הבראה'!$K68))*(1+'תכנון הבראה'!$E68)^('תכנון הבראה'!$K68/12)+
($C40=3)*'תכנון הבראה'!$L68*(BV$17&lt;='תכנון הבראה'!$J68))+ IF($C40=4,(1-'תכנון הבראה'!$M68/'תכנון הבראה'!$B68)*'תכנון הבראה'!$C68,0)*(BV$17&lt;='תכנון הבראה'!$D68)</f>
        <v>0</v>
      </c>
      <c r="BW40" s="162">
        <f ca="1">IF($A40="",0,($C40=0)*'פריסת חובות'!BW31 +($C40=1)*0+ ($C40=2)*IF(BW$17&lt;='תכנון הבראה'!$K68,0,OFFSET('פריסת חובות'!BW31,0,-'תכנון הבראה'!$K68))*(1+'תכנון הבראה'!$E68)^('תכנון הבראה'!$K68/12)+
($C40=3)*'תכנון הבראה'!$L68*(BW$17&lt;='תכנון הבראה'!$J68))+ IF($C40=4,(1-'תכנון הבראה'!$M68/'תכנון הבראה'!$B68)*'תכנון הבראה'!$C68,0)*(BW$17&lt;='תכנון הבראה'!$D68)</f>
        <v>0</v>
      </c>
      <c r="BX40" s="162">
        <f ca="1">IF($A40="",0,($C40=0)*'פריסת חובות'!BX31 +($C40=1)*0+ ($C40=2)*IF(BX$17&lt;='תכנון הבראה'!$K68,0,OFFSET('פריסת חובות'!BX31,0,-'תכנון הבראה'!$K68))*(1+'תכנון הבראה'!$E68)^('תכנון הבראה'!$K68/12)+
($C40=3)*'תכנון הבראה'!$L68*(BX$17&lt;='תכנון הבראה'!$J68))+ IF($C40=4,(1-'תכנון הבראה'!$M68/'תכנון הבראה'!$B68)*'תכנון הבראה'!$C68,0)*(BX$17&lt;='תכנון הבראה'!$D68)</f>
        <v>0</v>
      </c>
      <c r="BY40" s="162">
        <f ca="1">IF($A40="",0,($C40=0)*'פריסת חובות'!BY31 +($C40=1)*0+ ($C40=2)*IF(BY$17&lt;='תכנון הבראה'!$K68,0,OFFSET('פריסת חובות'!BY31,0,-'תכנון הבראה'!$K68))*(1+'תכנון הבראה'!$E68)^('תכנון הבראה'!$K68/12)+
($C40=3)*'תכנון הבראה'!$L68*(BY$17&lt;='תכנון הבראה'!$J68))+ IF($C40=4,(1-'תכנון הבראה'!$M68/'תכנון הבראה'!$B68)*'תכנון הבראה'!$C68,0)*(BY$17&lt;='תכנון הבראה'!$D68)</f>
        <v>0</v>
      </c>
      <c r="BZ40" s="162">
        <f ca="1">IF($A40="",0,($C40=0)*'פריסת חובות'!BZ31 +($C40=1)*0+ ($C40=2)*IF(BZ$17&lt;='תכנון הבראה'!$K68,0,OFFSET('פריסת חובות'!BZ31,0,-'תכנון הבראה'!$K68))*(1+'תכנון הבראה'!$E68)^('תכנון הבראה'!$K68/12)+
($C40=3)*'תכנון הבראה'!$L68*(BZ$17&lt;='תכנון הבראה'!$J68))+ IF($C40=4,(1-'תכנון הבראה'!$M68/'תכנון הבראה'!$B68)*'תכנון הבראה'!$C68,0)*(BZ$17&lt;='תכנון הבראה'!$D68)</f>
        <v>0</v>
      </c>
      <c r="CA40" s="162">
        <f ca="1">IF($A40="",0,($C40=0)*'פריסת חובות'!CA31 +($C40=1)*0+ ($C40=2)*IF(CA$17&lt;='תכנון הבראה'!$K68,0,OFFSET('פריסת חובות'!CA31,0,-'תכנון הבראה'!$K68))*(1+'תכנון הבראה'!$E68)^('תכנון הבראה'!$K68/12)+
($C40=3)*'תכנון הבראה'!$L68*(CA$17&lt;='תכנון הבראה'!$J68))+ IF($C40=4,(1-'תכנון הבראה'!$M68/'תכנון הבראה'!$B68)*'תכנון הבראה'!$C68,0)*(CA$17&lt;='תכנון הבראה'!$D68)</f>
        <v>0</v>
      </c>
      <c r="CB40" s="162">
        <f ca="1">IF($A40="",0,($C40=0)*'פריסת חובות'!CB31 +($C40=1)*0+ ($C40=2)*IF(CB$17&lt;='תכנון הבראה'!$K68,0,OFFSET('פריסת חובות'!CB31,0,-'תכנון הבראה'!$K68))*(1+'תכנון הבראה'!$E68)^('תכנון הבראה'!$K68/12)+
($C40=3)*'תכנון הבראה'!$L68*(CB$17&lt;='תכנון הבראה'!$J68))+ IF($C40=4,(1-'תכנון הבראה'!$M68/'תכנון הבראה'!$B68)*'תכנון הבראה'!$C68,0)*(CB$17&lt;='תכנון הבראה'!$D68)</f>
        <v>0</v>
      </c>
      <c r="CC40" s="162">
        <f ca="1">IF($A40="",0,($C40=0)*'פריסת חובות'!CC31 +($C40=1)*0+ ($C40=2)*IF(CC$17&lt;='תכנון הבראה'!$K68,0,OFFSET('פריסת חובות'!CC31,0,-'תכנון הבראה'!$K68))*(1+'תכנון הבראה'!$E68)^('תכנון הבראה'!$K68/12)+
($C40=3)*'תכנון הבראה'!$L68*(CC$17&lt;='תכנון הבראה'!$J68))+ IF($C40=4,(1-'תכנון הבראה'!$M68/'תכנון הבראה'!$B68)*'תכנון הבראה'!$C68,0)*(CC$17&lt;='תכנון הבראה'!$D68)</f>
        <v>0</v>
      </c>
      <c r="CD40" s="162">
        <f ca="1">IF($A40="",0,($C40=0)*'פריסת חובות'!CD31 +($C40=1)*0+ ($C40=2)*IF(CD$17&lt;='תכנון הבראה'!$K68,0,OFFSET('פריסת חובות'!CD31,0,-'תכנון הבראה'!$K68))*(1+'תכנון הבראה'!$E68)^('תכנון הבראה'!$K68/12)+
($C40=3)*'תכנון הבראה'!$L68*(CD$17&lt;='תכנון הבראה'!$J68))+ IF($C40=4,(1-'תכנון הבראה'!$M68/'תכנון הבראה'!$B68)*'תכנון הבראה'!$C68,0)*(CD$17&lt;='תכנון הבראה'!$D68)</f>
        <v>0</v>
      </c>
      <c r="CE40" s="162">
        <f ca="1">IF($A40="",0,($C40=0)*'פריסת חובות'!CE31 +($C40=1)*0+ ($C40=2)*IF(CE$17&lt;='תכנון הבראה'!$K68,0,OFFSET('פריסת חובות'!CE31,0,-'תכנון הבראה'!$K68))*(1+'תכנון הבראה'!$E68)^('תכנון הבראה'!$K68/12)+
($C40=3)*'תכנון הבראה'!$L68*(CE$17&lt;='תכנון הבראה'!$J68))+ IF($C40=4,(1-'תכנון הבראה'!$M68/'תכנון הבראה'!$B68)*'תכנון הבראה'!$C68,0)*(CE$17&lt;='תכנון הבראה'!$D68)</f>
        <v>0</v>
      </c>
      <c r="CF40" s="162">
        <f ca="1">IF($A40="",0,($C40=0)*'פריסת חובות'!CF31 +($C40=1)*0+ ($C40=2)*IF(CF$17&lt;='תכנון הבראה'!$K68,0,OFFSET('פריסת חובות'!CF31,0,-'תכנון הבראה'!$K68))*(1+'תכנון הבראה'!$E68)^('תכנון הבראה'!$K68/12)+
($C40=3)*'תכנון הבראה'!$L68*(CF$17&lt;='תכנון הבראה'!$J68))+ IF($C40=4,(1-'תכנון הבראה'!$M68/'תכנון הבראה'!$B68)*'תכנון הבראה'!$C68,0)*(CF$17&lt;='תכנון הבראה'!$D68)</f>
        <v>0</v>
      </c>
      <c r="CG40" s="162">
        <f ca="1">IF($A40="",0,($C40=0)*'פריסת חובות'!CG31 +($C40=1)*0+ ($C40=2)*IF(CG$17&lt;='תכנון הבראה'!$K68,0,OFFSET('פריסת חובות'!CG31,0,-'תכנון הבראה'!$K68))*(1+'תכנון הבראה'!$E68)^('תכנון הבראה'!$K68/12)+
($C40=3)*'תכנון הבראה'!$L68*(CG$17&lt;='תכנון הבראה'!$J68))+ IF($C40=4,(1-'תכנון הבראה'!$M68/'תכנון הבראה'!$B68)*'תכנון הבראה'!$C68,0)*(CG$17&lt;='תכנון הבראה'!$D68)</f>
        <v>0</v>
      </c>
      <c r="CH40" s="162">
        <f ca="1">IF($A40="",0,($C40=0)*'פריסת חובות'!CH31 +($C40=1)*0+ ($C40=2)*IF(CH$17&lt;='תכנון הבראה'!$K68,0,OFFSET('פריסת חובות'!CH31,0,-'תכנון הבראה'!$K68))*(1+'תכנון הבראה'!$E68)^('תכנון הבראה'!$K68/12)+
($C40=3)*'תכנון הבראה'!$L68*(CH$17&lt;='תכנון הבראה'!$J68))+ IF($C40=4,(1-'תכנון הבראה'!$M68/'תכנון הבראה'!$B68)*'תכנון הבראה'!$C68,0)*(CH$17&lt;='תכנון הבראה'!$D68)</f>
        <v>0</v>
      </c>
      <c r="CI40" s="162">
        <f ca="1">IF($A40="",0,($C40=0)*'פריסת חובות'!CI31 +($C40=1)*0+ ($C40=2)*IF(CI$17&lt;='תכנון הבראה'!$K68,0,OFFSET('פריסת חובות'!CI31,0,-'תכנון הבראה'!$K68))*(1+'תכנון הבראה'!$E68)^('תכנון הבראה'!$K68/12)+
($C40=3)*'תכנון הבראה'!$L68*(CI$17&lt;='תכנון הבראה'!$J68))+ IF($C40=4,(1-'תכנון הבראה'!$M68/'תכנון הבראה'!$B68)*'תכנון הבראה'!$C68,0)*(CI$17&lt;='תכנון הבראה'!$D68)</f>
        <v>0</v>
      </c>
      <c r="CJ40" s="162">
        <f ca="1">IF($A40="",0,($C40=0)*'פריסת חובות'!CJ31 +($C40=1)*0+ ($C40=2)*IF(CJ$17&lt;='תכנון הבראה'!$K68,0,OFFSET('פריסת חובות'!CJ31,0,-'תכנון הבראה'!$K68))*(1+'תכנון הבראה'!$E68)^('תכנון הבראה'!$K68/12)+
($C40=3)*'תכנון הבראה'!$L68*(CJ$17&lt;='תכנון הבראה'!$J68))+ IF($C40=4,(1-'תכנון הבראה'!$M68/'תכנון הבראה'!$B68)*'תכנון הבראה'!$C68,0)*(CJ$17&lt;='תכנון הבראה'!$D68)</f>
        <v>0</v>
      </c>
      <c r="CK40" s="162">
        <f ca="1">IF($A40="",0,($C40=0)*'פריסת חובות'!CK31 +($C40=1)*0+ ($C40=2)*IF(CK$17&lt;='תכנון הבראה'!$K68,0,OFFSET('פריסת חובות'!CK31,0,-'תכנון הבראה'!$K68))*(1+'תכנון הבראה'!$E68)^('תכנון הבראה'!$K68/12)+
($C40=3)*'תכנון הבראה'!$L68*(CK$17&lt;='תכנון הבראה'!$J68))+ IF($C40=4,(1-'תכנון הבראה'!$M68/'תכנון הבראה'!$B68)*'תכנון הבראה'!$C68,0)*(CK$17&lt;='תכנון הבראה'!$D68)</f>
        <v>0</v>
      </c>
      <c r="CL40" s="162">
        <f ca="1">IF($A40="",0,($C40=0)*'פריסת חובות'!CL31 +($C40=1)*0+ ($C40=2)*IF(CL$17&lt;='תכנון הבראה'!$K68,0,OFFSET('פריסת חובות'!CL31,0,-'תכנון הבראה'!$K68))*(1+'תכנון הבראה'!$E68)^('תכנון הבראה'!$K68/12)+
($C40=3)*'תכנון הבראה'!$L68*(CL$17&lt;='תכנון הבראה'!$J68))+ IF($C40=4,(1-'תכנון הבראה'!$M68/'תכנון הבראה'!$B68)*'תכנון הבראה'!$C68,0)*(CL$17&lt;='תכנון הבראה'!$D68)</f>
        <v>0</v>
      </c>
      <c r="CM40" s="162">
        <f ca="1">IF($A40="",0,($C40=0)*'פריסת חובות'!CM31 +($C40=1)*0+ ($C40=2)*IF(CM$17&lt;='תכנון הבראה'!$K68,0,OFFSET('פריסת חובות'!CM31,0,-'תכנון הבראה'!$K68))*(1+'תכנון הבראה'!$E68)^('תכנון הבראה'!$K68/12)+
($C40=3)*'תכנון הבראה'!$L68*(CM$17&lt;='תכנון הבראה'!$J68))+ IF($C40=4,(1-'תכנון הבראה'!$M68/'תכנון הבראה'!$B68)*'תכנון הבראה'!$C68,0)*(CM$17&lt;='תכנון הבראה'!$D68)</f>
        <v>0</v>
      </c>
      <c r="CN40" s="162">
        <f ca="1">IF($A40="",0,($C40=0)*'פריסת חובות'!CN31 +($C40=1)*0+ ($C40=2)*IF(CN$17&lt;='תכנון הבראה'!$K68,0,OFFSET('פריסת חובות'!CN31,0,-'תכנון הבראה'!$K68))*(1+'תכנון הבראה'!$E68)^('תכנון הבראה'!$K68/12)+
($C40=3)*'תכנון הבראה'!$L68*(CN$17&lt;='תכנון הבראה'!$J68))+ IF($C40=4,(1-'תכנון הבראה'!$M68/'תכנון הבראה'!$B68)*'תכנון הבראה'!$C68,0)*(CN$17&lt;='תכנון הבראה'!$D68)</f>
        <v>0</v>
      </c>
      <c r="CO40" s="162">
        <f ca="1">IF($A40="",0,($C40=0)*'פריסת חובות'!CO31 +($C40=1)*0+ ($C40=2)*IF(CO$17&lt;='תכנון הבראה'!$K68,0,OFFSET('פריסת חובות'!CO31,0,-'תכנון הבראה'!$K68))*(1+'תכנון הבראה'!$E68)^('תכנון הבראה'!$K68/12)+
($C40=3)*'תכנון הבראה'!$L68*(CO$17&lt;='תכנון הבראה'!$J68))+ IF($C40=4,(1-'תכנון הבראה'!$M68/'תכנון הבראה'!$B68)*'תכנון הבראה'!$C68,0)*(CO$17&lt;='תכנון הבראה'!$D68)</f>
        <v>0</v>
      </c>
      <c r="CP40" s="162">
        <f ca="1">IF($A40="",0,($C40=0)*'פריסת חובות'!CP31 +($C40=1)*0+ ($C40=2)*IF(CP$17&lt;='תכנון הבראה'!$K68,0,OFFSET('פריסת חובות'!CP31,0,-'תכנון הבראה'!$K68))*(1+'תכנון הבראה'!$E68)^('תכנון הבראה'!$K68/12)+
($C40=3)*'תכנון הבראה'!$L68*(CP$17&lt;='תכנון הבראה'!$J68))+ IF($C40=4,(1-'תכנון הבראה'!$M68/'תכנון הבראה'!$B68)*'תכנון הבראה'!$C68,0)*(CP$17&lt;='תכנון הבראה'!$D68)</f>
        <v>0</v>
      </c>
      <c r="CQ40" s="162">
        <f ca="1">IF($A40="",0,($C40=0)*'פריסת חובות'!CQ31 +($C40=1)*0+ ($C40=2)*IF(CQ$17&lt;='תכנון הבראה'!$K68,0,OFFSET('פריסת חובות'!CQ31,0,-'תכנון הבראה'!$K68))*(1+'תכנון הבראה'!$E68)^('תכנון הבראה'!$K68/12)+
($C40=3)*'תכנון הבראה'!$L68*(CQ$17&lt;='תכנון הבראה'!$J68))+ IF($C40=4,(1-'תכנון הבראה'!$M68/'תכנון הבראה'!$B68)*'תכנון הבראה'!$C68,0)*(CQ$17&lt;='תכנון הבראה'!$D68)</f>
        <v>0</v>
      </c>
      <c r="CR40" s="162">
        <f ca="1">IF($A40="",0,($C40=0)*'פריסת חובות'!CR31 +($C40=1)*0+ ($C40=2)*IF(CR$17&lt;='תכנון הבראה'!$K68,0,OFFSET('פריסת חובות'!CR31,0,-'תכנון הבראה'!$K68))*(1+'תכנון הבראה'!$E68)^('תכנון הבראה'!$K68/12)+
($C40=3)*'תכנון הבראה'!$L68*(CR$17&lt;='תכנון הבראה'!$J68))+ IF($C40=4,(1-'תכנון הבראה'!$M68/'תכנון הבראה'!$B68)*'תכנון הבראה'!$C68,0)*(CR$17&lt;='תכנון הבראה'!$D68)</f>
        <v>0</v>
      </c>
      <c r="CS40" s="162">
        <f ca="1">IF($A40="",0,($C40=0)*'פריסת חובות'!CS31 +($C40=1)*0+ ($C40=2)*IF(CS$17&lt;='תכנון הבראה'!$K68,0,OFFSET('פריסת חובות'!CS31,0,-'תכנון הבראה'!$K68))*(1+'תכנון הבראה'!$E68)^('תכנון הבראה'!$K68/12)+
($C40=3)*'תכנון הבראה'!$L68*(CS$17&lt;='תכנון הבראה'!$J68))+ IF($C40=4,(1-'תכנון הבראה'!$M68/'תכנון הבראה'!$B68)*'תכנון הבראה'!$C68,0)*(CS$17&lt;='תכנון הבראה'!$D68)</f>
        <v>0</v>
      </c>
      <c r="CT40" s="162">
        <f ca="1">IF($A40="",0,($C40=0)*'פריסת חובות'!CT31 +($C40=1)*0+ ($C40=2)*IF(CT$17&lt;='תכנון הבראה'!$K68,0,OFFSET('פריסת חובות'!CT31,0,-'תכנון הבראה'!$K68))*(1+'תכנון הבראה'!$E68)^('תכנון הבראה'!$K68/12)+
($C40=3)*'תכנון הבראה'!$L68*(CT$17&lt;='תכנון הבראה'!$J68))+ IF($C40=4,(1-'תכנון הבראה'!$M68/'תכנון הבראה'!$B68)*'תכנון הבראה'!$C68,0)*(CT$17&lt;='תכנון הבראה'!$D68)</f>
        <v>0</v>
      </c>
      <c r="CU40" s="162">
        <f ca="1">IF($A40="",0,($C40=0)*'פריסת חובות'!CU31 +($C40=1)*0+ ($C40=2)*IF(CU$17&lt;='תכנון הבראה'!$K68,0,OFFSET('פריסת חובות'!CU31,0,-'תכנון הבראה'!$K68))*(1+'תכנון הבראה'!$E68)^('תכנון הבראה'!$K68/12)+
($C40=3)*'תכנון הבראה'!$L68*(CU$17&lt;='תכנון הבראה'!$J68))+ IF($C40=4,(1-'תכנון הבראה'!$M68/'תכנון הבראה'!$B68)*'תכנון הבראה'!$C68,0)*(CU$17&lt;='תכנון הבראה'!$D68)</f>
        <v>0</v>
      </c>
      <c r="CV40" s="162">
        <f ca="1">IF($A40="",0,($C40=0)*'פריסת חובות'!CV31 +($C40=1)*0+ ($C40=2)*IF(CV$17&lt;='תכנון הבראה'!$K68,0,OFFSET('פריסת חובות'!CV31,0,-'תכנון הבראה'!$K68))*(1+'תכנון הבראה'!$E68)^('תכנון הבראה'!$K68/12)+
($C40=3)*'תכנון הבראה'!$L68*(CV$17&lt;='תכנון הבראה'!$J68))+ IF($C40=4,(1-'תכנון הבראה'!$M68/'תכנון הבראה'!$B68)*'תכנון הבראה'!$C68,0)*(CV$17&lt;='תכנון הבראה'!$D68)</f>
        <v>0</v>
      </c>
      <c r="CW40" s="162">
        <f ca="1">IF($A40="",0,($C40=0)*'פריסת חובות'!CW31 +($C40=1)*0+ ($C40=2)*IF(CW$17&lt;='תכנון הבראה'!$K68,0,OFFSET('פריסת חובות'!CW31,0,-'תכנון הבראה'!$K68))*(1+'תכנון הבראה'!$E68)^('תכנון הבראה'!$K68/12)+
($C40=3)*'תכנון הבראה'!$L68*(CW$17&lt;='תכנון הבראה'!$J68))+ IF($C40=4,(1-'תכנון הבראה'!$M68/'תכנון הבראה'!$B68)*'תכנון הבראה'!$C68,0)*(CW$17&lt;='תכנון הבראה'!$D68)</f>
        <v>0</v>
      </c>
      <c r="CX40" s="162">
        <f ca="1">IF($A40="",0,($C40=0)*'פריסת חובות'!CX31 +($C40=1)*0+ ($C40=2)*IF(CX$17&lt;='תכנון הבראה'!$K68,0,OFFSET('פריסת חובות'!CX31,0,-'תכנון הבראה'!$K68))*(1+'תכנון הבראה'!$E68)^('תכנון הבראה'!$K68/12)+
($C40=3)*'תכנון הבראה'!$L68*(CX$17&lt;='תכנון הבראה'!$J68))+ IF($C40=4,(1-'תכנון הבראה'!$M68/'תכנון הבראה'!$B68)*'תכנון הבראה'!$C68,0)*(CX$17&lt;='תכנון הבראה'!$D68)</f>
        <v>0</v>
      </c>
      <c r="CY40" s="162">
        <f ca="1">IF($A40="",0,($C40=0)*'פריסת חובות'!CY31 +($C40=1)*0+ ($C40=2)*IF(CY$17&lt;='תכנון הבראה'!$K68,0,OFFSET('פריסת חובות'!CY31,0,-'תכנון הבראה'!$K68))*(1+'תכנון הבראה'!$E68)^('תכנון הבראה'!$K68/12)+
($C40=3)*'תכנון הבראה'!$L68*(CY$17&lt;='תכנון הבראה'!$J68))+ IF($C40=4,(1-'תכנון הבראה'!$M68/'תכנון הבראה'!$B68)*'תכנון הבראה'!$C68,0)*(CY$17&lt;='תכנון הבראה'!$D68)</f>
        <v>0</v>
      </c>
      <c r="CZ40" s="163">
        <f ca="1">IF($A40="",0,($C40=0)*'פריסת חובות'!CZ31 +($C40=1)*0+ ($C40=2)*IF(CZ$17&lt;='תכנון הבראה'!$K68,0,OFFSET('פריסת חובות'!CZ31,0,-'תכנון הבראה'!$K68))*(1+'תכנון הבראה'!$E68)^('תכנון הבראה'!$K68/12)+
($C40=3)*'תכנון הבראה'!$L68*(CZ$17&lt;='תכנון הבראה'!$J68))+ IF($C40=4,(1-'תכנון הבראה'!$M68/'תכנון הבראה'!$B68)*'תכנון הבראה'!$C68,0)*(CZ$17&lt;='תכנון הבראה'!$D68)</f>
        <v>0</v>
      </c>
    </row>
    <row r="41" spans="1:104" ht="12.75" hidden="1" customHeight="1" outlineLevel="1">
      <c r="A41" s="193" t="str">
        <f ca="1">'תכנון הבראה'!A69</f>
        <v/>
      </c>
      <c r="B41" s="161">
        <f>'תכנון הבראה'!H69</f>
        <v>0</v>
      </c>
      <c r="C41" s="158">
        <f t="shared" si="18"/>
        <v>0</v>
      </c>
      <c r="D41" s="158"/>
      <c r="E41" s="162">
        <f ca="1">IF($A41="",0,($C41=0)*'פריסת חובות'!E32 +($C41=1)*0+ ($C41=2)*IF(E$17&lt;='תכנון הבראה'!$K69,0,OFFSET('פריסת חובות'!E32,0,-'תכנון הבראה'!$K69))*(1+'תכנון הבראה'!$E69)^('תכנון הבראה'!$K69/12)+
($C41=3)*'תכנון הבראה'!$L69*(E$17&lt;='תכנון הבראה'!$J69))+ IF($C41=4,(1-'תכנון הבראה'!$M69/'תכנון הבראה'!$B69)*'תכנון הבראה'!$C69,0)*(E$17&lt;='תכנון הבראה'!$D69)</f>
        <v>0</v>
      </c>
      <c r="F41" s="162">
        <f ca="1">IF($A41="",0,($C41=0)*'פריסת חובות'!F32 +($C41=1)*0+ ($C41=2)*IF(F$17&lt;='תכנון הבראה'!$K69,0,OFFSET('פריסת חובות'!F32,0,-'תכנון הבראה'!$K69))*(1+'תכנון הבראה'!$E69)^('תכנון הבראה'!$K69/12)+
($C41=3)*'תכנון הבראה'!$L69*(F$17&lt;='תכנון הבראה'!$J69))+ IF($C41=4,(1-'תכנון הבראה'!$M69/'תכנון הבראה'!$B69)*'תכנון הבראה'!$C69,0)*(F$17&lt;='תכנון הבראה'!$D69)</f>
        <v>0</v>
      </c>
      <c r="G41" s="162">
        <f ca="1">IF($A41="",0,($C41=0)*'פריסת חובות'!G32 +($C41=1)*0+ ($C41=2)*IF(G$17&lt;='תכנון הבראה'!$K69,0,OFFSET('פריסת חובות'!G32,0,-'תכנון הבראה'!$K69))*(1+'תכנון הבראה'!$E69)^('תכנון הבראה'!$K69/12)+
($C41=3)*'תכנון הבראה'!$L69*(G$17&lt;='תכנון הבראה'!$J69))+ IF($C41=4,(1-'תכנון הבראה'!$M69/'תכנון הבראה'!$B69)*'תכנון הבראה'!$C69,0)*(G$17&lt;='תכנון הבראה'!$D69)</f>
        <v>0</v>
      </c>
      <c r="H41" s="162">
        <f ca="1">IF($A41="",0,($C41=0)*'פריסת חובות'!H32 +($C41=1)*0+ ($C41=2)*IF(H$17&lt;='תכנון הבראה'!$K69,0,OFFSET('פריסת חובות'!H32,0,-'תכנון הבראה'!$K69))*(1+'תכנון הבראה'!$E69)^('תכנון הבראה'!$K69/12)+
($C41=3)*'תכנון הבראה'!$L69*(H$17&lt;='תכנון הבראה'!$J69))+ IF($C41=4,(1-'תכנון הבראה'!$M69/'תכנון הבראה'!$B69)*'תכנון הבראה'!$C69,0)*(H$17&lt;='תכנון הבראה'!$D69)</f>
        <v>0</v>
      </c>
      <c r="I41" s="162">
        <f ca="1">IF($A41="",0,($C41=0)*'פריסת חובות'!I32 +($C41=1)*0+ ($C41=2)*IF(I$17&lt;='תכנון הבראה'!$K69,0,OFFSET('פריסת חובות'!I32,0,-'תכנון הבראה'!$K69))*(1+'תכנון הבראה'!$E69)^('תכנון הבראה'!$K69/12)+
($C41=3)*'תכנון הבראה'!$L69*(I$17&lt;='תכנון הבראה'!$J69))+ IF($C41=4,(1-'תכנון הבראה'!$M69/'תכנון הבראה'!$B69)*'תכנון הבראה'!$C69,0)*(I$17&lt;='תכנון הבראה'!$D69)</f>
        <v>0</v>
      </c>
      <c r="J41" s="162">
        <f ca="1">IF($A41="",0,($C41=0)*'פריסת חובות'!J32 +($C41=1)*0+ ($C41=2)*IF(J$17&lt;='תכנון הבראה'!$K69,0,OFFSET('פריסת חובות'!J32,0,-'תכנון הבראה'!$K69))*(1+'תכנון הבראה'!$E69)^('תכנון הבראה'!$K69/12)+
($C41=3)*'תכנון הבראה'!$L69*(J$17&lt;='תכנון הבראה'!$J69))+ IF($C41=4,(1-'תכנון הבראה'!$M69/'תכנון הבראה'!$B69)*'תכנון הבראה'!$C69,0)*(J$17&lt;='תכנון הבראה'!$D69)</f>
        <v>0</v>
      </c>
      <c r="K41" s="162">
        <f ca="1">IF($A41="",0,($C41=0)*'פריסת חובות'!K32 +($C41=1)*0+ ($C41=2)*IF(K$17&lt;='תכנון הבראה'!$K69,0,OFFSET('פריסת חובות'!K32,0,-'תכנון הבראה'!$K69))*(1+'תכנון הבראה'!$E69)^('תכנון הבראה'!$K69/12)+
($C41=3)*'תכנון הבראה'!$L69*(K$17&lt;='תכנון הבראה'!$J69))+ IF($C41=4,(1-'תכנון הבראה'!$M69/'תכנון הבראה'!$B69)*'תכנון הבראה'!$C69,0)*(K$17&lt;='תכנון הבראה'!$D69)</f>
        <v>0</v>
      </c>
      <c r="L41" s="162">
        <f ca="1">IF($A41="",0,($C41=0)*'פריסת חובות'!L32 +($C41=1)*0+ ($C41=2)*IF(L$17&lt;='תכנון הבראה'!$K69,0,OFFSET('פריסת חובות'!L32,0,-'תכנון הבראה'!$K69))*(1+'תכנון הבראה'!$E69)^('תכנון הבראה'!$K69/12)+
($C41=3)*'תכנון הבראה'!$L69*(L$17&lt;='תכנון הבראה'!$J69))+ IF($C41=4,(1-'תכנון הבראה'!$M69/'תכנון הבראה'!$B69)*'תכנון הבראה'!$C69,0)*(L$17&lt;='תכנון הבראה'!$D69)</f>
        <v>0</v>
      </c>
      <c r="M41" s="162">
        <f ca="1">IF($A41="",0,($C41=0)*'פריסת חובות'!M32 +($C41=1)*0+ ($C41=2)*IF(M$17&lt;='תכנון הבראה'!$K69,0,OFFSET('פריסת חובות'!M32,0,-'תכנון הבראה'!$K69))*(1+'תכנון הבראה'!$E69)^('תכנון הבראה'!$K69/12)+
($C41=3)*'תכנון הבראה'!$L69*(M$17&lt;='תכנון הבראה'!$J69))+ IF($C41=4,(1-'תכנון הבראה'!$M69/'תכנון הבראה'!$B69)*'תכנון הבראה'!$C69,0)*(M$17&lt;='תכנון הבראה'!$D69)</f>
        <v>0</v>
      </c>
      <c r="N41" s="162">
        <f ca="1">IF($A41="",0,($C41=0)*'פריסת חובות'!N32 +($C41=1)*0+ ($C41=2)*IF(N$17&lt;='תכנון הבראה'!$K69,0,OFFSET('פריסת חובות'!N32,0,-'תכנון הבראה'!$K69))*(1+'תכנון הבראה'!$E69)^('תכנון הבראה'!$K69/12)+
($C41=3)*'תכנון הבראה'!$L69*(N$17&lt;='תכנון הבראה'!$J69))+ IF($C41=4,(1-'תכנון הבראה'!$M69/'תכנון הבראה'!$B69)*'תכנון הבראה'!$C69,0)*(N$17&lt;='תכנון הבראה'!$D69)</f>
        <v>0</v>
      </c>
      <c r="O41" s="162">
        <f ca="1">IF($A41="",0,($C41=0)*'פריסת חובות'!O32 +($C41=1)*0+ ($C41=2)*IF(O$17&lt;='תכנון הבראה'!$K69,0,OFFSET('פריסת חובות'!O32,0,-'תכנון הבראה'!$K69))*(1+'תכנון הבראה'!$E69)^('תכנון הבראה'!$K69/12)+
($C41=3)*'תכנון הבראה'!$L69*(O$17&lt;='תכנון הבראה'!$J69))+ IF($C41=4,(1-'תכנון הבראה'!$M69/'תכנון הבראה'!$B69)*'תכנון הבראה'!$C69,0)*(O$17&lt;='תכנון הבראה'!$D69)</f>
        <v>0</v>
      </c>
      <c r="P41" s="162">
        <f ca="1">IF($A41="",0,($C41=0)*'פריסת חובות'!P32 +($C41=1)*0+ ($C41=2)*IF(P$17&lt;='תכנון הבראה'!$K69,0,OFFSET('פריסת חובות'!P32,0,-'תכנון הבראה'!$K69))*(1+'תכנון הבראה'!$E69)^('תכנון הבראה'!$K69/12)+
($C41=3)*'תכנון הבראה'!$L69*(P$17&lt;='תכנון הבראה'!$J69))+ IF($C41=4,(1-'תכנון הבראה'!$M69/'תכנון הבראה'!$B69)*'תכנון הבראה'!$C69,0)*(P$17&lt;='תכנון הבראה'!$D69)</f>
        <v>0</v>
      </c>
      <c r="Q41" s="162">
        <f ca="1">IF($A41="",0,($C41=0)*'פריסת חובות'!Q32 +($C41=1)*0+ ($C41=2)*IF(Q$17&lt;='תכנון הבראה'!$K69,0,OFFSET('פריסת חובות'!Q32,0,-'תכנון הבראה'!$K69))*(1+'תכנון הבראה'!$E69)^('תכנון הבראה'!$K69/12)+
($C41=3)*'תכנון הבראה'!$L69*(Q$17&lt;='תכנון הבראה'!$J69))+ IF($C41=4,(1-'תכנון הבראה'!$M69/'תכנון הבראה'!$B69)*'תכנון הבראה'!$C69,0)*(Q$17&lt;='תכנון הבראה'!$D69)</f>
        <v>0</v>
      </c>
      <c r="R41" s="162">
        <f ca="1">IF($A41="",0,($C41=0)*'פריסת חובות'!R32 +($C41=1)*0+ ($C41=2)*IF(R$17&lt;='תכנון הבראה'!$K69,0,OFFSET('פריסת חובות'!R32,0,-'תכנון הבראה'!$K69))*(1+'תכנון הבראה'!$E69)^('תכנון הבראה'!$K69/12)+
($C41=3)*'תכנון הבראה'!$L69*(R$17&lt;='תכנון הבראה'!$J69))+ IF($C41=4,(1-'תכנון הבראה'!$M69/'תכנון הבראה'!$B69)*'תכנון הבראה'!$C69,0)*(R$17&lt;='תכנון הבראה'!$D69)</f>
        <v>0</v>
      </c>
      <c r="S41" s="162">
        <f ca="1">IF($A41="",0,($C41=0)*'פריסת חובות'!S32 +($C41=1)*0+ ($C41=2)*IF(S$17&lt;='תכנון הבראה'!$K69,0,OFFSET('פריסת חובות'!S32,0,-'תכנון הבראה'!$K69))*(1+'תכנון הבראה'!$E69)^('תכנון הבראה'!$K69/12)+
($C41=3)*'תכנון הבראה'!$L69*(S$17&lt;='תכנון הבראה'!$J69))+ IF($C41=4,(1-'תכנון הבראה'!$M69/'תכנון הבראה'!$B69)*'תכנון הבראה'!$C69,0)*(S$17&lt;='תכנון הבראה'!$D69)</f>
        <v>0</v>
      </c>
      <c r="T41" s="162">
        <f ca="1">IF($A41="",0,($C41=0)*'פריסת חובות'!T32 +($C41=1)*0+ ($C41=2)*IF(T$17&lt;='תכנון הבראה'!$K69,0,OFFSET('פריסת חובות'!T32,0,-'תכנון הבראה'!$K69))*(1+'תכנון הבראה'!$E69)^('תכנון הבראה'!$K69/12)+
($C41=3)*'תכנון הבראה'!$L69*(T$17&lt;='תכנון הבראה'!$J69))+ IF($C41=4,(1-'תכנון הבראה'!$M69/'תכנון הבראה'!$B69)*'תכנון הבראה'!$C69,0)*(T$17&lt;='תכנון הבראה'!$D69)</f>
        <v>0</v>
      </c>
      <c r="U41" s="162">
        <f ca="1">IF($A41="",0,($C41=0)*'פריסת חובות'!U32 +($C41=1)*0+ ($C41=2)*IF(U$17&lt;='תכנון הבראה'!$K69,0,OFFSET('פריסת חובות'!U32,0,-'תכנון הבראה'!$K69))*(1+'תכנון הבראה'!$E69)^('תכנון הבראה'!$K69/12)+
($C41=3)*'תכנון הבראה'!$L69*(U$17&lt;='תכנון הבראה'!$J69))+ IF($C41=4,(1-'תכנון הבראה'!$M69/'תכנון הבראה'!$B69)*'תכנון הבראה'!$C69,0)*(U$17&lt;='תכנון הבראה'!$D69)</f>
        <v>0</v>
      </c>
      <c r="V41" s="162">
        <f ca="1">IF($A41="",0,($C41=0)*'פריסת חובות'!V32 +($C41=1)*0+ ($C41=2)*IF(V$17&lt;='תכנון הבראה'!$K69,0,OFFSET('פריסת חובות'!V32,0,-'תכנון הבראה'!$K69))*(1+'תכנון הבראה'!$E69)^('תכנון הבראה'!$K69/12)+
($C41=3)*'תכנון הבראה'!$L69*(V$17&lt;='תכנון הבראה'!$J69))+ IF($C41=4,(1-'תכנון הבראה'!$M69/'תכנון הבראה'!$B69)*'תכנון הבראה'!$C69,0)*(V$17&lt;='תכנון הבראה'!$D69)</f>
        <v>0</v>
      </c>
      <c r="W41" s="162">
        <f ca="1">IF($A41="",0,($C41=0)*'פריסת חובות'!W32 +($C41=1)*0+ ($C41=2)*IF(W$17&lt;='תכנון הבראה'!$K69,0,OFFSET('פריסת חובות'!W32,0,-'תכנון הבראה'!$K69))*(1+'תכנון הבראה'!$E69)^('תכנון הבראה'!$K69/12)+
($C41=3)*'תכנון הבראה'!$L69*(W$17&lt;='תכנון הבראה'!$J69))+ IF($C41=4,(1-'תכנון הבראה'!$M69/'תכנון הבראה'!$B69)*'תכנון הבראה'!$C69,0)*(W$17&lt;='תכנון הבראה'!$D69)</f>
        <v>0</v>
      </c>
      <c r="X41" s="162">
        <f ca="1">IF($A41="",0,($C41=0)*'פריסת חובות'!X32 +($C41=1)*0+ ($C41=2)*IF(X$17&lt;='תכנון הבראה'!$K69,0,OFFSET('פריסת חובות'!X32,0,-'תכנון הבראה'!$K69))*(1+'תכנון הבראה'!$E69)^('תכנון הבראה'!$K69/12)+
($C41=3)*'תכנון הבראה'!$L69*(X$17&lt;='תכנון הבראה'!$J69))+ IF($C41=4,(1-'תכנון הבראה'!$M69/'תכנון הבראה'!$B69)*'תכנון הבראה'!$C69,0)*(X$17&lt;='תכנון הבראה'!$D69)</f>
        <v>0</v>
      </c>
      <c r="Y41" s="162">
        <f ca="1">IF($A41="",0,($C41=0)*'פריסת חובות'!Y32 +($C41=1)*0+ ($C41=2)*IF(Y$17&lt;='תכנון הבראה'!$K69,0,OFFSET('פריסת חובות'!Y32,0,-'תכנון הבראה'!$K69))*(1+'תכנון הבראה'!$E69)^('תכנון הבראה'!$K69/12)+
($C41=3)*'תכנון הבראה'!$L69*(Y$17&lt;='תכנון הבראה'!$J69))+ IF($C41=4,(1-'תכנון הבראה'!$M69/'תכנון הבראה'!$B69)*'תכנון הבראה'!$C69,0)*(Y$17&lt;='תכנון הבראה'!$D69)</f>
        <v>0</v>
      </c>
      <c r="Z41" s="162">
        <f ca="1">IF($A41="",0,($C41=0)*'פריסת חובות'!Z32 +($C41=1)*0+ ($C41=2)*IF(Z$17&lt;='תכנון הבראה'!$K69,0,OFFSET('פריסת חובות'!Z32,0,-'תכנון הבראה'!$K69))*(1+'תכנון הבראה'!$E69)^('תכנון הבראה'!$K69/12)+
($C41=3)*'תכנון הבראה'!$L69*(Z$17&lt;='תכנון הבראה'!$J69))+ IF($C41=4,(1-'תכנון הבראה'!$M69/'תכנון הבראה'!$B69)*'תכנון הבראה'!$C69,0)*(Z$17&lt;='תכנון הבראה'!$D69)</f>
        <v>0</v>
      </c>
      <c r="AA41" s="162">
        <f ca="1">IF($A41="",0,($C41=0)*'פריסת חובות'!AA32 +($C41=1)*0+ ($C41=2)*IF(AA$17&lt;='תכנון הבראה'!$K69,0,OFFSET('פריסת חובות'!AA32,0,-'תכנון הבראה'!$K69))*(1+'תכנון הבראה'!$E69)^('תכנון הבראה'!$K69/12)+
($C41=3)*'תכנון הבראה'!$L69*(AA$17&lt;='תכנון הבראה'!$J69))+ IF($C41=4,(1-'תכנון הבראה'!$M69/'תכנון הבראה'!$B69)*'תכנון הבראה'!$C69,0)*(AA$17&lt;='תכנון הבראה'!$D69)</f>
        <v>0</v>
      </c>
      <c r="AB41" s="162">
        <f ca="1">IF($A41="",0,($C41=0)*'פריסת חובות'!AB32 +($C41=1)*0+ ($C41=2)*IF(AB$17&lt;='תכנון הבראה'!$K69,0,OFFSET('פריסת חובות'!AB32,0,-'תכנון הבראה'!$K69))*(1+'תכנון הבראה'!$E69)^('תכנון הבראה'!$K69/12)+
($C41=3)*'תכנון הבראה'!$L69*(AB$17&lt;='תכנון הבראה'!$J69))+ IF($C41=4,(1-'תכנון הבראה'!$M69/'תכנון הבראה'!$B69)*'תכנון הבראה'!$C69,0)*(AB$17&lt;='תכנון הבראה'!$D69)</f>
        <v>0</v>
      </c>
      <c r="AC41" s="162">
        <f ca="1">IF($A41="",0,($C41=0)*'פריסת חובות'!AC32 +($C41=1)*0+ ($C41=2)*IF(AC$17&lt;='תכנון הבראה'!$K69,0,OFFSET('פריסת חובות'!AC32,0,-'תכנון הבראה'!$K69))*(1+'תכנון הבראה'!$E69)^('תכנון הבראה'!$K69/12)+
($C41=3)*'תכנון הבראה'!$L69*(AC$17&lt;='תכנון הבראה'!$J69))+ IF($C41=4,(1-'תכנון הבראה'!$M69/'תכנון הבראה'!$B69)*'תכנון הבראה'!$C69,0)*(AC$17&lt;='תכנון הבראה'!$D69)</f>
        <v>0</v>
      </c>
      <c r="AD41" s="162">
        <f ca="1">IF($A41="",0,($C41=0)*'פריסת חובות'!AD32 +($C41=1)*0+ ($C41=2)*IF(AD$17&lt;='תכנון הבראה'!$K69,0,OFFSET('פריסת חובות'!AD32,0,-'תכנון הבראה'!$K69))*(1+'תכנון הבראה'!$E69)^('תכנון הבראה'!$K69/12)+
($C41=3)*'תכנון הבראה'!$L69*(AD$17&lt;='תכנון הבראה'!$J69))+ IF($C41=4,(1-'תכנון הבראה'!$M69/'תכנון הבראה'!$B69)*'תכנון הבראה'!$C69,0)*(AD$17&lt;='תכנון הבראה'!$D69)</f>
        <v>0</v>
      </c>
      <c r="AE41" s="162">
        <f ca="1">IF($A41="",0,($C41=0)*'פריסת חובות'!AE32 +($C41=1)*0+ ($C41=2)*IF(AE$17&lt;='תכנון הבראה'!$K69,0,OFFSET('פריסת חובות'!AE32,0,-'תכנון הבראה'!$K69))*(1+'תכנון הבראה'!$E69)^('תכנון הבראה'!$K69/12)+
($C41=3)*'תכנון הבראה'!$L69*(AE$17&lt;='תכנון הבראה'!$J69))+ IF($C41=4,(1-'תכנון הבראה'!$M69/'תכנון הבראה'!$B69)*'תכנון הבראה'!$C69,0)*(AE$17&lt;='תכנון הבראה'!$D69)</f>
        <v>0</v>
      </c>
      <c r="AF41" s="162">
        <f ca="1">IF($A41="",0,($C41=0)*'פריסת חובות'!AF32 +($C41=1)*0+ ($C41=2)*IF(AF$17&lt;='תכנון הבראה'!$K69,0,OFFSET('פריסת חובות'!AF32,0,-'תכנון הבראה'!$K69))*(1+'תכנון הבראה'!$E69)^('תכנון הבראה'!$K69/12)+
($C41=3)*'תכנון הבראה'!$L69*(AF$17&lt;='תכנון הבראה'!$J69))+ IF($C41=4,(1-'תכנון הבראה'!$M69/'תכנון הבראה'!$B69)*'תכנון הבראה'!$C69,0)*(AF$17&lt;='תכנון הבראה'!$D69)</f>
        <v>0</v>
      </c>
      <c r="AG41" s="162">
        <f ca="1">IF($A41="",0,($C41=0)*'פריסת חובות'!AG32 +($C41=1)*0+ ($C41=2)*IF(AG$17&lt;='תכנון הבראה'!$K69,0,OFFSET('פריסת חובות'!AG32,0,-'תכנון הבראה'!$K69))*(1+'תכנון הבראה'!$E69)^('תכנון הבראה'!$K69/12)+
($C41=3)*'תכנון הבראה'!$L69*(AG$17&lt;='תכנון הבראה'!$J69))+ IF($C41=4,(1-'תכנון הבראה'!$M69/'תכנון הבראה'!$B69)*'תכנון הבראה'!$C69,0)*(AG$17&lt;='תכנון הבראה'!$D69)</f>
        <v>0</v>
      </c>
      <c r="AH41" s="162">
        <f ca="1">IF($A41="",0,($C41=0)*'פריסת חובות'!AH32 +($C41=1)*0+ ($C41=2)*IF(AH$17&lt;='תכנון הבראה'!$K69,0,OFFSET('פריסת חובות'!AH32,0,-'תכנון הבראה'!$K69))*(1+'תכנון הבראה'!$E69)^('תכנון הבראה'!$K69/12)+
($C41=3)*'תכנון הבראה'!$L69*(AH$17&lt;='תכנון הבראה'!$J69))+ IF($C41=4,(1-'תכנון הבראה'!$M69/'תכנון הבראה'!$B69)*'תכנון הבראה'!$C69,0)*(AH$17&lt;='תכנון הבראה'!$D69)</f>
        <v>0</v>
      </c>
      <c r="AI41" s="162">
        <f ca="1">IF($A41="",0,($C41=0)*'פריסת חובות'!AI32 +($C41=1)*0+ ($C41=2)*IF(AI$17&lt;='תכנון הבראה'!$K69,0,OFFSET('פריסת חובות'!AI32,0,-'תכנון הבראה'!$K69))*(1+'תכנון הבראה'!$E69)^('תכנון הבראה'!$K69/12)+
($C41=3)*'תכנון הבראה'!$L69*(AI$17&lt;='תכנון הבראה'!$J69))+ IF($C41=4,(1-'תכנון הבראה'!$M69/'תכנון הבראה'!$B69)*'תכנון הבראה'!$C69,0)*(AI$17&lt;='תכנון הבראה'!$D69)</f>
        <v>0</v>
      </c>
      <c r="AJ41" s="162">
        <f ca="1">IF($A41="",0,($C41=0)*'פריסת חובות'!AJ32 +($C41=1)*0+ ($C41=2)*IF(AJ$17&lt;='תכנון הבראה'!$K69,0,OFFSET('פריסת חובות'!AJ32,0,-'תכנון הבראה'!$K69))*(1+'תכנון הבראה'!$E69)^('תכנון הבראה'!$K69/12)+
($C41=3)*'תכנון הבראה'!$L69*(AJ$17&lt;='תכנון הבראה'!$J69))+ IF($C41=4,(1-'תכנון הבראה'!$M69/'תכנון הבראה'!$B69)*'תכנון הבראה'!$C69,0)*(AJ$17&lt;='תכנון הבראה'!$D69)</f>
        <v>0</v>
      </c>
      <c r="AK41" s="162">
        <f ca="1">IF($A41="",0,($C41=0)*'פריסת חובות'!AK32 +($C41=1)*0+ ($C41=2)*IF(AK$17&lt;='תכנון הבראה'!$K69,0,OFFSET('פריסת חובות'!AK32,0,-'תכנון הבראה'!$K69))*(1+'תכנון הבראה'!$E69)^('תכנון הבראה'!$K69/12)+
($C41=3)*'תכנון הבראה'!$L69*(AK$17&lt;='תכנון הבראה'!$J69))+ IF($C41=4,(1-'תכנון הבראה'!$M69/'תכנון הבראה'!$B69)*'תכנון הבראה'!$C69,0)*(AK$17&lt;='תכנון הבראה'!$D69)</f>
        <v>0</v>
      </c>
      <c r="AL41" s="162">
        <f ca="1">IF($A41="",0,($C41=0)*'פריסת חובות'!AL32 +($C41=1)*0+ ($C41=2)*IF(AL$17&lt;='תכנון הבראה'!$K69,0,OFFSET('פריסת חובות'!AL32,0,-'תכנון הבראה'!$K69))*(1+'תכנון הבראה'!$E69)^('תכנון הבראה'!$K69/12)+
($C41=3)*'תכנון הבראה'!$L69*(AL$17&lt;='תכנון הבראה'!$J69))+ IF($C41=4,(1-'תכנון הבראה'!$M69/'תכנון הבראה'!$B69)*'תכנון הבראה'!$C69,0)*(AL$17&lt;='תכנון הבראה'!$D69)</f>
        <v>0</v>
      </c>
      <c r="AM41" s="162">
        <f ca="1">IF($A41="",0,($C41=0)*'פריסת חובות'!AM32 +($C41=1)*0+ ($C41=2)*IF(AM$17&lt;='תכנון הבראה'!$K69,0,OFFSET('פריסת חובות'!AM32,0,-'תכנון הבראה'!$K69))*(1+'תכנון הבראה'!$E69)^('תכנון הבראה'!$K69/12)+
($C41=3)*'תכנון הבראה'!$L69*(AM$17&lt;='תכנון הבראה'!$J69))+ IF($C41=4,(1-'תכנון הבראה'!$M69/'תכנון הבראה'!$B69)*'תכנון הבראה'!$C69,0)*(AM$17&lt;='תכנון הבראה'!$D69)</f>
        <v>0</v>
      </c>
      <c r="AN41" s="162">
        <f ca="1">IF($A41="",0,($C41=0)*'פריסת חובות'!AN32 +($C41=1)*0+ ($C41=2)*IF(AN$17&lt;='תכנון הבראה'!$K69,0,OFFSET('פריסת חובות'!AN32,0,-'תכנון הבראה'!$K69))*(1+'תכנון הבראה'!$E69)^('תכנון הבראה'!$K69/12)+
($C41=3)*'תכנון הבראה'!$L69*(AN$17&lt;='תכנון הבראה'!$J69))+ IF($C41=4,(1-'תכנון הבראה'!$M69/'תכנון הבראה'!$B69)*'תכנון הבראה'!$C69,0)*(AN$17&lt;='תכנון הבראה'!$D69)</f>
        <v>0</v>
      </c>
      <c r="AO41" s="162">
        <f ca="1">IF($A41="",0,($C41=0)*'פריסת חובות'!AO32 +($C41=1)*0+ ($C41=2)*IF(AO$17&lt;='תכנון הבראה'!$K69,0,OFFSET('פריסת חובות'!AO32,0,-'תכנון הבראה'!$K69))*(1+'תכנון הבראה'!$E69)^('תכנון הבראה'!$K69/12)+
($C41=3)*'תכנון הבראה'!$L69*(AO$17&lt;='תכנון הבראה'!$J69))+ IF($C41=4,(1-'תכנון הבראה'!$M69/'תכנון הבראה'!$B69)*'תכנון הבראה'!$C69,0)*(AO$17&lt;='תכנון הבראה'!$D69)</f>
        <v>0</v>
      </c>
      <c r="AP41" s="162">
        <f ca="1">IF($A41="",0,($C41=0)*'פריסת חובות'!AP32 +($C41=1)*0+ ($C41=2)*IF(AP$17&lt;='תכנון הבראה'!$K69,0,OFFSET('פריסת חובות'!AP32,0,-'תכנון הבראה'!$K69))*(1+'תכנון הבראה'!$E69)^('תכנון הבראה'!$K69/12)+
($C41=3)*'תכנון הבראה'!$L69*(AP$17&lt;='תכנון הבראה'!$J69))+ IF($C41=4,(1-'תכנון הבראה'!$M69/'תכנון הבראה'!$B69)*'תכנון הבראה'!$C69,0)*(AP$17&lt;='תכנון הבראה'!$D69)</f>
        <v>0</v>
      </c>
      <c r="AQ41" s="162">
        <f ca="1">IF($A41="",0,($C41=0)*'פריסת חובות'!AQ32 +($C41=1)*0+ ($C41=2)*IF(AQ$17&lt;='תכנון הבראה'!$K69,0,OFFSET('פריסת חובות'!AQ32,0,-'תכנון הבראה'!$K69))*(1+'תכנון הבראה'!$E69)^('תכנון הבראה'!$K69/12)+
($C41=3)*'תכנון הבראה'!$L69*(AQ$17&lt;='תכנון הבראה'!$J69))+ IF($C41=4,(1-'תכנון הבראה'!$M69/'תכנון הבראה'!$B69)*'תכנון הבראה'!$C69,0)*(AQ$17&lt;='תכנון הבראה'!$D69)</f>
        <v>0</v>
      </c>
      <c r="AR41" s="162">
        <f ca="1">IF($A41="",0,($C41=0)*'פריסת חובות'!AR32 +($C41=1)*0+ ($C41=2)*IF(AR$17&lt;='תכנון הבראה'!$K69,0,OFFSET('פריסת חובות'!AR32,0,-'תכנון הבראה'!$K69))*(1+'תכנון הבראה'!$E69)^('תכנון הבראה'!$K69/12)+
($C41=3)*'תכנון הבראה'!$L69*(AR$17&lt;='תכנון הבראה'!$J69))+ IF($C41=4,(1-'תכנון הבראה'!$M69/'תכנון הבראה'!$B69)*'תכנון הבראה'!$C69,0)*(AR$17&lt;='תכנון הבראה'!$D69)</f>
        <v>0</v>
      </c>
      <c r="AS41" s="162">
        <f ca="1">IF($A41="",0,($C41=0)*'פריסת חובות'!AS32 +($C41=1)*0+ ($C41=2)*IF(AS$17&lt;='תכנון הבראה'!$K69,0,OFFSET('פריסת חובות'!AS32,0,-'תכנון הבראה'!$K69))*(1+'תכנון הבראה'!$E69)^('תכנון הבראה'!$K69/12)+
($C41=3)*'תכנון הבראה'!$L69*(AS$17&lt;='תכנון הבראה'!$J69))+ IF($C41=4,(1-'תכנון הבראה'!$M69/'תכנון הבראה'!$B69)*'תכנון הבראה'!$C69,0)*(AS$17&lt;='תכנון הבראה'!$D69)</f>
        <v>0</v>
      </c>
      <c r="AT41" s="162">
        <f ca="1">IF($A41="",0,($C41=0)*'פריסת חובות'!AT32 +($C41=1)*0+ ($C41=2)*IF(AT$17&lt;='תכנון הבראה'!$K69,0,OFFSET('פריסת חובות'!AT32,0,-'תכנון הבראה'!$K69))*(1+'תכנון הבראה'!$E69)^('תכנון הבראה'!$K69/12)+
($C41=3)*'תכנון הבראה'!$L69*(AT$17&lt;='תכנון הבראה'!$J69))+ IF($C41=4,(1-'תכנון הבראה'!$M69/'תכנון הבראה'!$B69)*'תכנון הבראה'!$C69,0)*(AT$17&lt;='תכנון הבראה'!$D69)</f>
        <v>0</v>
      </c>
      <c r="AU41" s="162">
        <f ca="1">IF($A41="",0,($C41=0)*'פריסת חובות'!AU32 +($C41=1)*0+ ($C41=2)*IF(AU$17&lt;='תכנון הבראה'!$K69,0,OFFSET('פריסת חובות'!AU32,0,-'תכנון הבראה'!$K69))*(1+'תכנון הבראה'!$E69)^('תכנון הבראה'!$K69/12)+
($C41=3)*'תכנון הבראה'!$L69*(AU$17&lt;='תכנון הבראה'!$J69))+ IF($C41=4,(1-'תכנון הבראה'!$M69/'תכנון הבראה'!$B69)*'תכנון הבראה'!$C69,0)*(AU$17&lt;='תכנון הבראה'!$D69)</f>
        <v>0</v>
      </c>
      <c r="AV41" s="162">
        <f ca="1">IF($A41="",0,($C41=0)*'פריסת חובות'!AV32 +($C41=1)*0+ ($C41=2)*IF(AV$17&lt;='תכנון הבראה'!$K69,0,OFFSET('פריסת חובות'!AV32,0,-'תכנון הבראה'!$K69))*(1+'תכנון הבראה'!$E69)^('תכנון הבראה'!$K69/12)+
($C41=3)*'תכנון הבראה'!$L69*(AV$17&lt;='תכנון הבראה'!$J69))+ IF($C41=4,(1-'תכנון הבראה'!$M69/'תכנון הבראה'!$B69)*'תכנון הבראה'!$C69,0)*(AV$17&lt;='תכנון הבראה'!$D69)</f>
        <v>0</v>
      </c>
      <c r="AW41" s="162">
        <f ca="1">IF($A41="",0,($C41=0)*'פריסת חובות'!AW32 +($C41=1)*0+ ($C41=2)*IF(AW$17&lt;='תכנון הבראה'!$K69,0,OFFSET('פריסת חובות'!AW32,0,-'תכנון הבראה'!$K69))*(1+'תכנון הבראה'!$E69)^('תכנון הבראה'!$K69/12)+
($C41=3)*'תכנון הבראה'!$L69*(AW$17&lt;='תכנון הבראה'!$J69))+ IF($C41=4,(1-'תכנון הבראה'!$M69/'תכנון הבראה'!$B69)*'תכנון הבראה'!$C69,0)*(AW$17&lt;='תכנון הבראה'!$D69)</f>
        <v>0</v>
      </c>
      <c r="AX41" s="162">
        <f ca="1">IF($A41="",0,($C41=0)*'פריסת חובות'!AX32 +($C41=1)*0+ ($C41=2)*IF(AX$17&lt;='תכנון הבראה'!$K69,0,OFFSET('פריסת חובות'!AX32,0,-'תכנון הבראה'!$K69))*(1+'תכנון הבראה'!$E69)^('תכנון הבראה'!$K69/12)+
($C41=3)*'תכנון הבראה'!$L69*(AX$17&lt;='תכנון הבראה'!$J69))+ IF($C41=4,(1-'תכנון הבראה'!$M69/'תכנון הבראה'!$B69)*'תכנון הבראה'!$C69,0)*(AX$17&lt;='תכנון הבראה'!$D69)</f>
        <v>0</v>
      </c>
      <c r="AY41" s="162">
        <f ca="1">IF($A41="",0,($C41=0)*'פריסת חובות'!AY32 +($C41=1)*0+ ($C41=2)*IF(AY$17&lt;='תכנון הבראה'!$K69,0,OFFSET('פריסת חובות'!AY32,0,-'תכנון הבראה'!$K69))*(1+'תכנון הבראה'!$E69)^('תכנון הבראה'!$K69/12)+
($C41=3)*'תכנון הבראה'!$L69*(AY$17&lt;='תכנון הבראה'!$J69))+ IF($C41=4,(1-'תכנון הבראה'!$M69/'תכנון הבראה'!$B69)*'תכנון הבראה'!$C69,0)*(AY$17&lt;='תכנון הבראה'!$D69)</f>
        <v>0</v>
      </c>
      <c r="AZ41" s="162">
        <f ca="1">IF($A41="",0,($C41=0)*'פריסת חובות'!AZ32 +($C41=1)*0+ ($C41=2)*IF(AZ$17&lt;='תכנון הבראה'!$K69,0,OFFSET('פריסת חובות'!AZ32,0,-'תכנון הבראה'!$K69))*(1+'תכנון הבראה'!$E69)^('תכנון הבראה'!$K69/12)+
($C41=3)*'תכנון הבראה'!$L69*(AZ$17&lt;='תכנון הבראה'!$J69))+ IF($C41=4,(1-'תכנון הבראה'!$M69/'תכנון הבראה'!$B69)*'תכנון הבראה'!$C69,0)*(AZ$17&lt;='תכנון הבראה'!$D69)</f>
        <v>0</v>
      </c>
      <c r="BA41" s="162">
        <f ca="1">IF($A41="",0,($C41=0)*'פריסת חובות'!BA32 +($C41=1)*0+ ($C41=2)*IF(BA$17&lt;='תכנון הבראה'!$K69,0,OFFSET('פריסת חובות'!BA32,0,-'תכנון הבראה'!$K69))*(1+'תכנון הבראה'!$E69)^('תכנון הבראה'!$K69/12)+
($C41=3)*'תכנון הבראה'!$L69*(BA$17&lt;='תכנון הבראה'!$J69))+ IF($C41=4,(1-'תכנון הבראה'!$M69/'תכנון הבראה'!$B69)*'תכנון הבראה'!$C69,0)*(BA$17&lt;='תכנון הבראה'!$D69)</f>
        <v>0</v>
      </c>
      <c r="BB41" s="162">
        <f ca="1">IF($A41="",0,($C41=0)*'פריסת חובות'!BB32 +($C41=1)*0+ ($C41=2)*IF(BB$17&lt;='תכנון הבראה'!$K69,0,OFFSET('פריסת חובות'!BB32,0,-'תכנון הבראה'!$K69))*(1+'תכנון הבראה'!$E69)^('תכנון הבראה'!$K69/12)+
($C41=3)*'תכנון הבראה'!$L69*(BB$17&lt;='תכנון הבראה'!$J69))+ IF($C41=4,(1-'תכנון הבראה'!$M69/'תכנון הבראה'!$B69)*'תכנון הבראה'!$C69,0)*(BB$17&lt;='תכנון הבראה'!$D69)</f>
        <v>0</v>
      </c>
      <c r="BC41" s="162">
        <f ca="1">IF($A41="",0,($C41=0)*'פריסת חובות'!BC32 +($C41=1)*0+ ($C41=2)*IF(BC$17&lt;='תכנון הבראה'!$K69,0,OFFSET('פריסת חובות'!BC32,0,-'תכנון הבראה'!$K69))*(1+'תכנון הבראה'!$E69)^('תכנון הבראה'!$K69/12)+
($C41=3)*'תכנון הבראה'!$L69*(BC$17&lt;='תכנון הבראה'!$J69))+ IF($C41=4,(1-'תכנון הבראה'!$M69/'תכנון הבראה'!$B69)*'תכנון הבראה'!$C69,0)*(BC$17&lt;='תכנון הבראה'!$D69)</f>
        <v>0</v>
      </c>
      <c r="BD41" s="162">
        <f ca="1">IF($A41="",0,($C41=0)*'פריסת חובות'!BD32 +($C41=1)*0+ ($C41=2)*IF(BD$17&lt;='תכנון הבראה'!$K69,0,OFFSET('פריסת חובות'!BD32,0,-'תכנון הבראה'!$K69))*(1+'תכנון הבראה'!$E69)^('תכנון הבראה'!$K69/12)+
($C41=3)*'תכנון הבראה'!$L69*(BD$17&lt;='תכנון הבראה'!$J69))+ IF($C41=4,(1-'תכנון הבראה'!$M69/'תכנון הבראה'!$B69)*'תכנון הבראה'!$C69,0)*(BD$17&lt;='תכנון הבראה'!$D69)</f>
        <v>0</v>
      </c>
      <c r="BE41" s="162">
        <f ca="1">IF($A41="",0,($C41=0)*'פריסת חובות'!BE32 +($C41=1)*0+ ($C41=2)*IF(BE$17&lt;='תכנון הבראה'!$K69,0,OFFSET('פריסת חובות'!BE32,0,-'תכנון הבראה'!$K69))*(1+'תכנון הבראה'!$E69)^('תכנון הבראה'!$K69/12)+
($C41=3)*'תכנון הבראה'!$L69*(BE$17&lt;='תכנון הבראה'!$J69))+ IF($C41=4,(1-'תכנון הבראה'!$M69/'תכנון הבראה'!$B69)*'תכנון הבראה'!$C69,0)*(BE$17&lt;='תכנון הבראה'!$D69)</f>
        <v>0</v>
      </c>
      <c r="BF41" s="162">
        <f ca="1">IF($A41="",0,($C41=0)*'פריסת חובות'!BF32 +($C41=1)*0+ ($C41=2)*IF(BF$17&lt;='תכנון הבראה'!$K69,0,OFFSET('פריסת חובות'!BF32,0,-'תכנון הבראה'!$K69))*(1+'תכנון הבראה'!$E69)^('תכנון הבראה'!$K69/12)+
($C41=3)*'תכנון הבראה'!$L69*(BF$17&lt;='תכנון הבראה'!$J69))+ IF($C41=4,(1-'תכנון הבראה'!$M69/'תכנון הבראה'!$B69)*'תכנון הבראה'!$C69,0)*(BF$17&lt;='תכנון הבראה'!$D69)</f>
        <v>0</v>
      </c>
      <c r="BG41" s="162">
        <f ca="1">IF($A41="",0,($C41=0)*'פריסת חובות'!BG32 +($C41=1)*0+ ($C41=2)*IF(BG$17&lt;='תכנון הבראה'!$K69,0,OFFSET('פריסת חובות'!BG32,0,-'תכנון הבראה'!$K69))*(1+'תכנון הבראה'!$E69)^('תכנון הבראה'!$K69/12)+
($C41=3)*'תכנון הבראה'!$L69*(BG$17&lt;='תכנון הבראה'!$J69))+ IF($C41=4,(1-'תכנון הבראה'!$M69/'תכנון הבראה'!$B69)*'תכנון הבראה'!$C69,0)*(BG$17&lt;='תכנון הבראה'!$D69)</f>
        <v>0</v>
      </c>
      <c r="BH41" s="162">
        <f ca="1">IF($A41="",0,($C41=0)*'פריסת חובות'!BH32 +($C41=1)*0+ ($C41=2)*IF(BH$17&lt;='תכנון הבראה'!$K69,0,OFFSET('פריסת חובות'!BH32,0,-'תכנון הבראה'!$K69))*(1+'תכנון הבראה'!$E69)^('תכנון הבראה'!$K69/12)+
($C41=3)*'תכנון הבראה'!$L69*(BH$17&lt;='תכנון הבראה'!$J69))+ IF($C41=4,(1-'תכנון הבראה'!$M69/'תכנון הבראה'!$B69)*'תכנון הבראה'!$C69,0)*(BH$17&lt;='תכנון הבראה'!$D69)</f>
        <v>0</v>
      </c>
      <c r="BI41" s="162">
        <f ca="1">IF($A41="",0,($C41=0)*'פריסת חובות'!BI32 +($C41=1)*0+ ($C41=2)*IF(BI$17&lt;='תכנון הבראה'!$K69,0,OFFSET('פריסת חובות'!BI32,0,-'תכנון הבראה'!$K69))*(1+'תכנון הבראה'!$E69)^('תכנון הבראה'!$K69/12)+
($C41=3)*'תכנון הבראה'!$L69*(BI$17&lt;='תכנון הבראה'!$J69))+ IF($C41=4,(1-'תכנון הבראה'!$M69/'תכנון הבראה'!$B69)*'תכנון הבראה'!$C69,0)*(BI$17&lt;='תכנון הבראה'!$D69)</f>
        <v>0</v>
      </c>
      <c r="BJ41" s="162">
        <f ca="1">IF($A41="",0,($C41=0)*'פריסת חובות'!BJ32 +($C41=1)*0+ ($C41=2)*IF(BJ$17&lt;='תכנון הבראה'!$K69,0,OFFSET('פריסת חובות'!BJ32,0,-'תכנון הבראה'!$K69))*(1+'תכנון הבראה'!$E69)^('תכנון הבראה'!$K69/12)+
($C41=3)*'תכנון הבראה'!$L69*(BJ$17&lt;='תכנון הבראה'!$J69))+ IF($C41=4,(1-'תכנון הבראה'!$M69/'תכנון הבראה'!$B69)*'תכנון הבראה'!$C69,0)*(BJ$17&lt;='תכנון הבראה'!$D69)</f>
        <v>0</v>
      </c>
      <c r="BK41" s="162">
        <f ca="1">IF($A41="",0,($C41=0)*'פריסת חובות'!BK32 +($C41=1)*0+ ($C41=2)*IF(BK$17&lt;='תכנון הבראה'!$K69,0,OFFSET('פריסת חובות'!BK32,0,-'תכנון הבראה'!$K69))*(1+'תכנון הבראה'!$E69)^('תכנון הבראה'!$K69/12)+
($C41=3)*'תכנון הבראה'!$L69*(BK$17&lt;='תכנון הבראה'!$J69))+ IF($C41=4,(1-'תכנון הבראה'!$M69/'תכנון הבראה'!$B69)*'תכנון הבראה'!$C69,0)*(BK$17&lt;='תכנון הבראה'!$D69)</f>
        <v>0</v>
      </c>
      <c r="BL41" s="162">
        <f ca="1">IF($A41="",0,($C41=0)*'פריסת חובות'!BL32 +($C41=1)*0+ ($C41=2)*IF(BL$17&lt;='תכנון הבראה'!$K69,0,OFFSET('פריסת חובות'!BL32,0,-'תכנון הבראה'!$K69))*(1+'תכנון הבראה'!$E69)^('תכנון הבראה'!$K69/12)+
($C41=3)*'תכנון הבראה'!$L69*(BL$17&lt;='תכנון הבראה'!$J69))+ IF($C41=4,(1-'תכנון הבראה'!$M69/'תכנון הבראה'!$B69)*'תכנון הבראה'!$C69,0)*(BL$17&lt;='תכנון הבראה'!$D69)</f>
        <v>0</v>
      </c>
      <c r="BM41" s="162">
        <f ca="1">IF($A41="",0,($C41=0)*'פריסת חובות'!BM32 +($C41=1)*0+ ($C41=2)*IF(BM$17&lt;='תכנון הבראה'!$K69,0,OFFSET('פריסת חובות'!BM32,0,-'תכנון הבראה'!$K69))*(1+'תכנון הבראה'!$E69)^('תכנון הבראה'!$K69/12)+
($C41=3)*'תכנון הבראה'!$L69*(BM$17&lt;='תכנון הבראה'!$J69))+ IF($C41=4,(1-'תכנון הבראה'!$M69/'תכנון הבראה'!$B69)*'תכנון הבראה'!$C69,0)*(BM$17&lt;='תכנון הבראה'!$D69)</f>
        <v>0</v>
      </c>
      <c r="BN41" s="162">
        <f ca="1">IF($A41="",0,($C41=0)*'פריסת חובות'!BN32 +($C41=1)*0+ ($C41=2)*IF(BN$17&lt;='תכנון הבראה'!$K69,0,OFFSET('פריסת חובות'!BN32,0,-'תכנון הבראה'!$K69))*(1+'תכנון הבראה'!$E69)^('תכנון הבראה'!$K69/12)+
($C41=3)*'תכנון הבראה'!$L69*(BN$17&lt;='תכנון הבראה'!$J69))+ IF($C41=4,(1-'תכנון הבראה'!$M69/'תכנון הבראה'!$B69)*'תכנון הבראה'!$C69,0)*(BN$17&lt;='תכנון הבראה'!$D69)</f>
        <v>0</v>
      </c>
      <c r="BO41" s="162">
        <f ca="1">IF($A41="",0,($C41=0)*'פריסת חובות'!BO32 +($C41=1)*0+ ($C41=2)*IF(BO$17&lt;='תכנון הבראה'!$K69,0,OFFSET('פריסת חובות'!BO32,0,-'תכנון הבראה'!$K69))*(1+'תכנון הבראה'!$E69)^('תכנון הבראה'!$K69/12)+
($C41=3)*'תכנון הבראה'!$L69*(BO$17&lt;='תכנון הבראה'!$J69))+ IF($C41=4,(1-'תכנון הבראה'!$M69/'תכנון הבראה'!$B69)*'תכנון הבראה'!$C69,0)*(BO$17&lt;='תכנון הבראה'!$D69)</f>
        <v>0</v>
      </c>
      <c r="BP41" s="162">
        <f ca="1">IF($A41="",0,($C41=0)*'פריסת חובות'!BP32 +($C41=1)*0+ ($C41=2)*IF(BP$17&lt;='תכנון הבראה'!$K69,0,OFFSET('פריסת חובות'!BP32,0,-'תכנון הבראה'!$K69))*(1+'תכנון הבראה'!$E69)^('תכנון הבראה'!$K69/12)+
($C41=3)*'תכנון הבראה'!$L69*(BP$17&lt;='תכנון הבראה'!$J69))+ IF($C41=4,(1-'תכנון הבראה'!$M69/'תכנון הבראה'!$B69)*'תכנון הבראה'!$C69,0)*(BP$17&lt;='תכנון הבראה'!$D69)</f>
        <v>0</v>
      </c>
      <c r="BQ41" s="162">
        <f ca="1">IF($A41="",0,($C41=0)*'פריסת חובות'!BQ32 +($C41=1)*0+ ($C41=2)*IF(BQ$17&lt;='תכנון הבראה'!$K69,0,OFFSET('פריסת חובות'!BQ32,0,-'תכנון הבראה'!$K69))*(1+'תכנון הבראה'!$E69)^('תכנון הבראה'!$K69/12)+
($C41=3)*'תכנון הבראה'!$L69*(BQ$17&lt;='תכנון הבראה'!$J69))+ IF($C41=4,(1-'תכנון הבראה'!$M69/'תכנון הבראה'!$B69)*'תכנון הבראה'!$C69,0)*(BQ$17&lt;='תכנון הבראה'!$D69)</f>
        <v>0</v>
      </c>
      <c r="BR41" s="162">
        <f ca="1">IF($A41="",0,($C41=0)*'פריסת חובות'!BR32 +($C41=1)*0+ ($C41=2)*IF(BR$17&lt;='תכנון הבראה'!$K69,0,OFFSET('פריסת חובות'!BR32,0,-'תכנון הבראה'!$K69))*(1+'תכנון הבראה'!$E69)^('תכנון הבראה'!$K69/12)+
($C41=3)*'תכנון הבראה'!$L69*(BR$17&lt;='תכנון הבראה'!$J69))+ IF($C41=4,(1-'תכנון הבראה'!$M69/'תכנון הבראה'!$B69)*'תכנון הבראה'!$C69,0)*(BR$17&lt;='תכנון הבראה'!$D69)</f>
        <v>0</v>
      </c>
      <c r="BS41" s="162">
        <f ca="1">IF($A41="",0,($C41=0)*'פריסת חובות'!BS32 +($C41=1)*0+ ($C41=2)*IF(BS$17&lt;='תכנון הבראה'!$K69,0,OFFSET('פריסת חובות'!BS32,0,-'תכנון הבראה'!$K69))*(1+'תכנון הבראה'!$E69)^('תכנון הבראה'!$K69/12)+
($C41=3)*'תכנון הבראה'!$L69*(BS$17&lt;='תכנון הבראה'!$J69))+ IF($C41=4,(1-'תכנון הבראה'!$M69/'תכנון הבראה'!$B69)*'תכנון הבראה'!$C69,0)*(BS$17&lt;='תכנון הבראה'!$D69)</f>
        <v>0</v>
      </c>
      <c r="BT41" s="162">
        <f ca="1">IF($A41="",0,($C41=0)*'פריסת חובות'!BT32 +($C41=1)*0+ ($C41=2)*IF(BT$17&lt;='תכנון הבראה'!$K69,0,OFFSET('פריסת חובות'!BT32,0,-'תכנון הבראה'!$K69))*(1+'תכנון הבראה'!$E69)^('תכנון הבראה'!$K69/12)+
($C41=3)*'תכנון הבראה'!$L69*(BT$17&lt;='תכנון הבראה'!$J69))+ IF($C41=4,(1-'תכנון הבראה'!$M69/'תכנון הבראה'!$B69)*'תכנון הבראה'!$C69,0)*(BT$17&lt;='תכנון הבראה'!$D69)</f>
        <v>0</v>
      </c>
      <c r="BU41" s="162">
        <f ca="1">IF($A41="",0,($C41=0)*'פריסת חובות'!BU32 +($C41=1)*0+ ($C41=2)*IF(BU$17&lt;='תכנון הבראה'!$K69,0,OFFSET('פריסת חובות'!BU32,0,-'תכנון הבראה'!$K69))*(1+'תכנון הבראה'!$E69)^('תכנון הבראה'!$K69/12)+
($C41=3)*'תכנון הבראה'!$L69*(BU$17&lt;='תכנון הבראה'!$J69))+ IF($C41=4,(1-'תכנון הבראה'!$M69/'תכנון הבראה'!$B69)*'תכנון הבראה'!$C69,0)*(BU$17&lt;='תכנון הבראה'!$D69)</f>
        <v>0</v>
      </c>
      <c r="BV41" s="162">
        <f ca="1">IF($A41="",0,($C41=0)*'פריסת חובות'!BV32 +($C41=1)*0+ ($C41=2)*IF(BV$17&lt;='תכנון הבראה'!$K69,0,OFFSET('פריסת חובות'!BV32,0,-'תכנון הבראה'!$K69))*(1+'תכנון הבראה'!$E69)^('תכנון הבראה'!$K69/12)+
($C41=3)*'תכנון הבראה'!$L69*(BV$17&lt;='תכנון הבראה'!$J69))+ IF($C41=4,(1-'תכנון הבראה'!$M69/'תכנון הבראה'!$B69)*'תכנון הבראה'!$C69,0)*(BV$17&lt;='תכנון הבראה'!$D69)</f>
        <v>0</v>
      </c>
      <c r="BW41" s="162">
        <f ca="1">IF($A41="",0,($C41=0)*'פריסת חובות'!BW32 +($C41=1)*0+ ($C41=2)*IF(BW$17&lt;='תכנון הבראה'!$K69,0,OFFSET('פריסת חובות'!BW32,0,-'תכנון הבראה'!$K69))*(1+'תכנון הבראה'!$E69)^('תכנון הבראה'!$K69/12)+
($C41=3)*'תכנון הבראה'!$L69*(BW$17&lt;='תכנון הבראה'!$J69))+ IF($C41=4,(1-'תכנון הבראה'!$M69/'תכנון הבראה'!$B69)*'תכנון הבראה'!$C69,0)*(BW$17&lt;='תכנון הבראה'!$D69)</f>
        <v>0</v>
      </c>
      <c r="BX41" s="162">
        <f ca="1">IF($A41="",0,($C41=0)*'פריסת חובות'!BX32 +($C41=1)*0+ ($C41=2)*IF(BX$17&lt;='תכנון הבראה'!$K69,0,OFFSET('פריסת חובות'!BX32,0,-'תכנון הבראה'!$K69))*(1+'תכנון הבראה'!$E69)^('תכנון הבראה'!$K69/12)+
($C41=3)*'תכנון הבראה'!$L69*(BX$17&lt;='תכנון הבראה'!$J69))+ IF($C41=4,(1-'תכנון הבראה'!$M69/'תכנון הבראה'!$B69)*'תכנון הבראה'!$C69,0)*(BX$17&lt;='תכנון הבראה'!$D69)</f>
        <v>0</v>
      </c>
      <c r="BY41" s="162">
        <f ca="1">IF($A41="",0,($C41=0)*'פריסת חובות'!BY32 +($C41=1)*0+ ($C41=2)*IF(BY$17&lt;='תכנון הבראה'!$K69,0,OFFSET('פריסת חובות'!BY32,0,-'תכנון הבראה'!$K69))*(1+'תכנון הבראה'!$E69)^('תכנון הבראה'!$K69/12)+
($C41=3)*'תכנון הבראה'!$L69*(BY$17&lt;='תכנון הבראה'!$J69))+ IF($C41=4,(1-'תכנון הבראה'!$M69/'תכנון הבראה'!$B69)*'תכנון הבראה'!$C69,0)*(BY$17&lt;='תכנון הבראה'!$D69)</f>
        <v>0</v>
      </c>
      <c r="BZ41" s="162">
        <f ca="1">IF($A41="",0,($C41=0)*'פריסת חובות'!BZ32 +($C41=1)*0+ ($C41=2)*IF(BZ$17&lt;='תכנון הבראה'!$K69,0,OFFSET('פריסת חובות'!BZ32,0,-'תכנון הבראה'!$K69))*(1+'תכנון הבראה'!$E69)^('תכנון הבראה'!$K69/12)+
($C41=3)*'תכנון הבראה'!$L69*(BZ$17&lt;='תכנון הבראה'!$J69))+ IF($C41=4,(1-'תכנון הבראה'!$M69/'תכנון הבראה'!$B69)*'תכנון הבראה'!$C69,0)*(BZ$17&lt;='תכנון הבראה'!$D69)</f>
        <v>0</v>
      </c>
      <c r="CA41" s="162">
        <f ca="1">IF($A41="",0,($C41=0)*'פריסת חובות'!CA32 +($C41=1)*0+ ($C41=2)*IF(CA$17&lt;='תכנון הבראה'!$K69,0,OFFSET('פריסת חובות'!CA32,0,-'תכנון הבראה'!$K69))*(1+'תכנון הבראה'!$E69)^('תכנון הבראה'!$K69/12)+
($C41=3)*'תכנון הבראה'!$L69*(CA$17&lt;='תכנון הבראה'!$J69))+ IF($C41=4,(1-'תכנון הבראה'!$M69/'תכנון הבראה'!$B69)*'תכנון הבראה'!$C69,0)*(CA$17&lt;='תכנון הבראה'!$D69)</f>
        <v>0</v>
      </c>
      <c r="CB41" s="162">
        <f ca="1">IF($A41="",0,($C41=0)*'פריסת חובות'!CB32 +($C41=1)*0+ ($C41=2)*IF(CB$17&lt;='תכנון הבראה'!$K69,0,OFFSET('פריסת חובות'!CB32,0,-'תכנון הבראה'!$K69))*(1+'תכנון הבראה'!$E69)^('תכנון הבראה'!$K69/12)+
($C41=3)*'תכנון הבראה'!$L69*(CB$17&lt;='תכנון הבראה'!$J69))+ IF($C41=4,(1-'תכנון הבראה'!$M69/'תכנון הבראה'!$B69)*'תכנון הבראה'!$C69,0)*(CB$17&lt;='תכנון הבראה'!$D69)</f>
        <v>0</v>
      </c>
      <c r="CC41" s="162">
        <f ca="1">IF($A41="",0,($C41=0)*'פריסת חובות'!CC32 +($C41=1)*0+ ($C41=2)*IF(CC$17&lt;='תכנון הבראה'!$K69,0,OFFSET('פריסת חובות'!CC32,0,-'תכנון הבראה'!$K69))*(1+'תכנון הבראה'!$E69)^('תכנון הבראה'!$K69/12)+
($C41=3)*'תכנון הבראה'!$L69*(CC$17&lt;='תכנון הבראה'!$J69))+ IF($C41=4,(1-'תכנון הבראה'!$M69/'תכנון הבראה'!$B69)*'תכנון הבראה'!$C69,0)*(CC$17&lt;='תכנון הבראה'!$D69)</f>
        <v>0</v>
      </c>
      <c r="CD41" s="162">
        <f ca="1">IF($A41="",0,($C41=0)*'פריסת חובות'!CD32 +($C41=1)*0+ ($C41=2)*IF(CD$17&lt;='תכנון הבראה'!$K69,0,OFFSET('פריסת חובות'!CD32,0,-'תכנון הבראה'!$K69))*(1+'תכנון הבראה'!$E69)^('תכנון הבראה'!$K69/12)+
($C41=3)*'תכנון הבראה'!$L69*(CD$17&lt;='תכנון הבראה'!$J69))+ IF($C41=4,(1-'תכנון הבראה'!$M69/'תכנון הבראה'!$B69)*'תכנון הבראה'!$C69,0)*(CD$17&lt;='תכנון הבראה'!$D69)</f>
        <v>0</v>
      </c>
      <c r="CE41" s="162">
        <f ca="1">IF($A41="",0,($C41=0)*'פריסת חובות'!CE32 +($C41=1)*0+ ($C41=2)*IF(CE$17&lt;='תכנון הבראה'!$K69,0,OFFSET('פריסת חובות'!CE32,0,-'תכנון הבראה'!$K69))*(1+'תכנון הבראה'!$E69)^('תכנון הבראה'!$K69/12)+
($C41=3)*'תכנון הבראה'!$L69*(CE$17&lt;='תכנון הבראה'!$J69))+ IF($C41=4,(1-'תכנון הבראה'!$M69/'תכנון הבראה'!$B69)*'תכנון הבראה'!$C69,0)*(CE$17&lt;='תכנון הבראה'!$D69)</f>
        <v>0</v>
      </c>
      <c r="CF41" s="162">
        <f ca="1">IF($A41="",0,($C41=0)*'פריסת חובות'!CF32 +($C41=1)*0+ ($C41=2)*IF(CF$17&lt;='תכנון הבראה'!$K69,0,OFFSET('פריסת חובות'!CF32,0,-'תכנון הבראה'!$K69))*(1+'תכנון הבראה'!$E69)^('תכנון הבראה'!$K69/12)+
($C41=3)*'תכנון הבראה'!$L69*(CF$17&lt;='תכנון הבראה'!$J69))+ IF($C41=4,(1-'תכנון הבראה'!$M69/'תכנון הבראה'!$B69)*'תכנון הבראה'!$C69,0)*(CF$17&lt;='תכנון הבראה'!$D69)</f>
        <v>0</v>
      </c>
      <c r="CG41" s="162">
        <f ca="1">IF($A41="",0,($C41=0)*'פריסת חובות'!CG32 +($C41=1)*0+ ($C41=2)*IF(CG$17&lt;='תכנון הבראה'!$K69,0,OFFSET('פריסת חובות'!CG32,0,-'תכנון הבראה'!$K69))*(1+'תכנון הבראה'!$E69)^('תכנון הבראה'!$K69/12)+
($C41=3)*'תכנון הבראה'!$L69*(CG$17&lt;='תכנון הבראה'!$J69))+ IF($C41=4,(1-'תכנון הבראה'!$M69/'תכנון הבראה'!$B69)*'תכנון הבראה'!$C69,0)*(CG$17&lt;='תכנון הבראה'!$D69)</f>
        <v>0</v>
      </c>
      <c r="CH41" s="162">
        <f ca="1">IF($A41="",0,($C41=0)*'פריסת חובות'!CH32 +($C41=1)*0+ ($C41=2)*IF(CH$17&lt;='תכנון הבראה'!$K69,0,OFFSET('פריסת חובות'!CH32,0,-'תכנון הבראה'!$K69))*(1+'תכנון הבראה'!$E69)^('תכנון הבראה'!$K69/12)+
($C41=3)*'תכנון הבראה'!$L69*(CH$17&lt;='תכנון הבראה'!$J69))+ IF($C41=4,(1-'תכנון הבראה'!$M69/'תכנון הבראה'!$B69)*'תכנון הבראה'!$C69,0)*(CH$17&lt;='תכנון הבראה'!$D69)</f>
        <v>0</v>
      </c>
      <c r="CI41" s="162">
        <f ca="1">IF($A41="",0,($C41=0)*'פריסת חובות'!CI32 +($C41=1)*0+ ($C41=2)*IF(CI$17&lt;='תכנון הבראה'!$K69,0,OFFSET('פריסת חובות'!CI32,0,-'תכנון הבראה'!$K69))*(1+'תכנון הבראה'!$E69)^('תכנון הבראה'!$K69/12)+
($C41=3)*'תכנון הבראה'!$L69*(CI$17&lt;='תכנון הבראה'!$J69))+ IF($C41=4,(1-'תכנון הבראה'!$M69/'תכנון הבראה'!$B69)*'תכנון הבראה'!$C69,0)*(CI$17&lt;='תכנון הבראה'!$D69)</f>
        <v>0</v>
      </c>
      <c r="CJ41" s="162">
        <f ca="1">IF($A41="",0,($C41=0)*'פריסת חובות'!CJ32 +($C41=1)*0+ ($C41=2)*IF(CJ$17&lt;='תכנון הבראה'!$K69,0,OFFSET('פריסת חובות'!CJ32,0,-'תכנון הבראה'!$K69))*(1+'תכנון הבראה'!$E69)^('תכנון הבראה'!$K69/12)+
($C41=3)*'תכנון הבראה'!$L69*(CJ$17&lt;='תכנון הבראה'!$J69))+ IF($C41=4,(1-'תכנון הבראה'!$M69/'תכנון הבראה'!$B69)*'תכנון הבראה'!$C69,0)*(CJ$17&lt;='תכנון הבראה'!$D69)</f>
        <v>0</v>
      </c>
      <c r="CK41" s="162">
        <f ca="1">IF($A41="",0,($C41=0)*'פריסת חובות'!CK32 +($C41=1)*0+ ($C41=2)*IF(CK$17&lt;='תכנון הבראה'!$K69,0,OFFSET('פריסת חובות'!CK32,0,-'תכנון הבראה'!$K69))*(1+'תכנון הבראה'!$E69)^('תכנון הבראה'!$K69/12)+
($C41=3)*'תכנון הבראה'!$L69*(CK$17&lt;='תכנון הבראה'!$J69))+ IF($C41=4,(1-'תכנון הבראה'!$M69/'תכנון הבראה'!$B69)*'תכנון הבראה'!$C69,0)*(CK$17&lt;='תכנון הבראה'!$D69)</f>
        <v>0</v>
      </c>
      <c r="CL41" s="162">
        <f ca="1">IF($A41="",0,($C41=0)*'פריסת חובות'!CL32 +($C41=1)*0+ ($C41=2)*IF(CL$17&lt;='תכנון הבראה'!$K69,0,OFFSET('פריסת חובות'!CL32,0,-'תכנון הבראה'!$K69))*(1+'תכנון הבראה'!$E69)^('תכנון הבראה'!$K69/12)+
($C41=3)*'תכנון הבראה'!$L69*(CL$17&lt;='תכנון הבראה'!$J69))+ IF($C41=4,(1-'תכנון הבראה'!$M69/'תכנון הבראה'!$B69)*'תכנון הבראה'!$C69,0)*(CL$17&lt;='תכנון הבראה'!$D69)</f>
        <v>0</v>
      </c>
      <c r="CM41" s="162">
        <f ca="1">IF($A41="",0,($C41=0)*'פריסת חובות'!CM32 +($C41=1)*0+ ($C41=2)*IF(CM$17&lt;='תכנון הבראה'!$K69,0,OFFSET('פריסת חובות'!CM32,0,-'תכנון הבראה'!$K69))*(1+'תכנון הבראה'!$E69)^('תכנון הבראה'!$K69/12)+
($C41=3)*'תכנון הבראה'!$L69*(CM$17&lt;='תכנון הבראה'!$J69))+ IF($C41=4,(1-'תכנון הבראה'!$M69/'תכנון הבראה'!$B69)*'תכנון הבראה'!$C69,0)*(CM$17&lt;='תכנון הבראה'!$D69)</f>
        <v>0</v>
      </c>
      <c r="CN41" s="162">
        <f ca="1">IF($A41="",0,($C41=0)*'פריסת חובות'!CN32 +($C41=1)*0+ ($C41=2)*IF(CN$17&lt;='תכנון הבראה'!$K69,0,OFFSET('פריסת חובות'!CN32,0,-'תכנון הבראה'!$K69))*(1+'תכנון הבראה'!$E69)^('תכנון הבראה'!$K69/12)+
($C41=3)*'תכנון הבראה'!$L69*(CN$17&lt;='תכנון הבראה'!$J69))+ IF($C41=4,(1-'תכנון הבראה'!$M69/'תכנון הבראה'!$B69)*'תכנון הבראה'!$C69,0)*(CN$17&lt;='תכנון הבראה'!$D69)</f>
        <v>0</v>
      </c>
      <c r="CO41" s="162">
        <f ca="1">IF($A41="",0,($C41=0)*'פריסת חובות'!CO32 +($C41=1)*0+ ($C41=2)*IF(CO$17&lt;='תכנון הבראה'!$K69,0,OFFSET('פריסת חובות'!CO32,0,-'תכנון הבראה'!$K69))*(1+'תכנון הבראה'!$E69)^('תכנון הבראה'!$K69/12)+
($C41=3)*'תכנון הבראה'!$L69*(CO$17&lt;='תכנון הבראה'!$J69))+ IF($C41=4,(1-'תכנון הבראה'!$M69/'תכנון הבראה'!$B69)*'תכנון הבראה'!$C69,0)*(CO$17&lt;='תכנון הבראה'!$D69)</f>
        <v>0</v>
      </c>
      <c r="CP41" s="162">
        <f ca="1">IF($A41="",0,($C41=0)*'פריסת חובות'!CP32 +($C41=1)*0+ ($C41=2)*IF(CP$17&lt;='תכנון הבראה'!$K69,0,OFFSET('פריסת חובות'!CP32,0,-'תכנון הבראה'!$K69))*(1+'תכנון הבראה'!$E69)^('תכנון הבראה'!$K69/12)+
($C41=3)*'תכנון הבראה'!$L69*(CP$17&lt;='תכנון הבראה'!$J69))+ IF($C41=4,(1-'תכנון הבראה'!$M69/'תכנון הבראה'!$B69)*'תכנון הבראה'!$C69,0)*(CP$17&lt;='תכנון הבראה'!$D69)</f>
        <v>0</v>
      </c>
      <c r="CQ41" s="162">
        <f ca="1">IF($A41="",0,($C41=0)*'פריסת חובות'!CQ32 +($C41=1)*0+ ($C41=2)*IF(CQ$17&lt;='תכנון הבראה'!$K69,0,OFFSET('פריסת חובות'!CQ32,0,-'תכנון הבראה'!$K69))*(1+'תכנון הבראה'!$E69)^('תכנון הבראה'!$K69/12)+
($C41=3)*'תכנון הבראה'!$L69*(CQ$17&lt;='תכנון הבראה'!$J69))+ IF($C41=4,(1-'תכנון הבראה'!$M69/'תכנון הבראה'!$B69)*'תכנון הבראה'!$C69,0)*(CQ$17&lt;='תכנון הבראה'!$D69)</f>
        <v>0</v>
      </c>
      <c r="CR41" s="162">
        <f ca="1">IF($A41="",0,($C41=0)*'פריסת חובות'!CR32 +($C41=1)*0+ ($C41=2)*IF(CR$17&lt;='תכנון הבראה'!$K69,0,OFFSET('פריסת חובות'!CR32,0,-'תכנון הבראה'!$K69))*(1+'תכנון הבראה'!$E69)^('תכנון הבראה'!$K69/12)+
($C41=3)*'תכנון הבראה'!$L69*(CR$17&lt;='תכנון הבראה'!$J69))+ IF($C41=4,(1-'תכנון הבראה'!$M69/'תכנון הבראה'!$B69)*'תכנון הבראה'!$C69,0)*(CR$17&lt;='תכנון הבראה'!$D69)</f>
        <v>0</v>
      </c>
      <c r="CS41" s="162">
        <f ca="1">IF($A41="",0,($C41=0)*'פריסת חובות'!CS32 +($C41=1)*0+ ($C41=2)*IF(CS$17&lt;='תכנון הבראה'!$K69,0,OFFSET('פריסת חובות'!CS32,0,-'תכנון הבראה'!$K69))*(1+'תכנון הבראה'!$E69)^('תכנון הבראה'!$K69/12)+
($C41=3)*'תכנון הבראה'!$L69*(CS$17&lt;='תכנון הבראה'!$J69))+ IF($C41=4,(1-'תכנון הבראה'!$M69/'תכנון הבראה'!$B69)*'תכנון הבראה'!$C69,0)*(CS$17&lt;='תכנון הבראה'!$D69)</f>
        <v>0</v>
      </c>
      <c r="CT41" s="162">
        <f ca="1">IF($A41="",0,($C41=0)*'פריסת חובות'!CT32 +($C41=1)*0+ ($C41=2)*IF(CT$17&lt;='תכנון הבראה'!$K69,0,OFFSET('פריסת חובות'!CT32,0,-'תכנון הבראה'!$K69))*(1+'תכנון הבראה'!$E69)^('תכנון הבראה'!$K69/12)+
($C41=3)*'תכנון הבראה'!$L69*(CT$17&lt;='תכנון הבראה'!$J69))+ IF($C41=4,(1-'תכנון הבראה'!$M69/'תכנון הבראה'!$B69)*'תכנון הבראה'!$C69,0)*(CT$17&lt;='תכנון הבראה'!$D69)</f>
        <v>0</v>
      </c>
      <c r="CU41" s="162">
        <f ca="1">IF($A41="",0,($C41=0)*'פריסת חובות'!CU32 +($C41=1)*0+ ($C41=2)*IF(CU$17&lt;='תכנון הבראה'!$K69,0,OFFSET('פריסת חובות'!CU32,0,-'תכנון הבראה'!$K69))*(1+'תכנון הבראה'!$E69)^('תכנון הבראה'!$K69/12)+
($C41=3)*'תכנון הבראה'!$L69*(CU$17&lt;='תכנון הבראה'!$J69))+ IF($C41=4,(1-'תכנון הבראה'!$M69/'תכנון הבראה'!$B69)*'תכנון הבראה'!$C69,0)*(CU$17&lt;='תכנון הבראה'!$D69)</f>
        <v>0</v>
      </c>
      <c r="CV41" s="162">
        <f ca="1">IF($A41="",0,($C41=0)*'פריסת חובות'!CV32 +($C41=1)*0+ ($C41=2)*IF(CV$17&lt;='תכנון הבראה'!$K69,0,OFFSET('פריסת חובות'!CV32,0,-'תכנון הבראה'!$K69))*(1+'תכנון הבראה'!$E69)^('תכנון הבראה'!$K69/12)+
($C41=3)*'תכנון הבראה'!$L69*(CV$17&lt;='תכנון הבראה'!$J69))+ IF($C41=4,(1-'תכנון הבראה'!$M69/'תכנון הבראה'!$B69)*'תכנון הבראה'!$C69,0)*(CV$17&lt;='תכנון הבראה'!$D69)</f>
        <v>0</v>
      </c>
      <c r="CW41" s="162">
        <f ca="1">IF($A41="",0,($C41=0)*'פריסת חובות'!CW32 +($C41=1)*0+ ($C41=2)*IF(CW$17&lt;='תכנון הבראה'!$K69,0,OFFSET('פריסת חובות'!CW32,0,-'תכנון הבראה'!$K69))*(1+'תכנון הבראה'!$E69)^('תכנון הבראה'!$K69/12)+
($C41=3)*'תכנון הבראה'!$L69*(CW$17&lt;='תכנון הבראה'!$J69))+ IF($C41=4,(1-'תכנון הבראה'!$M69/'תכנון הבראה'!$B69)*'תכנון הבראה'!$C69,0)*(CW$17&lt;='תכנון הבראה'!$D69)</f>
        <v>0</v>
      </c>
      <c r="CX41" s="162">
        <f ca="1">IF($A41="",0,($C41=0)*'פריסת חובות'!CX32 +($C41=1)*0+ ($C41=2)*IF(CX$17&lt;='תכנון הבראה'!$K69,0,OFFSET('פריסת חובות'!CX32,0,-'תכנון הבראה'!$K69))*(1+'תכנון הבראה'!$E69)^('תכנון הבראה'!$K69/12)+
($C41=3)*'תכנון הבראה'!$L69*(CX$17&lt;='תכנון הבראה'!$J69))+ IF($C41=4,(1-'תכנון הבראה'!$M69/'תכנון הבראה'!$B69)*'תכנון הבראה'!$C69,0)*(CX$17&lt;='תכנון הבראה'!$D69)</f>
        <v>0</v>
      </c>
      <c r="CY41" s="162">
        <f ca="1">IF($A41="",0,($C41=0)*'פריסת חובות'!CY32 +($C41=1)*0+ ($C41=2)*IF(CY$17&lt;='תכנון הבראה'!$K69,0,OFFSET('פריסת חובות'!CY32,0,-'תכנון הבראה'!$K69))*(1+'תכנון הבראה'!$E69)^('תכנון הבראה'!$K69/12)+
($C41=3)*'תכנון הבראה'!$L69*(CY$17&lt;='תכנון הבראה'!$J69))+ IF($C41=4,(1-'תכנון הבראה'!$M69/'תכנון הבראה'!$B69)*'תכנון הבראה'!$C69,0)*(CY$17&lt;='תכנון הבראה'!$D69)</f>
        <v>0</v>
      </c>
      <c r="CZ41" s="163">
        <f ca="1">IF($A41="",0,($C41=0)*'פריסת חובות'!CZ32 +($C41=1)*0+ ($C41=2)*IF(CZ$17&lt;='תכנון הבראה'!$K69,0,OFFSET('פריסת חובות'!CZ32,0,-'תכנון הבראה'!$K69))*(1+'תכנון הבראה'!$E69)^('תכנון הבראה'!$K69/12)+
($C41=3)*'תכנון הבראה'!$L69*(CZ$17&lt;='תכנון הבראה'!$J69))+ IF($C41=4,(1-'תכנון הבראה'!$M69/'תכנון הבראה'!$B69)*'תכנון הבראה'!$C69,0)*(CZ$17&lt;='תכנון הבראה'!$D69)</f>
        <v>0</v>
      </c>
    </row>
    <row r="42" spans="1:104" ht="12.75" hidden="1" customHeight="1" outlineLevel="1">
      <c r="A42" s="193" t="str">
        <f ca="1">'תכנון הבראה'!A70</f>
        <v/>
      </c>
      <c r="B42" s="161">
        <f>'תכנון הבראה'!H70</f>
        <v>0</v>
      </c>
      <c r="C42" s="158">
        <f t="shared" si="18"/>
        <v>0</v>
      </c>
      <c r="D42" s="158"/>
      <c r="E42" s="162">
        <f ca="1">IF($A42="",0,($C42=0)*'פריסת חובות'!E33 +($C42=1)*0+ ($C42=2)*IF(E$17&lt;='תכנון הבראה'!$K70,0,OFFSET('פריסת חובות'!E33,0,-'תכנון הבראה'!$K70))*(1+'תכנון הבראה'!$E70)^('תכנון הבראה'!$K70/12)+
($C42=3)*'תכנון הבראה'!$L70*(E$17&lt;='תכנון הבראה'!$J70))+ IF($C42=4,(1-'תכנון הבראה'!$M70/'תכנון הבראה'!$B70)*'תכנון הבראה'!$C70,0)*(E$17&lt;='תכנון הבראה'!$D70)</f>
        <v>0</v>
      </c>
      <c r="F42" s="162">
        <f ca="1">IF($A42="",0,($C42=0)*'פריסת חובות'!F33 +($C42=1)*0+ ($C42=2)*IF(F$17&lt;='תכנון הבראה'!$K70,0,OFFSET('פריסת חובות'!F33,0,-'תכנון הבראה'!$K70))*(1+'תכנון הבראה'!$E70)^('תכנון הבראה'!$K70/12)+
($C42=3)*'תכנון הבראה'!$L70*(F$17&lt;='תכנון הבראה'!$J70))+ IF($C42=4,(1-'תכנון הבראה'!$M70/'תכנון הבראה'!$B70)*'תכנון הבראה'!$C70,0)*(F$17&lt;='תכנון הבראה'!$D70)</f>
        <v>0</v>
      </c>
      <c r="G42" s="162">
        <f ca="1">IF($A42="",0,($C42=0)*'פריסת חובות'!G33 +($C42=1)*0+ ($C42=2)*IF(G$17&lt;='תכנון הבראה'!$K70,0,OFFSET('פריסת חובות'!G33,0,-'תכנון הבראה'!$K70))*(1+'תכנון הבראה'!$E70)^('תכנון הבראה'!$K70/12)+
($C42=3)*'תכנון הבראה'!$L70*(G$17&lt;='תכנון הבראה'!$J70))+ IF($C42=4,(1-'תכנון הבראה'!$M70/'תכנון הבראה'!$B70)*'תכנון הבראה'!$C70,0)*(G$17&lt;='תכנון הבראה'!$D70)</f>
        <v>0</v>
      </c>
      <c r="H42" s="162">
        <f ca="1">IF($A42="",0,($C42=0)*'פריסת חובות'!H33 +($C42=1)*0+ ($C42=2)*IF(H$17&lt;='תכנון הבראה'!$K70,0,OFFSET('פריסת חובות'!H33,0,-'תכנון הבראה'!$K70))*(1+'תכנון הבראה'!$E70)^('תכנון הבראה'!$K70/12)+
($C42=3)*'תכנון הבראה'!$L70*(H$17&lt;='תכנון הבראה'!$J70))+ IF($C42=4,(1-'תכנון הבראה'!$M70/'תכנון הבראה'!$B70)*'תכנון הבראה'!$C70,0)*(H$17&lt;='תכנון הבראה'!$D70)</f>
        <v>0</v>
      </c>
      <c r="I42" s="162">
        <f ca="1">IF($A42="",0,($C42=0)*'פריסת חובות'!I33 +($C42=1)*0+ ($C42=2)*IF(I$17&lt;='תכנון הבראה'!$K70,0,OFFSET('פריסת חובות'!I33,0,-'תכנון הבראה'!$K70))*(1+'תכנון הבראה'!$E70)^('תכנון הבראה'!$K70/12)+
($C42=3)*'תכנון הבראה'!$L70*(I$17&lt;='תכנון הבראה'!$J70))+ IF($C42=4,(1-'תכנון הבראה'!$M70/'תכנון הבראה'!$B70)*'תכנון הבראה'!$C70,0)*(I$17&lt;='תכנון הבראה'!$D70)</f>
        <v>0</v>
      </c>
      <c r="J42" s="162">
        <f ca="1">IF($A42="",0,($C42=0)*'פריסת חובות'!J33 +($C42=1)*0+ ($C42=2)*IF(J$17&lt;='תכנון הבראה'!$K70,0,OFFSET('פריסת חובות'!J33,0,-'תכנון הבראה'!$K70))*(1+'תכנון הבראה'!$E70)^('תכנון הבראה'!$K70/12)+
($C42=3)*'תכנון הבראה'!$L70*(J$17&lt;='תכנון הבראה'!$J70))+ IF($C42=4,(1-'תכנון הבראה'!$M70/'תכנון הבראה'!$B70)*'תכנון הבראה'!$C70,0)*(J$17&lt;='תכנון הבראה'!$D70)</f>
        <v>0</v>
      </c>
      <c r="K42" s="162">
        <f ca="1">IF($A42="",0,($C42=0)*'פריסת חובות'!K33 +($C42=1)*0+ ($C42=2)*IF(K$17&lt;='תכנון הבראה'!$K70,0,OFFSET('פריסת חובות'!K33,0,-'תכנון הבראה'!$K70))*(1+'תכנון הבראה'!$E70)^('תכנון הבראה'!$K70/12)+
($C42=3)*'תכנון הבראה'!$L70*(K$17&lt;='תכנון הבראה'!$J70))+ IF($C42=4,(1-'תכנון הבראה'!$M70/'תכנון הבראה'!$B70)*'תכנון הבראה'!$C70,0)*(K$17&lt;='תכנון הבראה'!$D70)</f>
        <v>0</v>
      </c>
      <c r="L42" s="162">
        <f ca="1">IF($A42="",0,($C42=0)*'פריסת חובות'!L33 +($C42=1)*0+ ($C42=2)*IF(L$17&lt;='תכנון הבראה'!$K70,0,OFFSET('פריסת חובות'!L33,0,-'תכנון הבראה'!$K70))*(1+'תכנון הבראה'!$E70)^('תכנון הבראה'!$K70/12)+
($C42=3)*'תכנון הבראה'!$L70*(L$17&lt;='תכנון הבראה'!$J70))+ IF($C42=4,(1-'תכנון הבראה'!$M70/'תכנון הבראה'!$B70)*'תכנון הבראה'!$C70,0)*(L$17&lt;='תכנון הבראה'!$D70)</f>
        <v>0</v>
      </c>
      <c r="M42" s="162">
        <f ca="1">IF($A42="",0,($C42=0)*'פריסת חובות'!M33 +($C42=1)*0+ ($C42=2)*IF(M$17&lt;='תכנון הבראה'!$K70,0,OFFSET('פריסת חובות'!M33,0,-'תכנון הבראה'!$K70))*(1+'תכנון הבראה'!$E70)^('תכנון הבראה'!$K70/12)+
($C42=3)*'תכנון הבראה'!$L70*(M$17&lt;='תכנון הבראה'!$J70))+ IF($C42=4,(1-'תכנון הבראה'!$M70/'תכנון הבראה'!$B70)*'תכנון הבראה'!$C70,0)*(M$17&lt;='תכנון הבראה'!$D70)</f>
        <v>0</v>
      </c>
      <c r="N42" s="162">
        <f ca="1">IF($A42="",0,($C42=0)*'פריסת חובות'!N33 +($C42=1)*0+ ($C42=2)*IF(N$17&lt;='תכנון הבראה'!$K70,0,OFFSET('פריסת חובות'!N33,0,-'תכנון הבראה'!$K70))*(1+'תכנון הבראה'!$E70)^('תכנון הבראה'!$K70/12)+
($C42=3)*'תכנון הבראה'!$L70*(N$17&lt;='תכנון הבראה'!$J70))+ IF($C42=4,(1-'תכנון הבראה'!$M70/'תכנון הבראה'!$B70)*'תכנון הבראה'!$C70,0)*(N$17&lt;='תכנון הבראה'!$D70)</f>
        <v>0</v>
      </c>
      <c r="O42" s="162">
        <f ca="1">IF($A42="",0,($C42=0)*'פריסת חובות'!O33 +($C42=1)*0+ ($C42=2)*IF(O$17&lt;='תכנון הבראה'!$K70,0,OFFSET('פריסת חובות'!O33,0,-'תכנון הבראה'!$K70))*(1+'תכנון הבראה'!$E70)^('תכנון הבראה'!$K70/12)+
($C42=3)*'תכנון הבראה'!$L70*(O$17&lt;='תכנון הבראה'!$J70))+ IF($C42=4,(1-'תכנון הבראה'!$M70/'תכנון הבראה'!$B70)*'תכנון הבראה'!$C70,0)*(O$17&lt;='תכנון הבראה'!$D70)</f>
        <v>0</v>
      </c>
      <c r="P42" s="162">
        <f ca="1">IF($A42="",0,($C42=0)*'פריסת חובות'!P33 +($C42=1)*0+ ($C42=2)*IF(P$17&lt;='תכנון הבראה'!$K70,0,OFFSET('פריסת חובות'!P33,0,-'תכנון הבראה'!$K70))*(1+'תכנון הבראה'!$E70)^('תכנון הבראה'!$K70/12)+
($C42=3)*'תכנון הבראה'!$L70*(P$17&lt;='תכנון הבראה'!$J70))+ IF($C42=4,(1-'תכנון הבראה'!$M70/'תכנון הבראה'!$B70)*'תכנון הבראה'!$C70,0)*(P$17&lt;='תכנון הבראה'!$D70)</f>
        <v>0</v>
      </c>
      <c r="Q42" s="162">
        <f ca="1">IF($A42="",0,($C42=0)*'פריסת חובות'!Q33 +($C42=1)*0+ ($C42=2)*IF(Q$17&lt;='תכנון הבראה'!$K70,0,OFFSET('פריסת חובות'!Q33,0,-'תכנון הבראה'!$K70))*(1+'תכנון הבראה'!$E70)^('תכנון הבראה'!$K70/12)+
($C42=3)*'תכנון הבראה'!$L70*(Q$17&lt;='תכנון הבראה'!$J70))+ IF($C42=4,(1-'תכנון הבראה'!$M70/'תכנון הבראה'!$B70)*'תכנון הבראה'!$C70,0)*(Q$17&lt;='תכנון הבראה'!$D70)</f>
        <v>0</v>
      </c>
      <c r="R42" s="162">
        <f ca="1">IF($A42="",0,($C42=0)*'פריסת חובות'!R33 +($C42=1)*0+ ($C42=2)*IF(R$17&lt;='תכנון הבראה'!$K70,0,OFFSET('פריסת חובות'!R33,0,-'תכנון הבראה'!$K70))*(1+'תכנון הבראה'!$E70)^('תכנון הבראה'!$K70/12)+
($C42=3)*'תכנון הבראה'!$L70*(R$17&lt;='תכנון הבראה'!$J70))+ IF($C42=4,(1-'תכנון הבראה'!$M70/'תכנון הבראה'!$B70)*'תכנון הבראה'!$C70,0)*(R$17&lt;='תכנון הבראה'!$D70)</f>
        <v>0</v>
      </c>
      <c r="S42" s="162">
        <f ca="1">IF($A42="",0,($C42=0)*'פריסת חובות'!S33 +($C42=1)*0+ ($C42=2)*IF(S$17&lt;='תכנון הבראה'!$K70,0,OFFSET('פריסת חובות'!S33,0,-'תכנון הבראה'!$K70))*(1+'תכנון הבראה'!$E70)^('תכנון הבראה'!$K70/12)+
($C42=3)*'תכנון הבראה'!$L70*(S$17&lt;='תכנון הבראה'!$J70))+ IF($C42=4,(1-'תכנון הבראה'!$M70/'תכנון הבראה'!$B70)*'תכנון הבראה'!$C70,0)*(S$17&lt;='תכנון הבראה'!$D70)</f>
        <v>0</v>
      </c>
      <c r="T42" s="162">
        <f ca="1">IF($A42="",0,($C42=0)*'פריסת חובות'!T33 +($C42=1)*0+ ($C42=2)*IF(T$17&lt;='תכנון הבראה'!$K70,0,OFFSET('פריסת חובות'!T33,0,-'תכנון הבראה'!$K70))*(1+'תכנון הבראה'!$E70)^('תכנון הבראה'!$K70/12)+
($C42=3)*'תכנון הבראה'!$L70*(T$17&lt;='תכנון הבראה'!$J70))+ IF($C42=4,(1-'תכנון הבראה'!$M70/'תכנון הבראה'!$B70)*'תכנון הבראה'!$C70,0)*(T$17&lt;='תכנון הבראה'!$D70)</f>
        <v>0</v>
      </c>
      <c r="U42" s="162">
        <f ca="1">IF($A42="",0,($C42=0)*'פריסת חובות'!U33 +($C42=1)*0+ ($C42=2)*IF(U$17&lt;='תכנון הבראה'!$K70,0,OFFSET('פריסת חובות'!U33,0,-'תכנון הבראה'!$K70))*(1+'תכנון הבראה'!$E70)^('תכנון הבראה'!$K70/12)+
($C42=3)*'תכנון הבראה'!$L70*(U$17&lt;='תכנון הבראה'!$J70))+ IF($C42=4,(1-'תכנון הבראה'!$M70/'תכנון הבראה'!$B70)*'תכנון הבראה'!$C70,0)*(U$17&lt;='תכנון הבראה'!$D70)</f>
        <v>0</v>
      </c>
      <c r="V42" s="162">
        <f ca="1">IF($A42="",0,($C42=0)*'פריסת חובות'!V33 +($C42=1)*0+ ($C42=2)*IF(V$17&lt;='תכנון הבראה'!$K70,0,OFFSET('פריסת חובות'!V33,0,-'תכנון הבראה'!$K70))*(1+'תכנון הבראה'!$E70)^('תכנון הבראה'!$K70/12)+
($C42=3)*'תכנון הבראה'!$L70*(V$17&lt;='תכנון הבראה'!$J70))+ IF($C42=4,(1-'תכנון הבראה'!$M70/'תכנון הבראה'!$B70)*'תכנון הבראה'!$C70,0)*(V$17&lt;='תכנון הבראה'!$D70)</f>
        <v>0</v>
      </c>
      <c r="W42" s="162">
        <f ca="1">IF($A42="",0,($C42=0)*'פריסת חובות'!W33 +($C42=1)*0+ ($C42=2)*IF(W$17&lt;='תכנון הבראה'!$K70,0,OFFSET('פריסת חובות'!W33,0,-'תכנון הבראה'!$K70))*(1+'תכנון הבראה'!$E70)^('תכנון הבראה'!$K70/12)+
($C42=3)*'תכנון הבראה'!$L70*(W$17&lt;='תכנון הבראה'!$J70))+ IF($C42=4,(1-'תכנון הבראה'!$M70/'תכנון הבראה'!$B70)*'תכנון הבראה'!$C70,0)*(W$17&lt;='תכנון הבראה'!$D70)</f>
        <v>0</v>
      </c>
      <c r="X42" s="162">
        <f ca="1">IF($A42="",0,($C42=0)*'פריסת חובות'!X33 +($C42=1)*0+ ($C42=2)*IF(X$17&lt;='תכנון הבראה'!$K70,0,OFFSET('פריסת חובות'!X33,0,-'תכנון הבראה'!$K70))*(1+'תכנון הבראה'!$E70)^('תכנון הבראה'!$K70/12)+
($C42=3)*'תכנון הבראה'!$L70*(X$17&lt;='תכנון הבראה'!$J70))+ IF($C42=4,(1-'תכנון הבראה'!$M70/'תכנון הבראה'!$B70)*'תכנון הבראה'!$C70,0)*(X$17&lt;='תכנון הבראה'!$D70)</f>
        <v>0</v>
      </c>
      <c r="Y42" s="162">
        <f ca="1">IF($A42="",0,($C42=0)*'פריסת חובות'!Y33 +($C42=1)*0+ ($C42=2)*IF(Y$17&lt;='תכנון הבראה'!$K70,0,OFFSET('פריסת חובות'!Y33,0,-'תכנון הבראה'!$K70))*(1+'תכנון הבראה'!$E70)^('תכנון הבראה'!$K70/12)+
($C42=3)*'תכנון הבראה'!$L70*(Y$17&lt;='תכנון הבראה'!$J70))+ IF($C42=4,(1-'תכנון הבראה'!$M70/'תכנון הבראה'!$B70)*'תכנון הבראה'!$C70,0)*(Y$17&lt;='תכנון הבראה'!$D70)</f>
        <v>0</v>
      </c>
      <c r="Z42" s="162">
        <f ca="1">IF($A42="",0,($C42=0)*'פריסת חובות'!Z33 +($C42=1)*0+ ($C42=2)*IF(Z$17&lt;='תכנון הבראה'!$K70,0,OFFSET('פריסת חובות'!Z33,0,-'תכנון הבראה'!$K70))*(1+'תכנון הבראה'!$E70)^('תכנון הבראה'!$K70/12)+
($C42=3)*'תכנון הבראה'!$L70*(Z$17&lt;='תכנון הבראה'!$J70))+ IF($C42=4,(1-'תכנון הבראה'!$M70/'תכנון הבראה'!$B70)*'תכנון הבראה'!$C70,0)*(Z$17&lt;='תכנון הבראה'!$D70)</f>
        <v>0</v>
      </c>
      <c r="AA42" s="162">
        <f ca="1">IF($A42="",0,($C42=0)*'פריסת חובות'!AA33 +($C42=1)*0+ ($C42=2)*IF(AA$17&lt;='תכנון הבראה'!$K70,0,OFFSET('פריסת חובות'!AA33,0,-'תכנון הבראה'!$K70))*(1+'תכנון הבראה'!$E70)^('תכנון הבראה'!$K70/12)+
($C42=3)*'תכנון הבראה'!$L70*(AA$17&lt;='תכנון הבראה'!$J70))+ IF($C42=4,(1-'תכנון הבראה'!$M70/'תכנון הבראה'!$B70)*'תכנון הבראה'!$C70,0)*(AA$17&lt;='תכנון הבראה'!$D70)</f>
        <v>0</v>
      </c>
      <c r="AB42" s="162">
        <f ca="1">IF($A42="",0,($C42=0)*'פריסת חובות'!AB33 +($C42=1)*0+ ($C42=2)*IF(AB$17&lt;='תכנון הבראה'!$K70,0,OFFSET('פריסת חובות'!AB33,0,-'תכנון הבראה'!$K70))*(1+'תכנון הבראה'!$E70)^('תכנון הבראה'!$K70/12)+
($C42=3)*'תכנון הבראה'!$L70*(AB$17&lt;='תכנון הבראה'!$J70))+ IF($C42=4,(1-'תכנון הבראה'!$M70/'תכנון הבראה'!$B70)*'תכנון הבראה'!$C70,0)*(AB$17&lt;='תכנון הבראה'!$D70)</f>
        <v>0</v>
      </c>
      <c r="AC42" s="162">
        <f ca="1">IF($A42="",0,($C42=0)*'פריסת חובות'!AC33 +($C42=1)*0+ ($C42=2)*IF(AC$17&lt;='תכנון הבראה'!$K70,0,OFFSET('פריסת חובות'!AC33,0,-'תכנון הבראה'!$K70))*(1+'תכנון הבראה'!$E70)^('תכנון הבראה'!$K70/12)+
($C42=3)*'תכנון הבראה'!$L70*(AC$17&lt;='תכנון הבראה'!$J70))+ IF($C42=4,(1-'תכנון הבראה'!$M70/'תכנון הבראה'!$B70)*'תכנון הבראה'!$C70,0)*(AC$17&lt;='תכנון הבראה'!$D70)</f>
        <v>0</v>
      </c>
      <c r="AD42" s="162">
        <f ca="1">IF($A42="",0,($C42=0)*'פריסת חובות'!AD33 +($C42=1)*0+ ($C42=2)*IF(AD$17&lt;='תכנון הבראה'!$K70,0,OFFSET('פריסת חובות'!AD33,0,-'תכנון הבראה'!$K70))*(1+'תכנון הבראה'!$E70)^('תכנון הבראה'!$K70/12)+
($C42=3)*'תכנון הבראה'!$L70*(AD$17&lt;='תכנון הבראה'!$J70))+ IF($C42=4,(1-'תכנון הבראה'!$M70/'תכנון הבראה'!$B70)*'תכנון הבראה'!$C70,0)*(AD$17&lt;='תכנון הבראה'!$D70)</f>
        <v>0</v>
      </c>
      <c r="AE42" s="162">
        <f ca="1">IF($A42="",0,($C42=0)*'פריסת חובות'!AE33 +($C42=1)*0+ ($C42=2)*IF(AE$17&lt;='תכנון הבראה'!$K70,0,OFFSET('פריסת חובות'!AE33,0,-'תכנון הבראה'!$K70))*(1+'תכנון הבראה'!$E70)^('תכנון הבראה'!$K70/12)+
($C42=3)*'תכנון הבראה'!$L70*(AE$17&lt;='תכנון הבראה'!$J70))+ IF($C42=4,(1-'תכנון הבראה'!$M70/'תכנון הבראה'!$B70)*'תכנון הבראה'!$C70,0)*(AE$17&lt;='תכנון הבראה'!$D70)</f>
        <v>0</v>
      </c>
      <c r="AF42" s="162">
        <f ca="1">IF($A42="",0,($C42=0)*'פריסת חובות'!AF33 +($C42=1)*0+ ($C42=2)*IF(AF$17&lt;='תכנון הבראה'!$K70,0,OFFSET('פריסת חובות'!AF33,0,-'תכנון הבראה'!$K70))*(1+'תכנון הבראה'!$E70)^('תכנון הבראה'!$K70/12)+
($C42=3)*'תכנון הבראה'!$L70*(AF$17&lt;='תכנון הבראה'!$J70))+ IF($C42=4,(1-'תכנון הבראה'!$M70/'תכנון הבראה'!$B70)*'תכנון הבראה'!$C70,0)*(AF$17&lt;='תכנון הבראה'!$D70)</f>
        <v>0</v>
      </c>
      <c r="AG42" s="162">
        <f ca="1">IF($A42="",0,($C42=0)*'פריסת חובות'!AG33 +($C42=1)*0+ ($C42=2)*IF(AG$17&lt;='תכנון הבראה'!$K70,0,OFFSET('פריסת חובות'!AG33,0,-'תכנון הבראה'!$K70))*(1+'תכנון הבראה'!$E70)^('תכנון הבראה'!$K70/12)+
($C42=3)*'תכנון הבראה'!$L70*(AG$17&lt;='תכנון הבראה'!$J70))+ IF($C42=4,(1-'תכנון הבראה'!$M70/'תכנון הבראה'!$B70)*'תכנון הבראה'!$C70,0)*(AG$17&lt;='תכנון הבראה'!$D70)</f>
        <v>0</v>
      </c>
      <c r="AH42" s="162">
        <f ca="1">IF($A42="",0,($C42=0)*'פריסת חובות'!AH33 +($C42=1)*0+ ($C42=2)*IF(AH$17&lt;='תכנון הבראה'!$K70,0,OFFSET('פריסת חובות'!AH33,0,-'תכנון הבראה'!$K70))*(1+'תכנון הבראה'!$E70)^('תכנון הבראה'!$K70/12)+
($C42=3)*'תכנון הבראה'!$L70*(AH$17&lt;='תכנון הבראה'!$J70))+ IF($C42=4,(1-'תכנון הבראה'!$M70/'תכנון הבראה'!$B70)*'תכנון הבראה'!$C70,0)*(AH$17&lt;='תכנון הבראה'!$D70)</f>
        <v>0</v>
      </c>
      <c r="AI42" s="162">
        <f ca="1">IF($A42="",0,($C42=0)*'פריסת חובות'!AI33 +($C42=1)*0+ ($C42=2)*IF(AI$17&lt;='תכנון הבראה'!$K70,0,OFFSET('פריסת חובות'!AI33,0,-'תכנון הבראה'!$K70))*(1+'תכנון הבראה'!$E70)^('תכנון הבראה'!$K70/12)+
($C42=3)*'תכנון הבראה'!$L70*(AI$17&lt;='תכנון הבראה'!$J70))+ IF($C42=4,(1-'תכנון הבראה'!$M70/'תכנון הבראה'!$B70)*'תכנון הבראה'!$C70,0)*(AI$17&lt;='תכנון הבראה'!$D70)</f>
        <v>0</v>
      </c>
      <c r="AJ42" s="162">
        <f ca="1">IF($A42="",0,($C42=0)*'פריסת חובות'!AJ33 +($C42=1)*0+ ($C42=2)*IF(AJ$17&lt;='תכנון הבראה'!$K70,0,OFFSET('פריסת חובות'!AJ33,0,-'תכנון הבראה'!$K70))*(1+'תכנון הבראה'!$E70)^('תכנון הבראה'!$K70/12)+
($C42=3)*'תכנון הבראה'!$L70*(AJ$17&lt;='תכנון הבראה'!$J70))+ IF($C42=4,(1-'תכנון הבראה'!$M70/'תכנון הבראה'!$B70)*'תכנון הבראה'!$C70,0)*(AJ$17&lt;='תכנון הבראה'!$D70)</f>
        <v>0</v>
      </c>
      <c r="AK42" s="162">
        <f ca="1">IF($A42="",0,($C42=0)*'פריסת חובות'!AK33 +($C42=1)*0+ ($C42=2)*IF(AK$17&lt;='תכנון הבראה'!$K70,0,OFFSET('פריסת חובות'!AK33,0,-'תכנון הבראה'!$K70))*(1+'תכנון הבראה'!$E70)^('תכנון הבראה'!$K70/12)+
($C42=3)*'תכנון הבראה'!$L70*(AK$17&lt;='תכנון הבראה'!$J70))+ IF($C42=4,(1-'תכנון הבראה'!$M70/'תכנון הבראה'!$B70)*'תכנון הבראה'!$C70,0)*(AK$17&lt;='תכנון הבראה'!$D70)</f>
        <v>0</v>
      </c>
      <c r="AL42" s="162">
        <f ca="1">IF($A42="",0,($C42=0)*'פריסת חובות'!AL33 +($C42=1)*0+ ($C42=2)*IF(AL$17&lt;='תכנון הבראה'!$K70,0,OFFSET('פריסת חובות'!AL33,0,-'תכנון הבראה'!$K70))*(1+'תכנון הבראה'!$E70)^('תכנון הבראה'!$K70/12)+
($C42=3)*'תכנון הבראה'!$L70*(AL$17&lt;='תכנון הבראה'!$J70))+ IF($C42=4,(1-'תכנון הבראה'!$M70/'תכנון הבראה'!$B70)*'תכנון הבראה'!$C70,0)*(AL$17&lt;='תכנון הבראה'!$D70)</f>
        <v>0</v>
      </c>
      <c r="AM42" s="162">
        <f ca="1">IF($A42="",0,($C42=0)*'פריסת חובות'!AM33 +($C42=1)*0+ ($C42=2)*IF(AM$17&lt;='תכנון הבראה'!$K70,0,OFFSET('פריסת חובות'!AM33,0,-'תכנון הבראה'!$K70))*(1+'תכנון הבראה'!$E70)^('תכנון הבראה'!$K70/12)+
($C42=3)*'תכנון הבראה'!$L70*(AM$17&lt;='תכנון הבראה'!$J70))+ IF($C42=4,(1-'תכנון הבראה'!$M70/'תכנון הבראה'!$B70)*'תכנון הבראה'!$C70,0)*(AM$17&lt;='תכנון הבראה'!$D70)</f>
        <v>0</v>
      </c>
      <c r="AN42" s="162">
        <f ca="1">IF($A42="",0,($C42=0)*'פריסת חובות'!AN33 +($C42=1)*0+ ($C42=2)*IF(AN$17&lt;='תכנון הבראה'!$K70,0,OFFSET('פריסת חובות'!AN33,0,-'תכנון הבראה'!$K70))*(1+'תכנון הבראה'!$E70)^('תכנון הבראה'!$K70/12)+
($C42=3)*'תכנון הבראה'!$L70*(AN$17&lt;='תכנון הבראה'!$J70))+ IF($C42=4,(1-'תכנון הבראה'!$M70/'תכנון הבראה'!$B70)*'תכנון הבראה'!$C70,0)*(AN$17&lt;='תכנון הבראה'!$D70)</f>
        <v>0</v>
      </c>
      <c r="AO42" s="162">
        <f ca="1">IF($A42="",0,($C42=0)*'פריסת חובות'!AO33 +($C42=1)*0+ ($C42=2)*IF(AO$17&lt;='תכנון הבראה'!$K70,0,OFFSET('פריסת חובות'!AO33,0,-'תכנון הבראה'!$K70))*(1+'תכנון הבראה'!$E70)^('תכנון הבראה'!$K70/12)+
($C42=3)*'תכנון הבראה'!$L70*(AO$17&lt;='תכנון הבראה'!$J70))+ IF($C42=4,(1-'תכנון הבראה'!$M70/'תכנון הבראה'!$B70)*'תכנון הבראה'!$C70,0)*(AO$17&lt;='תכנון הבראה'!$D70)</f>
        <v>0</v>
      </c>
      <c r="AP42" s="162">
        <f ca="1">IF($A42="",0,($C42=0)*'פריסת חובות'!AP33 +($C42=1)*0+ ($C42=2)*IF(AP$17&lt;='תכנון הבראה'!$K70,0,OFFSET('פריסת חובות'!AP33,0,-'תכנון הבראה'!$K70))*(1+'תכנון הבראה'!$E70)^('תכנון הבראה'!$K70/12)+
($C42=3)*'תכנון הבראה'!$L70*(AP$17&lt;='תכנון הבראה'!$J70))+ IF($C42=4,(1-'תכנון הבראה'!$M70/'תכנון הבראה'!$B70)*'תכנון הבראה'!$C70,0)*(AP$17&lt;='תכנון הבראה'!$D70)</f>
        <v>0</v>
      </c>
      <c r="AQ42" s="162">
        <f ca="1">IF($A42="",0,($C42=0)*'פריסת חובות'!AQ33 +($C42=1)*0+ ($C42=2)*IF(AQ$17&lt;='תכנון הבראה'!$K70,0,OFFSET('פריסת חובות'!AQ33,0,-'תכנון הבראה'!$K70))*(1+'תכנון הבראה'!$E70)^('תכנון הבראה'!$K70/12)+
($C42=3)*'תכנון הבראה'!$L70*(AQ$17&lt;='תכנון הבראה'!$J70))+ IF($C42=4,(1-'תכנון הבראה'!$M70/'תכנון הבראה'!$B70)*'תכנון הבראה'!$C70,0)*(AQ$17&lt;='תכנון הבראה'!$D70)</f>
        <v>0</v>
      </c>
      <c r="AR42" s="162">
        <f ca="1">IF($A42="",0,($C42=0)*'פריסת חובות'!AR33 +($C42=1)*0+ ($C42=2)*IF(AR$17&lt;='תכנון הבראה'!$K70,0,OFFSET('פריסת חובות'!AR33,0,-'תכנון הבראה'!$K70))*(1+'תכנון הבראה'!$E70)^('תכנון הבראה'!$K70/12)+
($C42=3)*'תכנון הבראה'!$L70*(AR$17&lt;='תכנון הבראה'!$J70))+ IF($C42=4,(1-'תכנון הבראה'!$M70/'תכנון הבראה'!$B70)*'תכנון הבראה'!$C70,0)*(AR$17&lt;='תכנון הבראה'!$D70)</f>
        <v>0</v>
      </c>
      <c r="AS42" s="162">
        <f ca="1">IF($A42="",0,($C42=0)*'פריסת חובות'!AS33 +($C42=1)*0+ ($C42=2)*IF(AS$17&lt;='תכנון הבראה'!$K70,0,OFFSET('פריסת חובות'!AS33,0,-'תכנון הבראה'!$K70))*(1+'תכנון הבראה'!$E70)^('תכנון הבראה'!$K70/12)+
($C42=3)*'תכנון הבראה'!$L70*(AS$17&lt;='תכנון הבראה'!$J70))+ IF($C42=4,(1-'תכנון הבראה'!$M70/'תכנון הבראה'!$B70)*'תכנון הבראה'!$C70,0)*(AS$17&lt;='תכנון הבראה'!$D70)</f>
        <v>0</v>
      </c>
      <c r="AT42" s="162">
        <f ca="1">IF($A42="",0,($C42=0)*'פריסת חובות'!AT33 +($C42=1)*0+ ($C42=2)*IF(AT$17&lt;='תכנון הבראה'!$K70,0,OFFSET('פריסת חובות'!AT33,0,-'תכנון הבראה'!$K70))*(1+'תכנון הבראה'!$E70)^('תכנון הבראה'!$K70/12)+
($C42=3)*'תכנון הבראה'!$L70*(AT$17&lt;='תכנון הבראה'!$J70))+ IF($C42=4,(1-'תכנון הבראה'!$M70/'תכנון הבראה'!$B70)*'תכנון הבראה'!$C70,0)*(AT$17&lt;='תכנון הבראה'!$D70)</f>
        <v>0</v>
      </c>
      <c r="AU42" s="162">
        <f ca="1">IF($A42="",0,($C42=0)*'פריסת חובות'!AU33 +($C42=1)*0+ ($C42=2)*IF(AU$17&lt;='תכנון הבראה'!$K70,0,OFFSET('פריסת חובות'!AU33,0,-'תכנון הבראה'!$K70))*(1+'תכנון הבראה'!$E70)^('תכנון הבראה'!$K70/12)+
($C42=3)*'תכנון הבראה'!$L70*(AU$17&lt;='תכנון הבראה'!$J70))+ IF($C42=4,(1-'תכנון הבראה'!$M70/'תכנון הבראה'!$B70)*'תכנון הבראה'!$C70,0)*(AU$17&lt;='תכנון הבראה'!$D70)</f>
        <v>0</v>
      </c>
      <c r="AV42" s="162">
        <f ca="1">IF($A42="",0,($C42=0)*'פריסת חובות'!AV33 +($C42=1)*0+ ($C42=2)*IF(AV$17&lt;='תכנון הבראה'!$K70,0,OFFSET('פריסת חובות'!AV33,0,-'תכנון הבראה'!$K70))*(1+'תכנון הבראה'!$E70)^('תכנון הבראה'!$K70/12)+
($C42=3)*'תכנון הבראה'!$L70*(AV$17&lt;='תכנון הבראה'!$J70))+ IF($C42=4,(1-'תכנון הבראה'!$M70/'תכנון הבראה'!$B70)*'תכנון הבראה'!$C70,0)*(AV$17&lt;='תכנון הבראה'!$D70)</f>
        <v>0</v>
      </c>
      <c r="AW42" s="162">
        <f ca="1">IF($A42="",0,($C42=0)*'פריסת חובות'!AW33 +($C42=1)*0+ ($C42=2)*IF(AW$17&lt;='תכנון הבראה'!$K70,0,OFFSET('פריסת חובות'!AW33,0,-'תכנון הבראה'!$K70))*(1+'תכנון הבראה'!$E70)^('תכנון הבראה'!$K70/12)+
($C42=3)*'תכנון הבראה'!$L70*(AW$17&lt;='תכנון הבראה'!$J70))+ IF($C42=4,(1-'תכנון הבראה'!$M70/'תכנון הבראה'!$B70)*'תכנון הבראה'!$C70,0)*(AW$17&lt;='תכנון הבראה'!$D70)</f>
        <v>0</v>
      </c>
      <c r="AX42" s="162">
        <f ca="1">IF($A42="",0,($C42=0)*'פריסת חובות'!AX33 +($C42=1)*0+ ($C42=2)*IF(AX$17&lt;='תכנון הבראה'!$K70,0,OFFSET('פריסת חובות'!AX33,0,-'תכנון הבראה'!$K70))*(1+'תכנון הבראה'!$E70)^('תכנון הבראה'!$K70/12)+
($C42=3)*'תכנון הבראה'!$L70*(AX$17&lt;='תכנון הבראה'!$J70))+ IF($C42=4,(1-'תכנון הבראה'!$M70/'תכנון הבראה'!$B70)*'תכנון הבראה'!$C70,0)*(AX$17&lt;='תכנון הבראה'!$D70)</f>
        <v>0</v>
      </c>
      <c r="AY42" s="162">
        <f ca="1">IF($A42="",0,($C42=0)*'פריסת חובות'!AY33 +($C42=1)*0+ ($C42=2)*IF(AY$17&lt;='תכנון הבראה'!$K70,0,OFFSET('פריסת חובות'!AY33,0,-'תכנון הבראה'!$K70))*(1+'תכנון הבראה'!$E70)^('תכנון הבראה'!$K70/12)+
($C42=3)*'תכנון הבראה'!$L70*(AY$17&lt;='תכנון הבראה'!$J70))+ IF($C42=4,(1-'תכנון הבראה'!$M70/'תכנון הבראה'!$B70)*'תכנון הבראה'!$C70,0)*(AY$17&lt;='תכנון הבראה'!$D70)</f>
        <v>0</v>
      </c>
      <c r="AZ42" s="162">
        <f ca="1">IF($A42="",0,($C42=0)*'פריסת חובות'!AZ33 +($C42=1)*0+ ($C42=2)*IF(AZ$17&lt;='תכנון הבראה'!$K70,0,OFFSET('פריסת חובות'!AZ33,0,-'תכנון הבראה'!$K70))*(1+'תכנון הבראה'!$E70)^('תכנון הבראה'!$K70/12)+
($C42=3)*'תכנון הבראה'!$L70*(AZ$17&lt;='תכנון הבראה'!$J70))+ IF($C42=4,(1-'תכנון הבראה'!$M70/'תכנון הבראה'!$B70)*'תכנון הבראה'!$C70,0)*(AZ$17&lt;='תכנון הבראה'!$D70)</f>
        <v>0</v>
      </c>
      <c r="BA42" s="162">
        <f ca="1">IF($A42="",0,($C42=0)*'פריסת חובות'!BA33 +($C42=1)*0+ ($C42=2)*IF(BA$17&lt;='תכנון הבראה'!$K70,0,OFFSET('פריסת חובות'!BA33,0,-'תכנון הבראה'!$K70))*(1+'תכנון הבראה'!$E70)^('תכנון הבראה'!$K70/12)+
($C42=3)*'תכנון הבראה'!$L70*(BA$17&lt;='תכנון הבראה'!$J70))+ IF($C42=4,(1-'תכנון הבראה'!$M70/'תכנון הבראה'!$B70)*'תכנון הבראה'!$C70,0)*(BA$17&lt;='תכנון הבראה'!$D70)</f>
        <v>0</v>
      </c>
      <c r="BB42" s="162">
        <f ca="1">IF($A42="",0,($C42=0)*'פריסת חובות'!BB33 +($C42=1)*0+ ($C42=2)*IF(BB$17&lt;='תכנון הבראה'!$K70,0,OFFSET('פריסת חובות'!BB33,0,-'תכנון הבראה'!$K70))*(1+'תכנון הבראה'!$E70)^('תכנון הבראה'!$K70/12)+
($C42=3)*'תכנון הבראה'!$L70*(BB$17&lt;='תכנון הבראה'!$J70))+ IF($C42=4,(1-'תכנון הבראה'!$M70/'תכנון הבראה'!$B70)*'תכנון הבראה'!$C70,0)*(BB$17&lt;='תכנון הבראה'!$D70)</f>
        <v>0</v>
      </c>
      <c r="BC42" s="162">
        <f ca="1">IF($A42="",0,($C42=0)*'פריסת חובות'!BC33 +($C42=1)*0+ ($C42=2)*IF(BC$17&lt;='תכנון הבראה'!$K70,0,OFFSET('פריסת חובות'!BC33,0,-'תכנון הבראה'!$K70))*(1+'תכנון הבראה'!$E70)^('תכנון הבראה'!$K70/12)+
($C42=3)*'תכנון הבראה'!$L70*(BC$17&lt;='תכנון הבראה'!$J70))+ IF($C42=4,(1-'תכנון הבראה'!$M70/'תכנון הבראה'!$B70)*'תכנון הבראה'!$C70,0)*(BC$17&lt;='תכנון הבראה'!$D70)</f>
        <v>0</v>
      </c>
      <c r="BD42" s="162">
        <f ca="1">IF($A42="",0,($C42=0)*'פריסת חובות'!BD33 +($C42=1)*0+ ($C42=2)*IF(BD$17&lt;='תכנון הבראה'!$K70,0,OFFSET('פריסת חובות'!BD33,0,-'תכנון הבראה'!$K70))*(1+'תכנון הבראה'!$E70)^('תכנון הבראה'!$K70/12)+
($C42=3)*'תכנון הבראה'!$L70*(BD$17&lt;='תכנון הבראה'!$J70))+ IF($C42=4,(1-'תכנון הבראה'!$M70/'תכנון הבראה'!$B70)*'תכנון הבראה'!$C70,0)*(BD$17&lt;='תכנון הבראה'!$D70)</f>
        <v>0</v>
      </c>
      <c r="BE42" s="162">
        <f ca="1">IF($A42="",0,($C42=0)*'פריסת חובות'!BE33 +($C42=1)*0+ ($C42=2)*IF(BE$17&lt;='תכנון הבראה'!$K70,0,OFFSET('פריסת חובות'!BE33,0,-'תכנון הבראה'!$K70))*(1+'תכנון הבראה'!$E70)^('תכנון הבראה'!$K70/12)+
($C42=3)*'תכנון הבראה'!$L70*(BE$17&lt;='תכנון הבראה'!$J70))+ IF($C42=4,(1-'תכנון הבראה'!$M70/'תכנון הבראה'!$B70)*'תכנון הבראה'!$C70,0)*(BE$17&lt;='תכנון הבראה'!$D70)</f>
        <v>0</v>
      </c>
      <c r="BF42" s="162">
        <f ca="1">IF($A42="",0,($C42=0)*'פריסת חובות'!BF33 +($C42=1)*0+ ($C42=2)*IF(BF$17&lt;='תכנון הבראה'!$K70,0,OFFSET('פריסת חובות'!BF33,0,-'תכנון הבראה'!$K70))*(1+'תכנון הבראה'!$E70)^('תכנון הבראה'!$K70/12)+
($C42=3)*'תכנון הבראה'!$L70*(BF$17&lt;='תכנון הבראה'!$J70))+ IF($C42=4,(1-'תכנון הבראה'!$M70/'תכנון הבראה'!$B70)*'תכנון הבראה'!$C70,0)*(BF$17&lt;='תכנון הבראה'!$D70)</f>
        <v>0</v>
      </c>
      <c r="BG42" s="162">
        <f ca="1">IF($A42="",0,($C42=0)*'פריסת חובות'!BG33 +($C42=1)*0+ ($C42=2)*IF(BG$17&lt;='תכנון הבראה'!$K70,0,OFFSET('פריסת חובות'!BG33,0,-'תכנון הבראה'!$K70))*(1+'תכנון הבראה'!$E70)^('תכנון הבראה'!$K70/12)+
($C42=3)*'תכנון הבראה'!$L70*(BG$17&lt;='תכנון הבראה'!$J70))+ IF($C42=4,(1-'תכנון הבראה'!$M70/'תכנון הבראה'!$B70)*'תכנון הבראה'!$C70,0)*(BG$17&lt;='תכנון הבראה'!$D70)</f>
        <v>0</v>
      </c>
      <c r="BH42" s="162">
        <f ca="1">IF($A42="",0,($C42=0)*'פריסת חובות'!BH33 +($C42=1)*0+ ($C42=2)*IF(BH$17&lt;='תכנון הבראה'!$K70,0,OFFSET('פריסת חובות'!BH33,0,-'תכנון הבראה'!$K70))*(1+'תכנון הבראה'!$E70)^('תכנון הבראה'!$K70/12)+
($C42=3)*'תכנון הבראה'!$L70*(BH$17&lt;='תכנון הבראה'!$J70))+ IF($C42=4,(1-'תכנון הבראה'!$M70/'תכנון הבראה'!$B70)*'תכנון הבראה'!$C70,0)*(BH$17&lt;='תכנון הבראה'!$D70)</f>
        <v>0</v>
      </c>
      <c r="BI42" s="162">
        <f ca="1">IF($A42="",0,($C42=0)*'פריסת חובות'!BI33 +($C42=1)*0+ ($C42=2)*IF(BI$17&lt;='תכנון הבראה'!$K70,0,OFFSET('פריסת חובות'!BI33,0,-'תכנון הבראה'!$K70))*(1+'תכנון הבראה'!$E70)^('תכנון הבראה'!$K70/12)+
($C42=3)*'תכנון הבראה'!$L70*(BI$17&lt;='תכנון הבראה'!$J70))+ IF($C42=4,(1-'תכנון הבראה'!$M70/'תכנון הבראה'!$B70)*'תכנון הבראה'!$C70,0)*(BI$17&lt;='תכנון הבראה'!$D70)</f>
        <v>0</v>
      </c>
      <c r="BJ42" s="162">
        <f ca="1">IF($A42="",0,($C42=0)*'פריסת חובות'!BJ33 +($C42=1)*0+ ($C42=2)*IF(BJ$17&lt;='תכנון הבראה'!$K70,0,OFFSET('פריסת חובות'!BJ33,0,-'תכנון הבראה'!$K70))*(1+'תכנון הבראה'!$E70)^('תכנון הבראה'!$K70/12)+
($C42=3)*'תכנון הבראה'!$L70*(BJ$17&lt;='תכנון הבראה'!$J70))+ IF($C42=4,(1-'תכנון הבראה'!$M70/'תכנון הבראה'!$B70)*'תכנון הבראה'!$C70,0)*(BJ$17&lt;='תכנון הבראה'!$D70)</f>
        <v>0</v>
      </c>
      <c r="BK42" s="162">
        <f ca="1">IF($A42="",0,($C42=0)*'פריסת חובות'!BK33 +($C42=1)*0+ ($C42=2)*IF(BK$17&lt;='תכנון הבראה'!$K70,0,OFFSET('פריסת חובות'!BK33,0,-'תכנון הבראה'!$K70))*(1+'תכנון הבראה'!$E70)^('תכנון הבראה'!$K70/12)+
($C42=3)*'תכנון הבראה'!$L70*(BK$17&lt;='תכנון הבראה'!$J70))+ IF($C42=4,(1-'תכנון הבראה'!$M70/'תכנון הבראה'!$B70)*'תכנון הבראה'!$C70,0)*(BK$17&lt;='תכנון הבראה'!$D70)</f>
        <v>0</v>
      </c>
      <c r="BL42" s="162">
        <f ca="1">IF($A42="",0,($C42=0)*'פריסת חובות'!BL33 +($C42=1)*0+ ($C42=2)*IF(BL$17&lt;='תכנון הבראה'!$K70,0,OFFSET('פריסת חובות'!BL33,0,-'תכנון הבראה'!$K70))*(1+'תכנון הבראה'!$E70)^('תכנון הבראה'!$K70/12)+
($C42=3)*'תכנון הבראה'!$L70*(BL$17&lt;='תכנון הבראה'!$J70))+ IF($C42=4,(1-'תכנון הבראה'!$M70/'תכנון הבראה'!$B70)*'תכנון הבראה'!$C70,0)*(BL$17&lt;='תכנון הבראה'!$D70)</f>
        <v>0</v>
      </c>
      <c r="BM42" s="162">
        <f ca="1">IF($A42="",0,($C42=0)*'פריסת חובות'!BM33 +($C42=1)*0+ ($C42=2)*IF(BM$17&lt;='תכנון הבראה'!$K70,0,OFFSET('פריסת חובות'!BM33,0,-'תכנון הבראה'!$K70))*(1+'תכנון הבראה'!$E70)^('תכנון הבראה'!$K70/12)+
($C42=3)*'תכנון הבראה'!$L70*(BM$17&lt;='תכנון הבראה'!$J70))+ IF($C42=4,(1-'תכנון הבראה'!$M70/'תכנון הבראה'!$B70)*'תכנון הבראה'!$C70,0)*(BM$17&lt;='תכנון הבראה'!$D70)</f>
        <v>0</v>
      </c>
      <c r="BN42" s="162">
        <f ca="1">IF($A42="",0,($C42=0)*'פריסת חובות'!BN33 +($C42=1)*0+ ($C42=2)*IF(BN$17&lt;='תכנון הבראה'!$K70,0,OFFSET('פריסת חובות'!BN33,0,-'תכנון הבראה'!$K70))*(1+'תכנון הבראה'!$E70)^('תכנון הבראה'!$K70/12)+
($C42=3)*'תכנון הבראה'!$L70*(BN$17&lt;='תכנון הבראה'!$J70))+ IF($C42=4,(1-'תכנון הבראה'!$M70/'תכנון הבראה'!$B70)*'תכנון הבראה'!$C70,0)*(BN$17&lt;='תכנון הבראה'!$D70)</f>
        <v>0</v>
      </c>
      <c r="BO42" s="162">
        <f ca="1">IF($A42="",0,($C42=0)*'פריסת חובות'!BO33 +($C42=1)*0+ ($C42=2)*IF(BO$17&lt;='תכנון הבראה'!$K70,0,OFFSET('פריסת חובות'!BO33,0,-'תכנון הבראה'!$K70))*(1+'תכנון הבראה'!$E70)^('תכנון הבראה'!$K70/12)+
($C42=3)*'תכנון הבראה'!$L70*(BO$17&lt;='תכנון הבראה'!$J70))+ IF($C42=4,(1-'תכנון הבראה'!$M70/'תכנון הבראה'!$B70)*'תכנון הבראה'!$C70,0)*(BO$17&lt;='תכנון הבראה'!$D70)</f>
        <v>0</v>
      </c>
      <c r="BP42" s="162">
        <f ca="1">IF($A42="",0,($C42=0)*'פריסת חובות'!BP33 +($C42=1)*0+ ($C42=2)*IF(BP$17&lt;='תכנון הבראה'!$K70,0,OFFSET('פריסת חובות'!BP33,0,-'תכנון הבראה'!$K70))*(1+'תכנון הבראה'!$E70)^('תכנון הבראה'!$K70/12)+
($C42=3)*'תכנון הבראה'!$L70*(BP$17&lt;='תכנון הבראה'!$J70))+ IF($C42=4,(1-'תכנון הבראה'!$M70/'תכנון הבראה'!$B70)*'תכנון הבראה'!$C70,0)*(BP$17&lt;='תכנון הבראה'!$D70)</f>
        <v>0</v>
      </c>
      <c r="BQ42" s="162">
        <f ca="1">IF($A42="",0,($C42=0)*'פריסת חובות'!BQ33 +($C42=1)*0+ ($C42=2)*IF(BQ$17&lt;='תכנון הבראה'!$K70,0,OFFSET('פריסת חובות'!BQ33,0,-'תכנון הבראה'!$K70))*(1+'תכנון הבראה'!$E70)^('תכנון הבראה'!$K70/12)+
($C42=3)*'תכנון הבראה'!$L70*(BQ$17&lt;='תכנון הבראה'!$J70))+ IF($C42=4,(1-'תכנון הבראה'!$M70/'תכנון הבראה'!$B70)*'תכנון הבראה'!$C70,0)*(BQ$17&lt;='תכנון הבראה'!$D70)</f>
        <v>0</v>
      </c>
      <c r="BR42" s="162">
        <f ca="1">IF($A42="",0,($C42=0)*'פריסת חובות'!BR33 +($C42=1)*0+ ($C42=2)*IF(BR$17&lt;='תכנון הבראה'!$K70,0,OFFSET('פריסת חובות'!BR33,0,-'תכנון הבראה'!$K70))*(1+'תכנון הבראה'!$E70)^('תכנון הבראה'!$K70/12)+
($C42=3)*'תכנון הבראה'!$L70*(BR$17&lt;='תכנון הבראה'!$J70))+ IF($C42=4,(1-'תכנון הבראה'!$M70/'תכנון הבראה'!$B70)*'תכנון הבראה'!$C70,0)*(BR$17&lt;='תכנון הבראה'!$D70)</f>
        <v>0</v>
      </c>
      <c r="BS42" s="162">
        <f ca="1">IF($A42="",0,($C42=0)*'פריסת חובות'!BS33 +($C42=1)*0+ ($C42=2)*IF(BS$17&lt;='תכנון הבראה'!$K70,0,OFFSET('פריסת חובות'!BS33,0,-'תכנון הבראה'!$K70))*(1+'תכנון הבראה'!$E70)^('תכנון הבראה'!$K70/12)+
($C42=3)*'תכנון הבראה'!$L70*(BS$17&lt;='תכנון הבראה'!$J70))+ IF($C42=4,(1-'תכנון הבראה'!$M70/'תכנון הבראה'!$B70)*'תכנון הבראה'!$C70,0)*(BS$17&lt;='תכנון הבראה'!$D70)</f>
        <v>0</v>
      </c>
      <c r="BT42" s="162">
        <f ca="1">IF($A42="",0,($C42=0)*'פריסת חובות'!BT33 +($C42=1)*0+ ($C42=2)*IF(BT$17&lt;='תכנון הבראה'!$K70,0,OFFSET('פריסת חובות'!BT33,0,-'תכנון הבראה'!$K70))*(1+'תכנון הבראה'!$E70)^('תכנון הבראה'!$K70/12)+
($C42=3)*'תכנון הבראה'!$L70*(BT$17&lt;='תכנון הבראה'!$J70))+ IF($C42=4,(1-'תכנון הבראה'!$M70/'תכנון הבראה'!$B70)*'תכנון הבראה'!$C70,0)*(BT$17&lt;='תכנון הבראה'!$D70)</f>
        <v>0</v>
      </c>
      <c r="BU42" s="162">
        <f ca="1">IF($A42="",0,($C42=0)*'פריסת חובות'!BU33 +($C42=1)*0+ ($C42=2)*IF(BU$17&lt;='תכנון הבראה'!$K70,0,OFFSET('פריסת חובות'!BU33,0,-'תכנון הבראה'!$K70))*(1+'תכנון הבראה'!$E70)^('תכנון הבראה'!$K70/12)+
($C42=3)*'תכנון הבראה'!$L70*(BU$17&lt;='תכנון הבראה'!$J70))+ IF($C42=4,(1-'תכנון הבראה'!$M70/'תכנון הבראה'!$B70)*'תכנון הבראה'!$C70,0)*(BU$17&lt;='תכנון הבראה'!$D70)</f>
        <v>0</v>
      </c>
      <c r="BV42" s="162">
        <f ca="1">IF($A42="",0,($C42=0)*'פריסת חובות'!BV33 +($C42=1)*0+ ($C42=2)*IF(BV$17&lt;='תכנון הבראה'!$K70,0,OFFSET('פריסת חובות'!BV33,0,-'תכנון הבראה'!$K70))*(1+'תכנון הבראה'!$E70)^('תכנון הבראה'!$K70/12)+
($C42=3)*'תכנון הבראה'!$L70*(BV$17&lt;='תכנון הבראה'!$J70))+ IF($C42=4,(1-'תכנון הבראה'!$M70/'תכנון הבראה'!$B70)*'תכנון הבראה'!$C70,0)*(BV$17&lt;='תכנון הבראה'!$D70)</f>
        <v>0</v>
      </c>
      <c r="BW42" s="162">
        <f ca="1">IF($A42="",0,($C42=0)*'פריסת חובות'!BW33 +($C42=1)*0+ ($C42=2)*IF(BW$17&lt;='תכנון הבראה'!$K70,0,OFFSET('פריסת חובות'!BW33,0,-'תכנון הבראה'!$K70))*(1+'תכנון הבראה'!$E70)^('תכנון הבראה'!$K70/12)+
($C42=3)*'תכנון הבראה'!$L70*(BW$17&lt;='תכנון הבראה'!$J70))+ IF($C42=4,(1-'תכנון הבראה'!$M70/'תכנון הבראה'!$B70)*'תכנון הבראה'!$C70,0)*(BW$17&lt;='תכנון הבראה'!$D70)</f>
        <v>0</v>
      </c>
      <c r="BX42" s="162">
        <f ca="1">IF($A42="",0,($C42=0)*'פריסת חובות'!BX33 +($C42=1)*0+ ($C42=2)*IF(BX$17&lt;='תכנון הבראה'!$K70,0,OFFSET('פריסת חובות'!BX33,0,-'תכנון הבראה'!$K70))*(1+'תכנון הבראה'!$E70)^('תכנון הבראה'!$K70/12)+
($C42=3)*'תכנון הבראה'!$L70*(BX$17&lt;='תכנון הבראה'!$J70))+ IF($C42=4,(1-'תכנון הבראה'!$M70/'תכנון הבראה'!$B70)*'תכנון הבראה'!$C70,0)*(BX$17&lt;='תכנון הבראה'!$D70)</f>
        <v>0</v>
      </c>
      <c r="BY42" s="162">
        <f ca="1">IF($A42="",0,($C42=0)*'פריסת חובות'!BY33 +($C42=1)*0+ ($C42=2)*IF(BY$17&lt;='תכנון הבראה'!$K70,0,OFFSET('פריסת חובות'!BY33,0,-'תכנון הבראה'!$K70))*(1+'תכנון הבראה'!$E70)^('תכנון הבראה'!$K70/12)+
($C42=3)*'תכנון הבראה'!$L70*(BY$17&lt;='תכנון הבראה'!$J70))+ IF($C42=4,(1-'תכנון הבראה'!$M70/'תכנון הבראה'!$B70)*'תכנון הבראה'!$C70,0)*(BY$17&lt;='תכנון הבראה'!$D70)</f>
        <v>0</v>
      </c>
      <c r="BZ42" s="162">
        <f ca="1">IF($A42="",0,($C42=0)*'פריסת חובות'!BZ33 +($C42=1)*0+ ($C42=2)*IF(BZ$17&lt;='תכנון הבראה'!$K70,0,OFFSET('פריסת חובות'!BZ33,0,-'תכנון הבראה'!$K70))*(1+'תכנון הבראה'!$E70)^('תכנון הבראה'!$K70/12)+
($C42=3)*'תכנון הבראה'!$L70*(BZ$17&lt;='תכנון הבראה'!$J70))+ IF($C42=4,(1-'תכנון הבראה'!$M70/'תכנון הבראה'!$B70)*'תכנון הבראה'!$C70,0)*(BZ$17&lt;='תכנון הבראה'!$D70)</f>
        <v>0</v>
      </c>
      <c r="CA42" s="162">
        <f ca="1">IF($A42="",0,($C42=0)*'פריסת חובות'!CA33 +($C42=1)*0+ ($C42=2)*IF(CA$17&lt;='תכנון הבראה'!$K70,0,OFFSET('פריסת חובות'!CA33,0,-'תכנון הבראה'!$K70))*(1+'תכנון הבראה'!$E70)^('תכנון הבראה'!$K70/12)+
($C42=3)*'תכנון הבראה'!$L70*(CA$17&lt;='תכנון הבראה'!$J70))+ IF($C42=4,(1-'תכנון הבראה'!$M70/'תכנון הבראה'!$B70)*'תכנון הבראה'!$C70,0)*(CA$17&lt;='תכנון הבראה'!$D70)</f>
        <v>0</v>
      </c>
      <c r="CB42" s="162">
        <f ca="1">IF($A42="",0,($C42=0)*'פריסת חובות'!CB33 +($C42=1)*0+ ($C42=2)*IF(CB$17&lt;='תכנון הבראה'!$K70,0,OFFSET('פריסת חובות'!CB33,0,-'תכנון הבראה'!$K70))*(1+'תכנון הבראה'!$E70)^('תכנון הבראה'!$K70/12)+
($C42=3)*'תכנון הבראה'!$L70*(CB$17&lt;='תכנון הבראה'!$J70))+ IF($C42=4,(1-'תכנון הבראה'!$M70/'תכנון הבראה'!$B70)*'תכנון הבראה'!$C70,0)*(CB$17&lt;='תכנון הבראה'!$D70)</f>
        <v>0</v>
      </c>
      <c r="CC42" s="162">
        <f ca="1">IF($A42="",0,($C42=0)*'פריסת חובות'!CC33 +($C42=1)*0+ ($C42=2)*IF(CC$17&lt;='תכנון הבראה'!$K70,0,OFFSET('פריסת חובות'!CC33,0,-'תכנון הבראה'!$K70))*(1+'תכנון הבראה'!$E70)^('תכנון הבראה'!$K70/12)+
($C42=3)*'תכנון הבראה'!$L70*(CC$17&lt;='תכנון הבראה'!$J70))+ IF($C42=4,(1-'תכנון הבראה'!$M70/'תכנון הבראה'!$B70)*'תכנון הבראה'!$C70,0)*(CC$17&lt;='תכנון הבראה'!$D70)</f>
        <v>0</v>
      </c>
      <c r="CD42" s="162">
        <f ca="1">IF($A42="",0,($C42=0)*'פריסת חובות'!CD33 +($C42=1)*0+ ($C42=2)*IF(CD$17&lt;='תכנון הבראה'!$K70,0,OFFSET('פריסת חובות'!CD33,0,-'תכנון הבראה'!$K70))*(1+'תכנון הבראה'!$E70)^('תכנון הבראה'!$K70/12)+
($C42=3)*'תכנון הבראה'!$L70*(CD$17&lt;='תכנון הבראה'!$J70))+ IF($C42=4,(1-'תכנון הבראה'!$M70/'תכנון הבראה'!$B70)*'תכנון הבראה'!$C70,0)*(CD$17&lt;='תכנון הבראה'!$D70)</f>
        <v>0</v>
      </c>
      <c r="CE42" s="162">
        <f ca="1">IF($A42="",0,($C42=0)*'פריסת חובות'!CE33 +($C42=1)*0+ ($C42=2)*IF(CE$17&lt;='תכנון הבראה'!$K70,0,OFFSET('פריסת חובות'!CE33,0,-'תכנון הבראה'!$K70))*(1+'תכנון הבראה'!$E70)^('תכנון הבראה'!$K70/12)+
($C42=3)*'תכנון הבראה'!$L70*(CE$17&lt;='תכנון הבראה'!$J70))+ IF($C42=4,(1-'תכנון הבראה'!$M70/'תכנון הבראה'!$B70)*'תכנון הבראה'!$C70,0)*(CE$17&lt;='תכנון הבראה'!$D70)</f>
        <v>0</v>
      </c>
      <c r="CF42" s="162">
        <f ca="1">IF($A42="",0,($C42=0)*'פריסת חובות'!CF33 +($C42=1)*0+ ($C42=2)*IF(CF$17&lt;='תכנון הבראה'!$K70,0,OFFSET('פריסת חובות'!CF33,0,-'תכנון הבראה'!$K70))*(1+'תכנון הבראה'!$E70)^('תכנון הבראה'!$K70/12)+
($C42=3)*'תכנון הבראה'!$L70*(CF$17&lt;='תכנון הבראה'!$J70))+ IF($C42=4,(1-'תכנון הבראה'!$M70/'תכנון הבראה'!$B70)*'תכנון הבראה'!$C70,0)*(CF$17&lt;='תכנון הבראה'!$D70)</f>
        <v>0</v>
      </c>
      <c r="CG42" s="162">
        <f ca="1">IF($A42="",0,($C42=0)*'פריסת חובות'!CG33 +($C42=1)*0+ ($C42=2)*IF(CG$17&lt;='תכנון הבראה'!$K70,0,OFFSET('פריסת חובות'!CG33,0,-'תכנון הבראה'!$K70))*(1+'תכנון הבראה'!$E70)^('תכנון הבראה'!$K70/12)+
($C42=3)*'תכנון הבראה'!$L70*(CG$17&lt;='תכנון הבראה'!$J70))+ IF($C42=4,(1-'תכנון הבראה'!$M70/'תכנון הבראה'!$B70)*'תכנון הבראה'!$C70,0)*(CG$17&lt;='תכנון הבראה'!$D70)</f>
        <v>0</v>
      </c>
      <c r="CH42" s="162">
        <f ca="1">IF($A42="",0,($C42=0)*'פריסת חובות'!CH33 +($C42=1)*0+ ($C42=2)*IF(CH$17&lt;='תכנון הבראה'!$K70,0,OFFSET('פריסת חובות'!CH33,0,-'תכנון הבראה'!$K70))*(1+'תכנון הבראה'!$E70)^('תכנון הבראה'!$K70/12)+
($C42=3)*'תכנון הבראה'!$L70*(CH$17&lt;='תכנון הבראה'!$J70))+ IF($C42=4,(1-'תכנון הבראה'!$M70/'תכנון הבראה'!$B70)*'תכנון הבראה'!$C70,0)*(CH$17&lt;='תכנון הבראה'!$D70)</f>
        <v>0</v>
      </c>
      <c r="CI42" s="162">
        <f ca="1">IF($A42="",0,($C42=0)*'פריסת חובות'!CI33 +($C42=1)*0+ ($C42=2)*IF(CI$17&lt;='תכנון הבראה'!$K70,0,OFFSET('פריסת חובות'!CI33,0,-'תכנון הבראה'!$K70))*(1+'תכנון הבראה'!$E70)^('תכנון הבראה'!$K70/12)+
($C42=3)*'תכנון הבראה'!$L70*(CI$17&lt;='תכנון הבראה'!$J70))+ IF($C42=4,(1-'תכנון הבראה'!$M70/'תכנון הבראה'!$B70)*'תכנון הבראה'!$C70,0)*(CI$17&lt;='תכנון הבראה'!$D70)</f>
        <v>0</v>
      </c>
      <c r="CJ42" s="162">
        <f ca="1">IF($A42="",0,($C42=0)*'פריסת חובות'!CJ33 +($C42=1)*0+ ($C42=2)*IF(CJ$17&lt;='תכנון הבראה'!$K70,0,OFFSET('פריסת חובות'!CJ33,0,-'תכנון הבראה'!$K70))*(1+'תכנון הבראה'!$E70)^('תכנון הבראה'!$K70/12)+
($C42=3)*'תכנון הבראה'!$L70*(CJ$17&lt;='תכנון הבראה'!$J70))+ IF($C42=4,(1-'תכנון הבראה'!$M70/'תכנון הבראה'!$B70)*'תכנון הבראה'!$C70,0)*(CJ$17&lt;='תכנון הבראה'!$D70)</f>
        <v>0</v>
      </c>
      <c r="CK42" s="162">
        <f ca="1">IF($A42="",0,($C42=0)*'פריסת חובות'!CK33 +($C42=1)*0+ ($C42=2)*IF(CK$17&lt;='תכנון הבראה'!$K70,0,OFFSET('פריסת חובות'!CK33,0,-'תכנון הבראה'!$K70))*(1+'תכנון הבראה'!$E70)^('תכנון הבראה'!$K70/12)+
($C42=3)*'תכנון הבראה'!$L70*(CK$17&lt;='תכנון הבראה'!$J70))+ IF($C42=4,(1-'תכנון הבראה'!$M70/'תכנון הבראה'!$B70)*'תכנון הבראה'!$C70,0)*(CK$17&lt;='תכנון הבראה'!$D70)</f>
        <v>0</v>
      </c>
      <c r="CL42" s="162">
        <f ca="1">IF($A42="",0,($C42=0)*'פריסת חובות'!CL33 +($C42=1)*0+ ($C42=2)*IF(CL$17&lt;='תכנון הבראה'!$K70,0,OFFSET('פריסת חובות'!CL33,0,-'תכנון הבראה'!$K70))*(1+'תכנון הבראה'!$E70)^('תכנון הבראה'!$K70/12)+
($C42=3)*'תכנון הבראה'!$L70*(CL$17&lt;='תכנון הבראה'!$J70))+ IF($C42=4,(1-'תכנון הבראה'!$M70/'תכנון הבראה'!$B70)*'תכנון הבראה'!$C70,0)*(CL$17&lt;='תכנון הבראה'!$D70)</f>
        <v>0</v>
      </c>
      <c r="CM42" s="162">
        <f ca="1">IF($A42="",0,($C42=0)*'פריסת חובות'!CM33 +($C42=1)*0+ ($C42=2)*IF(CM$17&lt;='תכנון הבראה'!$K70,0,OFFSET('פריסת חובות'!CM33,0,-'תכנון הבראה'!$K70))*(1+'תכנון הבראה'!$E70)^('תכנון הבראה'!$K70/12)+
($C42=3)*'תכנון הבראה'!$L70*(CM$17&lt;='תכנון הבראה'!$J70))+ IF($C42=4,(1-'תכנון הבראה'!$M70/'תכנון הבראה'!$B70)*'תכנון הבראה'!$C70,0)*(CM$17&lt;='תכנון הבראה'!$D70)</f>
        <v>0</v>
      </c>
      <c r="CN42" s="162">
        <f ca="1">IF($A42="",0,($C42=0)*'פריסת חובות'!CN33 +($C42=1)*0+ ($C42=2)*IF(CN$17&lt;='תכנון הבראה'!$K70,0,OFFSET('פריסת חובות'!CN33,0,-'תכנון הבראה'!$K70))*(1+'תכנון הבראה'!$E70)^('תכנון הבראה'!$K70/12)+
($C42=3)*'תכנון הבראה'!$L70*(CN$17&lt;='תכנון הבראה'!$J70))+ IF($C42=4,(1-'תכנון הבראה'!$M70/'תכנון הבראה'!$B70)*'תכנון הבראה'!$C70,0)*(CN$17&lt;='תכנון הבראה'!$D70)</f>
        <v>0</v>
      </c>
      <c r="CO42" s="162">
        <f ca="1">IF($A42="",0,($C42=0)*'פריסת חובות'!CO33 +($C42=1)*0+ ($C42=2)*IF(CO$17&lt;='תכנון הבראה'!$K70,0,OFFSET('פריסת חובות'!CO33,0,-'תכנון הבראה'!$K70))*(1+'תכנון הבראה'!$E70)^('תכנון הבראה'!$K70/12)+
($C42=3)*'תכנון הבראה'!$L70*(CO$17&lt;='תכנון הבראה'!$J70))+ IF($C42=4,(1-'תכנון הבראה'!$M70/'תכנון הבראה'!$B70)*'תכנון הבראה'!$C70,0)*(CO$17&lt;='תכנון הבראה'!$D70)</f>
        <v>0</v>
      </c>
      <c r="CP42" s="162">
        <f ca="1">IF($A42="",0,($C42=0)*'פריסת חובות'!CP33 +($C42=1)*0+ ($C42=2)*IF(CP$17&lt;='תכנון הבראה'!$K70,0,OFFSET('פריסת חובות'!CP33,0,-'תכנון הבראה'!$K70))*(1+'תכנון הבראה'!$E70)^('תכנון הבראה'!$K70/12)+
($C42=3)*'תכנון הבראה'!$L70*(CP$17&lt;='תכנון הבראה'!$J70))+ IF($C42=4,(1-'תכנון הבראה'!$M70/'תכנון הבראה'!$B70)*'תכנון הבראה'!$C70,0)*(CP$17&lt;='תכנון הבראה'!$D70)</f>
        <v>0</v>
      </c>
      <c r="CQ42" s="162">
        <f ca="1">IF($A42="",0,($C42=0)*'פריסת חובות'!CQ33 +($C42=1)*0+ ($C42=2)*IF(CQ$17&lt;='תכנון הבראה'!$K70,0,OFFSET('פריסת חובות'!CQ33,0,-'תכנון הבראה'!$K70))*(1+'תכנון הבראה'!$E70)^('תכנון הבראה'!$K70/12)+
($C42=3)*'תכנון הבראה'!$L70*(CQ$17&lt;='תכנון הבראה'!$J70))+ IF($C42=4,(1-'תכנון הבראה'!$M70/'תכנון הבראה'!$B70)*'תכנון הבראה'!$C70,0)*(CQ$17&lt;='תכנון הבראה'!$D70)</f>
        <v>0</v>
      </c>
      <c r="CR42" s="162">
        <f ca="1">IF($A42="",0,($C42=0)*'פריסת חובות'!CR33 +($C42=1)*0+ ($C42=2)*IF(CR$17&lt;='תכנון הבראה'!$K70,0,OFFSET('פריסת חובות'!CR33,0,-'תכנון הבראה'!$K70))*(1+'תכנון הבראה'!$E70)^('תכנון הבראה'!$K70/12)+
($C42=3)*'תכנון הבראה'!$L70*(CR$17&lt;='תכנון הבראה'!$J70))+ IF($C42=4,(1-'תכנון הבראה'!$M70/'תכנון הבראה'!$B70)*'תכנון הבראה'!$C70,0)*(CR$17&lt;='תכנון הבראה'!$D70)</f>
        <v>0</v>
      </c>
      <c r="CS42" s="162">
        <f ca="1">IF($A42="",0,($C42=0)*'פריסת חובות'!CS33 +($C42=1)*0+ ($C42=2)*IF(CS$17&lt;='תכנון הבראה'!$K70,0,OFFSET('פריסת חובות'!CS33,0,-'תכנון הבראה'!$K70))*(1+'תכנון הבראה'!$E70)^('תכנון הבראה'!$K70/12)+
($C42=3)*'תכנון הבראה'!$L70*(CS$17&lt;='תכנון הבראה'!$J70))+ IF($C42=4,(1-'תכנון הבראה'!$M70/'תכנון הבראה'!$B70)*'תכנון הבראה'!$C70,0)*(CS$17&lt;='תכנון הבראה'!$D70)</f>
        <v>0</v>
      </c>
      <c r="CT42" s="162">
        <f ca="1">IF($A42="",0,($C42=0)*'פריסת חובות'!CT33 +($C42=1)*0+ ($C42=2)*IF(CT$17&lt;='תכנון הבראה'!$K70,0,OFFSET('פריסת חובות'!CT33,0,-'תכנון הבראה'!$K70))*(1+'תכנון הבראה'!$E70)^('תכנון הבראה'!$K70/12)+
($C42=3)*'תכנון הבראה'!$L70*(CT$17&lt;='תכנון הבראה'!$J70))+ IF($C42=4,(1-'תכנון הבראה'!$M70/'תכנון הבראה'!$B70)*'תכנון הבראה'!$C70,0)*(CT$17&lt;='תכנון הבראה'!$D70)</f>
        <v>0</v>
      </c>
      <c r="CU42" s="162">
        <f ca="1">IF($A42="",0,($C42=0)*'פריסת חובות'!CU33 +($C42=1)*0+ ($C42=2)*IF(CU$17&lt;='תכנון הבראה'!$K70,0,OFFSET('פריסת חובות'!CU33,0,-'תכנון הבראה'!$K70))*(1+'תכנון הבראה'!$E70)^('תכנון הבראה'!$K70/12)+
($C42=3)*'תכנון הבראה'!$L70*(CU$17&lt;='תכנון הבראה'!$J70))+ IF($C42=4,(1-'תכנון הבראה'!$M70/'תכנון הבראה'!$B70)*'תכנון הבראה'!$C70,0)*(CU$17&lt;='תכנון הבראה'!$D70)</f>
        <v>0</v>
      </c>
      <c r="CV42" s="162">
        <f ca="1">IF($A42="",0,($C42=0)*'פריסת חובות'!CV33 +($C42=1)*0+ ($C42=2)*IF(CV$17&lt;='תכנון הבראה'!$K70,0,OFFSET('פריסת חובות'!CV33,0,-'תכנון הבראה'!$K70))*(1+'תכנון הבראה'!$E70)^('תכנון הבראה'!$K70/12)+
($C42=3)*'תכנון הבראה'!$L70*(CV$17&lt;='תכנון הבראה'!$J70))+ IF($C42=4,(1-'תכנון הבראה'!$M70/'תכנון הבראה'!$B70)*'תכנון הבראה'!$C70,0)*(CV$17&lt;='תכנון הבראה'!$D70)</f>
        <v>0</v>
      </c>
      <c r="CW42" s="162">
        <f ca="1">IF($A42="",0,($C42=0)*'פריסת חובות'!CW33 +($C42=1)*0+ ($C42=2)*IF(CW$17&lt;='תכנון הבראה'!$K70,0,OFFSET('פריסת חובות'!CW33,0,-'תכנון הבראה'!$K70))*(1+'תכנון הבראה'!$E70)^('תכנון הבראה'!$K70/12)+
($C42=3)*'תכנון הבראה'!$L70*(CW$17&lt;='תכנון הבראה'!$J70))+ IF($C42=4,(1-'תכנון הבראה'!$M70/'תכנון הבראה'!$B70)*'תכנון הבראה'!$C70,0)*(CW$17&lt;='תכנון הבראה'!$D70)</f>
        <v>0</v>
      </c>
      <c r="CX42" s="162">
        <f ca="1">IF($A42="",0,($C42=0)*'פריסת חובות'!CX33 +($C42=1)*0+ ($C42=2)*IF(CX$17&lt;='תכנון הבראה'!$K70,0,OFFSET('פריסת חובות'!CX33,0,-'תכנון הבראה'!$K70))*(1+'תכנון הבראה'!$E70)^('תכנון הבראה'!$K70/12)+
($C42=3)*'תכנון הבראה'!$L70*(CX$17&lt;='תכנון הבראה'!$J70))+ IF($C42=4,(1-'תכנון הבראה'!$M70/'תכנון הבראה'!$B70)*'תכנון הבראה'!$C70,0)*(CX$17&lt;='תכנון הבראה'!$D70)</f>
        <v>0</v>
      </c>
      <c r="CY42" s="162">
        <f ca="1">IF($A42="",0,($C42=0)*'פריסת חובות'!CY33 +($C42=1)*0+ ($C42=2)*IF(CY$17&lt;='תכנון הבראה'!$K70,0,OFFSET('פריסת חובות'!CY33,0,-'תכנון הבראה'!$K70))*(1+'תכנון הבראה'!$E70)^('תכנון הבראה'!$K70/12)+
($C42=3)*'תכנון הבראה'!$L70*(CY$17&lt;='תכנון הבראה'!$J70))+ IF($C42=4,(1-'תכנון הבראה'!$M70/'תכנון הבראה'!$B70)*'תכנון הבראה'!$C70,0)*(CY$17&lt;='תכנון הבראה'!$D70)</f>
        <v>0</v>
      </c>
      <c r="CZ42" s="163">
        <f ca="1">IF($A42="",0,($C42=0)*'פריסת חובות'!CZ33 +($C42=1)*0+ ($C42=2)*IF(CZ$17&lt;='תכנון הבראה'!$K70,0,OFFSET('פריסת חובות'!CZ33,0,-'תכנון הבראה'!$K70))*(1+'תכנון הבראה'!$E70)^('תכנון הבראה'!$K70/12)+
($C42=3)*'תכנון הבראה'!$L70*(CZ$17&lt;='תכנון הבראה'!$J70))+ IF($C42=4,(1-'תכנון הבראה'!$M70/'תכנון הבראה'!$B70)*'תכנון הבראה'!$C70,0)*(CZ$17&lt;='תכנון הבראה'!$D70)</f>
        <v>0</v>
      </c>
    </row>
    <row r="43" spans="1:104" ht="12.75" hidden="1" customHeight="1" outlineLevel="1">
      <c r="A43" s="193" t="str">
        <f ca="1">'תכנון הבראה'!A71</f>
        <v/>
      </c>
      <c r="B43" s="161">
        <f>'תכנון הבראה'!H71</f>
        <v>0</v>
      </c>
      <c r="C43" s="158">
        <f t="shared" si="18"/>
        <v>0</v>
      </c>
      <c r="D43" s="158"/>
      <c r="E43" s="162">
        <f ca="1">IF($A43="",0,($C43=0)*'פריסת חובות'!E34 +($C43=1)*0+ ($C43=2)*IF(E$17&lt;='תכנון הבראה'!$K71,0,OFFSET('פריסת חובות'!E34,0,-'תכנון הבראה'!$K71))*(1+'תכנון הבראה'!$E71)^('תכנון הבראה'!$K71/12)+
($C43=3)*'תכנון הבראה'!$L71*(E$17&lt;='תכנון הבראה'!$J71))+ IF($C43=4,(1-'תכנון הבראה'!$M71/'תכנון הבראה'!$B71)*'תכנון הבראה'!$C71,0)*(E$17&lt;='תכנון הבראה'!$D71)</f>
        <v>0</v>
      </c>
      <c r="F43" s="162">
        <f ca="1">IF($A43="",0,($C43=0)*'פריסת חובות'!F34 +($C43=1)*0+ ($C43=2)*IF(F$17&lt;='תכנון הבראה'!$K71,0,OFFSET('פריסת חובות'!F34,0,-'תכנון הבראה'!$K71))*(1+'תכנון הבראה'!$E71)^('תכנון הבראה'!$K71/12)+
($C43=3)*'תכנון הבראה'!$L71*(F$17&lt;='תכנון הבראה'!$J71))+ IF($C43=4,(1-'תכנון הבראה'!$M71/'תכנון הבראה'!$B71)*'תכנון הבראה'!$C71,0)*(F$17&lt;='תכנון הבראה'!$D71)</f>
        <v>0</v>
      </c>
      <c r="G43" s="162">
        <f ca="1">IF($A43="",0,($C43=0)*'פריסת חובות'!G34 +($C43=1)*0+ ($C43=2)*IF(G$17&lt;='תכנון הבראה'!$K71,0,OFFSET('פריסת חובות'!G34,0,-'תכנון הבראה'!$K71))*(1+'תכנון הבראה'!$E71)^('תכנון הבראה'!$K71/12)+
($C43=3)*'תכנון הבראה'!$L71*(G$17&lt;='תכנון הבראה'!$J71))+ IF($C43=4,(1-'תכנון הבראה'!$M71/'תכנון הבראה'!$B71)*'תכנון הבראה'!$C71,0)*(G$17&lt;='תכנון הבראה'!$D71)</f>
        <v>0</v>
      </c>
      <c r="H43" s="162">
        <f ca="1">IF($A43="",0,($C43=0)*'פריסת חובות'!H34 +($C43=1)*0+ ($C43=2)*IF(H$17&lt;='תכנון הבראה'!$K71,0,OFFSET('פריסת חובות'!H34,0,-'תכנון הבראה'!$K71))*(1+'תכנון הבראה'!$E71)^('תכנון הבראה'!$K71/12)+
($C43=3)*'תכנון הבראה'!$L71*(H$17&lt;='תכנון הבראה'!$J71))+ IF($C43=4,(1-'תכנון הבראה'!$M71/'תכנון הבראה'!$B71)*'תכנון הבראה'!$C71,0)*(H$17&lt;='תכנון הבראה'!$D71)</f>
        <v>0</v>
      </c>
      <c r="I43" s="162">
        <f ca="1">IF($A43="",0,($C43=0)*'פריסת חובות'!I34 +($C43=1)*0+ ($C43=2)*IF(I$17&lt;='תכנון הבראה'!$K71,0,OFFSET('פריסת חובות'!I34,0,-'תכנון הבראה'!$K71))*(1+'תכנון הבראה'!$E71)^('תכנון הבראה'!$K71/12)+
($C43=3)*'תכנון הבראה'!$L71*(I$17&lt;='תכנון הבראה'!$J71))+ IF($C43=4,(1-'תכנון הבראה'!$M71/'תכנון הבראה'!$B71)*'תכנון הבראה'!$C71,0)*(I$17&lt;='תכנון הבראה'!$D71)</f>
        <v>0</v>
      </c>
      <c r="J43" s="162">
        <f ca="1">IF($A43="",0,($C43=0)*'פריסת חובות'!J34 +($C43=1)*0+ ($C43=2)*IF(J$17&lt;='תכנון הבראה'!$K71,0,OFFSET('פריסת חובות'!J34,0,-'תכנון הבראה'!$K71))*(1+'תכנון הבראה'!$E71)^('תכנון הבראה'!$K71/12)+
($C43=3)*'תכנון הבראה'!$L71*(J$17&lt;='תכנון הבראה'!$J71))+ IF($C43=4,(1-'תכנון הבראה'!$M71/'תכנון הבראה'!$B71)*'תכנון הבראה'!$C71,0)*(J$17&lt;='תכנון הבראה'!$D71)</f>
        <v>0</v>
      </c>
      <c r="K43" s="162">
        <f ca="1">IF($A43="",0,($C43=0)*'פריסת חובות'!K34 +($C43=1)*0+ ($C43=2)*IF(K$17&lt;='תכנון הבראה'!$K71,0,OFFSET('פריסת חובות'!K34,0,-'תכנון הבראה'!$K71))*(1+'תכנון הבראה'!$E71)^('תכנון הבראה'!$K71/12)+
($C43=3)*'תכנון הבראה'!$L71*(K$17&lt;='תכנון הבראה'!$J71))+ IF($C43=4,(1-'תכנון הבראה'!$M71/'תכנון הבראה'!$B71)*'תכנון הבראה'!$C71,0)*(K$17&lt;='תכנון הבראה'!$D71)</f>
        <v>0</v>
      </c>
      <c r="L43" s="162">
        <f ca="1">IF($A43="",0,($C43=0)*'פריסת חובות'!L34 +($C43=1)*0+ ($C43=2)*IF(L$17&lt;='תכנון הבראה'!$K71,0,OFFSET('פריסת חובות'!L34,0,-'תכנון הבראה'!$K71))*(1+'תכנון הבראה'!$E71)^('תכנון הבראה'!$K71/12)+
($C43=3)*'תכנון הבראה'!$L71*(L$17&lt;='תכנון הבראה'!$J71))+ IF($C43=4,(1-'תכנון הבראה'!$M71/'תכנון הבראה'!$B71)*'תכנון הבראה'!$C71,0)*(L$17&lt;='תכנון הבראה'!$D71)</f>
        <v>0</v>
      </c>
      <c r="M43" s="162">
        <f ca="1">IF($A43="",0,($C43=0)*'פריסת חובות'!M34 +($C43=1)*0+ ($C43=2)*IF(M$17&lt;='תכנון הבראה'!$K71,0,OFFSET('פריסת חובות'!M34,0,-'תכנון הבראה'!$K71))*(1+'תכנון הבראה'!$E71)^('תכנון הבראה'!$K71/12)+
($C43=3)*'תכנון הבראה'!$L71*(M$17&lt;='תכנון הבראה'!$J71))+ IF($C43=4,(1-'תכנון הבראה'!$M71/'תכנון הבראה'!$B71)*'תכנון הבראה'!$C71,0)*(M$17&lt;='תכנון הבראה'!$D71)</f>
        <v>0</v>
      </c>
      <c r="N43" s="162">
        <f ca="1">IF($A43="",0,($C43=0)*'פריסת חובות'!N34 +($C43=1)*0+ ($C43=2)*IF(N$17&lt;='תכנון הבראה'!$K71,0,OFFSET('פריסת חובות'!N34,0,-'תכנון הבראה'!$K71))*(1+'תכנון הבראה'!$E71)^('תכנון הבראה'!$K71/12)+
($C43=3)*'תכנון הבראה'!$L71*(N$17&lt;='תכנון הבראה'!$J71))+ IF($C43=4,(1-'תכנון הבראה'!$M71/'תכנון הבראה'!$B71)*'תכנון הבראה'!$C71,0)*(N$17&lt;='תכנון הבראה'!$D71)</f>
        <v>0</v>
      </c>
      <c r="O43" s="162">
        <f ca="1">IF($A43="",0,($C43=0)*'פריסת חובות'!O34 +($C43=1)*0+ ($C43=2)*IF(O$17&lt;='תכנון הבראה'!$K71,0,OFFSET('פריסת חובות'!O34,0,-'תכנון הבראה'!$K71))*(1+'תכנון הבראה'!$E71)^('תכנון הבראה'!$K71/12)+
($C43=3)*'תכנון הבראה'!$L71*(O$17&lt;='תכנון הבראה'!$J71))+ IF($C43=4,(1-'תכנון הבראה'!$M71/'תכנון הבראה'!$B71)*'תכנון הבראה'!$C71,0)*(O$17&lt;='תכנון הבראה'!$D71)</f>
        <v>0</v>
      </c>
      <c r="P43" s="162">
        <f ca="1">IF($A43="",0,($C43=0)*'פריסת חובות'!P34 +($C43=1)*0+ ($C43=2)*IF(P$17&lt;='תכנון הבראה'!$K71,0,OFFSET('פריסת חובות'!P34,0,-'תכנון הבראה'!$K71))*(1+'תכנון הבראה'!$E71)^('תכנון הבראה'!$K71/12)+
($C43=3)*'תכנון הבראה'!$L71*(P$17&lt;='תכנון הבראה'!$J71))+ IF($C43=4,(1-'תכנון הבראה'!$M71/'תכנון הבראה'!$B71)*'תכנון הבראה'!$C71,0)*(P$17&lt;='תכנון הבראה'!$D71)</f>
        <v>0</v>
      </c>
      <c r="Q43" s="162">
        <f ca="1">IF($A43="",0,($C43=0)*'פריסת חובות'!Q34 +($C43=1)*0+ ($C43=2)*IF(Q$17&lt;='תכנון הבראה'!$K71,0,OFFSET('פריסת חובות'!Q34,0,-'תכנון הבראה'!$K71))*(1+'תכנון הבראה'!$E71)^('תכנון הבראה'!$K71/12)+
($C43=3)*'תכנון הבראה'!$L71*(Q$17&lt;='תכנון הבראה'!$J71))+ IF($C43=4,(1-'תכנון הבראה'!$M71/'תכנון הבראה'!$B71)*'תכנון הבראה'!$C71,0)*(Q$17&lt;='תכנון הבראה'!$D71)</f>
        <v>0</v>
      </c>
      <c r="R43" s="162">
        <f ca="1">IF($A43="",0,($C43=0)*'פריסת חובות'!R34 +($C43=1)*0+ ($C43=2)*IF(R$17&lt;='תכנון הבראה'!$K71,0,OFFSET('פריסת חובות'!R34,0,-'תכנון הבראה'!$K71))*(1+'תכנון הבראה'!$E71)^('תכנון הבראה'!$K71/12)+
($C43=3)*'תכנון הבראה'!$L71*(R$17&lt;='תכנון הבראה'!$J71))+ IF($C43=4,(1-'תכנון הבראה'!$M71/'תכנון הבראה'!$B71)*'תכנון הבראה'!$C71,0)*(R$17&lt;='תכנון הבראה'!$D71)</f>
        <v>0</v>
      </c>
      <c r="S43" s="162">
        <f ca="1">IF($A43="",0,($C43=0)*'פריסת חובות'!S34 +($C43=1)*0+ ($C43=2)*IF(S$17&lt;='תכנון הבראה'!$K71,0,OFFSET('פריסת חובות'!S34,0,-'תכנון הבראה'!$K71))*(1+'תכנון הבראה'!$E71)^('תכנון הבראה'!$K71/12)+
($C43=3)*'תכנון הבראה'!$L71*(S$17&lt;='תכנון הבראה'!$J71))+ IF($C43=4,(1-'תכנון הבראה'!$M71/'תכנון הבראה'!$B71)*'תכנון הבראה'!$C71,0)*(S$17&lt;='תכנון הבראה'!$D71)</f>
        <v>0</v>
      </c>
      <c r="T43" s="162">
        <f ca="1">IF($A43="",0,($C43=0)*'פריסת חובות'!T34 +($C43=1)*0+ ($C43=2)*IF(T$17&lt;='תכנון הבראה'!$K71,0,OFFSET('פריסת חובות'!T34,0,-'תכנון הבראה'!$K71))*(1+'תכנון הבראה'!$E71)^('תכנון הבראה'!$K71/12)+
($C43=3)*'תכנון הבראה'!$L71*(T$17&lt;='תכנון הבראה'!$J71))+ IF($C43=4,(1-'תכנון הבראה'!$M71/'תכנון הבראה'!$B71)*'תכנון הבראה'!$C71,0)*(T$17&lt;='תכנון הבראה'!$D71)</f>
        <v>0</v>
      </c>
      <c r="U43" s="162">
        <f ca="1">IF($A43="",0,($C43=0)*'פריסת חובות'!U34 +($C43=1)*0+ ($C43=2)*IF(U$17&lt;='תכנון הבראה'!$K71,0,OFFSET('פריסת חובות'!U34,0,-'תכנון הבראה'!$K71))*(1+'תכנון הבראה'!$E71)^('תכנון הבראה'!$K71/12)+
($C43=3)*'תכנון הבראה'!$L71*(U$17&lt;='תכנון הבראה'!$J71))+ IF($C43=4,(1-'תכנון הבראה'!$M71/'תכנון הבראה'!$B71)*'תכנון הבראה'!$C71,0)*(U$17&lt;='תכנון הבראה'!$D71)</f>
        <v>0</v>
      </c>
      <c r="V43" s="162">
        <f ca="1">IF($A43="",0,($C43=0)*'פריסת חובות'!V34 +($C43=1)*0+ ($C43=2)*IF(V$17&lt;='תכנון הבראה'!$K71,0,OFFSET('פריסת חובות'!V34,0,-'תכנון הבראה'!$K71))*(1+'תכנון הבראה'!$E71)^('תכנון הבראה'!$K71/12)+
($C43=3)*'תכנון הבראה'!$L71*(V$17&lt;='תכנון הבראה'!$J71))+ IF($C43=4,(1-'תכנון הבראה'!$M71/'תכנון הבראה'!$B71)*'תכנון הבראה'!$C71,0)*(V$17&lt;='תכנון הבראה'!$D71)</f>
        <v>0</v>
      </c>
      <c r="W43" s="162">
        <f ca="1">IF($A43="",0,($C43=0)*'פריסת חובות'!W34 +($C43=1)*0+ ($C43=2)*IF(W$17&lt;='תכנון הבראה'!$K71,0,OFFSET('פריסת חובות'!W34,0,-'תכנון הבראה'!$K71))*(1+'תכנון הבראה'!$E71)^('תכנון הבראה'!$K71/12)+
($C43=3)*'תכנון הבראה'!$L71*(W$17&lt;='תכנון הבראה'!$J71))+ IF($C43=4,(1-'תכנון הבראה'!$M71/'תכנון הבראה'!$B71)*'תכנון הבראה'!$C71,0)*(W$17&lt;='תכנון הבראה'!$D71)</f>
        <v>0</v>
      </c>
      <c r="X43" s="162">
        <f ca="1">IF($A43="",0,($C43=0)*'פריסת חובות'!X34 +($C43=1)*0+ ($C43=2)*IF(X$17&lt;='תכנון הבראה'!$K71,0,OFFSET('פריסת חובות'!X34,0,-'תכנון הבראה'!$K71))*(1+'תכנון הבראה'!$E71)^('תכנון הבראה'!$K71/12)+
($C43=3)*'תכנון הבראה'!$L71*(X$17&lt;='תכנון הבראה'!$J71))+ IF($C43=4,(1-'תכנון הבראה'!$M71/'תכנון הבראה'!$B71)*'תכנון הבראה'!$C71,0)*(X$17&lt;='תכנון הבראה'!$D71)</f>
        <v>0</v>
      </c>
      <c r="Y43" s="162">
        <f ca="1">IF($A43="",0,($C43=0)*'פריסת חובות'!Y34 +($C43=1)*0+ ($C43=2)*IF(Y$17&lt;='תכנון הבראה'!$K71,0,OFFSET('פריסת חובות'!Y34,0,-'תכנון הבראה'!$K71))*(1+'תכנון הבראה'!$E71)^('תכנון הבראה'!$K71/12)+
($C43=3)*'תכנון הבראה'!$L71*(Y$17&lt;='תכנון הבראה'!$J71))+ IF($C43=4,(1-'תכנון הבראה'!$M71/'תכנון הבראה'!$B71)*'תכנון הבראה'!$C71,0)*(Y$17&lt;='תכנון הבראה'!$D71)</f>
        <v>0</v>
      </c>
      <c r="Z43" s="162">
        <f ca="1">IF($A43="",0,($C43=0)*'פריסת חובות'!Z34 +($C43=1)*0+ ($C43=2)*IF(Z$17&lt;='תכנון הבראה'!$K71,0,OFFSET('פריסת חובות'!Z34,0,-'תכנון הבראה'!$K71))*(1+'תכנון הבראה'!$E71)^('תכנון הבראה'!$K71/12)+
($C43=3)*'תכנון הבראה'!$L71*(Z$17&lt;='תכנון הבראה'!$J71))+ IF($C43=4,(1-'תכנון הבראה'!$M71/'תכנון הבראה'!$B71)*'תכנון הבראה'!$C71,0)*(Z$17&lt;='תכנון הבראה'!$D71)</f>
        <v>0</v>
      </c>
      <c r="AA43" s="162">
        <f ca="1">IF($A43="",0,($C43=0)*'פריסת חובות'!AA34 +($C43=1)*0+ ($C43=2)*IF(AA$17&lt;='תכנון הבראה'!$K71,0,OFFSET('פריסת חובות'!AA34,0,-'תכנון הבראה'!$K71))*(1+'תכנון הבראה'!$E71)^('תכנון הבראה'!$K71/12)+
($C43=3)*'תכנון הבראה'!$L71*(AA$17&lt;='תכנון הבראה'!$J71))+ IF($C43=4,(1-'תכנון הבראה'!$M71/'תכנון הבראה'!$B71)*'תכנון הבראה'!$C71,0)*(AA$17&lt;='תכנון הבראה'!$D71)</f>
        <v>0</v>
      </c>
      <c r="AB43" s="162">
        <f ca="1">IF($A43="",0,($C43=0)*'פריסת חובות'!AB34 +($C43=1)*0+ ($C43=2)*IF(AB$17&lt;='תכנון הבראה'!$K71,0,OFFSET('פריסת חובות'!AB34,0,-'תכנון הבראה'!$K71))*(1+'תכנון הבראה'!$E71)^('תכנון הבראה'!$K71/12)+
($C43=3)*'תכנון הבראה'!$L71*(AB$17&lt;='תכנון הבראה'!$J71))+ IF($C43=4,(1-'תכנון הבראה'!$M71/'תכנון הבראה'!$B71)*'תכנון הבראה'!$C71,0)*(AB$17&lt;='תכנון הבראה'!$D71)</f>
        <v>0</v>
      </c>
      <c r="AC43" s="162">
        <f ca="1">IF($A43="",0,($C43=0)*'פריסת חובות'!AC34 +($C43=1)*0+ ($C43=2)*IF(AC$17&lt;='תכנון הבראה'!$K71,0,OFFSET('פריסת חובות'!AC34,0,-'תכנון הבראה'!$K71))*(1+'תכנון הבראה'!$E71)^('תכנון הבראה'!$K71/12)+
($C43=3)*'תכנון הבראה'!$L71*(AC$17&lt;='תכנון הבראה'!$J71))+ IF($C43=4,(1-'תכנון הבראה'!$M71/'תכנון הבראה'!$B71)*'תכנון הבראה'!$C71,0)*(AC$17&lt;='תכנון הבראה'!$D71)</f>
        <v>0</v>
      </c>
      <c r="AD43" s="162">
        <f ca="1">IF($A43="",0,($C43=0)*'פריסת חובות'!AD34 +($C43=1)*0+ ($C43=2)*IF(AD$17&lt;='תכנון הבראה'!$K71,0,OFFSET('פריסת חובות'!AD34,0,-'תכנון הבראה'!$K71))*(1+'תכנון הבראה'!$E71)^('תכנון הבראה'!$K71/12)+
($C43=3)*'תכנון הבראה'!$L71*(AD$17&lt;='תכנון הבראה'!$J71))+ IF($C43=4,(1-'תכנון הבראה'!$M71/'תכנון הבראה'!$B71)*'תכנון הבראה'!$C71,0)*(AD$17&lt;='תכנון הבראה'!$D71)</f>
        <v>0</v>
      </c>
      <c r="AE43" s="162">
        <f ca="1">IF($A43="",0,($C43=0)*'פריסת חובות'!AE34 +($C43=1)*0+ ($C43=2)*IF(AE$17&lt;='תכנון הבראה'!$K71,0,OFFSET('פריסת חובות'!AE34,0,-'תכנון הבראה'!$K71))*(1+'תכנון הבראה'!$E71)^('תכנון הבראה'!$K71/12)+
($C43=3)*'תכנון הבראה'!$L71*(AE$17&lt;='תכנון הבראה'!$J71))+ IF($C43=4,(1-'תכנון הבראה'!$M71/'תכנון הבראה'!$B71)*'תכנון הבראה'!$C71,0)*(AE$17&lt;='תכנון הבראה'!$D71)</f>
        <v>0</v>
      </c>
      <c r="AF43" s="162">
        <f ca="1">IF($A43="",0,($C43=0)*'פריסת חובות'!AF34 +($C43=1)*0+ ($C43=2)*IF(AF$17&lt;='תכנון הבראה'!$K71,0,OFFSET('פריסת חובות'!AF34,0,-'תכנון הבראה'!$K71))*(1+'תכנון הבראה'!$E71)^('תכנון הבראה'!$K71/12)+
($C43=3)*'תכנון הבראה'!$L71*(AF$17&lt;='תכנון הבראה'!$J71))+ IF($C43=4,(1-'תכנון הבראה'!$M71/'תכנון הבראה'!$B71)*'תכנון הבראה'!$C71,0)*(AF$17&lt;='תכנון הבראה'!$D71)</f>
        <v>0</v>
      </c>
      <c r="AG43" s="162">
        <f ca="1">IF($A43="",0,($C43=0)*'פריסת חובות'!AG34 +($C43=1)*0+ ($C43=2)*IF(AG$17&lt;='תכנון הבראה'!$K71,0,OFFSET('פריסת חובות'!AG34,0,-'תכנון הבראה'!$K71))*(1+'תכנון הבראה'!$E71)^('תכנון הבראה'!$K71/12)+
($C43=3)*'תכנון הבראה'!$L71*(AG$17&lt;='תכנון הבראה'!$J71))+ IF($C43=4,(1-'תכנון הבראה'!$M71/'תכנון הבראה'!$B71)*'תכנון הבראה'!$C71,0)*(AG$17&lt;='תכנון הבראה'!$D71)</f>
        <v>0</v>
      </c>
      <c r="AH43" s="162">
        <f ca="1">IF($A43="",0,($C43=0)*'פריסת חובות'!AH34 +($C43=1)*0+ ($C43=2)*IF(AH$17&lt;='תכנון הבראה'!$K71,0,OFFSET('פריסת חובות'!AH34,0,-'תכנון הבראה'!$K71))*(1+'תכנון הבראה'!$E71)^('תכנון הבראה'!$K71/12)+
($C43=3)*'תכנון הבראה'!$L71*(AH$17&lt;='תכנון הבראה'!$J71))+ IF($C43=4,(1-'תכנון הבראה'!$M71/'תכנון הבראה'!$B71)*'תכנון הבראה'!$C71,0)*(AH$17&lt;='תכנון הבראה'!$D71)</f>
        <v>0</v>
      </c>
      <c r="AI43" s="162">
        <f ca="1">IF($A43="",0,($C43=0)*'פריסת חובות'!AI34 +($C43=1)*0+ ($C43=2)*IF(AI$17&lt;='תכנון הבראה'!$K71,0,OFFSET('פריסת חובות'!AI34,0,-'תכנון הבראה'!$K71))*(1+'תכנון הבראה'!$E71)^('תכנון הבראה'!$K71/12)+
($C43=3)*'תכנון הבראה'!$L71*(AI$17&lt;='תכנון הבראה'!$J71))+ IF($C43=4,(1-'תכנון הבראה'!$M71/'תכנון הבראה'!$B71)*'תכנון הבראה'!$C71,0)*(AI$17&lt;='תכנון הבראה'!$D71)</f>
        <v>0</v>
      </c>
      <c r="AJ43" s="162">
        <f ca="1">IF($A43="",0,($C43=0)*'פריסת חובות'!AJ34 +($C43=1)*0+ ($C43=2)*IF(AJ$17&lt;='תכנון הבראה'!$K71,0,OFFSET('פריסת חובות'!AJ34,0,-'תכנון הבראה'!$K71))*(1+'תכנון הבראה'!$E71)^('תכנון הבראה'!$K71/12)+
($C43=3)*'תכנון הבראה'!$L71*(AJ$17&lt;='תכנון הבראה'!$J71))+ IF($C43=4,(1-'תכנון הבראה'!$M71/'תכנון הבראה'!$B71)*'תכנון הבראה'!$C71,0)*(AJ$17&lt;='תכנון הבראה'!$D71)</f>
        <v>0</v>
      </c>
      <c r="AK43" s="162">
        <f ca="1">IF($A43="",0,($C43=0)*'פריסת חובות'!AK34 +($C43=1)*0+ ($C43=2)*IF(AK$17&lt;='תכנון הבראה'!$K71,0,OFFSET('פריסת חובות'!AK34,0,-'תכנון הבראה'!$K71))*(1+'תכנון הבראה'!$E71)^('תכנון הבראה'!$K71/12)+
($C43=3)*'תכנון הבראה'!$L71*(AK$17&lt;='תכנון הבראה'!$J71))+ IF($C43=4,(1-'תכנון הבראה'!$M71/'תכנון הבראה'!$B71)*'תכנון הבראה'!$C71,0)*(AK$17&lt;='תכנון הבראה'!$D71)</f>
        <v>0</v>
      </c>
      <c r="AL43" s="162">
        <f ca="1">IF($A43="",0,($C43=0)*'פריסת חובות'!AL34 +($C43=1)*0+ ($C43=2)*IF(AL$17&lt;='תכנון הבראה'!$K71,0,OFFSET('פריסת חובות'!AL34,0,-'תכנון הבראה'!$K71))*(1+'תכנון הבראה'!$E71)^('תכנון הבראה'!$K71/12)+
($C43=3)*'תכנון הבראה'!$L71*(AL$17&lt;='תכנון הבראה'!$J71))+ IF($C43=4,(1-'תכנון הבראה'!$M71/'תכנון הבראה'!$B71)*'תכנון הבראה'!$C71,0)*(AL$17&lt;='תכנון הבראה'!$D71)</f>
        <v>0</v>
      </c>
      <c r="AM43" s="162">
        <f ca="1">IF($A43="",0,($C43=0)*'פריסת חובות'!AM34 +($C43=1)*0+ ($C43=2)*IF(AM$17&lt;='תכנון הבראה'!$K71,0,OFFSET('פריסת חובות'!AM34,0,-'תכנון הבראה'!$K71))*(1+'תכנון הבראה'!$E71)^('תכנון הבראה'!$K71/12)+
($C43=3)*'תכנון הבראה'!$L71*(AM$17&lt;='תכנון הבראה'!$J71))+ IF($C43=4,(1-'תכנון הבראה'!$M71/'תכנון הבראה'!$B71)*'תכנון הבראה'!$C71,0)*(AM$17&lt;='תכנון הבראה'!$D71)</f>
        <v>0</v>
      </c>
      <c r="AN43" s="162">
        <f ca="1">IF($A43="",0,($C43=0)*'פריסת חובות'!AN34 +($C43=1)*0+ ($C43=2)*IF(AN$17&lt;='תכנון הבראה'!$K71,0,OFFSET('פריסת חובות'!AN34,0,-'תכנון הבראה'!$K71))*(1+'תכנון הבראה'!$E71)^('תכנון הבראה'!$K71/12)+
($C43=3)*'תכנון הבראה'!$L71*(AN$17&lt;='תכנון הבראה'!$J71))+ IF($C43=4,(1-'תכנון הבראה'!$M71/'תכנון הבראה'!$B71)*'תכנון הבראה'!$C71,0)*(AN$17&lt;='תכנון הבראה'!$D71)</f>
        <v>0</v>
      </c>
      <c r="AO43" s="162">
        <f ca="1">IF($A43="",0,($C43=0)*'פריסת חובות'!AO34 +($C43=1)*0+ ($C43=2)*IF(AO$17&lt;='תכנון הבראה'!$K71,0,OFFSET('פריסת חובות'!AO34,0,-'תכנון הבראה'!$K71))*(1+'תכנון הבראה'!$E71)^('תכנון הבראה'!$K71/12)+
($C43=3)*'תכנון הבראה'!$L71*(AO$17&lt;='תכנון הבראה'!$J71))+ IF($C43=4,(1-'תכנון הבראה'!$M71/'תכנון הבראה'!$B71)*'תכנון הבראה'!$C71,0)*(AO$17&lt;='תכנון הבראה'!$D71)</f>
        <v>0</v>
      </c>
      <c r="AP43" s="162">
        <f ca="1">IF($A43="",0,($C43=0)*'פריסת חובות'!AP34 +($C43=1)*0+ ($C43=2)*IF(AP$17&lt;='תכנון הבראה'!$K71,0,OFFSET('פריסת חובות'!AP34,0,-'תכנון הבראה'!$K71))*(1+'תכנון הבראה'!$E71)^('תכנון הבראה'!$K71/12)+
($C43=3)*'תכנון הבראה'!$L71*(AP$17&lt;='תכנון הבראה'!$J71))+ IF($C43=4,(1-'תכנון הבראה'!$M71/'תכנון הבראה'!$B71)*'תכנון הבראה'!$C71,0)*(AP$17&lt;='תכנון הבראה'!$D71)</f>
        <v>0</v>
      </c>
      <c r="AQ43" s="162">
        <f ca="1">IF($A43="",0,($C43=0)*'פריסת חובות'!AQ34 +($C43=1)*0+ ($C43=2)*IF(AQ$17&lt;='תכנון הבראה'!$K71,0,OFFSET('פריסת חובות'!AQ34,0,-'תכנון הבראה'!$K71))*(1+'תכנון הבראה'!$E71)^('תכנון הבראה'!$K71/12)+
($C43=3)*'תכנון הבראה'!$L71*(AQ$17&lt;='תכנון הבראה'!$J71))+ IF($C43=4,(1-'תכנון הבראה'!$M71/'תכנון הבראה'!$B71)*'תכנון הבראה'!$C71,0)*(AQ$17&lt;='תכנון הבראה'!$D71)</f>
        <v>0</v>
      </c>
      <c r="AR43" s="162">
        <f ca="1">IF($A43="",0,($C43=0)*'פריסת חובות'!AR34 +($C43=1)*0+ ($C43=2)*IF(AR$17&lt;='תכנון הבראה'!$K71,0,OFFSET('פריסת חובות'!AR34,0,-'תכנון הבראה'!$K71))*(1+'תכנון הבראה'!$E71)^('תכנון הבראה'!$K71/12)+
($C43=3)*'תכנון הבראה'!$L71*(AR$17&lt;='תכנון הבראה'!$J71))+ IF($C43=4,(1-'תכנון הבראה'!$M71/'תכנון הבראה'!$B71)*'תכנון הבראה'!$C71,0)*(AR$17&lt;='תכנון הבראה'!$D71)</f>
        <v>0</v>
      </c>
      <c r="AS43" s="162">
        <f ca="1">IF($A43="",0,($C43=0)*'פריסת חובות'!AS34 +($C43=1)*0+ ($C43=2)*IF(AS$17&lt;='תכנון הבראה'!$K71,0,OFFSET('פריסת חובות'!AS34,0,-'תכנון הבראה'!$K71))*(1+'תכנון הבראה'!$E71)^('תכנון הבראה'!$K71/12)+
($C43=3)*'תכנון הבראה'!$L71*(AS$17&lt;='תכנון הבראה'!$J71))+ IF($C43=4,(1-'תכנון הבראה'!$M71/'תכנון הבראה'!$B71)*'תכנון הבראה'!$C71,0)*(AS$17&lt;='תכנון הבראה'!$D71)</f>
        <v>0</v>
      </c>
      <c r="AT43" s="162">
        <f ca="1">IF($A43="",0,($C43=0)*'פריסת חובות'!AT34 +($C43=1)*0+ ($C43=2)*IF(AT$17&lt;='תכנון הבראה'!$K71,0,OFFSET('פריסת חובות'!AT34,0,-'תכנון הבראה'!$K71))*(1+'תכנון הבראה'!$E71)^('תכנון הבראה'!$K71/12)+
($C43=3)*'תכנון הבראה'!$L71*(AT$17&lt;='תכנון הבראה'!$J71))+ IF($C43=4,(1-'תכנון הבראה'!$M71/'תכנון הבראה'!$B71)*'תכנון הבראה'!$C71,0)*(AT$17&lt;='תכנון הבראה'!$D71)</f>
        <v>0</v>
      </c>
      <c r="AU43" s="162">
        <f ca="1">IF($A43="",0,($C43=0)*'פריסת חובות'!AU34 +($C43=1)*0+ ($C43=2)*IF(AU$17&lt;='תכנון הבראה'!$K71,0,OFFSET('פריסת חובות'!AU34,0,-'תכנון הבראה'!$K71))*(1+'תכנון הבראה'!$E71)^('תכנון הבראה'!$K71/12)+
($C43=3)*'תכנון הבראה'!$L71*(AU$17&lt;='תכנון הבראה'!$J71))+ IF($C43=4,(1-'תכנון הבראה'!$M71/'תכנון הבראה'!$B71)*'תכנון הבראה'!$C71,0)*(AU$17&lt;='תכנון הבראה'!$D71)</f>
        <v>0</v>
      </c>
      <c r="AV43" s="162">
        <f ca="1">IF($A43="",0,($C43=0)*'פריסת חובות'!AV34 +($C43=1)*0+ ($C43=2)*IF(AV$17&lt;='תכנון הבראה'!$K71,0,OFFSET('פריסת חובות'!AV34,0,-'תכנון הבראה'!$K71))*(1+'תכנון הבראה'!$E71)^('תכנון הבראה'!$K71/12)+
($C43=3)*'תכנון הבראה'!$L71*(AV$17&lt;='תכנון הבראה'!$J71))+ IF($C43=4,(1-'תכנון הבראה'!$M71/'תכנון הבראה'!$B71)*'תכנון הבראה'!$C71,0)*(AV$17&lt;='תכנון הבראה'!$D71)</f>
        <v>0</v>
      </c>
      <c r="AW43" s="162">
        <f ca="1">IF($A43="",0,($C43=0)*'פריסת חובות'!AW34 +($C43=1)*0+ ($C43=2)*IF(AW$17&lt;='תכנון הבראה'!$K71,0,OFFSET('פריסת חובות'!AW34,0,-'תכנון הבראה'!$K71))*(1+'תכנון הבראה'!$E71)^('תכנון הבראה'!$K71/12)+
($C43=3)*'תכנון הבראה'!$L71*(AW$17&lt;='תכנון הבראה'!$J71))+ IF($C43=4,(1-'תכנון הבראה'!$M71/'תכנון הבראה'!$B71)*'תכנון הבראה'!$C71,0)*(AW$17&lt;='תכנון הבראה'!$D71)</f>
        <v>0</v>
      </c>
      <c r="AX43" s="162">
        <f ca="1">IF($A43="",0,($C43=0)*'פריסת חובות'!AX34 +($C43=1)*0+ ($C43=2)*IF(AX$17&lt;='תכנון הבראה'!$K71,0,OFFSET('פריסת חובות'!AX34,0,-'תכנון הבראה'!$K71))*(1+'תכנון הבראה'!$E71)^('תכנון הבראה'!$K71/12)+
($C43=3)*'תכנון הבראה'!$L71*(AX$17&lt;='תכנון הבראה'!$J71))+ IF($C43=4,(1-'תכנון הבראה'!$M71/'תכנון הבראה'!$B71)*'תכנון הבראה'!$C71,0)*(AX$17&lt;='תכנון הבראה'!$D71)</f>
        <v>0</v>
      </c>
      <c r="AY43" s="162">
        <f ca="1">IF($A43="",0,($C43=0)*'פריסת חובות'!AY34 +($C43=1)*0+ ($C43=2)*IF(AY$17&lt;='תכנון הבראה'!$K71,0,OFFSET('פריסת חובות'!AY34,0,-'תכנון הבראה'!$K71))*(1+'תכנון הבראה'!$E71)^('תכנון הבראה'!$K71/12)+
($C43=3)*'תכנון הבראה'!$L71*(AY$17&lt;='תכנון הבראה'!$J71))+ IF($C43=4,(1-'תכנון הבראה'!$M71/'תכנון הבראה'!$B71)*'תכנון הבראה'!$C71,0)*(AY$17&lt;='תכנון הבראה'!$D71)</f>
        <v>0</v>
      </c>
      <c r="AZ43" s="162">
        <f ca="1">IF($A43="",0,($C43=0)*'פריסת חובות'!AZ34 +($C43=1)*0+ ($C43=2)*IF(AZ$17&lt;='תכנון הבראה'!$K71,0,OFFSET('פריסת חובות'!AZ34,0,-'תכנון הבראה'!$K71))*(1+'תכנון הבראה'!$E71)^('תכנון הבראה'!$K71/12)+
($C43=3)*'תכנון הבראה'!$L71*(AZ$17&lt;='תכנון הבראה'!$J71))+ IF($C43=4,(1-'תכנון הבראה'!$M71/'תכנון הבראה'!$B71)*'תכנון הבראה'!$C71,0)*(AZ$17&lt;='תכנון הבראה'!$D71)</f>
        <v>0</v>
      </c>
      <c r="BA43" s="162">
        <f ca="1">IF($A43="",0,($C43=0)*'פריסת חובות'!BA34 +($C43=1)*0+ ($C43=2)*IF(BA$17&lt;='תכנון הבראה'!$K71,0,OFFSET('פריסת חובות'!BA34,0,-'תכנון הבראה'!$K71))*(1+'תכנון הבראה'!$E71)^('תכנון הבראה'!$K71/12)+
($C43=3)*'תכנון הבראה'!$L71*(BA$17&lt;='תכנון הבראה'!$J71))+ IF($C43=4,(1-'תכנון הבראה'!$M71/'תכנון הבראה'!$B71)*'תכנון הבראה'!$C71,0)*(BA$17&lt;='תכנון הבראה'!$D71)</f>
        <v>0</v>
      </c>
      <c r="BB43" s="162">
        <f ca="1">IF($A43="",0,($C43=0)*'פריסת חובות'!BB34 +($C43=1)*0+ ($C43=2)*IF(BB$17&lt;='תכנון הבראה'!$K71,0,OFFSET('פריסת חובות'!BB34,0,-'תכנון הבראה'!$K71))*(1+'תכנון הבראה'!$E71)^('תכנון הבראה'!$K71/12)+
($C43=3)*'תכנון הבראה'!$L71*(BB$17&lt;='תכנון הבראה'!$J71))+ IF($C43=4,(1-'תכנון הבראה'!$M71/'תכנון הבראה'!$B71)*'תכנון הבראה'!$C71,0)*(BB$17&lt;='תכנון הבראה'!$D71)</f>
        <v>0</v>
      </c>
      <c r="BC43" s="162">
        <f ca="1">IF($A43="",0,($C43=0)*'פריסת חובות'!BC34 +($C43=1)*0+ ($C43=2)*IF(BC$17&lt;='תכנון הבראה'!$K71,0,OFFSET('פריסת חובות'!BC34,0,-'תכנון הבראה'!$K71))*(1+'תכנון הבראה'!$E71)^('תכנון הבראה'!$K71/12)+
($C43=3)*'תכנון הבראה'!$L71*(BC$17&lt;='תכנון הבראה'!$J71))+ IF($C43=4,(1-'תכנון הבראה'!$M71/'תכנון הבראה'!$B71)*'תכנון הבראה'!$C71,0)*(BC$17&lt;='תכנון הבראה'!$D71)</f>
        <v>0</v>
      </c>
      <c r="BD43" s="162">
        <f ca="1">IF($A43="",0,($C43=0)*'פריסת חובות'!BD34 +($C43=1)*0+ ($C43=2)*IF(BD$17&lt;='תכנון הבראה'!$K71,0,OFFSET('פריסת חובות'!BD34,0,-'תכנון הבראה'!$K71))*(1+'תכנון הבראה'!$E71)^('תכנון הבראה'!$K71/12)+
($C43=3)*'תכנון הבראה'!$L71*(BD$17&lt;='תכנון הבראה'!$J71))+ IF($C43=4,(1-'תכנון הבראה'!$M71/'תכנון הבראה'!$B71)*'תכנון הבראה'!$C71,0)*(BD$17&lt;='תכנון הבראה'!$D71)</f>
        <v>0</v>
      </c>
      <c r="BE43" s="162">
        <f ca="1">IF($A43="",0,($C43=0)*'פריסת חובות'!BE34 +($C43=1)*0+ ($C43=2)*IF(BE$17&lt;='תכנון הבראה'!$K71,0,OFFSET('פריסת חובות'!BE34,0,-'תכנון הבראה'!$K71))*(1+'תכנון הבראה'!$E71)^('תכנון הבראה'!$K71/12)+
($C43=3)*'תכנון הבראה'!$L71*(BE$17&lt;='תכנון הבראה'!$J71))+ IF($C43=4,(1-'תכנון הבראה'!$M71/'תכנון הבראה'!$B71)*'תכנון הבראה'!$C71,0)*(BE$17&lt;='תכנון הבראה'!$D71)</f>
        <v>0</v>
      </c>
      <c r="BF43" s="162">
        <f ca="1">IF($A43="",0,($C43=0)*'פריסת חובות'!BF34 +($C43=1)*0+ ($C43=2)*IF(BF$17&lt;='תכנון הבראה'!$K71,0,OFFSET('פריסת חובות'!BF34,0,-'תכנון הבראה'!$K71))*(1+'תכנון הבראה'!$E71)^('תכנון הבראה'!$K71/12)+
($C43=3)*'תכנון הבראה'!$L71*(BF$17&lt;='תכנון הבראה'!$J71))+ IF($C43=4,(1-'תכנון הבראה'!$M71/'תכנון הבראה'!$B71)*'תכנון הבראה'!$C71,0)*(BF$17&lt;='תכנון הבראה'!$D71)</f>
        <v>0</v>
      </c>
      <c r="BG43" s="162">
        <f ca="1">IF($A43="",0,($C43=0)*'פריסת חובות'!BG34 +($C43=1)*0+ ($C43=2)*IF(BG$17&lt;='תכנון הבראה'!$K71,0,OFFSET('פריסת חובות'!BG34,0,-'תכנון הבראה'!$K71))*(1+'תכנון הבראה'!$E71)^('תכנון הבראה'!$K71/12)+
($C43=3)*'תכנון הבראה'!$L71*(BG$17&lt;='תכנון הבראה'!$J71))+ IF($C43=4,(1-'תכנון הבראה'!$M71/'תכנון הבראה'!$B71)*'תכנון הבראה'!$C71,0)*(BG$17&lt;='תכנון הבראה'!$D71)</f>
        <v>0</v>
      </c>
      <c r="BH43" s="162">
        <f ca="1">IF($A43="",0,($C43=0)*'פריסת חובות'!BH34 +($C43=1)*0+ ($C43=2)*IF(BH$17&lt;='תכנון הבראה'!$K71,0,OFFSET('פריסת חובות'!BH34,0,-'תכנון הבראה'!$K71))*(1+'תכנון הבראה'!$E71)^('תכנון הבראה'!$K71/12)+
($C43=3)*'תכנון הבראה'!$L71*(BH$17&lt;='תכנון הבראה'!$J71))+ IF($C43=4,(1-'תכנון הבראה'!$M71/'תכנון הבראה'!$B71)*'תכנון הבראה'!$C71,0)*(BH$17&lt;='תכנון הבראה'!$D71)</f>
        <v>0</v>
      </c>
      <c r="BI43" s="162">
        <f ca="1">IF($A43="",0,($C43=0)*'פריסת חובות'!BI34 +($C43=1)*0+ ($C43=2)*IF(BI$17&lt;='תכנון הבראה'!$K71,0,OFFSET('פריסת חובות'!BI34,0,-'תכנון הבראה'!$K71))*(1+'תכנון הבראה'!$E71)^('תכנון הבראה'!$K71/12)+
($C43=3)*'תכנון הבראה'!$L71*(BI$17&lt;='תכנון הבראה'!$J71))+ IF($C43=4,(1-'תכנון הבראה'!$M71/'תכנון הבראה'!$B71)*'תכנון הבראה'!$C71,0)*(BI$17&lt;='תכנון הבראה'!$D71)</f>
        <v>0</v>
      </c>
      <c r="BJ43" s="162">
        <f ca="1">IF($A43="",0,($C43=0)*'פריסת חובות'!BJ34 +($C43=1)*0+ ($C43=2)*IF(BJ$17&lt;='תכנון הבראה'!$K71,0,OFFSET('פריסת חובות'!BJ34,0,-'תכנון הבראה'!$K71))*(1+'תכנון הבראה'!$E71)^('תכנון הבראה'!$K71/12)+
($C43=3)*'תכנון הבראה'!$L71*(BJ$17&lt;='תכנון הבראה'!$J71))+ IF($C43=4,(1-'תכנון הבראה'!$M71/'תכנון הבראה'!$B71)*'תכנון הבראה'!$C71,0)*(BJ$17&lt;='תכנון הבראה'!$D71)</f>
        <v>0</v>
      </c>
      <c r="BK43" s="162">
        <f ca="1">IF($A43="",0,($C43=0)*'פריסת חובות'!BK34 +($C43=1)*0+ ($C43=2)*IF(BK$17&lt;='תכנון הבראה'!$K71,0,OFFSET('פריסת חובות'!BK34,0,-'תכנון הבראה'!$K71))*(1+'תכנון הבראה'!$E71)^('תכנון הבראה'!$K71/12)+
($C43=3)*'תכנון הבראה'!$L71*(BK$17&lt;='תכנון הבראה'!$J71))+ IF($C43=4,(1-'תכנון הבראה'!$M71/'תכנון הבראה'!$B71)*'תכנון הבראה'!$C71,0)*(BK$17&lt;='תכנון הבראה'!$D71)</f>
        <v>0</v>
      </c>
      <c r="BL43" s="162">
        <f ca="1">IF($A43="",0,($C43=0)*'פריסת חובות'!BL34 +($C43=1)*0+ ($C43=2)*IF(BL$17&lt;='תכנון הבראה'!$K71,0,OFFSET('פריסת חובות'!BL34,0,-'תכנון הבראה'!$K71))*(1+'תכנון הבראה'!$E71)^('תכנון הבראה'!$K71/12)+
($C43=3)*'תכנון הבראה'!$L71*(BL$17&lt;='תכנון הבראה'!$J71))+ IF($C43=4,(1-'תכנון הבראה'!$M71/'תכנון הבראה'!$B71)*'תכנון הבראה'!$C71,0)*(BL$17&lt;='תכנון הבראה'!$D71)</f>
        <v>0</v>
      </c>
      <c r="BM43" s="162">
        <f ca="1">IF($A43="",0,($C43=0)*'פריסת חובות'!BM34 +($C43=1)*0+ ($C43=2)*IF(BM$17&lt;='תכנון הבראה'!$K71,0,OFFSET('פריסת חובות'!BM34,0,-'תכנון הבראה'!$K71))*(1+'תכנון הבראה'!$E71)^('תכנון הבראה'!$K71/12)+
($C43=3)*'תכנון הבראה'!$L71*(BM$17&lt;='תכנון הבראה'!$J71))+ IF($C43=4,(1-'תכנון הבראה'!$M71/'תכנון הבראה'!$B71)*'תכנון הבראה'!$C71,0)*(BM$17&lt;='תכנון הבראה'!$D71)</f>
        <v>0</v>
      </c>
      <c r="BN43" s="162">
        <f ca="1">IF($A43="",0,($C43=0)*'פריסת חובות'!BN34 +($C43=1)*0+ ($C43=2)*IF(BN$17&lt;='תכנון הבראה'!$K71,0,OFFSET('פריסת חובות'!BN34,0,-'תכנון הבראה'!$K71))*(1+'תכנון הבראה'!$E71)^('תכנון הבראה'!$K71/12)+
($C43=3)*'תכנון הבראה'!$L71*(BN$17&lt;='תכנון הבראה'!$J71))+ IF($C43=4,(1-'תכנון הבראה'!$M71/'תכנון הבראה'!$B71)*'תכנון הבראה'!$C71,0)*(BN$17&lt;='תכנון הבראה'!$D71)</f>
        <v>0</v>
      </c>
      <c r="BO43" s="162">
        <f ca="1">IF($A43="",0,($C43=0)*'פריסת חובות'!BO34 +($C43=1)*0+ ($C43=2)*IF(BO$17&lt;='תכנון הבראה'!$K71,0,OFFSET('פריסת חובות'!BO34,0,-'תכנון הבראה'!$K71))*(1+'תכנון הבראה'!$E71)^('תכנון הבראה'!$K71/12)+
($C43=3)*'תכנון הבראה'!$L71*(BO$17&lt;='תכנון הבראה'!$J71))+ IF($C43=4,(1-'תכנון הבראה'!$M71/'תכנון הבראה'!$B71)*'תכנון הבראה'!$C71,0)*(BO$17&lt;='תכנון הבראה'!$D71)</f>
        <v>0</v>
      </c>
      <c r="BP43" s="162">
        <f ca="1">IF($A43="",0,($C43=0)*'פריסת חובות'!BP34 +($C43=1)*0+ ($C43=2)*IF(BP$17&lt;='תכנון הבראה'!$K71,0,OFFSET('פריסת חובות'!BP34,0,-'תכנון הבראה'!$K71))*(1+'תכנון הבראה'!$E71)^('תכנון הבראה'!$K71/12)+
($C43=3)*'תכנון הבראה'!$L71*(BP$17&lt;='תכנון הבראה'!$J71))+ IF($C43=4,(1-'תכנון הבראה'!$M71/'תכנון הבראה'!$B71)*'תכנון הבראה'!$C71,0)*(BP$17&lt;='תכנון הבראה'!$D71)</f>
        <v>0</v>
      </c>
      <c r="BQ43" s="162">
        <f ca="1">IF($A43="",0,($C43=0)*'פריסת חובות'!BQ34 +($C43=1)*0+ ($C43=2)*IF(BQ$17&lt;='תכנון הבראה'!$K71,0,OFFSET('פריסת חובות'!BQ34,0,-'תכנון הבראה'!$K71))*(1+'תכנון הבראה'!$E71)^('תכנון הבראה'!$K71/12)+
($C43=3)*'תכנון הבראה'!$L71*(BQ$17&lt;='תכנון הבראה'!$J71))+ IF($C43=4,(1-'תכנון הבראה'!$M71/'תכנון הבראה'!$B71)*'תכנון הבראה'!$C71,0)*(BQ$17&lt;='תכנון הבראה'!$D71)</f>
        <v>0</v>
      </c>
      <c r="BR43" s="162">
        <f ca="1">IF($A43="",0,($C43=0)*'פריסת חובות'!BR34 +($C43=1)*0+ ($C43=2)*IF(BR$17&lt;='תכנון הבראה'!$K71,0,OFFSET('פריסת חובות'!BR34,0,-'תכנון הבראה'!$K71))*(1+'תכנון הבראה'!$E71)^('תכנון הבראה'!$K71/12)+
($C43=3)*'תכנון הבראה'!$L71*(BR$17&lt;='תכנון הבראה'!$J71))+ IF($C43=4,(1-'תכנון הבראה'!$M71/'תכנון הבראה'!$B71)*'תכנון הבראה'!$C71,0)*(BR$17&lt;='תכנון הבראה'!$D71)</f>
        <v>0</v>
      </c>
      <c r="BS43" s="162">
        <f ca="1">IF($A43="",0,($C43=0)*'פריסת חובות'!BS34 +($C43=1)*0+ ($C43=2)*IF(BS$17&lt;='תכנון הבראה'!$K71,0,OFFSET('פריסת חובות'!BS34,0,-'תכנון הבראה'!$K71))*(1+'תכנון הבראה'!$E71)^('תכנון הבראה'!$K71/12)+
($C43=3)*'תכנון הבראה'!$L71*(BS$17&lt;='תכנון הבראה'!$J71))+ IF($C43=4,(1-'תכנון הבראה'!$M71/'תכנון הבראה'!$B71)*'תכנון הבראה'!$C71,0)*(BS$17&lt;='תכנון הבראה'!$D71)</f>
        <v>0</v>
      </c>
      <c r="BT43" s="162">
        <f ca="1">IF($A43="",0,($C43=0)*'פריסת חובות'!BT34 +($C43=1)*0+ ($C43=2)*IF(BT$17&lt;='תכנון הבראה'!$K71,0,OFFSET('פריסת חובות'!BT34,0,-'תכנון הבראה'!$K71))*(1+'תכנון הבראה'!$E71)^('תכנון הבראה'!$K71/12)+
($C43=3)*'תכנון הבראה'!$L71*(BT$17&lt;='תכנון הבראה'!$J71))+ IF($C43=4,(1-'תכנון הבראה'!$M71/'תכנון הבראה'!$B71)*'תכנון הבראה'!$C71,0)*(BT$17&lt;='תכנון הבראה'!$D71)</f>
        <v>0</v>
      </c>
      <c r="BU43" s="162">
        <f ca="1">IF($A43="",0,($C43=0)*'פריסת חובות'!BU34 +($C43=1)*0+ ($C43=2)*IF(BU$17&lt;='תכנון הבראה'!$K71,0,OFFSET('פריסת חובות'!BU34,0,-'תכנון הבראה'!$K71))*(1+'תכנון הבראה'!$E71)^('תכנון הבראה'!$K71/12)+
($C43=3)*'תכנון הבראה'!$L71*(BU$17&lt;='תכנון הבראה'!$J71))+ IF($C43=4,(1-'תכנון הבראה'!$M71/'תכנון הבראה'!$B71)*'תכנון הבראה'!$C71,0)*(BU$17&lt;='תכנון הבראה'!$D71)</f>
        <v>0</v>
      </c>
      <c r="BV43" s="162">
        <f ca="1">IF($A43="",0,($C43=0)*'פריסת חובות'!BV34 +($C43=1)*0+ ($C43=2)*IF(BV$17&lt;='תכנון הבראה'!$K71,0,OFFSET('פריסת חובות'!BV34,0,-'תכנון הבראה'!$K71))*(1+'תכנון הבראה'!$E71)^('תכנון הבראה'!$K71/12)+
($C43=3)*'תכנון הבראה'!$L71*(BV$17&lt;='תכנון הבראה'!$J71))+ IF($C43=4,(1-'תכנון הבראה'!$M71/'תכנון הבראה'!$B71)*'תכנון הבראה'!$C71,0)*(BV$17&lt;='תכנון הבראה'!$D71)</f>
        <v>0</v>
      </c>
      <c r="BW43" s="162">
        <f ca="1">IF($A43="",0,($C43=0)*'פריסת חובות'!BW34 +($C43=1)*0+ ($C43=2)*IF(BW$17&lt;='תכנון הבראה'!$K71,0,OFFSET('פריסת חובות'!BW34,0,-'תכנון הבראה'!$K71))*(1+'תכנון הבראה'!$E71)^('תכנון הבראה'!$K71/12)+
($C43=3)*'תכנון הבראה'!$L71*(BW$17&lt;='תכנון הבראה'!$J71))+ IF($C43=4,(1-'תכנון הבראה'!$M71/'תכנון הבראה'!$B71)*'תכנון הבראה'!$C71,0)*(BW$17&lt;='תכנון הבראה'!$D71)</f>
        <v>0</v>
      </c>
      <c r="BX43" s="162">
        <f ca="1">IF($A43="",0,($C43=0)*'פריסת חובות'!BX34 +($C43=1)*0+ ($C43=2)*IF(BX$17&lt;='תכנון הבראה'!$K71,0,OFFSET('פריסת חובות'!BX34,0,-'תכנון הבראה'!$K71))*(1+'תכנון הבראה'!$E71)^('תכנון הבראה'!$K71/12)+
($C43=3)*'תכנון הבראה'!$L71*(BX$17&lt;='תכנון הבראה'!$J71))+ IF($C43=4,(1-'תכנון הבראה'!$M71/'תכנון הבראה'!$B71)*'תכנון הבראה'!$C71,0)*(BX$17&lt;='תכנון הבראה'!$D71)</f>
        <v>0</v>
      </c>
      <c r="BY43" s="162">
        <f ca="1">IF($A43="",0,($C43=0)*'פריסת חובות'!BY34 +($C43=1)*0+ ($C43=2)*IF(BY$17&lt;='תכנון הבראה'!$K71,0,OFFSET('פריסת חובות'!BY34,0,-'תכנון הבראה'!$K71))*(1+'תכנון הבראה'!$E71)^('תכנון הבראה'!$K71/12)+
($C43=3)*'תכנון הבראה'!$L71*(BY$17&lt;='תכנון הבראה'!$J71))+ IF($C43=4,(1-'תכנון הבראה'!$M71/'תכנון הבראה'!$B71)*'תכנון הבראה'!$C71,0)*(BY$17&lt;='תכנון הבראה'!$D71)</f>
        <v>0</v>
      </c>
      <c r="BZ43" s="162">
        <f ca="1">IF($A43="",0,($C43=0)*'פריסת חובות'!BZ34 +($C43=1)*0+ ($C43=2)*IF(BZ$17&lt;='תכנון הבראה'!$K71,0,OFFSET('פריסת חובות'!BZ34,0,-'תכנון הבראה'!$K71))*(1+'תכנון הבראה'!$E71)^('תכנון הבראה'!$K71/12)+
($C43=3)*'תכנון הבראה'!$L71*(BZ$17&lt;='תכנון הבראה'!$J71))+ IF($C43=4,(1-'תכנון הבראה'!$M71/'תכנון הבראה'!$B71)*'תכנון הבראה'!$C71,0)*(BZ$17&lt;='תכנון הבראה'!$D71)</f>
        <v>0</v>
      </c>
      <c r="CA43" s="162">
        <f ca="1">IF($A43="",0,($C43=0)*'פריסת חובות'!CA34 +($C43=1)*0+ ($C43=2)*IF(CA$17&lt;='תכנון הבראה'!$K71,0,OFFSET('פריסת חובות'!CA34,0,-'תכנון הבראה'!$K71))*(1+'תכנון הבראה'!$E71)^('תכנון הבראה'!$K71/12)+
($C43=3)*'תכנון הבראה'!$L71*(CA$17&lt;='תכנון הבראה'!$J71))+ IF($C43=4,(1-'תכנון הבראה'!$M71/'תכנון הבראה'!$B71)*'תכנון הבראה'!$C71,0)*(CA$17&lt;='תכנון הבראה'!$D71)</f>
        <v>0</v>
      </c>
      <c r="CB43" s="162">
        <f ca="1">IF($A43="",0,($C43=0)*'פריסת חובות'!CB34 +($C43=1)*0+ ($C43=2)*IF(CB$17&lt;='תכנון הבראה'!$K71,0,OFFSET('פריסת חובות'!CB34,0,-'תכנון הבראה'!$K71))*(1+'תכנון הבראה'!$E71)^('תכנון הבראה'!$K71/12)+
($C43=3)*'תכנון הבראה'!$L71*(CB$17&lt;='תכנון הבראה'!$J71))+ IF($C43=4,(1-'תכנון הבראה'!$M71/'תכנון הבראה'!$B71)*'תכנון הבראה'!$C71,0)*(CB$17&lt;='תכנון הבראה'!$D71)</f>
        <v>0</v>
      </c>
      <c r="CC43" s="162">
        <f ca="1">IF($A43="",0,($C43=0)*'פריסת חובות'!CC34 +($C43=1)*0+ ($C43=2)*IF(CC$17&lt;='תכנון הבראה'!$K71,0,OFFSET('פריסת חובות'!CC34,0,-'תכנון הבראה'!$K71))*(1+'תכנון הבראה'!$E71)^('תכנון הבראה'!$K71/12)+
($C43=3)*'תכנון הבראה'!$L71*(CC$17&lt;='תכנון הבראה'!$J71))+ IF($C43=4,(1-'תכנון הבראה'!$M71/'תכנון הבראה'!$B71)*'תכנון הבראה'!$C71,0)*(CC$17&lt;='תכנון הבראה'!$D71)</f>
        <v>0</v>
      </c>
      <c r="CD43" s="162">
        <f ca="1">IF($A43="",0,($C43=0)*'פריסת חובות'!CD34 +($C43=1)*0+ ($C43=2)*IF(CD$17&lt;='תכנון הבראה'!$K71,0,OFFSET('פריסת חובות'!CD34,0,-'תכנון הבראה'!$K71))*(1+'תכנון הבראה'!$E71)^('תכנון הבראה'!$K71/12)+
($C43=3)*'תכנון הבראה'!$L71*(CD$17&lt;='תכנון הבראה'!$J71))+ IF($C43=4,(1-'תכנון הבראה'!$M71/'תכנון הבראה'!$B71)*'תכנון הבראה'!$C71,0)*(CD$17&lt;='תכנון הבראה'!$D71)</f>
        <v>0</v>
      </c>
      <c r="CE43" s="162">
        <f ca="1">IF($A43="",0,($C43=0)*'פריסת חובות'!CE34 +($C43=1)*0+ ($C43=2)*IF(CE$17&lt;='תכנון הבראה'!$K71,0,OFFSET('פריסת חובות'!CE34,0,-'תכנון הבראה'!$K71))*(1+'תכנון הבראה'!$E71)^('תכנון הבראה'!$K71/12)+
($C43=3)*'תכנון הבראה'!$L71*(CE$17&lt;='תכנון הבראה'!$J71))+ IF($C43=4,(1-'תכנון הבראה'!$M71/'תכנון הבראה'!$B71)*'תכנון הבראה'!$C71,0)*(CE$17&lt;='תכנון הבראה'!$D71)</f>
        <v>0</v>
      </c>
      <c r="CF43" s="162">
        <f ca="1">IF($A43="",0,($C43=0)*'פריסת חובות'!CF34 +($C43=1)*0+ ($C43=2)*IF(CF$17&lt;='תכנון הבראה'!$K71,0,OFFSET('פריסת חובות'!CF34,0,-'תכנון הבראה'!$K71))*(1+'תכנון הבראה'!$E71)^('תכנון הבראה'!$K71/12)+
($C43=3)*'תכנון הבראה'!$L71*(CF$17&lt;='תכנון הבראה'!$J71))+ IF($C43=4,(1-'תכנון הבראה'!$M71/'תכנון הבראה'!$B71)*'תכנון הבראה'!$C71,0)*(CF$17&lt;='תכנון הבראה'!$D71)</f>
        <v>0</v>
      </c>
      <c r="CG43" s="162">
        <f ca="1">IF($A43="",0,($C43=0)*'פריסת חובות'!CG34 +($C43=1)*0+ ($C43=2)*IF(CG$17&lt;='תכנון הבראה'!$K71,0,OFFSET('פריסת חובות'!CG34,0,-'תכנון הבראה'!$K71))*(1+'תכנון הבראה'!$E71)^('תכנון הבראה'!$K71/12)+
($C43=3)*'תכנון הבראה'!$L71*(CG$17&lt;='תכנון הבראה'!$J71))+ IF($C43=4,(1-'תכנון הבראה'!$M71/'תכנון הבראה'!$B71)*'תכנון הבראה'!$C71,0)*(CG$17&lt;='תכנון הבראה'!$D71)</f>
        <v>0</v>
      </c>
      <c r="CH43" s="162">
        <f ca="1">IF($A43="",0,($C43=0)*'פריסת חובות'!CH34 +($C43=1)*0+ ($C43=2)*IF(CH$17&lt;='תכנון הבראה'!$K71,0,OFFSET('פריסת חובות'!CH34,0,-'תכנון הבראה'!$K71))*(1+'תכנון הבראה'!$E71)^('תכנון הבראה'!$K71/12)+
($C43=3)*'תכנון הבראה'!$L71*(CH$17&lt;='תכנון הבראה'!$J71))+ IF($C43=4,(1-'תכנון הבראה'!$M71/'תכנון הבראה'!$B71)*'תכנון הבראה'!$C71,0)*(CH$17&lt;='תכנון הבראה'!$D71)</f>
        <v>0</v>
      </c>
      <c r="CI43" s="162">
        <f ca="1">IF($A43="",0,($C43=0)*'פריסת חובות'!CI34 +($C43=1)*0+ ($C43=2)*IF(CI$17&lt;='תכנון הבראה'!$K71,0,OFFSET('פריסת חובות'!CI34,0,-'תכנון הבראה'!$K71))*(1+'תכנון הבראה'!$E71)^('תכנון הבראה'!$K71/12)+
($C43=3)*'תכנון הבראה'!$L71*(CI$17&lt;='תכנון הבראה'!$J71))+ IF($C43=4,(1-'תכנון הבראה'!$M71/'תכנון הבראה'!$B71)*'תכנון הבראה'!$C71,0)*(CI$17&lt;='תכנון הבראה'!$D71)</f>
        <v>0</v>
      </c>
      <c r="CJ43" s="162">
        <f ca="1">IF($A43="",0,($C43=0)*'פריסת חובות'!CJ34 +($C43=1)*0+ ($C43=2)*IF(CJ$17&lt;='תכנון הבראה'!$K71,0,OFFSET('פריסת חובות'!CJ34,0,-'תכנון הבראה'!$K71))*(1+'תכנון הבראה'!$E71)^('תכנון הבראה'!$K71/12)+
($C43=3)*'תכנון הבראה'!$L71*(CJ$17&lt;='תכנון הבראה'!$J71))+ IF($C43=4,(1-'תכנון הבראה'!$M71/'תכנון הבראה'!$B71)*'תכנון הבראה'!$C71,0)*(CJ$17&lt;='תכנון הבראה'!$D71)</f>
        <v>0</v>
      </c>
      <c r="CK43" s="162">
        <f ca="1">IF($A43="",0,($C43=0)*'פריסת חובות'!CK34 +($C43=1)*0+ ($C43=2)*IF(CK$17&lt;='תכנון הבראה'!$K71,0,OFFSET('פריסת חובות'!CK34,0,-'תכנון הבראה'!$K71))*(1+'תכנון הבראה'!$E71)^('תכנון הבראה'!$K71/12)+
($C43=3)*'תכנון הבראה'!$L71*(CK$17&lt;='תכנון הבראה'!$J71))+ IF($C43=4,(1-'תכנון הבראה'!$M71/'תכנון הבראה'!$B71)*'תכנון הבראה'!$C71,0)*(CK$17&lt;='תכנון הבראה'!$D71)</f>
        <v>0</v>
      </c>
      <c r="CL43" s="162">
        <f ca="1">IF($A43="",0,($C43=0)*'פריסת חובות'!CL34 +($C43=1)*0+ ($C43=2)*IF(CL$17&lt;='תכנון הבראה'!$K71,0,OFFSET('פריסת חובות'!CL34,0,-'תכנון הבראה'!$K71))*(1+'תכנון הבראה'!$E71)^('תכנון הבראה'!$K71/12)+
($C43=3)*'תכנון הבראה'!$L71*(CL$17&lt;='תכנון הבראה'!$J71))+ IF($C43=4,(1-'תכנון הבראה'!$M71/'תכנון הבראה'!$B71)*'תכנון הבראה'!$C71,0)*(CL$17&lt;='תכנון הבראה'!$D71)</f>
        <v>0</v>
      </c>
      <c r="CM43" s="162">
        <f ca="1">IF($A43="",0,($C43=0)*'פריסת חובות'!CM34 +($C43=1)*0+ ($C43=2)*IF(CM$17&lt;='תכנון הבראה'!$K71,0,OFFSET('פריסת חובות'!CM34,0,-'תכנון הבראה'!$K71))*(1+'תכנון הבראה'!$E71)^('תכנון הבראה'!$K71/12)+
($C43=3)*'תכנון הבראה'!$L71*(CM$17&lt;='תכנון הבראה'!$J71))+ IF($C43=4,(1-'תכנון הבראה'!$M71/'תכנון הבראה'!$B71)*'תכנון הבראה'!$C71,0)*(CM$17&lt;='תכנון הבראה'!$D71)</f>
        <v>0</v>
      </c>
      <c r="CN43" s="162">
        <f ca="1">IF($A43="",0,($C43=0)*'פריסת חובות'!CN34 +($C43=1)*0+ ($C43=2)*IF(CN$17&lt;='תכנון הבראה'!$K71,0,OFFSET('פריסת חובות'!CN34,0,-'תכנון הבראה'!$K71))*(1+'תכנון הבראה'!$E71)^('תכנון הבראה'!$K71/12)+
($C43=3)*'תכנון הבראה'!$L71*(CN$17&lt;='תכנון הבראה'!$J71))+ IF($C43=4,(1-'תכנון הבראה'!$M71/'תכנון הבראה'!$B71)*'תכנון הבראה'!$C71,0)*(CN$17&lt;='תכנון הבראה'!$D71)</f>
        <v>0</v>
      </c>
      <c r="CO43" s="162">
        <f ca="1">IF($A43="",0,($C43=0)*'פריסת חובות'!CO34 +($C43=1)*0+ ($C43=2)*IF(CO$17&lt;='תכנון הבראה'!$K71,0,OFFSET('פריסת חובות'!CO34,0,-'תכנון הבראה'!$K71))*(1+'תכנון הבראה'!$E71)^('תכנון הבראה'!$K71/12)+
($C43=3)*'תכנון הבראה'!$L71*(CO$17&lt;='תכנון הבראה'!$J71))+ IF($C43=4,(1-'תכנון הבראה'!$M71/'תכנון הבראה'!$B71)*'תכנון הבראה'!$C71,0)*(CO$17&lt;='תכנון הבראה'!$D71)</f>
        <v>0</v>
      </c>
      <c r="CP43" s="162">
        <f ca="1">IF($A43="",0,($C43=0)*'פריסת חובות'!CP34 +($C43=1)*0+ ($C43=2)*IF(CP$17&lt;='תכנון הבראה'!$K71,0,OFFSET('פריסת חובות'!CP34,0,-'תכנון הבראה'!$K71))*(1+'תכנון הבראה'!$E71)^('תכנון הבראה'!$K71/12)+
($C43=3)*'תכנון הבראה'!$L71*(CP$17&lt;='תכנון הבראה'!$J71))+ IF($C43=4,(1-'תכנון הבראה'!$M71/'תכנון הבראה'!$B71)*'תכנון הבראה'!$C71,0)*(CP$17&lt;='תכנון הבראה'!$D71)</f>
        <v>0</v>
      </c>
      <c r="CQ43" s="162">
        <f ca="1">IF($A43="",0,($C43=0)*'פריסת חובות'!CQ34 +($C43=1)*0+ ($C43=2)*IF(CQ$17&lt;='תכנון הבראה'!$K71,0,OFFSET('פריסת חובות'!CQ34,0,-'תכנון הבראה'!$K71))*(1+'תכנון הבראה'!$E71)^('תכנון הבראה'!$K71/12)+
($C43=3)*'תכנון הבראה'!$L71*(CQ$17&lt;='תכנון הבראה'!$J71))+ IF($C43=4,(1-'תכנון הבראה'!$M71/'תכנון הבראה'!$B71)*'תכנון הבראה'!$C71,0)*(CQ$17&lt;='תכנון הבראה'!$D71)</f>
        <v>0</v>
      </c>
      <c r="CR43" s="162">
        <f ca="1">IF($A43="",0,($C43=0)*'פריסת חובות'!CR34 +($C43=1)*0+ ($C43=2)*IF(CR$17&lt;='תכנון הבראה'!$K71,0,OFFSET('פריסת חובות'!CR34,0,-'תכנון הבראה'!$K71))*(1+'תכנון הבראה'!$E71)^('תכנון הבראה'!$K71/12)+
($C43=3)*'תכנון הבראה'!$L71*(CR$17&lt;='תכנון הבראה'!$J71))+ IF($C43=4,(1-'תכנון הבראה'!$M71/'תכנון הבראה'!$B71)*'תכנון הבראה'!$C71,0)*(CR$17&lt;='תכנון הבראה'!$D71)</f>
        <v>0</v>
      </c>
      <c r="CS43" s="162">
        <f ca="1">IF($A43="",0,($C43=0)*'פריסת חובות'!CS34 +($C43=1)*0+ ($C43=2)*IF(CS$17&lt;='תכנון הבראה'!$K71,0,OFFSET('פריסת חובות'!CS34,0,-'תכנון הבראה'!$K71))*(1+'תכנון הבראה'!$E71)^('תכנון הבראה'!$K71/12)+
($C43=3)*'תכנון הבראה'!$L71*(CS$17&lt;='תכנון הבראה'!$J71))+ IF($C43=4,(1-'תכנון הבראה'!$M71/'תכנון הבראה'!$B71)*'תכנון הבראה'!$C71,0)*(CS$17&lt;='תכנון הבראה'!$D71)</f>
        <v>0</v>
      </c>
      <c r="CT43" s="162">
        <f ca="1">IF($A43="",0,($C43=0)*'פריסת חובות'!CT34 +($C43=1)*0+ ($C43=2)*IF(CT$17&lt;='תכנון הבראה'!$K71,0,OFFSET('פריסת חובות'!CT34,0,-'תכנון הבראה'!$K71))*(1+'תכנון הבראה'!$E71)^('תכנון הבראה'!$K71/12)+
($C43=3)*'תכנון הבראה'!$L71*(CT$17&lt;='תכנון הבראה'!$J71))+ IF($C43=4,(1-'תכנון הבראה'!$M71/'תכנון הבראה'!$B71)*'תכנון הבראה'!$C71,0)*(CT$17&lt;='תכנון הבראה'!$D71)</f>
        <v>0</v>
      </c>
      <c r="CU43" s="162">
        <f ca="1">IF($A43="",0,($C43=0)*'פריסת חובות'!CU34 +($C43=1)*0+ ($C43=2)*IF(CU$17&lt;='תכנון הבראה'!$K71,0,OFFSET('פריסת חובות'!CU34,0,-'תכנון הבראה'!$K71))*(1+'תכנון הבראה'!$E71)^('תכנון הבראה'!$K71/12)+
($C43=3)*'תכנון הבראה'!$L71*(CU$17&lt;='תכנון הבראה'!$J71))+ IF($C43=4,(1-'תכנון הבראה'!$M71/'תכנון הבראה'!$B71)*'תכנון הבראה'!$C71,0)*(CU$17&lt;='תכנון הבראה'!$D71)</f>
        <v>0</v>
      </c>
      <c r="CV43" s="162">
        <f ca="1">IF($A43="",0,($C43=0)*'פריסת חובות'!CV34 +($C43=1)*0+ ($C43=2)*IF(CV$17&lt;='תכנון הבראה'!$K71,0,OFFSET('פריסת חובות'!CV34,0,-'תכנון הבראה'!$K71))*(1+'תכנון הבראה'!$E71)^('תכנון הבראה'!$K71/12)+
($C43=3)*'תכנון הבראה'!$L71*(CV$17&lt;='תכנון הבראה'!$J71))+ IF($C43=4,(1-'תכנון הבראה'!$M71/'תכנון הבראה'!$B71)*'תכנון הבראה'!$C71,0)*(CV$17&lt;='תכנון הבראה'!$D71)</f>
        <v>0</v>
      </c>
      <c r="CW43" s="162">
        <f ca="1">IF($A43="",0,($C43=0)*'פריסת חובות'!CW34 +($C43=1)*0+ ($C43=2)*IF(CW$17&lt;='תכנון הבראה'!$K71,0,OFFSET('פריסת חובות'!CW34,0,-'תכנון הבראה'!$K71))*(1+'תכנון הבראה'!$E71)^('תכנון הבראה'!$K71/12)+
($C43=3)*'תכנון הבראה'!$L71*(CW$17&lt;='תכנון הבראה'!$J71))+ IF($C43=4,(1-'תכנון הבראה'!$M71/'תכנון הבראה'!$B71)*'תכנון הבראה'!$C71,0)*(CW$17&lt;='תכנון הבראה'!$D71)</f>
        <v>0</v>
      </c>
      <c r="CX43" s="162">
        <f ca="1">IF($A43="",0,($C43=0)*'פריסת חובות'!CX34 +($C43=1)*0+ ($C43=2)*IF(CX$17&lt;='תכנון הבראה'!$K71,0,OFFSET('פריסת חובות'!CX34,0,-'תכנון הבראה'!$K71))*(1+'תכנון הבראה'!$E71)^('תכנון הבראה'!$K71/12)+
($C43=3)*'תכנון הבראה'!$L71*(CX$17&lt;='תכנון הבראה'!$J71))+ IF($C43=4,(1-'תכנון הבראה'!$M71/'תכנון הבראה'!$B71)*'תכנון הבראה'!$C71,0)*(CX$17&lt;='תכנון הבראה'!$D71)</f>
        <v>0</v>
      </c>
      <c r="CY43" s="162">
        <f ca="1">IF($A43="",0,($C43=0)*'פריסת חובות'!CY34 +($C43=1)*0+ ($C43=2)*IF(CY$17&lt;='תכנון הבראה'!$K71,0,OFFSET('פריסת חובות'!CY34,0,-'תכנון הבראה'!$K71))*(1+'תכנון הבראה'!$E71)^('תכנון הבראה'!$K71/12)+
($C43=3)*'תכנון הבראה'!$L71*(CY$17&lt;='תכנון הבראה'!$J71))+ IF($C43=4,(1-'תכנון הבראה'!$M71/'תכנון הבראה'!$B71)*'תכנון הבראה'!$C71,0)*(CY$17&lt;='תכנון הבראה'!$D71)</f>
        <v>0</v>
      </c>
      <c r="CZ43" s="163">
        <f ca="1">IF($A43="",0,($C43=0)*'פריסת חובות'!CZ34 +($C43=1)*0+ ($C43=2)*IF(CZ$17&lt;='תכנון הבראה'!$K71,0,OFFSET('פריסת חובות'!CZ34,0,-'תכנון הבראה'!$K71))*(1+'תכנון הבראה'!$E71)^('תכנון הבראה'!$K71/12)+
($C43=3)*'תכנון הבראה'!$L71*(CZ$17&lt;='תכנון הבראה'!$J71))+ IF($C43=4,(1-'תכנון הבראה'!$M71/'תכנון הבראה'!$B71)*'תכנון הבראה'!$C71,0)*(CZ$17&lt;='תכנון הבראה'!$D71)</f>
        <v>0</v>
      </c>
    </row>
    <row r="44" spans="1:104" ht="12.75" hidden="1" customHeight="1" outlineLevel="1">
      <c r="A44" s="193" t="str">
        <f ca="1">'תכנון הבראה'!A72</f>
        <v/>
      </c>
      <c r="B44" s="161">
        <f>'תכנון הבראה'!H72</f>
        <v>0</v>
      </c>
      <c r="C44" s="158">
        <f t="shared" si="18"/>
        <v>0</v>
      </c>
      <c r="D44" s="158"/>
      <c r="E44" s="162">
        <f ca="1">IF($A44="",0,($C44=0)*'פריסת חובות'!E35 +($C44=1)*0+ ($C44=2)*IF(E$17&lt;='תכנון הבראה'!$K72,0,OFFSET('פריסת חובות'!E35,0,-'תכנון הבראה'!$K72))*(1+'תכנון הבראה'!$E72)^('תכנון הבראה'!$K72/12)+
($C44=3)*'תכנון הבראה'!$L72*(E$17&lt;='תכנון הבראה'!$J72))+ IF($C44=4,(1-'תכנון הבראה'!$M72/'תכנון הבראה'!$B72)*'תכנון הבראה'!$C72,0)*(E$17&lt;='תכנון הבראה'!$D72)</f>
        <v>0</v>
      </c>
      <c r="F44" s="162">
        <f ca="1">IF($A44="",0,($C44=0)*'פריסת חובות'!F35 +($C44=1)*0+ ($C44=2)*IF(F$17&lt;='תכנון הבראה'!$K72,0,OFFSET('פריסת חובות'!F35,0,-'תכנון הבראה'!$K72))*(1+'תכנון הבראה'!$E72)^('תכנון הבראה'!$K72/12)+
($C44=3)*'תכנון הבראה'!$L72*(F$17&lt;='תכנון הבראה'!$J72))+ IF($C44=4,(1-'תכנון הבראה'!$M72/'תכנון הבראה'!$B72)*'תכנון הבראה'!$C72,0)*(F$17&lt;='תכנון הבראה'!$D72)</f>
        <v>0</v>
      </c>
      <c r="G44" s="162">
        <f ca="1">IF($A44="",0,($C44=0)*'פריסת חובות'!G35 +($C44=1)*0+ ($C44=2)*IF(G$17&lt;='תכנון הבראה'!$K72,0,OFFSET('פריסת חובות'!G35,0,-'תכנון הבראה'!$K72))*(1+'תכנון הבראה'!$E72)^('תכנון הבראה'!$K72/12)+
($C44=3)*'תכנון הבראה'!$L72*(G$17&lt;='תכנון הבראה'!$J72))+ IF($C44=4,(1-'תכנון הבראה'!$M72/'תכנון הבראה'!$B72)*'תכנון הבראה'!$C72,0)*(G$17&lt;='תכנון הבראה'!$D72)</f>
        <v>0</v>
      </c>
      <c r="H44" s="162">
        <f ca="1">IF($A44="",0,($C44=0)*'פריסת חובות'!H35 +($C44=1)*0+ ($C44=2)*IF(H$17&lt;='תכנון הבראה'!$K72,0,OFFSET('פריסת חובות'!H35,0,-'תכנון הבראה'!$K72))*(1+'תכנון הבראה'!$E72)^('תכנון הבראה'!$K72/12)+
($C44=3)*'תכנון הבראה'!$L72*(H$17&lt;='תכנון הבראה'!$J72))+ IF($C44=4,(1-'תכנון הבראה'!$M72/'תכנון הבראה'!$B72)*'תכנון הבראה'!$C72,0)*(H$17&lt;='תכנון הבראה'!$D72)</f>
        <v>0</v>
      </c>
      <c r="I44" s="162">
        <f ca="1">IF($A44="",0,($C44=0)*'פריסת חובות'!I35 +($C44=1)*0+ ($C44=2)*IF(I$17&lt;='תכנון הבראה'!$K72,0,OFFSET('פריסת חובות'!I35,0,-'תכנון הבראה'!$K72))*(1+'תכנון הבראה'!$E72)^('תכנון הבראה'!$K72/12)+
($C44=3)*'תכנון הבראה'!$L72*(I$17&lt;='תכנון הבראה'!$J72))+ IF($C44=4,(1-'תכנון הבראה'!$M72/'תכנון הבראה'!$B72)*'תכנון הבראה'!$C72,0)*(I$17&lt;='תכנון הבראה'!$D72)</f>
        <v>0</v>
      </c>
      <c r="J44" s="162">
        <f ca="1">IF($A44="",0,($C44=0)*'פריסת חובות'!J35 +($C44=1)*0+ ($C44=2)*IF(J$17&lt;='תכנון הבראה'!$K72,0,OFFSET('פריסת חובות'!J35,0,-'תכנון הבראה'!$K72))*(1+'תכנון הבראה'!$E72)^('תכנון הבראה'!$K72/12)+
($C44=3)*'תכנון הבראה'!$L72*(J$17&lt;='תכנון הבראה'!$J72))+ IF($C44=4,(1-'תכנון הבראה'!$M72/'תכנון הבראה'!$B72)*'תכנון הבראה'!$C72,0)*(J$17&lt;='תכנון הבראה'!$D72)</f>
        <v>0</v>
      </c>
      <c r="K44" s="162">
        <f ca="1">IF($A44="",0,($C44=0)*'פריסת חובות'!K35 +($C44=1)*0+ ($C44=2)*IF(K$17&lt;='תכנון הבראה'!$K72,0,OFFSET('פריסת חובות'!K35,0,-'תכנון הבראה'!$K72))*(1+'תכנון הבראה'!$E72)^('תכנון הבראה'!$K72/12)+
($C44=3)*'תכנון הבראה'!$L72*(K$17&lt;='תכנון הבראה'!$J72))+ IF($C44=4,(1-'תכנון הבראה'!$M72/'תכנון הבראה'!$B72)*'תכנון הבראה'!$C72,0)*(K$17&lt;='תכנון הבראה'!$D72)</f>
        <v>0</v>
      </c>
      <c r="L44" s="162">
        <f ca="1">IF($A44="",0,($C44=0)*'פריסת חובות'!L35 +($C44=1)*0+ ($C44=2)*IF(L$17&lt;='תכנון הבראה'!$K72,0,OFFSET('פריסת חובות'!L35,0,-'תכנון הבראה'!$K72))*(1+'תכנון הבראה'!$E72)^('תכנון הבראה'!$K72/12)+
($C44=3)*'תכנון הבראה'!$L72*(L$17&lt;='תכנון הבראה'!$J72))+ IF($C44=4,(1-'תכנון הבראה'!$M72/'תכנון הבראה'!$B72)*'תכנון הבראה'!$C72,0)*(L$17&lt;='תכנון הבראה'!$D72)</f>
        <v>0</v>
      </c>
      <c r="M44" s="162">
        <f ca="1">IF($A44="",0,($C44=0)*'פריסת חובות'!M35 +($C44=1)*0+ ($C44=2)*IF(M$17&lt;='תכנון הבראה'!$K72,0,OFFSET('פריסת חובות'!M35,0,-'תכנון הבראה'!$K72))*(1+'תכנון הבראה'!$E72)^('תכנון הבראה'!$K72/12)+
($C44=3)*'תכנון הבראה'!$L72*(M$17&lt;='תכנון הבראה'!$J72))+ IF($C44=4,(1-'תכנון הבראה'!$M72/'תכנון הבראה'!$B72)*'תכנון הבראה'!$C72,0)*(M$17&lt;='תכנון הבראה'!$D72)</f>
        <v>0</v>
      </c>
      <c r="N44" s="162">
        <f ca="1">IF($A44="",0,($C44=0)*'פריסת חובות'!N35 +($C44=1)*0+ ($C44=2)*IF(N$17&lt;='תכנון הבראה'!$K72,0,OFFSET('פריסת חובות'!N35,0,-'תכנון הבראה'!$K72))*(1+'תכנון הבראה'!$E72)^('תכנון הבראה'!$K72/12)+
($C44=3)*'תכנון הבראה'!$L72*(N$17&lt;='תכנון הבראה'!$J72))+ IF($C44=4,(1-'תכנון הבראה'!$M72/'תכנון הבראה'!$B72)*'תכנון הבראה'!$C72,0)*(N$17&lt;='תכנון הבראה'!$D72)</f>
        <v>0</v>
      </c>
      <c r="O44" s="162">
        <f ca="1">IF($A44="",0,($C44=0)*'פריסת חובות'!O35 +($C44=1)*0+ ($C44=2)*IF(O$17&lt;='תכנון הבראה'!$K72,0,OFFSET('פריסת חובות'!O35,0,-'תכנון הבראה'!$K72))*(1+'תכנון הבראה'!$E72)^('תכנון הבראה'!$K72/12)+
($C44=3)*'תכנון הבראה'!$L72*(O$17&lt;='תכנון הבראה'!$J72))+ IF($C44=4,(1-'תכנון הבראה'!$M72/'תכנון הבראה'!$B72)*'תכנון הבראה'!$C72,0)*(O$17&lt;='תכנון הבראה'!$D72)</f>
        <v>0</v>
      </c>
      <c r="P44" s="162">
        <f ca="1">IF($A44="",0,($C44=0)*'פריסת חובות'!P35 +($C44=1)*0+ ($C44=2)*IF(P$17&lt;='תכנון הבראה'!$K72,0,OFFSET('פריסת חובות'!P35,0,-'תכנון הבראה'!$K72))*(1+'תכנון הבראה'!$E72)^('תכנון הבראה'!$K72/12)+
($C44=3)*'תכנון הבראה'!$L72*(P$17&lt;='תכנון הבראה'!$J72))+ IF($C44=4,(1-'תכנון הבראה'!$M72/'תכנון הבראה'!$B72)*'תכנון הבראה'!$C72,0)*(P$17&lt;='תכנון הבראה'!$D72)</f>
        <v>0</v>
      </c>
      <c r="Q44" s="162">
        <f ca="1">IF($A44="",0,($C44=0)*'פריסת חובות'!Q35 +($C44=1)*0+ ($C44=2)*IF(Q$17&lt;='תכנון הבראה'!$K72,0,OFFSET('פריסת חובות'!Q35,0,-'תכנון הבראה'!$K72))*(1+'תכנון הבראה'!$E72)^('תכנון הבראה'!$K72/12)+
($C44=3)*'תכנון הבראה'!$L72*(Q$17&lt;='תכנון הבראה'!$J72))+ IF($C44=4,(1-'תכנון הבראה'!$M72/'תכנון הבראה'!$B72)*'תכנון הבראה'!$C72,0)*(Q$17&lt;='תכנון הבראה'!$D72)</f>
        <v>0</v>
      </c>
      <c r="R44" s="162">
        <f ca="1">IF($A44="",0,($C44=0)*'פריסת חובות'!R35 +($C44=1)*0+ ($C44=2)*IF(R$17&lt;='תכנון הבראה'!$K72,0,OFFSET('פריסת חובות'!R35,0,-'תכנון הבראה'!$K72))*(1+'תכנון הבראה'!$E72)^('תכנון הבראה'!$K72/12)+
($C44=3)*'תכנון הבראה'!$L72*(R$17&lt;='תכנון הבראה'!$J72))+ IF($C44=4,(1-'תכנון הבראה'!$M72/'תכנון הבראה'!$B72)*'תכנון הבראה'!$C72,0)*(R$17&lt;='תכנון הבראה'!$D72)</f>
        <v>0</v>
      </c>
      <c r="S44" s="162">
        <f ca="1">IF($A44="",0,($C44=0)*'פריסת חובות'!S35 +($C44=1)*0+ ($C44=2)*IF(S$17&lt;='תכנון הבראה'!$K72,0,OFFSET('פריסת חובות'!S35,0,-'תכנון הבראה'!$K72))*(1+'תכנון הבראה'!$E72)^('תכנון הבראה'!$K72/12)+
($C44=3)*'תכנון הבראה'!$L72*(S$17&lt;='תכנון הבראה'!$J72))+ IF($C44=4,(1-'תכנון הבראה'!$M72/'תכנון הבראה'!$B72)*'תכנון הבראה'!$C72,0)*(S$17&lt;='תכנון הבראה'!$D72)</f>
        <v>0</v>
      </c>
      <c r="T44" s="162">
        <f ca="1">IF($A44="",0,($C44=0)*'פריסת חובות'!T35 +($C44=1)*0+ ($C44=2)*IF(T$17&lt;='תכנון הבראה'!$K72,0,OFFSET('פריסת חובות'!T35,0,-'תכנון הבראה'!$K72))*(1+'תכנון הבראה'!$E72)^('תכנון הבראה'!$K72/12)+
($C44=3)*'תכנון הבראה'!$L72*(T$17&lt;='תכנון הבראה'!$J72))+ IF($C44=4,(1-'תכנון הבראה'!$M72/'תכנון הבראה'!$B72)*'תכנון הבראה'!$C72,0)*(T$17&lt;='תכנון הבראה'!$D72)</f>
        <v>0</v>
      </c>
      <c r="U44" s="162">
        <f ca="1">IF($A44="",0,($C44=0)*'פריסת חובות'!U35 +($C44=1)*0+ ($C44=2)*IF(U$17&lt;='תכנון הבראה'!$K72,0,OFFSET('פריסת חובות'!U35,0,-'תכנון הבראה'!$K72))*(1+'תכנון הבראה'!$E72)^('תכנון הבראה'!$K72/12)+
($C44=3)*'תכנון הבראה'!$L72*(U$17&lt;='תכנון הבראה'!$J72))+ IF($C44=4,(1-'תכנון הבראה'!$M72/'תכנון הבראה'!$B72)*'תכנון הבראה'!$C72,0)*(U$17&lt;='תכנון הבראה'!$D72)</f>
        <v>0</v>
      </c>
      <c r="V44" s="162">
        <f ca="1">IF($A44="",0,($C44=0)*'פריסת חובות'!V35 +($C44=1)*0+ ($C44=2)*IF(V$17&lt;='תכנון הבראה'!$K72,0,OFFSET('פריסת חובות'!V35,0,-'תכנון הבראה'!$K72))*(1+'תכנון הבראה'!$E72)^('תכנון הבראה'!$K72/12)+
($C44=3)*'תכנון הבראה'!$L72*(V$17&lt;='תכנון הבראה'!$J72))+ IF($C44=4,(1-'תכנון הבראה'!$M72/'תכנון הבראה'!$B72)*'תכנון הבראה'!$C72,0)*(V$17&lt;='תכנון הבראה'!$D72)</f>
        <v>0</v>
      </c>
      <c r="W44" s="162">
        <f ca="1">IF($A44="",0,($C44=0)*'פריסת חובות'!W35 +($C44=1)*0+ ($C44=2)*IF(W$17&lt;='תכנון הבראה'!$K72,0,OFFSET('פריסת חובות'!W35,0,-'תכנון הבראה'!$K72))*(1+'תכנון הבראה'!$E72)^('תכנון הבראה'!$K72/12)+
($C44=3)*'תכנון הבראה'!$L72*(W$17&lt;='תכנון הבראה'!$J72))+ IF($C44=4,(1-'תכנון הבראה'!$M72/'תכנון הבראה'!$B72)*'תכנון הבראה'!$C72,0)*(W$17&lt;='תכנון הבראה'!$D72)</f>
        <v>0</v>
      </c>
      <c r="X44" s="162">
        <f ca="1">IF($A44="",0,($C44=0)*'פריסת חובות'!X35 +($C44=1)*0+ ($C44=2)*IF(X$17&lt;='תכנון הבראה'!$K72,0,OFFSET('פריסת חובות'!X35,0,-'תכנון הבראה'!$K72))*(1+'תכנון הבראה'!$E72)^('תכנון הבראה'!$K72/12)+
($C44=3)*'תכנון הבראה'!$L72*(X$17&lt;='תכנון הבראה'!$J72))+ IF($C44=4,(1-'תכנון הבראה'!$M72/'תכנון הבראה'!$B72)*'תכנון הבראה'!$C72,0)*(X$17&lt;='תכנון הבראה'!$D72)</f>
        <v>0</v>
      </c>
      <c r="Y44" s="162">
        <f ca="1">IF($A44="",0,($C44=0)*'פריסת חובות'!Y35 +($C44=1)*0+ ($C44=2)*IF(Y$17&lt;='תכנון הבראה'!$K72,0,OFFSET('פריסת חובות'!Y35,0,-'תכנון הבראה'!$K72))*(1+'תכנון הבראה'!$E72)^('תכנון הבראה'!$K72/12)+
($C44=3)*'תכנון הבראה'!$L72*(Y$17&lt;='תכנון הבראה'!$J72))+ IF($C44=4,(1-'תכנון הבראה'!$M72/'תכנון הבראה'!$B72)*'תכנון הבראה'!$C72,0)*(Y$17&lt;='תכנון הבראה'!$D72)</f>
        <v>0</v>
      </c>
      <c r="Z44" s="162">
        <f ca="1">IF($A44="",0,($C44=0)*'פריסת חובות'!Z35 +($C44=1)*0+ ($C44=2)*IF(Z$17&lt;='תכנון הבראה'!$K72,0,OFFSET('פריסת חובות'!Z35,0,-'תכנון הבראה'!$K72))*(1+'תכנון הבראה'!$E72)^('תכנון הבראה'!$K72/12)+
($C44=3)*'תכנון הבראה'!$L72*(Z$17&lt;='תכנון הבראה'!$J72))+ IF($C44=4,(1-'תכנון הבראה'!$M72/'תכנון הבראה'!$B72)*'תכנון הבראה'!$C72,0)*(Z$17&lt;='תכנון הבראה'!$D72)</f>
        <v>0</v>
      </c>
      <c r="AA44" s="162">
        <f ca="1">IF($A44="",0,($C44=0)*'פריסת חובות'!AA35 +($C44=1)*0+ ($C44=2)*IF(AA$17&lt;='תכנון הבראה'!$K72,0,OFFSET('פריסת חובות'!AA35,0,-'תכנון הבראה'!$K72))*(1+'תכנון הבראה'!$E72)^('תכנון הבראה'!$K72/12)+
($C44=3)*'תכנון הבראה'!$L72*(AA$17&lt;='תכנון הבראה'!$J72))+ IF($C44=4,(1-'תכנון הבראה'!$M72/'תכנון הבראה'!$B72)*'תכנון הבראה'!$C72,0)*(AA$17&lt;='תכנון הבראה'!$D72)</f>
        <v>0</v>
      </c>
      <c r="AB44" s="162">
        <f ca="1">IF($A44="",0,($C44=0)*'פריסת חובות'!AB35 +($C44=1)*0+ ($C44=2)*IF(AB$17&lt;='תכנון הבראה'!$K72,0,OFFSET('פריסת חובות'!AB35,0,-'תכנון הבראה'!$K72))*(1+'תכנון הבראה'!$E72)^('תכנון הבראה'!$K72/12)+
($C44=3)*'תכנון הבראה'!$L72*(AB$17&lt;='תכנון הבראה'!$J72))+ IF($C44=4,(1-'תכנון הבראה'!$M72/'תכנון הבראה'!$B72)*'תכנון הבראה'!$C72,0)*(AB$17&lt;='תכנון הבראה'!$D72)</f>
        <v>0</v>
      </c>
      <c r="AC44" s="162">
        <f ca="1">IF($A44="",0,($C44=0)*'פריסת חובות'!AC35 +($C44=1)*0+ ($C44=2)*IF(AC$17&lt;='תכנון הבראה'!$K72,0,OFFSET('פריסת חובות'!AC35,0,-'תכנון הבראה'!$K72))*(1+'תכנון הבראה'!$E72)^('תכנון הבראה'!$K72/12)+
($C44=3)*'תכנון הבראה'!$L72*(AC$17&lt;='תכנון הבראה'!$J72))+ IF($C44=4,(1-'תכנון הבראה'!$M72/'תכנון הבראה'!$B72)*'תכנון הבראה'!$C72,0)*(AC$17&lt;='תכנון הבראה'!$D72)</f>
        <v>0</v>
      </c>
      <c r="AD44" s="162">
        <f ca="1">IF($A44="",0,($C44=0)*'פריסת חובות'!AD35 +($C44=1)*0+ ($C44=2)*IF(AD$17&lt;='תכנון הבראה'!$K72,0,OFFSET('פריסת חובות'!AD35,0,-'תכנון הבראה'!$K72))*(1+'תכנון הבראה'!$E72)^('תכנון הבראה'!$K72/12)+
($C44=3)*'תכנון הבראה'!$L72*(AD$17&lt;='תכנון הבראה'!$J72))+ IF($C44=4,(1-'תכנון הבראה'!$M72/'תכנון הבראה'!$B72)*'תכנון הבראה'!$C72,0)*(AD$17&lt;='תכנון הבראה'!$D72)</f>
        <v>0</v>
      </c>
      <c r="AE44" s="162">
        <f ca="1">IF($A44="",0,($C44=0)*'פריסת חובות'!AE35 +($C44=1)*0+ ($C44=2)*IF(AE$17&lt;='תכנון הבראה'!$K72,0,OFFSET('פריסת חובות'!AE35,0,-'תכנון הבראה'!$K72))*(1+'תכנון הבראה'!$E72)^('תכנון הבראה'!$K72/12)+
($C44=3)*'תכנון הבראה'!$L72*(AE$17&lt;='תכנון הבראה'!$J72))+ IF($C44=4,(1-'תכנון הבראה'!$M72/'תכנון הבראה'!$B72)*'תכנון הבראה'!$C72,0)*(AE$17&lt;='תכנון הבראה'!$D72)</f>
        <v>0</v>
      </c>
      <c r="AF44" s="162">
        <f ca="1">IF($A44="",0,($C44=0)*'פריסת חובות'!AF35 +($C44=1)*0+ ($C44=2)*IF(AF$17&lt;='תכנון הבראה'!$K72,0,OFFSET('פריסת חובות'!AF35,0,-'תכנון הבראה'!$K72))*(1+'תכנון הבראה'!$E72)^('תכנון הבראה'!$K72/12)+
($C44=3)*'תכנון הבראה'!$L72*(AF$17&lt;='תכנון הבראה'!$J72))+ IF($C44=4,(1-'תכנון הבראה'!$M72/'תכנון הבראה'!$B72)*'תכנון הבראה'!$C72,0)*(AF$17&lt;='תכנון הבראה'!$D72)</f>
        <v>0</v>
      </c>
      <c r="AG44" s="162">
        <f ca="1">IF($A44="",0,($C44=0)*'פריסת חובות'!AG35 +($C44=1)*0+ ($C44=2)*IF(AG$17&lt;='תכנון הבראה'!$K72,0,OFFSET('פריסת חובות'!AG35,0,-'תכנון הבראה'!$K72))*(1+'תכנון הבראה'!$E72)^('תכנון הבראה'!$K72/12)+
($C44=3)*'תכנון הבראה'!$L72*(AG$17&lt;='תכנון הבראה'!$J72))+ IF($C44=4,(1-'תכנון הבראה'!$M72/'תכנון הבראה'!$B72)*'תכנון הבראה'!$C72,0)*(AG$17&lt;='תכנון הבראה'!$D72)</f>
        <v>0</v>
      </c>
      <c r="AH44" s="162">
        <f ca="1">IF($A44="",0,($C44=0)*'פריסת חובות'!AH35 +($C44=1)*0+ ($C44=2)*IF(AH$17&lt;='תכנון הבראה'!$K72,0,OFFSET('פריסת חובות'!AH35,0,-'תכנון הבראה'!$K72))*(1+'תכנון הבראה'!$E72)^('תכנון הבראה'!$K72/12)+
($C44=3)*'תכנון הבראה'!$L72*(AH$17&lt;='תכנון הבראה'!$J72))+ IF($C44=4,(1-'תכנון הבראה'!$M72/'תכנון הבראה'!$B72)*'תכנון הבראה'!$C72,0)*(AH$17&lt;='תכנון הבראה'!$D72)</f>
        <v>0</v>
      </c>
      <c r="AI44" s="162">
        <f ca="1">IF($A44="",0,($C44=0)*'פריסת חובות'!AI35 +($C44=1)*0+ ($C44=2)*IF(AI$17&lt;='תכנון הבראה'!$K72,0,OFFSET('פריסת חובות'!AI35,0,-'תכנון הבראה'!$K72))*(1+'תכנון הבראה'!$E72)^('תכנון הבראה'!$K72/12)+
($C44=3)*'תכנון הבראה'!$L72*(AI$17&lt;='תכנון הבראה'!$J72))+ IF($C44=4,(1-'תכנון הבראה'!$M72/'תכנון הבראה'!$B72)*'תכנון הבראה'!$C72,0)*(AI$17&lt;='תכנון הבראה'!$D72)</f>
        <v>0</v>
      </c>
      <c r="AJ44" s="162">
        <f ca="1">IF($A44="",0,($C44=0)*'פריסת חובות'!AJ35 +($C44=1)*0+ ($C44=2)*IF(AJ$17&lt;='תכנון הבראה'!$K72,0,OFFSET('פריסת חובות'!AJ35,0,-'תכנון הבראה'!$K72))*(1+'תכנון הבראה'!$E72)^('תכנון הבראה'!$K72/12)+
($C44=3)*'תכנון הבראה'!$L72*(AJ$17&lt;='תכנון הבראה'!$J72))+ IF($C44=4,(1-'תכנון הבראה'!$M72/'תכנון הבראה'!$B72)*'תכנון הבראה'!$C72,0)*(AJ$17&lt;='תכנון הבראה'!$D72)</f>
        <v>0</v>
      </c>
      <c r="AK44" s="162">
        <f ca="1">IF($A44="",0,($C44=0)*'פריסת חובות'!AK35 +($C44=1)*0+ ($C44=2)*IF(AK$17&lt;='תכנון הבראה'!$K72,0,OFFSET('פריסת חובות'!AK35,0,-'תכנון הבראה'!$K72))*(1+'תכנון הבראה'!$E72)^('תכנון הבראה'!$K72/12)+
($C44=3)*'תכנון הבראה'!$L72*(AK$17&lt;='תכנון הבראה'!$J72))+ IF($C44=4,(1-'תכנון הבראה'!$M72/'תכנון הבראה'!$B72)*'תכנון הבראה'!$C72,0)*(AK$17&lt;='תכנון הבראה'!$D72)</f>
        <v>0</v>
      </c>
      <c r="AL44" s="162">
        <f ca="1">IF($A44="",0,($C44=0)*'פריסת חובות'!AL35 +($C44=1)*0+ ($C44=2)*IF(AL$17&lt;='תכנון הבראה'!$K72,0,OFFSET('פריסת חובות'!AL35,0,-'תכנון הבראה'!$K72))*(1+'תכנון הבראה'!$E72)^('תכנון הבראה'!$K72/12)+
($C44=3)*'תכנון הבראה'!$L72*(AL$17&lt;='תכנון הבראה'!$J72))+ IF($C44=4,(1-'תכנון הבראה'!$M72/'תכנון הבראה'!$B72)*'תכנון הבראה'!$C72,0)*(AL$17&lt;='תכנון הבראה'!$D72)</f>
        <v>0</v>
      </c>
      <c r="AM44" s="162">
        <f ca="1">IF($A44="",0,($C44=0)*'פריסת חובות'!AM35 +($C44=1)*0+ ($C44=2)*IF(AM$17&lt;='תכנון הבראה'!$K72,0,OFFSET('פריסת חובות'!AM35,0,-'תכנון הבראה'!$K72))*(1+'תכנון הבראה'!$E72)^('תכנון הבראה'!$K72/12)+
($C44=3)*'תכנון הבראה'!$L72*(AM$17&lt;='תכנון הבראה'!$J72))+ IF($C44=4,(1-'תכנון הבראה'!$M72/'תכנון הבראה'!$B72)*'תכנון הבראה'!$C72,0)*(AM$17&lt;='תכנון הבראה'!$D72)</f>
        <v>0</v>
      </c>
      <c r="AN44" s="162">
        <f ca="1">IF($A44="",0,($C44=0)*'פריסת חובות'!AN35 +($C44=1)*0+ ($C44=2)*IF(AN$17&lt;='תכנון הבראה'!$K72,0,OFFSET('פריסת חובות'!AN35,0,-'תכנון הבראה'!$K72))*(1+'תכנון הבראה'!$E72)^('תכנון הבראה'!$K72/12)+
($C44=3)*'תכנון הבראה'!$L72*(AN$17&lt;='תכנון הבראה'!$J72))+ IF($C44=4,(1-'תכנון הבראה'!$M72/'תכנון הבראה'!$B72)*'תכנון הבראה'!$C72,0)*(AN$17&lt;='תכנון הבראה'!$D72)</f>
        <v>0</v>
      </c>
      <c r="AO44" s="162">
        <f ca="1">IF($A44="",0,($C44=0)*'פריסת חובות'!AO35 +($C44=1)*0+ ($C44=2)*IF(AO$17&lt;='תכנון הבראה'!$K72,0,OFFSET('פריסת חובות'!AO35,0,-'תכנון הבראה'!$K72))*(1+'תכנון הבראה'!$E72)^('תכנון הבראה'!$K72/12)+
($C44=3)*'תכנון הבראה'!$L72*(AO$17&lt;='תכנון הבראה'!$J72))+ IF($C44=4,(1-'תכנון הבראה'!$M72/'תכנון הבראה'!$B72)*'תכנון הבראה'!$C72,0)*(AO$17&lt;='תכנון הבראה'!$D72)</f>
        <v>0</v>
      </c>
      <c r="AP44" s="162">
        <f ca="1">IF($A44="",0,($C44=0)*'פריסת חובות'!AP35 +($C44=1)*0+ ($C44=2)*IF(AP$17&lt;='תכנון הבראה'!$K72,0,OFFSET('פריסת חובות'!AP35,0,-'תכנון הבראה'!$K72))*(1+'תכנון הבראה'!$E72)^('תכנון הבראה'!$K72/12)+
($C44=3)*'תכנון הבראה'!$L72*(AP$17&lt;='תכנון הבראה'!$J72))+ IF($C44=4,(1-'תכנון הבראה'!$M72/'תכנון הבראה'!$B72)*'תכנון הבראה'!$C72,0)*(AP$17&lt;='תכנון הבראה'!$D72)</f>
        <v>0</v>
      </c>
      <c r="AQ44" s="162">
        <f ca="1">IF($A44="",0,($C44=0)*'פריסת חובות'!AQ35 +($C44=1)*0+ ($C44=2)*IF(AQ$17&lt;='תכנון הבראה'!$K72,0,OFFSET('פריסת חובות'!AQ35,0,-'תכנון הבראה'!$K72))*(1+'תכנון הבראה'!$E72)^('תכנון הבראה'!$K72/12)+
($C44=3)*'תכנון הבראה'!$L72*(AQ$17&lt;='תכנון הבראה'!$J72))+ IF($C44=4,(1-'תכנון הבראה'!$M72/'תכנון הבראה'!$B72)*'תכנון הבראה'!$C72,0)*(AQ$17&lt;='תכנון הבראה'!$D72)</f>
        <v>0</v>
      </c>
      <c r="AR44" s="162">
        <f ca="1">IF($A44="",0,($C44=0)*'פריסת חובות'!AR35 +($C44=1)*0+ ($C44=2)*IF(AR$17&lt;='תכנון הבראה'!$K72,0,OFFSET('פריסת חובות'!AR35,0,-'תכנון הבראה'!$K72))*(1+'תכנון הבראה'!$E72)^('תכנון הבראה'!$K72/12)+
($C44=3)*'תכנון הבראה'!$L72*(AR$17&lt;='תכנון הבראה'!$J72))+ IF($C44=4,(1-'תכנון הבראה'!$M72/'תכנון הבראה'!$B72)*'תכנון הבראה'!$C72,0)*(AR$17&lt;='תכנון הבראה'!$D72)</f>
        <v>0</v>
      </c>
      <c r="AS44" s="162">
        <f ca="1">IF($A44="",0,($C44=0)*'פריסת חובות'!AS35 +($C44=1)*0+ ($C44=2)*IF(AS$17&lt;='תכנון הבראה'!$K72,0,OFFSET('פריסת חובות'!AS35,0,-'תכנון הבראה'!$K72))*(1+'תכנון הבראה'!$E72)^('תכנון הבראה'!$K72/12)+
($C44=3)*'תכנון הבראה'!$L72*(AS$17&lt;='תכנון הבראה'!$J72))+ IF($C44=4,(1-'תכנון הבראה'!$M72/'תכנון הבראה'!$B72)*'תכנון הבראה'!$C72,0)*(AS$17&lt;='תכנון הבראה'!$D72)</f>
        <v>0</v>
      </c>
      <c r="AT44" s="162">
        <f ca="1">IF($A44="",0,($C44=0)*'פריסת חובות'!AT35 +($C44=1)*0+ ($C44=2)*IF(AT$17&lt;='תכנון הבראה'!$K72,0,OFFSET('פריסת חובות'!AT35,0,-'תכנון הבראה'!$K72))*(1+'תכנון הבראה'!$E72)^('תכנון הבראה'!$K72/12)+
($C44=3)*'תכנון הבראה'!$L72*(AT$17&lt;='תכנון הבראה'!$J72))+ IF($C44=4,(1-'תכנון הבראה'!$M72/'תכנון הבראה'!$B72)*'תכנון הבראה'!$C72,0)*(AT$17&lt;='תכנון הבראה'!$D72)</f>
        <v>0</v>
      </c>
      <c r="AU44" s="162">
        <f ca="1">IF($A44="",0,($C44=0)*'פריסת חובות'!AU35 +($C44=1)*0+ ($C44=2)*IF(AU$17&lt;='תכנון הבראה'!$K72,0,OFFSET('פריסת חובות'!AU35,0,-'תכנון הבראה'!$K72))*(1+'תכנון הבראה'!$E72)^('תכנון הבראה'!$K72/12)+
($C44=3)*'תכנון הבראה'!$L72*(AU$17&lt;='תכנון הבראה'!$J72))+ IF($C44=4,(1-'תכנון הבראה'!$M72/'תכנון הבראה'!$B72)*'תכנון הבראה'!$C72,0)*(AU$17&lt;='תכנון הבראה'!$D72)</f>
        <v>0</v>
      </c>
      <c r="AV44" s="162">
        <f ca="1">IF($A44="",0,($C44=0)*'פריסת חובות'!AV35 +($C44=1)*0+ ($C44=2)*IF(AV$17&lt;='תכנון הבראה'!$K72,0,OFFSET('פריסת חובות'!AV35,0,-'תכנון הבראה'!$K72))*(1+'תכנון הבראה'!$E72)^('תכנון הבראה'!$K72/12)+
($C44=3)*'תכנון הבראה'!$L72*(AV$17&lt;='תכנון הבראה'!$J72))+ IF($C44=4,(1-'תכנון הבראה'!$M72/'תכנון הבראה'!$B72)*'תכנון הבראה'!$C72,0)*(AV$17&lt;='תכנון הבראה'!$D72)</f>
        <v>0</v>
      </c>
      <c r="AW44" s="162">
        <f ca="1">IF($A44="",0,($C44=0)*'פריסת חובות'!AW35 +($C44=1)*0+ ($C44=2)*IF(AW$17&lt;='תכנון הבראה'!$K72,0,OFFSET('פריסת חובות'!AW35,0,-'תכנון הבראה'!$K72))*(1+'תכנון הבראה'!$E72)^('תכנון הבראה'!$K72/12)+
($C44=3)*'תכנון הבראה'!$L72*(AW$17&lt;='תכנון הבראה'!$J72))+ IF($C44=4,(1-'תכנון הבראה'!$M72/'תכנון הבראה'!$B72)*'תכנון הבראה'!$C72,0)*(AW$17&lt;='תכנון הבראה'!$D72)</f>
        <v>0</v>
      </c>
      <c r="AX44" s="162">
        <f ca="1">IF($A44="",0,($C44=0)*'פריסת חובות'!AX35 +($C44=1)*0+ ($C44=2)*IF(AX$17&lt;='תכנון הבראה'!$K72,0,OFFSET('פריסת חובות'!AX35,0,-'תכנון הבראה'!$K72))*(1+'תכנון הבראה'!$E72)^('תכנון הבראה'!$K72/12)+
($C44=3)*'תכנון הבראה'!$L72*(AX$17&lt;='תכנון הבראה'!$J72))+ IF($C44=4,(1-'תכנון הבראה'!$M72/'תכנון הבראה'!$B72)*'תכנון הבראה'!$C72,0)*(AX$17&lt;='תכנון הבראה'!$D72)</f>
        <v>0</v>
      </c>
      <c r="AY44" s="162">
        <f ca="1">IF($A44="",0,($C44=0)*'פריסת חובות'!AY35 +($C44=1)*0+ ($C44=2)*IF(AY$17&lt;='תכנון הבראה'!$K72,0,OFFSET('פריסת חובות'!AY35,0,-'תכנון הבראה'!$K72))*(1+'תכנון הבראה'!$E72)^('תכנון הבראה'!$K72/12)+
($C44=3)*'תכנון הבראה'!$L72*(AY$17&lt;='תכנון הבראה'!$J72))+ IF($C44=4,(1-'תכנון הבראה'!$M72/'תכנון הבראה'!$B72)*'תכנון הבראה'!$C72,0)*(AY$17&lt;='תכנון הבראה'!$D72)</f>
        <v>0</v>
      </c>
      <c r="AZ44" s="162">
        <f ca="1">IF($A44="",0,($C44=0)*'פריסת חובות'!AZ35 +($C44=1)*0+ ($C44=2)*IF(AZ$17&lt;='תכנון הבראה'!$K72,0,OFFSET('פריסת חובות'!AZ35,0,-'תכנון הבראה'!$K72))*(1+'תכנון הבראה'!$E72)^('תכנון הבראה'!$K72/12)+
($C44=3)*'תכנון הבראה'!$L72*(AZ$17&lt;='תכנון הבראה'!$J72))+ IF($C44=4,(1-'תכנון הבראה'!$M72/'תכנון הבראה'!$B72)*'תכנון הבראה'!$C72,0)*(AZ$17&lt;='תכנון הבראה'!$D72)</f>
        <v>0</v>
      </c>
      <c r="BA44" s="162">
        <f ca="1">IF($A44="",0,($C44=0)*'פריסת חובות'!BA35 +($C44=1)*0+ ($C44=2)*IF(BA$17&lt;='תכנון הבראה'!$K72,0,OFFSET('פריסת חובות'!BA35,0,-'תכנון הבראה'!$K72))*(1+'תכנון הבראה'!$E72)^('תכנון הבראה'!$K72/12)+
($C44=3)*'תכנון הבראה'!$L72*(BA$17&lt;='תכנון הבראה'!$J72))+ IF($C44=4,(1-'תכנון הבראה'!$M72/'תכנון הבראה'!$B72)*'תכנון הבראה'!$C72,0)*(BA$17&lt;='תכנון הבראה'!$D72)</f>
        <v>0</v>
      </c>
      <c r="BB44" s="162">
        <f ca="1">IF($A44="",0,($C44=0)*'פריסת חובות'!BB35 +($C44=1)*0+ ($C44=2)*IF(BB$17&lt;='תכנון הבראה'!$K72,0,OFFSET('פריסת חובות'!BB35,0,-'תכנון הבראה'!$K72))*(1+'תכנון הבראה'!$E72)^('תכנון הבראה'!$K72/12)+
($C44=3)*'תכנון הבראה'!$L72*(BB$17&lt;='תכנון הבראה'!$J72))+ IF($C44=4,(1-'תכנון הבראה'!$M72/'תכנון הבראה'!$B72)*'תכנון הבראה'!$C72,0)*(BB$17&lt;='תכנון הבראה'!$D72)</f>
        <v>0</v>
      </c>
      <c r="BC44" s="162">
        <f ca="1">IF($A44="",0,($C44=0)*'פריסת חובות'!BC35 +($C44=1)*0+ ($C44=2)*IF(BC$17&lt;='תכנון הבראה'!$K72,0,OFFSET('פריסת חובות'!BC35,0,-'תכנון הבראה'!$K72))*(1+'תכנון הבראה'!$E72)^('תכנון הבראה'!$K72/12)+
($C44=3)*'תכנון הבראה'!$L72*(BC$17&lt;='תכנון הבראה'!$J72))+ IF($C44=4,(1-'תכנון הבראה'!$M72/'תכנון הבראה'!$B72)*'תכנון הבראה'!$C72,0)*(BC$17&lt;='תכנון הבראה'!$D72)</f>
        <v>0</v>
      </c>
      <c r="BD44" s="162">
        <f ca="1">IF($A44="",0,($C44=0)*'פריסת חובות'!BD35 +($C44=1)*0+ ($C44=2)*IF(BD$17&lt;='תכנון הבראה'!$K72,0,OFFSET('פריסת חובות'!BD35,0,-'תכנון הבראה'!$K72))*(1+'תכנון הבראה'!$E72)^('תכנון הבראה'!$K72/12)+
($C44=3)*'תכנון הבראה'!$L72*(BD$17&lt;='תכנון הבראה'!$J72))+ IF($C44=4,(1-'תכנון הבראה'!$M72/'תכנון הבראה'!$B72)*'תכנון הבראה'!$C72,0)*(BD$17&lt;='תכנון הבראה'!$D72)</f>
        <v>0</v>
      </c>
      <c r="BE44" s="162">
        <f ca="1">IF($A44="",0,($C44=0)*'פריסת חובות'!BE35 +($C44=1)*0+ ($C44=2)*IF(BE$17&lt;='תכנון הבראה'!$K72,0,OFFSET('פריסת חובות'!BE35,0,-'תכנון הבראה'!$K72))*(1+'תכנון הבראה'!$E72)^('תכנון הבראה'!$K72/12)+
($C44=3)*'תכנון הבראה'!$L72*(BE$17&lt;='תכנון הבראה'!$J72))+ IF($C44=4,(1-'תכנון הבראה'!$M72/'תכנון הבראה'!$B72)*'תכנון הבראה'!$C72,0)*(BE$17&lt;='תכנון הבראה'!$D72)</f>
        <v>0</v>
      </c>
      <c r="BF44" s="162">
        <f ca="1">IF($A44="",0,($C44=0)*'פריסת חובות'!BF35 +($C44=1)*0+ ($C44=2)*IF(BF$17&lt;='תכנון הבראה'!$K72,0,OFFSET('פריסת חובות'!BF35,0,-'תכנון הבראה'!$K72))*(1+'תכנון הבראה'!$E72)^('תכנון הבראה'!$K72/12)+
($C44=3)*'תכנון הבראה'!$L72*(BF$17&lt;='תכנון הבראה'!$J72))+ IF($C44=4,(1-'תכנון הבראה'!$M72/'תכנון הבראה'!$B72)*'תכנון הבראה'!$C72,0)*(BF$17&lt;='תכנון הבראה'!$D72)</f>
        <v>0</v>
      </c>
      <c r="BG44" s="162">
        <f ca="1">IF($A44="",0,($C44=0)*'פריסת חובות'!BG35 +($C44=1)*0+ ($C44=2)*IF(BG$17&lt;='תכנון הבראה'!$K72,0,OFFSET('פריסת חובות'!BG35,0,-'תכנון הבראה'!$K72))*(1+'תכנון הבראה'!$E72)^('תכנון הבראה'!$K72/12)+
($C44=3)*'תכנון הבראה'!$L72*(BG$17&lt;='תכנון הבראה'!$J72))+ IF($C44=4,(1-'תכנון הבראה'!$M72/'תכנון הבראה'!$B72)*'תכנון הבראה'!$C72,0)*(BG$17&lt;='תכנון הבראה'!$D72)</f>
        <v>0</v>
      </c>
      <c r="BH44" s="162">
        <f ca="1">IF($A44="",0,($C44=0)*'פריסת חובות'!BH35 +($C44=1)*0+ ($C44=2)*IF(BH$17&lt;='תכנון הבראה'!$K72,0,OFFSET('פריסת חובות'!BH35,0,-'תכנון הבראה'!$K72))*(1+'תכנון הבראה'!$E72)^('תכנון הבראה'!$K72/12)+
($C44=3)*'תכנון הבראה'!$L72*(BH$17&lt;='תכנון הבראה'!$J72))+ IF($C44=4,(1-'תכנון הבראה'!$M72/'תכנון הבראה'!$B72)*'תכנון הבראה'!$C72,0)*(BH$17&lt;='תכנון הבראה'!$D72)</f>
        <v>0</v>
      </c>
      <c r="BI44" s="162">
        <f ca="1">IF($A44="",0,($C44=0)*'פריסת חובות'!BI35 +($C44=1)*0+ ($C44=2)*IF(BI$17&lt;='תכנון הבראה'!$K72,0,OFFSET('פריסת חובות'!BI35,0,-'תכנון הבראה'!$K72))*(1+'תכנון הבראה'!$E72)^('תכנון הבראה'!$K72/12)+
($C44=3)*'תכנון הבראה'!$L72*(BI$17&lt;='תכנון הבראה'!$J72))+ IF($C44=4,(1-'תכנון הבראה'!$M72/'תכנון הבראה'!$B72)*'תכנון הבראה'!$C72,0)*(BI$17&lt;='תכנון הבראה'!$D72)</f>
        <v>0</v>
      </c>
      <c r="BJ44" s="162">
        <f ca="1">IF($A44="",0,($C44=0)*'פריסת חובות'!BJ35 +($C44=1)*0+ ($C44=2)*IF(BJ$17&lt;='תכנון הבראה'!$K72,0,OFFSET('פריסת חובות'!BJ35,0,-'תכנון הבראה'!$K72))*(1+'תכנון הבראה'!$E72)^('תכנון הבראה'!$K72/12)+
($C44=3)*'תכנון הבראה'!$L72*(BJ$17&lt;='תכנון הבראה'!$J72))+ IF($C44=4,(1-'תכנון הבראה'!$M72/'תכנון הבראה'!$B72)*'תכנון הבראה'!$C72,0)*(BJ$17&lt;='תכנון הבראה'!$D72)</f>
        <v>0</v>
      </c>
      <c r="BK44" s="162">
        <f ca="1">IF($A44="",0,($C44=0)*'פריסת חובות'!BK35 +($C44=1)*0+ ($C44=2)*IF(BK$17&lt;='תכנון הבראה'!$K72,0,OFFSET('פריסת חובות'!BK35,0,-'תכנון הבראה'!$K72))*(1+'תכנון הבראה'!$E72)^('תכנון הבראה'!$K72/12)+
($C44=3)*'תכנון הבראה'!$L72*(BK$17&lt;='תכנון הבראה'!$J72))+ IF($C44=4,(1-'תכנון הבראה'!$M72/'תכנון הבראה'!$B72)*'תכנון הבראה'!$C72,0)*(BK$17&lt;='תכנון הבראה'!$D72)</f>
        <v>0</v>
      </c>
      <c r="BL44" s="162">
        <f ca="1">IF($A44="",0,($C44=0)*'פריסת חובות'!BL35 +($C44=1)*0+ ($C44=2)*IF(BL$17&lt;='תכנון הבראה'!$K72,0,OFFSET('פריסת חובות'!BL35,0,-'תכנון הבראה'!$K72))*(1+'תכנון הבראה'!$E72)^('תכנון הבראה'!$K72/12)+
($C44=3)*'תכנון הבראה'!$L72*(BL$17&lt;='תכנון הבראה'!$J72))+ IF($C44=4,(1-'תכנון הבראה'!$M72/'תכנון הבראה'!$B72)*'תכנון הבראה'!$C72,0)*(BL$17&lt;='תכנון הבראה'!$D72)</f>
        <v>0</v>
      </c>
      <c r="BM44" s="162">
        <f ca="1">IF($A44="",0,($C44=0)*'פריסת חובות'!BM35 +($C44=1)*0+ ($C44=2)*IF(BM$17&lt;='תכנון הבראה'!$K72,0,OFFSET('פריסת חובות'!BM35,0,-'תכנון הבראה'!$K72))*(1+'תכנון הבראה'!$E72)^('תכנון הבראה'!$K72/12)+
($C44=3)*'תכנון הבראה'!$L72*(BM$17&lt;='תכנון הבראה'!$J72))+ IF($C44=4,(1-'תכנון הבראה'!$M72/'תכנון הבראה'!$B72)*'תכנון הבראה'!$C72,0)*(BM$17&lt;='תכנון הבראה'!$D72)</f>
        <v>0</v>
      </c>
      <c r="BN44" s="162">
        <f ca="1">IF($A44="",0,($C44=0)*'פריסת חובות'!BN35 +($C44=1)*0+ ($C44=2)*IF(BN$17&lt;='תכנון הבראה'!$K72,0,OFFSET('פריסת חובות'!BN35,0,-'תכנון הבראה'!$K72))*(1+'תכנון הבראה'!$E72)^('תכנון הבראה'!$K72/12)+
($C44=3)*'תכנון הבראה'!$L72*(BN$17&lt;='תכנון הבראה'!$J72))+ IF($C44=4,(1-'תכנון הבראה'!$M72/'תכנון הבראה'!$B72)*'תכנון הבראה'!$C72,0)*(BN$17&lt;='תכנון הבראה'!$D72)</f>
        <v>0</v>
      </c>
      <c r="BO44" s="162">
        <f ca="1">IF($A44="",0,($C44=0)*'פריסת חובות'!BO35 +($C44=1)*0+ ($C44=2)*IF(BO$17&lt;='תכנון הבראה'!$K72,0,OFFSET('פריסת חובות'!BO35,0,-'תכנון הבראה'!$K72))*(1+'תכנון הבראה'!$E72)^('תכנון הבראה'!$K72/12)+
($C44=3)*'תכנון הבראה'!$L72*(BO$17&lt;='תכנון הבראה'!$J72))+ IF($C44=4,(1-'תכנון הבראה'!$M72/'תכנון הבראה'!$B72)*'תכנון הבראה'!$C72,0)*(BO$17&lt;='תכנון הבראה'!$D72)</f>
        <v>0</v>
      </c>
      <c r="BP44" s="162">
        <f ca="1">IF($A44="",0,($C44=0)*'פריסת חובות'!BP35 +($C44=1)*0+ ($C44=2)*IF(BP$17&lt;='תכנון הבראה'!$K72,0,OFFSET('פריסת חובות'!BP35,0,-'תכנון הבראה'!$K72))*(1+'תכנון הבראה'!$E72)^('תכנון הבראה'!$K72/12)+
($C44=3)*'תכנון הבראה'!$L72*(BP$17&lt;='תכנון הבראה'!$J72))+ IF($C44=4,(1-'תכנון הבראה'!$M72/'תכנון הבראה'!$B72)*'תכנון הבראה'!$C72,0)*(BP$17&lt;='תכנון הבראה'!$D72)</f>
        <v>0</v>
      </c>
      <c r="BQ44" s="162">
        <f ca="1">IF($A44="",0,($C44=0)*'פריסת חובות'!BQ35 +($C44=1)*0+ ($C44=2)*IF(BQ$17&lt;='תכנון הבראה'!$K72,0,OFFSET('פריסת חובות'!BQ35,0,-'תכנון הבראה'!$K72))*(1+'תכנון הבראה'!$E72)^('תכנון הבראה'!$K72/12)+
($C44=3)*'תכנון הבראה'!$L72*(BQ$17&lt;='תכנון הבראה'!$J72))+ IF($C44=4,(1-'תכנון הבראה'!$M72/'תכנון הבראה'!$B72)*'תכנון הבראה'!$C72,0)*(BQ$17&lt;='תכנון הבראה'!$D72)</f>
        <v>0</v>
      </c>
      <c r="BR44" s="162">
        <f ca="1">IF($A44="",0,($C44=0)*'פריסת חובות'!BR35 +($C44=1)*0+ ($C44=2)*IF(BR$17&lt;='תכנון הבראה'!$K72,0,OFFSET('פריסת חובות'!BR35,0,-'תכנון הבראה'!$K72))*(1+'תכנון הבראה'!$E72)^('תכנון הבראה'!$K72/12)+
($C44=3)*'תכנון הבראה'!$L72*(BR$17&lt;='תכנון הבראה'!$J72))+ IF($C44=4,(1-'תכנון הבראה'!$M72/'תכנון הבראה'!$B72)*'תכנון הבראה'!$C72,0)*(BR$17&lt;='תכנון הבראה'!$D72)</f>
        <v>0</v>
      </c>
      <c r="BS44" s="162">
        <f ca="1">IF($A44="",0,($C44=0)*'פריסת חובות'!BS35 +($C44=1)*0+ ($C44=2)*IF(BS$17&lt;='תכנון הבראה'!$K72,0,OFFSET('פריסת חובות'!BS35,0,-'תכנון הבראה'!$K72))*(1+'תכנון הבראה'!$E72)^('תכנון הבראה'!$K72/12)+
($C44=3)*'תכנון הבראה'!$L72*(BS$17&lt;='תכנון הבראה'!$J72))+ IF($C44=4,(1-'תכנון הבראה'!$M72/'תכנון הבראה'!$B72)*'תכנון הבראה'!$C72,0)*(BS$17&lt;='תכנון הבראה'!$D72)</f>
        <v>0</v>
      </c>
      <c r="BT44" s="162">
        <f ca="1">IF($A44="",0,($C44=0)*'פריסת חובות'!BT35 +($C44=1)*0+ ($C44=2)*IF(BT$17&lt;='תכנון הבראה'!$K72,0,OFFSET('פריסת חובות'!BT35,0,-'תכנון הבראה'!$K72))*(1+'תכנון הבראה'!$E72)^('תכנון הבראה'!$K72/12)+
($C44=3)*'תכנון הבראה'!$L72*(BT$17&lt;='תכנון הבראה'!$J72))+ IF($C44=4,(1-'תכנון הבראה'!$M72/'תכנון הבראה'!$B72)*'תכנון הבראה'!$C72,0)*(BT$17&lt;='תכנון הבראה'!$D72)</f>
        <v>0</v>
      </c>
      <c r="BU44" s="162">
        <f ca="1">IF($A44="",0,($C44=0)*'פריסת חובות'!BU35 +($C44=1)*0+ ($C44=2)*IF(BU$17&lt;='תכנון הבראה'!$K72,0,OFFSET('פריסת חובות'!BU35,0,-'תכנון הבראה'!$K72))*(1+'תכנון הבראה'!$E72)^('תכנון הבראה'!$K72/12)+
($C44=3)*'תכנון הבראה'!$L72*(BU$17&lt;='תכנון הבראה'!$J72))+ IF($C44=4,(1-'תכנון הבראה'!$M72/'תכנון הבראה'!$B72)*'תכנון הבראה'!$C72,0)*(BU$17&lt;='תכנון הבראה'!$D72)</f>
        <v>0</v>
      </c>
      <c r="BV44" s="162">
        <f ca="1">IF($A44="",0,($C44=0)*'פריסת חובות'!BV35 +($C44=1)*0+ ($C44=2)*IF(BV$17&lt;='תכנון הבראה'!$K72,0,OFFSET('פריסת חובות'!BV35,0,-'תכנון הבראה'!$K72))*(1+'תכנון הבראה'!$E72)^('תכנון הבראה'!$K72/12)+
($C44=3)*'תכנון הבראה'!$L72*(BV$17&lt;='תכנון הבראה'!$J72))+ IF($C44=4,(1-'תכנון הבראה'!$M72/'תכנון הבראה'!$B72)*'תכנון הבראה'!$C72,0)*(BV$17&lt;='תכנון הבראה'!$D72)</f>
        <v>0</v>
      </c>
      <c r="BW44" s="162">
        <f ca="1">IF($A44="",0,($C44=0)*'פריסת חובות'!BW35 +($C44=1)*0+ ($C44=2)*IF(BW$17&lt;='תכנון הבראה'!$K72,0,OFFSET('פריסת חובות'!BW35,0,-'תכנון הבראה'!$K72))*(1+'תכנון הבראה'!$E72)^('תכנון הבראה'!$K72/12)+
($C44=3)*'תכנון הבראה'!$L72*(BW$17&lt;='תכנון הבראה'!$J72))+ IF($C44=4,(1-'תכנון הבראה'!$M72/'תכנון הבראה'!$B72)*'תכנון הבראה'!$C72,0)*(BW$17&lt;='תכנון הבראה'!$D72)</f>
        <v>0</v>
      </c>
      <c r="BX44" s="162">
        <f ca="1">IF($A44="",0,($C44=0)*'פריסת חובות'!BX35 +($C44=1)*0+ ($C44=2)*IF(BX$17&lt;='תכנון הבראה'!$K72,0,OFFSET('פריסת חובות'!BX35,0,-'תכנון הבראה'!$K72))*(1+'תכנון הבראה'!$E72)^('תכנון הבראה'!$K72/12)+
($C44=3)*'תכנון הבראה'!$L72*(BX$17&lt;='תכנון הבראה'!$J72))+ IF($C44=4,(1-'תכנון הבראה'!$M72/'תכנון הבראה'!$B72)*'תכנון הבראה'!$C72,0)*(BX$17&lt;='תכנון הבראה'!$D72)</f>
        <v>0</v>
      </c>
      <c r="BY44" s="162">
        <f ca="1">IF($A44="",0,($C44=0)*'פריסת חובות'!BY35 +($C44=1)*0+ ($C44=2)*IF(BY$17&lt;='תכנון הבראה'!$K72,0,OFFSET('פריסת חובות'!BY35,0,-'תכנון הבראה'!$K72))*(1+'תכנון הבראה'!$E72)^('תכנון הבראה'!$K72/12)+
($C44=3)*'תכנון הבראה'!$L72*(BY$17&lt;='תכנון הבראה'!$J72))+ IF($C44=4,(1-'תכנון הבראה'!$M72/'תכנון הבראה'!$B72)*'תכנון הבראה'!$C72,0)*(BY$17&lt;='תכנון הבראה'!$D72)</f>
        <v>0</v>
      </c>
      <c r="BZ44" s="162">
        <f ca="1">IF($A44="",0,($C44=0)*'פריסת חובות'!BZ35 +($C44=1)*0+ ($C44=2)*IF(BZ$17&lt;='תכנון הבראה'!$K72,0,OFFSET('פריסת חובות'!BZ35,0,-'תכנון הבראה'!$K72))*(1+'תכנון הבראה'!$E72)^('תכנון הבראה'!$K72/12)+
($C44=3)*'תכנון הבראה'!$L72*(BZ$17&lt;='תכנון הבראה'!$J72))+ IF($C44=4,(1-'תכנון הבראה'!$M72/'תכנון הבראה'!$B72)*'תכנון הבראה'!$C72,0)*(BZ$17&lt;='תכנון הבראה'!$D72)</f>
        <v>0</v>
      </c>
      <c r="CA44" s="162">
        <f ca="1">IF($A44="",0,($C44=0)*'פריסת חובות'!CA35 +($C44=1)*0+ ($C44=2)*IF(CA$17&lt;='תכנון הבראה'!$K72,0,OFFSET('פריסת חובות'!CA35,0,-'תכנון הבראה'!$K72))*(1+'תכנון הבראה'!$E72)^('תכנון הבראה'!$K72/12)+
($C44=3)*'תכנון הבראה'!$L72*(CA$17&lt;='תכנון הבראה'!$J72))+ IF($C44=4,(1-'תכנון הבראה'!$M72/'תכנון הבראה'!$B72)*'תכנון הבראה'!$C72,0)*(CA$17&lt;='תכנון הבראה'!$D72)</f>
        <v>0</v>
      </c>
      <c r="CB44" s="162">
        <f ca="1">IF($A44="",0,($C44=0)*'פריסת חובות'!CB35 +($C44=1)*0+ ($C44=2)*IF(CB$17&lt;='תכנון הבראה'!$K72,0,OFFSET('פריסת חובות'!CB35,0,-'תכנון הבראה'!$K72))*(1+'תכנון הבראה'!$E72)^('תכנון הבראה'!$K72/12)+
($C44=3)*'תכנון הבראה'!$L72*(CB$17&lt;='תכנון הבראה'!$J72))+ IF($C44=4,(1-'תכנון הבראה'!$M72/'תכנון הבראה'!$B72)*'תכנון הבראה'!$C72,0)*(CB$17&lt;='תכנון הבראה'!$D72)</f>
        <v>0</v>
      </c>
      <c r="CC44" s="162">
        <f ca="1">IF($A44="",0,($C44=0)*'פריסת חובות'!CC35 +($C44=1)*0+ ($C44=2)*IF(CC$17&lt;='תכנון הבראה'!$K72,0,OFFSET('פריסת חובות'!CC35,0,-'תכנון הבראה'!$K72))*(1+'תכנון הבראה'!$E72)^('תכנון הבראה'!$K72/12)+
($C44=3)*'תכנון הבראה'!$L72*(CC$17&lt;='תכנון הבראה'!$J72))+ IF($C44=4,(1-'תכנון הבראה'!$M72/'תכנון הבראה'!$B72)*'תכנון הבראה'!$C72,0)*(CC$17&lt;='תכנון הבראה'!$D72)</f>
        <v>0</v>
      </c>
      <c r="CD44" s="162">
        <f ca="1">IF($A44="",0,($C44=0)*'פריסת חובות'!CD35 +($C44=1)*0+ ($C44=2)*IF(CD$17&lt;='תכנון הבראה'!$K72,0,OFFSET('פריסת חובות'!CD35,0,-'תכנון הבראה'!$K72))*(1+'תכנון הבראה'!$E72)^('תכנון הבראה'!$K72/12)+
($C44=3)*'תכנון הבראה'!$L72*(CD$17&lt;='תכנון הבראה'!$J72))+ IF($C44=4,(1-'תכנון הבראה'!$M72/'תכנון הבראה'!$B72)*'תכנון הבראה'!$C72,0)*(CD$17&lt;='תכנון הבראה'!$D72)</f>
        <v>0</v>
      </c>
      <c r="CE44" s="162">
        <f ca="1">IF($A44="",0,($C44=0)*'פריסת חובות'!CE35 +($C44=1)*0+ ($C44=2)*IF(CE$17&lt;='תכנון הבראה'!$K72,0,OFFSET('פריסת חובות'!CE35,0,-'תכנון הבראה'!$K72))*(1+'תכנון הבראה'!$E72)^('תכנון הבראה'!$K72/12)+
($C44=3)*'תכנון הבראה'!$L72*(CE$17&lt;='תכנון הבראה'!$J72))+ IF($C44=4,(1-'תכנון הבראה'!$M72/'תכנון הבראה'!$B72)*'תכנון הבראה'!$C72,0)*(CE$17&lt;='תכנון הבראה'!$D72)</f>
        <v>0</v>
      </c>
      <c r="CF44" s="162">
        <f ca="1">IF($A44="",0,($C44=0)*'פריסת חובות'!CF35 +($C44=1)*0+ ($C44=2)*IF(CF$17&lt;='תכנון הבראה'!$K72,0,OFFSET('פריסת חובות'!CF35,0,-'תכנון הבראה'!$K72))*(1+'תכנון הבראה'!$E72)^('תכנון הבראה'!$K72/12)+
($C44=3)*'תכנון הבראה'!$L72*(CF$17&lt;='תכנון הבראה'!$J72))+ IF($C44=4,(1-'תכנון הבראה'!$M72/'תכנון הבראה'!$B72)*'תכנון הבראה'!$C72,0)*(CF$17&lt;='תכנון הבראה'!$D72)</f>
        <v>0</v>
      </c>
      <c r="CG44" s="162">
        <f ca="1">IF($A44="",0,($C44=0)*'פריסת חובות'!CG35 +($C44=1)*0+ ($C44=2)*IF(CG$17&lt;='תכנון הבראה'!$K72,0,OFFSET('פריסת חובות'!CG35,0,-'תכנון הבראה'!$K72))*(1+'תכנון הבראה'!$E72)^('תכנון הבראה'!$K72/12)+
($C44=3)*'תכנון הבראה'!$L72*(CG$17&lt;='תכנון הבראה'!$J72))+ IF($C44=4,(1-'תכנון הבראה'!$M72/'תכנון הבראה'!$B72)*'תכנון הבראה'!$C72,0)*(CG$17&lt;='תכנון הבראה'!$D72)</f>
        <v>0</v>
      </c>
      <c r="CH44" s="162">
        <f ca="1">IF($A44="",0,($C44=0)*'פריסת חובות'!CH35 +($C44=1)*0+ ($C44=2)*IF(CH$17&lt;='תכנון הבראה'!$K72,0,OFFSET('פריסת חובות'!CH35,0,-'תכנון הבראה'!$K72))*(1+'תכנון הבראה'!$E72)^('תכנון הבראה'!$K72/12)+
($C44=3)*'תכנון הבראה'!$L72*(CH$17&lt;='תכנון הבראה'!$J72))+ IF($C44=4,(1-'תכנון הבראה'!$M72/'תכנון הבראה'!$B72)*'תכנון הבראה'!$C72,0)*(CH$17&lt;='תכנון הבראה'!$D72)</f>
        <v>0</v>
      </c>
      <c r="CI44" s="162">
        <f ca="1">IF($A44="",0,($C44=0)*'פריסת חובות'!CI35 +($C44=1)*0+ ($C44=2)*IF(CI$17&lt;='תכנון הבראה'!$K72,0,OFFSET('פריסת חובות'!CI35,0,-'תכנון הבראה'!$K72))*(1+'תכנון הבראה'!$E72)^('תכנון הבראה'!$K72/12)+
($C44=3)*'תכנון הבראה'!$L72*(CI$17&lt;='תכנון הבראה'!$J72))+ IF($C44=4,(1-'תכנון הבראה'!$M72/'תכנון הבראה'!$B72)*'תכנון הבראה'!$C72,0)*(CI$17&lt;='תכנון הבראה'!$D72)</f>
        <v>0</v>
      </c>
      <c r="CJ44" s="162">
        <f ca="1">IF($A44="",0,($C44=0)*'פריסת חובות'!CJ35 +($C44=1)*0+ ($C44=2)*IF(CJ$17&lt;='תכנון הבראה'!$K72,0,OFFSET('פריסת חובות'!CJ35,0,-'תכנון הבראה'!$K72))*(1+'תכנון הבראה'!$E72)^('תכנון הבראה'!$K72/12)+
($C44=3)*'תכנון הבראה'!$L72*(CJ$17&lt;='תכנון הבראה'!$J72))+ IF($C44=4,(1-'תכנון הבראה'!$M72/'תכנון הבראה'!$B72)*'תכנון הבראה'!$C72,0)*(CJ$17&lt;='תכנון הבראה'!$D72)</f>
        <v>0</v>
      </c>
      <c r="CK44" s="162">
        <f ca="1">IF($A44="",0,($C44=0)*'פריסת חובות'!CK35 +($C44=1)*0+ ($C44=2)*IF(CK$17&lt;='תכנון הבראה'!$K72,0,OFFSET('פריסת חובות'!CK35,0,-'תכנון הבראה'!$K72))*(1+'תכנון הבראה'!$E72)^('תכנון הבראה'!$K72/12)+
($C44=3)*'תכנון הבראה'!$L72*(CK$17&lt;='תכנון הבראה'!$J72))+ IF($C44=4,(1-'תכנון הבראה'!$M72/'תכנון הבראה'!$B72)*'תכנון הבראה'!$C72,0)*(CK$17&lt;='תכנון הבראה'!$D72)</f>
        <v>0</v>
      </c>
      <c r="CL44" s="162">
        <f ca="1">IF($A44="",0,($C44=0)*'פריסת חובות'!CL35 +($C44=1)*0+ ($C44=2)*IF(CL$17&lt;='תכנון הבראה'!$K72,0,OFFSET('פריסת חובות'!CL35,0,-'תכנון הבראה'!$K72))*(1+'תכנון הבראה'!$E72)^('תכנון הבראה'!$K72/12)+
($C44=3)*'תכנון הבראה'!$L72*(CL$17&lt;='תכנון הבראה'!$J72))+ IF($C44=4,(1-'תכנון הבראה'!$M72/'תכנון הבראה'!$B72)*'תכנון הבראה'!$C72,0)*(CL$17&lt;='תכנון הבראה'!$D72)</f>
        <v>0</v>
      </c>
      <c r="CM44" s="162">
        <f ca="1">IF($A44="",0,($C44=0)*'פריסת חובות'!CM35 +($C44=1)*0+ ($C44=2)*IF(CM$17&lt;='תכנון הבראה'!$K72,0,OFFSET('פריסת חובות'!CM35,0,-'תכנון הבראה'!$K72))*(1+'תכנון הבראה'!$E72)^('תכנון הבראה'!$K72/12)+
($C44=3)*'תכנון הבראה'!$L72*(CM$17&lt;='תכנון הבראה'!$J72))+ IF($C44=4,(1-'תכנון הבראה'!$M72/'תכנון הבראה'!$B72)*'תכנון הבראה'!$C72,0)*(CM$17&lt;='תכנון הבראה'!$D72)</f>
        <v>0</v>
      </c>
      <c r="CN44" s="162">
        <f ca="1">IF($A44="",0,($C44=0)*'פריסת חובות'!CN35 +($C44=1)*0+ ($C44=2)*IF(CN$17&lt;='תכנון הבראה'!$K72,0,OFFSET('פריסת חובות'!CN35,0,-'תכנון הבראה'!$K72))*(1+'תכנון הבראה'!$E72)^('תכנון הבראה'!$K72/12)+
($C44=3)*'תכנון הבראה'!$L72*(CN$17&lt;='תכנון הבראה'!$J72))+ IF($C44=4,(1-'תכנון הבראה'!$M72/'תכנון הבראה'!$B72)*'תכנון הבראה'!$C72,0)*(CN$17&lt;='תכנון הבראה'!$D72)</f>
        <v>0</v>
      </c>
      <c r="CO44" s="162">
        <f ca="1">IF($A44="",0,($C44=0)*'פריסת חובות'!CO35 +($C44=1)*0+ ($C44=2)*IF(CO$17&lt;='תכנון הבראה'!$K72,0,OFFSET('פריסת חובות'!CO35,0,-'תכנון הבראה'!$K72))*(1+'תכנון הבראה'!$E72)^('תכנון הבראה'!$K72/12)+
($C44=3)*'תכנון הבראה'!$L72*(CO$17&lt;='תכנון הבראה'!$J72))+ IF($C44=4,(1-'תכנון הבראה'!$M72/'תכנון הבראה'!$B72)*'תכנון הבראה'!$C72,0)*(CO$17&lt;='תכנון הבראה'!$D72)</f>
        <v>0</v>
      </c>
      <c r="CP44" s="162">
        <f ca="1">IF($A44="",0,($C44=0)*'פריסת חובות'!CP35 +($C44=1)*0+ ($C44=2)*IF(CP$17&lt;='תכנון הבראה'!$K72,0,OFFSET('פריסת חובות'!CP35,0,-'תכנון הבראה'!$K72))*(1+'תכנון הבראה'!$E72)^('תכנון הבראה'!$K72/12)+
($C44=3)*'תכנון הבראה'!$L72*(CP$17&lt;='תכנון הבראה'!$J72))+ IF($C44=4,(1-'תכנון הבראה'!$M72/'תכנון הבראה'!$B72)*'תכנון הבראה'!$C72,0)*(CP$17&lt;='תכנון הבראה'!$D72)</f>
        <v>0</v>
      </c>
      <c r="CQ44" s="162">
        <f ca="1">IF($A44="",0,($C44=0)*'פריסת חובות'!CQ35 +($C44=1)*0+ ($C44=2)*IF(CQ$17&lt;='תכנון הבראה'!$K72,0,OFFSET('פריסת חובות'!CQ35,0,-'תכנון הבראה'!$K72))*(1+'תכנון הבראה'!$E72)^('תכנון הבראה'!$K72/12)+
($C44=3)*'תכנון הבראה'!$L72*(CQ$17&lt;='תכנון הבראה'!$J72))+ IF($C44=4,(1-'תכנון הבראה'!$M72/'תכנון הבראה'!$B72)*'תכנון הבראה'!$C72,0)*(CQ$17&lt;='תכנון הבראה'!$D72)</f>
        <v>0</v>
      </c>
      <c r="CR44" s="162">
        <f ca="1">IF($A44="",0,($C44=0)*'פריסת חובות'!CR35 +($C44=1)*0+ ($C44=2)*IF(CR$17&lt;='תכנון הבראה'!$K72,0,OFFSET('פריסת חובות'!CR35,0,-'תכנון הבראה'!$K72))*(1+'תכנון הבראה'!$E72)^('תכנון הבראה'!$K72/12)+
($C44=3)*'תכנון הבראה'!$L72*(CR$17&lt;='תכנון הבראה'!$J72))+ IF($C44=4,(1-'תכנון הבראה'!$M72/'תכנון הבראה'!$B72)*'תכנון הבראה'!$C72,0)*(CR$17&lt;='תכנון הבראה'!$D72)</f>
        <v>0</v>
      </c>
      <c r="CS44" s="162">
        <f ca="1">IF($A44="",0,($C44=0)*'פריסת חובות'!CS35 +($C44=1)*0+ ($C44=2)*IF(CS$17&lt;='תכנון הבראה'!$K72,0,OFFSET('פריסת חובות'!CS35,0,-'תכנון הבראה'!$K72))*(1+'תכנון הבראה'!$E72)^('תכנון הבראה'!$K72/12)+
($C44=3)*'תכנון הבראה'!$L72*(CS$17&lt;='תכנון הבראה'!$J72))+ IF($C44=4,(1-'תכנון הבראה'!$M72/'תכנון הבראה'!$B72)*'תכנון הבראה'!$C72,0)*(CS$17&lt;='תכנון הבראה'!$D72)</f>
        <v>0</v>
      </c>
      <c r="CT44" s="162">
        <f ca="1">IF($A44="",0,($C44=0)*'פריסת חובות'!CT35 +($C44=1)*0+ ($C44=2)*IF(CT$17&lt;='תכנון הבראה'!$K72,0,OFFSET('פריסת חובות'!CT35,0,-'תכנון הבראה'!$K72))*(1+'תכנון הבראה'!$E72)^('תכנון הבראה'!$K72/12)+
($C44=3)*'תכנון הבראה'!$L72*(CT$17&lt;='תכנון הבראה'!$J72))+ IF($C44=4,(1-'תכנון הבראה'!$M72/'תכנון הבראה'!$B72)*'תכנון הבראה'!$C72,0)*(CT$17&lt;='תכנון הבראה'!$D72)</f>
        <v>0</v>
      </c>
      <c r="CU44" s="162">
        <f ca="1">IF($A44="",0,($C44=0)*'פריסת חובות'!CU35 +($C44=1)*0+ ($C44=2)*IF(CU$17&lt;='תכנון הבראה'!$K72,0,OFFSET('פריסת חובות'!CU35,0,-'תכנון הבראה'!$K72))*(1+'תכנון הבראה'!$E72)^('תכנון הבראה'!$K72/12)+
($C44=3)*'תכנון הבראה'!$L72*(CU$17&lt;='תכנון הבראה'!$J72))+ IF($C44=4,(1-'תכנון הבראה'!$M72/'תכנון הבראה'!$B72)*'תכנון הבראה'!$C72,0)*(CU$17&lt;='תכנון הבראה'!$D72)</f>
        <v>0</v>
      </c>
      <c r="CV44" s="162">
        <f ca="1">IF($A44="",0,($C44=0)*'פריסת חובות'!CV35 +($C44=1)*0+ ($C44=2)*IF(CV$17&lt;='תכנון הבראה'!$K72,0,OFFSET('פריסת חובות'!CV35,0,-'תכנון הבראה'!$K72))*(1+'תכנון הבראה'!$E72)^('תכנון הבראה'!$K72/12)+
($C44=3)*'תכנון הבראה'!$L72*(CV$17&lt;='תכנון הבראה'!$J72))+ IF($C44=4,(1-'תכנון הבראה'!$M72/'תכנון הבראה'!$B72)*'תכנון הבראה'!$C72,0)*(CV$17&lt;='תכנון הבראה'!$D72)</f>
        <v>0</v>
      </c>
      <c r="CW44" s="162">
        <f ca="1">IF($A44="",0,($C44=0)*'פריסת חובות'!CW35 +($C44=1)*0+ ($C44=2)*IF(CW$17&lt;='תכנון הבראה'!$K72,0,OFFSET('פריסת חובות'!CW35,0,-'תכנון הבראה'!$K72))*(1+'תכנון הבראה'!$E72)^('תכנון הבראה'!$K72/12)+
($C44=3)*'תכנון הבראה'!$L72*(CW$17&lt;='תכנון הבראה'!$J72))+ IF($C44=4,(1-'תכנון הבראה'!$M72/'תכנון הבראה'!$B72)*'תכנון הבראה'!$C72,0)*(CW$17&lt;='תכנון הבראה'!$D72)</f>
        <v>0</v>
      </c>
      <c r="CX44" s="162">
        <f ca="1">IF($A44="",0,($C44=0)*'פריסת חובות'!CX35 +($C44=1)*0+ ($C44=2)*IF(CX$17&lt;='תכנון הבראה'!$K72,0,OFFSET('פריסת חובות'!CX35,0,-'תכנון הבראה'!$K72))*(1+'תכנון הבראה'!$E72)^('תכנון הבראה'!$K72/12)+
($C44=3)*'תכנון הבראה'!$L72*(CX$17&lt;='תכנון הבראה'!$J72))+ IF($C44=4,(1-'תכנון הבראה'!$M72/'תכנון הבראה'!$B72)*'תכנון הבראה'!$C72,0)*(CX$17&lt;='תכנון הבראה'!$D72)</f>
        <v>0</v>
      </c>
      <c r="CY44" s="162">
        <f ca="1">IF($A44="",0,($C44=0)*'פריסת חובות'!CY35 +($C44=1)*0+ ($C44=2)*IF(CY$17&lt;='תכנון הבראה'!$K72,0,OFFSET('פריסת חובות'!CY35,0,-'תכנון הבראה'!$K72))*(1+'תכנון הבראה'!$E72)^('תכנון הבראה'!$K72/12)+
($C44=3)*'תכנון הבראה'!$L72*(CY$17&lt;='תכנון הבראה'!$J72))+ IF($C44=4,(1-'תכנון הבראה'!$M72/'תכנון הבראה'!$B72)*'תכנון הבראה'!$C72,0)*(CY$17&lt;='תכנון הבראה'!$D72)</f>
        <v>0</v>
      </c>
      <c r="CZ44" s="163">
        <f ca="1">IF($A44="",0,($C44=0)*'פריסת חובות'!CZ35 +($C44=1)*0+ ($C44=2)*IF(CZ$17&lt;='תכנון הבראה'!$K72,0,OFFSET('פריסת חובות'!CZ35,0,-'תכנון הבראה'!$K72))*(1+'תכנון הבראה'!$E72)^('תכנון הבראה'!$K72/12)+
($C44=3)*'תכנון הבראה'!$L72*(CZ$17&lt;='תכנון הבראה'!$J72))+ IF($C44=4,(1-'תכנון הבראה'!$M72/'תכנון הבראה'!$B72)*'תכנון הבראה'!$C72,0)*(CZ$17&lt;='תכנון הבראה'!$D72)</f>
        <v>0</v>
      </c>
    </row>
    <row r="45" spans="1:104" ht="12.75" hidden="1" customHeight="1" outlineLevel="1">
      <c r="A45" s="193" t="str">
        <f ca="1">'תכנון הבראה'!A73</f>
        <v/>
      </c>
      <c r="B45" s="161">
        <f>'תכנון הבראה'!H73</f>
        <v>0</v>
      </c>
      <c r="C45" s="158">
        <f t="shared" si="18"/>
        <v>0</v>
      </c>
      <c r="D45" s="158"/>
      <c r="E45" s="162">
        <f ca="1">IF($A45="",0,($C45=0)*'פריסת חובות'!E36 +($C45=1)*0+ ($C45=2)*IF(E$17&lt;='תכנון הבראה'!$K73,0,OFFSET('פריסת חובות'!E36,0,-'תכנון הבראה'!$K73))*(1+'תכנון הבראה'!$E73)^('תכנון הבראה'!$K73/12)+
($C45=3)*'תכנון הבראה'!$L73*(E$17&lt;='תכנון הבראה'!$J73))+ IF($C45=4,(1-'תכנון הבראה'!$M73/'תכנון הבראה'!$B73)*'תכנון הבראה'!$C73,0)*(E$17&lt;='תכנון הבראה'!$D73)</f>
        <v>0</v>
      </c>
      <c r="F45" s="162">
        <f ca="1">IF($A45="",0,($C45=0)*'פריסת חובות'!F36 +($C45=1)*0+ ($C45=2)*IF(F$17&lt;='תכנון הבראה'!$K73,0,OFFSET('פריסת חובות'!F36,0,-'תכנון הבראה'!$K73))*(1+'תכנון הבראה'!$E73)^('תכנון הבראה'!$K73/12)+
($C45=3)*'תכנון הבראה'!$L73*(F$17&lt;='תכנון הבראה'!$J73))+ IF($C45=4,(1-'תכנון הבראה'!$M73/'תכנון הבראה'!$B73)*'תכנון הבראה'!$C73,0)*(F$17&lt;='תכנון הבראה'!$D73)</f>
        <v>0</v>
      </c>
      <c r="G45" s="162">
        <f ca="1">IF($A45="",0,($C45=0)*'פריסת חובות'!G36 +($C45=1)*0+ ($C45=2)*IF(G$17&lt;='תכנון הבראה'!$K73,0,OFFSET('פריסת חובות'!G36,0,-'תכנון הבראה'!$K73))*(1+'תכנון הבראה'!$E73)^('תכנון הבראה'!$K73/12)+
($C45=3)*'תכנון הבראה'!$L73*(G$17&lt;='תכנון הבראה'!$J73))+ IF($C45=4,(1-'תכנון הבראה'!$M73/'תכנון הבראה'!$B73)*'תכנון הבראה'!$C73,0)*(G$17&lt;='תכנון הבראה'!$D73)</f>
        <v>0</v>
      </c>
      <c r="H45" s="162">
        <f ca="1">IF($A45="",0,($C45=0)*'פריסת חובות'!H36 +($C45=1)*0+ ($C45=2)*IF(H$17&lt;='תכנון הבראה'!$K73,0,OFFSET('פריסת חובות'!H36,0,-'תכנון הבראה'!$K73))*(1+'תכנון הבראה'!$E73)^('תכנון הבראה'!$K73/12)+
($C45=3)*'תכנון הבראה'!$L73*(H$17&lt;='תכנון הבראה'!$J73))+ IF($C45=4,(1-'תכנון הבראה'!$M73/'תכנון הבראה'!$B73)*'תכנון הבראה'!$C73,0)*(H$17&lt;='תכנון הבראה'!$D73)</f>
        <v>0</v>
      </c>
      <c r="I45" s="162">
        <f ca="1">IF($A45="",0,($C45=0)*'פריסת חובות'!I36 +($C45=1)*0+ ($C45=2)*IF(I$17&lt;='תכנון הבראה'!$K73,0,OFFSET('פריסת חובות'!I36,0,-'תכנון הבראה'!$K73))*(1+'תכנון הבראה'!$E73)^('תכנון הבראה'!$K73/12)+
($C45=3)*'תכנון הבראה'!$L73*(I$17&lt;='תכנון הבראה'!$J73))+ IF($C45=4,(1-'תכנון הבראה'!$M73/'תכנון הבראה'!$B73)*'תכנון הבראה'!$C73,0)*(I$17&lt;='תכנון הבראה'!$D73)</f>
        <v>0</v>
      </c>
      <c r="J45" s="162">
        <f ca="1">IF($A45="",0,($C45=0)*'פריסת חובות'!J36 +($C45=1)*0+ ($C45=2)*IF(J$17&lt;='תכנון הבראה'!$K73,0,OFFSET('פריסת חובות'!J36,0,-'תכנון הבראה'!$K73))*(1+'תכנון הבראה'!$E73)^('תכנון הבראה'!$K73/12)+
($C45=3)*'תכנון הבראה'!$L73*(J$17&lt;='תכנון הבראה'!$J73))+ IF($C45=4,(1-'תכנון הבראה'!$M73/'תכנון הבראה'!$B73)*'תכנון הבראה'!$C73,0)*(J$17&lt;='תכנון הבראה'!$D73)</f>
        <v>0</v>
      </c>
      <c r="K45" s="162">
        <f ca="1">IF($A45="",0,($C45=0)*'פריסת חובות'!K36 +($C45=1)*0+ ($C45=2)*IF(K$17&lt;='תכנון הבראה'!$K73,0,OFFSET('פריסת חובות'!K36,0,-'תכנון הבראה'!$K73))*(1+'תכנון הבראה'!$E73)^('תכנון הבראה'!$K73/12)+
($C45=3)*'תכנון הבראה'!$L73*(K$17&lt;='תכנון הבראה'!$J73))+ IF($C45=4,(1-'תכנון הבראה'!$M73/'תכנון הבראה'!$B73)*'תכנון הבראה'!$C73,0)*(K$17&lt;='תכנון הבראה'!$D73)</f>
        <v>0</v>
      </c>
      <c r="L45" s="162">
        <f ca="1">IF($A45="",0,($C45=0)*'פריסת חובות'!L36 +($C45=1)*0+ ($C45=2)*IF(L$17&lt;='תכנון הבראה'!$K73,0,OFFSET('פריסת חובות'!L36,0,-'תכנון הבראה'!$K73))*(1+'תכנון הבראה'!$E73)^('תכנון הבראה'!$K73/12)+
($C45=3)*'תכנון הבראה'!$L73*(L$17&lt;='תכנון הבראה'!$J73))+ IF($C45=4,(1-'תכנון הבראה'!$M73/'תכנון הבראה'!$B73)*'תכנון הבראה'!$C73,0)*(L$17&lt;='תכנון הבראה'!$D73)</f>
        <v>0</v>
      </c>
      <c r="M45" s="162">
        <f ca="1">IF($A45="",0,($C45=0)*'פריסת חובות'!M36 +($C45=1)*0+ ($C45=2)*IF(M$17&lt;='תכנון הבראה'!$K73,0,OFFSET('פריסת חובות'!M36,0,-'תכנון הבראה'!$K73))*(1+'תכנון הבראה'!$E73)^('תכנון הבראה'!$K73/12)+
($C45=3)*'תכנון הבראה'!$L73*(M$17&lt;='תכנון הבראה'!$J73))+ IF($C45=4,(1-'תכנון הבראה'!$M73/'תכנון הבראה'!$B73)*'תכנון הבראה'!$C73,0)*(M$17&lt;='תכנון הבראה'!$D73)</f>
        <v>0</v>
      </c>
      <c r="N45" s="162">
        <f ca="1">IF($A45="",0,($C45=0)*'פריסת חובות'!N36 +($C45=1)*0+ ($C45=2)*IF(N$17&lt;='תכנון הבראה'!$K73,0,OFFSET('פריסת חובות'!N36,0,-'תכנון הבראה'!$K73))*(1+'תכנון הבראה'!$E73)^('תכנון הבראה'!$K73/12)+
($C45=3)*'תכנון הבראה'!$L73*(N$17&lt;='תכנון הבראה'!$J73))+ IF($C45=4,(1-'תכנון הבראה'!$M73/'תכנון הבראה'!$B73)*'תכנון הבראה'!$C73,0)*(N$17&lt;='תכנון הבראה'!$D73)</f>
        <v>0</v>
      </c>
      <c r="O45" s="162">
        <f ca="1">IF($A45="",0,($C45=0)*'פריסת חובות'!O36 +($C45=1)*0+ ($C45=2)*IF(O$17&lt;='תכנון הבראה'!$K73,0,OFFSET('פריסת חובות'!O36,0,-'תכנון הבראה'!$K73))*(1+'תכנון הבראה'!$E73)^('תכנון הבראה'!$K73/12)+
($C45=3)*'תכנון הבראה'!$L73*(O$17&lt;='תכנון הבראה'!$J73))+ IF($C45=4,(1-'תכנון הבראה'!$M73/'תכנון הבראה'!$B73)*'תכנון הבראה'!$C73,0)*(O$17&lt;='תכנון הבראה'!$D73)</f>
        <v>0</v>
      </c>
      <c r="P45" s="162">
        <f ca="1">IF($A45="",0,($C45=0)*'פריסת חובות'!P36 +($C45=1)*0+ ($C45=2)*IF(P$17&lt;='תכנון הבראה'!$K73,0,OFFSET('פריסת חובות'!P36,0,-'תכנון הבראה'!$K73))*(1+'תכנון הבראה'!$E73)^('תכנון הבראה'!$K73/12)+
($C45=3)*'תכנון הבראה'!$L73*(P$17&lt;='תכנון הבראה'!$J73))+ IF($C45=4,(1-'תכנון הבראה'!$M73/'תכנון הבראה'!$B73)*'תכנון הבראה'!$C73,0)*(P$17&lt;='תכנון הבראה'!$D73)</f>
        <v>0</v>
      </c>
      <c r="Q45" s="162">
        <f ca="1">IF($A45="",0,($C45=0)*'פריסת חובות'!Q36 +($C45=1)*0+ ($C45=2)*IF(Q$17&lt;='תכנון הבראה'!$K73,0,OFFSET('פריסת חובות'!Q36,0,-'תכנון הבראה'!$K73))*(1+'תכנון הבראה'!$E73)^('תכנון הבראה'!$K73/12)+
($C45=3)*'תכנון הבראה'!$L73*(Q$17&lt;='תכנון הבראה'!$J73))+ IF($C45=4,(1-'תכנון הבראה'!$M73/'תכנון הבראה'!$B73)*'תכנון הבראה'!$C73,0)*(Q$17&lt;='תכנון הבראה'!$D73)</f>
        <v>0</v>
      </c>
      <c r="R45" s="162">
        <f ca="1">IF($A45="",0,($C45=0)*'פריסת חובות'!R36 +($C45=1)*0+ ($C45=2)*IF(R$17&lt;='תכנון הבראה'!$K73,0,OFFSET('פריסת חובות'!R36,0,-'תכנון הבראה'!$K73))*(1+'תכנון הבראה'!$E73)^('תכנון הבראה'!$K73/12)+
($C45=3)*'תכנון הבראה'!$L73*(R$17&lt;='תכנון הבראה'!$J73))+ IF($C45=4,(1-'תכנון הבראה'!$M73/'תכנון הבראה'!$B73)*'תכנון הבראה'!$C73,0)*(R$17&lt;='תכנון הבראה'!$D73)</f>
        <v>0</v>
      </c>
      <c r="S45" s="162">
        <f ca="1">IF($A45="",0,($C45=0)*'פריסת חובות'!S36 +($C45=1)*0+ ($C45=2)*IF(S$17&lt;='תכנון הבראה'!$K73,0,OFFSET('פריסת חובות'!S36,0,-'תכנון הבראה'!$K73))*(1+'תכנון הבראה'!$E73)^('תכנון הבראה'!$K73/12)+
($C45=3)*'תכנון הבראה'!$L73*(S$17&lt;='תכנון הבראה'!$J73))+ IF($C45=4,(1-'תכנון הבראה'!$M73/'תכנון הבראה'!$B73)*'תכנון הבראה'!$C73,0)*(S$17&lt;='תכנון הבראה'!$D73)</f>
        <v>0</v>
      </c>
      <c r="T45" s="162">
        <f ca="1">IF($A45="",0,($C45=0)*'פריסת חובות'!T36 +($C45=1)*0+ ($C45=2)*IF(T$17&lt;='תכנון הבראה'!$K73,0,OFFSET('פריסת חובות'!T36,0,-'תכנון הבראה'!$K73))*(1+'תכנון הבראה'!$E73)^('תכנון הבראה'!$K73/12)+
($C45=3)*'תכנון הבראה'!$L73*(T$17&lt;='תכנון הבראה'!$J73))+ IF($C45=4,(1-'תכנון הבראה'!$M73/'תכנון הבראה'!$B73)*'תכנון הבראה'!$C73,0)*(T$17&lt;='תכנון הבראה'!$D73)</f>
        <v>0</v>
      </c>
      <c r="U45" s="162">
        <f ca="1">IF($A45="",0,($C45=0)*'פריסת חובות'!U36 +($C45=1)*0+ ($C45=2)*IF(U$17&lt;='תכנון הבראה'!$K73,0,OFFSET('פריסת חובות'!U36,0,-'תכנון הבראה'!$K73))*(1+'תכנון הבראה'!$E73)^('תכנון הבראה'!$K73/12)+
($C45=3)*'תכנון הבראה'!$L73*(U$17&lt;='תכנון הבראה'!$J73))+ IF($C45=4,(1-'תכנון הבראה'!$M73/'תכנון הבראה'!$B73)*'תכנון הבראה'!$C73,0)*(U$17&lt;='תכנון הבראה'!$D73)</f>
        <v>0</v>
      </c>
      <c r="V45" s="162">
        <f ca="1">IF($A45="",0,($C45=0)*'פריסת חובות'!V36 +($C45=1)*0+ ($C45=2)*IF(V$17&lt;='תכנון הבראה'!$K73,0,OFFSET('פריסת חובות'!V36,0,-'תכנון הבראה'!$K73))*(1+'תכנון הבראה'!$E73)^('תכנון הבראה'!$K73/12)+
($C45=3)*'תכנון הבראה'!$L73*(V$17&lt;='תכנון הבראה'!$J73))+ IF($C45=4,(1-'תכנון הבראה'!$M73/'תכנון הבראה'!$B73)*'תכנון הבראה'!$C73,0)*(V$17&lt;='תכנון הבראה'!$D73)</f>
        <v>0</v>
      </c>
      <c r="W45" s="162">
        <f ca="1">IF($A45="",0,($C45=0)*'פריסת חובות'!W36 +($C45=1)*0+ ($C45=2)*IF(W$17&lt;='תכנון הבראה'!$K73,0,OFFSET('פריסת חובות'!W36,0,-'תכנון הבראה'!$K73))*(1+'תכנון הבראה'!$E73)^('תכנון הבראה'!$K73/12)+
($C45=3)*'תכנון הבראה'!$L73*(W$17&lt;='תכנון הבראה'!$J73))+ IF($C45=4,(1-'תכנון הבראה'!$M73/'תכנון הבראה'!$B73)*'תכנון הבראה'!$C73,0)*(W$17&lt;='תכנון הבראה'!$D73)</f>
        <v>0</v>
      </c>
      <c r="X45" s="162">
        <f ca="1">IF($A45="",0,($C45=0)*'פריסת חובות'!X36 +($C45=1)*0+ ($C45=2)*IF(X$17&lt;='תכנון הבראה'!$K73,0,OFFSET('פריסת חובות'!X36,0,-'תכנון הבראה'!$K73))*(1+'תכנון הבראה'!$E73)^('תכנון הבראה'!$K73/12)+
($C45=3)*'תכנון הבראה'!$L73*(X$17&lt;='תכנון הבראה'!$J73))+ IF($C45=4,(1-'תכנון הבראה'!$M73/'תכנון הבראה'!$B73)*'תכנון הבראה'!$C73,0)*(X$17&lt;='תכנון הבראה'!$D73)</f>
        <v>0</v>
      </c>
      <c r="Y45" s="162">
        <f ca="1">IF($A45="",0,($C45=0)*'פריסת חובות'!Y36 +($C45=1)*0+ ($C45=2)*IF(Y$17&lt;='תכנון הבראה'!$K73,0,OFFSET('פריסת חובות'!Y36,0,-'תכנון הבראה'!$K73))*(1+'תכנון הבראה'!$E73)^('תכנון הבראה'!$K73/12)+
($C45=3)*'תכנון הבראה'!$L73*(Y$17&lt;='תכנון הבראה'!$J73))+ IF($C45=4,(1-'תכנון הבראה'!$M73/'תכנון הבראה'!$B73)*'תכנון הבראה'!$C73,0)*(Y$17&lt;='תכנון הבראה'!$D73)</f>
        <v>0</v>
      </c>
      <c r="Z45" s="162">
        <f ca="1">IF($A45="",0,($C45=0)*'פריסת חובות'!Z36 +($C45=1)*0+ ($C45=2)*IF(Z$17&lt;='תכנון הבראה'!$K73,0,OFFSET('פריסת חובות'!Z36,0,-'תכנון הבראה'!$K73))*(1+'תכנון הבראה'!$E73)^('תכנון הבראה'!$K73/12)+
($C45=3)*'תכנון הבראה'!$L73*(Z$17&lt;='תכנון הבראה'!$J73))+ IF($C45=4,(1-'תכנון הבראה'!$M73/'תכנון הבראה'!$B73)*'תכנון הבראה'!$C73,0)*(Z$17&lt;='תכנון הבראה'!$D73)</f>
        <v>0</v>
      </c>
      <c r="AA45" s="162">
        <f ca="1">IF($A45="",0,($C45=0)*'פריסת חובות'!AA36 +($C45=1)*0+ ($C45=2)*IF(AA$17&lt;='תכנון הבראה'!$K73,0,OFFSET('פריסת חובות'!AA36,0,-'תכנון הבראה'!$K73))*(1+'תכנון הבראה'!$E73)^('תכנון הבראה'!$K73/12)+
($C45=3)*'תכנון הבראה'!$L73*(AA$17&lt;='תכנון הבראה'!$J73))+ IF($C45=4,(1-'תכנון הבראה'!$M73/'תכנון הבראה'!$B73)*'תכנון הבראה'!$C73,0)*(AA$17&lt;='תכנון הבראה'!$D73)</f>
        <v>0</v>
      </c>
      <c r="AB45" s="162">
        <f ca="1">IF($A45="",0,($C45=0)*'פריסת חובות'!AB36 +($C45=1)*0+ ($C45=2)*IF(AB$17&lt;='תכנון הבראה'!$K73,0,OFFSET('פריסת חובות'!AB36,0,-'תכנון הבראה'!$K73))*(1+'תכנון הבראה'!$E73)^('תכנון הבראה'!$K73/12)+
($C45=3)*'תכנון הבראה'!$L73*(AB$17&lt;='תכנון הבראה'!$J73))+ IF($C45=4,(1-'תכנון הבראה'!$M73/'תכנון הבראה'!$B73)*'תכנון הבראה'!$C73,0)*(AB$17&lt;='תכנון הבראה'!$D73)</f>
        <v>0</v>
      </c>
      <c r="AC45" s="162">
        <f ca="1">IF($A45="",0,($C45=0)*'פריסת חובות'!AC36 +($C45=1)*0+ ($C45=2)*IF(AC$17&lt;='תכנון הבראה'!$K73,0,OFFSET('פריסת חובות'!AC36,0,-'תכנון הבראה'!$K73))*(1+'תכנון הבראה'!$E73)^('תכנון הבראה'!$K73/12)+
($C45=3)*'תכנון הבראה'!$L73*(AC$17&lt;='תכנון הבראה'!$J73))+ IF($C45=4,(1-'תכנון הבראה'!$M73/'תכנון הבראה'!$B73)*'תכנון הבראה'!$C73,0)*(AC$17&lt;='תכנון הבראה'!$D73)</f>
        <v>0</v>
      </c>
      <c r="AD45" s="162">
        <f ca="1">IF($A45="",0,($C45=0)*'פריסת חובות'!AD36 +($C45=1)*0+ ($C45=2)*IF(AD$17&lt;='תכנון הבראה'!$K73,0,OFFSET('פריסת חובות'!AD36,0,-'תכנון הבראה'!$K73))*(1+'תכנון הבראה'!$E73)^('תכנון הבראה'!$K73/12)+
($C45=3)*'תכנון הבראה'!$L73*(AD$17&lt;='תכנון הבראה'!$J73))+ IF($C45=4,(1-'תכנון הבראה'!$M73/'תכנון הבראה'!$B73)*'תכנון הבראה'!$C73,0)*(AD$17&lt;='תכנון הבראה'!$D73)</f>
        <v>0</v>
      </c>
      <c r="AE45" s="162">
        <f ca="1">IF($A45="",0,($C45=0)*'פריסת חובות'!AE36 +($C45=1)*0+ ($C45=2)*IF(AE$17&lt;='תכנון הבראה'!$K73,0,OFFSET('פריסת חובות'!AE36,0,-'תכנון הבראה'!$K73))*(1+'תכנון הבראה'!$E73)^('תכנון הבראה'!$K73/12)+
($C45=3)*'תכנון הבראה'!$L73*(AE$17&lt;='תכנון הבראה'!$J73))+ IF($C45=4,(1-'תכנון הבראה'!$M73/'תכנון הבראה'!$B73)*'תכנון הבראה'!$C73,0)*(AE$17&lt;='תכנון הבראה'!$D73)</f>
        <v>0</v>
      </c>
      <c r="AF45" s="162">
        <f ca="1">IF($A45="",0,($C45=0)*'פריסת חובות'!AF36 +($C45=1)*0+ ($C45=2)*IF(AF$17&lt;='תכנון הבראה'!$K73,0,OFFSET('פריסת חובות'!AF36,0,-'תכנון הבראה'!$K73))*(1+'תכנון הבראה'!$E73)^('תכנון הבראה'!$K73/12)+
($C45=3)*'תכנון הבראה'!$L73*(AF$17&lt;='תכנון הבראה'!$J73))+ IF($C45=4,(1-'תכנון הבראה'!$M73/'תכנון הבראה'!$B73)*'תכנון הבראה'!$C73,0)*(AF$17&lt;='תכנון הבראה'!$D73)</f>
        <v>0</v>
      </c>
      <c r="AG45" s="162">
        <f ca="1">IF($A45="",0,($C45=0)*'פריסת חובות'!AG36 +($C45=1)*0+ ($C45=2)*IF(AG$17&lt;='תכנון הבראה'!$K73,0,OFFSET('פריסת חובות'!AG36,0,-'תכנון הבראה'!$K73))*(1+'תכנון הבראה'!$E73)^('תכנון הבראה'!$K73/12)+
($C45=3)*'תכנון הבראה'!$L73*(AG$17&lt;='תכנון הבראה'!$J73))+ IF($C45=4,(1-'תכנון הבראה'!$M73/'תכנון הבראה'!$B73)*'תכנון הבראה'!$C73,0)*(AG$17&lt;='תכנון הבראה'!$D73)</f>
        <v>0</v>
      </c>
      <c r="AH45" s="162">
        <f ca="1">IF($A45="",0,($C45=0)*'פריסת חובות'!AH36 +($C45=1)*0+ ($C45=2)*IF(AH$17&lt;='תכנון הבראה'!$K73,0,OFFSET('פריסת חובות'!AH36,0,-'תכנון הבראה'!$K73))*(1+'תכנון הבראה'!$E73)^('תכנון הבראה'!$K73/12)+
($C45=3)*'תכנון הבראה'!$L73*(AH$17&lt;='תכנון הבראה'!$J73))+ IF($C45=4,(1-'תכנון הבראה'!$M73/'תכנון הבראה'!$B73)*'תכנון הבראה'!$C73,0)*(AH$17&lt;='תכנון הבראה'!$D73)</f>
        <v>0</v>
      </c>
      <c r="AI45" s="162">
        <f ca="1">IF($A45="",0,($C45=0)*'פריסת חובות'!AI36 +($C45=1)*0+ ($C45=2)*IF(AI$17&lt;='תכנון הבראה'!$K73,0,OFFSET('פריסת חובות'!AI36,0,-'תכנון הבראה'!$K73))*(1+'תכנון הבראה'!$E73)^('תכנון הבראה'!$K73/12)+
($C45=3)*'תכנון הבראה'!$L73*(AI$17&lt;='תכנון הבראה'!$J73))+ IF($C45=4,(1-'תכנון הבראה'!$M73/'תכנון הבראה'!$B73)*'תכנון הבראה'!$C73,0)*(AI$17&lt;='תכנון הבראה'!$D73)</f>
        <v>0</v>
      </c>
      <c r="AJ45" s="162">
        <f ca="1">IF($A45="",0,($C45=0)*'פריסת חובות'!AJ36 +($C45=1)*0+ ($C45=2)*IF(AJ$17&lt;='תכנון הבראה'!$K73,0,OFFSET('פריסת חובות'!AJ36,0,-'תכנון הבראה'!$K73))*(1+'תכנון הבראה'!$E73)^('תכנון הבראה'!$K73/12)+
($C45=3)*'תכנון הבראה'!$L73*(AJ$17&lt;='תכנון הבראה'!$J73))+ IF($C45=4,(1-'תכנון הבראה'!$M73/'תכנון הבראה'!$B73)*'תכנון הבראה'!$C73,0)*(AJ$17&lt;='תכנון הבראה'!$D73)</f>
        <v>0</v>
      </c>
      <c r="AK45" s="162">
        <f ca="1">IF($A45="",0,($C45=0)*'פריסת חובות'!AK36 +($C45=1)*0+ ($C45=2)*IF(AK$17&lt;='תכנון הבראה'!$K73,0,OFFSET('פריסת חובות'!AK36,0,-'תכנון הבראה'!$K73))*(1+'תכנון הבראה'!$E73)^('תכנון הבראה'!$K73/12)+
($C45=3)*'תכנון הבראה'!$L73*(AK$17&lt;='תכנון הבראה'!$J73))+ IF($C45=4,(1-'תכנון הבראה'!$M73/'תכנון הבראה'!$B73)*'תכנון הבראה'!$C73,0)*(AK$17&lt;='תכנון הבראה'!$D73)</f>
        <v>0</v>
      </c>
      <c r="AL45" s="162">
        <f ca="1">IF($A45="",0,($C45=0)*'פריסת חובות'!AL36 +($C45=1)*0+ ($C45=2)*IF(AL$17&lt;='תכנון הבראה'!$K73,0,OFFSET('פריסת חובות'!AL36,0,-'תכנון הבראה'!$K73))*(1+'תכנון הבראה'!$E73)^('תכנון הבראה'!$K73/12)+
($C45=3)*'תכנון הבראה'!$L73*(AL$17&lt;='תכנון הבראה'!$J73))+ IF($C45=4,(1-'תכנון הבראה'!$M73/'תכנון הבראה'!$B73)*'תכנון הבראה'!$C73,0)*(AL$17&lt;='תכנון הבראה'!$D73)</f>
        <v>0</v>
      </c>
      <c r="AM45" s="162">
        <f ca="1">IF($A45="",0,($C45=0)*'פריסת חובות'!AM36 +($C45=1)*0+ ($C45=2)*IF(AM$17&lt;='תכנון הבראה'!$K73,0,OFFSET('פריסת חובות'!AM36,0,-'תכנון הבראה'!$K73))*(1+'תכנון הבראה'!$E73)^('תכנון הבראה'!$K73/12)+
($C45=3)*'תכנון הבראה'!$L73*(AM$17&lt;='תכנון הבראה'!$J73))+ IF($C45=4,(1-'תכנון הבראה'!$M73/'תכנון הבראה'!$B73)*'תכנון הבראה'!$C73,0)*(AM$17&lt;='תכנון הבראה'!$D73)</f>
        <v>0</v>
      </c>
      <c r="AN45" s="162">
        <f ca="1">IF($A45="",0,($C45=0)*'פריסת חובות'!AN36 +($C45=1)*0+ ($C45=2)*IF(AN$17&lt;='תכנון הבראה'!$K73,0,OFFSET('פריסת חובות'!AN36,0,-'תכנון הבראה'!$K73))*(1+'תכנון הבראה'!$E73)^('תכנון הבראה'!$K73/12)+
($C45=3)*'תכנון הבראה'!$L73*(AN$17&lt;='תכנון הבראה'!$J73))+ IF($C45=4,(1-'תכנון הבראה'!$M73/'תכנון הבראה'!$B73)*'תכנון הבראה'!$C73,0)*(AN$17&lt;='תכנון הבראה'!$D73)</f>
        <v>0</v>
      </c>
      <c r="AO45" s="162">
        <f ca="1">IF($A45="",0,($C45=0)*'פריסת חובות'!AO36 +($C45=1)*0+ ($C45=2)*IF(AO$17&lt;='תכנון הבראה'!$K73,0,OFFSET('פריסת חובות'!AO36,0,-'תכנון הבראה'!$K73))*(1+'תכנון הבראה'!$E73)^('תכנון הבראה'!$K73/12)+
($C45=3)*'תכנון הבראה'!$L73*(AO$17&lt;='תכנון הבראה'!$J73))+ IF($C45=4,(1-'תכנון הבראה'!$M73/'תכנון הבראה'!$B73)*'תכנון הבראה'!$C73,0)*(AO$17&lt;='תכנון הבראה'!$D73)</f>
        <v>0</v>
      </c>
      <c r="AP45" s="162">
        <f ca="1">IF($A45="",0,($C45=0)*'פריסת חובות'!AP36 +($C45=1)*0+ ($C45=2)*IF(AP$17&lt;='תכנון הבראה'!$K73,0,OFFSET('פריסת חובות'!AP36,0,-'תכנון הבראה'!$K73))*(1+'תכנון הבראה'!$E73)^('תכנון הבראה'!$K73/12)+
($C45=3)*'תכנון הבראה'!$L73*(AP$17&lt;='תכנון הבראה'!$J73))+ IF($C45=4,(1-'תכנון הבראה'!$M73/'תכנון הבראה'!$B73)*'תכנון הבראה'!$C73,0)*(AP$17&lt;='תכנון הבראה'!$D73)</f>
        <v>0</v>
      </c>
      <c r="AQ45" s="162">
        <f ca="1">IF($A45="",0,($C45=0)*'פריסת חובות'!AQ36 +($C45=1)*0+ ($C45=2)*IF(AQ$17&lt;='תכנון הבראה'!$K73,0,OFFSET('פריסת חובות'!AQ36,0,-'תכנון הבראה'!$K73))*(1+'תכנון הבראה'!$E73)^('תכנון הבראה'!$K73/12)+
($C45=3)*'תכנון הבראה'!$L73*(AQ$17&lt;='תכנון הבראה'!$J73))+ IF($C45=4,(1-'תכנון הבראה'!$M73/'תכנון הבראה'!$B73)*'תכנון הבראה'!$C73,0)*(AQ$17&lt;='תכנון הבראה'!$D73)</f>
        <v>0</v>
      </c>
      <c r="AR45" s="162">
        <f ca="1">IF($A45="",0,($C45=0)*'פריסת חובות'!AR36 +($C45=1)*0+ ($C45=2)*IF(AR$17&lt;='תכנון הבראה'!$K73,0,OFFSET('פריסת חובות'!AR36,0,-'תכנון הבראה'!$K73))*(1+'תכנון הבראה'!$E73)^('תכנון הבראה'!$K73/12)+
($C45=3)*'תכנון הבראה'!$L73*(AR$17&lt;='תכנון הבראה'!$J73))+ IF($C45=4,(1-'תכנון הבראה'!$M73/'תכנון הבראה'!$B73)*'תכנון הבראה'!$C73,0)*(AR$17&lt;='תכנון הבראה'!$D73)</f>
        <v>0</v>
      </c>
      <c r="AS45" s="162">
        <f ca="1">IF($A45="",0,($C45=0)*'פריסת חובות'!AS36 +($C45=1)*0+ ($C45=2)*IF(AS$17&lt;='תכנון הבראה'!$K73,0,OFFSET('פריסת חובות'!AS36,0,-'תכנון הבראה'!$K73))*(1+'תכנון הבראה'!$E73)^('תכנון הבראה'!$K73/12)+
($C45=3)*'תכנון הבראה'!$L73*(AS$17&lt;='תכנון הבראה'!$J73))+ IF($C45=4,(1-'תכנון הבראה'!$M73/'תכנון הבראה'!$B73)*'תכנון הבראה'!$C73,0)*(AS$17&lt;='תכנון הבראה'!$D73)</f>
        <v>0</v>
      </c>
      <c r="AT45" s="162">
        <f ca="1">IF($A45="",0,($C45=0)*'פריסת חובות'!AT36 +($C45=1)*0+ ($C45=2)*IF(AT$17&lt;='תכנון הבראה'!$K73,0,OFFSET('פריסת חובות'!AT36,0,-'תכנון הבראה'!$K73))*(1+'תכנון הבראה'!$E73)^('תכנון הבראה'!$K73/12)+
($C45=3)*'תכנון הבראה'!$L73*(AT$17&lt;='תכנון הבראה'!$J73))+ IF($C45=4,(1-'תכנון הבראה'!$M73/'תכנון הבראה'!$B73)*'תכנון הבראה'!$C73,0)*(AT$17&lt;='תכנון הבראה'!$D73)</f>
        <v>0</v>
      </c>
      <c r="AU45" s="162">
        <f ca="1">IF($A45="",0,($C45=0)*'פריסת חובות'!AU36 +($C45=1)*0+ ($C45=2)*IF(AU$17&lt;='תכנון הבראה'!$K73,0,OFFSET('פריסת חובות'!AU36,0,-'תכנון הבראה'!$K73))*(1+'תכנון הבראה'!$E73)^('תכנון הבראה'!$K73/12)+
($C45=3)*'תכנון הבראה'!$L73*(AU$17&lt;='תכנון הבראה'!$J73))+ IF($C45=4,(1-'תכנון הבראה'!$M73/'תכנון הבראה'!$B73)*'תכנון הבראה'!$C73,0)*(AU$17&lt;='תכנון הבראה'!$D73)</f>
        <v>0</v>
      </c>
      <c r="AV45" s="162">
        <f ca="1">IF($A45="",0,($C45=0)*'פריסת חובות'!AV36 +($C45=1)*0+ ($C45=2)*IF(AV$17&lt;='תכנון הבראה'!$K73,0,OFFSET('פריסת חובות'!AV36,0,-'תכנון הבראה'!$K73))*(1+'תכנון הבראה'!$E73)^('תכנון הבראה'!$K73/12)+
($C45=3)*'תכנון הבראה'!$L73*(AV$17&lt;='תכנון הבראה'!$J73))+ IF($C45=4,(1-'תכנון הבראה'!$M73/'תכנון הבראה'!$B73)*'תכנון הבראה'!$C73,0)*(AV$17&lt;='תכנון הבראה'!$D73)</f>
        <v>0</v>
      </c>
      <c r="AW45" s="162">
        <f ca="1">IF($A45="",0,($C45=0)*'פריסת חובות'!AW36 +($C45=1)*0+ ($C45=2)*IF(AW$17&lt;='תכנון הבראה'!$K73,0,OFFSET('פריסת חובות'!AW36,0,-'תכנון הבראה'!$K73))*(1+'תכנון הבראה'!$E73)^('תכנון הבראה'!$K73/12)+
($C45=3)*'תכנון הבראה'!$L73*(AW$17&lt;='תכנון הבראה'!$J73))+ IF($C45=4,(1-'תכנון הבראה'!$M73/'תכנון הבראה'!$B73)*'תכנון הבראה'!$C73,0)*(AW$17&lt;='תכנון הבראה'!$D73)</f>
        <v>0</v>
      </c>
      <c r="AX45" s="162">
        <f ca="1">IF($A45="",0,($C45=0)*'פריסת חובות'!AX36 +($C45=1)*0+ ($C45=2)*IF(AX$17&lt;='תכנון הבראה'!$K73,0,OFFSET('פריסת חובות'!AX36,0,-'תכנון הבראה'!$K73))*(1+'תכנון הבראה'!$E73)^('תכנון הבראה'!$K73/12)+
($C45=3)*'תכנון הבראה'!$L73*(AX$17&lt;='תכנון הבראה'!$J73))+ IF($C45=4,(1-'תכנון הבראה'!$M73/'תכנון הבראה'!$B73)*'תכנון הבראה'!$C73,0)*(AX$17&lt;='תכנון הבראה'!$D73)</f>
        <v>0</v>
      </c>
      <c r="AY45" s="162">
        <f ca="1">IF($A45="",0,($C45=0)*'פריסת חובות'!AY36 +($C45=1)*0+ ($C45=2)*IF(AY$17&lt;='תכנון הבראה'!$K73,0,OFFSET('פריסת חובות'!AY36,0,-'תכנון הבראה'!$K73))*(1+'תכנון הבראה'!$E73)^('תכנון הבראה'!$K73/12)+
($C45=3)*'תכנון הבראה'!$L73*(AY$17&lt;='תכנון הבראה'!$J73))+ IF($C45=4,(1-'תכנון הבראה'!$M73/'תכנון הבראה'!$B73)*'תכנון הבראה'!$C73,0)*(AY$17&lt;='תכנון הבראה'!$D73)</f>
        <v>0</v>
      </c>
      <c r="AZ45" s="162">
        <f ca="1">IF($A45="",0,($C45=0)*'פריסת חובות'!AZ36 +($C45=1)*0+ ($C45=2)*IF(AZ$17&lt;='תכנון הבראה'!$K73,0,OFFSET('פריסת חובות'!AZ36,0,-'תכנון הבראה'!$K73))*(1+'תכנון הבראה'!$E73)^('תכנון הבראה'!$K73/12)+
($C45=3)*'תכנון הבראה'!$L73*(AZ$17&lt;='תכנון הבראה'!$J73))+ IF($C45=4,(1-'תכנון הבראה'!$M73/'תכנון הבראה'!$B73)*'תכנון הבראה'!$C73,0)*(AZ$17&lt;='תכנון הבראה'!$D73)</f>
        <v>0</v>
      </c>
      <c r="BA45" s="162">
        <f ca="1">IF($A45="",0,($C45=0)*'פריסת חובות'!BA36 +($C45=1)*0+ ($C45=2)*IF(BA$17&lt;='תכנון הבראה'!$K73,0,OFFSET('פריסת חובות'!BA36,0,-'תכנון הבראה'!$K73))*(1+'תכנון הבראה'!$E73)^('תכנון הבראה'!$K73/12)+
($C45=3)*'תכנון הבראה'!$L73*(BA$17&lt;='תכנון הבראה'!$J73))+ IF($C45=4,(1-'תכנון הבראה'!$M73/'תכנון הבראה'!$B73)*'תכנון הבראה'!$C73,0)*(BA$17&lt;='תכנון הבראה'!$D73)</f>
        <v>0</v>
      </c>
      <c r="BB45" s="162">
        <f ca="1">IF($A45="",0,($C45=0)*'פריסת חובות'!BB36 +($C45=1)*0+ ($C45=2)*IF(BB$17&lt;='תכנון הבראה'!$K73,0,OFFSET('פריסת חובות'!BB36,0,-'תכנון הבראה'!$K73))*(1+'תכנון הבראה'!$E73)^('תכנון הבראה'!$K73/12)+
($C45=3)*'תכנון הבראה'!$L73*(BB$17&lt;='תכנון הבראה'!$J73))+ IF($C45=4,(1-'תכנון הבראה'!$M73/'תכנון הבראה'!$B73)*'תכנון הבראה'!$C73,0)*(BB$17&lt;='תכנון הבראה'!$D73)</f>
        <v>0</v>
      </c>
      <c r="BC45" s="162">
        <f ca="1">IF($A45="",0,($C45=0)*'פריסת חובות'!BC36 +($C45=1)*0+ ($C45=2)*IF(BC$17&lt;='תכנון הבראה'!$K73,0,OFFSET('פריסת חובות'!BC36,0,-'תכנון הבראה'!$K73))*(1+'תכנון הבראה'!$E73)^('תכנון הבראה'!$K73/12)+
($C45=3)*'תכנון הבראה'!$L73*(BC$17&lt;='תכנון הבראה'!$J73))+ IF($C45=4,(1-'תכנון הבראה'!$M73/'תכנון הבראה'!$B73)*'תכנון הבראה'!$C73,0)*(BC$17&lt;='תכנון הבראה'!$D73)</f>
        <v>0</v>
      </c>
      <c r="BD45" s="162">
        <f ca="1">IF($A45="",0,($C45=0)*'פריסת חובות'!BD36 +($C45=1)*0+ ($C45=2)*IF(BD$17&lt;='תכנון הבראה'!$K73,0,OFFSET('פריסת חובות'!BD36,0,-'תכנון הבראה'!$K73))*(1+'תכנון הבראה'!$E73)^('תכנון הבראה'!$K73/12)+
($C45=3)*'תכנון הבראה'!$L73*(BD$17&lt;='תכנון הבראה'!$J73))+ IF($C45=4,(1-'תכנון הבראה'!$M73/'תכנון הבראה'!$B73)*'תכנון הבראה'!$C73,0)*(BD$17&lt;='תכנון הבראה'!$D73)</f>
        <v>0</v>
      </c>
      <c r="BE45" s="162">
        <f ca="1">IF($A45="",0,($C45=0)*'פריסת חובות'!BE36 +($C45=1)*0+ ($C45=2)*IF(BE$17&lt;='תכנון הבראה'!$K73,0,OFFSET('פריסת חובות'!BE36,0,-'תכנון הבראה'!$K73))*(1+'תכנון הבראה'!$E73)^('תכנון הבראה'!$K73/12)+
($C45=3)*'תכנון הבראה'!$L73*(BE$17&lt;='תכנון הבראה'!$J73))+ IF($C45=4,(1-'תכנון הבראה'!$M73/'תכנון הבראה'!$B73)*'תכנון הבראה'!$C73,0)*(BE$17&lt;='תכנון הבראה'!$D73)</f>
        <v>0</v>
      </c>
      <c r="BF45" s="162">
        <f ca="1">IF($A45="",0,($C45=0)*'פריסת חובות'!BF36 +($C45=1)*0+ ($C45=2)*IF(BF$17&lt;='תכנון הבראה'!$K73,0,OFFSET('פריסת חובות'!BF36,0,-'תכנון הבראה'!$K73))*(1+'תכנון הבראה'!$E73)^('תכנון הבראה'!$K73/12)+
($C45=3)*'תכנון הבראה'!$L73*(BF$17&lt;='תכנון הבראה'!$J73))+ IF($C45=4,(1-'תכנון הבראה'!$M73/'תכנון הבראה'!$B73)*'תכנון הבראה'!$C73,0)*(BF$17&lt;='תכנון הבראה'!$D73)</f>
        <v>0</v>
      </c>
      <c r="BG45" s="162">
        <f ca="1">IF($A45="",0,($C45=0)*'פריסת חובות'!BG36 +($C45=1)*0+ ($C45=2)*IF(BG$17&lt;='תכנון הבראה'!$K73,0,OFFSET('פריסת חובות'!BG36,0,-'תכנון הבראה'!$K73))*(1+'תכנון הבראה'!$E73)^('תכנון הבראה'!$K73/12)+
($C45=3)*'תכנון הבראה'!$L73*(BG$17&lt;='תכנון הבראה'!$J73))+ IF($C45=4,(1-'תכנון הבראה'!$M73/'תכנון הבראה'!$B73)*'תכנון הבראה'!$C73,0)*(BG$17&lt;='תכנון הבראה'!$D73)</f>
        <v>0</v>
      </c>
      <c r="BH45" s="162">
        <f ca="1">IF($A45="",0,($C45=0)*'פריסת חובות'!BH36 +($C45=1)*0+ ($C45=2)*IF(BH$17&lt;='תכנון הבראה'!$K73,0,OFFSET('פריסת חובות'!BH36,0,-'תכנון הבראה'!$K73))*(1+'תכנון הבראה'!$E73)^('תכנון הבראה'!$K73/12)+
($C45=3)*'תכנון הבראה'!$L73*(BH$17&lt;='תכנון הבראה'!$J73))+ IF($C45=4,(1-'תכנון הבראה'!$M73/'תכנון הבראה'!$B73)*'תכנון הבראה'!$C73,0)*(BH$17&lt;='תכנון הבראה'!$D73)</f>
        <v>0</v>
      </c>
      <c r="BI45" s="162">
        <f ca="1">IF($A45="",0,($C45=0)*'פריסת חובות'!BI36 +($C45=1)*0+ ($C45=2)*IF(BI$17&lt;='תכנון הבראה'!$K73,0,OFFSET('פריסת חובות'!BI36,0,-'תכנון הבראה'!$K73))*(1+'תכנון הבראה'!$E73)^('תכנון הבראה'!$K73/12)+
($C45=3)*'תכנון הבראה'!$L73*(BI$17&lt;='תכנון הבראה'!$J73))+ IF($C45=4,(1-'תכנון הבראה'!$M73/'תכנון הבראה'!$B73)*'תכנון הבראה'!$C73,0)*(BI$17&lt;='תכנון הבראה'!$D73)</f>
        <v>0</v>
      </c>
      <c r="BJ45" s="162">
        <f ca="1">IF($A45="",0,($C45=0)*'פריסת חובות'!BJ36 +($C45=1)*0+ ($C45=2)*IF(BJ$17&lt;='תכנון הבראה'!$K73,0,OFFSET('פריסת חובות'!BJ36,0,-'תכנון הבראה'!$K73))*(1+'תכנון הבראה'!$E73)^('תכנון הבראה'!$K73/12)+
($C45=3)*'תכנון הבראה'!$L73*(BJ$17&lt;='תכנון הבראה'!$J73))+ IF($C45=4,(1-'תכנון הבראה'!$M73/'תכנון הבראה'!$B73)*'תכנון הבראה'!$C73,0)*(BJ$17&lt;='תכנון הבראה'!$D73)</f>
        <v>0</v>
      </c>
      <c r="BK45" s="162">
        <f ca="1">IF($A45="",0,($C45=0)*'פריסת חובות'!BK36 +($C45=1)*0+ ($C45=2)*IF(BK$17&lt;='תכנון הבראה'!$K73,0,OFFSET('פריסת חובות'!BK36,0,-'תכנון הבראה'!$K73))*(1+'תכנון הבראה'!$E73)^('תכנון הבראה'!$K73/12)+
($C45=3)*'תכנון הבראה'!$L73*(BK$17&lt;='תכנון הבראה'!$J73))+ IF($C45=4,(1-'תכנון הבראה'!$M73/'תכנון הבראה'!$B73)*'תכנון הבראה'!$C73,0)*(BK$17&lt;='תכנון הבראה'!$D73)</f>
        <v>0</v>
      </c>
      <c r="BL45" s="162">
        <f ca="1">IF($A45="",0,($C45=0)*'פריסת חובות'!BL36 +($C45=1)*0+ ($C45=2)*IF(BL$17&lt;='תכנון הבראה'!$K73,0,OFFSET('פריסת חובות'!BL36,0,-'תכנון הבראה'!$K73))*(1+'תכנון הבראה'!$E73)^('תכנון הבראה'!$K73/12)+
($C45=3)*'תכנון הבראה'!$L73*(BL$17&lt;='תכנון הבראה'!$J73))+ IF($C45=4,(1-'תכנון הבראה'!$M73/'תכנון הבראה'!$B73)*'תכנון הבראה'!$C73,0)*(BL$17&lt;='תכנון הבראה'!$D73)</f>
        <v>0</v>
      </c>
      <c r="BM45" s="162">
        <f ca="1">IF($A45="",0,($C45=0)*'פריסת חובות'!BM36 +($C45=1)*0+ ($C45=2)*IF(BM$17&lt;='תכנון הבראה'!$K73,0,OFFSET('פריסת חובות'!BM36,0,-'תכנון הבראה'!$K73))*(1+'תכנון הבראה'!$E73)^('תכנון הבראה'!$K73/12)+
($C45=3)*'תכנון הבראה'!$L73*(BM$17&lt;='תכנון הבראה'!$J73))+ IF($C45=4,(1-'תכנון הבראה'!$M73/'תכנון הבראה'!$B73)*'תכנון הבראה'!$C73,0)*(BM$17&lt;='תכנון הבראה'!$D73)</f>
        <v>0</v>
      </c>
      <c r="BN45" s="162">
        <f ca="1">IF($A45="",0,($C45=0)*'פריסת חובות'!BN36 +($C45=1)*0+ ($C45=2)*IF(BN$17&lt;='תכנון הבראה'!$K73,0,OFFSET('פריסת חובות'!BN36,0,-'תכנון הבראה'!$K73))*(1+'תכנון הבראה'!$E73)^('תכנון הבראה'!$K73/12)+
($C45=3)*'תכנון הבראה'!$L73*(BN$17&lt;='תכנון הבראה'!$J73))+ IF($C45=4,(1-'תכנון הבראה'!$M73/'תכנון הבראה'!$B73)*'תכנון הבראה'!$C73,0)*(BN$17&lt;='תכנון הבראה'!$D73)</f>
        <v>0</v>
      </c>
      <c r="BO45" s="162">
        <f ca="1">IF($A45="",0,($C45=0)*'פריסת חובות'!BO36 +($C45=1)*0+ ($C45=2)*IF(BO$17&lt;='תכנון הבראה'!$K73,0,OFFSET('פריסת חובות'!BO36,0,-'תכנון הבראה'!$K73))*(1+'תכנון הבראה'!$E73)^('תכנון הבראה'!$K73/12)+
($C45=3)*'תכנון הבראה'!$L73*(BO$17&lt;='תכנון הבראה'!$J73))+ IF($C45=4,(1-'תכנון הבראה'!$M73/'תכנון הבראה'!$B73)*'תכנון הבראה'!$C73,0)*(BO$17&lt;='תכנון הבראה'!$D73)</f>
        <v>0</v>
      </c>
      <c r="BP45" s="162">
        <f ca="1">IF($A45="",0,($C45=0)*'פריסת חובות'!BP36 +($C45=1)*0+ ($C45=2)*IF(BP$17&lt;='תכנון הבראה'!$K73,0,OFFSET('פריסת חובות'!BP36,0,-'תכנון הבראה'!$K73))*(1+'תכנון הבראה'!$E73)^('תכנון הבראה'!$K73/12)+
($C45=3)*'תכנון הבראה'!$L73*(BP$17&lt;='תכנון הבראה'!$J73))+ IF($C45=4,(1-'תכנון הבראה'!$M73/'תכנון הבראה'!$B73)*'תכנון הבראה'!$C73,0)*(BP$17&lt;='תכנון הבראה'!$D73)</f>
        <v>0</v>
      </c>
      <c r="BQ45" s="162">
        <f ca="1">IF($A45="",0,($C45=0)*'פריסת חובות'!BQ36 +($C45=1)*0+ ($C45=2)*IF(BQ$17&lt;='תכנון הבראה'!$K73,0,OFFSET('פריסת חובות'!BQ36,0,-'תכנון הבראה'!$K73))*(1+'תכנון הבראה'!$E73)^('תכנון הבראה'!$K73/12)+
($C45=3)*'תכנון הבראה'!$L73*(BQ$17&lt;='תכנון הבראה'!$J73))+ IF($C45=4,(1-'תכנון הבראה'!$M73/'תכנון הבראה'!$B73)*'תכנון הבראה'!$C73,0)*(BQ$17&lt;='תכנון הבראה'!$D73)</f>
        <v>0</v>
      </c>
      <c r="BR45" s="162">
        <f ca="1">IF($A45="",0,($C45=0)*'פריסת חובות'!BR36 +($C45=1)*0+ ($C45=2)*IF(BR$17&lt;='תכנון הבראה'!$K73,0,OFFSET('פריסת חובות'!BR36,0,-'תכנון הבראה'!$K73))*(1+'תכנון הבראה'!$E73)^('תכנון הבראה'!$K73/12)+
($C45=3)*'תכנון הבראה'!$L73*(BR$17&lt;='תכנון הבראה'!$J73))+ IF($C45=4,(1-'תכנון הבראה'!$M73/'תכנון הבראה'!$B73)*'תכנון הבראה'!$C73,0)*(BR$17&lt;='תכנון הבראה'!$D73)</f>
        <v>0</v>
      </c>
      <c r="BS45" s="162">
        <f ca="1">IF($A45="",0,($C45=0)*'פריסת חובות'!BS36 +($C45=1)*0+ ($C45=2)*IF(BS$17&lt;='תכנון הבראה'!$K73,0,OFFSET('פריסת חובות'!BS36,0,-'תכנון הבראה'!$K73))*(1+'תכנון הבראה'!$E73)^('תכנון הבראה'!$K73/12)+
($C45=3)*'תכנון הבראה'!$L73*(BS$17&lt;='תכנון הבראה'!$J73))+ IF($C45=4,(1-'תכנון הבראה'!$M73/'תכנון הבראה'!$B73)*'תכנון הבראה'!$C73,0)*(BS$17&lt;='תכנון הבראה'!$D73)</f>
        <v>0</v>
      </c>
      <c r="BT45" s="162">
        <f ca="1">IF($A45="",0,($C45=0)*'פריסת חובות'!BT36 +($C45=1)*0+ ($C45=2)*IF(BT$17&lt;='תכנון הבראה'!$K73,0,OFFSET('פריסת חובות'!BT36,0,-'תכנון הבראה'!$K73))*(1+'תכנון הבראה'!$E73)^('תכנון הבראה'!$K73/12)+
($C45=3)*'תכנון הבראה'!$L73*(BT$17&lt;='תכנון הבראה'!$J73))+ IF($C45=4,(1-'תכנון הבראה'!$M73/'תכנון הבראה'!$B73)*'תכנון הבראה'!$C73,0)*(BT$17&lt;='תכנון הבראה'!$D73)</f>
        <v>0</v>
      </c>
      <c r="BU45" s="162">
        <f ca="1">IF($A45="",0,($C45=0)*'פריסת חובות'!BU36 +($C45=1)*0+ ($C45=2)*IF(BU$17&lt;='תכנון הבראה'!$K73,0,OFFSET('פריסת חובות'!BU36,0,-'תכנון הבראה'!$K73))*(1+'תכנון הבראה'!$E73)^('תכנון הבראה'!$K73/12)+
($C45=3)*'תכנון הבראה'!$L73*(BU$17&lt;='תכנון הבראה'!$J73))+ IF($C45=4,(1-'תכנון הבראה'!$M73/'תכנון הבראה'!$B73)*'תכנון הבראה'!$C73,0)*(BU$17&lt;='תכנון הבראה'!$D73)</f>
        <v>0</v>
      </c>
      <c r="BV45" s="162">
        <f ca="1">IF($A45="",0,($C45=0)*'פריסת חובות'!BV36 +($C45=1)*0+ ($C45=2)*IF(BV$17&lt;='תכנון הבראה'!$K73,0,OFFSET('פריסת חובות'!BV36,0,-'תכנון הבראה'!$K73))*(1+'תכנון הבראה'!$E73)^('תכנון הבראה'!$K73/12)+
($C45=3)*'תכנון הבראה'!$L73*(BV$17&lt;='תכנון הבראה'!$J73))+ IF($C45=4,(1-'תכנון הבראה'!$M73/'תכנון הבראה'!$B73)*'תכנון הבראה'!$C73,0)*(BV$17&lt;='תכנון הבראה'!$D73)</f>
        <v>0</v>
      </c>
      <c r="BW45" s="162">
        <f ca="1">IF($A45="",0,($C45=0)*'פריסת חובות'!BW36 +($C45=1)*0+ ($C45=2)*IF(BW$17&lt;='תכנון הבראה'!$K73,0,OFFSET('פריסת חובות'!BW36,0,-'תכנון הבראה'!$K73))*(1+'תכנון הבראה'!$E73)^('תכנון הבראה'!$K73/12)+
($C45=3)*'תכנון הבראה'!$L73*(BW$17&lt;='תכנון הבראה'!$J73))+ IF($C45=4,(1-'תכנון הבראה'!$M73/'תכנון הבראה'!$B73)*'תכנון הבראה'!$C73,0)*(BW$17&lt;='תכנון הבראה'!$D73)</f>
        <v>0</v>
      </c>
      <c r="BX45" s="162">
        <f ca="1">IF($A45="",0,($C45=0)*'פריסת חובות'!BX36 +($C45=1)*0+ ($C45=2)*IF(BX$17&lt;='תכנון הבראה'!$K73,0,OFFSET('פריסת חובות'!BX36,0,-'תכנון הבראה'!$K73))*(1+'תכנון הבראה'!$E73)^('תכנון הבראה'!$K73/12)+
($C45=3)*'תכנון הבראה'!$L73*(BX$17&lt;='תכנון הבראה'!$J73))+ IF($C45=4,(1-'תכנון הבראה'!$M73/'תכנון הבראה'!$B73)*'תכנון הבראה'!$C73,0)*(BX$17&lt;='תכנון הבראה'!$D73)</f>
        <v>0</v>
      </c>
      <c r="BY45" s="162">
        <f ca="1">IF($A45="",0,($C45=0)*'פריסת חובות'!BY36 +($C45=1)*0+ ($C45=2)*IF(BY$17&lt;='תכנון הבראה'!$K73,0,OFFSET('פריסת חובות'!BY36,0,-'תכנון הבראה'!$K73))*(1+'תכנון הבראה'!$E73)^('תכנון הבראה'!$K73/12)+
($C45=3)*'תכנון הבראה'!$L73*(BY$17&lt;='תכנון הבראה'!$J73))+ IF($C45=4,(1-'תכנון הבראה'!$M73/'תכנון הבראה'!$B73)*'תכנון הבראה'!$C73,0)*(BY$17&lt;='תכנון הבראה'!$D73)</f>
        <v>0</v>
      </c>
      <c r="BZ45" s="162">
        <f ca="1">IF($A45="",0,($C45=0)*'פריסת חובות'!BZ36 +($C45=1)*0+ ($C45=2)*IF(BZ$17&lt;='תכנון הבראה'!$K73,0,OFFSET('פריסת חובות'!BZ36,0,-'תכנון הבראה'!$K73))*(1+'תכנון הבראה'!$E73)^('תכנון הבראה'!$K73/12)+
($C45=3)*'תכנון הבראה'!$L73*(BZ$17&lt;='תכנון הבראה'!$J73))+ IF($C45=4,(1-'תכנון הבראה'!$M73/'תכנון הבראה'!$B73)*'תכנון הבראה'!$C73,0)*(BZ$17&lt;='תכנון הבראה'!$D73)</f>
        <v>0</v>
      </c>
      <c r="CA45" s="162">
        <f ca="1">IF($A45="",0,($C45=0)*'פריסת חובות'!CA36 +($C45=1)*0+ ($C45=2)*IF(CA$17&lt;='תכנון הבראה'!$K73,0,OFFSET('פריסת חובות'!CA36,0,-'תכנון הבראה'!$K73))*(1+'תכנון הבראה'!$E73)^('תכנון הבראה'!$K73/12)+
($C45=3)*'תכנון הבראה'!$L73*(CA$17&lt;='תכנון הבראה'!$J73))+ IF($C45=4,(1-'תכנון הבראה'!$M73/'תכנון הבראה'!$B73)*'תכנון הבראה'!$C73,0)*(CA$17&lt;='תכנון הבראה'!$D73)</f>
        <v>0</v>
      </c>
      <c r="CB45" s="162">
        <f ca="1">IF($A45="",0,($C45=0)*'פריסת חובות'!CB36 +($C45=1)*0+ ($C45=2)*IF(CB$17&lt;='תכנון הבראה'!$K73,0,OFFSET('פריסת חובות'!CB36,0,-'תכנון הבראה'!$K73))*(1+'תכנון הבראה'!$E73)^('תכנון הבראה'!$K73/12)+
($C45=3)*'תכנון הבראה'!$L73*(CB$17&lt;='תכנון הבראה'!$J73))+ IF($C45=4,(1-'תכנון הבראה'!$M73/'תכנון הבראה'!$B73)*'תכנון הבראה'!$C73,0)*(CB$17&lt;='תכנון הבראה'!$D73)</f>
        <v>0</v>
      </c>
      <c r="CC45" s="162">
        <f ca="1">IF($A45="",0,($C45=0)*'פריסת חובות'!CC36 +($C45=1)*0+ ($C45=2)*IF(CC$17&lt;='תכנון הבראה'!$K73,0,OFFSET('פריסת חובות'!CC36,0,-'תכנון הבראה'!$K73))*(1+'תכנון הבראה'!$E73)^('תכנון הבראה'!$K73/12)+
($C45=3)*'תכנון הבראה'!$L73*(CC$17&lt;='תכנון הבראה'!$J73))+ IF($C45=4,(1-'תכנון הבראה'!$M73/'תכנון הבראה'!$B73)*'תכנון הבראה'!$C73,0)*(CC$17&lt;='תכנון הבראה'!$D73)</f>
        <v>0</v>
      </c>
      <c r="CD45" s="162">
        <f ca="1">IF($A45="",0,($C45=0)*'פריסת חובות'!CD36 +($C45=1)*0+ ($C45=2)*IF(CD$17&lt;='תכנון הבראה'!$K73,0,OFFSET('פריסת חובות'!CD36,0,-'תכנון הבראה'!$K73))*(1+'תכנון הבראה'!$E73)^('תכנון הבראה'!$K73/12)+
($C45=3)*'תכנון הבראה'!$L73*(CD$17&lt;='תכנון הבראה'!$J73))+ IF($C45=4,(1-'תכנון הבראה'!$M73/'תכנון הבראה'!$B73)*'תכנון הבראה'!$C73,0)*(CD$17&lt;='תכנון הבראה'!$D73)</f>
        <v>0</v>
      </c>
      <c r="CE45" s="162">
        <f ca="1">IF($A45="",0,($C45=0)*'פריסת חובות'!CE36 +($C45=1)*0+ ($C45=2)*IF(CE$17&lt;='תכנון הבראה'!$K73,0,OFFSET('פריסת חובות'!CE36,0,-'תכנון הבראה'!$K73))*(1+'תכנון הבראה'!$E73)^('תכנון הבראה'!$K73/12)+
($C45=3)*'תכנון הבראה'!$L73*(CE$17&lt;='תכנון הבראה'!$J73))+ IF($C45=4,(1-'תכנון הבראה'!$M73/'תכנון הבראה'!$B73)*'תכנון הבראה'!$C73,0)*(CE$17&lt;='תכנון הבראה'!$D73)</f>
        <v>0</v>
      </c>
      <c r="CF45" s="162">
        <f ca="1">IF($A45="",0,($C45=0)*'פריסת חובות'!CF36 +($C45=1)*0+ ($C45=2)*IF(CF$17&lt;='תכנון הבראה'!$K73,0,OFFSET('פריסת חובות'!CF36,0,-'תכנון הבראה'!$K73))*(1+'תכנון הבראה'!$E73)^('תכנון הבראה'!$K73/12)+
($C45=3)*'תכנון הבראה'!$L73*(CF$17&lt;='תכנון הבראה'!$J73))+ IF($C45=4,(1-'תכנון הבראה'!$M73/'תכנון הבראה'!$B73)*'תכנון הבראה'!$C73,0)*(CF$17&lt;='תכנון הבראה'!$D73)</f>
        <v>0</v>
      </c>
      <c r="CG45" s="162">
        <f ca="1">IF($A45="",0,($C45=0)*'פריסת חובות'!CG36 +($C45=1)*0+ ($C45=2)*IF(CG$17&lt;='תכנון הבראה'!$K73,0,OFFSET('פריסת חובות'!CG36,0,-'תכנון הבראה'!$K73))*(1+'תכנון הבראה'!$E73)^('תכנון הבראה'!$K73/12)+
($C45=3)*'תכנון הבראה'!$L73*(CG$17&lt;='תכנון הבראה'!$J73))+ IF($C45=4,(1-'תכנון הבראה'!$M73/'תכנון הבראה'!$B73)*'תכנון הבראה'!$C73,0)*(CG$17&lt;='תכנון הבראה'!$D73)</f>
        <v>0</v>
      </c>
      <c r="CH45" s="162">
        <f ca="1">IF($A45="",0,($C45=0)*'פריסת חובות'!CH36 +($C45=1)*0+ ($C45=2)*IF(CH$17&lt;='תכנון הבראה'!$K73,0,OFFSET('פריסת חובות'!CH36,0,-'תכנון הבראה'!$K73))*(1+'תכנון הבראה'!$E73)^('תכנון הבראה'!$K73/12)+
($C45=3)*'תכנון הבראה'!$L73*(CH$17&lt;='תכנון הבראה'!$J73))+ IF($C45=4,(1-'תכנון הבראה'!$M73/'תכנון הבראה'!$B73)*'תכנון הבראה'!$C73,0)*(CH$17&lt;='תכנון הבראה'!$D73)</f>
        <v>0</v>
      </c>
      <c r="CI45" s="162">
        <f ca="1">IF($A45="",0,($C45=0)*'פריסת חובות'!CI36 +($C45=1)*0+ ($C45=2)*IF(CI$17&lt;='תכנון הבראה'!$K73,0,OFFSET('פריסת חובות'!CI36,0,-'תכנון הבראה'!$K73))*(1+'תכנון הבראה'!$E73)^('תכנון הבראה'!$K73/12)+
($C45=3)*'תכנון הבראה'!$L73*(CI$17&lt;='תכנון הבראה'!$J73))+ IF($C45=4,(1-'תכנון הבראה'!$M73/'תכנון הבראה'!$B73)*'תכנון הבראה'!$C73,0)*(CI$17&lt;='תכנון הבראה'!$D73)</f>
        <v>0</v>
      </c>
      <c r="CJ45" s="162">
        <f ca="1">IF($A45="",0,($C45=0)*'פריסת חובות'!CJ36 +($C45=1)*0+ ($C45=2)*IF(CJ$17&lt;='תכנון הבראה'!$K73,0,OFFSET('פריסת חובות'!CJ36,0,-'תכנון הבראה'!$K73))*(1+'תכנון הבראה'!$E73)^('תכנון הבראה'!$K73/12)+
($C45=3)*'תכנון הבראה'!$L73*(CJ$17&lt;='תכנון הבראה'!$J73))+ IF($C45=4,(1-'תכנון הבראה'!$M73/'תכנון הבראה'!$B73)*'תכנון הבראה'!$C73,0)*(CJ$17&lt;='תכנון הבראה'!$D73)</f>
        <v>0</v>
      </c>
      <c r="CK45" s="162">
        <f ca="1">IF($A45="",0,($C45=0)*'פריסת חובות'!CK36 +($C45=1)*0+ ($C45=2)*IF(CK$17&lt;='תכנון הבראה'!$K73,0,OFFSET('פריסת חובות'!CK36,0,-'תכנון הבראה'!$K73))*(1+'תכנון הבראה'!$E73)^('תכנון הבראה'!$K73/12)+
($C45=3)*'תכנון הבראה'!$L73*(CK$17&lt;='תכנון הבראה'!$J73))+ IF($C45=4,(1-'תכנון הבראה'!$M73/'תכנון הבראה'!$B73)*'תכנון הבראה'!$C73,0)*(CK$17&lt;='תכנון הבראה'!$D73)</f>
        <v>0</v>
      </c>
      <c r="CL45" s="162">
        <f ca="1">IF($A45="",0,($C45=0)*'פריסת חובות'!CL36 +($C45=1)*0+ ($C45=2)*IF(CL$17&lt;='תכנון הבראה'!$K73,0,OFFSET('פריסת חובות'!CL36,0,-'תכנון הבראה'!$K73))*(1+'תכנון הבראה'!$E73)^('תכנון הבראה'!$K73/12)+
($C45=3)*'תכנון הבראה'!$L73*(CL$17&lt;='תכנון הבראה'!$J73))+ IF($C45=4,(1-'תכנון הבראה'!$M73/'תכנון הבראה'!$B73)*'תכנון הבראה'!$C73,0)*(CL$17&lt;='תכנון הבראה'!$D73)</f>
        <v>0</v>
      </c>
      <c r="CM45" s="162">
        <f ca="1">IF($A45="",0,($C45=0)*'פריסת חובות'!CM36 +($C45=1)*0+ ($C45=2)*IF(CM$17&lt;='תכנון הבראה'!$K73,0,OFFSET('פריסת חובות'!CM36,0,-'תכנון הבראה'!$K73))*(1+'תכנון הבראה'!$E73)^('תכנון הבראה'!$K73/12)+
($C45=3)*'תכנון הבראה'!$L73*(CM$17&lt;='תכנון הבראה'!$J73))+ IF($C45=4,(1-'תכנון הבראה'!$M73/'תכנון הבראה'!$B73)*'תכנון הבראה'!$C73,0)*(CM$17&lt;='תכנון הבראה'!$D73)</f>
        <v>0</v>
      </c>
      <c r="CN45" s="162">
        <f ca="1">IF($A45="",0,($C45=0)*'פריסת חובות'!CN36 +($C45=1)*0+ ($C45=2)*IF(CN$17&lt;='תכנון הבראה'!$K73,0,OFFSET('פריסת חובות'!CN36,0,-'תכנון הבראה'!$K73))*(1+'תכנון הבראה'!$E73)^('תכנון הבראה'!$K73/12)+
($C45=3)*'תכנון הבראה'!$L73*(CN$17&lt;='תכנון הבראה'!$J73))+ IF($C45=4,(1-'תכנון הבראה'!$M73/'תכנון הבראה'!$B73)*'תכנון הבראה'!$C73,0)*(CN$17&lt;='תכנון הבראה'!$D73)</f>
        <v>0</v>
      </c>
      <c r="CO45" s="162">
        <f ca="1">IF($A45="",0,($C45=0)*'פריסת חובות'!CO36 +($C45=1)*0+ ($C45=2)*IF(CO$17&lt;='תכנון הבראה'!$K73,0,OFFSET('פריסת חובות'!CO36,0,-'תכנון הבראה'!$K73))*(1+'תכנון הבראה'!$E73)^('תכנון הבראה'!$K73/12)+
($C45=3)*'תכנון הבראה'!$L73*(CO$17&lt;='תכנון הבראה'!$J73))+ IF($C45=4,(1-'תכנון הבראה'!$M73/'תכנון הבראה'!$B73)*'תכנון הבראה'!$C73,0)*(CO$17&lt;='תכנון הבראה'!$D73)</f>
        <v>0</v>
      </c>
      <c r="CP45" s="162">
        <f ca="1">IF($A45="",0,($C45=0)*'פריסת חובות'!CP36 +($C45=1)*0+ ($C45=2)*IF(CP$17&lt;='תכנון הבראה'!$K73,0,OFFSET('פריסת חובות'!CP36,0,-'תכנון הבראה'!$K73))*(1+'תכנון הבראה'!$E73)^('תכנון הבראה'!$K73/12)+
($C45=3)*'תכנון הבראה'!$L73*(CP$17&lt;='תכנון הבראה'!$J73))+ IF($C45=4,(1-'תכנון הבראה'!$M73/'תכנון הבראה'!$B73)*'תכנון הבראה'!$C73,0)*(CP$17&lt;='תכנון הבראה'!$D73)</f>
        <v>0</v>
      </c>
      <c r="CQ45" s="162">
        <f ca="1">IF($A45="",0,($C45=0)*'פריסת חובות'!CQ36 +($C45=1)*0+ ($C45=2)*IF(CQ$17&lt;='תכנון הבראה'!$K73,0,OFFSET('פריסת חובות'!CQ36,0,-'תכנון הבראה'!$K73))*(1+'תכנון הבראה'!$E73)^('תכנון הבראה'!$K73/12)+
($C45=3)*'תכנון הבראה'!$L73*(CQ$17&lt;='תכנון הבראה'!$J73))+ IF($C45=4,(1-'תכנון הבראה'!$M73/'תכנון הבראה'!$B73)*'תכנון הבראה'!$C73,0)*(CQ$17&lt;='תכנון הבראה'!$D73)</f>
        <v>0</v>
      </c>
      <c r="CR45" s="162">
        <f ca="1">IF($A45="",0,($C45=0)*'פריסת חובות'!CR36 +($C45=1)*0+ ($C45=2)*IF(CR$17&lt;='תכנון הבראה'!$K73,0,OFFSET('פריסת חובות'!CR36,0,-'תכנון הבראה'!$K73))*(1+'תכנון הבראה'!$E73)^('תכנון הבראה'!$K73/12)+
($C45=3)*'תכנון הבראה'!$L73*(CR$17&lt;='תכנון הבראה'!$J73))+ IF($C45=4,(1-'תכנון הבראה'!$M73/'תכנון הבראה'!$B73)*'תכנון הבראה'!$C73,0)*(CR$17&lt;='תכנון הבראה'!$D73)</f>
        <v>0</v>
      </c>
      <c r="CS45" s="162">
        <f ca="1">IF($A45="",0,($C45=0)*'פריסת חובות'!CS36 +($C45=1)*0+ ($C45=2)*IF(CS$17&lt;='תכנון הבראה'!$K73,0,OFFSET('פריסת חובות'!CS36,0,-'תכנון הבראה'!$K73))*(1+'תכנון הבראה'!$E73)^('תכנון הבראה'!$K73/12)+
($C45=3)*'תכנון הבראה'!$L73*(CS$17&lt;='תכנון הבראה'!$J73))+ IF($C45=4,(1-'תכנון הבראה'!$M73/'תכנון הבראה'!$B73)*'תכנון הבראה'!$C73,0)*(CS$17&lt;='תכנון הבראה'!$D73)</f>
        <v>0</v>
      </c>
      <c r="CT45" s="162">
        <f ca="1">IF($A45="",0,($C45=0)*'פריסת חובות'!CT36 +($C45=1)*0+ ($C45=2)*IF(CT$17&lt;='תכנון הבראה'!$K73,0,OFFSET('פריסת חובות'!CT36,0,-'תכנון הבראה'!$K73))*(1+'תכנון הבראה'!$E73)^('תכנון הבראה'!$K73/12)+
($C45=3)*'תכנון הבראה'!$L73*(CT$17&lt;='תכנון הבראה'!$J73))+ IF($C45=4,(1-'תכנון הבראה'!$M73/'תכנון הבראה'!$B73)*'תכנון הבראה'!$C73,0)*(CT$17&lt;='תכנון הבראה'!$D73)</f>
        <v>0</v>
      </c>
      <c r="CU45" s="162">
        <f ca="1">IF($A45="",0,($C45=0)*'פריסת חובות'!CU36 +($C45=1)*0+ ($C45=2)*IF(CU$17&lt;='תכנון הבראה'!$K73,0,OFFSET('פריסת חובות'!CU36,0,-'תכנון הבראה'!$K73))*(1+'תכנון הבראה'!$E73)^('תכנון הבראה'!$K73/12)+
($C45=3)*'תכנון הבראה'!$L73*(CU$17&lt;='תכנון הבראה'!$J73))+ IF($C45=4,(1-'תכנון הבראה'!$M73/'תכנון הבראה'!$B73)*'תכנון הבראה'!$C73,0)*(CU$17&lt;='תכנון הבראה'!$D73)</f>
        <v>0</v>
      </c>
      <c r="CV45" s="162">
        <f ca="1">IF($A45="",0,($C45=0)*'פריסת חובות'!CV36 +($C45=1)*0+ ($C45=2)*IF(CV$17&lt;='תכנון הבראה'!$K73,0,OFFSET('פריסת חובות'!CV36,0,-'תכנון הבראה'!$K73))*(1+'תכנון הבראה'!$E73)^('תכנון הבראה'!$K73/12)+
($C45=3)*'תכנון הבראה'!$L73*(CV$17&lt;='תכנון הבראה'!$J73))+ IF($C45=4,(1-'תכנון הבראה'!$M73/'תכנון הבראה'!$B73)*'תכנון הבראה'!$C73,0)*(CV$17&lt;='תכנון הבראה'!$D73)</f>
        <v>0</v>
      </c>
      <c r="CW45" s="162">
        <f ca="1">IF($A45="",0,($C45=0)*'פריסת חובות'!CW36 +($C45=1)*0+ ($C45=2)*IF(CW$17&lt;='תכנון הבראה'!$K73,0,OFFSET('פריסת חובות'!CW36,0,-'תכנון הבראה'!$K73))*(1+'תכנון הבראה'!$E73)^('תכנון הבראה'!$K73/12)+
($C45=3)*'תכנון הבראה'!$L73*(CW$17&lt;='תכנון הבראה'!$J73))+ IF($C45=4,(1-'תכנון הבראה'!$M73/'תכנון הבראה'!$B73)*'תכנון הבראה'!$C73,0)*(CW$17&lt;='תכנון הבראה'!$D73)</f>
        <v>0</v>
      </c>
      <c r="CX45" s="162">
        <f ca="1">IF($A45="",0,($C45=0)*'פריסת חובות'!CX36 +($C45=1)*0+ ($C45=2)*IF(CX$17&lt;='תכנון הבראה'!$K73,0,OFFSET('פריסת חובות'!CX36,0,-'תכנון הבראה'!$K73))*(1+'תכנון הבראה'!$E73)^('תכנון הבראה'!$K73/12)+
($C45=3)*'תכנון הבראה'!$L73*(CX$17&lt;='תכנון הבראה'!$J73))+ IF($C45=4,(1-'תכנון הבראה'!$M73/'תכנון הבראה'!$B73)*'תכנון הבראה'!$C73,0)*(CX$17&lt;='תכנון הבראה'!$D73)</f>
        <v>0</v>
      </c>
      <c r="CY45" s="162">
        <f ca="1">IF($A45="",0,($C45=0)*'פריסת חובות'!CY36 +($C45=1)*0+ ($C45=2)*IF(CY$17&lt;='תכנון הבראה'!$K73,0,OFFSET('פריסת חובות'!CY36,0,-'תכנון הבראה'!$K73))*(1+'תכנון הבראה'!$E73)^('תכנון הבראה'!$K73/12)+
($C45=3)*'תכנון הבראה'!$L73*(CY$17&lt;='תכנון הבראה'!$J73))+ IF($C45=4,(1-'תכנון הבראה'!$M73/'תכנון הבראה'!$B73)*'תכנון הבראה'!$C73,0)*(CY$17&lt;='תכנון הבראה'!$D73)</f>
        <v>0</v>
      </c>
      <c r="CZ45" s="163">
        <f ca="1">IF($A45="",0,($C45=0)*'פריסת חובות'!CZ36 +($C45=1)*0+ ($C45=2)*IF(CZ$17&lt;='תכנון הבראה'!$K73,0,OFFSET('פריסת חובות'!CZ36,0,-'תכנון הבראה'!$K73))*(1+'תכנון הבראה'!$E73)^('תכנון הבראה'!$K73/12)+
($C45=3)*'תכנון הבראה'!$L73*(CZ$17&lt;='תכנון הבראה'!$J73))+ IF($C45=4,(1-'תכנון הבראה'!$M73/'תכנון הבראה'!$B73)*'תכנון הבראה'!$C73,0)*(CZ$17&lt;='תכנון הבראה'!$D73)</f>
        <v>0</v>
      </c>
    </row>
    <row r="46" spans="1:104" ht="12.75" hidden="1" customHeight="1" outlineLevel="1">
      <c r="A46" s="193" t="str">
        <f ca="1">'תכנון הבראה'!A74</f>
        <v/>
      </c>
      <c r="B46" s="161">
        <f>'תכנון הבראה'!H74</f>
        <v>0</v>
      </c>
      <c r="C46" s="158">
        <f t="shared" si="18"/>
        <v>0</v>
      </c>
      <c r="D46" s="158"/>
      <c r="E46" s="162">
        <f ca="1">IF($A46="",0,($C46=0)*'פריסת חובות'!E37 +($C46=1)*0+ ($C46=2)*IF(E$17&lt;='תכנון הבראה'!$K74,0,OFFSET('פריסת חובות'!E37,0,-'תכנון הבראה'!$K74))*(1+'תכנון הבראה'!$E74)^('תכנון הבראה'!$K74/12)+
($C46=3)*'תכנון הבראה'!$L74*(E$17&lt;='תכנון הבראה'!$J74))+ IF($C46=4,(1-'תכנון הבראה'!$M74/'תכנון הבראה'!$B74)*'תכנון הבראה'!$C74,0)*(E$17&lt;='תכנון הבראה'!$D74)</f>
        <v>0</v>
      </c>
      <c r="F46" s="162">
        <f ca="1">IF($A46="",0,($C46=0)*'פריסת חובות'!F37 +($C46=1)*0+ ($C46=2)*IF(F$17&lt;='תכנון הבראה'!$K74,0,OFFSET('פריסת חובות'!F37,0,-'תכנון הבראה'!$K74))*(1+'תכנון הבראה'!$E74)^('תכנון הבראה'!$K74/12)+
($C46=3)*'תכנון הבראה'!$L74*(F$17&lt;='תכנון הבראה'!$J74))+ IF($C46=4,(1-'תכנון הבראה'!$M74/'תכנון הבראה'!$B74)*'תכנון הבראה'!$C74,0)*(F$17&lt;='תכנון הבראה'!$D74)</f>
        <v>0</v>
      </c>
      <c r="G46" s="162">
        <f ca="1">IF($A46="",0,($C46=0)*'פריסת חובות'!G37 +($C46=1)*0+ ($C46=2)*IF(G$17&lt;='תכנון הבראה'!$K74,0,OFFSET('פריסת חובות'!G37,0,-'תכנון הבראה'!$K74))*(1+'תכנון הבראה'!$E74)^('תכנון הבראה'!$K74/12)+
($C46=3)*'תכנון הבראה'!$L74*(G$17&lt;='תכנון הבראה'!$J74))+ IF($C46=4,(1-'תכנון הבראה'!$M74/'תכנון הבראה'!$B74)*'תכנון הבראה'!$C74,0)*(G$17&lt;='תכנון הבראה'!$D74)</f>
        <v>0</v>
      </c>
      <c r="H46" s="162">
        <f ca="1">IF($A46="",0,($C46=0)*'פריסת חובות'!H37 +($C46=1)*0+ ($C46=2)*IF(H$17&lt;='תכנון הבראה'!$K74,0,OFFSET('פריסת חובות'!H37,0,-'תכנון הבראה'!$K74))*(1+'תכנון הבראה'!$E74)^('תכנון הבראה'!$K74/12)+
($C46=3)*'תכנון הבראה'!$L74*(H$17&lt;='תכנון הבראה'!$J74))+ IF($C46=4,(1-'תכנון הבראה'!$M74/'תכנון הבראה'!$B74)*'תכנון הבראה'!$C74,0)*(H$17&lt;='תכנון הבראה'!$D74)</f>
        <v>0</v>
      </c>
      <c r="I46" s="162">
        <f ca="1">IF($A46="",0,($C46=0)*'פריסת חובות'!I37 +($C46=1)*0+ ($C46=2)*IF(I$17&lt;='תכנון הבראה'!$K74,0,OFFSET('פריסת חובות'!I37,0,-'תכנון הבראה'!$K74))*(1+'תכנון הבראה'!$E74)^('תכנון הבראה'!$K74/12)+
($C46=3)*'תכנון הבראה'!$L74*(I$17&lt;='תכנון הבראה'!$J74))+ IF($C46=4,(1-'תכנון הבראה'!$M74/'תכנון הבראה'!$B74)*'תכנון הבראה'!$C74,0)*(I$17&lt;='תכנון הבראה'!$D74)</f>
        <v>0</v>
      </c>
      <c r="J46" s="162">
        <f ca="1">IF($A46="",0,($C46=0)*'פריסת חובות'!J37 +($C46=1)*0+ ($C46=2)*IF(J$17&lt;='תכנון הבראה'!$K74,0,OFFSET('פריסת חובות'!J37,0,-'תכנון הבראה'!$K74))*(1+'תכנון הבראה'!$E74)^('תכנון הבראה'!$K74/12)+
($C46=3)*'תכנון הבראה'!$L74*(J$17&lt;='תכנון הבראה'!$J74))+ IF($C46=4,(1-'תכנון הבראה'!$M74/'תכנון הבראה'!$B74)*'תכנון הבראה'!$C74,0)*(J$17&lt;='תכנון הבראה'!$D74)</f>
        <v>0</v>
      </c>
      <c r="K46" s="162">
        <f ca="1">IF($A46="",0,($C46=0)*'פריסת חובות'!K37 +($C46=1)*0+ ($C46=2)*IF(K$17&lt;='תכנון הבראה'!$K74,0,OFFSET('פריסת חובות'!K37,0,-'תכנון הבראה'!$K74))*(1+'תכנון הבראה'!$E74)^('תכנון הבראה'!$K74/12)+
($C46=3)*'תכנון הבראה'!$L74*(K$17&lt;='תכנון הבראה'!$J74))+ IF($C46=4,(1-'תכנון הבראה'!$M74/'תכנון הבראה'!$B74)*'תכנון הבראה'!$C74,0)*(K$17&lt;='תכנון הבראה'!$D74)</f>
        <v>0</v>
      </c>
      <c r="L46" s="162">
        <f ca="1">IF($A46="",0,($C46=0)*'פריסת חובות'!L37 +($C46=1)*0+ ($C46=2)*IF(L$17&lt;='תכנון הבראה'!$K74,0,OFFSET('פריסת חובות'!L37,0,-'תכנון הבראה'!$K74))*(1+'תכנון הבראה'!$E74)^('תכנון הבראה'!$K74/12)+
($C46=3)*'תכנון הבראה'!$L74*(L$17&lt;='תכנון הבראה'!$J74))+ IF($C46=4,(1-'תכנון הבראה'!$M74/'תכנון הבראה'!$B74)*'תכנון הבראה'!$C74,0)*(L$17&lt;='תכנון הבראה'!$D74)</f>
        <v>0</v>
      </c>
      <c r="M46" s="162">
        <f ca="1">IF($A46="",0,($C46=0)*'פריסת חובות'!M37 +($C46=1)*0+ ($C46=2)*IF(M$17&lt;='תכנון הבראה'!$K74,0,OFFSET('פריסת חובות'!M37,0,-'תכנון הבראה'!$K74))*(1+'תכנון הבראה'!$E74)^('תכנון הבראה'!$K74/12)+
($C46=3)*'תכנון הבראה'!$L74*(M$17&lt;='תכנון הבראה'!$J74))+ IF($C46=4,(1-'תכנון הבראה'!$M74/'תכנון הבראה'!$B74)*'תכנון הבראה'!$C74,0)*(M$17&lt;='תכנון הבראה'!$D74)</f>
        <v>0</v>
      </c>
      <c r="N46" s="162">
        <f ca="1">IF($A46="",0,($C46=0)*'פריסת חובות'!N37 +($C46=1)*0+ ($C46=2)*IF(N$17&lt;='תכנון הבראה'!$K74,0,OFFSET('פריסת חובות'!N37,0,-'תכנון הבראה'!$K74))*(1+'תכנון הבראה'!$E74)^('תכנון הבראה'!$K74/12)+
($C46=3)*'תכנון הבראה'!$L74*(N$17&lt;='תכנון הבראה'!$J74))+ IF($C46=4,(1-'תכנון הבראה'!$M74/'תכנון הבראה'!$B74)*'תכנון הבראה'!$C74,0)*(N$17&lt;='תכנון הבראה'!$D74)</f>
        <v>0</v>
      </c>
      <c r="O46" s="162">
        <f ca="1">IF($A46="",0,($C46=0)*'פריסת חובות'!O37 +($C46=1)*0+ ($C46=2)*IF(O$17&lt;='תכנון הבראה'!$K74,0,OFFSET('פריסת חובות'!O37,0,-'תכנון הבראה'!$K74))*(1+'תכנון הבראה'!$E74)^('תכנון הבראה'!$K74/12)+
($C46=3)*'תכנון הבראה'!$L74*(O$17&lt;='תכנון הבראה'!$J74))+ IF($C46=4,(1-'תכנון הבראה'!$M74/'תכנון הבראה'!$B74)*'תכנון הבראה'!$C74,0)*(O$17&lt;='תכנון הבראה'!$D74)</f>
        <v>0</v>
      </c>
      <c r="P46" s="162">
        <f ca="1">IF($A46="",0,($C46=0)*'פריסת חובות'!P37 +($C46=1)*0+ ($C46=2)*IF(P$17&lt;='תכנון הבראה'!$K74,0,OFFSET('פריסת חובות'!P37,0,-'תכנון הבראה'!$K74))*(1+'תכנון הבראה'!$E74)^('תכנון הבראה'!$K74/12)+
($C46=3)*'תכנון הבראה'!$L74*(P$17&lt;='תכנון הבראה'!$J74))+ IF($C46=4,(1-'תכנון הבראה'!$M74/'תכנון הבראה'!$B74)*'תכנון הבראה'!$C74,0)*(P$17&lt;='תכנון הבראה'!$D74)</f>
        <v>0</v>
      </c>
      <c r="Q46" s="162">
        <f ca="1">IF($A46="",0,($C46=0)*'פריסת חובות'!Q37 +($C46=1)*0+ ($C46=2)*IF(Q$17&lt;='תכנון הבראה'!$K74,0,OFFSET('פריסת חובות'!Q37,0,-'תכנון הבראה'!$K74))*(1+'תכנון הבראה'!$E74)^('תכנון הבראה'!$K74/12)+
($C46=3)*'תכנון הבראה'!$L74*(Q$17&lt;='תכנון הבראה'!$J74))+ IF($C46=4,(1-'תכנון הבראה'!$M74/'תכנון הבראה'!$B74)*'תכנון הבראה'!$C74,0)*(Q$17&lt;='תכנון הבראה'!$D74)</f>
        <v>0</v>
      </c>
      <c r="R46" s="162">
        <f ca="1">IF($A46="",0,($C46=0)*'פריסת חובות'!R37 +($C46=1)*0+ ($C46=2)*IF(R$17&lt;='תכנון הבראה'!$K74,0,OFFSET('פריסת חובות'!R37,0,-'תכנון הבראה'!$K74))*(1+'תכנון הבראה'!$E74)^('תכנון הבראה'!$K74/12)+
($C46=3)*'תכנון הבראה'!$L74*(R$17&lt;='תכנון הבראה'!$J74))+ IF($C46=4,(1-'תכנון הבראה'!$M74/'תכנון הבראה'!$B74)*'תכנון הבראה'!$C74,0)*(R$17&lt;='תכנון הבראה'!$D74)</f>
        <v>0</v>
      </c>
      <c r="S46" s="162">
        <f ca="1">IF($A46="",0,($C46=0)*'פריסת חובות'!S37 +($C46=1)*0+ ($C46=2)*IF(S$17&lt;='תכנון הבראה'!$K74,0,OFFSET('פריסת חובות'!S37,0,-'תכנון הבראה'!$K74))*(1+'תכנון הבראה'!$E74)^('תכנון הבראה'!$K74/12)+
($C46=3)*'תכנון הבראה'!$L74*(S$17&lt;='תכנון הבראה'!$J74))+ IF($C46=4,(1-'תכנון הבראה'!$M74/'תכנון הבראה'!$B74)*'תכנון הבראה'!$C74,0)*(S$17&lt;='תכנון הבראה'!$D74)</f>
        <v>0</v>
      </c>
      <c r="T46" s="162">
        <f ca="1">IF($A46="",0,($C46=0)*'פריסת חובות'!T37 +($C46=1)*0+ ($C46=2)*IF(T$17&lt;='תכנון הבראה'!$K74,0,OFFSET('פריסת חובות'!T37,0,-'תכנון הבראה'!$K74))*(1+'תכנון הבראה'!$E74)^('תכנון הבראה'!$K74/12)+
($C46=3)*'תכנון הבראה'!$L74*(T$17&lt;='תכנון הבראה'!$J74))+ IF($C46=4,(1-'תכנון הבראה'!$M74/'תכנון הבראה'!$B74)*'תכנון הבראה'!$C74,0)*(T$17&lt;='תכנון הבראה'!$D74)</f>
        <v>0</v>
      </c>
      <c r="U46" s="162">
        <f ca="1">IF($A46="",0,($C46=0)*'פריסת חובות'!U37 +($C46=1)*0+ ($C46=2)*IF(U$17&lt;='תכנון הבראה'!$K74,0,OFFSET('פריסת חובות'!U37,0,-'תכנון הבראה'!$K74))*(1+'תכנון הבראה'!$E74)^('תכנון הבראה'!$K74/12)+
($C46=3)*'תכנון הבראה'!$L74*(U$17&lt;='תכנון הבראה'!$J74))+ IF($C46=4,(1-'תכנון הבראה'!$M74/'תכנון הבראה'!$B74)*'תכנון הבראה'!$C74,0)*(U$17&lt;='תכנון הבראה'!$D74)</f>
        <v>0</v>
      </c>
      <c r="V46" s="162">
        <f ca="1">IF($A46="",0,($C46=0)*'פריסת חובות'!V37 +($C46=1)*0+ ($C46=2)*IF(V$17&lt;='תכנון הבראה'!$K74,0,OFFSET('פריסת חובות'!V37,0,-'תכנון הבראה'!$K74))*(1+'תכנון הבראה'!$E74)^('תכנון הבראה'!$K74/12)+
($C46=3)*'תכנון הבראה'!$L74*(V$17&lt;='תכנון הבראה'!$J74))+ IF($C46=4,(1-'תכנון הבראה'!$M74/'תכנון הבראה'!$B74)*'תכנון הבראה'!$C74,0)*(V$17&lt;='תכנון הבראה'!$D74)</f>
        <v>0</v>
      </c>
      <c r="W46" s="162">
        <f ca="1">IF($A46="",0,($C46=0)*'פריסת חובות'!W37 +($C46=1)*0+ ($C46=2)*IF(W$17&lt;='תכנון הבראה'!$K74,0,OFFSET('פריסת חובות'!W37,0,-'תכנון הבראה'!$K74))*(1+'תכנון הבראה'!$E74)^('תכנון הבראה'!$K74/12)+
($C46=3)*'תכנון הבראה'!$L74*(W$17&lt;='תכנון הבראה'!$J74))+ IF($C46=4,(1-'תכנון הבראה'!$M74/'תכנון הבראה'!$B74)*'תכנון הבראה'!$C74,0)*(W$17&lt;='תכנון הבראה'!$D74)</f>
        <v>0</v>
      </c>
      <c r="X46" s="162">
        <f ca="1">IF($A46="",0,($C46=0)*'פריסת חובות'!X37 +($C46=1)*0+ ($C46=2)*IF(X$17&lt;='תכנון הבראה'!$K74,0,OFFSET('פריסת חובות'!X37,0,-'תכנון הבראה'!$K74))*(1+'תכנון הבראה'!$E74)^('תכנון הבראה'!$K74/12)+
($C46=3)*'תכנון הבראה'!$L74*(X$17&lt;='תכנון הבראה'!$J74))+ IF($C46=4,(1-'תכנון הבראה'!$M74/'תכנון הבראה'!$B74)*'תכנון הבראה'!$C74,0)*(X$17&lt;='תכנון הבראה'!$D74)</f>
        <v>0</v>
      </c>
      <c r="Y46" s="162">
        <f ca="1">IF($A46="",0,($C46=0)*'פריסת חובות'!Y37 +($C46=1)*0+ ($C46=2)*IF(Y$17&lt;='תכנון הבראה'!$K74,0,OFFSET('פריסת חובות'!Y37,0,-'תכנון הבראה'!$K74))*(1+'תכנון הבראה'!$E74)^('תכנון הבראה'!$K74/12)+
($C46=3)*'תכנון הבראה'!$L74*(Y$17&lt;='תכנון הבראה'!$J74))+ IF($C46=4,(1-'תכנון הבראה'!$M74/'תכנון הבראה'!$B74)*'תכנון הבראה'!$C74,0)*(Y$17&lt;='תכנון הבראה'!$D74)</f>
        <v>0</v>
      </c>
      <c r="Z46" s="162">
        <f ca="1">IF($A46="",0,($C46=0)*'פריסת חובות'!Z37 +($C46=1)*0+ ($C46=2)*IF(Z$17&lt;='תכנון הבראה'!$K74,0,OFFSET('פריסת חובות'!Z37,0,-'תכנון הבראה'!$K74))*(1+'תכנון הבראה'!$E74)^('תכנון הבראה'!$K74/12)+
($C46=3)*'תכנון הבראה'!$L74*(Z$17&lt;='תכנון הבראה'!$J74))+ IF($C46=4,(1-'תכנון הבראה'!$M74/'תכנון הבראה'!$B74)*'תכנון הבראה'!$C74,0)*(Z$17&lt;='תכנון הבראה'!$D74)</f>
        <v>0</v>
      </c>
      <c r="AA46" s="162">
        <f ca="1">IF($A46="",0,($C46=0)*'פריסת חובות'!AA37 +($C46=1)*0+ ($C46=2)*IF(AA$17&lt;='תכנון הבראה'!$K74,0,OFFSET('פריסת חובות'!AA37,0,-'תכנון הבראה'!$K74))*(1+'תכנון הבראה'!$E74)^('תכנון הבראה'!$K74/12)+
($C46=3)*'תכנון הבראה'!$L74*(AA$17&lt;='תכנון הבראה'!$J74))+ IF($C46=4,(1-'תכנון הבראה'!$M74/'תכנון הבראה'!$B74)*'תכנון הבראה'!$C74,0)*(AA$17&lt;='תכנון הבראה'!$D74)</f>
        <v>0</v>
      </c>
      <c r="AB46" s="162">
        <f ca="1">IF($A46="",0,($C46=0)*'פריסת חובות'!AB37 +($C46=1)*0+ ($C46=2)*IF(AB$17&lt;='תכנון הבראה'!$K74,0,OFFSET('פריסת חובות'!AB37,0,-'תכנון הבראה'!$K74))*(1+'תכנון הבראה'!$E74)^('תכנון הבראה'!$K74/12)+
($C46=3)*'תכנון הבראה'!$L74*(AB$17&lt;='תכנון הבראה'!$J74))+ IF($C46=4,(1-'תכנון הבראה'!$M74/'תכנון הבראה'!$B74)*'תכנון הבראה'!$C74,0)*(AB$17&lt;='תכנון הבראה'!$D74)</f>
        <v>0</v>
      </c>
      <c r="AC46" s="162">
        <f ca="1">IF($A46="",0,($C46=0)*'פריסת חובות'!AC37 +($C46=1)*0+ ($C46=2)*IF(AC$17&lt;='תכנון הבראה'!$K74,0,OFFSET('פריסת חובות'!AC37,0,-'תכנון הבראה'!$K74))*(1+'תכנון הבראה'!$E74)^('תכנון הבראה'!$K74/12)+
($C46=3)*'תכנון הבראה'!$L74*(AC$17&lt;='תכנון הבראה'!$J74))+ IF($C46=4,(1-'תכנון הבראה'!$M74/'תכנון הבראה'!$B74)*'תכנון הבראה'!$C74,0)*(AC$17&lt;='תכנון הבראה'!$D74)</f>
        <v>0</v>
      </c>
      <c r="AD46" s="162">
        <f ca="1">IF($A46="",0,($C46=0)*'פריסת חובות'!AD37 +($C46=1)*0+ ($C46=2)*IF(AD$17&lt;='תכנון הבראה'!$K74,0,OFFSET('פריסת חובות'!AD37,0,-'תכנון הבראה'!$K74))*(1+'תכנון הבראה'!$E74)^('תכנון הבראה'!$K74/12)+
($C46=3)*'תכנון הבראה'!$L74*(AD$17&lt;='תכנון הבראה'!$J74))+ IF($C46=4,(1-'תכנון הבראה'!$M74/'תכנון הבראה'!$B74)*'תכנון הבראה'!$C74,0)*(AD$17&lt;='תכנון הבראה'!$D74)</f>
        <v>0</v>
      </c>
      <c r="AE46" s="162">
        <f ca="1">IF($A46="",0,($C46=0)*'פריסת חובות'!AE37 +($C46=1)*0+ ($C46=2)*IF(AE$17&lt;='תכנון הבראה'!$K74,0,OFFSET('פריסת חובות'!AE37,0,-'תכנון הבראה'!$K74))*(1+'תכנון הבראה'!$E74)^('תכנון הבראה'!$K74/12)+
($C46=3)*'תכנון הבראה'!$L74*(AE$17&lt;='תכנון הבראה'!$J74))+ IF($C46=4,(1-'תכנון הבראה'!$M74/'תכנון הבראה'!$B74)*'תכנון הבראה'!$C74,0)*(AE$17&lt;='תכנון הבראה'!$D74)</f>
        <v>0</v>
      </c>
      <c r="AF46" s="162">
        <f ca="1">IF($A46="",0,($C46=0)*'פריסת חובות'!AF37 +($C46=1)*0+ ($C46=2)*IF(AF$17&lt;='תכנון הבראה'!$K74,0,OFFSET('פריסת חובות'!AF37,0,-'תכנון הבראה'!$K74))*(1+'תכנון הבראה'!$E74)^('תכנון הבראה'!$K74/12)+
($C46=3)*'תכנון הבראה'!$L74*(AF$17&lt;='תכנון הבראה'!$J74))+ IF($C46=4,(1-'תכנון הבראה'!$M74/'תכנון הבראה'!$B74)*'תכנון הבראה'!$C74,0)*(AF$17&lt;='תכנון הבראה'!$D74)</f>
        <v>0</v>
      </c>
      <c r="AG46" s="162">
        <f ca="1">IF($A46="",0,($C46=0)*'פריסת חובות'!AG37 +($C46=1)*0+ ($C46=2)*IF(AG$17&lt;='תכנון הבראה'!$K74,0,OFFSET('פריסת חובות'!AG37,0,-'תכנון הבראה'!$K74))*(1+'תכנון הבראה'!$E74)^('תכנון הבראה'!$K74/12)+
($C46=3)*'תכנון הבראה'!$L74*(AG$17&lt;='תכנון הבראה'!$J74))+ IF($C46=4,(1-'תכנון הבראה'!$M74/'תכנון הבראה'!$B74)*'תכנון הבראה'!$C74,0)*(AG$17&lt;='תכנון הבראה'!$D74)</f>
        <v>0</v>
      </c>
      <c r="AH46" s="162">
        <f ca="1">IF($A46="",0,($C46=0)*'פריסת חובות'!AH37 +($C46=1)*0+ ($C46=2)*IF(AH$17&lt;='תכנון הבראה'!$K74,0,OFFSET('פריסת חובות'!AH37,0,-'תכנון הבראה'!$K74))*(1+'תכנון הבראה'!$E74)^('תכנון הבראה'!$K74/12)+
($C46=3)*'תכנון הבראה'!$L74*(AH$17&lt;='תכנון הבראה'!$J74))+ IF($C46=4,(1-'תכנון הבראה'!$M74/'תכנון הבראה'!$B74)*'תכנון הבראה'!$C74,0)*(AH$17&lt;='תכנון הבראה'!$D74)</f>
        <v>0</v>
      </c>
      <c r="AI46" s="162">
        <f ca="1">IF($A46="",0,($C46=0)*'פריסת חובות'!AI37 +($C46=1)*0+ ($C46=2)*IF(AI$17&lt;='תכנון הבראה'!$K74,0,OFFSET('פריסת חובות'!AI37,0,-'תכנון הבראה'!$K74))*(1+'תכנון הבראה'!$E74)^('תכנון הבראה'!$K74/12)+
($C46=3)*'תכנון הבראה'!$L74*(AI$17&lt;='תכנון הבראה'!$J74))+ IF($C46=4,(1-'תכנון הבראה'!$M74/'תכנון הבראה'!$B74)*'תכנון הבראה'!$C74,0)*(AI$17&lt;='תכנון הבראה'!$D74)</f>
        <v>0</v>
      </c>
      <c r="AJ46" s="162">
        <f ca="1">IF($A46="",0,($C46=0)*'פריסת חובות'!AJ37 +($C46=1)*0+ ($C46=2)*IF(AJ$17&lt;='תכנון הבראה'!$K74,0,OFFSET('פריסת חובות'!AJ37,0,-'תכנון הבראה'!$K74))*(1+'תכנון הבראה'!$E74)^('תכנון הבראה'!$K74/12)+
($C46=3)*'תכנון הבראה'!$L74*(AJ$17&lt;='תכנון הבראה'!$J74))+ IF($C46=4,(1-'תכנון הבראה'!$M74/'תכנון הבראה'!$B74)*'תכנון הבראה'!$C74,0)*(AJ$17&lt;='תכנון הבראה'!$D74)</f>
        <v>0</v>
      </c>
      <c r="AK46" s="162">
        <f ca="1">IF($A46="",0,($C46=0)*'פריסת חובות'!AK37 +($C46=1)*0+ ($C46=2)*IF(AK$17&lt;='תכנון הבראה'!$K74,0,OFFSET('פריסת חובות'!AK37,0,-'תכנון הבראה'!$K74))*(1+'תכנון הבראה'!$E74)^('תכנון הבראה'!$K74/12)+
($C46=3)*'תכנון הבראה'!$L74*(AK$17&lt;='תכנון הבראה'!$J74))+ IF($C46=4,(1-'תכנון הבראה'!$M74/'תכנון הבראה'!$B74)*'תכנון הבראה'!$C74,0)*(AK$17&lt;='תכנון הבראה'!$D74)</f>
        <v>0</v>
      </c>
      <c r="AL46" s="162">
        <f ca="1">IF($A46="",0,($C46=0)*'פריסת חובות'!AL37 +($C46=1)*0+ ($C46=2)*IF(AL$17&lt;='תכנון הבראה'!$K74,0,OFFSET('פריסת חובות'!AL37,0,-'תכנון הבראה'!$K74))*(1+'תכנון הבראה'!$E74)^('תכנון הבראה'!$K74/12)+
($C46=3)*'תכנון הבראה'!$L74*(AL$17&lt;='תכנון הבראה'!$J74))+ IF($C46=4,(1-'תכנון הבראה'!$M74/'תכנון הבראה'!$B74)*'תכנון הבראה'!$C74,0)*(AL$17&lt;='תכנון הבראה'!$D74)</f>
        <v>0</v>
      </c>
      <c r="AM46" s="162">
        <f ca="1">IF($A46="",0,($C46=0)*'פריסת חובות'!AM37 +($C46=1)*0+ ($C46=2)*IF(AM$17&lt;='תכנון הבראה'!$K74,0,OFFSET('פריסת חובות'!AM37,0,-'תכנון הבראה'!$K74))*(1+'תכנון הבראה'!$E74)^('תכנון הבראה'!$K74/12)+
($C46=3)*'תכנון הבראה'!$L74*(AM$17&lt;='תכנון הבראה'!$J74))+ IF($C46=4,(1-'תכנון הבראה'!$M74/'תכנון הבראה'!$B74)*'תכנון הבראה'!$C74,0)*(AM$17&lt;='תכנון הבראה'!$D74)</f>
        <v>0</v>
      </c>
      <c r="AN46" s="162">
        <f ca="1">IF($A46="",0,($C46=0)*'פריסת חובות'!AN37 +($C46=1)*0+ ($C46=2)*IF(AN$17&lt;='תכנון הבראה'!$K74,0,OFFSET('פריסת חובות'!AN37,0,-'תכנון הבראה'!$K74))*(1+'תכנון הבראה'!$E74)^('תכנון הבראה'!$K74/12)+
($C46=3)*'תכנון הבראה'!$L74*(AN$17&lt;='תכנון הבראה'!$J74))+ IF($C46=4,(1-'תכנון הבראה'!$M74/'תכנון הבראה'!$B74)*'תכנון הבראה'!$C74,0)*(AN$17&lt;='תכנון הבראה'!$D74)</f>
        <v>0</v>
      </c>
      <c r="AO46" s="162">
        <f ca="1">IF($A46="",0,($C46=0)*'פריסת חובות'!AO37 +($C46=1)*0+ ($C46=2)*IF(AO$17&lt;='תכנון הבראה'!$K74,0,OFFSET('פריסת חובות'!AO37,0,-'תכנון הבראה'!$K74))*(1+'תכנון הבראה'!$E74)^('תכנון הבראה'!$K74/12)+
($C46=3)*'תכנון הבראה'!$L74*(AO$17&lt;='תכנון הבראה'!$J74))+ IF($C46=4,(1-'תכנון הבראה'!$M74/'תכנון הבראה'!$B74)*'תכנון הבראה'!$C74,0)*(AO$17&lt;='תכנון הבראה'!$D74)</f>
        <v>0</v>
      </c>
      <c r="AP46" s="162">
        <f ca="1">IF($A46="",0,($C46=0)*'פריסת חובות'!AP37 +($C46=1)*0+ ($C46=2)*IF(AP$17&lt;='תכנון הבראה'!$K74,0,OFFSET('פריסת חובות'!AP37,0,-'תכנון הבראה'!$K74))*(1+'תכנון הבראה'!$E74)^('תכנון הבראה'!$K74/12)+
($C46=3)*'תכנון הבראה'!$L74*(AP$17&lt;='תכנון הבראה'!$J74))+ IF($C46=4,(1-'תכנון הבראה'!$M74/'תכנון הבראה'!$B74)*'תכנון הבראה'!$C74,0)*(AP$17&lt;='תכנון הבראה'!$D74)</f>
        <v>0</v>
      </c>
      <c r="AQ46" s="162">
        <f ca="1">IF($A46="",0,($C46=0)*'פריסת חובות'!AQ37 +($C46=1)*0+ ($C46=2)*IF(AQ$17&lt;='תכנון הבראה'!$K74,0,OFFSET('פריסת חובות'!AQ37,0,-'תכנון הבראה'!$K74))*(1+'תכנון הבראה'!$E74)^('תכנון הבראה'!$K74/12)+
($C46=3)*'תכנון הבראה'!$L74*(AQ$17&lt;='תכנון הבראה'!$J74))+ IF($C46=4,(1-'תכנון הבראה'!$M74/'תכנון הבראה'!$B74)*'תכנון הבראה'!$C74,0)*(AQ$17&lt;='תכנון הבראה'!$D74)</f>
        <v>0</v>
      </c>
      <c r="AR46" s="162">
        <f ca="1">IF($A46="",0,($C46=0)*'פריסת חובות'!AR37 +($C46=1)*0+ ($C46=2)*IF(AR$17&lt;='תכנון הבראה'!$K74,0,OFFSET('פריסת חובות'!AR37,0,-'תכנון הבראה'!$K74))*(1+'תכנון הבראה'!$E74)^('תכנון הבראה'!$K74/12)+
($C46=3)*'תכנון הבראה'!$L74*(AR$17&lt;='תכנון הבראה'!$J74))+ IF($C46=4,(1-'תכנון הבראה'!$M74/'תכנון הבראה'!$B74)*'תכנון הבראה'!$C74,0)*(AR$17&lt;='תכנון הבראה'!$D74)</f>
        <v>0</v>
      </c>
      <c r="AS46" s="162">
        <f ca="1">IF($A46="",0,($C46=0)*'פריסת חובות'!AS37 +($C46=1)*0+ ($C46=2)*IF(AS$17&lt;='תכנון הבראה'!$K74,0,OFFSET('פריסת חובות'!AS37,0,-'תכנון הבראה'!$K74))*(1+'תכנון הבראה'!$E74)^('תכנון הבראה'!$K74/12)+
($C46=3)*'תכנון הבראה'!$L74*(AS$17&lt;='תכנון הבראה'!$J74))+ IF($C46=4,(1-'תכנון הבראה'!$M74/'תכנון הבראה'!$B74)*'תכנון הבראה'!$C74,0)*(AS$17&lt;='תכנון הבראה'!$D74)</f>
        <v>0</v>
      </c>
      <c r="AT46" s="162">
        <f ca="1">IF($A46="",0,($C46=0)*'פריסת חובות'!AT37 +($C46=1)*0+ ($C46=2)*IF(AT$17&lt;='תכנון הבראה'!$K74,0,OFFSET('פריסת חובות'!AT37,0,-'תכנון הבראה'!$K74))*(1+'תכנון הבראה'!$E74)^('תכנון הבראה'!$K74/12)+
($C46=3)*'תכנון הבראה'!$L74*(AT$17&lt;='תכנון הבראה'!$J74))+ IF($C46=4,(1-'תכנון הבראה'!$M74/'תכנון הבראה'!$B74)*'תכנון הבראה'!$C74,0)*(AT$17&lt;='תכנון הבראה'!$D74)</f>
        <v>0</v>
      </c>
      <c r="AU46" s="162">
        <f ca="1">IF($A46="",0,($C46=0)*'פריסת חובות'!AU37 +($C46=1)*0+ ($C46=2)*IF(AU$17&lt;='תכנון הבראה'!$K74,0,OFFSET('פריסת חובות'!AU37,0,-'תכנון הבראה'!$K74))*(1+'תכנון הבראה'!$E74)^('תכנון הבראה'!$K74/12)+
($C46=3)*'תכנון הבראה'!$L74*(AU$17&lt;='תכנון הבראה'!$J74))+ IF($C46=4,(1-'תכנון הבראה'!$M74/'תכנון הבראה'!$B74)*'תכנון הבראה'!$C74,0)*(AU$17&lt;='תכנון הבראה'!$D74)</f>
        <v>0</v>
      </c>
      <c r="AV46" s="162">
        <f ca="1">IF($A46="",0,($C46=0)*'פריסת חובות'!AV37 +($C46=1)*0+ ($C46=2)*IF(AV$17&lt;='תכנון הבראה'!$K74,0,OFFSET('פריסת חובות'!AV37,0,-'תכנון הבראה'!$K74))*(1+'תכנון הבראה'!$E74)^('תכנון הבראה'!$K74/12)+
($C46=3)*'תכנון הבראה'!$L74*(AV$17&lt;='תכנון הבראה'!$J74))+ IF($C46=4,(1-'תכנון הבראה'!$M74/'תכנון הבראה'!$B74)*'תכנון הבראה'!$C74,0)*(AV$17&lt;='תכנון הבראה'!$D74)</f>
        <v>0</v>
      </c>
      <c r="AW46" s="162">
        <f ca="1">IF($A46="",0,($C46=0)*'פריסת חובות'!AW37 +($C46=1)*0+ ($C46=2)*IF(AW$17&lt;='תכנון הבראה'!$K74,0,OFFSET('פריסת חובות'!AW37,0,-'תכנון הבראה'!$K74))*(1+'תכנון הבראה'!$E74)^('תכנון הבראה'!$K74/12)+
($C46=3)*'תכנון הבראה'!$L74*(AW$17&lt;='תכנון הבראה'!$J74))+ IF($C46=4,(1-'תכנון הבראה'!$M74/'תכנון הבראה'!$B74)*'תכנון הבראה'!$C74,0)*(AW$17&lt;='תכנון הבראה'!$D74)</f>
        <v>0</v>
      </c>
      <c r="AX46" s="162">
        <f ca="1">IF($A46="",0,($C46=0)*'פריסת חובות'!AX37 +($C46=1)*0+ ($C46=2)*IF(AX$17&lt;='תכנון הבראה'!$K74,0,OFFSET('פריסת חובות'!AX37,0,-'תכנון הבראה'!$K74))*(1+'תכנון הבראה'!$E74)^('תכנון הבראה'!$K74/12)+
($C46=3)*'תכנון הבראה'!$L74*(AX$17&lt;='תכנון הבראה'!$J74))+ IF($C46=4,(1-'תכנון הבראה'!$M74/'תכנון הבראה'!$B74)*'תכנון הבראה'!$C74,0)*(AX$17&lt;='תכנון הבראה'!$D74)</f>
        <v>0</v>
      </c>
      <c r="AY46" s="162">
        <f ca="1">IF($A46="",0,($C46=0)*'פריסת חובות'!AY37 +($C46=1)*0+ ($C46=2)*IF(AY$17&lt;='תכנון הבראה'!$K74,0,OFFSET('פריסת חובות'!AY37,0,-'תכנון הבראה'!$K74))*(1+'תכנון הבראה'!$E74)^('תכנון הבראה'!$K74/12)+
($C46=3)*'תכנון הבראה'!$L74*(AY$17&lt;='תכנון הבראה'!$J74))+ IF($C46=4,(1-'תכנון הבראה'!$M74/'תכנון הבראה'!$B74)*'תכנון הבראה'!$C74,0)*(AY$17&lt;='תכנון הבראה'!$D74)</f>
        <v>0</v>
      </c>
      <c r="AZ46" s="162">
        <f ca="1">IF($A46="",0,($C46=0)*'פריסת חובות'!AZ37 +($C46=1)*0+ ($C46=2)*IF(AZ$17&lt;='תכנון הבראה'!$K74,0,OFFSET('פריסת חובות'!AZ37,0,-'תכנון הבראה'!$K74))*(1+'תכנון הבראה'!$E74)^('תכנון הבראה'!$K74/12)+
($C46=3)*'תכנון הבראה'!$L74*(AZ$17&lt;='תכנון הבראה'!$J74))+ IF($C46=4,(1-'תכנון הבראה'!$M74/'תכנון הבראה'!$B74)*'תכנון הבראה'!$C74,0)*(AZ$17&lt;='תכנון הבראה'!$D74)</f>
        <v>0</v>
      </c>
      <c r="BA46" s="162">
        <f ca="1">IF($A46="",0,($C46=0)*'פריסת חובות'!BA37 +($C46=1)*0+ ($C46=2)*IF(BA$17&lt;='תכנון הבראה'!$K74,0,OFFSET('פריסת חובות'!BA37,0,-'תכנון הבראה'!$K74))*(1+'תכנון הבראה'!$E74)^('תכנון הבראה'!$K74/12)+
($C46=3)*'תכנון הבראה'!$L74*(BA$17&lt;='תכנון הבראה'!$J74))+ IF($C46=4,(1-'תכנון הבראה'!$M74/'תכנון הבראה'!$B74)*'תכנון הבראה'!$C74,0)*(BA$17&lt;='תכנון הבראה'!$D74)</f>
        <v>0</v>
      </c>
      <c r="BB46" s="162">
        <f ca="1">IF($A46="",0,($C46=0)*'פריסת חובות'!BB37 +($C46=1)*0+ ($C46=2)*IF(BB$17&lt;='תכנון הבראה'!$K74,0,OFFSET('פריסת חובות'!BB37,0,-'תכנון הבראה'!$K74))*(1+'תכנון הבראה'!$E74)^('תכנון הבראה'!$K74/12)+
($C46=3)*'תכנון הבראה'!$L74*(BB$17&lt;='תכנון הבראה'!$J74))+ IF($C46=4,(1-'תכנון הבראה'!$M74/'תכנון הבראה'!$B74)*'תכנון הבראה'!$C74,0)*(BB$17&lt;='תכנון הבראה'!$D74)</f>
        <v>0</v>
      </c>
      <c r="BC46" s="162">
        <f ca="1">IF($A46="",0,($C46=0)*'פריסת חובות'!BC37 +($C46=1)*0+ ($C46=2)*IF(BC$17&lt;='תכנון הבראה'!$K74,0,OFFSET('פריסת חובות'!BC37,0,-'תכנון הבראה'!$K74))*(1+'תכנון הבראה'!$E74)^('תכנון הבראה'!$K74/12)+
($C46=3)*'תכנון הבראה'!$L74*(BC$17&lt;='תכנון הבראה'!$J74))+ IF($C46=4,(1-'תכנון הבראה'!$M74/'תכנון הבראה'!$B74)*'תכנון הבראה'!$C74,0)*(BC$17&lt;='תכנון הבראה'!$D74)</f>
        <v>0</v>
      </c>
      <c r="BD46" s="162">
        <f ca="1">IF($A46="",0,($C46=0)*'פריסת חובות'!BD37 +($C46=1)*0+ ($C46=2)*IF(BD$17&lt;='תכנון הבראה'!$K74,0,OFFSET('פריסת חובות'!BD37,0,-'תכנון הבראה'!$K74))*(1+'תכנון הבראה'!$E74)^('תכנון הבראה'!$K74/12)+
($C46=3)*'תכנון הבראה'!$L74*(BD$17&lt;='תכנון הבראה'!$J74))+ IF($C46=4,(1-'תכנון הבראה'!$M74/'תכנון הבראה'!$B74)*'תכנון הבראה'!$C74,0)*(BD$17&lt;='תכנון הבראה'!$D74)</f>
        <v>0</v>
      </c>
      <c r="BE46" s="162">
        <f ca="1">IF($A46="",0,($C46=0)*'פריסת חובות'!BE37 +($C46=1)*0+ ($C46=2)*IF(BE$17&lt;='תכנון הבראה'!$K74,0,OFFSET('פריסת חובות'!BE37,0,-'תכנון הבראה'!$K74))*(1+'תכנון הבראה'!$E74)^('תכנון הבראה'!$K74/12)+
($C46=3)*'תכנון הבראה'!$L74*(BE$17&lt;='תכנון הבראה'!$J74))+ IF($C46=4,(1-'תכנון הבראה'!$M74/'תכנון הבראה'!$B74)*'תכנון הבראה'!$C74,0)*(BE$17&lt;='תכנון הבראה'!$D74)</f>
        <v>0</v>
      </c>
      <c r="BF46" s="162">
        <f ca="1">IF($A46="",0,($C46=0)*'פריסת חובות'!BF37 +($C46=1)*0+ ($C46=2)*IF(BF$17&lt;='תכנון הבראה'!$K74,0,OFFSET('פריסת חובות'!BF37,0,-'תכנון הבראה'!$K74))*(1+'תכנון הבראה'!$E74)^('תכנון הבראה'!$K74/12)+
($C46=3)*'תכנון הבראה'!$L74*(BF$17&lt;='תכנון הבראה'!$J74))+ IF($C46=4,(1-'תכנון הבראה'!$M74/'תכנון הבראה'!$B74)*'תכנון הבראה'!$C74,0)*(BF$17&lt;='תכנון הבראה'!$D74)</f>
        <v>0</v>
      </c>
      <c r="BG46" s="162">
        <f ca="1">IF($A46="",0,($C46=0)*'פריסת חובות'!BG37 +($C46=1)*0+ ($C46=2)*IF(BG$17&lt;='תכנון הבראה'!$K74,0,OFFSET('פריסת חובות'!BG37,0,-'תכנון הבראה'!$K74))*(1+'תכנון הבראה'!$E74)^('תכנון הבראה'!$K74/12)+
($C46=3)*'תכנון הבראה'!$L74*(BG$17&lt;='תכנון הבראה'!$J74))+ IF($C46=4,(1-'תכנון הבראה'!$M74/'תכנון הבראה'!$B74)*'תכנון הבראה'!$C74,0)*(BG$17&lt;='תכנון הבראה'!$D74)</f>
        <v>0</v>
      </c>
      <c r="BH46" s="162">
        <f ca="1">IF($A46="",0,($C46=0)*'פריסת חובות'!BH37 +($C46=1)*0+ ($C46=2)*IF(BH$17&lt;='תכנון הבראה'!$K74,0,OFFSET('פריסת חובות'!BH37,0,-'תכנון הבראה'!$K74))*(1+'תכנון הבראה'!$E74)^('תכנון הבראה'!$K74/12)+
($C46=3)*'תכנון הבראה'!$L74*(BH$17&lt;='תכנון הבראה'!$J74))+ IF($C46=4,(1-'תכנון הבראה'!$M74/'תכנון הבראה'!$B74)*'תכנון הבראה'!$C74,0)*(BH$17&lt;='תכנון הבראה'!$D74)</f>
        <v>0</v>
      </c>
      <c r="BI46" s="162">
        <f ca="1">IF($A46="",0,($C46=0)*'פריסת חובות'!BI37 +($C46=1)*0+ ($C46=2)*IF(BI$17&lt;='תכנון הבראה'!$K74,0,OFFSET('פריסת חובות'!BI37,0,-'תכנון הבראה'!$K74))*(1+'תכנון הבראה'!$E74)^('תכנון הבראה'!$K74/12)+
($C46=3)*'תכנון הבראה'!$L74*(BI$17&lt;='תכנון הבראה'!$J74))+ IF($C46=4,(1-'תכנון הבראה'!$M74/'תכנון הבראה'!$B74)*'תכנון הבראה'!$C74,0)*(BI$17&lt;='תכנון הבראה'!$D74)</f>
        <v>0</v>
      </c>
      <c r="BJ46" s="162">
        <f ca="1">IF($A46="",0,($C46=0)*'פריסת חובות'!BJ37 +($C46=1)*0+ ($C46=2)*IF(BJ$17&lt;='תכנון הבראה'!$K74,0,OFFSET('פריסת חובות'!BJ37,0,-'תכנון הבראה'!$K74))*(1+'תכנון הבראה'!$E74)^('תכנון הבראה'!$K74/12)+
($C46=3)*'תכנון הבראה'!$L74*(BJ$17&lt;='תכנון הבראה'!$J74))+ IF($C46=4,(1-'תכנון הבראה'!$M74/'תכנון הבראה'!$B74)*'תכנון הבראה'!$C74,0)*(BJ$17&lt;='תכנון הבראה'!$D74)</f>
        <v>0</v>
      </c>
      <c r="BK46" s="162">
        <f ca="1">IF($A46="",0,($C46=0)*'פריסת חובות'!BK37 +($C46=1)*0+ ($C46=2)*IF(BK$17&lt;='תכנון הבראה'!$K74,0,OFFSET('פריסת חובות'!BK37,0,-'תכנון הבראה'!$K74))*(1+'תכנון הבראה'!$E74)^('תכנון הבראה'!$K74/12)+
($C46=3)*'תכנון הבראה'!$L74*(BK$17&lt;='תכנון הבראה'!$J74))+ IF($C46=4,(1-'תכנון הבראה'!$M74/'תכנון הבראה'!$B74)*'תכנון הבראה'!$C74,0)*(BK$17&lt;='תכנון הבראה'!$D74)</f>
        <v>0</v>
      </c>
      <c r="BL46" s="162">
        <f ca="1">IF($A46="",0,($C46=0)*'פריסת חובות'!BL37 +($C46=1)*0+ ($C46=2)*IF(BL$17&lt;='תכנון הבראה'!$K74,0,OFFSET('פריסת חובות'!BL37,0,-'תכנון הבראה'!$K74))*(1+'תכנון הבראה'!$E74)^('תכנון הבראה'!$K74/12)+
($C46=3)*'תכנון הבראה'!$L74*(BL$17&lt;='תכנון הבראה'!$J74))+ IF($C46=4,(1-'תכנון הבראה'!$M74/'תכנון הבראה'!$B74)*'תכנון הבראה'!$C74,0)*(BL$17&lt;='תכנון הבראה'!$D74)</f>
        <v>0</v>
      </c>
      <c r="BM46" s="162">
        <f ca="1">IF($A46="",0,($C46=0)*'פריסת חובות'!BM37 +($C46=1)*0+ ($C46=2)*IF(BM$17&lt;='תכנון הבראה'!$K74,0,OFFSET('פריסת חובות'!BM37,0,-'תכנון הבראה'!$K74))*(1+'תכנון הבראה'!$E74)^('תכנון הבראה'!$K74/12)+
($C46=3)*'תכנון הבראה'!$L74*(BM$17&lt;='תכנון הבראה'!$J74))+ IF($C46=4,(1-'תכנון הבראה'!$M74/'תכנון הבראה'!$B74)*'תכנון הבראה'!$C74,0)*(BM$17&lt;='תכנון הבראה'!$D74)</f>
        <v>0</v>
      </c>
      <c r="BN46" s="162">
        <f ca="1">IF($A46="",0,($C46=0)*'פריסת חובות'!BN37 +($C46=1)*0+ ($C46=2)*IF(BN$17&lt;='תכנון הבראה'!$K74,0,OFFSET('פריסת חובות'!BN37,0,-'תכנון הבראה'!$K74))*(1+'תכנון הבראה'!$E74)^('תכנון הבראה'!$K74/12)+
($C46=3)*'תכנון הבראה'!$L74*(BN$17&lt;='תכנון הבראה'!$J74))+ IF($C46=4,(1-'תכנון הבראה'!$M74/'תכנון הבראה'!$B74)*'תכנון הבראה'!$C74,0)*(BN$17&lt;='תכנון הבראה'!$D74)</f>
        <v>0</v>
      </c>
      <c r="BO46" s="162">
        <f ca="1">IF($A46="",0,($C46=0)*'פריסת חובות'!BO37 +($C46=1)*0+ ($C46=2)*IF(BO$17&lt;='תכנון הבראה'!$K74,0,OFFSET('פריסת חובות'!BO37,0,-'תכנון הבראה'!$K74))*(1+'תכנון הבראה'!$E74)^('תכנון הבראה'!$K74/12)+
($C46=3)*'תכנון הבראה'!$L74*(BO$17&lt;='תכנון הבראה'!$J74))+ IF($C46=4,(1-'תכנון הבראה'!$M74/'תכנון הבראה'!$B74)*'תכנון הבראה'!$C74,0)*(BO$17&lt;='תכנון הבראה'!$D74)</f>
        <v>0</v>
      </c>
      <c r="BP46" s="162">
        <f ca="1">IF($A46="",0,($C46=0)*'פריסת חובות'!BP37 +($C46=1)*0+ ($C46=2)*IF(BP$17&lt;='תכנון הבראה'!$K74,0,OFFSET('פריסת חובות'!BP37,0,-'תכנון הבראה'!$K74))*(1+'תכנון הבראה'!$E74)^('תכנון הבראה'!$K74/12)+
($C46=3)*'תכנון הבראה'!$L74*(BP$17&lt;='תכנון הבראה'!$J74))+ IF($C46=4,(1-'תכנון הבראה'!$M74/'תכנון הבראה'!$B74)*'תכנון הבראה'!$C74,0)*(BP$17&lt;='תכנון הבראה'!$D74)</f>
        <v>0</v>
      </c>
      <c r="BQ46" s="162">
        <f ca="1">IF($A46="",0,($C46=0)*'פריסת חובות'!BQ37 +($C46=1)*0+ ($C46=2)*IF(BQ$17&lt;='תכנון הבראה'!$K74,0,OFFSET('פריסת חובות'!BQ37,0,-'תכנון הבראה'!$K74))*(1+'תכנון הבראה'!$E74)^('תכנון הבראה'!$K74/12)+
($C46=3)*'תכנון הבראה'!$L74*(BQ$17&lt;='תכנון הבראה'!$J74))+ IF($C46=4,(1-'תכנון הבראה'!$M74/'תכנון הבראה'!$B74)*'תכנון הבראה'!$C74,0)*(BQ$17&lt;='תכנון הבראה'!$D74)</f>
        <v>0</v>
      </c>
      <c r="BR46" s="162">
        <f ca="1">IF($A46="",0,($C46=0)*'פריסת חובות'!BR37 +($C46=1)*0+ ($C46=2)*IF(BR$17&lt;='תכנון הבראה'!$K74,0,OFFSET('פריסת חובות'!BR37,0,-'תכנון הבראה'!$K74))*(1+'תכנון הבראה'!$E74)^('תכנון הבראה'!$K74/12)+
($C46=3)*'תכנון הבראה'!$L74*(BR$17&lt;='תכנון הבראה'!$J74))+ IF($C46=4,(1-'תכנון הבראה'!$M74/'תכנון הבראה'!$B74)*'תכנון הבראה'!$C74,0)*(BR$17&lt;='תכנון הבראה'!$D74)</f>
        <v>0</v>
      </c>
      <c r="BS46" s="162">
        <f ca="1">IF($A46="",0,($C46=0)*'פריסת חובות'!BS37 +($C46=1)*0+ ($C46=2)*IF(BS$17&lt;='תכנון הבראה'!$K74,0,OFFSET('פריסת חובות'!BS37,0,-'תכנון הבראה'!$K74))*(1+'תכנון הבראה'!$E74)^('תכנון הבראה'!$K74/12)+
($C46=3)*'תכנון הבראה'!$L74*(BS$17&lt;='תכנון הבראה'!$J74))+ IF($C46=4,(1-'תכנון הבראה'!$M74/'תכנון הבראה'!$B74)*'תכנון הבראה'!$C74,0)*(BS$17&lt;='תכנון הבראה'!$D74)</f>
        <v>0</v>
      </c>
      <c r="BT46" s="162">
        <f ca="1">IF($A46="",0,($C46=0)*'פריסת חובות'!BT37 +($C46=1)*0+ ($C46=2)*IF(BT$17&lt;='תכנון הבראה'!$K74,0,OFFSET('פריסת חובות'!BT37,0,-'תכנון הבראה'!$K74))*(1+'תכנון הבראה'!$E74)^('תכנון הבראה'!$K74/12)+
($C46=3)*'תכנון הבראה'!$L74*(BT$17&lt;='תכנון הבראה'!$J74))+ IF($C46=4,(1-'תכנון הבראה'!$M74/'תכנון הבראה'!$B74)*'תכנון הבראה'!$C74,0)*(BT$17&lt;='תכנון הבראה'!$D74)</f>
        <v>0</v>
      </c>
      <c r="BU46" s="162">
        <f ca="1">IF($A46="",0,($C46=0)*'פריסת חובות'!BU37 +($C46=1)*0+ ($C46=2)*IF(BU$17&lt;='תכנון הבראה'!$K74,0,OFFSET('פריסת חובות'!BU37,0,-'תכנון הבראה'!$K74))*(1+'תכנון הבראה'!$E74)^('תכנון הבראה'!$K74/12)+
($C46=3)*'תכנון הבראה'!$L74*(BU$17&lt;='תכנון הבראה'!$J74))+ IF($C46=4,(1-'תכנון הבראה'!$M74/'תכנון הבראה'!$B74)*'תכנון הבראה'!$C74,0)*(BU$17&lt;='תכנון הבראה'!$D74)</f>
        <v>0</v>
      </c>
      <c r="BV46" s="162">
        <f ca="1">IF($A46="",0,($C46=0)*'פריסת חובות'!BV37 +($C46=1)*0+ ($C46=2)*IF(BV$17&lt;='תכנון הבראה'!$K74,0,OFFSET('פריסת חובות'!BV37,0,-'תכנון הבראה'!$K74))*(1+'תכנון הבראה'!$E74)^('תכנון הבראה'!$K74/12)+
($C46=3)*'תכנון הבראה'!$L74*(BV$17&lt;='תכנון הבראה'!$J74))+ IF($C46=4,(1-'תכנון הבראה'!$M74/'תכנון הבראה'!$B74)*'תכנון הבראה'!$C74,0)*(BV$17&lt;='תכנון הבראה'!$D74)</f>
        <v>0</v>
      </c>
      <c r="BW46" s="162">
        <f ca="1">IF($A46="",0,($C46=0)*'פריסת חובות'!BW37 +($C46=1)*0+ ($C46=2)*IF(BW$17&lt;='תכנון הבראה'!$K74,0,OFFSET('פריסת חובות'!BW37,0,-'תכנון הבראה'!$K74))*(1+'תכנון הבראה'!$E74)^('תכנון הבראה'!$K74/12)+
($C46=3)*'תכנון הבראה'!$L74*(BW$17&lt;='תכנון הבראה'!$J74))+ IF($C46=4,(1-'תכנון הבראה'!$M74/'תכנון הבראה'!$B74)*'תכנון הבראה'!$C74,0)*(BW$17&lt;='תכנון הבראה'!$D74)</f>
        <v>0</v>
      </c>
      <c r="BX46" s="162">
        <f ca="1">IF($A46="",0,($C46=0)*'פריסת חובות'!BX37 +($C46=1)*0+ ($C46=2)*IF(BX$17&lt;='תכנון הבראה'!$K74,0,OFFSET('פריסת חובות'!BX37,0,-'תכנון הבראה'!$K74))*(1+'תכנון הבראה'!$E74)^('תכנון הבראה'!$K74/12)+
($C46=3)*'תכנון הבראה'!$L74*(BX$17&lt;='תכנון הבראה'!$J74))+ IF($C46=4,(1-'תכנון הבראה'!$M74/'תכנון הבראה'!$B74)*'תכנון הבראה'!$C74,0)*(BX$17&lt;='תכנון הבראה'!$D74)</f>
        <v>0</v>
      </c>
      <c r="BY46" s="162">
        <f ca="1">IF($A46="",0,($C46=0)*'פריסת חובות'!BY37 +($C46=1)*0+ ($C46=2)*IF(BY$17&lt;='תכנון הבראה'!$K74,0,OFFSET('פריסת חובות'!BY37,0,-'תכנון הבראה'!$K74))*(1+'תכנון הבראה'!$E74)^('תכנון הבראה'!$K74/12)+
($C46=3)*'תכנון הבראה'!$L74*(BY$17&lt;='תכנון הבראה'!$J74))+ IF($C46=4,(1-'תכנון הבראה'!$M74/'תכנון הבראה'!$B74)*'תכנון הבראה'!$C74,0)*(BY$17&lt;='תכנון הבראה'!$D74)</f>
        <v>0</v>
      </c>
      <c r="BZ46" s="162">
        <f ca="1">IF($A46="",0,($C46=0)*'פריסת חובות'!BZ37 +($C46=1)*0+ ($C46=2)*IF(BZ$17&lt;='תכנון הבראה'!$K74,0,OFFSET('פריסת חובות'!BZ37,0,-'תכנון הבראה'!$K74))*(1+'תכנון הבראה'!$E74)^('תכנון הבראה'!$K74/12)+
($C46=3)*'תכנון הבראה'!$L74*(BZ$17&lt;='תכנון הבראה'!$J74))+ IF($C46=4,(1-'תכנון הבראה'!$M74/'תכנון הבראה'!$B74)*'תכנון הבראה'!$C74,0)*(BZ$17&lt;='תכנון הבראה'!$D74)</f>
        <v>0</v>
      </c>
      <c r="CA46" s="162">
        <f ca="1">IF($A46="",0,($C46=0)*'פריסת חובות'!CA37 +($C46=1)*0+ ($C46=2)*IF(CA$17&lt;='תכנון הבראה'!$K74,0,OFFSET('פריסת חובות'!CA37,0,-'תכנון הבראה'!$K74))*(1+'תכנון הבראה'!$E74)^('תכנון הבראה'!$K74/12)+
($C46=3)*'תכנון הבראה'!$L74*(CA$17&lt;='תכנון הבראה'!$J74))+ IF($C46=4,(1-'תכנון הבראה'!$M74/'תכנון הבראה'!$B74)*'תכנון הבראה'!$C74,0)*(CA$17&lt;='תכנון הבראה'!$D74)</f>
        <v>0</v>
      </c>
      <c r="CB46" s="162">
        <f ca="1">IF($A46="",0,($C46=0)*'פריסת חובות'!CB37 +($C46=1)*0+ ($C46=2)*IF(CB$17&lt;='תכנון הבראה'!$K74,0,OFFSET('פריסת חובות'!CB37,0,-'תכנון הבראה'!$K74))*(1+'תכנון הבראה'!$E74)^('תכנון הבראה'!$K74/12)+
($C46=3)*'תכנון הבראה'!$L74*(CB$17&lt;='תכנון הבראה'!$J74))+ IF($C46=4,(1-'תכנון הבראה'!$M74/'תכנון הבראה'!$B74)*'תכנון הבראה'!$C74,0)*(CB$17&lt;='תכנון הבראה'!$D74)</f>
        <v>0</v>
      </c>
      <c r="CC46" s="162">
        <f ca="1">IF($A46="",0,($C46=0)*'פריסת חובות'!CC37 +($C46=1)*0+ ($C46=2)*IF(CC$17&lt;='תכנון הבראה'!$K74,0,OFFSET('פריסת חובות'!CC37,0,-'תכנון הבראה'!$K74))*(1+'תכנון הבראה'!$E74)^('תכנון הבראה'!$K74/12)+
($C46=3)*'תכנון הבראה'!$L74*(CC$17&lt;='תכנון הבראה'!$J74))+ IF($C46=4,(1-'תכנון הבראה'!$M74/'תכנון הבראה'!$B74)*'תכנון הבראה'!$C74,0)*(CC$17&lt;='תכנון הבראה'!$D74)</f>
        <v>0</v>
      </c>
      <c r="CD46" s="162">
        <f ca="1">IF($A46="",0,($C46=0)*'פריסת חובות'!CD37 +($C46=1)*0+ ($C46=2)*IF(CD$17&lt;='תכנון הבראה'!$K74,0,OFFSET('פריסת חובות'!CD37,0,-'תכנון הבראה'!$K74))*(1+'תכנון הבראה'!$E74)^('תכנון הבראה'!$K74/12)+
($C46=3)*'תכנון הבראה'!$L74*(CD$17&lt;='תכנון הבראה'!$J74))+ IF($C46=4,(1-'תכנון הבראה'!$M74/'תכנון הבראה'!$B74)*'תכנון הבראה'!$C74,0)*(CD$17&lt;='תכנון הבראה'!$D74)</f>
        <v>0</v>
      </c>
      <c r="CE46" s="162">
        <f ca="1">IF($A46="",0,($C46=0)*'פריסת חובות'!CE37 +($C46=1)*0+ ($C46=2)*IF(CE$17&lt;='תכנון הבראה'!$K74,0,OFFSET('פריסת חובות'!CE37,0,-'תכנון הבראה'!$K74))*(1+'תכנון הבראה'!$E74)^('תכנון הבראה'!$K74/12)+
($C46=3)*'תכנון הבראה'!$L74*(CE$17&lt;='תכנון הבראה'!$J74))+ IF($C46=4,(1-'תכנון הבראה'!$M74/'תכנון הבראה'!$B74)*'תכנון הבראה'!$C74,0)*(CE$17&lt;='תכנון הבראה'!$D74)</f>
        <v>0</v>
      </c>
      <c r="CF46" s="162">
        <f ca="1">IF($A46="",0,($C46=0)*'פריסת חובות'!CF37 +($C46=1)*0+ ($C46=2)*IF(CF$17&lt;='תכנון הבראה'!$K74,0,OFFSET('פריסת חובות'!CF37,0,-'תכנון הבראה'!$K74))*(1+'תכנון הבראה'!$E74)^('תכנון הבראה'!$K74/12)+
($C46=3)*'תכנון הבראה'!$L74*(CF$17&lt;='תכנון הבראה'!$J74))+ IF($C46=4,(1-'תכנון הבראה'!$M74/'תכנון הבראה'!$B74)*'תכנון הבראה'!$C74,0)*(CF$17&lt;='תכנון הבראה'!$D74)</f>
        <v>0</v>
      </c>
      <c r="CG46" s="162">
        <f ca="1">IF($A46="",0,($C46=0)*'פריסת חובות'!CG37 +($C46=1)*0+ ($C46=2)*IF(CG$17&lt;='תכנון הבראה'!$K74,0,OFFSET('פריסת חובות'!CG37,0,-'תכנון הבראה'!$K74))*(1+'תכנון הבראה'!$E74)^('תכנון הבראה'!$K74/12)+
($C46=3)*'תכנון הבראה'!$L74*(CG$17&lt;='תכנון הבראה'!$J74))+ IF($C46=4,(1-'תכנון הבראה'!$M74/'תכנון הבראה'!$B74)*'תכנון הבראה'!$C74,0)*(CG$17&lt;='תכנון הבראה'!$D74)</f>
        <v>0</v>
      </c>
      <c r="CH46" s="162">
        <f ca="1">IF($A46="",0,($C46=0)*'פריסת חובות'!CH37 +($C46=1)*0+ ($C46=2)*IF(CH$17&lt;='תכנון הבראה'!$K74,0,OFFSET('פריסת חובות'!CH37,0,-'תכנון הבראה'!$K74))*(1+'תכנון הבראה'!$E74)^('תכנון הבראה'!$K74/12)+
($C46=3)*'תכנון הבראה'!$L74*(CH$17&lt;='תכנון הבראה'!$J74))+ IF($C46=4,(1-'תכנון הבראה'!$M74/'תכנון הבראה'!$B74)*'תכנון הבראה'!$C74,0)*(CH$17&lt;='תכנון הבראה'!$D74)</f>
        <v>0</v>
      </c>
      <c r="CI46" s="162">
        <f ca="1">IF($A46="",0,($C46=0)*'פריסת חובות'!CI37 +($C46=1)*0+ ($C46=2)*IF(CI$17&lt;='תכנון הבראה'!$K74,0,OFFSET('פריסת חובות'!CI37,0,-'תכנון הבראה'!$K74))*(1+'תכנון הבראה'!$E74)^('תכנון הבראה'!$K74/12)+
($C46=3)*'תכנון הבראה'!$L74*(CI$17&lt;='תכנון הבראה'!$J74))+ IF($C46=4,(1-'תכנון הבראה'!$M74/'תכנון הבראה'!$B74)*'תכנון הבראה'!$C74,0)*(CI$17&lt;='תכנון הבראה'!$D74)</f>
        <v>0</v>
      </c>
      <c r="CJ46" s="162">
        <f ca="1">IF($A46="",0,($C46=0)*'פריסת חובות'!CJ37 +($C46=1)*0+ ($C46=2)*IF(CJ$17&lt;='תכנון הבראה'!$K74,0,OFFSET('פריסת חובות'!CJ37,0,-'תכנון הבראה'!$K74))*(1+'תכנון הבראה'!$E74)^('תכנון הבראה'!$K74/12)+
($C46=3)*'תכנון הבראה'!$L74*(CJ$17&lt;='תכנון הבראה'!$J74))+ IF($C46=4,(1-'תכנון הבראה'!$M74/'תכנון הבראה'!$B74)*'תכנון הבראה'!$C74,0)*(CJ$17&lt;='תכנון הבראה'!$D74)</f>
        <v>0</v>
      </c>
      <c r="CK46" s="162">
        <f ca="1">IF($A46="",0,($C46=0)*'פריסת חובות'!CK37 +($C46=1)*0+ ($C46=2)*IF(CK$17&lt;='תכנון הבראה'!$K74,0,OFFSET('פריסת חובות'!CK37,0,-'תכנון הבראה'!$K74))*(1+'תכנון הבראה'!$E74)^('תכנון הבראה'!$K74/12)+
($C46=3)*'תכנון הבראה'!$L74*(CK$17&lt;='תכנון הבראה'!$J74))+ IF($C46=4,(1-'תכנון הבראה'!$M74/'תכנון הבראה'!$B74)*'תכנון הבראה'!$C74,0)*(CK$17&lt;='תכנון הבראה'!$D74)</f>
        <v>0</v>
      </c>
      <c r="CL46" s="162">
        <f ca="1">IF($A46="",0,($C46=0)*'פריסת חובות'!CL37 +($C46=1)*0+ ($C46=2)*IF(CL$17&lt;='תכנון הבראה'!$K74,0,OFFSET('פריסת חובות'!CL37,0,-'תכנון הבראה'!$K74))*(1+'תכנון הבראה'!$E74)^('תכנון הבראה'!$K74/12)+
($C46=3)*'תכנון הבראה'!$L74*(CL$17&lt;='תכנון הבראה'!$J74))+ IF($C46=4,(1-'תכנון הבראה'!$M74/'תכנון הבראה'!$B74)*'תכנון הבראה'!$C74,0)*(CL$17&lt;='תכנון הבראה'!$D74)</f>
        <v>0</v>
      </c>
      <c r="CM46" s="162">
        <f ca="1">IF($A46="",0,($C46=0)*'פריסת חובות'!CM37 +($C46=1)*0+ ($C46=2)*IF(CM$17&lt;='תכנון הבראה'!$K74,0,OFFSET('פריסת חובות'!CM37,0,-'תכנון הבראה'!$K74))*(1+'תכנון הבראה'!$E74)^('תכנון הבראה'!$K74/12)+
($C46=3)*'תכנון הבראה'!$L74*(CM$17&lt;='תכנון הבראה'!$J74))+ IF($C46=4,(1-'תכנון הבראה'!$M74/'תכנון הבראה'!$B74)*'תכנון הבראה'!$C74,0)*(CM$17&lt;='תכנון הבראה'!$D74)</f>
        <v>0</v>
      </c>
      <c r="CN46" s="162">
        <f ca="1">IF($A46="",0,($C46=0)*'פריסת חובות'!CN37 +($C46=1)*0+ ($C46=2)*IF(CN$17&lt;='תכנון הבראה'!$K74,0,OFFSET('פריסת חובות'!CN37,0,-'תכנון הבראה'!$K74))*(1+'תכנון הבראה'!$E74)^('תכנון הבראה'!$K74/12)+
($C46=3)*'תכנון הבראה'!$L74*(CN$17&lt;='תכנון הבראה'!$J74))+ IF($C46=4,(1-'תכנון הבראה'!$M74/'תכנון הבראה'!$B74)*'תכנון הבראה'!$C74,0)*(CN$17&lt;='תכנון הבראה'!$D74)</f>
        <v>0</v>
      </c>
      <c r="CO46" s="162">
        <f ca="1">IF($A46="",0,($C46=0)*'פריסת חובות'!CO37 +($C46=1)*0+ ($C46=2)*IF(CO$17&lt;='תכנון הבראה'!$K74,0,OFFSET('פריסת חובות'!CO37,0,-'תכנון הבראה'!$K74))*(1+'תכנון הבראה'!$E74)^('תכנון הבראה'!$K74/12)+
($C46=3)*'תכנון הבראה'!$L74*(CO$17&lt;='תכנון הבראה'!$J74))+ IF($C46=4,(1-'תכנון הבראה'!$M74/'תכנון הבראה'!$B74)*'תכנון הבראה'!$C74,0)*(CO$17&lt;='תכנון הבראה'!$D74)</f>
        <v>0</v>
      </c>
      <c r="CP46" s="162">
        <f ca="1">IF($A46="",0,($C46=0)*'פריסת חובות'!CP37 +($C46=1)*0+ ($C46=2)*IF(CP$17&lt;='תכנון הבראה'!$K74,0,OFFSET('פריסת חובות'!CP37,0,-'תכנון הבראה'!$K74))*(1+'תכנון הבראה'!$E74)^('תכנון הבראה'!$K74/12)+
($C46=3)*'תכנון הבראה'!$L74*(CP$17&lt;='תכנון הבראה'!$J74))+ IF($C46=4,(1-'תכנון הבראה'!$M74/'תכנון הבראה'!$B74)*'תכנון הבראה'!$C74,0)*(CP$17&lt;='תכנון הבראה'!$D74)</f>
        <v>0</v>
      </c>
      <c r="CQ46" s="162">
        <f ca="1">IF($A46="",0,($C46=0)*'פריסת חובות'!CQ37 +($C46=1)*0+ ($C46=2)*IF(CQ$17&lt;='תכנון הבראה'!$K74,0,OFFSET('פריסת חובות'!CQ37,0,-'תכנון הבראה'!$K74))*(1+'תכנון הבראה'!$E74)^('תכנון הבראה'!$K74/12)+
($C46=3)*'תכנון הבראה'!$L74*(CQ$17&lt;='תכנון הבראה'!$J74))+ IF($C46=4,(1-'תכנון הבראה'!$M74/'תכנון הבראה'!$B74)*'תכנון הבראה'!$C74,0)*(CQ$17&lt;='תכנון הבראה'!$D74)</f>
        <v>0</v>
      </c>
      <c r="CR46" s="162">
        <f ca="1">IF($A46="",0,($C46=0)*'פריסת חובות'!CR37 +($C46=1)*0+ ($C46=2)*IF(CR$17&lt;='תכנון הבראה'!$K74,0,OFFSET('פריסת חובות'!CR37,0,-'תכנון הבראה'!$K74))*(1+'תכנון הבראה'!$E74)^('תכנון הבראה'!$K74/12)+
($C46=3)*'תכנון הבראה'!$L74*(CR$17&lt;='תכנון הבראה'!$J74))+ IF($C46=4,(1-'תכנון הבראה'!$M74/'תכנון הבראה'!$B74)*'תכנון הבראה'!$C74,0)*(CR$17&lt;='תכנון הבראה'!$D74)</f>
        <v>0</v>
      </c>
      <c r="CS46" s="162">
        <f ca="1">IF($A46="",0,($C46=0)*'פריסת חובות'!CS37 +($C46=1)*0+ ($C46=2)*IF(CS$17&lt;='תכנון הבראה'!$K74,0,OFFSET('פריסת חובות'!CS37,0,-'תכנון הבראה'!$K74))*(1+'תכנון הבראה'!$E74)^('תכנון הבראה'!$K74/12)+
($C46=3)*'תכנון הבראה'!$L74*(CS$17&lt;='תכנון הבראה'!$J74))+ IF($C46=4,(1-'תכנון הבראה'!$M74/'תכנון הבראה'!$B74)*'תכנון הבראה'!$C74,0)*(CS$17&lt;='תכנון הבראה'!$D74)</f>
        <v>0</v>
      </c>
      <c r="CT46" s="162">
        <f ca="1">IF($A46="",0,($C46=0)*'פריסת חובות'!CT37 +($C46=1)*0+ ($C46=2)*IF(CT$17&lt;='תכנון הבראה'!$K74,0,OFFSET('פריסת חובות'!CT37,0,-'תכנון הבראה'!$K74))*(1+'תכנון הבראה'!$E74)^('תכנון הבראה'!$K74/12)+
($C46=3)*'תכנון הבראה'!$L74*(CT$17&lt;='תכנון הבראה'!$J74))+ IF($C46=4,(1-'תכנון הבראה'!$M74/'תכנון הבראה'!$B74)*'תכנון הבראה'!$C74,0)*(CT$17&lt;='תכנון הבראה'!$D74)</f>
        <v>0</v>
      </c>
      <c r="CU46" s="162">
        <f ca="1">IF($A46="",0,($C46=0)*'פריסת חובות'!CU37 +($C46=1)*0+ ($C46=2)*IF(CU$17&lt;='תכנון הבראה'!$K74,0,OFFSET('פריסת חובות'!CU37,0,-'תכנון הבראה'!$K74))*(1+'תכנון הבראה'!$E74)^('תכנון הבראה'!$K74/12)+
($C46=3)*'תכנון הבראה'!$L74*(CU$17&lt;='תכנון הבראה'!$J74))+ IF($C46=4,(1-'תכנון הבראה'!$M74/'תכנון הבראה'!$B74)*'תכנון הבראה'!$C74,0)*(CU$17&lt;='תכנון הבראה'!$D74)</f>
        <v>0</v>
      </c>
      <c r="CV46" s="162">
        <f ca="1">IF($A46="",0,($C46=0)*'פריסת חובות'!CV37 +($C46=1)*0+ ($C46=2)*IF(CV$17&lt;='תכנון הבראה'!$K74,0,OFFSET('פריסת חובות'!CV37,0,-'תכנון הבראה'!$K74))*(1+'תכנון הבראה'!$E74)^('תכנון הבראה'!$K74/12)+
($C46=3)*'תכנון הבראה'!$L74*(CV$17&lt;='תכנון הבראה'!$J74))+ IF($C46=4,(1-'תכנון הבראה'!$M74/'תכנון הבראה'!$B74)*'תכנון הבראה'!$C74,0)*(CV$17&lt;='תכנון הבראה'!$D74)</f>
        <v>0</v>
      </c>
      <c r="CW46" s="162">
        <f ca="1">IF($A46="",0,($C46=0)*'פריסת חובות'!CW37 +($C46=1)*0+ ($C46=2)*IF(CW$17&lt;='תכנון הבראה'!$K74,0,OFFSET('פריסת חובות'!CW37,0,-'תכנון הבראה'!$K74))*(1+'תכנון הבראה'!$E74)^('תכנון הבראה'!$K74/12)+
($C46=3)*'תכנון הבראה'!$L74*(CW$17&lt;='תכנון הבראה'!$J74))+ IF($C46=4,(1-'תכנון הבראה'!$M74/'תכנון הבראה'!$B74)*'תכנון הבראה'!$C74,0)*(CW$17&lt;='תכנון הבראה'!$D74)</f>
        <v>0</v>
      </c>
      <c r="CX46" s="162">
        <f ca="1">IF($A46="",0,($C46=0)*'פריסת חובות'!CX37 +($C46=1)*0+ ($C46=2)*IF(CX$17&lt;='תכנון הבראה'!$K74,0,OFFSET('פריסת חובות'!CX37,0,-'תכנון הבראה'!$K74))*(1+'תכנון הבראה'!$E74)^('תכנון הבראה'!$K74/12)+
($C46=3)*'תכנון הבראה'!$L74*(CX$17&lt;='תכנון הבראה'!$J74))+ IF($C46=4,(1-'תכנון הבראה'!$M74/'תכנון הבראה'!$B74)*'תכנון הבראה'!$C74,0)*(CX$17&lt;='תכנון הבראה'!$D74)</f>
        <v>0</v>
      </c>
      <c r="CY46" s="162">
        <f ca="1">IF($A46="",0,($C46=0)*'פריסת חובות'!CY37 +($C46=1)*0+ ($C46=2)*IF(CY$17&lt;='תכנון הבראה'!$K74,0,OFFSET('פריסת חובות'!CY37,0,-'תכנון הבראה'!$K74))*(1+'תכנון הבראה'!$E74)^('תכנון הבראה'!$K74/12)+
($C46=3)*'תכנון הבראה'!$L74*(CY$17&lt;='תכנון הבראה'!$J74))+ IF($C46=4,(1-'תכנון הבראה'!$M74/'תכנון הבראה'!$B74)*'תכנון הבראה'!$C74,0)*(CY$17&lt;='תכנון הבראה'!$D74)</f>
        <v>0</v>
      </c>
      <c r="CZ46" s="163">
        <f ca="1">IF($A46="",0,($C46=0)*'פריסת חובות'!CZ37 +($C46=1)*0+ ($C46=2)*IF(CZ$17&lt;='תכנון הבראה'!$K74,0,OFFSET('פריסת חובות'!CZ37,0,-'תכנון הבראה'!$K74))*(1+'תכנון הבראה'!$E74)^('תכנון הבראה'!$K74/12)+
($C46=3)*'תכנון הבראה'!$L74*(CZ$17&lt;='תכנון הבראה'!$J74))+ IF($C46=4,(1-'תכנון הבראה'!$M74/'תכנון הבראה'!$B74)*'תכנון הבראה'!$C74,0)*(CZ$17&lt;='תכנון הבראה'!$D74)</f>
        <v>0</v>
      </c>
    </row>
    <row r="47" spans="1:104" ht="12.75" hidden="1" customHeight="1" outlineLevel="1">
      <c r="A47" s="193" t="str">
        <f ca="1">'תכנון הבראה'!A75</f>
        <v/>
      </c>
      <c r="B47" s="161">
        <f>'תכנון הבראה'!H75</f>
        <v>0</v>
      </c>
      <c r="C47" s="158">
        <f t="shared" si="18"/>
        <v>0</v>
      </c>
      <c r="D47" s="158"/>
      <c r="E47" s="162">
        <f ca="1">IF($A47="",0,($C47=0)*'פריסת חובות'!E38 +($C47=1)*0+ ($C47=2)*IF(E$17&lt;='תכנון הבראה'!$K75,0,OFFSET('פריסת חובות'!E38,0,-'תכנון הבראה'!$K75))*(1+'תכנון הבראה'!$E75)^('תכנון הבראה'!$K75/12)+
($C47=3)*'תכנון הבראה'!$L75*(E$17&lt;='תכנון הבראה'!$J75))+ IF($C47=4,(1-'תכנון הבראה'!$M75/'תכנון הבראה'!$B75)*'תכנון הבראה'!$C75,0)*(E$17&lt;='תכנון הבראה'!$D75)</f>
        <v>0</v>
      </c>
      <c r="F47" s="162">
        <f ca="1">IF($A47="",0,($C47=0)*'פריסת חובות'!F38 +($C47=1)*0+ ($C47=2)*IF(F$17&lt;='תכנון הבראה'!$K75,0,OFFSET('פריסת חובות'!F38,0,-'תכנון הבראה'!$K75))*(1+'תכנון הבראה'!$E75)^('תכנון הבראה'!$K75/12)+
($C47=3)*'תכנון הבראה'!$L75*(F$17&lt;='תכנון הבראה'!$J75))+ IF($C47=4,(1-'תכנון הבראה'!$M75/'תכנון הבראה'!$B75)*'תכנון הבראה'!$C75,0)*(F$17&lt;='תכנון הבראה'!$D75)</f>
        <v>0</v>
      </c>
      <c r="G47" s="162">
        <f ca="1">IF($A47="",0,($C47=0)*'פריסת חובות'!G38 +($C47=1)*0+ ($C47=2)*IF(G$17&lt;='תכנון הבראה'!$K75,0,OFFSET('פריסת חובות'!G38,0,-'תכנון הבראה'!$K75))*(1+'תכנון הבראה'!$E75)^('תכנון הבראה'!$K75/12)+
($C47=3)*'תכנון הבראה'!$L75*(G$17&lt;='תכנון הבראה'!$J75))+ IF($C47=4,(1-'תכנון הבראה'!$M75/'תכנון הבראה'!$B75)*'תכנון הבראה'!$C75,0)*(G$17&lt;='תכנון הבראה'!$D75)</f>
        <v>0</v>
      </c>
      <c r="H47" s="162">
        <f ca="1">IF($A47="",0,($C47=0)*'פריסת חובות'!H38 +($C47=1)*0+ ($C47=2)*IF(H$17&lt;='תכנון הבראה'!$K75,0,OFFSET('פריסת חובות'!H38,0,-'תכנון הבראה'!$K75))*(1+'תכנון הבראה'!$E75)^('תכנון הבראה'!$K75/12)+
($C47=3)*'תכנון הבראה'!$L75*(H$17&lt;='תכנון הבראה'!$J75))+ IF($C47=4,(1-'תכנון הבראה'!$M75/'תכנון הבראה'!$B75)*'תכנון הבראה'!$C75,0)*(H$17&lt;='תכנון הבראה'!$D75)</f>
        <v>0</v>
      </c>
      <c r="I47" s="162">
        <f ca="1">IF($A47="",0,($C47=0)*'פריסת חובות'!I38 +($C47=1)*0+ ($C47=2)*IF(I$17&lt;='תכנון הבראה'!$K75,0,OFFSET('פריסת חובות'!I38,0,-'תכנון הבראה'!$K75))*(1+'תכנון הבראה'!$E75)^('תכנון הבראה'!$K75/12)+
($C47=3)*'תכנון הבראה'!$L75*(I$17&lt;='תכנון הבראה'!$J75))+ IF($C47=4,(1-'תכנון הבראה'!$M75/'תכנון הבראה'!$B75)*'תכנון הבראה'!$C75,0)*(I$17&lt;='תכנון הבראה'!$D75)</f>
        <v>0</v>
      </c>
      <c r="J47" s="162">
        <f ca="1">IF($A47="",0,($C47=0)*'פריסת חובות'!J38 +($C47=1)*0+ ($C47=2)*IF(J$17&lt;='תכנון הבראה'!$K75,0,OFFSET('פריסת חובות'!J38,0,-'תכנון הבראה'!$K75))*(1+'תכנון הבראה'!$E75)^('תכנון הבראה'!$K75/12)+
($C47=3)*'תכנון הבראה'!$L75*(J$17&lt;='תכנון הבראה'!$J75))+ IF($C47=4,(1-'תכנון הבראה'!$M75/'תכנון הבראה'!$B75)*'תכנון הבראה'!$C75,0)*(J$17&lt;='תכנון הבראה'!$D75)</f>
        <v>0</v>
      </c>
      <c r="K47" s="162">
        <f ca="1">IF($A47="",0,($C47=0)*'פריסת חובות'!K38 +($C47=1)*0+ ($C47=2)*IF(K$17&lt;='תכנון הבראה'!$K75,0,OFFSET('פריסת חובות'!K38,0,-'תכנון הבראה'!$K75))*(1+'תכנון הבראה'!$E75)^('תכנון הבראה'!$K75/12)+
($C47=3)*'תכנון הבראה'!$L75*(K$17&lt;='תכנון הבראה'!$J75))+ IF($C47=4,(1-'תכנון הבראה'!$M75/'תכנון הבראה'!$B75)*'תכנון הבראה'!$C75,0)*(K$17&lt;='תכנון הבראה'!$D75)</f>
        <v>0</v>
      </c>
      <c r="L47" s="162">
        <f ca="1">IF($A47="",0,($C47=0)*'פריסת חובות'!L38 +($C47=1)*0+ ($C47=2)*IF(L$17&lt;='תכנון הבראה'!$K75,0,OFFSET('פריסת חובות'!L38,0,-'תכנון הבראה'!$K75))*(1+'תכנון הבראה'!$E75)^('תכנון הבראה'!$K75/12)+
($C47=3)*'תכנון הבראה'!$L75*(L$17&lt;='תכנון הבראה'!$J75))+ IF($C47=4,(1-'תכנון הבראה'!$M75/'תכנון הבראה'!$B75)*'תכנון הבראה'!$C75,0)*(L$17&lt;='תכנון הבראה'!$D75)</f>
        <v>0</v>
      </c>
      <c r="M47" s="162">
        <f ca="1">IF($A47="",0,($C47=0)*'פריסת חובות'!M38 +($C47=1)*0+ ($C47=2)*IF(M$17&lt;='תכנון הבראה'!$K75,0,OFFSET('פריסת חובות'!M38,0,-'תכנון הבראה'!$K75))*(1+'תכנון הבראה'!$E75)^('תכנון הבראה'!$K75/12)+
($C47=3)*'תכנון הבראה'!$L75*(M$17&lt;='תכנון הבראה'!$J75))+ IF($C47=4,(1-'תכנון הבראה'!$M75/'תכנון הבראה'!$B75)*'תכנון הבראה'!$C75,0)*(M$17&lt;='תכנון הבראה'!$D75)</f>
        <v>0</v>
      </c>
      <c r="N47" s="162">
        <f ca="1">IF($A47="",0,($C47=0)*'פריסת חובות'!N38 +($C47=1)*0+ ($C47=2)*IF(N$17&lt;='תכנון הבראה'!$K75,0,OFFSET('פריסת חובות'!N38,0,-'תכנון הבראה'!$K75))*(1+'תכנון הבראה'!$E75)^('תכנון הבראה'!$K75/12)+
($C47=3)*'תכנון הבראה'!$L75*(N$17&lt;='תכנון הבראה'!$J75))+ IF($C47=4,(1-'תכנון הבראה'!$M75/'תכנון הבראה'!$B75)*'תכנון הבראה'!$C75,0)*(N$17&lt;='תכנון הבראה'!$D75)</f>
        <v>0</v>
      </c>
      <c r="O47" s="162">
        <f ca="1">IF($A47="",0,($C47=0)*'פריסת חובות'!O38 +($C47=1)*0+ ($C47=2)*IF(O$17&lt;='תכנון הבראה'!$K75,0,OFFSET('פריסת חובות'!O38,0,-'תכנון הבראה'!$K75))*(1+'תכנון הבראה'!$E75)^('תכנון הבראה'!$K75/12)+
($C47=3)*'תכנון הבראה'!$L75*(O$17&lt;='תכנון הבראה'!$J75))+ IF($C47=4,(1-'תכנון הבראה'!$M75/'תכנון הבראה'!$B75)*'תכנון הבראה'!$C75,0)*(O$17&lt;='תכנון הבראה'!$D75)</f>
        <v>0</v>
      </c>
      <c r="P47" s="162">
        <f ca="1">IF($A47="",0,($C47=0)*'פריסת חובות'!P38 +($C47=1)*0+ ($C47=2)*IF(P$17&lt;='תכנון הבראה'!$K75,0,OFFSET('פריסת חובות'!P38,0,-'תכנון הבראה'!$K75))*(1+'תכנון הבראה'!$E75)^('תכנון הבראה'!$K75/12)+
($C47=3)*'תכנון הבראה'!$L75*(P$17&lt;='תכנון הבראה'!$J75))+ IF($C47=4,(1-'תכנון הבראה'!$M75/'תכנון הבראה'!$B75)*'תכנון הבראה'!$C75,0)*(P$17&lt;='תכנון הבראה'!$D75)</f>
        <v>0</v>
      </c>
      <c r="Q47" s="162">
        <f ca="1">IF($A47="",0,($C47=0)*'פריסת חובות'!Q38 +($C47=1)*0+ ($C47=2)*IF(Q$17&lt;='תכנון הבראה'!$K75,0,OFFSET('פריסת חובות'!Q38,0,-'תכנון הבראה'!$K75))*(1+'תכנון הבראה'!$E75)^('תכנון הבראה'!$K75/12)+
($C47=3)*'תכנון הבראה'!$L75*(Q$17&lt;='תכנון הבראה'!$J75))+ IF($C47=4,(1-'תכנון הבראה'!$M75/'תכנון הבראה'!$B75)*'תכנון הבראה'!$C75,0)*(Q$17&lt;='תכנון הבראה'!$D75)</f>
        <v>0</v>
      </c>
      <c r="R47" s="162">
        <f ca="1">IF($A47="",0,($C47=0)*'פריסת חובות'!R38 +($C47=1)*0+ ($C47=2)*IF(R$17&lt;='תכנון הבראה'!$K75,0,OFFSET('פריסת חובות'!R38,0,-'תכנון הבראה'!$K75))*(1+'תכנון הבראה'!$E75)^('תכנון הבראה'!$K75/12)+
($C47=3)*'תכנון הבראה'!$L75*(R$17&lt;='תכנון הבראה'!$J75))+ IF($C47=4,(1-'תכנון הבראה'!$M75/'תכנון הבראה'!$B75)*'תכנון הבראה'!$C75,0)*(R$17&lt;='תכנון הבראה'!$D75)</f>
        <v>0</v>
      </c>
      <c r="S47" s="162">
        <f ca="1">IF($A47="",0,($C47=0)*'פריסת חובות'!S38 +($C47=1)*0+ ($C47=2)*IF(S$17&lt;='תכנון הבראה'!$K75,0,OFFSET('פריסת חובות'!S38,0,-'תכנון הבראה'!$K75))*(1+'תכנון הבראה'!$E75)^('תכנון הבראה'!$K75/12)+
($C47=3)*'תכנון הבראה'!$L75*(S$17&lt;='תכנון הבראה'!$J75))+ IF($C47=4,(1-'תכנון הבראה'!$M75/'תכנון הבראה'!$B75)*'תכנון הבראה'!$C75,0)*(S$17&lt;='תכנון הבראה'!$D75)</f>
        <v>0</v>
      </c>
      <c r="T47" s="162">
        <f ca="1">IF($A47="",0,($C47=0)*'פריסת חובות'!T38 +($C47=1)*0+ ($C47=2)*IF(T$17&lt;='תכנון הבראה'!$K75,0,OFFSET('פריסת חובות'!T38,0,-'תכנון הבראה'!$K75))*(1+'תכנון הבראה'!$E75)^('תכנון הבראה'!$K75/12)+
($C47=3)*'תכנון הבראה'!$L75*(T$17&lt;='תכנון הבראה'!$J75))+ IF($C47=4,(1-'תכנון הבראה'!$M75/'תכנון הבראה'!$B75)*'תכנון הבראה'!$C75,0)*(T$17&lt;='תכנון הבראה'!$D75)</f>
        <v>0</v>
      </c>
      <c r="U47" s="162">
        <f ca="1">IF($A47="",0,($C47=0)*'פריסת חובות'!U38 +($C47=1)*0+ ($C47=2)*IF(U$17&lt;='תכנון הבראה'!$K75,0,OFFSET('פריסת חובות'!U38,0,-'תכנון הבראה'!$K75))*(1+'תכנון הבראה'!$E75)^('תכנון הבראה'!$K75/12)+
($C47=3)*'תכנון הבראה'!$L75*(U$17&lt;='תכנון הבראה'!$J75))+ IF($C47=4,(1-'תכנון הבראה'!$M75/'תכנון הבראה'!$B75)*'תכנון הבראה'!$C75,0)*(U$17&lt;='תכנון הבראה'!$D75)</f>
        <v>0</v>
      </c>
      <c r="V47" s="162">
        <f ca="1">IF($A47="",0,($C47=0)*'פריסת חובות'!V38 +($C47=1)*0+ ($C47=2)*IF(V$17&lt;='תכנון הבראה'!$K75,0,OFFSET('פריסת חובות'!V38,0,-'תכנון הבראה'!$K75))*(1+'תכנון הבראה'!$E75)^('תכנון הבראה'!$K75/12)+
($C47=3)*'תכנון הבראה'!$L75*(V$17&lt;='תכנון הבראה'!$J75))+ IF($C47=4,(1-'תכנון הבראה'!$M75/'תכנון הבראה'!$B75)*'תכנון הבראה'!$C75,0)*(V$17&lt;='תכנון הבראה'!$D75)</f>
        <v>0</v>
      </c>
      <c r="W47" s="162">
        <f ca="1">IF($A47="",0,($C47=0)*'פריסת חובות'!W38 +($C47=1)*0+ ($C47=2)*IF(W$17&lt;='תכנון הבראה'!$K75,0,OFFSET('פריסת חובות'!W38,0,-'תכנון הבראה'!$K75))*(1+'תכנון הבראה'!$E75)^('תכנון הבראה'!$K75/12)+
($C47=3)*'תכנון הבראה'!$L75*(W$17&lt;='תכנון הבראה'!$J75))+ IF($C47=4,(1-'תכנון הבראה'!$M75/'תכנון הבראה'!$B75)*'תכנון הבראה'!$C75,0)*(W$17&lt;='תכנון הבראה'!$D75)</f>
        <v>0</v>
      </c>
      <c r="X47" s="162">
        <f ca="1">IF($A47="",0,($C47=0)*'פריסת חובות'!X38 +($C47=1)*0+ ($C47=2)*IF(X$17&lt;='תכנון הבראה'!$K75,0,OFFSET('פריסת חובות'!X38,0,-'תכנון הבראה'!$K75))*(1+'תכנון הבראה'!$E75)^('תכנון הבראה'!$K75/12)+
($C47=3)*'תכנון הבראה'!$L75*(X$17&lt;='תכנון הבראה'!$J75))+ IF($C47=4,(1-'תכנון הבראה'!$M75/'תכנון הבראה'!$B75)*'תכנון הבראה'!$C75,0)*(X$17&lt;='תכנון הבראה'!$D75)</f>
        <v>0</v>
      </c>
      <c r="Y47" s="162">
        <f ca="1">IF($A47="",0,($C47=0)*'פריסת חובות'!Y38 +($C47=1)*0+ ($C47=2)*IF(Y$17&lt;='תכנון הבראה'!$K75,0,OFFSET('פריסת חובות'!Y38,0,-'תכנון הבראה'!$K75))*(1+'תכנון הבראה'!$E75)^('תכנון הבראה'!$K75/12)+
($C47=3)*'תכנון הבראה'!$L75*(Y$17&lt;='תכנון הבראה'!$J75))+ IF($C47=4,(1-'תכנון הבראה'!$M75/'תכנון הבראה'!$B75)*'תכנון הבראה'!$C75,0)*(Y$17&lt;='תכנון הבראה'!$D75)</f>
        <v>0</v>
      </c>
      <c r="Z47" s="162">
        <f ca="1">IF($A47="",0,($C47=0)*'פריסת חובות'!Z38 +($C47=1)*0+ ($C47=2)*IF(Z$17&lt;='תכנון הבראה'!$K75,0,OFFSET('פריסת חובות'!Z38,0,-'תכנון הבראה'!$K75))*(1+'תכנון הבראה'!$E75)^('תכנון הבראה'!$K75/12)+
($C47=3)*'תכנון הבראה'!$L75*(Z$17&lt;='תכנון הבראה'!$J75))+ IF($C47=4,(1-'תכנון הבראה'!$M75/'תכנון הבראה'!$B75)*'תכנון הבראה'!$C75,0)*(Z$17&lt;='תכנון הבראה'!$D75)</f>
        <v>0</v>
      </c>
      <c r="AA47" s="162">
        <f ca="1">IF($A47="",0,($C47=0)*'פריסת חובות'!AA38 +($C47=1)*0+ ($C47=2)*IF(AA$17&lt;='תכנון הבראה'!$K75,0,OFFSET('פריסת חובות'!AA38,0,-'תכנון הבראה'!$K75))*(1+'תכנון הבראה'!$E75)^('תכנון הבראה'!$K75/12)+
($C47=3)*'תכנון הבראה'!$L75*(AA$17&lt;='תכנון הבראה'!$J75))+ IF($C47=4,(1-'תכנון הבראה'!$M75/'תכנון הבראה'!$B75)*'תכנון הבראה'!$C75,0)*(AA$17&lt;='תכנון הבראה'!$D75)</f>
        <v>0</v>
      </c>
      <c r="AB47" s="162">
        <f ca="1">IF($A47="",0,($C47=0)*'פריסת חובות'!AB38 +($C47=1)*0+ ($C47=2)*IF(AB$17&lt;='תכנון הבראה'!$K75,0,OFFSET('פריסת חובות'!AB38,0,-'תכנון הבראה'!$K75))*(1+'תכנון הבראה'!$E75)^('תכנון הבראה'!$K75/12)+
($C47=3)*'תכנון הבראה'!$L75*(AB$17&lt;='תכנון הבראה'!$J75))+ IF($C47=4,(1-'תכנון הבראה'!$M75/'תכנון הבראה'!$B75)*'תכנון הבראה'!$C75,0)*(AB$17&lt;='תכנון הבראה'!$D75)</f>
        <v>0</v>
      </c>
      <c r="AC47" s="162">
        <f ca="1">IF($A47="",0,($C47=0)*'פריסת חובות'!AC38 +($C47=1)*0+ ($C47=2)*IF(AC$17&lt;='תכנון הבראה'!$K75,0,OFFSET('פריסת חובות'!AC38,0,-'תכנון הבראה'!$K75))*(1+'תכנון הבראה'!$E75)^('תכנון הבראה'!$K75/12)+
($C47=3)*'תכנון הבראה'!$L75*(AC$17&lt;='תכנון הבראה'!$J75))+ IF($C47=4,(1-'תכנון הבראה'!$M75/'תכנון הבראה'!$B75)*'תכנון הבראה'!$C75,0)*(AC$17&lt;='תכנון הבראה'!$D75)</f>
        <v>0</v>
      </c>
      <c r="AD47" s="162">
        <f ca="1">IF($A47="",0,($C47=0)*'פריסת חובות'!AD38 +($C47=1)*0+ ($C47=2)*IF(AD$17&lt;='תכנון הבראה'!$K75,0,OFFSET('פריסת חובות'!AD38,0,-'תכנון הבראה'!$K75))*(1+'תכנון הבראה'!$E75)^('תכנון הבראה'!$K75/12)+
($C47=3)*'תכנון הבראה'!$L75*(AD$17&lt;='תכנון הבראה'!$J75))+ IF($C47=4,(1-'תכנון הבראה'!$M75/'תכנון הבראה'!$B75)*'תכנון הבראה'!$C75,0)*(AD$17&lt;='תכנון הבראה'!$D75)</f>
        <v>0</v>
      </c>
      <c r="AE47" s="162">
        <f ca="1">IF($A47="",0,($C47=0)*'פריסת חובות'!AE38 +($C47=1)*0+ ($C47=2)*IF(AE$17&lt;='תכנון הבראה'!$K75,0,OFFSET('פריסת חובות'!AE38,0,-'תכנון הבראה'!$K75))*(1+'תכנון הבראה'!$E75)^('תכנון הבראה'!$K75/12)+
($C47=3)*'תכנון הבראה'!$L75*(AE$17&lt;='תכנון הבראה'!$J75))+ IF($C47=4,(1-'תכנון הבראה'!$M75/'תכנון הבראה'!$B75)*'תכנון הבראה'!$C75,0)*(AE$17&lt;='תכנון הבראה'!$D75)</f>
        <v>0</v>
      </c>
      <c r="AF47" s="162">
        <f ca="1">IF($A47="",0,($C47=0)*'פריסת חובות'!AF38 +($C47=1)*0+ ($C47=2)*IF(AF$17&lt;='תכנון הבראה'!$K75,0,OFFSET('פריסת חובות'!AF38,0,-'תכנון הבראה'!$K75))*(1+'תכנון הבראה'!$E75)^('תכנון הבראה'!$K75/12)+
($C47=3)*'תכנון הבראה'!$L75*(AF$17&lt;='תכנון הבראה'!$J75))+ IF($C47=4,(1-'תכנון הבראה'!$M75/'תכנון הבראה'!$B75)*'תכנון הבראה'!$C75,0)*(AF$17&lt;='תכנון הבראה'!$D75)</f>
        <v>0</v>
      </c>
      <c r="AG47" s="162">
        <f ca="1">IF($A47="",0,($C47=0)*'פריסת חובות'!AG38 +($C47=1)*0+ ($C47=2)*IF(AG$17&lt;='תכנון הבראה'!$K75,0,OFFSET('פריסת חובות'!AG38,0,-'תכנון הבראה'!$K75))*(1+'תכנון הבראה'!$E75)^('תכנון הבראה'!$K75/12)+
($C47=3)*'תכנון הבראה'!$L75*(AG$17&lt;='תכנון הבראה'!$J75))+ IF($C47=4,(1-'תכנון הבראה'!$M75/'תכנון הבראה'!$B75)*'תכנון הבראה'!$C75,0)*(AG$17&lt;='תכנון הבראה'!$D75)</f>
        <v>0</v>
      </c>
      <c r="AH47" s="162">
        <f ca="1">IF($A47="",0,($C47=0)*'פריסת חובות'!AH38 +($C47=1)*0+ ($C47=2)*IF(AH$17&lt;='תכנון הבראה'!$K75,0,OFFSET('פריסת חובות'!AH38,0,-'תכנון הבראה'!$K75))*(1+'תכנון הבראה'!$E75)^('תכנון הבראה'!$K75/12)+
($C47=3)*'תכנון הבראה'!$L75*(AH$17&lt;='תכנון הבראה'!$J75))+ IF($C47=4,(1-'תכנון הבראה'!$M75/'תכנון הבראה'!$B75)*'תכנון הבראה'!$C75,0)*(AH$17&lt;='תכנון הבראה'!$D75)</f>
        <v>0</v>
      </c>
      <c r="AI47" s="162">
        <f ca="1">IF($A47="",0,($C47=0)*'פריסת חובות'!AI38 +($C47=1)*0+ ($C47=2)*IF(AI$17&lt;='תכנון הבראה'!$K75,0,OFFSET('פריסת חובות'!AI38,0,-'תכנון הבראה'!$K75))*(1+'תכנון הבראה'!$E75)^('תכנון הבראה'!$K75/12)+
($C47=3)*'תכנון הבראה'!$L75*(AI$17&lt;='תכנון הבראה'!$J75))+ IF($C47=4,(1-'תכנון הבראה'!$M75/'תכנון הבראה'!$B75)*'תכנון הבראה'!$C75,0)*(AI$17&lt;='תכנון הבראה'!$D75)</f>
        <v>0</v>
      </c>
      <c r="AJ47" s="162">
        <f ca="1">IF($A47="",0,($C47=0)*'פריסת חובות'!AJ38 +($C47=1)*0+ ($C47=2)*IF(AJ$17&lt;='תכנון הבראה'!$K75,0,OFFSET('פריסת חובות'!AJ38,0,-'תכנון הבראה'!$K75))*(1+'תכנון הבראה'!$E75)^('תכנון הבראה'!$K75/12)+
($C47=3)*'תכנון הבראה'!$L75*(AJ$17&lt;='תכנון הבראה'!$J75))+ IF($C47=4,(1-'תכנון הבראה'!$M75/'תכנון הבראה'!$B75)*'תכנון הבראה'!$C75,0)*(AJ$17&lt;='תכנון הבראה'!$D75)</f>
        <v>0</v>
      </c>
      <c r="AK47" s="162">
        <f ca="1">IF($A47="",0,($C47=0)*'פריסת חובות'!AK38 +($C47=1)*0+ ($C47=2)*IF(AK$17&lt;='תכנון הבראה'!$K75,0,OFFSET('פריסת חובות'!AK38,0,-'תכנון הבראה'!$K75))*(1+'תכנון הבראה'!$E75)^('תכנון הבראה'!$K75/12)+
($C47=3)*'תכנון הבראה'!$L75*(AK$17&lt;='תכנון הבראה'!$J75))+ IF($C47=4,(1-'תכנון הבראה'!$M75/'תכנון הבראה'!$B75)*'תכנון הבראה'!$C75,0)*(AK$17&lt;='תכנון הבראה'!$D75)</f>
        <v>0</v>
      </c>
      <c r="AL47" s="162">
        <f ca="1">IF($A47="",0,($C47=0)*'פריסת חובות'!AL38 +($C47=1)*0+ ($C47=2)*IF(AL$17&lt;='תכנון הבראה'!$K75,0,OFFSET('פריסת חובות'!AL38,0,-'תכנון הבראה'!$K75))*(1+'תכנון הבראה'!$E75)^('תכנון הבראה'!$K75/12)+
($C47=3)*'תכנון הבראה'!$L75*(AL$17&lt;='תכנון הבראה'!$J75))+ IF($C47=4,(1-'תכנון הבראה'!$M75/'תכנון הבראה'!$B75)*'תכנון הבראה'!$C75,0)*(AL$17&lt;='תכנון הבראה'!$D75)</f>
        <v>0</v>
      </c>
      <c r="AM47" s="162">
        <f ca="1">IF($A47="",0,($C47=0)*'פריסת חובות'!AM38 +($C47=1)*0+ ($C47=2)*IF(AM$17&lt;='תכנון הבראה'!$K75,0,OFFSET('פריסת חובות'!AM38,0,-'תכנון הבראה'!$K75))*(1+'תכנון הבראה'!$E75)^('תכנון הבראה'!$K75/12)+
($C47=3)*'תכנון הבראה'!$L75*(AM$17&lt;='תכנון הבראה'!$J75))+ IF($C47=4,(1-'תכנון הבראה'!$M75/'תכנון הבראה'!$B75)*'תכנון הבראה'!$C75,0)*(AM$17&lt;='תכנון הבראה'!$D75)</f>
        <v>0</v>
      </c>
      <c r="AN47" s="162">
        <f ca="1">IF($A47="",0,($C47=0)*'פריסת חובות'!AN38 +($C47=1)*0+ ($C47=2)*IF(AN$17&lt;='תכנון הבראה'!$K75,0,OFFSET('פריסת חובות'!AN38,0,-'תכנון הבראה'!$K75))*(1+'תכנון הבראה'!$E75)^('תכנון הבראה'!$K75/12)+
($C47=3)*'תכנון הבראה'!$L75*(AN$17&lt;='תכנון הבראה'!$J75))+ IF($C47=4,(1-'תכנון הבראה'!$M75/'תכנון הבראה'!$B75)*'תכנון הבראה'!$C75,0)*(AN$17&lt;='תכנון הבראה'!$D75)</f>
        <v>0</v>
      </c>
      <c r="AO47" s="162">
        <f ca="1">IF($A47="",0,($C47=0)*'פריסת חובות'!AO38 +($C47=1)*0+ ($C47=2)*IF(AO$17&lt;='תכנון הבראה'!$K75,0,OFFSET('פריסת חובות'!AO38,0,-'תכנון הבראה'!$K75))*(1+'תכנון הבראה'!$E75)^('תכנון הבראה'!$K75/12)+
($C47=3)*'תכנון הבראה'!$L75*(AO$17&lt;='תכנון הבראה'!$J75))+ IF($C47=4,(1-'תכנון הבראה'!$M75/'תכנון הבראה'!$B75)*'תכנון הבראה'!$C75,0)*(AO$17&lt;='תכנון הבראה'!$D75)</f>
        <v>0</v>
      </c>
      <c r="AP47" s="162">
        <f ca="1">IF($A47="",0,($C47=0)*'פריסת חובות'!AP38 +($C47=1)*0+ ($C47=2)*IF(AP$17&lt;='תכנון הבראה'!$K75,0,OFFSET('פריסת חובות'!AP38,0,-'תכנון הבראה'!$K75))*(1+'תכנון הבראה'!$E75)^('תכנון הבראה'!$K75/12)+
($C47=3)*'תכנון הבראה'!$L75*(AP$17&lt;='תכנון הבראה'!$J75))+ IF($C47=4,(1-'תכנון הבראה'!$M75/'תכנון הבראה'!$B75)*'תכנון הבראה'!$C75,0)*(AP$17&lt;='תכנון הבראה'!$D75)</f>
        <v>0</v>
      </c>
      <c r="AQ47" s="162">
        <f ca="1">IF($A47="",0,($C47=0)*'פריסת חובות'!AQ38 +($C47=1)*0+ ($C47=2)*IF(AQ$17&lt;='תכנון הבראה'!$K75,0,OFFSET('פריסת חובות'!AQ38,0,-'תכנון הבראה'!$K75))*(1+'תכנון הבראה'!$E75)^('תכנון הבראה'!$K75/12)+
($C47=3)*'תכנון הבראה'!$L75*(AQ$17&lt;='תכנון הבראה'!$J75))+ IF($C47=4,(1-'תכנון הבראה'!$M75/'תכנון הבראה'!$B75)*'תכנון הבראה'!$C75,0)*(AQ$17&lt;='תכנון הבראה'!$D75)</f>
        <v>0</v>
      </c>
      <c r="AR47" s="162">
        <f ca="1">IF($A47="",0,($C47=0)*'פריסת חובות'!AR38 +($C47=1)*0+ ($C47=2)*IF(AR$17&lt;='תכנון הבראה'!$K75,0,OFFSET('פריסת חובות'!AR38,0,-'תכנון הבראה'!$K75))*(1+'תכנון הבראה'!$E75)^('תכנון הבראה'!$K75/12)+
($C47=3)*'תכנון הבראה'!$L75*(AR$17&lt;='תכנון הבראה'!$J75))+ IF($C47=4,(1-'תכנון הבראה'!$M75/'תכנון הבראה'!$B75)*'תכנון הבראה'!$C75,0)*(AR$17&lt;='תכנון הבראה'!$D75)</f>
        <v>0</v>
      </c>
      <c r="AS47" s="162">
        <f ca="1">IF($A47="",0,($C47=0)*'פריסת חובות'!AS38 +($C47=1)*0+ ($C47=2)*IF(AS$17&lt;='תכנון הבראה'!$K75,0,OFFSET('פריסת חובות'!AS38,0,-'תכנון הבראה'!$K75))*(1+'תכנון הבראה'!$E75)^('תכנון הבראה'!$K75/12)+
($C47=3)*'תכנון הבראה'!$L75*(AS$17&lt;='תכנון הבראה'!$J75))+ IF($C47=4,(1-'תכנון הבראה'!$M75/'תכנון הבראה'!$B75)*'תכנון הבראה'!$C75,0)*(AS$17&lt;='תכנון הבראה'!$D75)</f>
        <v>0</v>
      </c>
      <c r="AT47" s="162">
        <f ca="1">IF($A47="",0,($C47=0)*'פריסת חובות'!AT38 +($C47=1)*0+ ($C47=2)*IF(AT$17&lt;='תכנון הבראה'!$K75,0,OFFSET('פריסת חובות'!AT38,0,-'תכנון הבראה'!$K75))*(1+'תכנון הבראה'!$E75)^('תכנון הבראה'!$K75/12)+
($C47=3)*'תכנון הבראה'!$L75*(AT$17&lt;='תכנון הבראה'!$J75))+ IF($C47=4,(1-'תכנון הבראה'!$M75/'תכנון הבראה'!$B75)*'תכנון הבראה'!$C75,0)*(AT$17&lt;='תכנון הבראה'!$D75)</f>
        <v>0</v>
      </c>
      <c r="AU47" s="162">
        <f ca="1">IF($A47="",0,($C47=0)*'פריסת חובות'!AU38 +($C47=1)*0+ ($C47=2)*IF(AU$17&lt;='תכנון הבראה'!$K75,0,OFFSET('פריסת חובות'!AU38,0,-'תכנון הבראה'!$K75))*(1+'תכנון הבראה'!$E75)^('תכנון הבראה'!$K75/12)+
($C47=3)*'תכנון הבראה'!$L75*(AU$17&lt;='תכנון הבראה'!$J75))+ IF($C47=4,(1-'תכנון הבראה'!$M75/'תכנון הבראה'!$B75)*'תכנון הבראה'!$C75,0)*(AU$17&lt;='תכנון הבראה'!$D75)</f>
        <v>0</v>
      </c>
      <c r="AV47" s="162">
        <f ca="1">IF($A47="",0,($C47=0)*'פריסת חובות'!AV38 +($C47=1)*0+ ($C47=2)*IF(AV$17&lt;='תכנון הבראה'!$K75,0,OFFSET('פריסת חובות'!AV38,0,-'תכנון הבראה'!$K75))*(1+'תכנון הבראה'!$E75)^('תכנון הבראה'!$K75/12)+
($C47=3)*'תכנון הבראה'!$L75*(AV$17&lt;='תכנון הבראה'!$J75))+ IF($C47=4,(1-'תכנון הבראה'!$M75/'תכנון הבראה'!$B75)*'תכנון הבראה'!$C75,0)*(AV$17&lt;='תכנון הבראה'!$D75)</f>
        <v>0</v>
      </c>
      <c r="AW47" s="162">
        <f ca="1">IF($A47="",0,($C47=0)*'פריסת חובות'!AW38 +($C47=1)*0+ ($C47=2)*IF(AW$17&lt;='תכנון הבראה'!$K75,0,OFFSET('פריסת חובות'!AW38,0,-'תכנון הבראה'!$K75))*(1+'תכנון הבראה'!$E75)^('תכנון הבראה'!$K75/12)+
($C47=3)*'תכנון הבראה'!$L75*(AW$17&lt;='תכנון הבראה'!$J75))+ IF($C47=4,(1-'תכנון הבראה'!$M75/'תכנון הבראה'!$B75)*'תכנון הבראה'!$C75,0)*(AW$17&lt;='תכנון הבראה'!$D75)</f>
        <v>0</v>
      </c>
      <c r="AX47" s="162">
        <f ca="1">IF($A47="",0,($C47=0)*'פריסת חובות'!AX38 +($C47=1)*0+ ($C47=2)*IF(AX$17&lt;='תכנון הבראה'!$K75,0,OFFSET('פריסת חובות'!AX38,0,-'תכנון הבראה'!$K75))*(1+'תכנון הבראה'!$E75)^('תכנון הבראה'!$K75/12)+
($C47=3)*'תכנון הבראה'!$L75*(AX$17&lt;='תכנון הבראה'!$J75))+ IF($C47=4,(1-'תכנון הבראה'!$M75/'תכנון הבראה'!$B75)*'תכנון הבראה'!$C75,0)*(AX$17&lt;='תכנון הבראה'!$D75)</f>
        <v>0</v>
      </c>
      <c r="AY47" s="162">
        <f ca="1">IF($A47="",0,($C47=0)*'פריסת חובות'!AY38 +($C47=1)*0+ ($C47=2)*IF(AY$17&lt;='תכנון הבראה'!$K75,0,OFFSET('פריסת חובות'!AY38,0,-'תכנון הבראה'!$K75))*(1+'תכנון הבראה'!$E75)^('תכנון הבראה'!$K75/12)+
($C47=3)*'תכנון הבראה'!$L75*(AY$17&lt;='תכנון הבראה'!$J75))+ IF($C47=4,(1-'תכנון הבראה'!$M75/'תכנון הבראה'!$B75)*'תכנון הבראה'!$C75,0)*(AY$17&lt;='תכנון הבראה'!$D75)</f>
        <v>0</v>
      </c>
      <c r="AZ47" s="162">
        <f ca="1">IF($A47="",0,($C47=0)*'פריסת חובות'!AZ38 +($C47=1)*0+ ($C47=2)*IF(AZ$17&lt;='תכנון הבראה'!$K75,0,OFFSET('פריסת חובות'!AZ38,0,-'תכנון הבראה'!$K75))*(1+'תכנון הבראה'!$E75)^('תכנון הבראה'!$K75/12)+
($C47=3)*'תכנון הבראה'!$L75*(AZ$17&lt;='תכנון הבראה'!$J75))+ IF($C47=4,(1-'תכנון הבראה'!$M75/'תכנון הבראה'!$B75)*'תכנון הבראה'!$C75,0)*(AZ$17&lt;='תכנון הבראה'!$D75)</f>
        <v>0</v>
      </c>
      <c r="BA47" s="162">
        <f ca="1">IF($A47="",0,($C47=0)*'פריסת חובות'!BA38 +($C47=1)*0+ ($C47=2)*IF(BA$17&lt;='תכנון הבראה'!$K75,0,OFFSET('פריסת חובות'!BA38,0,-'תכנון הבראה'!$K75))*(1+'תכנון הבראה'!$E75)^('תכנון הבראה'!$K75/12)+
($C47=3)*'תכנון הבראה'!$L75*(BA$17&lt;='תכנון הבראה'!$J75))+ IF($C47=4,(1-'תכנון הבראה'!$M75/'תכנון הבראה'!$B75)*'תכנון הבראה'!$C75,0)*(BA$17&lt;='תכנון הבראה'!$D75)</f>
        <v>0</v>
      </c>
      <c r="BB47" s="162">
        <f ca="1">IF($A47="",0,($C47=0)*'פריסת חובות'!BB38 +($C47=1)*0+ ($C47=2)*IF(BB$17&lt;='תכנון הבראה'!$K75,0,OFFSET('פריסת חובות'!BB38,0,-'תכנון הבראה'!$K75))*(1+'תכנון הבראה'!$E75)^('תכנון הבראה'!$K75/12)+
($C47=3)*'תכנון הבראה'!$L75*(BB$17&lt;='תכנון הבראה'!$J75))+ IF($C47=4,(1-'תכנון הבראה'!$M75/'תכנון הבראה'!$B75)*'תכנון הבראה'!$C75,0)*(BB$17&lt;='תכנון הבראה'!$D75)</f>
        <v>0</v>
      </c>
      <c r="BC47" s="162">
        <f ca="1">IF($A47="",0,($C47=0)*'פריסת חובות'!BC38 +($C47=1)*0+ ($C47=2)*IF(BC$17&lt;='תכנון הבראה'!$K75,0,OFFSET('פריסת חובות'!BC38,0,-'תכנון הבראה'!$K75))*(1+'תכנון הבראה'!$E75)^('תכנון הבראה'!$K75/12)+
($C47=3)*'תכנון הבראה'!$L75*(BC$17&lt;='תכנון הבראה'!$J75))+ IF($C47=4,(1-'תכנון הבראה'!$M75/'תכנון הבראה'!$B75)*'תכנון הבראה'!$C75,0)*(BC$17&lt;='תכנון הבראה'!$D75)</f>
        <v>0</v>
      </c>
      <c r="BD47" s="162">
        <f ca="1">IF($A47="",0,($C47=0)*'פריסת חובות'!BD38 +($C47=1)*0+ ($C47=2)*IF(BD$17&lt;='תכנון הבראה'!$K75,0,OFFSET('פריסת חובות'!BD38,0,-'תכנון הבראה'!$K75))*(1+'תכנון הבראה'!$E75)^('תכנון הבראה'!$K75/12)+
($C47=3)*'תכנון הבראה'!$L75*(BD$17&lt;='תכנון הבראה'!$J75))+ IF($C47=4,(1-'תכנון הבראה'!$M75/'תכנון הבראה'!$B75)*'תכנון הבראה'!$C75,0)*(BD$17&lt;='תכנון הבראה'!$D75)</f>
        <v>0</v>
      </c>
      <c r="BE47" s="162">
        <f ca="1">IF($A47="",0,($C47=0)*'פריסת חובות'!BE38 +($C47=1)*0+ ($C47=2)*IF(BE$17&lt;='תכנון הבראה'!$K75,0,OFFSET('פריסת חובות'!BE38,0,-'תכנון הבראה'!$K75))*(1+'תכנון הבראה'!$E75)^('תכנון הבראה'!$K75/12)+
($C47=3)*'תכנון הבראה'!$L75*(BE$17&lt;='תכנון הבראה'!$J75))+ IF($C47=4,(1-'תכנון הבראה'!$M75/'תכנון הבראה'!$B75)*'תכנון הבראה'!$C75,0)*(BE$17&lt;='תכנון הבראה'!$D75)</f>
        <v>0</v>
      </c>
      <c r="BF47" s="162">
        <f ca="1">IF($A47="",0,($C47=0)*'פריסת חובות'!BF38 +($C47=1)*0+ ($C47=2)*IF(BF$17&lt;='תכנון הבראה'!$K75,0,OFFSET('פריסת חובות'!BF38,0,-'תכנון הבראה'!$K75))*(1+'תכנון הבראה'!$E75)^('תכנון הבראה'!$K75/12)+
($C47=3)*'תכנון הבראה'!$L75*(BF$17&lt;='תכנון הבראה'!$J75))+ IF($C47=4,(1-'תכנון הבראה'!$M75/'תכנון הבראה'!$B75)*'תכנון הבראה'!$C75,0)*(BF$17&lt;='תכנון הבראה'!$D75)</f>
        <v>0</v>
      </c>
      <c r="BG47" s="162">
        <f ca="1">IF($A47="",0,($C47=0)*'פריסת חובות'!BG38 +($C47=1)*0+ ($C47=2)*IF(BG$17&lt;='תכנון הבראה'!$K75,0,OFFSET('פריסת חובות'!BG38,0,-'תכנון הבראה'!$K75))*(1+'תכנון הבראה'!$E75)^('תכנון הבראה'!$K75/12)+
($C47=3)*'תכנון הבראה'!$L75*(BG$17&lt;='תכנון הבראה'!$J75))+ IF($C47=4,(1-'תכנון הבראה'!$M75/'תכנון הבראה'!$B75)*'תכנון הבראה'!$C75,0)*(BG$17&lt;='תכנון הבראה'!$D75)</f>
        <v>0</v>
      </c>
      <c r="BH47" s="162">
        <f ca="1">IF($A47="",0,($C47=0)*'פריסת חובות'!BH38 +($C47=1)*0+ ($C47=2)*IF(BH$17&lt;='תכנון הבראה'!$K75,0,OFFSET('פריסת חובות'!BH38,0,-'תכנון הבראה'!$K75))*(1+'תכנון הבראה'!$E75)^('תכנון הבראה'!$K75/12)+
($C47=3)*'תכנון הבראה'!$L75*(BH$17&lt;='תכנון הבראה'!$J75))+ IF($C47=4,(1-'תכנון הבראה'!$M75/'תכנון הבראה'!$B75)*'תכנון הבראה'!$C75,0)*(BH$17&lt;='תכנון הבראה'!$D75)</f>
        <v>0</v>
      </c>
      <c r="BI47" s="162">
        <f ca="1">IF($A47="",0,($C47=0)*'פריסת חובות'!BI38 +($C47=1)*0+ ($C47=2)*IF(BI$17&lt;='תכנון הבראה'!$K75,0,OFFSET('פריסת חובות'!BI38,0,-'תכנון הבראה'!$K75))*(1+'תכנון הבראה'!$E75)^('תכנון הבראה'!$K75/12)+
($C47=3)*'תכנון הבראה'!$L75*(BI$17&lt;='תכנון הבראה'!$J75))+ IF($C47=4,(1-'תכנון הבראה'!$M75/'תכנון הבראה'!$B75)*'תכנון הבראה'!$C75,0)*(BI$17&lt;='תכנון הבראה'!$D75)</f>
        <v>0</v>
      </c>
      <c r="BJ47" s="162">
        <f ca="1">IF($A47="",0,($C47=0)*'פריסת חובות'!BJ38 +($C47=1)*0+ ($C47=2)*IF(BJ$17&lt;='תכנון הבראה'!$K75,0,OFFSET('פריסת חובות'!BJ38,0,-'תכנון הבראה'!$K75))*(1+'תכנון הבראה'!$E75)^('תכנון הבראה'!$K75/12)+
($C47=3)*'תכנון הבראה'!$L75*(BJ$17&lt;='תכנון הבראה'!$J75))+ IF($C47=4,(1-'תכנון הבראה'!$M75/'תכנון הבראה'!$B75)*'תכנון הבראה'!$C75,0)*(BJ$17&lt;='תכנון הבראה'!$D75)</f>
        <v>0</v>
      </c>
      <c r="BK47" s="162">
        <f ca="1">IF($A47="",0,($C47=0)*'פריסת חובות'!BK38 +($C47=1)*0+ ($C47=2)*IF(BK$17&lt;='תכנון הבראה'!$K75,0,OFFSET('פריסת חובות'!BK38,0,-'תכנון הבראה'!$K75))*(1+'תכנון הבראה'!$E75)^('תכנון הבראה'!$K75/12)+
($C47=3)*'תכנון הבראה'!$L75*(BK$17&lt;='תכנון הבראה'!$J75))+ IF($C47=4,(1-'תכנון הבראה'!$M75/'תכנון הבראה'!$B75)*'תכנון הבראה'!$C75,0)*(BK$17&lt;='תכנון הבראה'!$D75)</f>
        <v>0</v>
      </c>
      <c r="BL47" s="162">
        <f ca="1">IF($A47="",0,($C47=0)*'פריסת חובות'!BL38 +($C47=1)*0+ ($C47=2)*IF(BL$17&lt;='תכנון הבראה'!$K75,0,OFFSET('פריסת חובות'!BL38,0,-'תכנון הבראה'!$K75))*(1+'תכנון הבראה'!$E75)^('תכנון הבראה'!$K75/12)+
($C47=3)*'תכנון הבראה'!$L75*(BL$17&lt;='תכנון הבראה'!$J75))+ IF($C47=4,(1-'תכנון הבראה'!$M75/'תכנון הבראה'!$B75)*'תכנון הבראה'!$C75,0)*(BL$17&lt;='תכנון הבראה'!$D75)</f>
        <v>0</v>
      </c>
      <c r="BM47" s="162">
        <f ca="1">IF($A47="",0,($C47=0)*'פריסת חובות'!BM38 +($C47=1)*0+ ($C47=2)*IF(BM$17&lt;='תכנון הבראה'!$K75,0,OFFSET('פריסת חובות'!BM38,0,-'תכנון הבראה'!$K75))*(1+'תכנון הבראה'!$E75)^('תכנון הבראה'!$K75/12)+
($C47=3)*'תכנון הבראה'!$L75*(BM$17&lt;='תכנון הבראה'!$J75))+ IF($C47=4,(1-'תכנון הבראה'!$M75/'תכנון הבראה'!$B75)*'תכנון הבראה'!$C75,0)*(BM$17&lt;='תכנון הבראה'!$D75)</f>
        <v>0</v>
      </c>
      <c r="BN47" s="162">
        <f ca="1">IF($A47="",0,($C47=0)*'פריסת חובות'!BN38 +($C47=1)*0+ ($C47=2)*IF(BN$17&lt;='תכנון הבראה'!$K75,0,OFFSET('פריסת חובות'!BN38,0,-'תכנון הבראה'!$K75))*(1+'תכנון הבראה'!$E75)^('תכנון הבראה'!$K75/12)+
($C47=3)*'תכנון הבראה'!$L75*(BN$17&lt;='תכנון הבראה'!$J75))+ IF($C47=4,(1-'תכנון הבראה'!$M75/'תכנון הבראה'!$B75)*'תכנון הבראה'!$C75,0)*(BN$17&lt;='תכנון הבראה'!$D75)</f>
        <v>0</v>
      </c>
      <c r="BO47" s="162">
        <f ca="1">IF($A47="",0,($C47=0)*'פריסת חובות'!BO38 +($C47=1)*0+ ($C47=2)*IF(BO$17&lt;='תכנון הבראה'!$K75,0,OFFSET('פריסת חובות'!BO38,0,-'תכנון הבראה'!$K75))*(1+'תכנון הבראה'!$E75)^('תכנון הבראה'!$K75/12)+
($C47=3)*'תכנון הבראה'!$L75*(BO$17&lt;='תכנון הבראה'!$J75))+ IF($C47=4,(1-'תכנון הבראה'!$M75/'תכנון הבראה'!$B75)*'תכנון הבראה'!$C75,0)*(BO$17&lt;='תכנון הבראה'!$D75)</f>
        <v>0</v>
      </c>
      <c r="BP47" s="162">
        <f ca="1">IF($A47="",0,($C47=0)*'פריסת חובות'!BP38 +($C47=1)*0+ ($C47=2)*IF(BP$17&lt;='תכנון הבראה'!$K75,0,OFFSET('פריסת חובות'!BP38,0,-'תכנון הבראה'!$K75))*(1+'תכנון הבראה'!$E75)^('תכנון הבראה'!$K75/12)+
($C47=3)*'תכנון הבראה'!$L75*(BP$17&lt;='תכנון הבראה'!$J75))+ IF($C47=4,(1-'תכנון הבראה'!$M75/'תכנון הבראה'!$B75)*'תכנון הבראה'!$C75,0)*(BP$17&lt;='תכנון הבראה'!$D75)</f>
        <v>0</v>
      </c>
      <c r="BQ47" s="162">
        <f ca="1">IF($A47="",0,($C47=0)*'פריסת חובות'!BQ38 +($C47=1)*0+ ($C47=2)*IF(BQ$17&lt;='תכנון הבראה'!$K75,0,OFFSET('פריסת חובות'!BQ38,0,-'תכנון הבראה'!$K75))*(1+'תכנון הבראה'!$E75)^('תכנון הבראה'!$K75/12)+
($C47=3)*'תכנון הבראה'!$L75*(BQ$17&lt;='תכנון הבראה'!$J75))+ IF($C47=4,(1-'תכנון הבראה'!$M75/'תכנון הבראה'!$B75)*'תכנון הבראה'!$C75,0)*(BQ$17&lt;='תכנון הבראה'!$D75)</f>
        <v>0</v>
      </c>
      <c r="BR47" s="162">
        <f ca="1">IF($A47="",0,($C47=0)*'פריסת חובות'!BR38 +($C47=1)*0+ ($C47=2)*IF(BR$17&lt;='תכנון הבראה'!$K75,0,OFFSET('פריסת חובות'!BR38,0,-'תכנון הבראה'!$K75))*(1+'תכנון הבראה'!$E75)^('תכנון הבראה'!$K75/12)+
($C47=3)*'תכנון הבראה'!$L75*(BR$17&lt;='תכנון הבראה'!$J75))+ IF($C47=4,(1-'תכנון הבראה'!$M75/'תכנון הבראה'!$B75)*'תכנון הבראה'!$C75,0)*(BR$17&lt;='תכנון הבראה'!$D75)</f>
        <v>0</v>
      </c>
      <c r="BS47" s="162">
        <f ca="1">IF($A47="",0,($C47=0)*'פריסת חובות'!BS38 +($C47=1)*0+ ($C47=2)*IF(BS$17&lt;='תכנון הבראה'!$K75,0,OFFSET('פריסת חובות'!BS38,0,-'תכנון הבראה'!$K75))*(1+'תכנון הבראה'!$E75)^('תכנון הבראה'!$K75/12)+
($C47=3)*'תכנון הבראה'!$L75*(BS$17&lt;='תכנון הבראה'!$J75))+ IF($C47=4,(1-'תכנון הבראה'!$M75/'תכנון הבראה'!$B75)*'תכנון הבראה'!$C75,0)*(BS$17&lt;='תכנון הבראה'!$D75)</f>
        <v>0</v>
      </c>
      <c r="BT47" s="162">
        <f ca="1">IF($A47="",0,($C47=0)*'פריסת חובות'!BT38 +($C47=1)*0+ ($C47=2)*IF(BT$17&lt;='תכנון הבראה'!$K75,0,OFFSET('פריסת חובות'!BT38,0,-'תכנון הבראה'!$K75))*(1+'תכנון הבראה'!$E75)^('תכנון הבראה'!$K75/12)+
($C47=3)*'תכנון הבראה'!$L75*(BT$17&lt;='תכנון הבראה'!$J75))+ IF($C47=4,(1-'תכנון הבראה'!$M75/'תכנון הבראה'!$B75)*'תכנון הבראה'!$C75,0)*(BT$17&lt;='תכנון הבראה'!$D75)</f>
        <v>0</v>
      </c>
      <c r="BU47" s="162">
        <f ca="1">IF($A47="",0,($C47=0)*'פריסת חובות'!BU38 +($C47=1)*0+ ($C47=2)*IF(BU$17&lt;='תכנון הבראה'!$K75,0,OFFSET('פריסת חובות'!BU38,0,-'תכנון הבראה'!$K75))*(1+'תכנון הבראה'!$E75)^('תכנון הבראה'!$K75/12)+
($C47=3)*'תכנון הבראה'!$L75*(BU$17&lt;='תכנון הבראה'!$J75))+ IF($C47=4,(1-'תכנון הבראה'!$M75/'תכנון הבראה'!$B75)*'תכנון הבראה'!$C75,0)*(BU$17&lt;='תכנון הבראה'!$D75)</f>
        <v>0</v>
      </c>
      <c r="BV47" s="162">
        <f ca="1">IF($A47="",0,($C47=0)*'פריסת חובות'!BV38 +($C47=1)*0+ ($C47=2)*IF(BV$17&lt;='תכנון הבראה'!$K75,0,OFFSET('פריסת חובות'!BV38,0,-'תכנון הבראה'!$K75))*(1+'תכנון הבראה'!$E75)^('תכנון הבראה'!$K75/12)+
($C47=3)*'תכנון הבראה'!$L75*(BV$17&lt;='תכנון הבראה'!$J75))+ IF($C47=4,(1-'תכנון הבראה'!$M75/'תכנון הבראה'!$B75)*'תכנון הבראה'!$C75,0)*(BV$17&lt;='תכנון הבראה'!$D75)</f>
        <v>0</v>
      </c>
      <c r="BW47" s="162">
        <f ca="1">IF($A47="",0,($C47=0)*'פריסת חובות'!BW38 +($C47=1)*0+ ($C47=2)*IF(BW$17&lt;='תכנון הבראה'!$K75,0,OFFSET('פריסת חובות'!BW38,0,-'תכנון הבראה'!$K75))*(1+'תכנון הבראה'!$E75)^('תכנון הבראה'!$K75/12)+
($C47=3)*'תכנון הבראה'!$L75*(BW$17&lt;='תכנון הבראה'!$J75))+ IF($C47=4,(1-'תכנון הבראה'!$M75/'תכנון הבראה'!$B75)*'תכנון הבראה'!$C75,0)*(BW$17&lt;='תכנון הבראה'!$D75)</f>
        <v>0</v>
      </c>
      <c r="BX47" s="162">
        <f ca="1">IF($A47="",0,($C47=0)*'פריסת חובות'!BX38 +($C47=1)*0+ ($C47=2)*IF(BX$17&lt;='תכנון הבראה'!$K75,0,OFFSET('פריסת חובות'!BX38,0,-'תכנון הבראה'!$K75))*(1+'תכנון הבראה'!$E75)^('תכנון הבראה'!$K75/12)+
($C47=3)*'תכנון הבראה'!$L75*(BX$17&lt;='תכנון הבראה'!$J75))+ IF($C47=4,(1-'תכנון הבראה'!$M75/'תכנון הבראה'!$B75)*'תכנון הבראה'!$C75,0)*(BX$17&lt;='תכנון הבראה'!$D75)</f>
        <v>0</v>
      </c>
      <c r="BY47" s="162">
        <f ca="1">IF($A47="",0,($C47=0)*'פריסת חובות'!BY38 +($C47=1)*0+ ($C47=2)*IF(BY$17&lt;='תכנון הבראה'!$K75,0,OFFSET('פריסת חובות'!BY38,0,-'תכנון הבראה'!$K75))*(1+'תכנון הבראה'!$E75)^('תכנון הבראה'!$K75/12)+
($C47=3)*'תכנון הבראה'!$L75*(BY$17&lt;='תכנון הבראה'!$J75))+ IF($C47=4,(1-'תכנון הבראה'!$M75/'תכנון הבראה'!$B75)*'תכנון הבראה'!$C75,0)*(BY$17&lt;='תכנון הבראה'!$D75)</f>
        <v>0</v>
      </c>
      <c r="BZ47" s="162">
        <f ca="1">IF($A47="",0,($C47=0)*'פריסת חובות'!BZ38 +($C47=1)*0+ ($C47=2)*IF(BZ$17&lt;='תכנון הבראה'!$K75,0,OFFSET('פריסת חובות'!BZ38,0,-'תכנון הבראה'!$K75))*(1+'תכנון הבראה'!$E75)^('תכנון הבראה'!$K75/12)+
($C47=3)*'תכנון הבראה'!$L75*(BZ$17&lt;='תכנון הבראה'!$J75))+ IF($C47=4,(1-'תכנון הבראה'!$M75/'תכנון הבראה'!$B75)*'תכנון הבראה'!$C75,0)*(BZ$17&lt;='תכנון הבראה'!$D75)</f>
        <v>0</v>
      </c>
      <c r="CA47" s="162">
        <f ca="1">IF($A47="",0,($C47=0)*'פריסת חובות'!CA38 +($C47=1)*0+ ($C47=2)*IF(CA$17&lt;='תכנון הבראה'!$K75,0,OFFSET('פריסת חובות'!CA38,0,-'תכנון הבראה'!$K75))*(1+'תכנון הבראה'!$E75)^('תכנון הבראה'!$K75/12)+
($C47=3)*'תכנון הבראה'!$L75*(CA$17&lt;='תכנון הבראה'!$J75))+ IF($C47=4,(1-'תכנון הבראה'!$M75/'תכנון הבראה'!$B75)*'תכנון הבראה'!$C75,0)*(CA$17&lt;='תכנון הבראה'!$D75)</f>
        <v>0</v>
      </c>
      <c r="CB47" s="162">
        <f ca="1">IF($A47="",0,($C47=0)*'פריסת חובות'!CB38 +($C47=1)*0+ ($C47=2)*IF(CB$17&lt;='תכנון הבראה'!$K75,0,OFFSET('פריסת חובות'!CB38,0,-'תכנון הבראה'!$K75))*(1+'תכנון הבראה'!$E75)^('תכנון הבראה'!$K75/12)+
($C47=3)*'תכנון הבראה'!$L75*(CB$17&lt;='תכנון הבראה'!$J75))+ IF($C47=4,(1-'תכנון הבראה'!$M75/'תכנון הבראה'!$B75)*'תכנון הבראה'!$C75,0)*(CB$17&lt;='תכנון הבראה'!$D75)</f>
        <v>0</v>
      </c>
      <c r="CC47" s="162">
        <f ca="1">IF($A47="",0,($C47=0)*'פריסת חובות'!CC38 +($C47=1)*0+ ($C47=2)*IF(CC$17&lt;='תכנון הבראה'!$K75,0,OFFSET('פריסת חובות'!CC38,0,-'תכנון הבראה'!$K75))*(1+'תכנון הבראה'!$E75)^('תכנון הבראה'!$K75/12)+
($C47=3)*'תכנון הבראה'!$L75*(CC$17&lt;='תכנון הבראה'!$J75))+ IF($C47=4,(1-'תכנון הבראה'!$M75/'תכנון הבראה'!$B75)*'תכנון הבראה'!$C75,0)*(CC$17&lt;='תכנון הבראה'!$D75)</f>
        <v>0</v>
      </c>
      <c r="CD47" s="162">
        <f ca="1">IF($A47="",0,($C47=0)*'פריסת חובות'!CD38 +($C47=1)*0+ ($C47=2)*IF(CD$17&lt;='תכנון הבראה'!$K75,0,OFFSET('פריסת חובות'!CD38,0,-'תכנון הבראה'!$K75))*(1+'תכנון הבראה'!$E75)^('תכנון הבראה'!$K75/12)+
($C47=3)*'תכנון הבראה'!$L75*(CD$17&lt;='תכנון הבראה'!$J75))+ IF($C47=4,(1-'תכנון הבראה'!$M75/'תכנון הבראה'!$B75)*'תכנון הבראה'!$C75,0)*(CD$17&lt;='תכנון הבראה'!$D75)</f>
        <v>0</v>
      </c>
      <c r="CE47" s="162">
        <f ca="1">IF($A47="",0,($C47=0)*'פריסת חובות'!CE38 +($C47=1)*0+ ($C47=2)*IF(CE$17&lt;='תכנון הבראה'!$K75,0,OFFSET('פריסת חובות'!CE38,0,-'תכנון הבראה'!$K75))*(1+'תכנון הבראה'!$E75)^('תכנון הבראה'!$K75/12)+
($C47=3)*'תכנון הבראה'!$L75*(CE$17&lt;='תכנון הבראה'!$J75))+ IF($C47=4,(1-'תכנון הבראה'!$M75/'תכנון הבראה'!$B75)*'תכנון הבראה'!$C75,0)*(CE$17&lt;='תכנון הבראה'!$D75)</f>
        <v>0</v>
      </c>
      <c r="CF47" s="162">
        <f ca="1">IF($A47="",0,($C47=0)*'פריסת חובות'!CF38 +($C47=1)*0+ ($C47=2)*IF(CF$17&lt;='תכנון הבראה'!$K75,0,OFFSET('פריסת חובות'!CF38,0,-'תכנון הבראה'!$K75))*(1+'תכנון הבראה'!$E75)^('תכנון הבראה'!$K75/12)+
($C47=3)*'תכנון הבראה'!$L75*(CF$17&lt;='תכנון הבראה'!$J75))+ IF($C47=4,(1-'תכנון הבראה'!$M75/'תכנון הבראה'!$B75)*'תכנון הבראה'!$C75,0)*(CF$17&lt;='תכנון הבראה'!$D75)</f>
        <v>0</v>
      </c>
      <c r="CG47" s="162">
        <f ca="1">IF($A47="",0,($C47=0)*'פריסת חובות'!CG38 +($C47=1)*0+ ($C47=2)*IF(CG$17&lt;='תכנון הבראה'!$K75,0,OFFSET('פריסת חובות'!CG38,0,-'תכנון הבראה'!$K75))*(1+'תכנון הבראה'!$E75)^('תכנון הבראה'!$K75/12)+
($C47=3)*'תכנון הבראה'!$L75*(CG$17&lt;='תכנון הבראה'!$J75))+ IF($C47=4,(1-'תכנון הבראה'!$M75/'תכנון הבראה'!$B75)*'תכנון הבראה'!$C75,0)*(CG$17&lt;='תכנון הבראה'!$D75)</f>
        <v>0</v>
      </c>
      <c r="CH47" s="162">
        <f ca="1">IF($A47="",0,($C47=0)*'פריסת חובות'!CH38 +($C47=1)*0+ ($C47=2)*IF(CH$17&lt;='תכנון הבראה'!$K75,0,OFFSET('פריסת חובות'!CH38,0,-'תכנון הבראה'!$K75))*(1+'תכנון הבראה'!$E75)^('תכנון הבראה'!$K75/12)+
($C47=3)*'תכנון הבראה'!$L75*(CH$17&lt;='תכנון הבראה'!$J75))+ IF($C47=4,(1-'תכנון הבראה'!$M75/'תכנון הבראה'!$B75)*'תכנון הבראה'!$C75,0)*(CH$17&lt;='תכנון הבראה'!$D75)</f>
        <v>0</v>
      </c>
      <c r="CI47" s="162">
        <f ca="1">IF($A47="",0,($C47=0)*'פריסת חובות'!CI38 +($C47=1)*0+ ($C47=2)*IF(CI$17&lt;='תכנון הבראה'!$K75,0,OFFSET('פריסת חובות'!CI38,0,-'תכנון הבראה'!$K75))*(1+'תכנון הבראה'!$E75)^('תכנון הבראה'!$K75/12)+
($C47=3)*'תכנון הבראה'!$L75*(CI$17&lt;='תכנון הבראה'!$J75))+ IF($C47=4,(1-'תכנון הבראה'!$M75/'תכנון הבראה'!$B75)*'תכנון הבראה'!$C75,0)*(CI$17&lt;='תכנון הבראה'!$D75)</f>
        <v>0</v>
      </c>
      <c r="CJ47" s="162">
        <f ca="1">IF($A47="",0,($C47=0)*'פריסת חובות'!CJ38 +($C47=1)*0+ ($C47=2)*IF(CJ$17&lt;='תכנון הבראה'!$K75,0,OFFSET('פריסת חובות'!CJ38,0,-'תכנון הבראה'!$K75))*(1+'תכנון הבראה'!$E75)^('תכנון הבראה'!$K75/12)+
($C47=3)*'תכנון הבראה'!$L75*(CJ$17&lt;='תכנון הבראה'!$J75))+ IF($C47=4,(1-'תכנון הבראה'!$M75/'תכנון הבראה'!$B75)*'תכנון הבראה'!$C75,0)*(CJ$17&lt;='תכנון הבראה'!$D75)</f>
        <v>0</v>
      </c>
      <c r="CK47" s="162">
        <f ca="1">IF($A47="",0,($C47=0)*'פריסת חובות'!CK38 +($C47=1)*0+ ($C47=2)*IF(CK$17&lt;='תכנון הבראה'!$K75,0,OFFSET('פריסת חובות'!CK38,0,-'תכנון הבראה'!$K75))*(1+'תכנון הבראה'!$E75)^('תכנון הבראה'!$K75/12)+
($C47=3)*'תכנון הבראה'!$L75*(CK$17&lt;='תכנון הבראה'!$J75))+ IF($C47=4,(1-'תכנון הבראה'!$M75/'תכנון הבראה'!$B75)*'תכנון הבראה'!$C75,0)*(CK$17&lt;='תכנון הבראה'!$D75)</f>
        <v>0</v>
      </c>
      <c r="CL47" s="162">
        <f ca="1">IF($A47="",0,($C47=0)*'פריסת חובות'!CL38 +($C47=1)*0+ ($C47=2)*IF(CL$17&lt;='תכנון הבראה'!$K75,0,OFFSET('פריסת חובות'!CL38,0,-'תכנון הבראה'!$K75))*(1+'תכנון הבראה'!$E75)^('תכנון הבראה'!$K75/12)+
($C47=3)*'תכנון הבראה'!$L75*(CL$17&lt;='תכנון הבראה'!$J75))+ IF($C47=4,(1-'תכנון הבראה'!$M75/'תכנון הבראה'!$B75)*'תכנון הבראה'!$C75,0)*(CL$17&lt;='תכנון הבראה'!$D75)</f>
        <v>0</v>
      </c>
      <c r="CM47" s="162">
        <f ca="1">IF($A47="",0,($C47=0)*'פריסת חובות'!CM38 +($C47=1)*0+ ($C47=2)*IF(CM$17&lt;='תכנון הבראה'!$K75,0,OFFSET('פריסת חובות'!CM38,0,-'תכנון הבראה'!$K75))*(1+'תכנון הבראה'!$E75)^('תכנון הבראה'!$K75/12)+
($C47=3)*'תכנון הבראה'!$L75*(CM$17&lt;='תכנון הבראה'!$J75))+ IF($C47=4,(1-'תכנון הבראה'!$M75/'תכנון הבראה'!$B75)*'תכנון הבראה'!$C75,0)*(CM$17&lt;='תכנון הבראה'!$D75)</f>
        <v>0</v>
      </c>
      <c r="CN47" s="162">
        <f ca="1">IF($A47="",0,($C47=0)*'פריסת חובות'!CN38 +($C47=1)*0+ ($C47=2)*IF(CN$17&lt;='תכנון הבראה'!$K75,0,OFFSET('פריסת חובות'!CN38,0,-'תכנון הבראה'!$K75))*(1+'תכנון הבראה'!$E75)^('תכנון הבראה'!$K75/12)+
($C47=3)*'תכנון הבראה'!$L75*(CN$17&lt;='תכנון הבראה'!$J75))+ IF($C47=4,(1-'תכנון הבראה'!$M75/'תכנון הבראה'!$B75)*'תכנון הבראה'!$C75,0)*(CN$17&lt;='תכנון הבראה'!$D75)</f>
        <v>0</v>
      </c>
      <c r="CO47" s="162">
        <f ca="1">IF($A47="",0,($C47=0)*'פריסת חובות'!CO38 +($C47=1)*0+ ($C47=2)*IF(CO$17&lt;='תכנון הבראה'!$K75,0,OFFSET('פריסת חובות'!CO38,0,-'תכנון הבראה'!$K75))*(1+'תכנון הבראה'!$E75)^('תכנון הבראה'!$K75/12)+
($C47=3)*'תכנון הבראה'!$L75*(CO$17&lt;='תכנון הבראה'!$J75))+ IF($C47=4,(1-'תכנון הבראה'!$M75/'תכנון הבראה'!$B75)*'תכנון הבראה'!$C75,0)*(CO$17&lt;='תכנון הבראה'!$D75)</f>
        <v>0</v>
      </c>
      <c r="CP47" s="162">
        <f ca="1">IF($A47="",0,($C47=0)*'פריסת חובות'!CP38 +($C47=1)*0+ ($C47=2)*IF(CP$17&lt;='תכנון הבראה'!$K75,0,OFFSET('פריסת חובות'!CP38,0,-'תכנון הבראה'!$K75))*(1+'תכנון הבראה'!$E75)^('תכנון הבראה'!$K75/12)+
($C47=3)*'תכנון הבראה'!$L75*(CP$17&lt;='תכנון הבראה'!$J75))+ IF($C47=4,(1-'תכנון הבראה'!$M75/'תכנון הבראה'!$B75)*'תכנון הבראה'!$C75,0)*(CP$17&lt;='תכנון הבראה'!$D75)</f>
        <v>0</v>
      </c>
      <c r="CQ47" s="162">
        <f ca="1">IF($A47="",0,($C47=0)*'פריסת חובות'!CQ38 +($C47=1)*0+ ($C47=2)*IF(CQ$17&lt;='תכנון הבראה'!$K75,0,OFFSET('פריסת חובות'!CQ38,0,-'תכנון הבראה'!$K75))*(1+'תכנון הבראה'!$E75)^('תכנון הבראה'!$K75/12)+
($C47=3)*'תכנון הבראה'!$L75*(CQ$17&lt;='תכנון הבראה'!$J75))+ IF($C47=4,(1-'תכנון הבראה'!$M75/'תכנון הבראה'!$B75)*'תכנון הבראה'!$C75,0)*(CQ$17&lt;='תכנון הבראה'!$D75)</f>
        <v>0</v>
      </c>
      <c r="CR47" s="162">
        <f ca="1">IF($A47="",0,($C47=0)*'פריסת חובות'!CR38 +($C47=1)*0+ ($C47=2)*IF(CR$17&lt;='תכנון הבראה'!$K75,0,OFFSET('פריסת חובות'!CR38,0,-'תכנון הבראה'!$K75))*(1+'תכנון הבראה'!$E75)^('תכנון הבראה'!$K75/12)+
($C47=3)*'תכנון הבראה'!$L75*(CR$17&lt;='תכנון הבראה'!$J75))+ IF($C47=4,(1-'תכנון הבראה'!$M75/'תכנון הבראה'!$B75)*'תכנון הבראה'!$C75,0)*(CR$17&lt;='תכנון הבראה'!$D75)</f>
        <v>0</v>
      </c>
      <c r="CS47" s="162">
        <f ca="1">IF($A47="",0,($C47=0)*'פריסת חובות'!CS38 +($C47=1)*0+ ($C47=2)*IF(CS$17&lt;='תכנון הבראה'!$K75,0,OFFSET('פריסת חובות'!CS38,0,-'תכנון הבראה'!$K75))*(1+'תכנון הבראה'!$E75)^('תכנון הבראה'!$K75/12)+
($C47=3)*'תכנון הבראה'!$L75*(CS$17&lt;='תכנון הבראה'!$J75))+ IF($C47=4,(1-'תכנון הבראה'!$M75/'תכנון הבראה'!$B75)*'תכנון הבראה'!$C75,0)*(CS$17&lt;='תכנון הבראה'!$D75)</f>
        <v>0</v>
      </c>
      <c r="CT47" s="162">
        <f ca="1">IF($A47="",0,($C47=0)*'פריסת חובות'!CT38 +($C47=1)*0+ ($C47=2)*IF(CT$17&lt;='תכנון הבראה'!$K75,0,OFFSET('פריסת חובות'!CT38,0,-'תכנון הבראה'!$K75))*(1+'תכנון הבראה'!$E75)^('תכנון הבראה'!$K75/12)+
($C47=3)*'תכנון הבראה'!$L75*(CT$17&lt;='תכנון הבראה'!$J75))+ IF($C47=4,(1-'תכנון הבראה'!$M75/'תכנון הבראה'!$B75)*'תכנון הבראה'!$C75,0)*(CT$17&lt;='תכנון הבראה'!$D75)</f>
        <v>0</v>
      </c>
      <c r="CU47" s="162">
        <f ca="1">IF($A47="",0,($C47=0)*'פריסת חובות'!CU38 +($C47=1)*0+ ($C47=2)*IF(CU$17&lt;='תכנון הבראה'!$K75,0,OFFSET('פריסת חובות'!CU38,0,-'תכנון הבראה'!$K75))*(1+'תכנון הבראה'!$E75)^('תכנון הבראה'!$K75/12)+
($C47=3)*'תכנון הבראה'!$L75*(CU$17&lt;='תכנון הבראה'!$J75))+ IF($C47=4,(1-'תכנון הבראה'!$M75/'תכנון הבראה'!$B75)*'תכנון הבראה'!$C75,0)*(CU$17&lt;='תכנון הבראה'!$D75)</f>
        <v>0</v>
      </c>
      <c r="CV47" s="162">
        <f ca="1">IF($A47="",0,($C47=0)*'פריסת חובות'!CV38 +($C47=1)*0+ ($C47=2)*IF(CV$17&lt;='תכנון הבראה'!$K75,0,OFFSET('פריסת חובות'!CV38,0,-'תכנון הבראה'!$K75))*(1+'תכנון הבראה'!$E75)^('תכנון הבראה'!$K75/12)+
($C47=3)*'תכנון הבראה'!$L75*(CV$17&lt;='תכנון הבראה'!$J75))+ IF($C47=4,(1-'תכנון הבראה'!$M75/'תכנון הבראה'!$B75)*'תכנון הבראה'!$C75,0)*(CV$17&lt;='תכנון הבראה'!$D75)</f>
        <v>0</v>
      </c>
      <c r="CW47" s="162">
        <f ca="1">IF($A47="",0,($C47=0)*'פריסת חובות'!CW38 +($C47=1)*0+ ($C47=2)*IF(CW$17&lt;='תכנון הבראה'!$K75,0,OFFSET('פריסת חובות'!CW38,0,-'תכנון הבראה'!$K75))*(1+'תכנון הבראה'!$E75)^('תכנון הבראה'!$K75/12)+
($C47=3)*'תכנון הבראה'!$L75*(CW$17&lt;='תכנון הבראה'!$J75))+ IF($C47=4,(1-'תכנון הבראה'!$M75/'תכנון הבראה'!$B75)*'תכנון הבראה'!$C75,0)*(CW$17&lt;='תכנון הבראה'!$D75)</f>
        <v>0</v>
      </c>
      <c r="CX47" s="162">
        <f ca="1">IF($A47="",0,($C47=0)*'פריסת חובות'!CX38 +($C47=1)*0+ ($C47=2)*IF(CX$17&lt;='תכנון הבראה'!$K75,0,OFFSET('פריסת חובות'!CX38,0,-'תכנון הבראה'!$K75))*(1+'תכנון הבראה'!$E75)^('תכנון הבראה'!$K75/12)+
($C47=3)*'תכנון הבראה'!$L75*(CX$17&lt;='תכנון הבראה'!$J75))+ IF($C47=4,(1-'תכנון הבראה'!$M75/'תכנון הבראה'!$B75)*'תכנון הבראה'!$C75,0)*(CX$17&lt;='תכנון הבראה'!$D75)</f>
        <v>0</v>
      </c>
      <c r="CY47" s="162">
        <f ca="1">IF($A47="",0,($C47=0)*'פריסת חובות'!CY38 +($C47=1)*0+ ($C47=2)*IF(CY$17&lt;='תכנון הבראה'!$K75,0,OFFSET('פריסת חובות'!CY38,0,-'תכנון הבראה'!$K75))*(1+'תכנון הבראה'!$E75)^('תכנון הבראה'!$K75/12)+
($C47=3)*'תכנון הבראה'!$L75*(CY$17&lt;='תכנון הבראה'!$J75))+ IF($C47=4,(1-'תכנון הבראה'!$M75/'תכנון הבראה'!$B75)*'תכנון הבראה'!$C75,0)*(CY$17&lt;='תכנון הבראה'!$D75)</f>
        <v>0</v>
      </c>
      <c r="CZ47" s="163">
        <f ca="1">IF($A47="",0,($C47=0)*'פריסת חובות'!CZ38 +($C47=1)*0+ ($C47=2)*IF(CZ$17&lt;='תכנון הבראה'!$K75,0,OFFSET('פריסת חובות'!CZ38,0,-'תכנון הבראה'!$K75))*(1+'תכנון הבראה'!$E75)^('תכנון הבראה'!$K75/12)+
($C47=3)*'תכנון הבראה'!$L75*(CZ$17&lt;='תכנון הבראה'!$J75))+ IF($C47=4,(1-'תכנון הבראה'!$M75/'תכנון הבראה'!$B75)*'תכנון הבראה'!$C75,0)*(CZ$17&lt;='תכנון הבראה'!$D75)</f>
        <v>0</v>
      </c>
    </row>
    <row r="48" spans="1:104" ht="12.75" hidden="1" customHeight="1" outlineLevel="1">
      <c r="A48" s="193" t="str">
        <f ca="1">'תכנון הבראה'!A76</f>
        <v/>
      </c>
      <c r="B48" s="161">
        <f>'תכנון הבראה'!H76</f>
        <v>0</v>
      </c>
      <c r="C48" s="158">
        <f t="shared" si="18"/>
        <v>0</v>
      </c>
      <c r="D48" s="158"/>
      <c r="E48" s="162">
        <f ca="1">IF($A48="",0,($C48=0)*'פריסת חובות'!E39 +($C48=1)*0+ ($C48=2)*IF(E$17&lt;='תכנון הבראה'!$K76,0,OFFSET('פריסת חובות'!E39,0,-'תכנון הבראה'!$K76))*(1+'תכנון הבראה'!$E76)^('תכנון הבראה'!$K76/12)+
($C48=3)*'תכנון הבראה'!$L76*(E$17&lt;='תכנון הבראה'!$J76))+ IF($C48=4,(1-'תכנון הבראה'!$M76/'תכנון הבראה'!$B76)*'תכנון הבראה'!$C76,0)*(E$17&lt;='תכנון הבראה'!$D76)</f>
        <v>0</v>
      </c>
      <c r="F48" s="162">
        <f ca="1">IF($A48="",0,($C48=0)*'פריסת חובות'!F39 +($C48=1)*0+ ($C48=2)*IF(F$17&lt;='תכנון הבראה'!$K76,0,OFFSET('פריסת חובות'!F39,0,-'תכנון הבראה'!$K76))*(1+'תכנון הבראה'!$E76)^('תכנון הבראה'!$K76/12)+
($C48=3)*'תכנון הבראה'!$L76*(F$17&lt;='תכנון הבראה'!$J76))+ IF($C48=4,(1-'תכנון הבראה'!$M76/'תכנון הבראה'!$B76)*'תכנון הבראה'!$C76,0)*(F$17&lt;='תכנון הבראה'!$D76)</f>
        <v>0</v>
      </c>
      <c r="G48" s="162">
        <f ca="1">IF($A48="",0,($C48=0)*'פריסת חובות'!G39 +($C48=1)*0+ ($C48=2)*IF(G$17&lt;='תכנון הבראה'!$K76,0,OFFSET('פריסת חובות'!G39,0,-'תכנון הבראה'!$K76))*(1+'תכנון הבראה'!$E76)^('תכנון הבראה'!$K76/12)+
($C48=3)*'תכנון הבראה'!$L76*(G$17&lt;='תכנון הבראה'!$J76))+ IF($C48=4,(1-'תכנון הבראה'!$M76/'תכנון הבראה'!$B76)*'תכנון הבראה'!$C76,0)*(G$17&lt;='תכנון הבראה'!$D76)</f>
        <v>0</v>
      </c>
      <c r="H48" s="162">
        <f ca="1">IF($A48="",0,($C48=0)*'פריסת חובות'!H39 +($C48=1)*0+ ($C48=2)*IF(H$17&lt;='תכנון הבראה'!$K76,0,OFFSET('פריסת חובות'!H39,0,-'תכנון הבראה'!$K76))*(1+'תכנון הבראה'!$E76)^('תכנון הבראה'!$K76/12)+
($C48=3)*'תכנון הבראה'!$L76*(H$17&lt;='תכנון הבראה'!$J76))+ IF($C48=4,(1-'תכנון הבראה'!$M76/'תכנון הבראה'!$B76)*'תכנון הבראה'!$C76,0)*(H$17&lt;='תכנון הבראה'!$D76)</f>
        <v>0</v>
      </c>
      <c r="I48" s="162">
        <f ca="1">IF($A48="",0,($C48=0)*'פריסת חובות'!I39 +($C48=1)*0+ ($C48=2)*IF(I$17&lt;='תכנון הבראה'!$K76,0,OFFSET('פריסת חובות'!I39,0,-'תכנון הבראה'!$K76))*(1+'תכנון הבראה'!$E76)^('תכנון הבראה'!$K76/12)+
($C48=3)*'תכנון הבראה'!$L76*(I$17&lt;='תכנון הבראה'!$J76))+ IF($C48=4,(1-'תכנון הבראה'!$M76/'תכנון הבראה'!$B76)*'תכנון הבראה'!$C76,0)*(I$17&lt;='תכנון הבראה'!$D76)</f>
        <v>0</v>
      </c>
      <c r="J48" s="162">
        <f ca="1">IF($A48="",0,($C48=0)*'פריסת חובות'!J39 +($C48=1)*0+ ($C48=2)*IF(J$17&lt;='תכנון הבראה'!$K76,0,OFFSET('פריסת חובות'!J39,0,-'תכנון הבראה'!$K76))*(1+'תכנון הבראה'!$E76)^('תכנון הבראה'!$K76/12)+
($C48=3)*'תכנון הבראה'!$L76*(J$17&lt;='תכנון הבראה'!$J76))+ IF($C48=4,(1-'תכנון הבראה'!$M76/'תכנון הבראה'!$B76)*'תכנון הבראה'!$C76,0)*(J$17&lt;='תכנון הבראה'!$D76)</f>
        <v>0</v>
      </c>
      <c r="K48" s="162">
        <f ca="1">IF($A48="",0,($C48=0)*'פריסת חובות'!K39 +($C48=1)*0+ ($C48=2)*IF(K$17&lt;='תכנון הבראה'!$K76,0,OFFSET('פריסת חובות'!K39,0,-'תכנון הבראה'!$K76))*(1+'תכנון הבראה'!$E76)^('תכנון הבראה'!$K76/12)+
($C48=3)*'תכנון הבראה'!$L76*(K$17&lt;='תכנון הבראה'!$J76))+ IF($C48=4,(1-'תכנון הבראה'!$M76/'תכנון הבראה'!$B76)*'תכנון הבראה'!$C76,0)*(K$17&lt;='תכנון הבראה'!$D76)</f>
        <v>0</v>
      </c>
      <c r="L48" s="162">
        <f ca="1">IF($A48="",0,($C48=0)*'פריסת חובות'!L39 +($C48=1)*0+ ($C48=2)*IF(L$17&lt;='תכנון הבראה'!$K76,0,OFFSET('פריסת חובות'!L39,0,-'תכנון הבראה'!$K76))*(1+'תכנון הבראה'!$E76)^('תכנון הבראה'!$K76/12)+
($C48=3)*'תכנון הבראה'!$L76*(L$17&lt;='תכנון הבראה'!$J76))+ IF($C48=4,(1-'תכנון הבראה'!$M76/'תכנון הבראה'!$B76)*'תכנון הבראה'!$C76,0)*(L$17&lt;='תכנון הבראה'!$D76)</f>
        <v>0</v>
      </c>
      <c r="M48" s="162">
        <f ca="1">IF($A48="",0,($C48=0)*'פריסת חובות'!M39 +($C48=1)*0+ ($C48=2)*IF(M$17&lt;='תכנון הבראה'!$K76,0,OFFSET('פריסת חובות'!M39,0,-'תכנון הבראה'!$K76))*(1+'תכנון הבראה'!$E76)^('תכנון הבראה'!$K76/12)+
($C48=3)*'תכנון הבראה'!$L76*(M$17&lt;='תכנון הבראה'!$J76))+ IF($C48=4,(1-'תכנון הבראה'!$M76/'תכנון הבראה'!$B76)*'תכנון הבראה'!$C76,0)*(M$17&lt;='תכנון הבראה'!$D76)</f>
        <v>0</v>
      </c>
      <c r="N48" s="162">
        <f ca="1">IF($A48="",0,($C48=0)*'פריסת חובות'!N39 +($C48=1)*0+ ($C48=2)*IF(N$17&lt;='תכנון הבראה'!$K76,0,OFFSET('פריסת חובות'!N39,0,-'תכנון הבראה'!$K76))*(1+'תכנון הבראה'!$E76)^('תכנון הבראה'!$K76/12)+
($C48=3)*'תכנון הבראה'!$L76*(N$17&lt;='תכנון הבראה'!$J76))+ IF($C48=4,(1-'תכנון הבראה'!$M76/'תכנון הבראה'!$B76)*'תכנון הבראה'!$C76,0)*(N$17&lt;='תכנון הבראה'!$D76)</f>
        <v>0</v>
      </c>
      <c r="O48" s="162">
        <f ca="1">IF($A48="",0,($C48=0)*'פריסת חובות'!O39 +($C48=1)*0+ ($C48=2)*IF(O$17&lt;='תכנון הבראה'!$K76,0,OFFSET('פריסת חובות'!O39,0,-'תכנון הבראה'!$K76))*(1+'תכנון הבראה'!$E76)^('תכנון הבראה'!$K76/12)+
($C48=3)*'תכנון הבראה'!$L76*(O$17&lt;='תכנון הבראה'!$J76))+ IF($C48=4,(1-'תכנון הבראה'!$M76/'תכנון הבראה'!$B76)*'תכנון הבראה'!$C76,0)*(O$17&lt;='תכנון הבראה'!$D76)</f>
        <v>0</v>
      </c>
      <c r="P48" s="162">
        <f ca="1">IF($A48="",0,($C48=0)*'פריסת חובות'!P39 +($C48=1)*0+ ($C48=2)*IF(P$17&lt;='תכנון הבראה'!$K76,0,OFFSET('פריסת חובות'!P39,0,-'תכנון הבראה'!$K76))*(1+'תכנון הבראה'!$E76)^('תכנון הבראה'!$K76/12)+
($C48=3)*'תכנון הבראה'!$L76*(P$17&lt;='תכנון הבראה'!$J76))+ IF($C48=4,(1-'תכנון הבראה'!$M76/'תכנון הבראה'!$B76)*'תכנון הבראה'!$C76,0)*(P$17&lt;='תכנון הבראה'!$D76)</f>
        <v>0</v>
      </c>
      <c r="Q48" s="162">
        <f ca="1">IF($A48="",0,($C48=0)*'פריסת חובות'!Q39 +($C48=1)*0+ ($C48=2)*IF(Q$17&lt;='תכנון הבראה'!$K76,0,OFFSET('פריסת חובות'!Q39,0,-'תכנון הבראה'!$K76))*(1+'תכנון הבראה'!$E76)^('תכנון הבראה'!$K76/12)+
($C48=3)*'תכנון הבראה'!$L76*(Q$17&lt;='תכנון הבראה'!$J76))+ IF($C48=4,(1-'תכנון הבראה'!$M76/'תכנון הבראה'!$B76)*'תכנון הבראה'!$C76,0)*(Q$17&lt;='תכנון הבראה'!$D76)</f>
        <v>0</v>
      </c>
      <c r="R48" s="162">
        <f ca="1">IF($A48="",0,($C48=0)*'פריסת חובות'!R39 +($C48=1)*0+ ($C48=2)*IF(R$17&lt;='תכנון הבראה'!$K76,0,OFFSET('פריסת חובות'!R39,0,-'תכנון הבראה'!$K76))*(1+'תכנון הבראה'!$E76)^('תכנון הבראה'!$K76/12)+
($C48=3)*'תכנון הבראה'!$L76*(R$17&lt;='תכנון הבראה'!$J76))+ IF($C48=4,(1-'תכנון הבראה'!$M76/'תכנון הבראה'!$B76)*'תכנון הבראה'!$C76,0)*(R$17&lt;='תכנון הבראה'!$D76)</f>
        <v>0</v>
      </c>
      <c r="S48" s="162">
        <f ca="1">IF($A48="",0,($C48=0)*'פריסת חובות'!S39 +($C48=1)*0+ ($C48=2)*IF(S$17&lt;='תכנון הבראה'!$K76,0,OFFSET('פריסת חובות'!S39,0,-'תכנון הבראה'!$K76))*(1+'תכנון הבראה'!$E76)^('תכנון הבראה'!$K76/12)+
($C48=3)*'תכנון הבראה'!$L76*(S$17&lt;='תכנון הבראה'!$J76))+ IF($C48=4,(1-'תכנון הבראה'!$M76/'תכנון הבראה'!$B76)*'תכנון הבראה'!$C76,0)*(S$17&lt;='תכנון הבראה'!$D76)</f>
        <v>0</v>
      </c>
      <c r="T48" s="162">
        <f ca="1">IF($A48="",0,($C48=0)*'פריסת חובות'!T39 +($C48=1)*0+ ($C48=2)*IF(T$17&lt;='תכנון הבראה'!$K76,0,OFFSET('פריסת חובות'!T39,0,-'תכנון הבראה'!$K76))*(1+'תכנון הבראה'!$E76)^('תכנון הבראה'!$K76/12)+
($C48=3)*'תכנון הבראה'!$L76*(T$17&lt;='תכנון הבראה'!$J76))+ IF($C48=4,(1-'תכנון הבראה'!$M76/'תכנון הבראה'!$B76)*'תכנון הבראה'!$C76,0)*(T$17&lt;='תכנון הבראה'!$D76)</f>
        <v>0</v>
      </c>
      <c r="U48" s="162">
        <f ca="1">IF($A48="",0,($C48=0)*'פריסת חובות'!U39 +($C48=1)*0+ ($C48=2)*IF(U$17&lt;='תכנון הבראה'!$K76,0,OFFSET('פריסת חובות'!U39,0,-'תכנון הבראה'!$K76))*(1+'תכנון הבראה'!$E76)^('תכנון הבראה'!$K76/12)+
($C48=3)*'תכנון הבראה'!$L76*(U$17&lt;='תכנון הבראה'!$J76))+ IF($C48=4,(1-'תכנון הבראה'!$M76/'תכנון הבראה'!$B76)*'תכנון הבראה'!$C76,0)*(U$17&lt;='תכנון הבראה'!$D76)</f>
        <v>0</v>
      </c>
      <c r="V48" s="162">
        <f ca="1">IF($A48="",0,($C48=0)*'פריסת חובות'!V39 +($C48=1)*0+ ($C48=2)*IF(V$17&lt;='תכנון הבראה'!$K76,0,OFFSET('פריסת חובות'!V39,0,-'תכנון הבראה'!$K76))*(1+'תכנון הבראה'!$E76)^('תכנון הבראה'!$K76/12)+
($C48=3)*'תכנון הבראה'!$L76*(V$17&lt;='תכנון הבראה'!$J76))+ IF($C48=4,(1-'תכנון הבראה'!$M76/'תכנון הבראה'!$B76)*'תכנון הבראה'!$C76,0)*(V$17&lt;='תכנון הבראה'!$D76)</f>
        <v>0</v>
      </c>
      <c r="W48" s="162">
        <f ca="1">IF($A48="",0,($C48=0)*'פריסת חובות'!W39 +($C48=1)*0+ ($C48=2)*IF(W$17&lt;='תכנון הבראה'!$K76,0,OFFSET('פריסת חובות'!W39,0,-'תכנון הבראה'!$K76))*(1+'תכנון הבראה'!$E76)^('תכנון הבראה'!$K76/12)+
($C48=3)*'תכנון הבראה'!$L76*(W$17&lt;='תכנון הבראה'!$J76))+ IF($C48=4,(1-'תכנון הבראה'!$M76/'תכנון הבראה'!$B76)*'תכנון הבראה'!$C76,0)*(W$17&lt;='תכנון הבראה'!$D76)</f>
        <v>0</v>
      </c>
      <c r="X48" s="162">
        <f ca="1">IF($A48="",0,($C48=0)*'פריסת חובות'!X39 +($C48=1)*0+ ($C48=2)*IF(X$17&lt;='תכנון הבראה'!$K76,0,OFFSET('פריסת חובות'!X39,0,-'תכנון הבראה'!$K76))*(1+'תכנון הבראה'!$E76)^('תכנון הבראה'!$K76/12)+
($C48=3)*'תכנון הבראה'!$L76*(X$17&lt;='תכנון הבראה'!$J76))+ IF($C48=4,(1-'תכנון הבראה'!$M76/'תכנון הבראה'!$B76)*'תכנון הבראה'!$C76,0)*(X$17&lt;='תכנון הבראה'!$D76)</f>
        <v>0</v>
      </c>
      <c r="Y48" s="162">
        <f ca="1">IF($A48="",0,($C48=0)*'פריסת חובות'!Y39 +($C48=1)*0+ ($C48=2)*IF(Y$17&lt;='תכנון הבראה'!$K76,0,OFFSET('פריסת חובות'!Y39,0,-'תכנון הבראה'!$K76))*(1+'תכנון הבראה'!$E76)^('תכנון הבראה'!$K76/12)+
($C48=3)*'תכנון הבראה'!$L76*(Y$17&lt;='תכנון הבראה'!$J76))+ IF($C48=4,(1-'תכנון הבראה'!$M76/'תכנון הבראה'!$B76)*'תכנון הבראה'!$C76,0)*(Y$17&lt;='תכנון הבראה'!$D76)</f>
        <v>0</v>
      </c>
      <c r="Z48" s="162">
        <f ca="1">IF($A48="",0,($C48=0)*'פריסת חובות'!Z39 +($C48=1)*0+ ($C48=2)*IF(Z$17&lt;='תכנון הבראה'!$K76,0,OFFSET('פריסת חובות'!Z39,0,-'תכנון הבראה'!$K76))*(1+'תכנון הבראה'!$E76)^('תכנון הבראה'!$K76/12)+
($C48=3)*'תכנון הבראה'!$L76*(Z$17&lt;='תכנון הבראה'!$J76))+ IF($C48=4,(1-'תכנון הבראה'!$M76/'תכנון הבראה'!$B76)*'תכנון הבראה'!$C76,0)*(Z$17&lt;='תכנון הבראה'!$D76)</f>
        <v>0</v>
      </c>
      <c r="AA48" s="162">
        <f ca="1">IF($A48="",0,($C48=0)*'פריסת חובות'!AA39 +($C48=1)*0+ ($C48=2)*IF(AA$17&lt;='תכנון הבראה'!$K76,0,OFFSET('פריסת חובות'!AA39,0,-'תכנון הבראה'!$K76))*(1+'תכנון הבראה'!$E76)^('תכנון הבראה'!$K76/12)+
($C48=3)*'תכנון הבראה'!$L76*(AA$17&lt;='תכנון הבראה'!$J76))+ IF($C48=4,(1-'תכנון הבראה'!$M76/'תכנון הבראה'!$B76)*'תכנון הבראה'!$C76,0)*(AA$17&lt;='תכנון הבראה'!$D76)</f>
        <v>0</v>
      </c>
      <c r="AB48" s="162">
        <f ca="1">IF($A48="",0,($C48=0)*'פריסת חובות'!AB39 +($C48=1)*0+ ($C48=2)*IF(AB$17&lt;='תכנון הבראה'!$K76,0,OFFSET('פריסת חובות'!AB39,0,-'תכנון הבראה'!$K76))*(1+'תכנון הבראה'!$E76)^('תכנון הבראה'!$K76/12)+
($C48=3)*'תכנון הבראה'!$L76*(AB$17&lt;='תכנון הבראה'!$J76))+ IF($C48=4,(1-'תכנון הבראה'!$M76/'תכנון הבראה'!$B76)*'תכנון הבראה'!$C76,0)*(AB$17&lt;='תכנון הבראה'!$D76)</f>
        <v>0</v>
      </c>
      <c r="AC48" s="162">
        <f ca="1">IF($A48="",0,($C48=0)*'פריסת חובות'!AC39 +($C48=1)*0+ ($C48=2)*IF(AC$17&lt;='תכנון הבראה'!$K76,0,OFFSET('פריסת חובות'!AC39,0,-'תכנון הבראה'!$K76))*(1+'תכנון הבראה'!$E76)^('תכנון הבראה'!$K76/12)+
($C48=3)*'תכנון הבראה'!$L76*(AC$17&lt;='תכנון הבראה'!$J76))+ IF($C48=4,(1-'תכנון הבראה'!$M76/'תכנון הבראה'!$B76)*'תכנון הבראה'!$C76,0)*(AC$17&lt;='תכנון הבראה'!$D76)</f>
        <v>0</v>
      </c>
      <c r="AD48" s="162">
        <f ca="1">IF($A48="",0,($C48=0)*'פריסת חובות'!AD39 +($C48=1)*0+ ($C48=2)*IF(AD$17&lt;='תכנון הבראה'!$K76,0,OFFSET('פריסת חובות'!AD39,0,-'תכנון הבראה'!$K76))*(1+'תכנון הבראה'!$E76)^('תכנון הבראה'!$K76/12)+
($C48=3)*'תכנון הבראה'!$L76*(AD$17&lt;='תכנון הבראה'!$J76))+ IF($C48=4,(1-'תכנון הבראה'!$M76/'תכנון הבראה'!$B76)*'תכנון הבראה'!$C76,0)*(AD$17&lt;='תכנון הבראה'!$D76)</f>
        <v>0</v>
      </c>
      <c r="AE48" s="162">
        <f ca="1">IF($A48="",0,($C48=0)*'פריסת חובות'!AE39 +($C48=1)*0+ ($C48=2)*IF(AE$17&lt;='תכנון הבראה'!$K76,0,OFFSET('פריסת חובות'!AE39,0,-'תכנון הבראה'!$K76))*(1+'תכנון הבראה'!$E76)^('תכנון הבראה'!$K76/12)+
($C48=3)*'תכנון הבראה'!$L76*(AE$17&lt;='תכנון הבראה'!$J76))+ IF($C48=4,(1-'תכנון הבראה'!$M76/'תכנון הבראה'!$B76)*'תכנון הבראה'!$C76,0)*(AE$17&lt;='תכנון הבראה'!$D76)</f>
        <v>0</v>
      </c>
      <c r="AF48" s="162">
        <f ca="1">IF($A48="",0,($C48=0)*'פריסת חובות'!AF39 +($C48=1)*0+ ($C48=2)*IF(AF$17&lt;='תכנון הבראה'!$K76,0,OFFSET('פריסת חובות'!AF39,0,-'תכנון הבראה'!$K76))*(1+'תכנון הבראה'!$E76)^('תכנון הבראה'!$K76/12)+
($C48=3)*'תכנון הבראה'!$L76*(AF$17&lt;='תכנון הבראה'!$J76))+ IF($C48=4,(1-'תכנון הבראה'!$M76/'תכנון הבראה'!$B76)*'תכנון הבראה'!$C76,0)*(AF$17&lt;='תכנון הבראה'!$D76)</f>
        <v>0</v>
      </c>
      <c r="AG48" s="162">
        <f ca="1">IF($A48="",0,($C48=0)*'פריסת חובות'!AG39 +($C48=1)*0+ ($C48=2)*IF(AG$17&lt;='תכנון הבראה'!$K76,0,OFFSET('פריסת חובות'!AG39,0,-'תכנון הבראה'!$K76))*(1+'תכנון הבראה'!$E76)^('תכנון הבראה'!$K76/12)+
($C48=3)*'תכנון הבראה'!$L76*(AG$17&lt;='תכנון הבראה'!$J76))+ IF($C48=4,(1-'תכנון הבראה'!$M76/'תכנון הבראה'!$B76)*'תכנון הבראה'!$C76,0)*(AG$17&lt;='תכנון הבראה'!$D76)</f>
        <v>0</v>
      </c>
      <c r="AH48" s="162">
        <f ca="1">IF($A48="",0,($C48=0)*'פריסת חובות'!AH39 +($C48=1)*0+ ($C48=2)*IF(AH$17&lt;='תכנון הבראה'!$K76,0,OFFSET('פריסת חובות'!AH39,0,-'תכנון הבראה'!$K76))*(1+'תכנון הבראה'!$E76)^('תכנון הבראה'!$K76/12)+
($C48=3)*'תכנון הבראה'!$L76*(AH$17&lt;='תכנון הבראה'!$J76))+ IF($C48=4,(1-'תכנון הבראה'!$M76/'תכנון הבראה'!$B76)*'תכנון הבראה'!$C76,0)*(AH$17&lt;='תכנון הבראה'!$D76)</f>
        <v>0</v>
      </c>
      <c r="AI48" s="162">
        <f ca="1">IF($A48="",0,($C48=0)*'פריסת חובות'!AI39 +($C48=1)*0+ ($C48=2)*IF(AI$17&lt;='תכנון הבראה'!$K76,0,OFFSET('פריסת חובות'!AI39,0,-'תכנון הבראה'!$K76))*(1+'תכנון הבראה'!$E76)^('תכנון הבראה'!$K76/12)+
($C48=3)*'תכנון הבראה'!$L76*(AI$17&lt;='תכנון הבראה'!$J76))+ IF($C48=4,(1-'תכנון הבראה'!$M76/'תכנון הבראה'!$B76)*'תכנון הבראה'!$C76,0)*(AI$17&lt;='תכנון הבראה'!$D76)</f>
        <v>0</v>
      </c>
      <c r="AJ48" s="162">
        <f ca="1">IF($A48="",0,($C48=0)*'פריסת חובות'!AJ39 +($C48=1)*0+ ($C48=2)*IF(AJ$17&lt;='תכנון הבראה'!$K76,0,OFFSET('פריסת חובות'!AJ39,0,-'תכנון הבראה'!$K76))*(1+'תכנון הבראה'!$E76)^('תכנון הבראה'!$K76/12)+
($C48=3)*'תכנון הבראה'!$L76*(AJ$17&lt;='תכנון הבראה'!$J76))+ IF($C48=4,(1-'תכנון הבראה'!$M76/'תכנון הבראה'!$B76)*'תכנון הבראה'!$C76,0)*(AJ$17&lt;='תכנון הבראה'!$D76)</f>
        <v>0</v>
      </c>
      <c r="AK48" s="162">
        <f ca="1">IF($A48="",0,($C48=0)*'פריסת חובות'!AK39 +($C48=1)*0+ ($C48=2)*IF(AK$17&lt;='תכנון הבראה'!$K76,0,OFFSET('פריסת חובות'!AK39,0,-'תכנון הבראה'!$K76))*(1+'תכנון הבראה'!$E76)^('תכנון הבראה'!$K76/12)+
($C48=3)*'תכנון הבראה'!$L76*(AK$17&lt;='תכנון הבראה'!$J76))+ IF($C48=4,(1-'תכנון הבראה'!$M76/'תכנון הבראה'!$B76)*'תכנון הבראה'!$C76,0)*(AK$17&lt;='תכנון הבראה'!$D76)</f>
        <v>0</v>
      </c>
      <c r="AL48" s="162">
        <f ca="1">IF($A48="",0,($C48=0)*'פריסת חובות'!AL39 +($C48=1)*0+ ($C48=2)*IF(AL$17&lt;='תכנון הבראה'!$K76,0,OFFSET('פריסת חובות'!AL39,0,-'תכנון הבראה'!$K76))*(1+'תכנון הבראה'!$E76)^('תכנון הבראה'!$K76/12)+
($C48=3)*'תכנון הבראה'!$L76*(AL$17&lt;='תכנון הבראה'!$J76))+ IF($C48=4,(1-'תכנון הבראה'!$M76/'תכנון הבראה'!$B76)*'תכנון הבראה'!$C76,0)*(AL$17&lt;='תכנון הבראה'!$D76)</f>
        <v>0</v>
      </c>
      <c r="AM48" s="162">
        <f ca="1">IF($A48="",0,($C48=0)*'פריסת חובות'!AM39 +($C48=1)*0+ ($C48=2)*IF(AM$17&lt;='תכנון הבראה'!$K76,0,OFFSET('פריסת חובות'!AM39,0,-'תכנון הבראה'!$K76))*(1+'תכנון הבראה'!$E76)^('תכנון הבראה'!$K76/12)+
($C48=3)*'תכנון הבראה'!$L76*(AM$17&lt;='תכנון הבראה'!$J76))+ IF($C48=4,(1-'תכנון הבראה'!$M76/'תכנון הבראה'!$B76)*'תכנון הבראה'!$C76,0)*(AM$17&lt;='תכנון הבראה'!$D76)</f>
        <v>0</v>
      </c>
      <c r="AN48" s="162">
        <f ca="1">IF($A48="",0,($C48=0)*'פריסת חובות'!AN39 +($C48=1)*0+ ($C48=2)*IF(AN$17&lt;='תכנון הבראה'!$K76,0,OFFSET('פריסת חובות'!AN39,0,-'תכנון הבראה'!$K76))*(1+'תכנון הבראה'!$E76)^('תכנון הבראה'!$K76/12)+
($C48=3)*'תכנון הבראה'!$L76*(AN$17&lt;='תכנון הבראה'!$J76))+ IF($C48=4,(1-'תכנון הבראה'!$M76/'תכנון הבראה'!$B76)*'תכנון הבראה'!$C76,0)*(AN$17&lt;='תכנון הבראה'!$D76)</f>
        <v>0</v>
      </c>
      <c r="AO48" s="162">
        <f ca="1">IF($A48="",0,($C48=0)*'פריסת חובות'!AO39 +($C48=1)*0+ ($C48=2)*IF(AO$17&lt;='תכנון הבראה'!$K76,0,OFFSET('פריסת חובות'!AO39,0,-'תכנון הבראה'!$K76))*(1+'תכנון הבראה'!$E76)^('תכנון הבראה'!$K76/12)+
($C48=3)*'תכנון הבראה'!$L76*(AO$17&lt;='תכנון הבראה'!$J76))+ IF($C48=4,(1-'תכנון הבראה'!$M76/'תכנון הבראה'!$B76)*'תכנון הבראה'!$C76,0)*(AO$17&lt;='תכנון הבראה'!$D76)</f>
        <v>0</v>
      </c>
      <c r="AP48" s="162">
        <f ca="1">IF($A48="",0,($C48=0)*'פריסת חובות'!AP39 +($C48=1)*0+ ($C48=2)*IF(AP$17&lt;='תכנון הבראה'!$K76,0,OFFSET('פריסת חובות'!AP39,0,-'תכנון הבראה'!$K76))*(1+'תכנון הבראה'!$E76)^('תכנון הבראה'!$K76/12)+
($C48=3)*'תכנון הבראה'!$L76*(AP$17&lt;='תכנון הבראה'!$J76))+ IF($C48=4,(1-'תכנון הבראה'!$M76/'תכנון הבראה'!$B76)*'תכנון הבראה'!$C76,0)*(AP$17&lt;='תכנון הבראה'!$D76)</f>
        <v>0</v>
      </c>
      <c r="AQ48" s="162">
        <f ca="1">IF($A48="",0,($C48=0)*'פריסת חובות'!AQ39 +($C48=1)*0+ ($C48=2)*IF(AQ$17&lt;='תכנון הבראה'!$K76,0,OFFSET('פריסת חובות'!AQ39,0,-'תכנון הבראה'!$K76))*(1+'תכנון הבראה'!$E76)^('תכנון הבראה'!$K76/12)+
($C48=3)*'תכנון הבראה'!$L76*(AQ$17&lt;='תכנון הבראה'!$J76))+ IF($C48=4,(1-'תכנון הבראה'!$M76/'תכנון הבראה'!$B76)*'תכנון הבראה'!$C76,0)*(AQ$17&lt;='תכנון הבראה'!$D76)</f>
        <v>0</v>
      </c>
      <c r="AR48" s="162">
        <f ca="1">IF($A48="",0,($C48=0)*'פריסת חובות'!AR39 +($C48=1)*0+ ($C48=2)*IF(AR$17&lt;='תכנון הבראה'!$K76,0,OFFSET('פריסת חובות'!AR39,0,-'תכנון הבראה'!$K76))*(1+'תכנון הבראה'!$E76)^('תכנון הבראה'!$K76/12)+
($C48=3)*'תכנון הבראה'!$L76*(AR$17&lt;='תכנון הבראה'!$J76))+ IF($C48=4,(1-'תכנון הבראה'!$M76/'תכנון הבראה'!$B76)*'תכנון הבראה'!$C76,0)*(AR$17&lt;='תכנון הבראה'!$D76)</f>
        <v>0</v>
      </c>
      <c r="AS48" s="162">
        <f ca="1">IF($A48="",0,($C48=0)*'פריסת חובות'!AS39 +($C48=1)*0+ ($C48=2)*IF(AS$17&lt;='תכנון הבראה'!$K76,0,OFFSET('פריסת חובות'!AS39,0,-'תכנון הבראה'!$K76))*(1+'תכנון הבראה'!$E76)^('תכנון הבראה'!$K76/12)+
($C48=3)*'תכנון הבראה'!$L76*(AS$17&lt;='תכנון הבראה'!$J76))+ IF($C48=4,(1-'תכנון הבראה'!$M76/'תכנון הבראה'!$B76)*'תכנון הבראה'!$C76,0)*(AS$17&lt;='תכנון הבראה'!$D76)</f>
        <v>0</v>
      </c>
      <c r="AT48" s="162">
        <f ca="1">IF($A48="",0,($C48=0)*'פריסת חובות'!AT39 +($C48=1)*0+ ($C48=2)*IF(AT$17&lt;='תכנון הבראה'!$K76,0,OFFSET('פריסת חובות'!AT39,0,-'תכנון הבראה'!$K76))*(1+'תכנון הבראה'!$E76)^('תכנון הבראה'!$K76/12)+
($C48=3)*'תכנון הבראה'!$L76*(AT$17&lt;='תכנון הבראה'!$J76))+ IF($C48=4,(1-'תכנון הבראה'!$M76/'תכנון הבראה'!$B76)*'תכנון הבראה'!$C76,0)*(AT$17&lt;='תכנון הבראה'!$D76)</f>
        <v>0</v>
      </c>
      <c r="AU48" s="162">
        <f ca="1">IF($A48="",0,($C48=0)*'פריסת חובות'!AU39 +($C48=1)*0+ ($C48=2)*IF(AU$17&lt;='תכנון הבראה'!$K76,0,OFFSET('פריסת חובות'!AU39,0,-'תכנון הבראה'!$K76))*(1+'תכנון הבראה'!$E76)^('תכנון הבראה'!$K76/12)+
($C48=3)*'תכנון הבראה'!$L76*(AU$17&lt;='תכנון הבראה'!$J76))+ IF($C48=4,(1-'תכנון הבראה'!$M76/'תכנון הבראה'!$B76)*'תכנון הבראה'!$C76,0)*(AU$17&lt;='תכנון הבראה'!$D76)</f>
        <v>0</v>
      </c>
      <c r="AV48" s="162">
        <f ca="1">IF($A48="",0,($C48=0)*'פריסת חובות'!AV39 +($C48=1)*0+ ($C48=2)*IF(AV$17&lt;='תכנון הבראה'!$K76,0,OFFSET('פריסת חובות'!AV39,0,-'תכנון הבראה'!$K76))*(1+'תכנון הבראה'!$E76)^('תכנון הבראה'!$K76/12)+
($C48=3)*'תכנון הבראה'!$L76*(AV$17&lt;='תכנון הבראה'!$J76))+ IF($C48=4,(1-'תכנון הבראה'!$M76/'תכנון הבראה'!$B76)*'תכנון הבראה'!$C76,0)*(AV$17&lt;='תכנון הבראה'!$D76)</f>
        <v>0</v>
      </c>
      <c r="AW48" s="162">
        <f ca="1">IF($A48="",0,($C48=0)*'פריסת חובות'!AW39 +($C48=1)*0+ ($C48=2)*IF(AW$17&lt;='תכנון הבראה'!$K76,0,OFFSET('פריסת חובות'!AW39,0,-'תכנון הבראה'!$K76))*(1+'תכנון הבראה'!$E76)^('תכנון הבראה'!$K76/12)+
($C48=3)*'תכנון הבראה'!$L76*(AW$17&lt;='תכנון הבראה'!$J76))+ IF($C48=4,(1-'תכנון הבראה'!$M76/'תכנון הבראה'!$B76)*'תכנון הבראה'!$C76,0)*(AW$17&lt;='תכנון הבראה'!$D76)</f>
        <v>0</v>
      </c>
      <c r="AX48" s="162">
        <f ca="1">IF($A48="",0,($C48=0)*'פריסת חובות'!AX39 +($C48=1)*0+ ($C48=2)*IF(AX$17&lt;='תכנון הבראה'!$K76,0,OFFSET('פריסת חובות'!AX39,0,-'תכנון הבראה'!$K76))*(1+'תכנון הבראה'!$E76)^('תכנון הבראה'!$K76/12)+
($C48=3)*'תכנון הבראה'!$L76*(AX$17&lt;='תכנון הבראה'!$J76))+ IF($C48=4,(1-'תכנון הבראה'!$M76/'תכנון הבראה'!$B76)*'תכנון הבראה'!$C76,0)*(AX$17&lt;='תכנון הבראה'!$D76)</f>
        <v>0</v>
      </c>
      <c r="AY48" s="162">
        <f ca="1">IF($A48="",0,($C48=0)*'פריסת חובות'!AY39 +($C48=1)*0+ ($C48=2)*IF(AY$17&lt;='תכנון הבראה'!$K76,0,OFFSET('פריסת חובות'!AY39,0,-'תכנון הבראה'!$K76))*(1+'תכנון הבראה'!$E76)^('תכנון הבראה'!$K76/12)+
($C48=3)*'תכנון הבראה'!$L76*(AY$17&lt;='תכנון הבראה'!$J76))+ IF($C48=4,(1-'תכנון הבראה'!$M76/'תכנון הבראה'!$B76)*'תכנון הבראה'!$C76,0)*(AY$17&lt;='תכנון הבראה'!$D76)</f>
        <v>0</v>
      </c>
      <c r="AZ48" s="162">
        <f ca="1">IF($A48="",0,($C48=0)*'פריסת חובות'!AZ39 +($C48=1)*0+ ($C48=2)*IF(AZ$17&lt;='תכנון הבראה'!$K76,0,OFFSET('פריסת חובות'!AZ39,0,-'תכנון הבראה'!$K76))*(1+'תכנון הבראה'!$E76)^('תכנון הבראה'!$K76/12)+
($C48=3)*'תכנון הבראה'!$L76*(AZ$17&lt;='תכנון הבראה'!$J76))+ IF($C48=4,(1-'תכנון הבראה'!$M76/'תכנון הבראה'!$B76)*'תכנון הבראה'!$C76,0)*(AZ$17&lt;='תכנון הבראה'!$D76)</f>
        <v>0</v>
      </c>
      <c r="BA48" s="162">
        <f ca="1">IF($A48="",0,($C48=0)*'פריסת חובות'!BA39 +($C48=1)*0+ ($C48=2)*IF(BA$17&lt;='תכנון הבראה'!$K76,0,OFFSET('פריסת חובות'!BA39,0,-'תכנון הבראה'!$K76))*(1+'תכנון הבראה'!$E76)^('תכנון הבראה'!$K76/12)+
($C48=3)*'תכנון הבראה'!$L76*(BA$17&lt;='תכנון הבראה'!$J76))+ IF($C48=4,(1-'תכנון הבראה'!$M76/'תכנון הבראה'!$B76)*'תכנון הבראה'!$C76,0)*(BA$17&lt;='תכנון הבראה'!$D76)</f>
        <v>0</v>
      </c>
      <c r="BB48" s="162">
        <f ca="1">IF($A48="",0,($C48=0)*'פריסת חובות'!BB39 +($C48=1)*0+ ($C48=2)*IF(BB$17&lt;='תכנון הבראה'!$K76,0,OFFSET('פריסת חובות'!BB39,0,-'תכנון הבראה'!$K76))*(1+'תכנון הבראה'!$E76)^('תכנון הבראה'!$K76/12)+
($C48=3)*'תכנון הבראה'!$L76*(BB$17&lt;='תכנון הבראה'!$J76))+ IF($C48=4,(1-'תכנון הבראה'!$M76/'תכנון הבראה'!$B76)*'תכנון הבראה'!$C76,0)*(BB$17&lt;='תכנון הבראה'!$D76)</f>
        <v>0</v>
      </c>
      <c r="BC48" s="162">
        <f ca="1">IF($A48="",0,($C48=0)*'פריסת חובות'!BC39 +($C48=1)*0+ ($C48=2)*IF(BC$17&lt;='תכנון הבראה'!$K76,0,OFFSET('פריסת חובות'!BC39,0,-'תכנון הבראה'!$K76))*(1+'תכנון הבראה'!$E76)^('תכנון הבראה'!$K76/12)+
($C48=3)*'תכנון הבראה'!$L76*(BC$17&lt;='תכנון הבראה'!$J76))+ IF($C48=4,(1-'תכנון הבראה'!$M76/'תכנון הבראה'!$B76)*'תכנון הבראה'!$C76,0)*(BC$17&lt;='תכנון הבראה'!$D76)</f>
        <v>0</v>
      </c>
      <c r="BD48" s="162">
        <f ca="1">IF($A48="",0,($C48=0)*'פריסת חובות'!BD39 +($C48=1)*0+ ($C48=2)*IF(BD$17&lt;='תכנון הבראה'!$K76,0,OFFSET('פריסת חובות'!BD39,0,-'תכנון הבראה'!$K76))*(1+'תכנון הבראה'!$E76)^('תכנון הבראה'!$K76/12)+
($C48=3)*'תכנון הבראה'!$L76*(BD$17&lt;='תכנון הבראה'!$J76))+ IF($C48=4,(1-'תכנון הבראה'!$M76/'תכנון הבראה'!$B76)*'תכנון הבראה'!$C76,0)*(BD$17&lt;='תכנון הבראה'!$D76)</f>
        <v>0</v>
      </c>
      <c r="BE48" s="162">
        <f ca="1">IF($A48="",0,($C48=0)*'פריסת חובות'!BE39 +($C48=1)*0+ ($C48=2)*IF(BE$17&lt;='תכנון הבראה'!$K76,0,OFFSET('פריסת חובות'!BE39,0,-'תכנון הבראה'!$K76))*(1+'תכנון הבראה'!$E76)^('תכנון הבראה'!$K76/12)+
($C48=3)*'תכנון הבראה'!$L76*(BE$17&lt;='תכנון הבראה'!$J76))+ IF($C48=4,(1-'תכנון הבראה'!$M76/'תכנון הבראה'!$B76)*'תכנון הבראה'!$C76,0)*(BE$17&lt;='תכנון הבראה'!$D76)</f>
        <v>0</v>
      </c>
      <c r="BF48" s="162">
        <f ca="1">IF($A48="",0,($C48=0)*'פריסת חובות'!BF39 +($C48=1)*0+ ($C48=2)*IF(BF$17&lt;='תכנון הבראה'!$K76,0,OFFSET('פריסת חובות'!BF39,0,-'תכנון הבראה'!$K76))*(1+'תכנון הבראה'!$E76)^('תכנון הבראה'!$K76/12)+
($C48=3)*'תכנון הבראה'!$L76*(BF$17&lt;='תכנון הבראה'!$J76))+ IF($C48=4,(1-'תכנון הבראה'!$M76/'תכנון הבראה'!$B76)*'תכנון הבראה'!$C76,0)*(BF$17&lt;='תכנון הבראה'!$D76)</f>
        <v>0</v>
      </c>
      <c r="BG48" s="162">
        <f ca="1">IF($A48="",0,($C48=0)*'פריסת חובות'!BG39 +($C48=1)*0+ ($C48=2)*IF(BG$17&lt;='תכנון הבראה'!$K76,0,OFFSET('פריסת חובות'!BG39,0,-'תכנון הבראה'!$K76))*(1+'תכנון הבראה'!$E76)^('תכנון הבראה'!$K76/12)+
($C48=3)*'תכנון הבראה'!$L76*(BG$17&lt;='תכנון הבראה'!$J76))+ IF($C48=4,(1-'תכנון הבראה'!$M76/'תכנון הבראה'!$B76)*'תכנון הבראה'!$C76,0)*(BG$17&lt;='תכנון הבראה'!$D76)</f>
        <v>0</v>
      </c>
      <c r="BH48" s="162">
        <f ca="1">IF($A48="",0,($C48=0)*'פריסת חובות'!BH39 +($C48=1)*0+ ($C48=2)*IF(BH$17&lt;='תכנון הבראה'!$K76,0,OFFSET('פריסת חובות'!BH39,0,-'תכנון הבראה'!$K76))*(1+'תכנון הבראה'!$E76)^('תכנון הבראה'!$K76/12)+
($C48=3)*'תכנון הבראה'!$L76*(BH$17&lt;='תכנון הבראה'!$J76))+ IF($C48=4,(1-'תכנון הבראה'!$M76/'תכנון הבראה'!$B76)*'תכנון הבראה'!$C76,0)*(BH$17&lt;='תכנון הבראה'!$D76)</f>
        <v>0</v>
      </c>
      <c r="BI48" s="162">
        <f ca="1">IF($A48="",0,($C48=0)*'פריסת חובות'!BI39 +($C48=1)*0+ ($C48=2)*IF(BI$17&lt;='תכנון הבראה'!$K76,0,OFFSET('פריסת חובות'!BI39,0,-'תכנון הבראה'!$K76))*(1+'תכנון הבראה'!$E76)^('תכנון הבראה'!$K76/12)+
($C48=3)*'תכנון הבראה'!$L76*(BI$17&lt;='תכנון הבראה'!$J76))+ IF($C48=4,(1-'תכנון הבראה'!$M76/'תכנון הבראה'!$B76)*'תכנון הבראה'!$C76,0)*(BI$17&lt;='תכנון הבראה'!$D76)</f>
        <v>0</v>
      </c>
      <c r="BJ48" s="162">
        <f ca="1">IF($A48="",0,($C48=0)*'פריסת חובות'!BJ39 +($C48=1)*0+ ($C48=2)*IF(BJ$17&lt;='תכנון הבראה'!$K76,0,OFFSET('פריסת חובות'!BJ39,0,-'תכנון הבראה'!$K76))*(1+'תכנון הבראה'!$E76)^('תכנון הבראה'!$K76/12)+
($C48=3)*'תכנון הבראה'!$L76*(BJ$17&lt;='תכנון הבראה'!$J76))+ IF($C48=4,(1-'תכנון הבראה'!$M76/'תכנון הבראה'!$B76)*'תכנון הבראה'!$C76,0)*(BJ$17&lt;='תכנון הבראה'!$D76)</f>
        <v>0</v>
      </c>
      <c r="BK48" s="162">
        <f ca="1">IF($A48="",0,($C48=0)*'פריסת חובות'!BK39 +($C48=1)*0+ ($C48=2)*IF(BK$17&lt;='תכנון הבראה'!$K76,0,OFFSET('פריסת חובות'!BK39,0,-'תכנון הבראה'!$K76))*(1+'תכנון הבראה'!$E76)^('תכנון הבראה'!$K76/12)+
($C48=3)*'תכנון הבראה'!$L76*(BK$17&lt;='תכנון הבראה'!$J76))+ IF($C48=4,(1-'תכנון הבראה'!$M76/'תכנון הבראה'!$B76)*'תכנון הבראה'!$C76,0)*(BK$17&lt;='תכנון הבראה'!$D76)</f>
        <v>0</v>
      </c>
      <c r="BL48" s="162">
        <f ca="1">IF($A48="",0,($C48=0)*'פריסת חובות'!BL39 +($C48=1)*0+ ($C48=2)*IF(BL$17&lt;='תכנון הבראה'!$K76,0,OFFSET('פריסת חובות'!BL39,0,-'תכנון הבראה'!$K76))*(1+'תכנון הבראה'!$E76)^('תכנון הבראה'!$K76/12)+
($C48=3)*'תכנון הבראה'!$L76*(BL$17&lt;='תכנון הבראה'!$J76))+ IF($C48=4,(1-'תכנון הבראה'!$M76/'תכנון הבראה'!$B76)*'תכנון הבראה'!$C76,0)*(BL$17&lt;='תכנון הבראה'!$D76)</f>
        <v>0</v>
      </c>
      <c r="BM48" s="162">
        <f ca="1">IF($A48="",0,($C48=0)*'פריסת חובות'!BM39 +($C48=1)*0+ ($C48=2)*IF(BM$17&lt;='תכנון הבראה'!$K76,0,OFFSET('פריסת חובות'!BM39,0,-'תכנון הבראה'!$K76))*(1+'תכנון הבראה'!$E76)^('תכנון הבראה'!$K76/12)+
($C48=3)*'תכנון הבראה'!$L76*(BM$17&lt;='תכנון הבראה'!$J76))+ IF($C48=4,(1-'תכנון הבראה'!$M76/'תכנון הבראה'!$B76)*'תכנון הבראה'!$C76,0)*(BM$17&lt;='תכנון הבראה'!$D76)</f>
        <v>0</v>
      </c>
      <c r="BN48" s="162">
        <f ca="1">IF($A48="",0,($C48=0)*'פריסת חובות'!BN39 +($C48=1)*0+ ($C48=2)*IF(BN$17&lt;='תכנון הבראה'!$K76,0,OFFSET('פריסת חובות'!BN39,0,-'תכנון הבראה'!$K76))*(1+'תכנון הבראה'!$E76)^('תכנון הבראה'!$K76/12)+
($C48=3)*'תכנון הבראה'!$L76*(BN$17&lt;='תכנון הבראה'!$J76))+ IF($C48=4,(1-'תכנון הבראה'!$M76/'תכנון הבראה'!$B76)*'תכנון הבראה'!$C76,0)*(BN$17&lt;='תכנון הבראה'!$D76)</f>
        <v>0</v>
      </c>
      <c r="BO48" s="162">
        <f ca="1">IF($A48="",0,($C48=0)*'פריסת חובות'!BO39 +($C48=1)*0+ ($C48=2)*IF(BO$17&lt;='תכנון הבראה'!$K76,0,OFFSET('פריסת חובות'!BO39,0,-'תכנון הבראה'!$K76))*(1+'תכנון הבראה'!$E76)^('תכנון הבראה'!$K76/12)+
($C48=3)*'תכנון הבראה'!$L76*(BO$17&lt;='תכנון הבראה'!$J76))+ IF($C48=4,(1-'תכנון הבראה'!$M76/'תכנון הבראה'!$B76)*'תכנון הבראה'!$C76,0)*(BO$17&lt;='תכנון הבראה'!$D76)</f>
        <v>0</v>
      </c>
      <c r="BP48" s="162">
        <f ca="1">IF($A48="",0,($C48=0)*'פריסת חובות'!BP39 +($C48=1)*0+ ($C48=2)*IF(BP$17&lt;='תכנון הבראה'!$K76,0,OFFSET('פריסת חובות'!BP39,0,-'תכנון הבראה'!$K76))*(1+'תכנון הבראה'!$E76)^('תכנון הבראה'!$K76/12)+
($C48=3)*'תכנון הבראה'!$L76*(BP$17&lt;='תכנון הבראה'!$J76))+ IF($C48=4,(1-'תכנון הבראה'!$M76/'תכנון הבראה'!$B76)*'תכנון הבראה'!$C76,0)*(BP$17&lt;='תכנון הבראה'!$D76)</f>
        <v>0</v>
      </c>
      <c r="BQ48" s="162">
        <f ca="1">IF($A48="",0,($C48=0)*'פריסת חובות'!BQ39 +($C48=1)*0+ ($C48=2)*IF(BQ$17&lt;='תכנון הבראה'!$K76,0,OFFSET('פריסת חובות'!BQ39,0,-'תכנון הבראה'!$K76))*(1+'תכנון הבראה'!$E76)^('תכנון הבראה'!$K76/12)+
($C48=3)*'תכנון הבראה'!$L76*(BQ$17&lt;='תכנון הבראה'!$J76))+ IF($C48=4,(1-'תכנון הבראה'!$M76/'תכנון הבראה'!$B76)*'תכנון הבראה'!$C76,0)*(BQ$17&lt;='תכנון הבראה'!$D76)</f>
        <v>0</v>
      </c>
      <c r="BR48" s="162">
        <f ca="1">IF($A48="",0,($C48=0)*'פריסת חובות'!BR39 +($C48=1)*0+ ($C48=2)*IF(BR$17&lt;='תכנון הבראה'!$K76,0,OFFSET('פריסת חובות'!BR39,0,-'תכנון הבראה'!$K76))*(1+'תכנון הבראה'!$E76)^('תכנון הבראה'!$K76/12)+
($C48=3)*'תכנון הבראה'!$L76*(BR$17&lt;='תכנון הבראה'!$J76))+ IF($C48=4,(1-'תכנון הבראה'!$M76/'תכנון הבראה'!$B76)*'תכנון הבראה'!$C76,0)*(BR$17&lt;='תכנון הבראה'!$D76)</f>
        <v>0</v>
      </c>
      <c r="BS48" s="162">
        <f ca="1">IF($A48="",0,($C48=0)*'פריסת חובות'!BS39 +($C48=1)*0+ ($C48=2)*IF(BS$17&lt;='תכנון הבראה'!$K76,0,OFFSET('פריסת חובות'!BS39,0,-'תכנון הבראה'!$K76))*(1+'תכנון הבראה'!$E76)^('תכנון הבראה'!$K76/12)+
($C48=3)*'תכנון הבראה'!$L76*(BS$17&lt;='תכנון הבראה'!$J76))+ IF($C48=4,(1-'תכנון הבראה'!$M76/'תכנון הבראה'!$B76)*'תכנון הבראה'!$C76,0)*(BS$17&lt;='תכנון הבראה'!$D76)</f>
        <v>0</v>
      </c>
      <c r="BT48" s="162">
        <f ca="1">IF($A48="",0,($C48=0)*'פריסת חובות'!BT39 +($C48=1)*0+ ($C48=2)*IF(BT$17&lt;='תכנון הבראה'!$K76,0,OFFSET('פריסת חובות'!BT39,0,-'תכנון הבראה'!$K76))*(1+'תכנון הבראה'!$E76)^('תכנון הבראה'!$K76/12)+
($C48=3)*'תכנון הבראה'!$L76*(BT$17&lt;='תכנון הבראה'!$J76))+ IF($C48=4,(1-'תכנון הבראה'!$M76/'תכנון הבראה'!$B76)*'תכנון הבראה'!$C76,0)*(BT$17&lt;='תכנון הבראה'!$D76)</f>
        <v>0</v>
      </c>
      <c r="BU48" s="162">
        <f ca="1">IF($A48="",0,($C48=0)*'פריסת חובות'!BU39 +($C48=1)*0+ ($C48=2)*IF(BU$17&lt;='תכנון הבראה'!$K76,0,OFFSET('פריסת חובות'!BU39,0,-'תכנון הבראה'!$K76))*(1+'תכנון הבראה'!$E76)^('תכנון הבראה'!$K76/12)+
($C48=3)*'תכנון הבראה'!$L76*(BU$17&lt;='תכנון הבראה'!$J76))+ IF($C48=4,(1-'תכנון הבראה'!$M76/'תכנון הבראה'!$B76)*'תכנון הבראה'!$C76,0)*(BU$17&lt;='תכנון הבראה'!$D76)</f>
        <v>0</v>
      </c>
      <c r="BV48" s="162">
        <f ca="1">IF($A48="",0,($C48=0)*'פריסת חובות'!BV39 +($C48=1)*0+ ($C48=2)*IF(BV$17&lt;='תכנון הבראה'!$K76,0,OFFSET('פריסת חובות'!BV39,0,-'תכנון הבראה'!$K76))*(1+'תכנון הבראה'!$E76)^('תכנון הבראה'!$K76/12)+
($C48=3)*'תכנון הבראה'!$L76*(BV$17&lt;='תכנון הבראה'!$J76))+ IF($C48=4,(1-'תכנון הבראה'!$M76/'תכנון הבראה'!$B76)*'תכנון הבראה'!$C76,0)*(BV$17&lt;='תכנון הבראה'!$D76)</f>
        <v>0</v>
      </c>
      <c r="BW48" s="162">
        <f ca="1">IF($A48="",0,($C48=0)*'פריסת חובות'!BW39 +($C48=1)*0+ ($C48=2)*IF(BW$17&lt;='תכנון הבראה'!$K76,0,OFFSET('פריסת חובות'!BW39,0,-'תכנון הבראה'!$K76))*(1+'תכנון הבראה'!$E76)^('תכנון הבראה'!$K76/12)+
($C48=3)*'תכנון הבראה'!$L76*(BW$17&lt;='תכנון הבראה'!$J76))+ IF($C48=4,(1-'תכנון הבראה'!$M76/'תכנון הבראה'!$B76)*'תכנון הבראה'!$C76,0)*(BW$17&lt;='תכנון הבראה'!$D76)</f>
        <v>0</v>
      </c>
      <c r="BX48" s="162">
        <f ca="1">IF($A48="",0,($C48=0)*'פריסת חובות'!BX39 +($C48=1)*0+ ($C48=2)*IF(BX$17&lt;='תכנון הבראה'!$K76,0,OFFSET('פריסת חובות'!BX39,0,-'תכנון הבראה'!$K76))*(1+'תכנון הבראה'!$E76)^('תכנון הבראה'!$K76/12)+
($C48=3)*'תכנון הבראה'!$L76*(BX$17&lt;='תכנון הבראה'!$J76))+ IF($C48=4,(1-'תכנון הבראה'!$M76/'תכנון הבראה'!$B76)*'תכנון הבראה'!$C76,0)*(BX$17&lt;='תכנון הבראה'!$D76)</f>
        <v>0</v>
      </c>
      <c r="BY48" s="162">
        <f ca="1">IF($A48="",0,($C48=0)*'פריסת חובות'!BY39 +($C48=1)*0+ ($C48=2)*IF(BY$17&lt;='תכנון הבראה'!$K76,0,OFFSET('פריסת חובות'!BY39,0,-'תכנון הבראה'!$K76))*(1+'תכנון הבראה'!$E76)^('תכנון הבראה'!$K76/12)+
($C48=3)*'תכנון הבראה'!$L76*(BY$17&lt;='תכנון הבראה'!$J76))+ IF($C48=4,(1-'תכנון הבראה'!$M76/'תכנון הבראה'!$B76)*'תכנון הבראה'!$C76,0)*(BY$17&lt;='תכנון הבראה'!$D76)</f>
        <v>0</v>
      </c>
      <c r="BZ48" s="162">
        <f ca="1">IF($A48="",0,($C48=0)*'פריסת חובות'!BZ39 +($C48=1)*0+ ($C48=2)*IF(BZ$17&lt;='תכנון הבראה'!$K76,0,OFFSET('פריסת חובות'!BZ39,0,-'תכנון הבראה'!$K76))*(1+'תכנון הבראה'!$E76)^('תכנון הבראה'!$K76/12)+
($C48=3)*'תכנון הבראה'!$L76*(BZ$17&lt;='תכנון הבראה'!$J76))+ IF($C48=4,(1-'תכנון הבראה'!$M76/'תכנון הבראה'!$B76)*'תכנון הבראה'!$C76,0)*(BZ$17&lt;='תכנון הבראה'!$D76)</f>
        <v>0</v>
      </c>
      <c r="CA48" s="162">
        <f ca="1">IF($A48="",0,($C48=0)*'פריסת חובות'!CA39 +($C48=1)*0+ ($C48=2)*IF(CA$17&lt;='תכנון הבראה'!$K76,0,OFFSET('פריסת חובות'!CA39,0,-'תכנון הבראה'!$K76))*(1+'תכנון הבראה'!$E76)^('תכנון הבראה'!$K76/12)+
($C48=3)*'תכנון הבראה'!$L76*(CA$17&lt;='תכנון הבראה'!$J76))+ IF($C48=4,(1-'תכנון הבראה'!$M76/'תכנון הבראה'!$B76)*'תכנון הבראה'!$C76,0)*(CA$17&lt;='תכנון הבראה'!$D76)</f>
        <v>0</v>
      </c>
      <c r="CB48" s="162">
        <f ca="1">IF($A48="",0,($C48=0)*'פריסת חובות'!CB39 +($C48=1)*0+ ($C48=2)*IF(CB$17&lt;='תכנון הבראה'!$K76,0,OFFSET('פריסת חובות'!CB39,0,-'תכנון הבראה'!$K76))*(1+'תכנון הבראה'!$E76)^('תכנון הבראה'!$K76/12)+
($C48=3)*'תכנון הבראה'!$L76*(CB$17&lt;='תכנון הבראה'!$J76))+ IF($C48=4,(1-'תכנון הבראה'!$M76/'תכנון הבראה'!$B76)*'תכנון הבראה'!$C76,0)*(CB$17&lt;='תכנון הבראה'!$D76)</f>
        <v>0</v>
      </c>
      <c r="CC48" s="162">
        <f ca="1">IF($A48="",0,($C48=0)*'פריסת חובות'!CC39 +($C48=1)*0+ ($C48=2)*IF(CC$17&lt;='תכנון הבראה'!$K76,0,OFFSET('פריסת חובות'!CC39,0,-'תכנון הבראה'!$K76))*(1+'תכנון הבראה'!$E76)^('תכנון הבראה'!$K76/12)+
($C48=3)*'תכנון הבראה'!$L76*(CC$17&lt;='תכנון הבראה'!$J76))+ IF($C48=4,(1-'תכנון הבראה'!$M76/'תכנון הבראה'!$B76)*'תכנון הבראה'!$C76,0)*(CC$17&lt;='תכנון הבראה'!$D76)</f>
        <v>0</v>
      </c>
      <c r="CD48" s="162">
        <f ca="1">IF($A48="",0,($C48=0)*'פריסת חובות'!CD39 +($C48=1)*0+ ($C48=2)*IF(CD$17&lt;='תכנון הבראה'!$K76,0,OFFSET('פריסת חובות'!CD39,0,-'תכנון הבראה'!$K76))*(1+'תכנון הבראה'!$E76)^('תכנון הבראה'!$K76/12)+
($C48=3)*'תכנון הבראה'!$L76*(CD$17&lt;='תכנון הבראה'!$J76))+ IF($C48=4,(1-'תכנון הבראה'!$M76/'תכנון הבראה'!$B76)*'תכנון הבראה'!$C76,0)*(CD$17&lt;='תכנון הבראה'!$D76)</f>
        <v>0</v>
      </c>
      <c r="CE48" s="162">
        <f ca="1">IF($A48="",0,($C48=0)*'פריסת חובות'!CE39 +($C48=1)*0+ ($C48=2)*IF(CE$17&lt;='תכנון הבראה'!$K76,0,OFFSET('פריסת חובות'!CE39,0,-'תכנון הבראה'!$K76))*(1+'תכנון הבראה'!$E76)^('תכנון הבראה'!$K76/12)+
($C48=3)*'תכנון הבראה'!$L76*(CE$17&lt;='תכנון הבראה'!$J76))+ IF($C48=4,(1-'תכנון הבראה'!$M76/'תכנון הבראה'!$B76)*'תכנון הבראה'!$C76,0)*(CE$17&lt;='תכנון הבראה'!$D76)</f>
        <v>0</v>
      </c>
      <c r="CF48" s="162">
        <f ca="1">IF($A48="",0,($C48=0)*'פריסת חובות'!CF39 +($C48=1)*0+ ($C48=2)*IF(CF$17&lt;='תכנון הבראה'!$K76,0,OFFSET('פריסת חובות'!CF39,0,-'תכנון הבראה'!$K76))*(1+'תכנון הבראה'!$E76)^('תכנון הבראה'!$K76/12)+
($C48=3)*'תכנון הבראה'!$L76*(CF$17&lt;='תכנון הבראה'!$J76))+ IF($C48=4,(1-'תכנון הבראה'!$M76/'תכנון הבראה'!$B76)*'תכנון הבראה'!$C76,0)*(CF$17&lt;='תכנון הבראה'!$D76)</f>
        <v>0</v>
      </c>
      <c r="CG48" s="162">
        <f ca="1">IF($A48="",0,($C48=0)*'פריסת חובות'!CG39 +($C48=1)*0+ ($C48=2)*IF(CG$17&lt;='תכנון הבראה'!$K76,0,OFFSET('פריסת חובות'!CG39,0,-'תכנון הבראה'!$K76))*(1+'תכנון הבראה'!$E76)^('תכנון הבראה'!$K76/12)+
($C48=3)*'תכנון הבראה'!$L76*(CG$17&lt;='תכנון הבראה'!$J76))+ IF($C48=4,(1-'תכנון הבראה'!$M76/'תכנון הבראה'!$B76)*'תכנון הבראה'!$C76,0)*(CG$17&lt;='תכנון הבראה'!$D76)</f>
        <v>0</v>
      </c>
      <c r="CH48" s="162">
        <f ca="1">IF($A48="",0,($C48=0)*'פריסת חובות'!CH39 +($C48=1)*0+ ($C48=2)*IF(CH$17&lt;='תכנון הבראה'!$K76,0,OFFSET('פריסת חובות'!CH39,0,-'תכנון הבראה'!$K76))*(1+'תכנון הבראה'!$E76)^('תכנון הבראה'!$K76/12)+
($C48=3)*'תכנון הבראה'!$L76*(CH$17&lt;='תכנון הבראה'!$J76))+ IF($C48=4,(1-'תכנון הבראה'!$M76/'תכנון הבראה'!$B76)*'תכנון הבראה'!$C76,0)*(CH$17&lt;='תכנון הבראה'!$D76)</f>
        <v>0</v>
      </c>
      <c r="CI48" s="162">
        <f ca="1">IF($A48="",0,($C48=0)*'פריסת חובות'!CI39 +($C48=1)*0+ ($C48=2)*IF(CI$17&lt;='תכנון הבראה'!$K76,0,OFFSET('פריסת חובות'!CI39,0,-'תכנון הבראה'!$K76))*(1+'תכנון הבראה'!$E76)^('תכנון הבראה'!$K76/12)+
($C48=3)*'תכנון הבראה'!$L76*(CI$17&lt;='תכנון הבראה'!$J76))+ IF($C48=4,(1-'תכנון הבראה'!$M76/'תכנון הבראה'!$B76)*'תכנון הבראה'!$C76,0)*(CI$17&lt;='תכנון הבראה'!$D76)</f>
        <v>0</v>
      </c>
      <c r="CJ48" s="162">
        <f ca="1">IF($A48="",0,($C48=0)*'פריסת חובות'!CJ39 +($C48=1)*0+ ($C48=2)*IF(CJ$17&lt;='תכנון הבראה'!$K76,0,OFFSET('פריסת חובות'!CJ39,0,-'תכנון הבראה'!$K76))*(1+'תכנון הבראה'!$E76)^('תכנון הבראה'!$K76/12)+
($C48=3)*'תכנון הבראה'!$L76*(CJ$17&lt;='תכנון הבראה'!$J76))+ IF($C48=4,(1-'תכנון הבראה'!$M76/'תכנון הבראה'!$B76)*'תכנון הבראה'!$C76,0)*(CJ$17&lt;='תכנון הבראה'!$D76)</f>
        <v>0</v>
      </c>
      <c r="CK48" s="162">
        <f ca="1">IF($A48="",0,($C48=0)*'פריסת חובות'!CK39 +($C48=1)*0+ ($C48=2)*IF(CK$17&lt;='תכנון הבראה'!$K76,0,OFFSET('פריסת חובות'!CK39,0,-'תכנון הבראה'!$K76))*(1+'תכנון הבראה'!$E76)^('תכנון הבראה'!$K76/12)+
($C48=3)*'תכנון הבראה'!$L76*(CK$17&lt;='תכנון הבראה'!$J76))+ IF($C48=4,(1-'תכנון הבראה'!$M76/'תכנון הבראה'!$B76)*'תכנון הבראה'!$C76,0)*(CK$17&lt;='תכנון הבראה'!$D76)</f>
        <v>0</v>
      </c>
      <c r="CL48" s="162">
        <f ca="1">IF($A48="",0,($C48=0)*'פריסת חובות'!CL39 +($C48=1)*0+ ($C48=2)*IF(CL$17&lt;='תכנון הבראה'!$K76,0,OFFSET('פריסת חובות'!CL39,0,-'תכנון הבראה'!$K76))*(1+'תכנון הבראה'!$E76)^('תכנון הבראה'!$K76/12)+
($C48=3)*'תכנון הבראה'!$L76*(CL$17&lt;='תכנון הבראה'!$J76))+ IF($C48=4,(1-'תכנון הבראה'!$M76/'תכנון הבראה'!$B76)*'תכנון הבראה'!$C76,0)*(CL$17&lt;='תכנון הבראה'!$D76)</f>
        <v>0</v>
      </c>
      <c r="CM48" s="162">
        <f ca="1">IF($A48="",0,($C48=0)*'פריסת חובות'!CM39 +($C48=1)*0+ ($C48=2)*IF(CM$17&lt;='תכנון הבראה'!$K76,0,OFFSET('פריסת חובות'!CM39,0,-'תכנון הבראה'!$K76))*(1+'תכנון הבראה'!$E76)^('תכנון הבראה'!$K76/12)+
($C48=3)*'תכנון הבראה'!$L76*(CM$17&lt;='תכנון הבראה'!$J76))+ IF($C48=4,(1-'תכנון הבראה'!$M76/'תכנון הבראה'!$B76)*'תכנון הבראה'!$C76,0)*(CM$17&lt;='תכנון הבראה'!$D76)</f>
        <v>0</v>
      </c>
      <c r="CN48" s="162">
        <f ca="1">IF($A48="",0,($C48=0)*'פריסת חובות'!CN39 +($C48=1)*0+ ($C48=2)*IF(CN$17&lt;='תכנון הבראה'!$K76,0,OFFSET('פריסת חובות'!CN39,0,-'תכנון הבראה'!$K76))*(1+'תכנון הבראה'!$E76)^('תכנון הבראה'!$K76/12)+
($C48=3)*'תכנון הבראה'!$L76*(CN$17&lt;='תכנון הבראה'!$J76))+ IF($C48=4,(1-'תכנון הבראה'!$M76/'תכנון הבראה'!$B76)*'תכנון הבראה'!$C76,0)*(CN$17&lt;='תכנון הבראה'!$D76)</f>
        <v>0</v>
      </c>
      <c r="CO48" s="162">
        <f ca="1">IF($A48="",0,($C48=0)*'פריסת חובות'!CO39 +($C48=1)*0+ ($C48=2)*IF(CO$17&lt;='תכנון הבראה'!$K76,0,OFFSET('פריסת חובות'!CO39,0,-'תכנון הבראה'!$K76))*(1+'תכנון הבראה'!$E76)^('תכנון הבראה'!$K76/12)+
($C48=3)*'תכנון הבראה'!$L76*(CO$17&lt;='תכנון הבראה'!$J76))+ IF($C48=4,(1-'תכנון הבראה'!$M76/'תכנון הבראה'!$B76)*'תכנון הבראה'!$C76,0)*(CO$17&lt;='תכנון הבראה'!$D76)</f>
        <v>0</v>
      </c>
      <c r="CP48" s="162">
        <f ca="1">IF($A48="",0,($C48=0)*'פריסת חובות'!CP39 +($C48=1)*0+ ($C48=2)*IF(CP$17&lt;='תכנון הבראה'!$K76,0,OFFSET('פריסת חובות'!CP39,0,-'תכנון הבראה'!$K76))*(1+'תכנון הבראה'!$E76)^('תכנון הבראה'!$K76/12)+
($C48=3)*'תכנון הבראה'!$L76*(CP$17&lt;='תכנון הבראה'!$J76))+ IF($C48=4,(1-'תכנון הבראה'!$M76/'תכנון הבראה'!$B76)*'תכנון הבראה'!$C76,0)*(CP$17&lt;='תכנון הבראה'!$D76)</f>
        <v>0</v>
      </c>
      <c r="CQ48" s="162">
        <f ca="1">IF($A48="",0,($C48=0)*'פריסת חובות'!CQ39 +($C48=1)*0+ ($C48=2)*IF(CQ$17&lt;='תכנון הבראה'!$K76,0,OFFSET('פריסת חובות'!CQ39,0,-'תכנון הבראה'!$K76))*(1+'תכנון הבראה'!$E76)^('תכנון הבראה'!$K76/12)+
($C48=3)*'תכנון הבראה'!$L76*(CQ$17&lt;='תכנון הבראה'!$J76))+ IF($C48=4,(1-'תכנון הבראה'!$M76/'תכנון הבראה'!$B76)*'תכנון הבראה'!$C76,0)*(CQ$17&lt;='תכנון הבראה'!$D76)</f>
        <v>0</v>
      </c>
      <c r="CR48" s="162">
        <f ca="1">IF($A48="",0,($C48=0)*'פריסת חובות'!CR39 +($C48=1)*0+ ($C48=2)*IF(CR$17&lt;='תכנון הבראה'!$K76,0,OFFSET('פריסת חובות'!CR39,0,-'תכנון הבראה'!$K76))*(1+'תכנון הבראה'!$E76)^('תכנון הבראה'!$K76/12)+
($C48=3)*'תכנון הבראה'!$L76*(CR$17&lt;='תכנון הבראה'!$J76))+ IF($C48=4,(1-'תכנון הבראה'!$M76/'תכנון הבראה'!$B76)*'תכנון הבראה'!$C76,0)*(CR$17&lt;='תכנון הבראה'!$D76)</f>
        <v>0</v>
      </c>
      <c r="CS48" s="162">
        <f ca="1">IF($A48="",0,($C48=0)*'פריסת חובות'!CS39 +($C48=1)*0+ ($C48=2)*IF(CS$17&lt;='תכנון הבראה'!$K76,0,OFFSET('פריסת חובות'!CS39,0,-'תכנון הבראה'!$K76))*(1+'תכנון הבראה'!$E76)^('תכנון הבראה'!$K76/12)+
($C48=3)*'תכנון הבראה'!$L76*(CS$17&lt;='תכנון הבראה'!$J76))+ IF($C48=4,(1-'תכנון הבראה'!$M76/'תכנון הבראה'!$B76)*'תכנון הבראה'!$C76,0)*(CS$17&lt;='תכנון הבראה'!$D76)</f>
        <v>0</v>
      </c>
      <c r="CT48" s="162">
        <f ca="1">IF($A48="",0,($C48=0)*'פריסת חובות'!CT39 +($C48=1)*0+ ($C48=2)*IF(CT$17&lt;='תכנון הבראה'!$K76,0,OFFSET('פריסת חובות'!CT39,0,-'תכנון הבראה'!$K76))*(1+'תכנון הבראה'!$E76)^('תכנון הבראה'!$K76/12)+
($C48=3)*'תכנון הבראה'!$L76*(CT$17&lt;='תכנון הבראה'!$J76))+ IF($C48=4,(1-'תכנון הבראה'!$M76/'תכנון הבראה'!$B76)*'תכנון הבראה'!$C76,0)*(CT$17&lt;='תכנון הבראה'!$D76)</f>
        <v>0</v>
      </c>
      <c r="CU48" s="162">
        <f ca="1">IF($A48="",0,($C48=0)*'פריסת חובות'!CU39 +($C48=1)*0+ ($C48=2)*IF(CU$17&lt;='תכנון הבראה'!$K76,0,OFFSET('פריסת חובות'!CU39,0,-'תכנון הבראה'!$K76))*(1+'תכנון הבראה'!$E76)^('תכנון הבראה'!$K76/12)+
($C48=3)*'תכנון הבראה'!$L76*(CU$17&lt;='תכנון הבראה'!$J76))+ IF($C48=4,(1-'תכנון הבראה'!$M76/'תכנון הבראה'!$B76)*'תכנון הבראה'!$C76,0)*(CU$17&lt;='תכנון הבראה'!$D76)</f>
        <v>0</v>
      </c>
      <c r="CV48" s="162">
        <f ca="1">IF($A48="",0,($C48=0)*'פריסת חובות'!CV39 +($C48=1)*0+ ($C48=2)*IF(CV$17&lt;='תכנון הבראה'!$K76,0,OFFSET('פריסת חובות'!CV39,0,-'תכנון הבראה'!$K76))*(1+'תכנון הבראה'!$E76)^('תכנון הבראה'!$K76/12)+
($C48=3)*'תכנון הבראה'!$L76*(CV$17&lt;='תכנון הבראה'!$J76))+ IF($C48=4,(1-'תכנון הבראה'!$M76/'תכנון הבראה'!$B76)*'תכנון הבראה'!$C76,0)*(CV$17&lt;='תכנון הבראה'!$D76)</f>
        <v>0</v>
      </c>
      <c r="CW48" s="162">
        <f ca="1">IF($A48="",0,($C48=0)*'פריסת חובות'!CW39 +($C48=1)*0+ ($C48=2)*IF(CW$17&lt;='תכנון הבראה'!$K76,0,OFFSET('פריסת חובות'!CW39,0,-'תכנון הבראה'!$K76))*(1+'תכנון הבראה'!$E76)^('תכנון הבראה'!$K76/12)+
($C48=3)*'תכנון הבראה'!$L76*(CW$17&lt;='תכנון הבראה'!$J76))+ IF($C48=4,(1-'תכנון הבראה'!$M76/'תכנון הבראה'!$B76)*'תכנון הבראה'!$C76,0)*(CW$17&lt;='תכנון הבראה'!$D76)</f>
        <v>0</v>
      </c>
      <c r="CX48" s="162">
        <f ca="1">IF($A48="",0,($C48=0)*'פריסת חובות'!CX39 +($C48=1)*0+ ($C48=2)*IF(CX$17&lt;='תכנון הבראה'!$K76,0,OFFSET('פריסת חובות'!CX39,0,-'תכנון הבראה'!$K76))*(1+'תכנון הבראה'!$E76)^('תכנון הבראה'!$K76/12)+
($C48=3)*'תכנון הבראה'!$L76*(CX$17&lt;='תכנון הבראה'!$J76))+ IF($C48=4,(1-'תכנון הבראה'!$M76/'תכנון הבראה'!$B76)*'תכנון הבראה'!$C76,0)*(CX$17&lt;='תכנון הבראה'!$D76)</f>
        <v>0</v>
      </c>
      <c r="CY48" s="162">
        <f ca="1">IF($A48="",0,($C48=0)*'פריסת חובות'!CY39 +($C48=1)*0+ ($C48=2)*IF(CY$17&lt;='תכנון הבראה'!$K76,0,OFFSET('פריסת חובות'!CY39,0,-'תכנון הבראה'!$K76))*(1+'תכנון הבראה'!$E76)^('תכנון הבראה'!$K76/12)+
($C48=3)*'תכנון הבראה'!$L76*(CY$17&lt;='תכנון הבראה'!$J76))+ IF($C48=4,(1-'תכנון הבראה'!$M76/'תכנון הבראה'!$B76)*'תכנון הבראה'!$C76,0)*(CY$17&lt;='תכנון הבראה'!$D76)</f>
        <v>0</v>
      </c>
      <c r="CZ48" s="163">
        <f ca="1">IF($A48="",0,($C48=0)*'פריסת חובות'!CZ39 +($C48=1)*0+ ($C48=2)*IF(CZ$17&lt;='תכנון הבראה'!$K76,0,OFFSET('פריסת חובות'!CZ39,0,-'תכנון הבראה'!$K76))*(1+'תכנון הבראה'!$E76)^('תכנון הבראה'!$K76/12)+
($C48=3)*'תכנון הבראה'!$L76*(CZ$17&lt;='תכנון הבראה'!$J76))+ IF($C48=4,(1-'תכנון הבראה'!$M76/'תכנון הבראה'!$B76)*'תכנון הבראה'!$C76,0)*(CZ$17&lt;='תכנון הבראה'!$D76)</f>
        <v>0</v>
      </c>
    </row>
    <row r="49" spans="1:105" ht="12.75" hidden="1" customHeight="1" outlineLevel="1">
      <c r="A49" s="193" t="str">
        <f ca="1">'תכנון הבראה'!A77</f>
        <v/>
      </c>
      <c r="B49" s="161">
        <f>'תכנון הבראה'!H77</f>
        <v>0</v>
      </c>
      <c r="C49" s="158">
        <f t="shared" si="18"/>
        <v>0</v>
      </c>
      <c r="D49" s="158"/>
      <c r="E49" s="162">
        <f ca="1">IF($A49="",0,($C49=0)*'פריסת חובות'!E40 +($C49=1)*0+ ($C49=2)*IF(E$17&lt;='תכנון הבראה'!$K77,0,OFFSET('פריסת חובות'!E40,0,-'תכנון הבראה'!$K77))*(1+'תכנון הבראה'!$E77)^('תכנון הבראה'!$K77/12)+
($C49=3)*'תכנון הבראה'!$L77*(E$17&lt;='תכנון הבראה'!$J77))+ IF($C49=4,(1-'תכנון הבראה'!$M77/'תכנון הבראה'!$B77)*'תכנון הבראה'!$C77,0)*(E$17&lt;='תכנון הבראה'!$D77)</f>
        <v>0</v>
      </c>
      <c r="F49" s="162">
        <f ca="1">IF($A49="",0,($C49=0)*'פריסת חובות'!F40 +($C49=1)*0+ ($C49=2)*IF(F$17&lt;='תכנון הבראה'!$K77,0,OFFSET('פריסת חובות'!F40,0,-'תכנון הבראה'!$K77))*(1+'תכנון הבראה'!$E77)^('תכנון הבראה'!$K77/12)+
($C49=3)*'תכנון הבראה'!$L77*(F$17&lt;='תכנון הבראה'!$J77))+ IF($C49=4,(1-'תכנון הבראה'!$M77/'תכנון הבראה'!$B77)*'תכנון הבראה'!$C77,0)*(F$17&lt;='תכנון הבראה'!$D77)</f>
        <v>0</v>
      </c>
      <c r="G49" s="162">
        <f ca="1">IF($A49="",0,($C49=0)*'פריסת חובות'!G40 +($C49=1)*0+ ($C49=2)*IF(G$17&lt;='תכנון הבראה'!$K77,0,OFFSET('פריסת חובות'!G40,0,-'תכנון הבראה'!$K77))*(1+'תכנון הבראה'!$E77)^('תכנון הבראה'!$K77/12)+
($C49=3)*'תכנון הבראה'!$L77*(G$17&lt;='תכנון הבראה'!$J77))+ IF($C49=4,(1-'תכנון הבראה'!$M77/'תכנון הבראה'!$B77)*'תכנון הבראה'!$C77,0)*(G$17&lt;='תכנון הבראה'!$D77)</f>
        <v>0</v>
      </c>
      <c r="H49" s="162">
        <f ca="1">IF($A49="",0,($C49=0)*'פריסת חובות'!H40 +($C49=1)*0+ ($C49=2)*IF(H$17&lt;='תכנון הבראה'!$K77,0,OFFSET('פריסת חובות'!H40,0,-'תכנון הבראה'!$K77))*(1+'תכנון הבראה'!$E77)^('תכנון הבראה'!$K77/12)+
($C49=3)*'תכנון הבראה'!$L77*(H$17&lt;='תכנון הבראה'!$J77))+ IF($C49=4,(1-'תכנון הבראה'!$M77/'תכנון הבראה'!$B77)*'תכנון הבראה'!$C77,0)*(H$17&lt;='תכנון הבראה'!$D77)</f>
        <v>0</v>
      </c>
      <c r="I49" s="162">
        <f ca="1">IF($A49="",0,($C49=0)*'פריסת חובות'!I40 +($C49=1)*0+ ($C49=2)*IF(I$17&lt;='תכנון הבראה'!$K77,0,OFFSET('פריסת חובות'!I40,0,-'תכנון הבראה'!$K77))*(1+'תכנון הבראה'!$E77)^('תכנון הבראה'!$K77/12)+
($C49=3)*'תכנון הבראה'!$L77*(I$17&lt;='תכנון הבראה'!$J77))+ IF($C49=4,(1-'תכנון הבראה'!$M77/'תכנון הבראה'!$B77)*'תכנון הבראה'!$C77,0)*(I$17&lt;='תכנון הבראה'!$D77)</f>
        <v>0</v>
      </c>
      <c r="J49" s="162">
        <f ca="1">IF($A49="",0,($C49=0)*'פריסת חובות'!J40 +($C49=1)*0+ ($C49=2)*IF(J$17&lt;='תכנון הבראה'!$K77,0,OFFSET('פריסת חובות'!J40,0,-'תכנון הבראה'!$K77))*(1+'תכנון הבראה'!$E77)^('תכנון הבראה'!$K77/12)+
($C49=3)*'תכנון הבראה'!$L77*(J$17&lt;='תכנון הבראה'!$J77))+ IF($C49=4,(1-'תכנון הבראה'!$M77/'תכנון הבראה'!$B77)*'תכנון הבראה'!$C77,0)*(J$17&lt;='תכנון הבראה'!$D77)</f>
        <v>0</v>
      </c>
      <c r="K49" s="162">
        <f ca="1">IF($A49="",0,($C49=0)*'פריסת חובות'!K40 +($C49=1)*0+ ($C49=2)*IF(K$17&lt;='תכנון הבראה'!$K77,0,OFFSET('פריסת חובות'!K40,0,-'תכנון הבראה'!$K77))*(1+'תכנון הבראה'!$E77)^('תכנון הבראה'!$K77/12)+
($C49=3)*'תכנון הבראה'!$L77*(K$17&lt;='תכנון הבראה'!$J77))+ IF($C49=4,(1-'תכנון הבראה'!$M77/'תכנון הבראה'!$B77)*'תכנון הבראה'!$C77,0)*(K$17&lt;='תכנון הבראה'!$D77)</f>
        <v>0</v>
      </c>
      <c r="L49" s="162">
        <f ca="1">IF($A49="",0,($C49=0)*'פריסת חובות'!L40 +($C49=1)*0+ ($C49=2)*IF(L$17&lt;='תכנון הבראה'!$K77,0,OFFSET('פריסת חובות'!L40,0,-'תכנון הבראה'!$K77))*(1+'תכנון הבראה'!$E77)^('תכנון הבראה'!$K77/12)+
($C49=3)*'תכנון הבראה'!$L77*(L$17&lt;='תכנון הבראה'!$J77))+ IF($C49=4,(1-'תכנון הבראה'!$M77/'תכנון הבראה'!$B77)*'תכנון הבראה'!$C77,0)*(L$17&lt;='תכנון הבראה'!$D77)</f>
        <v>0</v>
      </c>
      <c r="M49" s="162">
        <f ca="1">IF($A49="",0,($C49=0)*'פריסת חובות'!M40 +($C49=1)*0+ ($C49=2)*IF(M$17&lt;='תכנון הבראה'!$K77,0,OFFSET('פריסת חובות'!M40,0,-'תכנון הבראה'!$K77))*(1+'תכנון הבראה'!$E77)^('תכנון הבראה'!$K77/12)+
($C49=3)*'תכנון הבראה'!$L77*(M$17&lt;='תכנון הבראה'!$J77))+ IF($C49=4,(1-'תכנון הבראה'!$M77/'תכנון הבראה'!$B77)*'תכנון הבראה'!$C77,0)*(M$17&lt;='תכנון הבראה'!$D77)</f>
        <v>0</v>
      </c>
      <c r="N49" s="162">
        <f ca="1">IF($A49="",0,($C49=0)*'פריסת חובות'!N40 +($C49=1)*0+ ($C49=2)*IF(N$17&lt;='תכנון הבראה'!$K77,0,OFFSET('פריסת חובות'!N40,0,-'תכנון הבראה'!$K77))*(1+'תכנון הבראה'!$E77)^('תכנון הבראה'!$K77/12)+
($C49=3)*'תכנון הבראה'!$L77*(N$17&lt;='תכנון הבראה'!$J77))+ IF($C49=4,(1-'תכנון הבראה'!$M77/'תכנון הבראה'!$B77)*'תכנון הבראה'!$C77,0)*(N$17&lt;='תכנון הבראה'!$D77)</f>
        <v>0</v>
      </c>
      <c r="O49" s="162">
        <f ca="1">IF($A49="",0,($C49=0)*'פריסת חובות'!O40 +($C49=1)*0+ ($C49=2)*IF(O$17&lt;='תכנון הבראה'!$K77,0,OFFSET('פריסת חובות'!O40,0,-'תכנון הבראה'!$K77))*(1+'תכנון הבראה'!$E77)^('תכנון הבראה'!$K77/12)+
($C49=3)*'תכנון הבראה'!$L77*(O$17&lt;='תכנון הבראה'!$J77))+ IF($C49=4,(1-'תכנון הבראה'!$M77/'תכנון הבראה'!$B77)*'תכנון הבראה'!$C77,0)*(O$17&lt;='תכנון הבראה'!$D77)</f>
        <v>0</v>
      </c>
      <c r="P49" s="162">
        <f ca="1">IF($A49="",0,($C49=0)*'פריסת חובות'!P40 +($C49=1)*0+ ($C49=2)*IF(P$17&lt;='תכנון הבראה'!$K77,0,OFFSET('פריסת חובות'!P40,0,-'תכנון הבראה'!$K77))*(1+'תכנון הבראה'!$E77)^('תכנון הבראה'!$K77/12)+
($C49=3)*'תכנון הבראה'!$L77*(P$17&lt;='תכנון הבראה'!$J77))+ IF($C49=4,(1-'תכנון הבראה'!$M77/'תכנון הבראה'!$B77)*'תכנון הבראה'!$C77,0)*(P$17&lt;='תכנון הבראה'!$D77)</f>
        <v>0</v>
      </c>
      <c r="Q49" s="162">
        <f ca="1">IF($A49="",0,($C49=0)*'פריסת חובות'!Q40 +($C49=1)*0+ ($C49=2)*IF(Q$17&lt;='תכנון הבראה'!$K77,0,OFFSET('פריסת חובות'!Q40,0,-'תכנון הבראה'!$K77))*(1+'תכנון הבראה'!$E77)^('תכנון הבראה'!$K77/12)+
($C49=3)*'תכנון הבראה'!$L77*(Q$17&lt;='תכנון הבראה'!$J77))+ IF($C49=4,(1-'תכנון הבראה'!$M77/'תכנון הבראה'!$B77)*'תכנון הבראה'!$C77,0)*(Q$17&lt;='תכנון הבראה'!$D77)</f>
        <v>0</v>
      </c>
      <c r="R49" s="162">
        <f ca="1">IF($A49="",0,($C49=0)*'פריסת חובות'!R40 +($C49=1)*0+ ($C49=2)*IF(R$17&lt;='תכנון הבראה'!$K77,0,OFFSET('פריסת חובות'!R40,0,-'תכנון הבראה'!$K77))*(1+'תכנון הבראה'!$E77)^('תכנון הבראה'!$K77/12)+
($C49=3)*'תכנון הבראה'!$L77*(R$17&lt;='תכנון הבראה'!$J77))+ IF($C49=4,(1-'תכנון הבראה'!$M77/'תכנון הבראה'!$B77)*'תכנון הבראה'!$C77,0)*(R$17&lt;='תכנון הבראה'!$D77)</f>
        <v>0</v>
      </c>
      <c r="S49" s="162">
        <f ca="1">IF($A49="",0,($C49=0)*'פריסת חובות'!S40 +($C49=1)*0+ ($C49=2)*IF(S$17&lt;='תכנון הבראה'!$K77,0,OFFSET('פריסת חובות'!S40,0,-'תכנון הבראה'!$K77))*(1+'תכנון הבראה'!$E77)^('תכנון הבראה'!$K77/12)+
($C49=3)*'תכנון הבראה'!$L77*(S$17&lt;='תכנון הבראה'!$J77))+ IF($C49=4,(1-'תכנון הבראה'!$M77/'תכנון הבראה'!$B77)*'תכנון הבראה'!$C77,0)*(S$17&lt;='תכנון הבראה'!$D77)</f>
        <v>0</v>
      </c>
      <c r="T49" s="162">
        <f ca="1">IF($A49="",0,($C49=0)*'פריסת חובות'!T40 +($C49=1)*0+ ($C49=2)*IF(T$17&lt;='תכנון הבראה'!$K77,0,OFFSET('פריסת חובות'!T40,0,-'תכנון הבראה'!$K77))*(1+'תכנון הבראה'!$E77)^('תכנון הבראה'!$K77/12)+
($C49=3)*'תכנון הבראה'!$L77*(T$17&lt;='תכנון הבראה'!$J77))+ IF($C49=4,(1-'תכנון הבראה'!$M77/'תכנון הבראה'!$B77)*'תכנון הבראה'!$C77,0)*(T$17&lt;='תכנון הבראה'!$D77)</f>
        <v>0</v>
      </c>
      <c r="U49" s="162">
        <f ca="1">IF($A49="",0,($C49=0)*'פריסת חובות'!U40 +($C49=1)*0+ ($C49=2)*IF(U$17&lt;='תכנון הבראה'!$K77,0,OFFSET('פריסת חובות'!U40,0,-'תכנון הבראה'!$K77))*(1+'תכנון הבראה'!$E77)^('תכנון הבראה'!$K77/12)+
($C49=3)*'תכנון הבראה'!$L77*(U$17&lt;='תכנון הבראה'!$J77))+ IF($C49=4,(1-'תכנון הבראה'!$M77/'תכנון הבראה'!$B77)*'תכנון הבראה'!$C77,0)*(U$17&lt;='תכנון הבראה'!$D77)</f>
        <v>0</v>
      </c>
      <c r="V49" s="162">
        <f ca="1">IF($A49="",0,($C49=0)*'פריסת חובות'!V40 +($C49=1)*0+ ($C49=2)*IF(V$17&lt;='תכנון הבראה'!$K77,0,OFFSET('פריסת חובות'!V40,0,-'תכנון הבראה'!$K77))*(1+'תכנון הבראה'!$E77)^('תכנון הבראה'!$K77/12)+
($C49=3)*'תכנון הבראה'!$L77*(V$17&lt;='תכנון הבראה'!$J77))+ IF($C49=4,(1-'תכנון הבראה'!$M77/'תכנון הבראה'!$B77)*'תכנון הבראה'!$C77,0)*(V$17&lt;='תכנון הבראה'!$D77)</f>
        <v>0</v>
      </c>
      <c r="W49" s="162">
        <f ca="1">IF($A49="",0,($C49=0)*'פריסת חובות'!W40 +($C49=1)*0+ ($C49=2)*IF(W$17&lt;='תכנון הבראה'!$K77,0,OFFSET('פריסת חובות'!W40,0,-'תכנון הבראה'!$K77))*(1+'תכנון הבראה'!$E77)^('תכנון הבראה'!$K77/12)+
($C49=3)*'תכנון הבראה'!$L77*(W$17&lt;='תכנון הבראה'!$J77))+ IF($C49=4,(1-'תכנון הבראה'!$M77/'תכנון הבראה'!$B77)*'תכנון הבראה'!$C77,0)*(W$17&lt;='תכנון הבראה'!$D77)</f>
        <v>0</v>
      </c>
      <c r="X49" s="162">
        <f ca="1">IF($A49="",0,($C49=0)*'פריסת חובות'!X40 +($C49=1)*0+ ($C49=2)*IF(X$17&lt;='תכנון הבראה'!$K77,0,OFFSET('פריסת חובות'!X40,0,-'תכנון הבראה'!$K77))*(1+'תכנון הבראה'!$E77)^('תכנון הבראה'!$K77/12)+
($C49=3)*'תכנון הבראה'!$L77*(X$17&lt;='תכנון הבראה'!$J77))+ IF($C49=4,(1-'תכנון הבראה'!$M77/'תכנון הבראה'!$B77)*'תכנון הבראה'!$C77,0)*(X$17&lt;='תכנון הבראה'!$D77)</f>
        <v>0</v>
      </c>
      <c r="Y49" s="162">
        <f ca="1">IF($A49="",0,($C49=0)*'פריסת חובות'!Y40 +($C49=1)*0+ ($C49=2)*IF(Y$17&lt;='תכנון הבראה'!$K77,0,OFFSET('פריסת חובות'!Y40,0,-'תכנון הבראה'!$K77))*(1+'תכנון הבראה'!$E77)^('תכנון הבראה'!$K77/12)+
($C49=3)*'תכנון הבראה'!$L77*(Y$17&lt;='תכנון הבראה'!$J77))+ IF($C49=4,(1-'תכנון הבראה'!$M77/'תכנון הבראה'!$B77)*'תכנון הבראה'!$C77,0)*(Y$17&lt;='תכנון הבראה'!$D77)</f>
        <v>0</v>
      </c>
      <c r="Z49" s="162">
        <f ca="1">IF($A49="",0,($C49=0)*'פריסת חובות'!Z40 +($C49=1)*0+ ($C49=2)*IF(Z$17&lt;='תכנון הבראה'!$K77,0,OFFSET('פריסת חובות'!Z40,0,-'תכנון הבראה'!$K77))*(1+'תכנון הבראה'!$E77)^('תכנון הבראה'!$K77/12)+
($C49=3)*'תכנון הבראה'!$L77*(Z$17&lt;='תכנון הבראה'!$J77))+ IF($C49=4,(1-'תכנון הבראה'!$M77/'תכנון הבראה'!$B77)*'תכנון הבראה'!$C77,0)*(Z$17&lt;='תכנון הבראה'!$D77)</f>
        <v>0</v>
      </c>
      <c r="AA49" s="162">
        <f ca="1">IF($A49="",0,($C49=0)*'פריסת חובות'!AA40 +($C49=1)*0+ ($C49=2)*IF(AA$17&lt;='תכנון הבראה'!$K77,0,OFFSET('פריסת חובות'!AA40,0,-'תכנון הבראה'!$K77))*(1+'תכנון הבראה'!$E77)^('תכנון הבראה'!$K77/12)+
($C49=3)*'תכנון הבראה'!$L77*(AA$17&lt;='תכנון הבראה'!$J77))+ IF($C49=4,(1-'תכנון הבראה'!$M77/'תכנון הבראה'!$B77)*'תכנון הבראה'!$C77,0)*(AA$17&lt;='תכנון הבראה'!$D77)</f>
        <v>0</v>
      </c>
      <c r="AB49" s="162">
        <f ca="1">IF($A49="",0,($C49=0)*'פריסת חובות'!AB40 +($C49=1)*0+ ($C49=2)*IF(AB$17&lt;='תכנון הבראה'!$K77,0,OFFSET('פריסת חובות'!AB40,0,-'תכנון הבראה'!$K77))*(1+'תכנון הבראה'!$E77)^('תכנון הבראה'!$K77/12)+
($C49=3)*'תכנון הבראה'!$L77*(AB$17&lt;='תכנון הבראה'!$J77))+ IF($C49=4,(1-'תכנון הבראה'!$M77/'תכנון הבראה'!$B77)*'תכנון הבראה'!$C77,0)*(AB$17&lt;='תכנון הבראה'!$D77)</f>
        <v>0</v>
      </c>
      <c r="AC49" s="162">
        <f ca="1">IF($A49="",0,($C49=0)*'פריסת חובות'!AC40 +($C49=1)*0+ ($C49=2)*IF(AC$17&lt;='תכנון הבראה'!$K77,0,OFFSET('פריסת חובות'!AC40,0,-'תכנון הבראה'!$K77))*(1+'תכנון הבראה'!$E77)^('תכנון הבראה'!$K77/12)+
($C49=3)*'תכנון הבראה'!$L77*(AC$17&lt;='תכנון הבראה'!$J77))+ IF($C49=4,(1-'תכנון הבראה'!$M77/'תכנון הבראה'!$B77)*'תכנון הבראה'!$C77,0)*(AC$17&lt;='תכנון הבראה'!$D77)</f>
        <v>0</v>
      </c>
      <c r="AD49" s="162">
        <f ca="1">IF($A49="",0,($C49=0)*'פריסת חובות'!AD40 +($C49=1)*0+ ($C49=2)*IF(AD$17&lt;='תכנון הבראה'!$K77,0,OFFSET('פריסת חובות'!AD40,0,-'תכנון הבראה'!$K77))*(1+'תכנון הבראה'!$E77)^('תכנון הבראה'!$K77/12)+
($C49=3)*'תכנון הבראה'!$L77*(AD$17&lt;='תכנון הבראה'!$J77))+ IF($C49=4,(1-'תכנון הבראה'!$M77/'תכנון הבראה'!$B77)*'תכנון הבראה'!$C77,0)*(AD$17&lt;='תכנון הבראה'!$D77)</f>
        <v>0</v>
      </c>
      <c r="AE49" s="162">
        <f ca="1">IF($A49="",0,($C49=0)*'פריסת חובות'!AE40 +($C49=1)*0+ ($C49=2)*IF(AE$17&lt;='תכנון הבראה'!$K77,0,OFFSET('פריסת חובות'!AE40,0,-'תכנון הבראה'!$K77))*(1+'תכנון הבראה'!$E77)^('תכנון הבראה'!$K77/12)+
($C49=3)*'תכנון הבראה'!$L77*(AE$17&lt;='תכנון הבראה'!$J77))+ IF($C49=4,(1-'תכנון הבראה'!$M77/'תכנון הבראה'!$B77)*'תכנון הבראה'!$C77,0)*(AE$17&lt;='תכנון הבראה'!$D77)</f>
        <v>0</v>
      </c>
      <c r="AF49" s="162">
        <f ca="1">IF($A49="",0,($C49=0)*'פריסת חובות'!AF40 +($C49=1)*0+ ($C49=2)*IF(AF$17&lt;='תכנון הבראה'!$K77,0,OFFSET('פריסת חובות'!AF40,0,-'תכנון הבראה'!$K77))*(1+'תכנון הבראה'!$E77)^('תכנון הבראה'!$K77/12)+
($C49=3)*'תכנון הבראה'!$L77*(AF$17&lt;='תכנון הבראה'!$J77))+ IF($C49=4,(1-'תכנון הבראה'!$M77/'תכנון הבראה'!$B77)*'תכנון הבראה'!$C77,0)*(AF$17&lt;='תכנון הבראה'!$D77)</f>
        <v>0</v>
      </c>
      <c r="AG49" s="162">
        <f ca="1">IF($A49="",0,($C49=0)*'פריסת חובות'!AG40 +($C49=1)*0+ ($C49=2)*IF(AG$17&lt;='תכנון הבראה'!$K77,0,OFFSET('פריסת חובות'!AG40,0,-'תכנון הבראה'!$K77))*(1+'תכנון הבראה'!$E77)^('תכנון הבראה'!$K77/12)+
($C49=3)*'תכנון הבראה'!$L77*(AG$17&lt;='תכנון הבראה'!$J77))+ IF($C49=4,(1-'תכנון הבראה'!$M77/'תכנון הבראה'!$B77)*'תכנון הבראה'!$C77,0)*(AG$17&lt;='תכנון הבראה'!$D77)</f>
        <v>0</v>
      </c>
      <c r="AH49" s="162">
        <f ca="1">IF($A49="",0,($C49=0)*'פריסת חובות'!AH40 +($C49=1)*0+ ($C49=2)*IF(AH$17&lt;='תכנון הבראה'!$K77,0,OFFSET('פריסת חובות'!AH40,0,-'תכנון הבראה'!$K77))*(1+'תכנון הבראה'!$E77)^('תכנון הבראה'!$K77/12)+
($C49=3)*'תכנון הבראה'!$L77*(AH$17&lt;='תכנון הבראה'!$J77))+ IF($C49=4,(1-'תכנון הבראה'!$M77/'תכנון הבראה'!$B77)*'תכנון הבראה'!$C77,0)*(AH$17&lt;='תכנון הבראה'!$D77)</f>
        <v>0</v>
      </c>
      <c r="AI49" s="162">
        <f ca="1">IF($A49="",0,($C49=0)*'פריסת חובות'!AI40 +($C49=1)*0+ ($C49=2)*IF(AI$17&lt;='תכנון הבראה'!$K77,0,OFFSET('פריסת חובות'!AI40,0,-'תכנון הבראה'!$K77))*(1+'תכנון הבראה'!$E77)^('תכנון הבראה'!$K77/12)+
($C49=3)*'תכנון הבראה'!$L77*(AI$17&lt;='תכנון הבראה'!$J77))+ IF($C49=4,(1-'תכנון הבראה'!$M77/'תכנון הבראה'!$B77)*'תכנון הבראה'!$C77,0)*(AI$17&lt;='תכנון הבראה'!$D77)</f>
        <v>0</v>
      </c>
      <c r="AJ49" s="162">
        <f ca="1">IF($A49="",0,($C49=0)*'פריסת חובות'!AJ40 +($C49=1)*0+ ($C49=2)*IF(AJ$17&lt;='תכנון הבראה'!$K77,0,OFFSET('פריסת חובות'!AJ40,0,-'תכנון הבראה'!$K77))*(1+'תכנון הבראה'!$E77)^('תכנון הבראה'!$K77/12)+
($C49=3)*'תכנון הבראה'!$L77*(AJ$17&lt;='תכנון הבראה'!$J77))+ IF($C49=4,(1-'תכנון הבראה'!$M77/'תכנון הבראה'!$B77)*'תכנון הבראה'!$C77,0)*(AJ$17&lt;='תכנון הבראה'!$D77)</f>
        <v>0</v>
      </c>
      <c r="AK49" s="162">
        <f ca="1">IF($A49="",0,($C49=0)*'פריסת חובות'!AK40 +($C49=1)*0+ ($C49=2)*IF(AK$17&lt;='תכנון הבראה'!$K77,0,OFFSET('פריסת חובות'!AK40,0,-'תכנון הבראה'!$K77))*(1+'תכנון הבראה'!$E77)^('תכנון הבראה'!$K77/12)+
($C49=3)*'תכנון הבראה'!$L77*(AK$17&lt;='תכנון הבראה'!$J77))+ IF($C49=4,(1-'תכנון הבראה'!$M77/'תכנון הבראה'!$B77)*'תכנון הבראה'!$C77,0)*(AK$17&lt;='תכנון הבראה'!$D77)</f>
        <v>0</v>
      </c>
      <c r="AL49" s="162">
        <f ca="1">IF($A49="",0,($C49=0)*'פריסת חובות'!AL40 +($C49=1)*0+ ($C49=2)*IF(AL$17&lt;='תכנון הבראה'!$K77,0,OFFSET('פריסת חובות'!AL40,0,-'תכנון הבראה'!$K77))*(1+'תכנון הבראה'!$E77)^('תכנון הבראה'!$K77/12)+
($C49=3)*'תכנון הבראה'!$L77*(AL$17&lt;='תכנון הבראה'!$J77))+ IF($C49=4,(1-'תכנון הבראה'!$M77/'תכנון הבראה'!$B77)*'תכנון הבראה'!$C77,0)*(AL$17&lt;='תכנון הבראה'!$D77)</f>
        <v>0</v>
      </c>
      <c r="AM49" s="162">
        <f ca="1">IF($A49="",0,($C49=0)*'פריסת חובות'!AM40 +($C49=1)*0+ ($C49=2)*IF(AM$17&lt;='תכנון הבראה'!$K77,0,OFFSET('פריסת חובות'!AM40,0,-'תכנון הבראה'!$K77))*(1+'תכנון הבראה'!$E77)^('תכנון הבראה'!$K77/12)+
($C49=3)*'תכנון הבראה'!$L77*(AM$17&lt;='תכנון הבראה'!$J77))+ IF($C49=4,(1-'תכנון הבראה'!$M77/'תכנון הבראה'!$B77)*'תכנון הבראה'!$C77,0)*(AM$17&lt;='תכנון הבראה'!$D77)</f>
        <v>0</v>
      </c>
      <c r="AN49" s="162">
        <f ca="1">IF($A49="",0,($C49=0)*'פריסת חובות'!AN40 +($C49=1)*0+ ($C49=2)*IF(AN$17&lt;='תכנון הבראה'!$K77,0,OFFSET('פריסת חובות'!AN40,0,-'תכנון הבראה'!$K77))*(1+'תכנון הבראה'!$E77)^('תכנון הבראה'!$K77/12)+
($C49=3)*'תכנון הבראה'!$L77*(AN$17&lt;='תכנון הבראה'!$J77))+ IF($C49=4,(1-'תכנון הבראה'!$M77/'תכנון הבראה'!$B77)*'תכנון הבראה'!$C77,0)*(AN$17&lt;='תכנון הבראה'!$D77)</f>
        <v>0</v>
      </c>
      <c r="AO49" s="162">
        <f ca="1">IF($A49="",0,($C49=0)*'פריסת חובות'!AO40 +($C49=1)*0+ ($C49=2)*IF(AO$17&lt;='תכנון הבראה'!$K77,0,OFFSET('פריסת חובות'!AO40,0,-'תכנון הבראה'!$K77))*(1+'תכנון הבראה'!$E77)^('תכנון הבראה'!$K77/12)+
($C49=3)*'תכנון הבראה'!$L77*(AO$17&lt;='תכנון הבראה'!$J77))+ IF($C49=4,(1-'תכנון הבראה'!$M77/'תכנון הבראה'!$B77)*'תכנון הבראה'!$C77,0)*(AO$17&lt;='תכנון הבראה'!$D77)</f>
        <v>0</v>
      </c>
      <c r="AP49" s="162">
        <f ca="1">IF($A49="",0,($C49=0)*'פריסת חובות'!AP40 +($C49=1)*0+ ($C49=2)*IF(AP$17&lt;='תכנון הבראה'!$K77,0,OFFSET('פריסת חובות'!AP40,0,-'תכנון הבראה'!$K77))*(1+'תכנון הבראה'!$E77)^('תכנון הבראה'!$K77/12)+
($C49=3)*'תכנון הבראה'!$L77*(AP$17&lt;='תכנון הבראה'!$J77))+ IF($C49=4,(1-'תכנון הבראה'!$M77/'תכנון הבראה'!$B77)*'תכנון הבראה'!$C77,0)*(AP$17&lt;='תכנון הבראה'!$D77)</f>
        <v>0</v>
      </c>
      <c r="AQ49" s="162">
        <f ca="1">IF($A49="",0,($C49=0)*'פריסת חובות'!AQ40 +($C49=1)*0+ ($C49=2)*IF(AQ$17&lt;='תכנון הבראה'!$K77,0,OFFSET('פריסת חובות'!AQ40,0,-'תכנון הבראה'!$K77))*(1+'תכנון הבראה'!$E77)^('תכנון הבראה'!$K77/12)+
($C49=3)*'תכנון הבראה'!$L77*(AQ$17&lt;='תכנון הבראה'!$J77))+ IF($C49=4,(1-'תכנון הבראה'!$M77/'תכנון הבראה'!$B77)*'תכנון הבראה'!$C77,0)*(AQ$17&lt;='תכנון הבראה'!$D77)</f>
        <v>0</v>
      </c>
      <c r="AR49" s="162">
        <f ca="1">IF($A49="",0,($C49=0)*'פריסת חובות'!AR40 +($C49=1)*0+ ($C49=2)*IF(AR$17&lt;='תכנון הבראה'!$K77,0,OFFSET('פריסת חובות'!AR40,0,-'תכנון הבראה'!$K77))*(1+'תכנון הבראה'!$E77)^('תכנון הבראה'!$K77/12)+
($C49=3)*'תכנון הבראה'!$L77*(AR$17&lt;='תכנון הבראה'!$J77))+ IF($C49=4,(1-'תכנון הבראה'!$M77/'תכנון הבראה'!$B77)*'תכנון הבראה'!$C77,0)*(AR$17&lt;='תכנון הבראה'!$D77)</f>
        <v>0</v>
      </c>
      <c r="AS49" s="162">
        <f ca="1">IF($A49="",0,($C49=0)*'פריסת חובות'!AS40 +($C49=1)*0+ ($C49=2)*IF(AS$17&lt;='תכנון הבראה'!$K77,0,OFFSET('פריסת חובות'!AS40,0,-'תכנון הבראה'!$K77))*(1+'תכנון הבראה'!$E77)^('תכנון הבראה'!$K77/12)+
($C49=3)*'תכנון הבראה'!$L77*(AS$17&lt;='תכנון הבראה'!$J77))+ IF($C49=4,(1-'תכנון הבראה'!$M77/'תכנון הבראה'!$B77)*'תכנון הבראה'!$C77,0)*(AS$17&lt;='תכנון הבראה'!$D77)</f>
        <v>0</v>
      </c>
      <c r="AT49" s="162">
        <f ca="1">IF($A49="",0,($C49=0)*'פריסת חובות'!AT40 +($C49=1)*0+ ($C49=2)*IF(AT$17&lt;='תכנון הבראה'!$K77,0,OFFSET('פריסת חובות'!AT40,0,-'תכנון הבראה'!$K77))*(1+'תכנון הבראה'!$E77)^('תכנון הבראה'!$K77/12)+
($C49=3)*'תכנון הבראה'!$L77*(AT$17&lt;='תכנון הבראה'!$J77))+ IF($C49=4,(1-'תכנון הבראה'!$M77/'תכנון הבראה'!$B77)*'תכנון הבראה'!$C77,0)*(AT$17&lt;='תכנון הבראה'!$D77)</f>
        <v>0</v>
      </c>
      <c r="AU49" s="162">
        <f ca="1">IF($A49="",0,($C49=0)*'פריסת חובות'!AU40 +($C49=1)*0+ ($C49=2)*IF(AU$17&lt;='תכנון הבראה'!$K77,0,OFFSET('פריסת חובות'!AU40,0,-'תכנון הבראה'!$K77))*(1+'תכנון הבראה'!$E77)^('תכנון הבראה'!$K77/12)+
($C49=3)*'תכנון הבראה'!$L77*(AU$17&lt;='תכנון הבראה'!$J77))+ IF($C49=4,(1-'תכנון הבראה'!$M77/'תכנון הבראה'!$B77)*'תכנון הבראה'!$C77,0)*(AU$17&lt;='תכנון הבראה'!$D77)</f>
        <v>0</v>
      </c>
      <c r="AV49" s="162">
        <f ca="1">IF($A49="",0,($C49=0)*'פריסת חובות'!AV40 +($C49=1)*0+ ($C49=2)*IF(AV$17&lt;='תכנון הבראה'!$K77,0,OFFSET('פריסת חובות'!AV40,0,-'תכנון הבראה'!$K77))*(1+'תכנון הבראה'!$E77)^('תכנון הבראה'!$K77/12)+
($C49=3)*'תכנון הבראה'!$L77*(AV$17&lt;='תכנון הבראה'!$J77))+ IF($C49=4,(1-'תכנון הבראה'!$M77/'תכנון הבראה'!$B77)*'תכנון הבראה'!$C77,0)*(AV$17&lt;='תכנון הבראה'!$D77)</f>
        <v>0</v>
      </c>
      <c r="AW49" s="162">
        <f ca="1">IF($A49="",0,($C49=0)*'פריסת חובות'!AW40 +($C49=1)*0+ ($C49=2)*IF(AW$17&lt;='תכנון הבראה'!$K77,0,OFFSET('פריסת חובות'!AW40,0,-'תכנון הבראה'!$K77))*(1+'תכנון הבראה'!$E77)^('תכנון הבראה'!$K77/12)+
($C49=3)*'תכנון הבראה'!$L77*(AW$17&lt;='תכנון הבראה'!$J77))+ IF($C49=4,(1-'תכנון הבראה'!$M77/'תכנון הבראה'!$B77)*'תכנון הבראה'!$C77,0)*(AW$17&lt;='תכנון הבראה'!$D77)</f>
        <v>0</v>
      </c>
      <c r="AX49" s="162">
        <f ca="1">IF($A49="",0,($C49=0)*'פריסת חובות'!AX40 +($C49=1)*0+ ($C49=2)*IF(AX$17&lt;='תכנון הבראה'!$K77,0,OFFSET('פריסת חובות'!AX40,0,-'תכנון הבראה'!$K77))*(1+'תכנון הבראה'!$E77)^('תכנון הבראה'!$K77/12)+
($C49=3)*'תכנון הבראה'!$L77*(AX$17&lt;='תכנון הבראה'!$J77))+ IF($C49=4,(1-'תכנון הבראה'!$M77/'תכנון הבראה'!$B77)*'תכנון הבראה'!$C77,0)*(AX$17&lt;='תכנון הבראה'!$D77)</f>
        <v>0</v>
      </c>
      <c r="AY49" s="162">
        <f ca="1">IF($A49="",0,($C49=0)*'פריסת חובות'!AY40 +($C49=1)*0+ ($C49=2)*IF(AY$17&lt;='תכנון הבראה'!$K77,0,OFFSET('פריסת חובות'!AY40,0,-'תכנון הבראה'!$K77))*(1+'תכנון הבראה'!$E77)^('תכנון הבראה'!$K77/12)+
($C49=3)*'תכנון הבראה'!$L77*(AY$17&lt;='תכנון הבראה'!$J77))+ IF($C49=4,(1-'תכנון הבראה'!$M77/'תכנון הבראה'!$B77)*'תכנון הבראה'!$C77,0)*(AY$17&lt;='תכנון הבראה'!$D77)</f>
        <v>0</v>
      </c>
      <c r="AZ49" s="162">
        <f ca="1">IF($A49="",0,($C49=0)*'פריסת חובות'!AZ40 +($C49=1)*0+ ($C49=2)*IF(AZ$17&lt;='תכנון הבראה'!$K77,0,OFFSET('פריסת חובות'!AZ40,0,-'תכנון הבראה'!$K77))*(1+'תכנון הבראה'!$E77)^('תכנון הבראה'!$K77/12)+
($C49=3)*'תכנון הבראה'!$L77*(AZ$17&lt;='תכנון הבראה'!$J77))+ IF($C49=4,(1-'תכנון הבראה'!$M77/'תכנון הבראה'!$B77)*'תכנון הבראה'!$C77,0)*(AZ$17&lt;='תכנון הבראה'!$D77)</f>
        <v>0</v>
      </c>
      <c r="BA49" s="162">
        <f ca="1">IF($A49="",0,($C49=0)*'פריסת חובות'!BA40 +($C49=1)*0+ ($C49=2)*IF(BA$17&lt;='תכנון הבראה'!$K77,0,OFFSET('פריסת חובות'!BA40,0,-'תכנון הבראה'!$K77))*(1+'תכנון הבראה'!$E77)^('תכנון הבראה'!$K77/12)+
($C49=3)*'תכנון הבראה'!$L77*(BA$17&lt;='תכנון הבראה'!$J77))+ IF($C49=4,(1-'תכנון הבראה'!$M77/'תכנון הבראה'!$B77)*'תכנון הבראה'!$C77,0)*(BA$17&lt;='תכנון הבראה'!$D77)</f>
        <v>0</v>
      </c>
      <c r="BB49" s="162">
        <f ca="1">IF($A49="",0,($C49=0)*'פריסת חובות'!BB40 +($C49=1)*0+ ($C49=2)*IF(BB$17&lt;='תכנון הבראה'!$K77,0,OFFSET('פריסת חובות'!BB40,0,-'תכנון הבראה'!$K77))*(1+'תכנון הבראה'!$E77)^('תכנון הבראה'!$K77/12)+
($C49=3)*'תכנון הבראה'!$L77*(BB$17&lt;='תכנון הבראה'!$J77))+ IF($C49=4,(1-'תכנון הבראה'!$M77/'תכנון הבראה'!$B77)*'תכנון הבראה'!$C77,0)*(BB$17&lt;='תכנון הבראה'!$D77)</f>
        <v>0</v>
      </c>
      <c r="BC49" s="162">
        <f ca="1">IF($A49="",0,($C49=0)*'פריסת חובות'!BC40 +($C49=1)*0+ ($C49=2)*IF(BC$17&lt;='תכנון הבראה'!$K77,0,OFFSET('פריסת חובות'!BC40,0,-'תכנון הבראה'!$K77))*(1+'תכנון הבראה'!$E77)^('תכנון הבראה'!$K77/12)+
($C49=3)*'תכנון הבראה'!$L77*(BC$17&lt;='תכנון הבראה'!$J77))+ IF($C49=4,(1-'תכנון הבראה'!$M77/'תכנון הבראה'!$B77)*'תכנון הבראה'!$C77,0)*(BC$17&lt;='תכנון הבראה'!$D77)</f>
        <v>0</v>
      </c>
      <c r="BD49" s="162">
        <f ca="1">IF($A49="",0,($C49=0)*'פריסת חובות'!BD40 +($C49=1)*0+ ($C49=2)*IF(BD$17&lt;='תכנון הבראה'!$K77,0,OFFSET('פריסת חובות'!BD40,0,-'תכנון הבראה'!$K77))*(1+'תכנון הבראה'!$E77)^('תכנון הבראה'!$K77/12)+
($C49=3)*'תכנון הבראה'!$L77*(BD$17&lt;='תכנון הבראה'!$J77))+ IF($C49=4,(1-'תכנון הבראה'!$M77/'תכנון הבראה'!$B77)*'תכנון הבראה'!$C77,0)*(BD$17&lt;='תכנון הבראה'!$D77)</f>
        <v>0</v>
      </c>
      <c r="BE49" s="162">
        <f ca="1">IF($A49="",0,($C49=0)*'פריסת חובות'!BE40 +($C49=1)*0+ ($C49=2)*IF(BE$17&lt;='תכנון הבראה'!$K77,0,OFFSET('פריסת חובות'!BE40,0,-'תכנון הבראה'!$K77))*(1+'תכנון הבראה'!$E77)^('תכנון הבראה'!$K77/12)+
($C49=3)*'תכנון הבראה'!$L77*(BE$17&lt;='תכנון הבראה'!$J77))+ IF($C49=4,(1-'תכנון הבראה'!$M77/'תכנון הבראה'!$B77)*'תכנון הבראה'!$C77,0)*(BE$17&lt;='תכנון הבראה'!$D77)</f>
        <v>0</v>
      </c>
      <c r="BF49" s="162">
        <f ca="1">IF($A49="",0,($C49=0)*'פריסת חובות'!BF40 +($C49=1)*0+ ($C49=2)*IF(BF$17&lt;='תכנון הבראה'!$K77,0,OFFSET('פריסת חובות'!BF40,0,-'תכנון הבראה'!$K77))*(1+'תכנון הבראה'!$E77)^('תכנון הבראה'!$K77/12)+
($C49=3)*'תכנון הבראה'!$L77*(BF$17&lt;='תכנון הבראה'!$J77))+ IF($C49=4,(1-'תכנון הבראה'!$M77/'תכנון הבראה'!$B77)*'תכנון הבראה'!$C77,0)*(BF$17&lt;='תכנון הבראה'!$D77)</f>
        <v>0</v>
      </c>
      <c r="BG49" s="162">
        <f ca="1">IF($A49="",0,($C49=0)*'פריסת חובות'!BG40 +($C49=1)*0+ ($C49=2)*IF(BG$17&lt;='תכנון הבראה'!$K77,0,OFFSET('פריסת חובות'!BG40,0,-'תכנון הבראה'!$K77))*(1+'תכנון הבראה'!$E77)^('תכנון הבראה'!$K77/12)+
($C49=3)*'תכנון הבראה'!$L77*(BG$17&lt;='תכנון הבראה'!$J77))+ IF($C49=4,(1-'תכנון הבראה'!$M77/'תכנון הבראה'!$B77)*'תכנון הבראה'!$C77,0)*(BG$17&lt;='תכנון הבראה'!$D77)</f>
        <v>0</v>
      </c>
      <c r="BH49" s="162">
        <f ca="1">IF($A49="",0,($C49=0)*'פריסת חובות'!BH40 +($C49=1)*0+ ($C49=2)*IF(BH$17&lt;='תכנון הבראה'!$K77,0,OFFSET('פריסת חובות'!BH40,0,-'תכנון הבראה'!$K77))*(1+'תכנון הבראה'!$E77)^('תכנון הבראה'!$K77/12)+
($C49=3)*'תכנון הבראה'!$L77*(BH$17&lt;='תכנון הבראה'!$J77))+ IF($C49=4,(1-'תכנון הבראה'!$M77/'תכנון הבראה'!$B77)*'תכנון הבראה'!$C77,0)*(BH$17&lt;='תכנון הבראה'!$D77)</f>
        <v>0</v>
      </c>
      <c r="BI49" s="162">
        <f ca="1">IF($A49="",0,($C49=0)*'פריסת חובות'!BI40 +($C49=1)*0+ ($C49=2)*IF(BI$17&lt;='תכנון הבראה'!$K77,0,OFFSET('פריסת חובות'!BI40,0,-'תכנון הבראה'!$K77))*(1+'תכנון הבראה'!$E77)^('תכנון הבראה'!$K77/12)+
($C49=3)*'תכנון הבראה'!$L77*(BI$17&lt;='תכנון הבראה'!$J77))+ IF($C49=4,(1-'תכנון הבראה'!$M77/'תכנון הבראה'!$B77)*'תכנון הבראה'!$C77,0)*(BI$17&lt;='תכנון הבראה'!$D77)</f>
        <v>0</v>
      </c>
      <c r="BJ49" s="162">
        <f ca="1">IF($A49="",0,($C49=0)*'פריסת חובות'!BJ40 +($C49=1)*0+ ($C49=2)*IF(BJ$17&lt;='תכנון הבראה'!$K77,0,OFFSET('פריסת חובות'!BJ40,0,-'תכנון הבראה'!$K77))*(1+'תכנון הבראה'!$E77)^('תכנון הבראה'!$K77/12)+
($C49=3)*'תכנון הבראה'!$L77*(BJ$17&lt;='תכנון הבראה'!$J77))+ IF($C49=4,(1-'תכנון הבראה'!$M77/'תכנון הבראה'!$B77)*'תכנון הבראה'!$C77,0)*(BJ$17&lt;='תכנון הבראה'!$D77)</f>
        <v>0</v>
      </c>
      <c r="BK49" s="162">
        <f ca="1">IF($A49="",0,($C49=0)*'פריסת חובות'!BK40 +($C49=1)*0+ ($C49=2)*IF(BK$17&lt;='תכנון הבראה'!$K77,0,OFFSET('פריסת חובות'!BK40,0,-'תכנון הבראה'!$K77))*(1+'תכנון הבראה'!$E77)^('תכנון הבראה'!$K77/12)+
($C49=3)*'תכנון הבראה'!$L77*(BK$17&lt;='תכנון הבראה'!$J77))+ IF($C49=4,(1-'תכנון הבראה'!$M77/'תכנון הבראה'!$B77)*'תכנון הבראה'!$C77,0)*(BK$17&lt;='תכנון הבראה'!$D77)</f>
        <v>0</v>
      </c>
      <c r="BL49" s="162">
        <f ca="1">IF($A49="",0,($C49=0)*'פריסת חובות'!BL40 +($C49=1)*0+ ($C49=2)*IF(BL$17&lt;='תכנון הבראה'!$K77,0,OFFSET('פריסת חובות'!BL40,0,-'תכנון הבראה'!$K77))*(1+'תכנון הבראה'!$E77)^('תכנון הבראה'!$K77/12)+
($C49=3)*'תכנון הבראה'!$L77*(BL$17&lt;='תכנון הבראה'!$J77))+ IF($C49=4,(1-'תכנון הבראה'!$M77/'תכנון הבראה'!$B77)*'תכנון הבראה'!$C77,0)*(BL$17&lt;='תכנון הבראה'!$D77)</f>
        <v>0</v>
      </c>
      <c r="BM49" s="162">
        <f ca="1">IF($A49="",0,($C49=0)*'פריסת חובות'!BM40 +($C49=1)*0+ ($C49=2)*IF(BM$17&lt;='תכנון הבראה'!$K77,0,OFFSET('פריסת חובות'!BM40,0,-'תכנון הבראה'!$K77))*(1+'תכנון הבראה'!$E77)^('תכנון הבראה'!$K77/12)+
($C49=3)*'תכנון הבראה'!$L77*(BM$17&lt;='תכנון הבראה'!$J77))+ IF($C49=4,(1-'תכנון הבראה'!$M77/'תכנון הבראה'!$B77)*'תכנון הבראה'!$C77,0)*(BM$17&lt;='תכנון הבראה'!$D77)</f>
        <v>0</v>
      </c>
      <c r="BN49" s="162">
        <f ca="1">IF($A49="",0,($C49=0)*'פריסת חובות'!BN40 +($C49=1)*0+ ($C49=2)*IF(BN$17&lt;='תכנון הבראה'!$K77,0,OFFSET('פריסת חובות'!BN40,0,-'תכנון הבראה'!$K77))*(1+'תכנון הבראה'!$E77)^('תכנון הבראה'!$K77/12)+
($C49=3)*'תכנון הבראה'!$L77*(BN$17&lt;='תכנון הבראה'!$J77))+ IF($C49=4,(1-'תכנון הבראה'!$M77/'תכנון הבראה'!$B77)*'תכנון הבראה'!$C77,0)*(BN$17&lt;='תכנון הבראה'!$D77)</f>
        <v>0</v>
      </c>
      <c r="BO49" s="162">
        <f ca="1">IF($A49="",0,($C49=0)*'פריסת חובות'!BO40 +($C49=1)*0+ ($C49=2)*IF(BO$17&lt;='תכנון הבראה'!$K77,0,OFFSET('פריסת חובות'!BO40,0,-'תכנון הבראה'!$K77))*(1+'תכנון הבראה'!$E77)^('תכנון הבראה'!$K77/12)+
($C49=3)*'תכנון הבראה'!$L77*(BO$17&lt;='תכנון הבראה'!$J77))+ IF($C49=4,(1-'תכנון הבראה'!$M77/'תכנון הבראה'!$B77)*'תכנון הבראה'!$C77,0)*(BO$17&lt;='תכנון הבראה'!$D77)</f>
        <v>0</v>
      </c>
      <c r="BP49" s="162">
        <f ca="1">IF($A49="",0,($C49=0)*'פריסת חובות'!BP40 +($C49=1)*0+ ($C49=2)*IF(BP$17&lt;='תכנון הבראה'!$K77,0,OFFSET('פריסת חובות'!BP40,0,-'תכנון הבראה'!$K77))*(1+'תכנון הבראה'!$E77)^('תכנון הבראה'!$K77/12)+
($C49=3)*'תכנון הבראה'!$L77*(BP$17&lt;='תכנון הבראה'!$J77))+ IF($C49=4,(1-'תכנון הבראה'!$M77/'תכנון הבראה'!$B77)*'תכנון הבראה'!$C77,0)*(BP$17&lt;='תכנון הבראה'!$D77)</f>
        <v>0</v>
      </c>
      <c r="BQ49" s="162">
        <f ca="1">IF($A49="",0,($C49=0)*'פריסת חובות'!BQ40 +($C49=1)*0+ ($C49=2)*IF(BQ$17&lt;='תכנון הבראה'!$K77,0,OFFSET('פריסת חובות'!BQ40,0,-'תכנון הבראה'!$K77))*(1+'תכנון הבראה'!$E77)^('תכנון הבראה'!$K77/12)+
($C49=3)*'תכנון הבראה'!$L77*(BQ$17&lt;='תכנון הבראה'!$J77))+ IF($C49=4,(1-'תכנון הבראה'!$M77/'תכנון הבראה'!$B77)*'תכנון הבראה'!$C77,0)*(BQ$17&lt;='תכנון הבראה'!$D77)</f>
        <v>0</v>
      </c>
      <c r="BR49" s="162">
        <f ca="1">IF($A49="",0,($C49=0)*'פריסת חובות'!BR40 +($C49=1)*0+ ($C49=2)*IF(BR$17&lt;='תכנון הבראה'!$K77,0,OFFSET('פריסת חובות'!BR40,0,-'תכנון הבראה'!$K77))*(1+'תכנון הבראה'!$E77)^('תכנון הבראה'!$K77/12)+
($C49=3)*'תכנון הבראה'!$L77*(BR$17&lt;='תכנון הבראה'!$J77))+ IF($C49=4,(1-'תכנון הבראה'!$M77/'תכנון הבראה'!$B77)*'תכנון הבראה'!$C77,0)*(BR$17&lt;='תכנון הבראה'!$D77)</f>
        <v>0</v>
      </c>
      <c r="BS49" s="162">
        <f ca="1">IF($A49="",0,($C49=0)*'פריסת חובות'!BS40 +($C49=1)*0+ ($C49=2)*IF(BS$17&lt;='תכנון הבראה'!$K77,0,OFFSET('פריסת חובות'!BS40,0,-'תכנון הבראה'!$K77))*(1+'תכנון הבראה'!$E77)^('תכנון הבראה'!$K77/12)+
($C49=3)*'תכנון הבראה'!$L77*(BS$17&lt;='תכנון הבראה'!$J77))+ IF($C49=4,(1-'תכנון הבראה'!$M77/'תכנון הבראה'!$B77)*'תכנון הבראה'!$C77,0)*(BS$17&lt;='תכנון הבראה'!$D77)</f>
        <v>0</v>
      </c>
      <c r="BT49" s="162">
        <f ca="1">IF($A49="",0,($C49=0)*'פריסת חובות'!BT40 +($C49=1)*0+ ($C49=2)*IF(BT$17&lt;='תכנון הבראה'!$K77,0,OFFSET('פריסת חובות'!BT40,0,-'תכנון הבראה'!$K77))*(1+'תכנון הבראה'!$E77)^('תכנון הבראה'!$K77/12)+
($C49=3)*'תכנון הבראה'!$L77*(BT$17&lt;='תכנון הבראה'!$J77))+ IF($C49=4,(1-'תכנון הבראה'!$M77/'תכנון הבראה'!$B77)*'תכנון הבראה'!$C77,0)*(BT$17&lt;='תכנון הבראה'!$D77)</f>
        <v>0</v>
      </c>
      <c r="BU49" s="162">
        <f ca="1">IF($A49="",0,($C49=0)*'פריסת חובות'!BU40 +($C49=1)*0+ ($C49=2)*IF(BU$17&lt;='תכנון הבראה'!$K77,0,OFFSET('פריסת חובות'!BU40,0,-'תכנון הבראה'!$K77))*(1+'תכנון הבראה'!$E77)^('תכנון הבראה'!$K77/12)+
($C49=3)*'תכנון הבראה'!$L77*(BU$17&lt;='תכנון הבראה'!$J77))+ IF($C49=4,(1-'תכנון הבראה'!$M77/'תכנון הבראה'!$B77)*'תכנון הבראה'!$C77,0)*(BU$17&lt;='תכנון הבראה'!$D77)</f>
        <v>0</v>
      </c>
      <c r="BV49" s="162">
        <f ca="1">IF($A49="",0,($C49=0)*'פריסת חובות'!BV40 +($C49=1)*0+ ($C49=2)*IF(BV$17&lt;='תכנון הבראה'!$K77,0,OFFSET('פריסת חובות'!BV40,0,-'תכנון הבראה'!$K77))*(1+'תכנון הבראה'!$E77)^('תכנון הבראה'!$K77/12)+
($C49=3)*'תכנון הבראה'!$L77*(BV$17&lt;='תכנון הבראה'!$J77))+ IF($C49=4,(1-'תכנון הבראה'!$M77/'תכנון הבראה'!$B77)*'תכנון הבראה'!$C77,0)*(BV$17&lt;='תכנון הבראה'!$D77)</f>
        <v>0</v>
      </c>
      <c r="BW49" s="162">
        <f ca="1">IF($A49="",0,($C49=0)*'פריסת חובות'!BW40 +($C49=1)*0+ ($C49=2)*IF(BW$17&lt;='תכנון הבראה'!$K77,0,OFFSET('פריסת חובות'!BW40,0,-'תכנון הבראה'!$K77))*(1+'תכנון הבראה'!$E77)^('תכנון הבראה'!$K77/12)+
($C49=3)*'תכנון הבראה'!$L77*(BW$17&lt;='תכנון הבראה'!$J77))+ IF($C49=4,(1-'תכנון הבראה'!$M77/'תכנון הבראה'!$B77)*'תכנון הבראה'!$C77,0)*(BW$17&lt;='תכנון הבראה'!$D77)</f>
        <v>0</v>
      </c>
      <c r="BX49" s="162">
        <f ca="1">IF($A49="",0,($C49=0)*'פריסת חובות'!BX40 +($C49=1)*0+ ($C49=2)*IF(BX$17&lt;='תכנון הבראה'!$K77,0,OFFSET('פריסת חובות'!BX40,0,-'תכנון הבראה'!$K77))*(1+'תכנון הבראה'!$E77)^('תכנון הבראה'!$K77/12)+
($C49=3)*'תכנון הבראה'!$L77*(BX$17&lt;='תכנון הבראה'!$J77))+ IF($C49=4,(1-'תכנון הבראה'!$M77/'תכנון הבראה'!$B77)*'תכנון הבראה'!$C77,0)*(BX$17&lt;='תכנון הבראה'!$D77)</f>
        <v>0</v>
      </c>
      <c r="BY49" s="162">
        <f ca="1">IF($A49="",0,($C49=0)*'פריסת חובות'!BY40 +($C49=1)*0+ ($C49=2)*IF(BY$17&lt;='תכנון הבראה'!$K77,0,OFFSET('פריסת חובות'!BY40,0,-'תכנון הבראה'!$K77))*(1+'תכנון הבראה'!$E77)^('תכנון הבראה'!$K77/12)+
($C49=3)*'תכנון הבראה'!$L77*(BY$17&lt;='תכנון הבראה'!$J77))+ IF($C49=4,(1-'תכנון הבראה'!$M77/'תכנון הבראה'!$B77)*'תכנון הבראה'!$C77,0)*(BY$17&lt;='תכנון הבראה'!$D77)</f>
        <v>0</v>
      </c>
      <c r="BZ49" s="162">
        <f ca="1">IF($A49="",0,($C49=0)*'פריסת חובות'!BZ40 +($C49=1)*0+ ($C49=2)*IF(BZ$17&lt;='תכנון הבראה'!$K77,0,OFFSET('פריסת חובות'!BZ40,0,-'תכנון הבראה'!$K77))*(1+'תכנון הבראה'!$E77)^('תכנון הבראה'!$K77/12)+
($C49=3)*'תכנון הבראה'!$L77*(BZ$17&lt;='תכנון הבראה'!$J77))+ IF($C49=4,(1-'תכנון הבראה'!$M77/'תכנון הבראה'!$B77)*'תכנון הבראה'!$C77,0)*(BZ$17&lt;='תכנון הבראה'!$D77)</f>
        <v>0</v>
      </c>
      <c r="CA49" s="162">
        <f ca="1">IF($A49="",0,($C49=0)*'פריסת חובות'!CA40 +($C49=1)*0+ ($C49=2)*IF(CA$17&lt;='תכנון הבראה'!$K77,0,OFFSET('פריסת חובות'!CA40,0,-'תכנון הבראה'!$K77))*(1+'תכנון הבראה'!$E77)^('תכנון הבראה'!$K77/12)+
($C49=3)*'תכנון הבראה'!$L77*(CA$17&lt;='תכנון הבראה'!$J77))+ IF($C49=4,(1-'תכנון הבראה'!$M77/'תכנון הבראה'!$B77)*'תכנון הבראה'!$C77,0)*(CA$17&lt;='תכנון הבראה'!$D77)</f>
        <v>0</v>
      </c>
      <c r="CB49" s="162">
        <f ca="1">IF($A49="",0,($C49=0)*'פריסת חובות'!CB40 +($C49=1)*0+ ($C49=2)*IF(CB$17&lt;='תכנון הבראה'!$K77,0,OFFSET('פריסת חובות'!CB40,0,-'תכנון הבראה'!$K77))*(1+'תכנון הבראה'!$E77)^('תכנון הבראה'!$K77/12)+
($C49=3)*'תכנון הבראה'!$L77*(CB$17&lt;='תכנון הבראה'!$J77))+ IF($C49=4,(1-'תכנון הבראה'!$M77/'תכנון הבראה'!$B77)*'תכנון הבראה'!$C77,0)*(CB$17&lt;='תכנון הבראה'!$D77)</f>
        <v>0</v>
      </c>
      <c r="CC49" s="162">
        <f ca="1">IF($A49="",0,($C49=0)*'פריסת חובות'!CC40 +($C49=1)*0+ ($C49=2)*IF(CC$17&lt;='תכנון הבראה'!$K77,0,OFFSET('פריסת חובות'!CC40,0,-'תכנון הבראה'!$K77))*(1+'תכנון הבראה'!$E77)^('תכנון הבראה'!$K77/12)+
($C49=3)*'תכנון הבראה'!$L77*(CC$17&lt;='תכנון הבראה'!$J77))+ IF($C49=4,(1-'תכנון הבראה'!$M77/'תכנון הבראה'!$B77)*'תכנון הבראה'!$C77,0)*(CC$17&lt;='תכנון הבראה'!$D77)</f>
        <v>0</v>
      </c>
      <c r="CD49" s="162">
        <f ca="1">IF($A49="",0,($C49=0)*'פריסת חובות'!CD40 +($C49=1)*0+ ($C49=2)*IF(CD$17&lt;='תכנון הבראה'!$K77,0,OFFSET('פריסת חובות'!CD40,0,-'תכנון הבראה'!$K77))*(1+'תכנון הבראה'!$E77)^('תכנון הבראה'!$K77/12)+
($C49=3)*'תכנון הבראה'!$L77*(CD$17&lt;='תכנון הבראה'!$J77))+ IF($C49=4,(1-'תכנון הבראה'!$M77/'תכנון הבראה'!$B77)*'תכנון הבראה'!$C77,0)*(CD$17&lt;='תכנון הבראה'!$D77)</f>
        <v>0</v>
      </c>
      <c r="CE49" s="162">
        <f ca="1">IF($A49="",0,($C49=0)*'פריסת חובות'!CE40 +($C49=1)*0+ ($C49=2)*IF(CE$17&lt;='תכנון הבראה'!$K77,0,OFFSET('פריסת חובות'!CE40,0,-'תכנון הבראה'!$K77))*(1+'תכנון הבראה'!$E77)^('תכנון הבראה'!$K77/12)+
($C49=3)*'תכנון הבראה'!$L77*(CE$17&lt;='תכנון הבראה'!$J77))+ IF($C49=4,(1-'תכנון הבראה'!$M77/'תכנון הבראה'!$B77)*'תכנון הבראה'!$C77,0)*(CE$17&lt;='תכנון הבראה'!$D77)</f>
        <v>0</v>
      </c>
      <c r="CF49" s="162">
        <f ca="1">IF($A49="",0,($C49=0)*'פריסת חובות'!CF40 +($C49=1)*0+ ($C49=2)*IF(CF$17&lt;='תכנון הבראה'!$K77,0,OFFSET('פריסת חובות'!CF40,0,-'תכנון הבראה'!$K77))*(1+'תכנון הבראה'!$E77)^('תכנון הבראה'!$K77/12)+
($C49=3)*'תכנון הבראה'!$L77*(CF$17&lt;='תכנון הבראה'!$J77))+ IF($C49=4,(1-'תכנון הבראה'!$M77/'תכנון הבראה'!$B77)*'תכנון הבראה'!$C77,0)*(CF$17&lt;='תכנון הבראה'!$D77)</f>
        <v>0</v>
      </c>
      <c r="CG49" s="162">
        <f ca="1">IF($A49="",0,($C49=0)*'פריסת חובות'!CG40 +($C49=1)*0+ ($C49=2)*IF(CG$17&lt;='תכנון הבראה'!$K77,0,OFFSET('פריסת חובות'!CG40,0,-'תכנון הבראה'!$K77))*(1+'תכנון הבראה'!$E77)^('תכנון הבראה'!$K77/12)+
($C49=3)*'תכנון הבראה'!$L77*(CG$17&lt;='תכנון הבראה'!$J77))+ IF($C49=4,(1-'תכנון הבראה'!$M77/'תכנון הבראה'!$B77)*'תכנון הבראה'!$C77,0)*(CG$17&lt;='תכנון הבראה'!$D77)</f>
        <v>0</v>
      </c>
      <c r="CH49" s="162">
        <f ca="1">IF($A49="",0,($C49=0)*'פריסת חובות'!CH40 +($C49=1)*0+ ($C49=2)*IF(CH$17&lt;='תכנון הבראה'!$K77,0,OFFSET('פריסת חובות'!CH40,0,-'תכנון הבראה'!$K77))*(1+'תכנון הבראה'!$E77)^('תכנון הבראה'!$K77/12)+
($C49=3)*'תכנון הבראה'!$L77*(CH$17&lt;='תכנון הבראה'!$J77))+ IF($C49=4,(1-'תכנון הבראה'!$M77/'תכנון הבראה'!$B77)*'תכנון הבראה'!$C77,0)*(CH$17&lt;='תכנון הבראה'!$D77)</f>
        <v>0</v>
      </c>
      <c r="CI49" s="162">
        <f ca="1">IF($A49="",0,($C49=0)*'פריסת חובות'!CI40 +($C49=1)*0+ ($C49=2)*IF(CI$17&lt;='תכנון הבראה'!$K77,0,OFFSET('פריסת חובות'!CI40,0,-'תכנון הבראה'!$K77))*(1+'תכנון הבראה'!$E77)^('תכנון הבראה'!$K77/12)+
($C49=3)*'תכנון הבראה'!$L77*(CI$17&lt;='תכנון הבראה'!$J77))+ IF($C49=4,(1-'תכנון הבראה'!$M77/'תכנון הבראה'!$B77)*'תכנון הבראה'!$C77,0)*(CI$17&lt;='תכנון הבראה'!$D77)</f>
        <v>0</v>
      </c>
      <c r="CJ49" s="162">
        <f ca="1">IF($A49="",0,($C49=0)*'פריסת חובות'!CJ40 +($C49=1)*0+ ($C49=2)*IF(CJ$17&lt;='תכנון הבראה'!$K77,0,OFFSET('פריסת חובות'!CJ40,0,-'תכנון הבראה'!$K77))*(1+'תכנון הבראה'!$E77)^('תכנון הבראה'!$K77/12)+
($C49=3)*'תכנון הבראה'!$L77*(CJ$17&lt;='תכנון הבראה'!$J77))+ IF($C49=4,(1-'תכנון הבראה'!$M77/'תכנון הבראה'!$B77)*'תכנון הבראה'!$C77,0)*(CJ$17&lt;='תכנון הבראה'!$D77)</f>
        <v>0</v>
      </c>
      <c r="CK49" s="162">
        <f ca="1">IF($A49="",0,($C49=0)*'פריסת חובות'!CK40 +($C49=1)*0+ ($C49=2)*IF(CK$17&lt;='תכנון הבראה'!$K77,0,OFFSET('פריסת חובות'!CK40,0,-'תכנון הבראה'!$K77))*(1+'תכנון הבראה'!$E77)^('תכנון הבראה'!$K77/12)+
($C49=3)*'תכנון הבראה'!$L77*(CK$17&lt;='תכנון הבראה'!$J77))+ IF($C49=4,(1-'תכנון הבראה'!$M77/'תכנון הבראה'!$B77)*'תכנון הבראה'!$C77,0)*(CK$17&lt;='תכנון הבראה'!$D77)</f>
        <v>0</v>
      </c>
      <c r="CL49" s="162">
        <f ca="1">IF($A49="",0,($C49=0)*'פריסת חובות'!CL40 +($C49=1)*0+ ($C49=2)*IF(CL$17&lt;='תכנון הבראה'!$K77,0,OFFSET('פריסת חובות'!CL40,0,-'תכנון הבראה'!$K77))*(1+'תכנון הבראה'!$E77)^('תכנון הבראה'!$K77/12)+
($C49=3)*'תכנון הבראה'!$L77*(CL$17&lt;='תכנון הבראה'!$J77))+ IF($C49=4,(1-'תכנון הבראה'!$M77/'תכנון הבראה'!$B77)*'תכנון הבראה'!$C77,0)*(CL$17&lt;='תכנון הבראה'!$D77)</f>
        <v>0</v>
      </c>
      <c r="CM49" s="162">
        <f ca="1">IF($A49="",0,($C49=0)*'פריסת חובות'!CM40 +($C49=1)*0+ ($C49=2)*IF(CM$17&lt;='תכנון הבראה'!$K77,0,OFFSET('פריסת חובות'!CM40,0,-'תכנון הבראה'!$K77))*(1+'תכנון הבראה'!$E77)^('תכנון הבראה'!$K77/12)+
($C49=3)*'תכנון הבראה'!$L77*(CM$17&lt;='תכנון הבראה'!$J77))+ IF($C49=4,(1-'תכנון הבראה'!$M77/'תכנון הבראה'!$B77)*'תכנון הבראה'!$C77,0)*(CM$17&lt;='תכנון הבראה'!$D77)</f>
        <v>0</v>
      </c>
      <c r="CN49" s="162">
        <f ca="1">IF($A49="",0,($C49=0)*'פריסת חובות'!CN40 +($C49=1)*0+ ($C49=2)*IF(CN$17&lt;='תכנון הבראה'!$K77,0,OFFSET('פריסת חובות'!CN40,0,-'תכנון הבראה'!$K77))*(1+'תכנון הבראה'!$E77)^('תכנון הבראה'!$K77/12)+
($C49=3)*'תכנון הבראה'!$L77*(CN$17&lt;='תכנון הבראה'!$J77))+ IF($C49=4,(1-'תכנון הבראה'!$M77/'תכנון הבראה'!$B77)*'תכנון הבראה'!$C77,0)*(CN$17&lt;='תכנון הבראה'!$D77)</f>
        <v>0</v>
      </c>
      <c r="CO49" s="162">
        <f ca="1">IF($A49="",0,($C49=0)*'פריסת חובות'!CO40 +($C49=1)*0+ ($C49=2)*IF(CO$17&lt;='תכנון הבראה'!$K77,0,OFFSET('פריסת חובות'!CO40,0,-'תכנון הבראה'!$K77))*(1+'תכנון הבראה'!$E77)^('תכנון הבראה'!$K77/12)+
($C49=3)*'תכנון הבראה'!$L77*(CO$17&lt;='תכנון הבראה'!$J77))+ IF($C49=4,(1-'תכנון הבראה'!$M77/'תכנון הבראה'!$B77)*'תכנון הבראה'!$C77,0)*(CO$17&lt;='תכנון הבראה'!$D77)</f>
        <v>0</v>
      </c>
      <c r="CP49" s="162">
        <f ca="1">IF($A49="",0,($C49=0)*'פריסת חובות'!CP40 +($C49=1)*0+ ($C49=2)*IF(CP$17&lt;='תכנון הבראה'!$K77,0,OFFSET('פריסת חובות'!CP40,0,-'תכנון הבראה'!$K77))*(1+'תכנון הבראה'!$E77)^('תכנון הבראה'!$K77/12)+
($C49=3)*'תכנון הבראה'!$L77*(CP$17&lt;='תכנון הבראה'!$J77))+ IF($C49=4,(1-'תכנון הבראה'!$M77/'תכנון הבראה'!$B77)*'תכנון הבראה'!$C77,0)*(CP$17&lt;='תכנון הבראה'!$D77)</f>
        <v>0</v>
      </c>
      <c r="CQ49" s="162">
        <f ca="1">IF($A49="",0,($C49=0)*'פריסת חובות'!CQ40 +($C49=1)*0+ ($C49=2)*IF(CQ$17&lt;='תכנון הבראה'!$K77,0,OFFSET('פריסת חובות'!CQ40,0,-'תכנון הבראה'!$K77))*(1+'תכנון הבראה'!$E77)^('תכנון הבראה'!$K77/12)+
($C49=3)*'תכנון הבראה'!$L77*(CQ$17&lt;='תכנון הבראה'!$J77))+ IF($C49=4,(1-'תכנון הבראה'!$M77/'תכנון הבראה'!$B77)*'תכנון הבראה'!$C77,0)*(CQ$17&lt;='תכנון הבראה'!$D77)</f>
        <v>0</v>
      </c>
      <c r="CR49" s="162">
        <f ca="1">IF($A49="",0,($C49=0)*'פריסת חובות'!CR40 +($C49=1)*0+ ($C49=2)*IF(CR$17&lt;='תכנון הבראה'!$K77,0,OFFSET('פריסת חובות'!CR40,0,-'תכנון הבראה'!$K77))*(1+'תכנון הבראה'!$E77)^('תכנון הבראה'!$K77/12)+
($C49=3)*'תכנון הבראה'!$L77*(CR$17&lt;='תכנון הבראה'!$J77))+ IF($C49=4,(1-'תכנון הבראה'!$M77/'תכנון הבראה'!$B77)*'תכנון הבראה'!$C77,0)*(CR$17&lt;='תכנון הבראה'!$D77)</f>
        <v>0</v>
      </c>
      <c r="CS49" s="162">
        <f ca="1">IF($A49="",0,($C49=0)*'פריסת חובות'!CS40 +($C49=1)*0+ ($C49=2)*IF(CS$17&lt;='תכנון הבראה'!$K77,0,OFFSET('פריסת חובות'!CS40,0,-'תכנון הבראה'!$K77))*(1+'תכנון הבראה'!$E77)^('תכנון הבראה'!$K77/12)+
($C49=3)*'תכנון הבראה'!$L77*(CS$17&lt;='תכנון הבראה'!$J77))+ IF($C49=4,(1-'תכנון הבראה'!$M77/'תכנון הבראה'!$B77)*'תכנון הבראה'!$C77,0)*(CS$17&lt;='תכנון הבראה'!$D77)</f>
        <v>0</v>
      </c>
      <c r="CT49" s="162">
        <f ca="1">IF($A49="",0,($C49=0)*'פריסת חובות'!CT40 +($C49=1)*0+ ($C49=2)*IF(CT$17&lt;='תכנון הבראה'!$K77,0,OFFSET('פריסת חובות'!CT40,0,-'תכנון הבראה'!$K77))*(1+'תכנון הבראה'!$E77)^('תכנון הבראה'!$K77/12)+
($C49=3)*'תכנון הבראה'!$L77*(CT$17&lt;='תכנון הבראה'!$J77))+ IF($C49=4,(1-'תכנון הבראה'!$M77/'תכנון הבראה'!$B77)*'תכנון הבראה'!$C77,0)*(CT$17&lt;='תכנון הבראה'!$D77)</f>
        <v>0</v>
      </c>
      <c r="CU49" s="162">
        <f ca="1">IF($A49="",0,($C49=0)*'פריסת חובות'!CU40 +($C49=1)*0+ ($C49=2)*IF(CU$17&lt;='תכנון הבראה'!$K77,0,OFFSET('פריסת חובות'!CU40,0,-'תכנון הבראה'!$K77))*(1+'תכנון הבראה'!$E77)^('תכנון הבראה'!$K77/12)+
($C49=3)*'תכנון הבראה'!$L77*(CU$17&lt;='תכנון הבראה'!$J77))+ IF($C49=4,(1-'תכנון הבראה'!$M77/'תכנון הבראה'!$B77)*'תכנון הבראה'!$C77,0)*(CU$17&lt;='תכנון הבראה'!$D77)</f>
        <v>0</v>
      </c>
      <c r="CV49" s="162">
        <f ca="1">IF($A49="",0,($C49=0)*'פריסת חובות'!CV40 +($C49=1)*0+ ($C49=2)*IF(CV$17&lt;='תכנון הבראה'!$K77,0,OFFSET('פריסת חובות'!CV40,0,-'תכנון הבראה'!$K77))*(1+'תכנון הבראה'!$E77)^('תכנון הבראה'!$K77/12)+
($C49=3)*'תכנון הבראה'!$L77*(CV$17&lt;='תכנון הבראה'!$J77))+ IF($C49=4,(1-'תכנון הבראה'!$M77/'תכנון הבראה'!$B77)*'תכנון הבראה'!$C77,0)*(CV$17&lt;='תכנון הבראה'!$D77)</f>
        <v>0</v>
      </c>
      <c r="CW49" s="162">
        <f ca="1">IF($A49="",0,($C49=0)*'פריסת חובות'!CW40 +($C49=1)*0+ ($C49=2)*IF(CW$17&lt;='תכנון הבראה'!$K77,0,OFFSET('פריסת חובות'!CW40,0,-'תכנון הבראה'!$K77))*(1+'תכנון הבראה'!$E77)^('תכנון הבראה'!$K77/12)+
($C49=3)*'תכנון הבראה'!$L77*(CW$17&lt;='תכנון הבראה'!$J77))+ IF($C49=4,(1-'תכנון הבראה'!$M77/'תכנון הבראה'!$B77)*'תכנון הבראה'!$C77,0)*(CW$17&lt;='תכנון הבראה'!$D77)</f>
        <v>0</v>
      </c>
      <c r="CX49" s="162">
        <f ca="1">IF($A49="",0,($C49=0)*'פריסת חובות'!CX40 +($C49=1)*0+ ($C49=2)*IF(CX$17&lt;='תכנון הבראה'!$K77,0,OFFSET('פריסת חובות'!CX40,0,-'תכנון הבראה'!$K77))*(1+'תכנון הבראה'!$E77)^('תכנון הבראה'!$K77/12)+
($C49=3)*'תכנון הבראה'!$L77*(CX$17&lt;='תכנון הבראה'!$J77))+ IF($C49=4,(1-'תכנון הבראה'!$M77/'תכנון הבראה'!$B77)*'תכנון הבראה'!$C77,0)*(CX$17&lt;='תכנון הבראה'!$D77)</f>
        <v>0</v>
      </c>
      <c r="CY49" s="162">
        <f ca="1">IF($A49="",0,($C49=0)*'פריסת חובות'!CY40 +($C49=1)*0+ ($C49=2)*IF(CY$17&lt;='תכנון הבראה'!$K77,0,OFFSET('פריסת חובות'!CY40,0,-'תכנון הבראה'!$K77))*(1+'תכנון הבראה'!$E77)^('תכנון הבראה'!$K77/12)+
($C49=3)*'תכנון הבראה'!$L77*(CY$17&lt;='תכנון הבראה'!$J77))+ IF($C49=4,(1-'תכנון הבראה'!$M77/'תכנון הבראה'!$B77)*'תכנון הבראה'!$C77,0)*(CY$17&lt;='תכנון הבראה'!$D77)</f>
        <v>0</v>
      </c>
      <c r="CZ49" s="163">
        <f ca="1">IF($A49="",0,($C49=0)*'פריסת חובות'!CZ40 +($C49=1)*0+ ($C49=2)*IF(CZ$17&lt;='תכנון הבראה'!$K77,0,OFFSET('פריסת חובות'!CZ40,0,-'תכנון הבראה'!$K77))*(1+'תכנון הבראה'!$E77)^('תכנון הבראה'!$K77/12)+
($C49=3)*'תכנון הבראה'!$L77*(CZ$17&lt;='תכנון הבראה'!$J77))+ IF($C49=4,(1-'תכנון הבראה'!$M77/'תכנון הבראה'!$B77)*'תכנון הבראה'!$C77,0)*(CZ$17&lt;='תכנון הבראה'!$D77)</f>
        <v>0</v>
      </c>
    </row>
    <row r="50" spans="1:105" ht="13.5" hidden="1" customHeight="1" outlineLevel="1">
      <c r="A50" s="194" t="str">
        <f ca="1">'תכנון הבראה'!A78</f>
        <v/>
      </c>
      <c r="B50" s="161">
        <f>'תכנון הבראה'!H78</f>
        <v>0</v>
      </c>
      <c r="C50" s="158">
        <f t="shared" si="18"/>
        <v>0</v>
      </c>
      <c r="D50" s="158"/>
      <c r="E50" s="151">
        <f ca="1">IF($A50="",0,($C50=0)*'פריסת חובות'!E41 +($C50=1)*0+ ($C50=2)*IF(E$17&lt;='תכנון הבראה'!$K78,0,OFFSET('פריסת חובות'!E41,0,-'תכנון הבראה'!$K78))*(1+'תכנון הבראה'!$E78)^('תכנון הבראה'!$K78/12)+
($C50=3)*'תכנון הבראה'!$L78*(E$17&lt;='תכנון הבראה'!$J78))+ IF($C50=4,(1-'תכנון הבראה'!$M78/'תכנון הבראה'!$B78)*'תכנון הבראה'!$C78,0)*(E$17&lt;='תכנון הבראה'!$D78)</f>
        <v>0</v>
      </c>
      <c r="F50" s="151">
        <f ca="1">IF($A50="",0,($C50=0)*'פריסת חובות'!F41 +($C50=1)*0+ ($C50=2)*IF(F$17&lt;='תכנון הבראה'!$K78,0,OFFSET('פריסת חובות'!F41,0,-'תכנון הבראה'!$K78))*(1+'תכנון הבראה'!$E78)^('תכנון הבראה'!$K78/12)+
($C50=3)*'תכנון הבראה'!$L78*(F$17&lt;='תכנון הבראה'!$J78))+ IF($C50=4,(1-'תכנון הבראה'!$M78/'תכנון הבראה'!$B78)*'תכנון הבראה'!$C78,0)*(F$17&lt;='תכנון הבראה'!$D78)</f>
        <v>0</v>
      </c>
      <c r="G50" s="151">
        <f ca="1">IF($A50="",0,($C50=0)*'פריסת חובות'!G41 +($C50=1)*0+ ($C50=2)*IF(G$17&lt;='תכנון הבראה'!$K78,0,OFFSET('פריסת חובות'!G41,0,-'תכנון הבראה'!$K78))*(1+'תכנון הבראה'!$E78)^('תכנון הבראה'!$K78/12)+
($C50=3)*'תכנון הבראה'!$L78*(G$17&lt;='תכנון הבראה'!$J78))+ IF($C50=4,(1-'תכנון הבראה'!$M78/'תכנון הבראה'!$B78)*'תכנון הבראה'!$C78,0)*(G$17&lt;='תכנון הבראה'!$D78)</f>
        <v>0</v>
      </c>
      <c r="H50" s="151">
        <f ca="1">IF($A50="",0,($C50=0)*'פריסת חובות'!H41 +($C50=1)*0+ ($C50=2)*IF(H$17&lt;='תכנון הבראה'!$K78,0,OFFSET('פריסת חובות'!H41,0,-'תכנון הבראה'!$K78))*(1+'תכנון הבראה'!$E78)^('תכנון הבראה'!$K78/12)+
($C50=3)*'תכנון הבראה'!$L78*(H$17&lt;='תכנון הבראה'!$J78))+ IF($C50=4,(1-'תכנון הבראה'!$M78/'תכנון הבראה'!$B78)*'תכנון הבראה'!$C78,0)*(H$17&lt;='תכנון הבראה'!$D78)</f>
        <v>0</v>
      </c>
      <c r="I50" s="151">
        <f ca="1">IF($A50="",0,($C50=0)*'פריסת חובות'!I41 +($C50=1)*0+ ($C50=2)*IF(I$17&lt;='תכנון הבראה'!$K78,0,OFFSET('פריסת חובות'!I41,0,-'תכנון הבראה'!$K78))*(1+'תכנון הבראה'!$E78)^('תכנון הבראה'!$K78/12)+
($C50=3)*'תכנון הבראה'!$L78*(I$17&lt;='תכנון הבראה'!$J78))+ IF($C50=4,(1-'תכנון הבראה'!$M78/'תכנון הבראה'!$B78)*'תכנון הבראה'!$C78,0)*(I$17&lt;='תכנון הבראה'!$D78)</f>
        <v>0</v>
      </c>
      <c r="J50" s="151">
        <f ca="1">IF($A50="",0,($C50=0)*'פריסת חובות'!J41 +($C50=1)*0+ ($C50=2)*IF(J$17&lt;='תכנון הבראה'!$K78,0,OFFSET('פריסת חובות'!J41,0,-'תכנון הבראה'!$K78))*(1+'תכנון הבראה'!$E78)^('תכנון הבראה'!$K78/12)+
($C50=3)*'תכנון הבראה'!$L78*(J$17&lt;='תכנון הבראה'!$J78))+ IF($C50=4,(1-'תכנון הבראה'!$M78/'תכנון הבראה'!$B78)*'תכנון הבראה'!$C78,0)*(J$17&lt;='תכנון הבראה'!$D78)</f>
        <v>0</v>
      </c>
      <c r="K50" s="151">
        <f ca="1">IF($A50="",0,($C50=0)*'פריסת חובות'!K41 +($C50=1)*0+ ($C50=2)*IF(K$17&lt;='תכנון הבראה'!$K78,0,OFFSET('פריסת חובות'!K41,0,-'תכנון הבראה'!$K78))*(1+'תכנון הבראה'!$E78)^('תכנון הבראה'!$K78/12)+
($C50=3)*'תכנון הבראה'!$L78*(K$17&lt;='תכנון הבראה'!$J78))+ IF($C50=4,(1-'תכנון הבראה'!$M78/'תכנון הבראה'!$B78)*'תכנון הבראה'!$C78,0)*(K$17&lt;='תכנון הבראה'!$D78)</f>
        <v>0</v>
      </c>
      <c r="L50" s="151">
        <f ca="1">IF($A50="",0,($C50=0)*'פריסת חובות'!L41 +($C50=1)*0+ ($C50=2)*IF(L$17&lt;='תכנון הבראה'!$K78,0,OFFSET('פריסת חובות'!L41,0,-'תכנון הבראה'!$K78))*(1+'תכנון הבראה'!$E78)^('תכנון הבראה'!$K78/12)+
($C50=3)*'תכנון הבראה'!$L78*(L$17&lt;='תכנון הבראה'!$J78))+ IF($C50=4,(1-'תכנון הבראה'!$M78/'תכנון הבראה'!$B78)*'תכנון הבראה'!$C78,0)*(L$17&lt;='תכנון הבראה'!$D78)</f>
        <v>0</v>
      </c>
      <c r="M50" s="151">
        <f ca="1">IF($A50="",0,($C50=0)*'פריסת חובות'!M41 +($C50=1)*0+ ($C50=2)*IF(M$17&lt;='תכנון הבראה'!$K78,0,OFFSET('פריסת חובות'!M41,0,-'תכנון הבראה'!$K78))*(1+'תכנון הבראה'!$E78)^('תכנון הבראה'!$K78/12)+
($C50=3)*'תכנון הבראה'!$L78*(M$17&lt;='תכנון הבראה'!$J78))+ IF($C50=4,(1-'תכנון הבראה'!$M78/'תכנון הבראה'!$B78)*'תכנון הבראה'!$C78,0)*(M$17&lt;='תכנון הבראה'!$D78)</f>
        <v>0</v>
      </c>
      <c r="N50" s="151">
        <f ca="1">IF($A50="",0,($C50=0)*'פריסת חובות'!N41 +($C50=1)*0+ ($C50=2)*IF(N$17&lt;='תכנון הבראה'!$K78,0,OFFSET('פריסת חובות'!N41,0,-'תכנון הבראה'!$K78))*(1+'תכנון הבראה'!$E78)^('תכנון הבראה'!$K78/12)+
($C50=3)*'תכנון הבראה'!$L78*(N$17&lt;='תכנון הבראה'!$J78))+ IF($C50=4,(1-'תכנון הבראה'!$M78/'תכנון הבראה'!$B78)*'תכנון הבראה'!$C78,0)*(N$17&lt;='תכנון הבראה'!$D78)</f>
        <v>0</v>
      </c>
      <c r="O50" s="151">
        <f ca="1">IF($A50="",0,($C50=0)*'פריסת חובות'!O41 +($C50=1)*0+ ($C50=2)*IF(O$17&lt;='תכנון הבראה'!$K78,0,OFFSET('פריסת חובות'!O41,0,-'תכנון הבראה'!$K78))*(1+'תכנון הבראה'!$E78)^('תכנון הבראה'!$K78/12)+
($C50=3)*'תכנון הבראה'!$L78*(O$17&lt;='תכנון הבראה'!$J78))+ IF($C50=4,(1-'תכנון הבראה'!$M78/'תכנון הבראה'!$B78)*'תכנון הבראה'!$C78,0)*(O$17&lt;='תכנון הבראה'!$D78)</f>
        <v>0</v>
      </c>
      <c r="P50" s="151">
        <f ca="1">IF($A50="",0,($C50=0)*'פריסת חובות'!P41 +($C50=1)*0+ ($C50=2)*IF(P$17&lt;='תכנון הבראה'!$K78,0,OFFSET('פריסת חובות'!P41,0,-'תכנון הבראה'!$K78))*(1+'תכנון הבראה'!$E78)^('תכנון הבראה'!$K78/12)+
($C50=3)*'תכנון הבראה'!$L78*(P$17&lt;='תכנון הבראה'!$J78))+ IF($C50=4,(1-'תכנון הבראה'!$M78/'תכנון הבראה'!$B78)*'תכנון הבראה'!$C78,0)*(P$17&lt;='תכנון הבראה'!$D78)</f>
        <v>0</v>
      </c>
      <c r="Q50" s="151">
        <f ca="1">IF($A50="",0,($C50=0)*'פריסת חובות'!Q41 +($C50=1)*0+ ($C50=2)*IF(Q$17&lt;='תכנון הבראה'!$K78,0,OFFSET('פריסת חובות'!Q41,0,-'תכנון הבראה'!$K78))*(1+'תכנון הבראה'!$E78)^('תכנון הבראה'!$K78/12)+
($C50=3)*'תכנון הבראה'!$L78*(Q$17&lt;='תכנון הבראה'!$J78))+ IF($C50=4,(1-'תכנון הבראה'!$M78/'תכנון הבראה'!$B78)*'תכנון הבראה'!$C78,0)*(Q$17&lt;='תכנון הבראה'!$D78)</f>
        <v>0</v>
      </c>
      <c r="R50" s="151">
        <f ca="1">IF($A50="",0,($C50=0)*'פריסת חובות'!R41 +($C50=1)*0+ ($C50=2)*IF(R$17&lt;='תכנון הבראה'!$K78,0,OFFSET('פריסת חובות'!R41,0,-'תכנון הבראה'!$K78))*(1+'תכנון הבראה'!$E78)^('תכנון הבראה'!$K78/12)+
($C50=3)*'תכנון הבראה'!$L78*(R$17&lt;='תכנון הבראה'!$J78))+ IF($C50=4,(1-'תכנון הבראה'!$M78/'תכנון הבראה'!$B78)*'תכנון הבראה'!$C78,0)*(R$17&lt;='תכנון הבראה'!$D78)</f>
        <v>0</v>
      </c>
      <c r="S50" s="151">
        <f ca="1">IF($A50="",0,($C50=0)*'פריסת חובות'!S41 +($C50=1)*0+ ($C50=2)*IF(S$17&lt;='תכנון הבראה'!$K78,0,OFFSET('פריסת חובות'!S41,0,-'תכנון הבראה'!$K78))*(1+'תכנון הבראה'!$E78)^('תכנון הבראה'!$K78/12)+
($C50=3)*'תכנון הבראה'!$L78*(S$17&lt;='תכנון הבראה'!$J78))+ IF($C50=4,(1-'תכנון הבראה'!$M78/'תכנון הבראה'!$B78)*'תכנון הבראה'!$C78,0)*(S$17&lt;='תכנון הבראה'!$D78)</f>
        <v>0</v>
      </c>
      <c r="T50" s="151">
        <f ca="1">IF($A50="",0,($C50=0)*'פריסת חובות'!T41 +($C50=1)*0+ ($C50=2)*IF(T$17&lt;='תכנון הבראה'!$K78,0,OFFSET('פריסת חובות'!T41,0,-'תכנון הבראה'!$K78))*(1+'תכנון הבראה'!$E78)^('תכנון הבראה'!$K78/12)+
($C50=3)*'תכנון הבראה'!$L78*(T$17&lt;='תכנון הבראה'!$J78))+ IF($C50=4,(1-'תכנון הבראה'!$M78/'תכנון הבראה'!$B78)*'תכנון הבראה'!$C78,0)*(T$17&lt;='תכנון הבראה'!$D78)</f>
        <v>0</v>
      </c>
      <c r="U50" s="151">
        <f ca="1">IF($A50="",0,($C50=0)*'פריסת חובות'!U41 +($C50=1)*0+ ($C50=2)*IF(U$17&lt;='תכנון הבראה'!$K78,0,OFFSET('פריסת חובות'!U41,0,-'תכנון הבראה'!$K78))*(1+'תכנון הבראה'!$E78)^('תכנון הבראה'!$K78/12)+
($C50=3)*'תכנון הבראה'!$L78*(U$17&lt;='תכנון הבראה'!$J78))+ IF($C50=4,(1-'תכנון הבראה'!$M78/'תכנון הבראה'!$B78)*'תכנון הבראה'!$C78,0)*(U$17&lt;='תכנון הבראה'!$D78)</f>
        <v>0</v>
      </c>
      <c r="V50" s="151">
        <f ca="1">IF($A50="",0,($C50=0)*'פריסת חובות'!V41 +($C50=1)*0+ ($C50=2)*IF(V$17&lt;='תכנון הבראה'!$K78,0,OFFSET('פריסת חובות'!V41,0,-'תכנון הבראה'!$K78))*(1+'תכנון הבראה'!$E78)^('תכנון הבראה'!$K78/12)+
($C50=3)*'תכנון הבראה'!$L78*(V$17&lt;='תכנון הבראה'!$J78))+ IF($C50=4,(1-'תכנון הבראה'!$M78/'תכנון הבראה'!$B78)*'תכנון הבראה'!$C78,0)*(V$17&lt;='תכנון הבראה'!$D78)</f>
        <v>0</v>
      </c>
      <c r="W50" s="151">
        <f ca="1">IF($A50="",0,($C50=0)*'פריסת חובות'!W41 +($C50=1)*0+ ($C50=2)*IF(W$17&lt;='תכנון הבראה'!$K78,0,OFFSET('פריסת חובות'!W41,0,-'תכנון הבראה'!$K78))*(1+'תכנון הבראה'!$E78)^('תכנון הבראה'!$K78/12)+
($C50=3)*'תכנון הבראה'!$L78*(W$17&lt;='תכנון הבראה'!$J78))+ IF($C50=4,(1-'תכנון הבראה'!$M78/'תכנון הבראה'!$B78)*'תכנון הבראה'!$C78,0)*(W$17&lt;='תכנון הבראה'!$D78)</f>
        <v>0</v>
      </c>
      <c r="X50" s="151">
        <f ca="1">IF($A50="",0,($C50=0)*'פריסת חובות'!X41 +($C50=1)*0+ ($C50=2)*IF(X$17&lt;='תכנון הבראה'!$K78,0,OFFSET('פריסת חובות'!X41,0,-'תכנון הבראה'!$K78))*(1+'תכנון הבראה'!$E78)^('תכנון הבראה'!$K78/12)+
($C50=3)*'תכנון הבראה'!$L78*(X$17&lt;='תכנון הבראה'!$J78))+ IF($C50=4,(1-'תכנון הבראה'!$M78/'תכנון הבראה'!$B78)*'תכנון הבראה'!$C78,0)*(X$17&lt;='תכנון הבראה'!$D78)</f>
        <v>0</v>
      </c>
      <c r="Y50" s="151">
        <f ca="1">IF($A50="",0,($C50=0)*'פריסת חובות'!Y41 +($C50=1)*0+ ($C50=2)*IF(Y$17&lt;='תכנון הבראה'!$K78,0,OFFSET('פריסת חובות'!Y41,0,-'תכנון הבראה'!$K78))*(1+'תכנון הבראה'!$E78)^('תכנון הבראה'!$K78/12)+
($C50=3)*'תכנון הבראה'!$L78*(Y$17&lt;='תכנון הבראה'!$J78))+ IF($C50=4,(1-'תכנון הבראה'!$M78/'תכנון הבראה'!$B78)*'תכנון הבראה'!$C78,0)*(Y$17&lt;='תכנון הבראה'!$D78)</f>
        <v>0</v>
      </c>
      <c r="Z50" s="151">
        <f ca="1">IF($A50="",0,($C50=0)*'פריסת חובות'!Z41 +($C50=1)*0+ ($C50=2)*IF(Z$17&lt;='תכנון הבראה'!$K78,0,OFFSET('פריסת חובות'!Z41,0,-'תכנון הבראה'!$K78))*(1+'תכנון הבראה'!$E78)^('תכנון הבראה'!$K78/12)+
($C50=3)*'תכנון הבראה'!$L78*(Z$17&lt;='תכנון הבראה'!$J78))+ IF($C50=4,(1-'תכנון הבראה'!$M78/'תכנון הבראה'!$B78)*'תכנון הבראה'!$C78,0)*(Z$17&lt;='תכנון הבראה'!$D78)</f>
        <v>0</v>
      </c>
      <c r="AA50" s="151">
        <f ca="1">IF($A50="",0,($C50=0)*'פריסת חובות'!AA41 +($C50=1)*0+ ($C50=2)*IF(AA$17&lt;='תכנון הבראה'!$K78,0,OFFSET('פריסת חובות'!AA41,0,-'תכנון הבראה'!$K78))*(1+'תכנון הבראה'!$E78)^('תכנון הבראה'!$K78/12)+
($C50=3)*'תכנון הבראה'!$L78*(AA$17&lt;='תכנון הבראה'!$J78))+ IF($C50=4,(1-'תכנון הבראה'!$M78/'תכנון הבראה'!$B78)*'תכנון הבראה'!$C78,0)*(AA$17&lt;='תכנון הבראה'!$D78)</f>
        <v>0</v>
      </c>
      <c r="AB50" s="151">
        <f ca="1">IF($A50="",0,($C50=0)*'פריסת חובות'!AB41 +($C50=1)*0+ ($C50=2)*IF(AB$17&lt;='תכנון הבראה'!$K78,0,OFFSET('פריסת חובות'!AB41,0,-'תכנון הבראה'!$K78))*(1+'תכנון הבראה'!$E78)^('תכנון הבראה'!$K78/12)+
($C50=3)*'תכנון הבראה'!$L78*(AB$17&lt;='תכנון הבראה'!$J78))+ IF($C50=4,(1-'תכנון הבראה'!$M78/'תכנון הבראה'!$B78)*'תכנון הבראה'!$C78,0)*(AB$17&lt;='תכנון הבראה'!$D78)</f>
        <v>0</v>
      </c>
      <c r="AC50" s="151">
        <f ca="1">IF($A50="",0,($C50=0)*'פריסת חובות'!AC41 +($C50=1)*0+ ($C50=2)*IF(AC$17&lt;='תכנון הבראה'!$K78,0,OFFSET('פריסת חובות'!AC41,0,-'תכנון הבראה'!$K78))*(1+'תכנון הבראה'!$E78)^('תכנון הבראה'!$K78/12)+
($C50=3)*'תכנון הבראה'!$L78*(AC$17&lt;='תכנון הבראה'!$J78))+ IF($C50=4,(1-'תכנון הבראה'!$M78/'תכנון הבראה'!$B78)*'תכנון הבראה'!$C78,0)*(AC$17&lt;='תכנון הבראה'!$D78)</f>
        <v>0</v>
      </c>
      <c r="AD50" s="151">
        <f ca="1">IF($A50="",0,($C50=0)*'פריסת חובות'!AD41 +($C50=1)*0+ ($C50=2)*IF(AD$17&lt;='תכנון הבראה'!$K78,0,OFFSET('פריסת חובות'!AD41,0,-'תכנון הבראה'!$K78))*(1+'תכנון הבראה'!$E78)^('תכנון הבראה'!$K78/12)+
($C50=3)*'תכנון הבראה'!$L78*(AD$17&lt;='תכנון הבראה'!$J78))+ IF($C50=4,(1-'תכנון הבראה'!$M78/'תכנון הבראה'!$B78)*'תכנון הבראה'!$C78,0)*(AD$17&lt;='תכנון הבראה'!$D78)</f>
        <v>0</v>
      </c>
      <c r="AE50" s="151">
        <f ca="1">IF($A50="",0,($C50=0)*'פריסת חובות'!AE41 +($C50=1)*0+ ($C50=2)*IF(AE$17&lt;='תכנון הבראה'!$K78,0,OFFSET('פריסת חובות'!AE41,0,-'תכנון הבראה'!$K78))*(1+'תכנון הבראה'!$E78)^('תכנון הבראה'!$K78/12)+
($C50=3)*'תכנון הבראה'!$L78*(AE$17&lt;='תכנון הבראה'!$J78))+ IF($C50=4,(1-'תכנון הבראה'!$M78/'תכנון הבראה'!$B78)*'תכנון הבראה'!$C78,0)*(AE$17&lt;='תכנון הבראה'!$D78)</f>
        <v>0</v>
      </c>
      <c r="AF50" s="151">
        <f ca="1">IF($A50="",0,($C50=0)*'פריסת חובות'!AF41 +($C50=1)*0+ ($C50=2)*IF(AF$17&lt;='תכנון הבראה'!$K78,0,OFFSET('פריסת חובות'!AF41,0,-'תכנון הבראה'!$K78))*(1+'תכנון הבראה'!$E78)^('תכנון הבראה'!$K78/12)+
($C50=3)*'תכנון הבראה'!$L78*(AF$17&lt;='תכנון הבראה'!$J78))+ IF($C50=4,(1-'תכנון הבראה'!$M78/'תכנון הבראה'!$B78)*'תכנון הבראה'!$C78,0)*(AF$17&lt;='תכנון הבראה'!$D78)</f>
        <v>0</v>
      </c>
      <c r="AG50" s="151">
        <f ca="1">IF($A50="",0,($C50=0)*'פריסת חובות'!AG41 +($C50=1)*0+ ($C50=2)*IF(AG$17&lt;='תכנון הבראה'!$K78,0,OFFSET('פריסת חובות'!AG41,0,-'תכנון הבראה'!$K78))*(1+'תכנון הבראה'!$E78)^('תכנון הבראה'!$K78/12)+
($C50=3)*'תכנון הבראה'!$L78*(AG$17&lt;='תכנון הבראה'!$J78))+ IF($C50=4,(1-'תכנון הבראה'!$M78/'תכנון הבראה'!$B78)*'תכנון הבראה'!$C78,0)*(AG$17&lt;='תכנון הבראה'!$D78)</f>
        <v>0</v>
      </c>
      <c r="AH50" s="151">
        <f ca="1">IF($A50="",0,($C50=0)*'פריסת חובות'!AH41 +($C50=1)*0+ ($C50=2)*IF(AH$17&lt;='תכנון הבראה'!$K78,0,OFFSET('פריסת חובות'!AH41,0,-'תכנון הבראה'!$K78))*(1+'תכנון הבראה'!$E78)^('תכנון הבראה'!$K78/12)+
($C50=3)*'תכנון הבראה'!$L78*(AH$17&lt;='תכנון הבראה'!$J78))+ IF($C50=4,(1-'תכנון הבראה'!$M78/'תכנון הבראה'!$B78)*'תכנון הבראה'!$C78,0)*(AH$17&lt;='תכנון הבראה'!$D78)</f>
        <v>0</v>
      </c>
      <c r="AI50" s="151">
        <f ca="1">IF($A50="",0,($C50=0)*'פריסת חובות'!AI41 +($C50=1)*0+ ($C50=2)*IF(AI$17&lt;='תכנון הבראה'!$K78,0,OFFSET('פריסת חובות'!AI41,0,-'תכנון הבראה'!$K78))*(1+'תכנון הבראה'!$E78)^('תכנון הבראה'!$K78/12)+
($C50=3)*'תכנון הבראה'!$L78*(AI$17&lt;='תכנון הבראה'!$J78))+ IF($C50=4,(1-'תכנון הבראה'!$M78/'תכנון הבראה'!$B78)*'תכנון הבראה'!$C78,0)*(AI$17&lt;='תכנון הבראה'!$D78)</f>
        <v>0</v>
      </c>
      <c r="AJ50" s="151">
        <f ca="1">IF($A50="",0,($C50=0)*'פריסת חובות'!AJ41 +($C50=1)*0+ ($C50=2)*IF(AJ$17&lt;='תכנון הבראה'!$K78,0,OFFSET('פריסת חובות'!AJ41,0,-'תכנון הבראה'!$K78))*(1+'תכנון הבראה'!$E78)^('תכנון הבראה'!$K78/12)+
($C50=3)*'תכנון הבראה'!$L78*(AJ$17&lt;='תכנון הבראה'!$J78))+ IF($C50=4,(1-'תכנון הבראה'!$M78/'תכנון הבראה'!$B78)*'תכנון הבראה'!$C78,0)*(AJ$17&lt;='תכנון הבראה'!$D78)</f>
        <v>0</v>
      </c>
      <c r="AK50" s="151">
        <f ca="1">IF($A50="",0,($C50=0)*'פריסת חובות'!AK41 +($C50=1)*0+ ($C50=2)*IF(AK$17&lt;='תכנון הבראה'!$K78,0,OFFSET('פריסת חובות'!AK41,0,-'תכנון הבראה'!$K78))*(1+'תכנון הבראה'!$E78)^('תכנון הבראה'!$K78/12)+
($C50=3)*'תכנון הבראה'!$L78*(AK$17&lt;='תכנון הבראה'!$J78))+ IF($C50=4,(1-'תכנון הבראה'!$M78/'תכנון הבראה'!$B78)*'תכנון הבראה'!$C78,0)*(AK$17&lt;='תכנון הבראה'!$D78)</f>
        <v>0</v>
      </c>
      <c r="AL50" s="151">
        <f ca="1">IF($A50="",0,($C50=0)*'פריסת חובות'!AL41 +($C50=1)*0+ ($C50=2)*IF(AL$17&lt;='תכנון הבראה'!$K78,0,OFFSET('פריסת חובות'!AL41,0,-'תכנון הבראה'!$K78))*(1+'תכנון הבראה'!$E78)^('תכנון הבראה'!$K78/12)+
($C50=3)*'תכנון הבראה'!$L78*(AL$17&lt;='תכנון הבראה'!$J78))+ IF($C50=4,(1-'תכנון הבראה'!$M78/'תכנון הבראה'!$B78)*'תכנון הבראה'!$C78,0)*(AL$17&lt;='תכנון הבראה'!$D78)</f>
        <v>0</v>
      </c>
      <c r="AM50" s="151">
        <f ca="1">IF($A50="",0,($C50=0)*'פריסת חובות'!AM41 +($C50=1)*0+ ($C50=2)*IF(AM$17&lt;='תכנון הבראה'!$K78,0,OFFSET('פריסת חובות'!AM41,0,-'תכנון הבראה'!$K78))*(1+'תכנון הבראה'!$E78)^('תכנון הבראה'!$K78/12)+
($C50=3)*'תכנון הבראה'!$L78*(AM$17&lt;='תכנון הבראה'!$J78))+ IF($C50=4,(1-'תכנון הבראה'!$M78/'תכנון הבראה'!$B78)*'תכנון הבראה'!$C78,0)*(AM$17&lt;='תכנון הבראה'!$D78)</f>
        <v>0</v>
      </c>
      <c r="AN50" s="151">
        <f ca="1">IF($A50="",0,($C50=0)*'פריסת חובות'!AN41 +($C50=1)*0+ ($C50=2)*IF(AN$17&lt;='תכנון הבראה'!$K78,0,OFFSET('פריסת חובות'!AN41,0,-'תכנון הבראה'!$K78))*(1+'תכנון הבראה'!$E78)^('תכנון הבראה'!$K78/12)+
($C50=3)*'תכנון הבראה'!$L78*(AN$17&lt;='תכנון הבראה'!$J78))+ IF($C50=4,(1-'תכנון הבראה'!$M78/'תכנון הבראה'!$B78)*'תכנון הבראה'!$C78,0)*(AN$17&lt;='תכנון הבראה'!$D78)</f>
        <v>0</v>
      </c>
      <c r="AO50" s="151">
        <f ca="1">IF($A50="",0,($C50=0)*'פריסת חובות'!AO41 +($C50=1)*0+ ($C50=2)*IF(AO$17&lt;='תכנון הבראה'!$K78,0,OFFSET('פריסת חובות'!AO41,0,-'תכנון הבראה'!$K78))*(1+'תכנון הבראה'!$E78)^('תכנון הבראה'!$K78/12)+
($C50=3)*'תכנון הבראה'!$L78*(AO$17&lt;='תכנון הבראה'!$J78))+ IF($C50=4,(1-'תכנון הבראה'!$M78/'תכנון הבראה'!$B78)*'תכנון הבראה'!$C78,0)*(AO$17&lt;='תכנון הבראה'!$D78)</f>
        <v>0</v>
      </c>
      <c r="AP50" s="151">
        <f ca="1">IF($A50="",0,($C50=0)*'פריסת חובות'!AP41 +($C50=1)*0+ ($C50=2)*IF(AP$17&lt;='תכנון הבראה'!$K78,0,OFFSET('פריסת חובות'!AP41,0,-'תכנון הבראה'!$K78))*(1+'תכנון הבראה'!$E78)^('תכנון הבראה'!$K78/12)+
($C50=3)*'תכנון הבראה'!$L78*(AP$17&lt;='תכנון הבראה'!$J78))+ IF($C50=4,(1-'תכנון הבראה'!$M78/'תכנון הבראה'!$B78)*'תכנון הבראה'!$C78,0)*(AP$17&lt;='תכנון הבראה'!$D78)</f>
        <v>0</v>
      </c>
      <c r="AQ50" s="151">
        <f ca="1">IF($A50="",0,($C50=0)*'פריסת חובות'!AQ41 +($C50=1)*0+ ($C50=2)*IF(AQ$17&lt;='תכנון הבראה'!$K78,0,OFFSET('פריסת חובות'!AQ41,0,-'תכנון הבראה'!$K78))*(1+'תכנון הבראה'!$E78)^('תכנון הבראה'!$K78/12)+
($C50=3)*'תכנון הבראה'!$L78*(AQ$17&lt;='תכנון הבראה'!$J78))+ IF($C50=4,(1-'תכנון הבראה'!$M78/'תכנון הבראה'!$B78)*'תכנון הבראה'!$C78,0)*(AQ$17&lt;='תכנון הבראה'!$D78)</f>
        <v>0</v>
      </c>
      <c r="AR50" s="151">
        <f ca="1">IF($A50="",0,($C50=0)*'פריסת חובות'!AR41 +($C50=1)*0+ ($C50=2)*IF(AR$17&lt;='תכנון הבראה'!$K78,0,OFFSET('פריסת חובות'!AR41,0,-'תכנון הבראה'!$K78))*(1+'תכנון הבראה'!$E78)^('תכנון הבראה'!$K78/12)+
($C50=3)*'תכנון הבראה'!$L78*(AR$17&lt;='תכנון הבראה'!$J78))+ IF($C50=4,(1-'תכנון הבראה'!$M78/'תכנון הבראה'!$B78)*'תכנון הבראה'!$C78,0)*(AR$17&lt;='תכנון הבראה'!$D78)</f>
        <v>0</v>
      </c>
      <c r="AS50" s="151">
        <f ca="1">IF($A50="",0,($C50=0)*'פריסת חובות'!AS41 +($C50=1)*0+ ($C50=2)*IF(AS$17&lt;='תכנון הבראה'!$K78,0,OFFSET('פריסת חובות'!AS41,0,-'תכנון הבראה'!$K78))*(1+'תכנון הבראה'!$E78)^('תכנון הבראה'!$K78/12)+
($C50=3)*'תכנון הבראה'!$L78*(AS$17&lt;='תכנון הבראה'!$J78))+ IF($C50=4,(1-'תכנון הבראה'!$M78/'תכנון הבראה'!$B78)*'תכנון הבראה'!$C78,0)*(AS$17&lt;='תכנון הבראה'!$D78)</f>
        <v>0</v>
      </c>
      <c r="AT50" s="151">
        <f ca="1">IF($A50="",0,($C50=0)*'פריסת חובות'!AT41 +($C50=1)*0+ ($C50=2)*IF(AT$17&lt;='תכנון הבראה'!$K78,0,OFFSET('פריסת חובות'!AT41,0,-'תכנון הבראה'!$K78))*(1+'תכנון הבראה'!$E78)^('תכנון הבראה'!$K78/12)+
($C50=3)*'תכנון הבראה'!$L78*(AT$17&lt;='תכנון הבראה'!$J78))+ IF($C50=4,(1-'תכנון הבראה'!$M78/'תכנון הבראה'!$B78)*'תכנון הבראה'!$C78,0)*(AT$17&lt;='תכנון הבראה'!$D78)</f>
        <v>0</v>
      </c>
      <c r="AU50" s="151">
        <f ca="1">IF($A50="",0,($C50=0)*'פריסת חובות'!AU41 +($C50=1)*0+ ($C50=2)*IF(AU$17&lt;='תכנון הבראה'!$K78,0,OFFSET('פריסת חובות'!AU41,0,-'תכנון הבראה'!$K78))*(1+'תכנון הבראה'!$E78)^('תכנון הבראה'!$K78/12)+
($C50=3)*'תכנון הבראה'!$L78*(AU$17&lt;='תכנון הבראה'!$J78))+ IF($C50=4,(1-'תכנון הבראה'!$M78/'תכנון הבראה'!$B78)*'תכנון הבראה'!$C78,0)*(AU$17&lt;='תכנון הבראה'!$D78)</f>
        <v>0</v>
      </c>
      <c r="AV50" s="151">
        <f ca="1">IF($A50="",0,($C50=0)*'פריסת חובות'!AV41 +($C50=1)*0+ ($C50=2)*IF(AV$17&lt;='תכנון הבראה'!$K78,0,OFFSET('פריסת חובות'!AV41,0,-'תכנון הבראה'!$K78))*(1+'תכנון הבראה'!$E78)^('תכנון הבראה'!$K78/12)+
($C50=3)*'תכנון הבראה'!$L78*(AV$17&lt;='תכנון הבראה'!$J78))+ IF($C50=4,(1-'תכנון הבראה'!$M78/'תכנון הבראה'!$B78)*'תכנון הבראה'!$C78,0)*(AV$17&lt;='תכנון הבראה'!$D78)</f>
        <v>0</v>
      </c>
      <c r="AW50" s="151">
        <f ca="1">IF($A50="",0,($C50=0)*'פריסת חובות'!AW41 +($C50=1)*0+ ($C50=2)*IF(AW$17&lt;='תכנון הבראה'!$K78,0,OFFSET('פריסת חובות'!AW41,0,-'תכנון הבראה'!$K78))*(1+'תכנון הבראה'!$E78)^('תכנון הבראה'!$K78/12)+
($C50=3)*'תכנון הבראה'!$L78*(AW$17&lt;='תכנון הבראה'!$J78))+ IF($C50=4,(1-'תכנון הבראה'!$M78/'תכנון הבראה'!$B78)*'תכנון הבראה'!$C78,0)*(AW$17&lt;='תכנון הבראה'!$D78)</f>
        <v>0</v>
      </c>
      <c r="AX50" s="151">
        <f ca="1">IF($A50="",0,($C50=0)*'פריסת חובות'!AX41 +($C50=1)*0+ ($C50=2)*IF(AX$17&lt;='תכנון הבראה'!$K78,0,OFFSET('פריסת חובות'!AX41,0,-'תכנון הבראה'!$K78))*(1+'תכנון הבראה'!$E78)^('תכנון הבראה'!$K78/12)+
($C50=3)*'תכנון הבראה'!$L78*(AX$17&lt;='תכנון הבראה'!$J78))+ IF($C50=4,(1-'תכנון הבראה'!$M78/'תכנון הבראה'!$B78)*'תכנון הבראה'!$C78,0)*(AX$17&lt;='תכנון הבראה'!$D78)</f>
        <v>0</v>
      </c>
      <c r="AY50" s="151">
        <f ca="1">IF($A50="",0,($C50=0)*'פריסת חובות'!AY41 +($C50=1)*0+ ($C50=2)*IF(AY$17&lt;='תכנון הבראה'!$K78,0,OFFSET('פריסת חובות'!AY41,0,-'תכנון הבראה'!$K78))*(1+'תכנון הבראה'!$E78)^('תכנון הבראה'!$K78/12)+
($C50=3)*'תכנון הבראה'!$L78*(AY$17&lt;='תכנון הבראה'!$J78))+ IF($C50=4,(1-'תכנון הבראה'!$M78/'תכנון הבראה'!$B78)*'תכנון הבראה'!$C78,0)*(AY$17&lt;='תכנון הבראה'!$D78)</f>
        <v>0</v>
      </c>
      <c r="AZ50" s="151">
        <f ca="1">IF($A50="",0,($C50=0)*'פריסת חובות'!AZ41 +($C50=1)*0+ ($C50=2)*IF(AZ$17&lt;='תכנון הבראה'!$K78,0,OFFSET('פריסת חובות'!AZ41,0,-'תכנון הבראה'!$K78))*(1+'תכנון הבראה'!$E78)^('תכנון הבראה'!$K78/12)+
($C50=3)*'תכנון הבראה'!$L78*(AZ$17&lt;='תכנון הבראה'!$J78))+ IF($C50=4,(1-'תכנון הבראה'!$M78/'תכנון הבראה'!$B78)*'תכנון הבראה'!$C78,0)*(AZ$17&lt;='תכנון הבראה'!$D78)</f>
        <v>0</v>
      </c>
      <c r="BA50" s="151">
        <f ca="1">IF($A50="",0,($C50=0)*'פריסת חובות'!BA41 +($C50=1)*0+ ($C50=2)*IF(BA$17&lt;='תכנון הבראה'!$K78,0,OFFSET('פריסת חובות'!BA41,0,-'תכנון הבראה'!$K78))*(1+'תכנון הבראה'!$E78)^('תכנון הבראה'!$K78/12)+
($C50=3)*'תכנון הבראה'!$L78*(BA$17&lt;='תכנון הבראה'!$J78))+ IF($C50=4,(1-'תכנון הבראה'!$M78/'תכנון הבראה'!$B78)*'תכנון הבראה'!$C78,0)*(BA$17&lt;='תכנון הבראה'!$D78)</f>
        <v>0</v>
      </c>
      <c r="BB50" s="151">
        <f ca="1">IF($A50="",0,($C50=0)*'פריסת חובות'!BB41 +($C50=1)*0+ ($C50=2)*IF(BB$17&lt;='תכנון הבראה'!$K78,0,OFFSET('פריסת חובות'!BB41,0,-'תכנון הבראה'!$K78))*(1+'תכנון הבראה'!$E78)^('תכנון הבראה'!$K78/12)+
($C50=3)*'תכנון הבראה'!$L78*(BB$17&lt;='תכנון הבראה'!$J78))+ IF($C50=4,(1-'תכנון הבראה'!$M78/'תכנון הבראה'!$B78)*'תכנון הבראה'!$C78,0)*(BB$17&lt;='תכנון הבראה'!$D78)</f>
        <v>0</v>
      </c>
      <c r="BC50" s="151">
        <f ca="1">IF($A50="",0,($C50=0)*'פריסת חובות'!BC41 +($C50=1)*0+ ($C50=2)*IF(BC$17&lt;='תכנון הבראה'!$K78,0,OFFSET('פריסת חובות'!BC41,0,-'תכנון הבראה'!$K78))*(1+'תכנון הבראה'!$E78)^('תכנון הבראה'!$K78/12)+
($C50=3)*'תכנון הבראה'!$L78*(BC$17&lt;='תכנון הבראה'!$J78))+ IF($C50=4,(1-'תכנון הבראה'!$M78/'תכנון הבראה'!$B78)*'תכנון הבראה'!$C78,0)*(BC$17&lt;='תכנון הבראה'!$D78)</f>
        <v>0</v>
      </c>
      <c r="BD50" s="151">
        <f ca="1">IF($A50="",0,($C50=0)*'פריסת חובות'!BD41 +($C50=1)*0+ ($C50=2)*IF(BD$17&lt;='תכנון הבראה'!$K78,0,OFFSET('פריסת חובות'!BD41,0,-'תכנון הבראה'!$K78))*(1+'תכנון הבראה'!$E78)^('תכנון הבראה'!$K78/12)+
($C50=3)*'תכנון הבראה'!$L78*(BD$17&lt;='תכנון הבראה'!$J78))+ IF($C50=4,(1-'תכנון הבראה'!$M78/'תכנון הבראה'!$B78)*'תכנון הבראה'!$C78,0)*(BD$17&lt;='תכנון הבראה'!$D78)</f>
        <v>0</v>
      </c>
      <c r="BE50" s="151">
        <f ca="1">IF($A50="",0,($C50=0)*'פריסת חובות'!BE41 +($C50=1)*0+ ($C50=2)*IF(BE$17&lt;='תכנון הבראה'!$K78,0,OFFSET('פריסת חובות'!BE41,0,-'תכנון הבראה'!$K78))*(1+'תכנון הבראה'!$E78)^('תכנון הבראה'!$K78/12)+
($C50=3)*'תכנון הבראה'!$L78*(BE$17&lt;='תכנון הבראה'!$J78))+ IF($C50=4,(1-'תכנון הבראה'!$M78/'תכנון הבראה'!$B78)*'תכנון הבראה'!$C78,0)*(BE$17&lt;='תכנון הבראה'!$D78)</f>
        <v>0</v>
      </c>
      <c r="BF50" s="151">
        <f ca="1">IF($A50="",0,($C50=0)*'פריסת חובות'!BF41 +($C50=1)*0+ ($C50=2)*IF(BF$17&lt;='תכנון הבראה'!$K78,0,OFFSET('פריסת חובות'!BF41,0,-'תכנון הבראה'!$K78))*(1+'תכנון הבראה'!$E78)^('תכנון הבראה'!$K78/12)+
($C50=3)*'תכנון הבראה'!$L78*(BF$17&lt;='תכנון הבראה'!$J78))+ IF($C50=4,(1-'תכנון הבראה'!$M78/'תכנון הבראה'!$B78)*'תכנון הבראה'!$C78,0)*(BF$17&lt;='תכנון הבראה'!$D78)</f>
        <v>0</v>
      </c>
      <c r="BG50" s="151">
        <f ca="1">IF($A50="",0,($C50=0)*'פריסת חובות'!BG41 +($C50=1)*0+ ($C50=2)*IF(BG$17&lt;='תכנון הבראה'!$K78,0,OFFSET('פריסת חובות'!BG41,0,-'תכנון הבראה'!$K78))*(1+'תכנון הבראה'!$E78)^('תכנון הבראה'!$K78/12)+
($C50=3)*'תכנון הבראה'!$L78*(BG$17&lt;='תכנון הבראה'!$J78))+ IF($C50=4,(1-'תכנון הבראה'!$M78/'תכנון הבראה'!$B78)*'תכנון הבראה'!$C78,0)*(BG$17&lt;='תכנון הבראה'!$D78)</f>
        <v>0</v>
      </c>
      <c r="BH50" s="151">
        <f ca="1">IF($A50="",0,($C50=0)*'פריסת חובות'!BH41 +($C50=1)*0+ ($C50=2)*IF(BH$17&lt;='תכנון הבראה'!$K78,0,OFFSET('פריסת חובות'!BH41,0,-'תכנון הבראה'!$K78))*(1+'תכנון הבראה'!$E78)^('תכנון הבראה'!$K78/12)+
($C50=3)*'תכנון הבראה'!$L78*(BH$17&lt;='תכנון הבראה'!$J78))+ IF($C50=4,(1-'תכנון הבראה'!$M78/'תכנון הבראה'!$B78)*'תכנון הבראה'!$C78,0)*(BH$17&lt;='תכנון הבראה'!$D78)</f>
        <v>0</v>
      </c>
      <c r="BI50" s="151">
        <f ca="1">IF($A50="",0,($C50=0)*'פריסת חובות'!BI41 +($C50=1)*0+ ($C50=2)*IF(BI$17&lt;='תכנון הבראה'!$K78,0,OFFSET('פריסת חובות'!BI41,0,-'תכנון הבראה'!$K78))*(1+'תכנון הבראה'!$E78)^('תכנון הבראה'!$K78/12)+
($C50=3)*'תכנון הבראה'!$L78*(BI$17&lt;='תכנון הבראה'!$J78))+ IF($C50=4,(1-'תכנון הבראה'!$M78/'תכנון הבראה'!$B78)*'תכנון הבראה'!$C78,0)*(BI$17&lt;='תכנון הבראה'!$D78)</f>
        <v>0</v>
      </c>
      <c r="BJ50" s="151">
        <f ca="1">IF($A50="",0,($C50=0)*'פריסת חובות'!BJ41 +($C50=1)*0+ ($C50=2)*IF(BJ$17&lt;='תכנון הבראה'!$K78,0,OFFSET('פריסת חובות'!BJ41,0,-'תכנון הבראה'!$K78))*(1+'תכנון הבראה'!$E78)^('תכנון הבראה'!$K78/12)+
($C50=3)*'תכנון הבראה'!$L78*(BJ$17&lt;='תכנון הבראה'!$J78))+ IF($C50=4,(1-'תכנון הבראה'!$M78/'תכנון הבראה'!$B78)*'תכנון הבראה'!$C78,0)*(BJ$17&lt;='תכנון הבראה'!$D78)</f>
        <v>0</v>
      </c>
      <c r="BK50" s="151">
        <f ca="1">IF($A50="",0,($C50=0)*'פריסת חובות'!BK41 +($C50=1)*0+ ($C50=2)*IF(BK$17&lt;='תכנון הבראה'!$K78,0,OFFSET('פריסת חובות'!BK41,0,-'תכנון הבראה'!$K78))*(1+'תכנון הבראה'!$E78)^('תכנון הבראה'!$K78/12)+
($C50=3)*'תכנון הבראה'!$L78*(BK$17&lt;='תכנון הבראה'!$J78))+ IF($C50=4,(1-'תכנון הבראה'!$M78/'תכנון הבראה'!$B78)*'תכנון הבראה'!$C78,0)*(BK$17&lt;='תכנון הבראה'!$D78)</f>
        <v>0</v>
      </c>
      <c r="BL50" s="151">
        <f ca="1">IF($A50="",0,($C50=0)*'פריסת חובות'!BL41 +($C50=1)*0+ ($C50=2)*IF(BL$17&lt;='תכנון הבראה'!$K78,0,OFFSET('פריסת חובות'!BL41,0,-'תכנון הבראה'!$K78))*(1+'תכנון הבראה'!$E78)^('תכנון הבראה'!$K78/12)+
($C50=3)*'תכנון הבראה'!$L78*(BL$17&lt;='תכנון הבראה'!$J78))+ IF($C50=4,(1-'תכנון הבראה'!$M78/'תכנון הבראה'!$B78)*'תכנון הבראה'!$C78,0)*(BL$17&lt;='תכנון הבראה'!$D78)</f>
        <v>0</v>
      </c>
      <c r="BM50" s="151">
        <f ca="1">IF($A50="",0,($C50=0)*'פריסת חובות'!BM41 +($C50=1)*0+ ($C50=2)*IF(BM$17&lt;='תכנון הבראה'!$K78,0,OFFSET('פריסת חובות'!BM41,0,-'תכנון הבראה'!$K78))*(1+'תכנון הבראה'!$E78)^('תכנון הבראה'!$K78/12)+
($C50=3)*'תכנון הבראה'!$L78*(BM$17&lt;='תכנון הבראה'!$J78))+ IF($C50=4,(1-'תכנון הבראה'!$M78/'תכנון הבראה'!$B78)*'תכנון הבראה'!$C78,0)*(BM$17&lt;='תכנון הבראה'!$D78)</f>
        <v>0</v>
      </c>
      <c r="BN50" s="151">
        <f ca="1">IF($A50="",0,($C50=0)*'פריסת חובות'!BN41 +($C50=1)*0+ ($C50=2)*IF(BN$17&lt;='תכנון הבראה'!$K78,0,OFFSET('פריסת חובות'!BN41,0,-'תכנון הבראה'!$K78))*(1+'תכנון הבראה'!$E78)^('תכנון הבראה'!$K78/12)+
($C50=3)*'תכנון הבראה'!$L78*(BN$17&lt;='תכנון הבראה'!$J78))+ IF($C50=4,(1-'תכנון הבראה'!$M78/'תכנון הבראה'!$B78)*'תכנון הבראה'!$C78,0)*(BN$17&lt;='תכנון הבראה'!$D78)</f>
        <v>0</v>
      </c>
      <c r="BO50" s="151">
        <f ca="1">IF($A50="",0,($C50=0)*'פריסת חובות'!BO41 +($C50=1)*0+ ($C50=2)*IF(BO$17&lt;='תכנון הבראה'!$K78,0,OFFSET('פריסת חובות'!BO41,0,-'תכנון הבראה'!$K78))*(1+'תכנון הבראה'!$E78)^('תכנון הבראה'!$K78/12)+
($C50=3)*'תכנון הבראה'!$L78*(BO$17&lt;='תכנון הבראה'!$J78))+ IF($C50=4,(1-'תכנון הבראה'!$M78/'תכנון הבראה'!$B78)*'תכנון הבראה'!$C78,0)*(BO$17&lt;='תכנון הבראה'!$D78)</f>
        <v>0</v>
      </c>
      <c r="BP50" s="151">
        <f ca="1">IF($A50="",0,($C50=0)*'פריסת חובות'!BP41 +($C50=1)*0+ ($C50=2)*IF(BP$17&lt;='תכנון הבראה'!$K78,0,OFFSET('פריסת חובות'!BP41,0,-'תכנון הבראה'!$K78))*(1+'תכנון הבראה'!$E78)^('תכנון הבראה'!$K78/12)+
($C50=3)*'תכנון הבראה'!$L78*(BP$17&lt;='תכנון הבראה'!$J78))+ IF($C50=4,(1-'תכנון הבראה'!$M78/'תכנון הבראה'!$B78)*'תכנון הבראה'!$C78,0)*(BP$17&lt;='תכנון הבראה'!$D78)</f>
        <v>0</v>
      </c>
      <c r="BQ50" s="151">
        <f ca="1">IF($A50="",0,($C50=0)*'פריסת חובות'!BQ41 +($C50=1)*0+ ($C50=2)*IF(BQ$17&lt;='תכנון הבראה'!$K78,0,OFFSET('פריסת חובות'!BQ41,0,-'תכנון הבראה'!$K78))*(1+'תכנון הבראה'!$E78)^('תכנון הבראה'!$K78/12)+
($C50=3)*'תכנון הבראה'!$L78*(BQ$17&lt;='תכנון הבראה'!$J78))+ IF($C50=4,(1-'תכנון הבראה'!$M78/'תכנון הבראה'!$B78)*'תכנון הבראה'!$C78,0)*(BQ$17&lt;='תכנון הבראה'!$D78)</f>
        <v>0</v>
      </c>
      <c r="BR50" s="151">
        <f ca="1">IF($A50="",0,($C50=0)*'פריסת חובות'!BR41 +($C50=1)*0+ ($C50=2)*IF(BR$17&lt;='תכנון הבראה'!$K78,0,OFFSET('פריסת חובות'!BR41,0,-'תכנון הבראה'!$K78))*(1+'תכנון הבראה'!$E78)^('תכנון הבראה'!$K78/12)+
($C50=3)*'תכנון הבראה'!$L78*(BR$17&lt;='תכנון הבראה'!$J78))+ IF($C50=4,(1-'תכנון הבראה'!$M78/'תכנון הבראה'!$B78)*'תכנון הבראה'!$C78,0)*(BR$17&lt;='תכנון הבראה'!$D78)</f>
        <v>0</v>
      </c>
      <c r="BS50" s="151">
        <f ca="1">IF($A50="",0,($C50=0)*'פריסת חובות'!BS41 +($C50=1)*0+ ($C50=2)*IF(BS$17&lt;='תכנון הבראה'!$K78,0,OFFSET('פריסת חובות'!BS41,0,-'תכנון הבראה'!$K78))*(1+'תכנון הבראה'!$E78)^('תכנון הבראה'!$K78/12)+
($C50=3)*'תכנון הבראה'!$L78*(BS$17&lt;='תכנון הבראה'!$J78))+ IF($C50=4,(1-'תכנון הבראה'!$M78/'תכנון הבראה'!$B78)*'תכנון הבראה'!$C78,0)*(BS$17&lt;='תכנון הבראה'!$D78)</f>
        <v>0</v>
      </c>
      <c r="BT50" s="151">
        <f ca="1">IF($A50="",0,($C50=0)*'פריסת חובות'!BT41 +($C50=1)*0+ ($C50=2)*IF(BT$17&lt;='תכנון הבראה'!$K78,0,OFFSET('פריסת חובות'!BT41,0,-'תכנון הבראה'!$K78))*(1+'תכנון הבראה'!$E78)^('תכנון הבראה'!$K78/12)+
($C50=3)*'תכנון הבראה'!$L78*(BT$17&lt;='תכנון הבראה'!$J78))+ IF($C50=4,(1-'תכנון הבראה'!$M78/'תכנון הבראה'!$B78)*'תכנון הבראה'!$C78,0)*(BT$17&lt;='תכנון הבראה'!$D78)</f>
        <v>0</v>
      </c>
      <c r="BU50" s="151">
        <f ca="1">IF($A50="",0,($C50=0)*'פריסת חובות'!BU41 +($C50=1)*0+ ($C50=2)*IF(BU$17&lt;='תכנון הבראה'!$K78,0,OFFSET('פריסת חובות'!BU41,0,-'תכנון הבראה'!$K78))*(1+'תכנון הבראה'!$E78)^('תכנון הבראה'!$K78/12)+
($C50=3)*'תכנון הבראה'!$L78*(BU$17&lt;='תכנון הבראה'!$J78))+ IF($C50=4,(1-'תכנון הבראה'!$M78/'תכנון הבראה'!$B78)*'תכנון הבראה'!$C78,0)*(BU$17&lt;='תכנון הבראה'!$D78)</f>
        <v>0</v>
      </c>
      <c r="BV50" s="151">
        <f ca="1">IF($A50="",0,($C50=0)*'פריסת חובות'!BV41 +($C50=1)*0+ ($C50=2)*IF(BV$17&lt;='תכנון הבראה'!$K78,0,OFFSET('פריסת חובות'!BV41,0,-'תכנון הבראה'!$K78))*(1+'תכנון הבראה'!$E78)^('תכנון הבראה'!$K78/12)+
($C50=3)*'תכנון הבראה'!$L78*(BV$17&lt;='תכנון הבראה'!$J78))+ IF($C50=4,(1-'תכנון הבראה'!$M78/'תכנון הבראה'!$B78)*'תכנון הבראה'!$C78,0)*(BV$17&lt;='תכנון הבראה'!$D78)</f>
        <v>0</v>
      </c>
      <c r="BW50" s="151">
        <f ca="1">IF($A50="",0,($C50=0)*'פריסת חובות'!BW41 +($C50=1)*0+ ($C50=2)*IF(BW$17&lt;='תכנון הבראה'!$K78,0,OFFSET('פריסת חובות'!BW41,0,-'תכנון הבראה'!$K78))*(1+'תכנון הבראה'!$E78)^('תכנון הבראה'!$K78/12)+
($C50=3)*'תכנון הבראה'!$L78*(BW$17&lt;='תכנון הבראה'!$J78))+ IF($C50=4,(1-'תכנון הבראה'!$M78/'תכנון הבראה'!$B78)*'תכנון הבראה'!$C78,0)*(BW$17&lt;='תכנון הבראה'!$D78)</f>
        <v>0</v>
      </c>
      <c r="BX50" s="151">
        <f ca="1">IF($A50="",0,($C50=0)*'פריסת חובות'!BX41 +($C50=1)*0+ ($C50=2)*IF(BX$17&lt;='תכנון הבראה'!$K78,0,OFFSET('פריסת חובות'!BX41,0,-'תכנון הבראה'!$K78))*(1+'תכנון הבראה'!$E78)^('תכנון הבראה'!$K78/12)+
($C50=3)*'תכנון הבראה'!$L78*(BX$17&lt;='תכנון הבראה'!$J78))+ IF($C50=4,(1-'תכנון הבראה'!$M78/'תכנון הבראה'!$B78)*'תכנון הבראה'!$C78,0)*(BX$17&lt;='תכנון הבראה'!$D78)</f>
        <v>0</v>
      </c>
      <c r="BY50" s="151">
        <f ca="1">IF($A50="",0,($C50=0)*'פריסת חובות'!BY41 +($C50=1)*0+ ($C50=2)*IF(BY$17&lt;='תכנון הבראה'!$K78,0,OFFSET('פריסת חובות'!BY41,0,-'תכנון הבראה'!$K78))*(1+'תכנון הבראה'!$E78)^('תכנון הבראה'!$K78/12)+
($C50=3)*'תכנון הבראה'!$L78*(BY$17&lt;='תכנון הבראה'!$J78))+ IF($C50=4,(1-'תכנון הבראה'!$M78/'תכנון הבראה'!$B78)*'תכנון הבראה'!$C78,0)*(BY$17&lt;='תכנון הבראה'!$D78)</f>
        <v>0</v>
      </c>
      <c r="BZ50" s="151">
        <f ca="1">IF($A50="",0,($C50=0)*'פריסת חובות'!BZ41 +($C50=1)*0+ ($C50=2)*IF(BZ$17&lt;='תכנון הבראה'!$K78,0,OFFSET('פריסת חובות'!BZ41,0,-'תכנון הבראה'!$K78))*(1+'תכנון הבראה'!$E78)^('תכנון הבראה'!$K78/12)+
($C50=3)*'תכנון הבראה'!$L78*(BZ$17&lt;='תכנון הבראה'!$J78))+ IF($C50=4,(1-'תכנון הבראה'!$M78/'תכנון הבראה'!$B78)*'תכנון הבראה'!$C78,0)*(BZ$17&lt;='תכנון הבראה'!$D78)</f>
        <v>0</v>
      </c>
      <c r="CA50" s="151">
        <f ca="1">IF($A50="",0,($C50=0)*'פריסת חובות'!CA41 +($C50=1)*0+ ($C50=2)*IF(CA$17&lt;='תכנון הבראה'!$K78,0,OFFSET('פריסת חובות'!CA41,0,-'תכנון הבראה'!$K78))*(1+'תכנון הבראה'!$E78)^('תכנון הבראה'!$K78/12)+
($C50=3)*'תכנון הבראה'!$L78*(CA$17&lt;='תכנון הבראה'!$J78))+ IF($C50=4,(1-'תכנון הבראה'!$M78/'תכנון הבראה'!$B78)*'תכנון הבראה'!$C78,0)*(CA$17&lt;='תכנון הבראה'!$D78)</f>
        <v>0</v>
      </c>
      <c r="CB50" s="151">
        <f ca="1">IF($A50="",0,($C50=0)*'פריסת חובות'!CB41 +($C50=1)*0+ ($C50=2)*IF(CB$17&lt;='תכנון הבראה'!$K78,0,OFFSET('פריסת חובות'!CB41,0,-'תכנון הבראה'!$K78))*(1+'תכנון הבראה'!$E78)^('תכנון הבראה'!$K78/12)+
($C50=3)*'תכנון הבראה'!$L78*(CB$17&lt;='תכנון הבראה'!$J78))+ IF($C50=4,(1-'תכנון הבראה'!$M78/'תכנון הבראה'!$B78)*'תכנון הבראה'!$C78,0)*(CB$17&lt;='תכנון הבראה'!$D78)</f>
        <v>0</v>
      </c>
      <c r="CC50" s="151">
        <f ca="1">IF($A50="",0,($C50=0)*'פריסת חובות'!CC41 +($C50=1)*0+ ($C50=2)*IF(CC$17&lt;='תכנון הבראה'!$K78,0,OFFSET('פריסת חובות'!CC41,0,-'תכנון הבראה'!$K78))*(1+'תכנון הבראה'!$E78)^('תכנון הבראה'!$K78/12)+
($C50=3)*'תכנון הבראה'!$L78*(CC$17&lt;='תכנון הבראה'!$J78))+ IF($C50=4,(1-'תכנון הבראה'!$M78/'תכנון הבראה'!$B78)*'תכנון הבראה'!$C78,0)*(CC$17&lt;='תכנון הבראה'!$D78)</f>
        <v>0</v>
      </c>
      <c r="CD50" s="151">
        <f ca="1">IF($A50="",0,($C50=0)*'פריסת חובות'!CD41 +($C50=1)*0+ ($C50=2)*IF(CD$17&lt;='תכנון הבראה'!$K78,0,OFFSET('פריסת חובות'!CD41,0,-'תכנון הבראה'!$K78))*(1+'תכנון הבראה'!$E78)^('תכנון הבראה'!$K78/12)+
($C50=3)*'תכנון הבראה'!$L78*(CD$17&lt;='תכנון הבראה'!$J78))+ IF($C50=4,(1-'תכנון הבראה'!$M78/'תכנון הבראה'!$B78)*'תכנון הבראה'!$C78,0)*(CD$17&lt;='תכנון הבראה'!$D78)</f>
        <v>0</v>
      </c>
      <c r="CE50" s="151">
        <f ca="1">IF($A50="",0,($C50=0)*'פריסת חובות'!CE41 +($C50=1)*0+ ($C50=2)*IF(CE$17&lt;='תכנון הבראה'!$K78,0,OFFSET('פריסת חובות'!CE41,0,-'תכנון הבראה'!$K78))*(1+'תכנון הבראה'!$E78)^('תכנון הבראה'!$K78/12)+
($C50=3)*'תכנון הבראה'!$L78*(CE$17&lt;='תכנון הבראה'!$J78))+ IF($C50=4,(1-'תכנון הבראה'!$M78/'תכנון הבראה'!$B78)*'תכנון הבראה'!$C78,0)*(CE$17&lt;='תכנון הבראה'!$D78)</f>
        <v>0</v>
      </c>
      <c r="CF50" s="151">
        <f ca="1">IF($A50="",0,($C50=0)*'פריסת חובות'!CF41 +($C50=1)*0+ ($C50=2)*IF(CF$17&lt;='תכנון הבראה'!$K78,0,OFFSET('פריסת חובות'!CF41,0,-'תכנון הבראה'!$K78))*(1+'תכנון הבראה'!$E78)^('תכנון הבראה'!$K78/12)+
($C50=3)*'תכנון הבראה'!$L78*(CF$17&lt;='תכנון הבראה'!$J78))+ IF($C50=4,(1-'תכנון הבראה'!$M78/'תכנון הבראה'!$B78)*'תכנון הבראה'!$C78,0)*(CF$17&lt;='תכנון הבראה'!$D78)</f>
        <v>0</v>
      </c>
      <c r="CG50" s="151">
        <f ca="1">IF($A50="",0,($C50=0)*'פריסת חובות'!CG41 +($C50=1)*0+ ($C50=2)*IF(CG$17&lt;='תכנון הבראה'!$K78,0,OFFSET('פריסת חובות'!CG41,0,-'תכנון הבראה'!$K78))*(1+'תכנון הבראה'!$E78)^('תכנון הבראה'!$K78/12)+
($C50=3)*'תכנון הבראה'!$L78*(CG$17&lt;='תכנון הבראה'!$J78))+ IF($C50=4,(1-'תכנון הבראה'!$M78/'תכנון הבראה'!$B78)*'תכנון הבראה'!$C78,0)*(CG$17&lt;='תכנון הבראה'!$D78)</f>
        <v>0</v>
      </c>
      <c r="CH50" s="151">
        <f ca="1">IF($A50="",0,($C50=0)*'פריסת חובות'!CH41 +($C50=1)*0+ ($C50=2)*IF(CH$17&lt;='תכנון הבראה'!$K78,0,OFFSET('פריסת חובות'!CH41,0,-'תכנון הבראה'!$K78))*(1+'תכנון הבראה'!$E78)^('תכנון הבראה'!$K78/12)+
($C50=3)*'תכנון הבראה'!$L78*(CH$17&lt;='תכנון הבראה'!$J78))+ IF($C50=4,(1-'תכנון הבראה'!$M78/'תכנון הבראה'!$B78)*'תכנון הבראה'!$C78,0)*(CH$17&lt;='תכנון הבראה'!$D78)</f>
        <v>0</v>
      </c>
      <c r="CI50" s="151">
        <f ca="1">IF($A50="",0,($C50=0)*'פריסת חובות'!CI41 +($C50=1)*0+ ($C50=2)*IF(CI$17&lt;='תכנון הבראה'!$K78,0,OFFSET('פריסת חובות'!CI41,0,-'תכנון הבראה'!$K78))*(1+'תכנון הבראה'!$E78)^('תכנון הבראה'!$K78/12)+
($C50=3)*'תכנון הבראה'!$L78*(CI$17&lt;='תכנון הבראה'!$J78))+ IF($C50=4,(1-'תכנון הבראה'!$M78/'תכנון הבראה'!$B78)*'תכנון הבראה'!$C78,0)*(CI$17&lt;='תכנון הבראה'!$D78)</f>
        <v>0</v>
      </c>
      <c r="CJ50" s="151">
        <f ca="1">IF($A50="",0,($C50=0)*'פריסת חובות'!CJ41 +($C50=1)*0+ ($C50=2)*IF(CJ$17&lt;='תכנון הבראה'!$K78,0,OFFSET('פריסת חובות'!CJ41,0,-'תכנון הבראה'!$K78))*(1+'תכנון הבראה'!$E78)^('תכנון הבראה'!$K78/12)+
($C50=3)*'תכנון הבראה'!$L78*(CJ$17&lt;='תכנון הבראה'!$J78))+ IF($C50=4,(1-'תכנון הבראה'!$M78/'תכנון הבראה'!$B78)*'תכנון הבראה'!$C78,0)*(CJ$17&lt;='תכנון הבראה'!$D78)</f>
        <v>0</v>
      </c>
      <c r="CK50" s="151">
        <f ca="1">IF($A50="",0,($C50=0)*'פריסת חובות'!CK41 +($C50=1)*0+ ($C50=2)*IF(CK$17&lt;='תכנון הבראה'!$K78,0,OFFSET('פריסת חובות'!CK41,0,-'תכנון הבראה'!$K78))*(1+'תכנון הבראה'!$E78)^('תכנון הבראה'!$K78/12)+
($C50=3)*'תכנון הבראה'!$L78*(CK$17&lt;='תכנון הבראה'!$J78))+ IF($C50=4,(1-'תכנון הבראה'!$M78/'תכנון הבראה'!$B78)*'תכנון הבראה'!$C78,0)*(CK$17&lt;='תכנון הבראה'!$D78)</f>
        <v>0</v>
      </c>
      <c r="CL50" s="151">
        <f ca="1">IF($A50="",0,($C50=0)*'פריסת חובות'!CL41 +($C50=1)*0+ ($C50=2)*IF(CL$17&lt;='תכנון הבראה'!$K78,0,OFFSET('פריסת חובות'!CL41,0,-'תכנון הבראה'!$K78))*(1+'תכנון הבראה'!$E78)^('תכנון הבראה'!$K78/12)+
($C50=3)*'תכנון הבראה'!$L78*(CL$17&lt;='תכנון הבראה'!$J78))+ IF($C50=4,(1-'תכנון הבראה'!$M78/'תכנון הבראה'!$B78)*'תכנון הבראה'!$C78,0)*(CL$17&lt;='תכנון הבראה'!$D78)</f>
        <v>0</v>
      </c>
      <c r="CM50" s="151">
        <f ca="1">IF($A50="",0,($C50=0)*'פריסת חובות'!CM41 +($C50=1)*0+ ($C50=2)*IF(CM$17&lt;='תכנון הבראה'!$K78,0,OFFSET('פריסת חובות'!CM41,0,-'תכנון הבראה'!$K78))*(1+'תכנון הבראה'!$E78)^('תכנון הבראה'!$K78/12)+
($C50=3)*'תכנון הבראה'!$L78*(CM$17&lt;='תכנון הבראה'!$J78))+ IF($C50=4,(1-'תכנון הבראה'!$M78/'תכנון הבראה'!$B78)*'תכנון הבראה'!$C78,0)*(CM$17&lt;='תכנון הבראה'!$D78)</f>
        <v>0</v>
      </c>
      <c r="CN50" s="151">
        <f ca="1">IF($A50="",0,($C50=0)*'פריסת חובות'!CN41 +($C50=1)*0+ ($C50=2)*IF(CN$17&lt;='תכנון הבראה'!$K78,0,OFFSET('פריסת חובות'!CN41,0,-'תכנון הבראה'!$K78))*(1+'תכנון הבראה'!$E78)^('תכנון הבראה'!$K78/12)+
($C50=3)*'תכנון הבראה'!$L78*(CN$17&lt;='תכנון הבראה'!$J78))+ IF($C50=4,(1-'תכנון הבראה'!$M78/'תכנון הבראה'!$B78)*'תכנון הבראה'!$C78,0)*(CN$17&lt;='תכנון הבראה'!$D78)</f>
        <v>0</v>
      </c>
      <c r="CO50" s="151">
        <f ca="1">IF($A50="",0,($C50=0)*'פריסת חובות'!CO41 +($C50=1)*0+ ($C50=2)*IF(CO$17&lt;='תכנון הבראה'!$K78,0,OFFSET('פריסת חובות'!CO41,0,-'תכנון הבראה'!$K78))*(1+'תכנון הבראה'!$E78)^('תכנון הבראה'!$K78/12)+
($C50=3)*'תכנון הבראה'!$L78*(CO$17&lt;='תכנון הבראה'!$J78))+ IF($C50=4,(1-'תכנון הבראה'!$M78/'תכנון הבראה'!$B78)*'תכנון הבראה'!$C78,0)*(CO$17&lt;='תכנון הבראה'!$D78)</f>
        <v>0</v>
      </c>
      <c r="CP50" s="151">
        <f ca="1">IF($A50="",0,($C50=0)*'פריסת חובות'!CP41 +($C50=1)*0+ ($C50=2)*IF(CP$17&lt;='תכנון הבראה'!$K78,0,OFFSET('פריסת חובות'!CP41,0,-'תכנון הבראה'!$K78))*(1+'תכנון הבראה'!$E78)^('תכנון הבראה'!$K78/12)+
($C50=3)*'תכנון הבראה'!$L78*(CP$17&lt;='תכנון הבראה'!$J78))+ IF($C50=4,(1-'תכנון הבראה'!$M78/'תכנון הבראה'!$B78)*'תכנון הבראה'!$C78,0)*(CP$17&lt;='תכנון הבראה'!$D78)</f>
        <v>0</v>
      </c>
      <c r="CQ50" s="151">
        <f ca="1">IF($A50="",0,($C50=0)*'פריסת חובות'!CQ41 +($C50=1)*0+ ($C50=2)*IF(CQ$17&lt;='תכנון הבראה'!$K78,0,OFFSET('פריסת חובות'!CQ41,0,-'תכנון הבראה'!$K78))*(1+'תכנון הבראה'!$E78)^('תכנון הבראה'!$K78/12)+
($C50=3)*'תכנון הבראה'!$L78*(CQ$17&lt;='תכנון הבראה'!$J78))+ IF($C50=4,(1-'תכנון הבראה'!$M78/'תכנון הבראה'!$B78)*'תכנון הבראה'!$C78,0)*(CQ$17&lt;='תכנון הבראה'!$D78)</f>
        <v>0</v>
      </c>
      <c r="CR50" s="151">
        <f ca="1">IF($A50="",0,($C50=0)*'פריסת חובות'!CR41 +($C50=1)*0+ ($C50=2)*IF(CR$17&lt;='תכנון הבראה'!$K78,0,OFFSET('פריסת חובות'!CR41,0,-'תכנון הבראה'!$K78))*(1+'תכנון הבראה'!$E78)^('תכנון הבראה'!$K78/12)+
($C50=3)*'תכנון הבראה'!$L78*(CR$17&lt;='תכנון הבראה'!$J78))+ IF($C50=4,(1-'תכנון הבראה'!$M78/'תכנון הבראה'!$B78)*'תכנון הבראה'!$C78,0)*(CR$17&lt;='תכנון הבראה'!$D78)</f>
        <v>0</v>
      </c>
      <c r="CS50" s="151">
        <f ca="1">IF($A50="",0,($C50=0)*'פריסת חובות'!CS41 +($C50=1)*0+ ($C50=2)*IF(CS$17&lt;='תכנון הבראה'!$K78,0,OFFSET('פריסת חובות'!CS41,0,-'תכנון הבראה'!$K78))*(1+'תכנון הבראה'!$E78)^('תכנון הבראה'!$K78/12)+
($C50=3)*'תכנון הבראה'!$L78*(CS$17&lt;='תכנון הבראה'!$J78))+ IF($C50=4,(1-'תכנון הבראה'!$M78/'תכנון הבראה'!$B78)*'תכנון הבראה'!$C78,0)*(CS$17&lt;='תכנון הבראה'!$D78)</f>
        <v>0</v>
      </c>
      <c r="CT50" s="151">
        <f ca="1">IF($A50="",0,($C50=0)*'פריסת חובות'!CT41 +($C50=1)*0+ ($C50=2)*IF(CT$17&lt;='תכנון הבראה'!$K78,0,OFFSET('פריסת חובות'!CT41,0,-'תכנון הבראה'!$K78))*(1+'תכנון הבראה'!$E78)^('תכנון הבראה'!$K78/12)+
($C50=3)*'תכנון הבראה'!$L78*(CT$17&lt;='תכנון הבראה'!$J78))+ IF($C50=4,(1-'תכנון הבראה'!$M78/'תכנון הבראה'!$B78)*'תכנון הבראה'!$C78,0)*(CT$17&lt;='תכנון הבראה'!$D78)</f>
        <v>0</v>
      </c>
      <c r="CU50" s="151">
        <f ca="1">IF($A50="",0,($C50=0)*'פריסת חובות'!CU41 +($C50=1)*0+ ($C50=2)*IF(CU$17&lt;='תכנון הבראה'!$K78,0,OFFSET('פריסת חובות'!CU41,0,-'תכנון הבראה'!$K78))*(1+'תכנון הבראה'!$E78)^('תכנון הבראה'!$K78/12)+
($C50=3)*'תכנון הבראה'!$L78*(CU$17&lt;='תכנון הבראה'!$J78))+ IF($C50=4,(1-'תכנון הבראה'!$M78/'תכנון הבראה'!$B78)*'תכנון הבראה'!$C78,0)*(CU$17&lt;='תכנון הבראה'!$D78)</f>
        <v>0</v>
      </c>
      <c r="CV50" s="151">
        <f ca="1">IF($A50="",0,($C50=0)*'פריסת חובות'!CV41 +($C50=1)*0+ ($C50=2)*IF(CV$17&lt;='תכנון הבראה'!$K78,0,OFFSET('פריסת חובות'!CV41,0,-'תכנון הבראה'!$K78))*(1+'תכנון הבראה'!$E78)^('תכנון הבראה'!$K78/12)+
($C50=3)*'תכנון הבראה'!$L78*(CV$17&lt;='תכנון הבראה'!$J78))+ IF($C50=4,(1-'תכנון הבראה'!$M78/'תכנון הבראה'!$B78)*'תכנון הבראה'!$C78,0)*(CV$17&lt;='תכנון הבראה'!$D78)</f>
        <v>0</v>
      </c>
      <c r="CW50" s="151">
        <f ca="1">IF($A50="",0,($C50=0)*'פריסת חובות'!CW41 +($C50=1)*0+ ($C50=2)*IF(CW$17&lt;='תכנון הבראה'!$K78,0,OFFSET('פריסת חובות'!CW41,0,-'תכנון הבראה'!$K78))*(1+'תכנון הבראה'!$E78)^('תכנון הבראה'!$K78/12)+
($C50=3)*'תכנון הבראה'!$L78*(CW$17&lt;='תכנון הבראה'!$J78))+ IF($C50=4,(1-'תכנון הבראה'!$M78/'תכנון הבראה'!$B78)*'תכנון הבראה'!$C78,0)*(CW$17&lt;='תכנון הבראה'!$D78)</f>
        <v>0</v>
      </c>
      <c r="CX50" s="151">
        <f ca="1">IF($A50="",0,($C50=0)*'פריסת חובות'!CX41 +($C50=1)*0+ ($C50=2)*IF(CX$17&lt;='תכנון הבראה'!$K78,0,OFFSET('פריסת חובות'!CX41,0,-'תכנון הבראה'!$K78))*(1+'תכנון הבראה'!$E78)^('תכנון הבראה'!$K78/12)+
($C50=3)*'תכנון הבראה'!$L78*(CX$17&lt;='תכנון הבראה'!$J78))+ IF($C50=4,(1-'תכנון הבראה'!$M78/'תכנון הבראה'!$B78)*'תכנון הבראה'!$C78,0)*(CX$17&lt;='תכנון הבראה'!$D78)</f>
        <v>0</v>
      </c>
      <c r="CY50" s="151">
        <f ca="1">IF($A50="",0,($C50=0)*'פריסת חובות'!CY41 +($C50=1)*0+ ($C50=2)*IF(CY$17&lt;='תכנון הבראה'!$K78,0,OFFSET('פריסת חובות'!CY41,0,-'תכנון הבראה'!$K78))*(1+'תכנון הבראה'!$E78)^('תכנון הבראה'!$K78/12)+
($C50=3)*'תכנון הבראה'!$L78*(CY$17&lt;='תכנון הבראה'!$J78))+ IF($C50=4,(1-'תכנון הבראה'!$M78/'תכנון הבראה'!$B78)*'תכנון הבראה'!$C78,0)*(CY$17&lt;='תכנון הבראה'!$D78)</f>
        <v>0</v>
      </c>
      <c r="CZ50" s="164">
        <f ca="1">IF($A50="",0,($C50=0)*'פריסת חובות'!CZ41 +($C50=1)*0+ ($C50=2)*IF(CZ$17&lt;='תכנון הבראה'!$K78,0,OFFSET('פריסת חובות'!CZ41,0,-'תכנון הבראה'!$K78))*(1+'תכנון הבראה'!$E78)^('תכנון הבראה'!$K78/12)+
($C50=3)*'תכנון הבראה'!$L78*(CZ$17&lt;='תכנון הבראה'!$J78))+ IF($C50=4,(1-'תכנון הבראה'!$M78/'תכנון הבראה'!$B78)*'תכנון הבראה'!$C78,0)*(CZ$17&lt;='תכנון הבראה'!$D78)</f>
        <v>0</v>
      </c>
    </row>
    <row r="51" spans="1:105" collapsed="1">
      <c r="A51" s="189" t="s">
        <v>185</v>
      </c>
      <c r="E51" s="151">
        <f t="shared" ref="E51:AJ51" ca="1" si="19">SUM(E18:E50)</f>
        <v>0</v>
      </c>
      <c r="F51" s="151">
        <f t="shared" ca="1" si="19"/>
        <v>0</v>
      </c>
      <c r="G51" s="151">
        <f t="shared" ca="1" si="19"/>
        <v>0</v>
      </c>
      <c r="H51" s="151">
        <f t="shared" ca="1" si="19"/>
        <v>0</v>
      </c>
      <c r="I51" s="151">
        <f t="shared" ca="1" si="19"/>
        <v>0</v>
      </c>
      <c r="J51" s="151">
        <f t="shared" ca="1" si="19"/>
        <v>0</v>
      </c>
      <c r="K51" s="151">
        <f t="shared" ca="1" si="19"/>
        <v>0</v>
      </c>
      <c r="L51" s="151">
        <f t="shared" ca="1" si="19"/>
        <v>0</v>
      </c>
      <c r="M51" s="151">
        <f t="shared" ca="1" si="19"/>
        <v>0</v>
      </c>
      <c r="N51" s="151">
        <f t="shared" ca="1" si="19"/>
        <v>0</v>
      </c>
      <c r="O51" s="151">
        <f t="shared" ca="1" si="19"/>
        <v>0</v>
      </c>
      <c r="P51" s="151">
        <f t="shared" ca="1" si="19"/>
        <v>0</v>
      </c>
      <c r="Q51" s="151">
        <f t="shared" ca="1" si="19"/>
        <v>0</v>
      </c>
      <c r="R51" s="151">
        <f t="shared" ca="1" si="19"/>
        <v>0</v>
      </c>
      <c r="S51" s="151">
        <f t="shared" ca="1" si="19"/>
        <v>0</v>
      </c>
      <c r="T51" s="151">
        <f t="shared" ca="1" si="19"/>
        <v>0</v>
      </c>
      <c r="U51" s="151">
        <f t="shared" ca="1" si="19"/>
        <v>0</v>
      </c>
      <c r="V51" s="151">
        <f t="shared" ca="1" si="19"/>
        <v>0</v>
      </c>
      <c r="W51" s="151">
        <f t="shared" ca="1" si="19"/>
        <v>0</v>
      </c>
      <c r="X51" s="151">
        <f t="shared" ca="1" si="19"/>
        <v>0</v>
      </c>
      <c r="Y51" s="151">
        <f t="shared" ca="1" si="19"/>
        <v>0</v>
      </c>
      <c r="Z51" s="151">
        <f t="shared" ca="1" si="19"/>
        <v>0</v>
      </c>
      <c r="AA51" s="151">
        <f t="shared" ca="1" si="19"/>
        <v>0</v>
      </c>
      <c r="AB51" s="151">
        <f t="shared" ca="1" si="19"/>
        <v>0</v>
      </c>
      <c r="AC51" s="151">
        <f t="shared" ca="1" si="19"/>
        <v>0</v>
      </c>
      <c r="AD51" s="151">
        <f t="shared" ca="1" si="19"/>
        <v>0</v>
      </c>
      <c r="AE51" s="151">
        <f t="shared" ca="1" si="19"/>
        <v>0</v>
      </c>
      <c r="AF51" s="151">
        <f t="shared" ca="1" si="19"/>
        <v>0</v>
      </c>
      <c r="AG51" s="151">
        <f t="shared" ca="1" si="19"/>
        <v>0</v>
      </c>
      <c r="AH51" s="151">
        <f t="shared" ca="1" si="19"/>
        <v>0</v>
      </c>
      <c r="AI51" s="151">
        <f t="shared" ca="1" si="19"/>
        <v>0</v>
      </c>
      <c r="AJ51" s="151">
        <f t="shared" ca="1" si="19"/>
        <v>0</v>
      </c>
      <c r="AK51" s="151">
        <f t="shared" ref="AK51:BP51" ca="1" si="20">SUM(AK18:AK50)</f>
        <v>0</v>
      </c>
      <c r="AL51" s="151">
        <f t="shared" ca="1" si="20"/>
        <v>0</v>
      </c>
      <c r="AM51" s="151">
        <f t="shared" ca="1" si="20"/>
        <v>0</v>
      </c>
      <c r="AN51" s="151">
        <f t="shared" ca="1" si="20"/>
        <v>0</v>
      </c>
      <c r="AO51" s="151">
        <f t="shared" ca="1" si="20"/>
        <v>0</v>
      </c>
      <c r="AP51" s="151">
        <f t="shared" ca="1" si="20"/>
        <v>0</v>
      </c>
      <c r="AQ51" s="151">
        <f t="shared" ca="1" si="20"/>
        <v>0</v>
      </c>
      <c r="AR51" s="151">
        <f t="shared" ca="1" si="20"/>
        <v>0</v>
      </c>
      <c r="AS51" s="151">
        <f t="shared" ca="1" si="20"/>
        <v>0</v>
      </c>
      <c r="AT51" s="151">
        <f t="shared" ca="1" si="20"/>
        <v>0</v>
      </c>
      <c r="AU51" s="151">
        <f t="shared" ca="1" si="20"/>
        <v>0</v>
      </c>
      <c r="AV51" s="151">
        <f t="shared" ca="1" si="20"/>
        <v>0</v>
      </c>
      <c r="AW51" s="151">
        <f t="shared" ca="1" si="20"/>
        <v>0</v>
      </c>
      <c r="AX51" s="151">
        <f t="shared" ca="1" si="20"/>
        <v>0</v>
      </c>
      <c r="AY51" s="151">
        <f t="shared" ca="1" si="20"/>
        <v>0</v>
      </c>
      <c r="AZ51" s="151">
        <f t="shared" ca="1" si="20"/>
        <v>0</v>
      </c>
      <c r="BA51" s="151">
        <f t="shared" ca="1" si="20"/>
        <v>0</v>
      </c>
      <c r="BB51" s="151">
        <f t="shared" ca="1" si="20"/>
        <v>0</v>
      </c>
      <c r="BC51" s="151">
        <f t="shared" ca="1" si="20"/>
        <v>0</v>
      </c>
      <c r="BD51" s="151">
        <f t="shared" ca="1" si="20"/>
        <v>0</v>
      </c>
      <c r="BE51" s="151">
        <f t="shared" ca="1" si="20"/>
        <v>0</v>
      </c>
      <c r="BF51" s="151">
        <f t="shared" ca="1" si="20"/>
        <v>0</v>
      </c>
      <c r="BG51" s="151">
        <f t="shared" ca="1" si="20"/>
        <v>0</v>
      </c>
      <c r="BH51" s="151">
        <f t="shared" ca="1" si="20"/>
        <v>0</v>
      </c>
      <c r="BI51" s="151">
        <f t="shared" ca="1" si="20"/>
        <v>0</v>
      </c>
      <c r="BJ51" s="151">
        <f t="shared" ca="1" si="20"/>
        <v>0</v>
      </c>
      <c r="BK51" s="151">
        <f t="shared" ca="1" si="20"/>
        <v>0</v>
      </c>
      <c r="BL51" s="151">
        <f t="shared" ca="1" si="20"/>
        <v>0</v>
      </c>
      <c r="BM51" s="151">
        <f t="shared" ca="1" si="20"/>
        <v>0</v>
      </c>
      <c r="BN51" s="151">
        <f t="shared" ca="1" si="20"/>
        <v>0</v>
      </c>
      <c r="BO51" s="151">
        <f t="shared" ca="1" si="20"/>
        <v>0</v>
      </c>
      <c r="BP51" s="151">
        <f t="shared" ca="1" si="20"/>
        <v>0</v>
      </c>
      <c r="BQ51" s="151">
        <f t="shared" ref="BQ51:CV51" ca="1" si="21">SUM(BQ18:BQ50)</f>
        <v>0</v>
      </c>
      <c r="BR51" s="151">
        <f t="shared" ca="1" si="21"/>
        <v>0</v>
      </c>
      <c r="BS51" s="151">
        <f t="shared" ca="1" si="21"/>
        <v>0</v>
      </c>
      <c r="BT51" s="151">
        <f t="shared" ca="1" si="21"/>
        <v>0</v>
      </c>
      <c r="BU51" s="151">
        <f t="shared" ca="1" si="21"/>
        <v>0</v>
      </c>
      <c r="BV51" s="151">
        <f t="shared" ca="1" si="21"/>
        <v>0</v>
      </c>
      <c r="BW51" s="151">
        <f t="shared" ca="1" si="21"/>
        <v>0</v>
      </c>
      <c r="BX51" s="151">
        <f t="shared" ca="1" si="21"/>
        <v>0</v>
      </c>
      <c r="BY51" s="151">
        <f t="shared" ca="1" si="21"/>
        <v>0</v>
      </c>
      <c r="BZ51" s="151">
        <f t="shared" ca="1" si="21"/>
        <v>0</v>
      </c>
      <c r="CA51" s="151">
        <f t="shared" ca="1" si="21"/>
        <v>0</v>
      </c>
      <c r="CB51" s="151">
        <f t="shared" ca="1" si="21"/>
        <v>0</v>
      </c>
      <c r="CC51" s="151">
        <f t="shared" ca="1" si="21"/>
        <v>0</v>
      </c>
      <c r="CD51" s="151">
        <f t="shared" ca="1" si="21"/>
        <v>0</v>
      </c>
      <c r="CE51" s="151">
        <f t="shared" ca="1" si="21"/>
        <v>0</v>
      </c>
      <c r="CF51" s="151">
        <f t="shared" ca="1" si="21"/>
        <v>0</v>
      </c>
      <c r="CG51" s="151">
        <f t="shared" ca="1" si="21"/>
        <v>0</v>
      </c>
      <c r="CH51" s="151">
        <f t="shared" ca="1" si="21"/>
        <v>0</v>
      </c>
      <c r="CI51" s="151">
        <f t="shared" ca="1" si="21"/>
        <v>0</v>
      </c>
      <c r="CJ51" s="151">
        <f t="shared" ca="1" si="21"/>
        <v>0</v>
      </c>
      <c r="CK51" s="151">
        <f t="shared" ca="1" si="21"/>
        <v>0</v>
      </c>
      <c r="CL51" s="151">
        <f t="shared" ca="1" si="21"/>
        <v>0</v>
      </c>
      <c r="CM51" s="151">
        <f t="shared" ca="1" si="21"/>
        <v>0</v>
      </c>
      <c r="CN51" s="151">
        <f t="shared" ca="1" si="21"/>
        <v>0</v>
      </c>
      <c r="CO51" s="151">
        <f t="shared" ca="1" si="21"/>
        <v>0</v>
      </c>
      <c r="CP51" s="151">
        <f t="shared" ca="1" si="21"/>
        <v>0</v>
      </c>
      <c r="CQ51" s="151">
        <f t="shared" ca="1" si="21"/>
        <v>0</v>
      </c>
      <c r="CR51" s="151">
        <f t="shared" ca="1" si="21"/>
        <v>0</v>
      </c>
      <c r="CS51" s="151">
        <f t="shared" ca="1" si="21"/>
        <v>0</v>
      </c>
      <c r="CT51" s="151">
        <f t="shared" ca="1" si="21"/>
        <v>0</v>
      </c>
      <c r="CU51" s="151">
        <f t="shared" ca="1" si="21"/>
        <v>0</v>
      </c>
      <c r="CV51" s="151">
        <f t="shared" ca="1" si="21"/>
        <v>0</v>
      </c>
      <c r="CW51" s="151">
        <f ca="1">SUM(CW18:CW50)</f>
        <v>0</v>
      </c>
      <c r="CX51" s="151">
        <f ca="1">SUM(CX18:CX50)</f>
        <v>0</v>
      </c>
      <c r="CY51" s="151">
        <f ca="1">SUM(CY18:CY50)</f>
        <v>0</v>
      </c>
      <c r="CZ51" s="164">
        <f ca="1">SUM(CZ18:CZ50)</f>
        <v>0</v>
      </c>
    </row>
    <row r="52" spans="1:105">
      <c r="A52" s="189" t="s">
        <v>186</v>
      </c>
      <c r="E52" s="151" cm="1">
        <f t="array" ref="E52">IFERROR(SUMPRODUCT(('תכנון הבראה'!$G$84:$G$116='תכנון הבראה'!$X$8)*(E$17&lt;='תכנון הבראה'!$I$84:$I$116+'תכנון הבראה'!$J$84:$J$116)*(E$17&gt;'תכנון הבראה'!$I$84:$I$116)*('תכנון הבראה'!$L$84:$L$116)),0)</f>
        <v>0</v>
      </c>
      <c r="F52" s="151" cm="1">
        <f t="array" ref="F52">IFERROR(SUMPRODUCT(('תכנון הבראה'!$G$84:$G$116='תכנון הבראה'!$X$8)*(F$17&lt;='תכנון הבראה'!$I$84:$I$116+'תכנון הבראה'!$J$84:$J$116)*(F$17&gt;'תכנון הבראה'!$I$84:$I$116)*('תכנון הבראה'!$L$84:$L$116)),0)</f>
        <v>0</v>
      </c>
      <c r="G52" s="151" cm="1">
        <f t="array" ref="G52">IFERROR(SUMPRODUCT(('תכנון הבראה'!$G$84:$G$116='תכנון הבראה'!$X$8)*(G$17&lt;='תכנון הבראה'!$I$84:$I$116+'תכנון הבראה'!$J$84:$J$116)*(G$17&gt;'תכנון הבראה'!$I$84:$I$116)*('תכנון הבראה'!$L$84:$L$116)),0)</f>
        <v>0</v>
      </c>
      <c r="H52" s="151" cm="1">
        <f t="array" ref="H52">IFERROR(SUMPRODUCT(('תכנון הבראה'!$G$84:$G$116='תכנון הבראה'!$X$8)*(H$17&lt;='תכנון הבראה'!$I$84:$I$116+'תכנון הבראה'!$J$84:$J$116)*(H$17&gt;'תכנון הבראה'!$I$84:$I$116)*('תכנון הבראה'!$L$84:$L$116)),0)</f>
        <v>0</v>
      </c>
      <c r="I52" s="151" cm="1">
        <f t="array" ref="I52">IFERROR(SUMPRODUCT(('תכנון הבראה'!$G$84:$G$116='תכנון הבראה'!$X$8)*(I$17&lt;='תכנון הבראה'!$I$84:$I$116+'תכנון הבראה'!$J$84:$J$116)*(I$17&gt;'תכנון הבראה'!$I$84:$I$116)*('תכנון הבראה'!$L$84:$L$116)),0)</f>
        <v>0</v>
      </c>
      <c r="J52" s="151" cm="1">
        <f t="array" ref="J52">IFERROR(SUMPRODUCT(('תכנון הבראה'!$G$84:$G$116='תכנון הבראה'!$X$8)*(J$17&lt;='תכנון הבראה'!$I$84:$I$116+'תכנון הבראה'!$J$84:$J$116)*(J$17&gt;'תכנון הבראה'!$I$84:$I$116)*('תכנון הבראה'!$L$84:$L$116)),0)</f>
        <v>0</v>
      </c>
      <c r="K52" s="151" cm="1">
        <f t="array" ref="K52">IFERROR(SUMPRODUCT(('תכנון הבראה'!$G$84:$G$116='תכנון הבראה'!$X$8)*(K$17&lt;='תכנון הבראה'!$I$84:$I$116+'תכנון הבראה'!$J$84:$J$116)*(K$17&gt;'תכנון הבראה'!$I$84:$I$116)*('תכנון הבראה'!$L$84:$L$116)),0)</f>
        <v>0</v>
      </c>
      <c r="L52" s="151" cm="1">
        <f t="array" ref="L52">IFERROR(SUMPRODUCT(('תכנון הבראה'!$G$84:$G$116='תכנון הבראה'!$X$8)*(L$17&lt;='תכנון הבראה'!$I$84:$I$116+'תכנון הבראה'!$J$84:$J$116)*(L$17&gt;'תכנון הבראה'!$I$84:$I$116)*('תכנון הבראה'!$L$84:$L$116)),0)</f>
        <v>0</v>
      </c>
      <c r="M52" s="151" cm="1">
        <f t="array" ref="M52">IFERROR(SUMPRODUCT(('תכנון הבראה'!$G$84:$G$116='תכנון הבראה'!$X$8)*(M$17&lt;='תכנון הבראה'!$I$84:$I$116+'תכנון הבראה'!$J$84:$J$116)*(M$17&gt;'תכנון הבראה'!$I$84:$I$116)*('תכנון הבראה'!$L$84:$L$116)),0)</f>
        <v>0</v>
      </c>
      <c r="N52" s="151" cm="1">
        <f t="array" ref="N52">IFERROR(SUMPRODUCT(('תכנון הבראה'!$G$84:$G$116='תכנון הבראה'!$X$8)*(N$17&lt;='תכנון הבראה'!$I$84:$I$116+'תכנון הבראה'!$J$84:$J$116)*(N$17&gt;'תכנון הבראה'!$I$84:$I$116)*('תכנון הבראה'!$L$84:$L$116)),0)</f>
        <v>0</v>
      </c>
      <c r="O52" s="151" cm="1">
        <f t="array" ref="O52">IFERROR(SUMPRODUCT(('תכנון הבראה'!$G$84:$G$116='תכנון הבראה'!$X$8)*(O$17&lt;='תכנון הבראה'!$I$84:$I$116+'תכנון הבראה'!$J$84:$J$116)*(O$17&gt;'תכנון הבראה'!$I$84:$I$116)*('תכנון הבראה'!$L$84:$L$116)),0)</f>
        <v>0</v>
      </c>
      <c r="P52" s="151" cm="1">
        <f t="array" ref="P52">IFERROR(SUMPRODUCT(('תכנון הבראה'!$G$84:$G$116='תכנון הבראה'!$X$8)*(P$17&lt;='תכנון הבראה'!$I$84:$I$116+'תכנון הבראה'!$J$84:$J$116)*(P$17&gt;'תכנון הבראה'!$I$84:$I$116)*('תכנון הבראה'!$L$84:$L$116)),0)</f>
        <v>0</v>
      </c>
      <c r="Q52" s="151" cm="1">
        <f t="array" ref="Q52">IFERROR(SUMPRODUCT(('תכנון הבראה'!$G$84:$G$116='תכנון הבראה'!$X$8)*(Q$17&lt;='תכנון הבראה'!$I$84:$I$116+'תכנון הבראה'!$J$84:$J$116)*(Q$17&gt;'תכנון הבראה'!$I$84:$I$116)*('תכנון הבראה'!$L$84:$L$116)),0)</f>
        <v>0</v>
      </c>
      <c r="R52" s="151" cm="1">
        <f t="array" ref="R52">IFERROR(SUMPRODUCT(('תכנון הבראה'!$G$84:$G$116='תכנון הבראה'!$X$8)*(R$17&lt;='תכנון הבראה'!$I$84:$I$116+'תכנון הבראה'!$J$84:$J$116)*(R$17&gt;'תכנון הבראה'!$I$84:$I$116)*('תכנון הבראה'!$L$84:$L$116)),0)</f>
        <v>0</v>
      </c>
      <c r="S52" s="151" cm="1">
        <f t="array" ref="S52">IFERROR(SUMPRODUCT(('תכנון הבראה'!$G$84:$G$116='תכנון הבראה'!$X$8)*(S$17&lt;='תכנון הבראה'!$I$84:$I$116+'תכנון הבראה'!$J$84:$J$116)*(S$17&gt;'תכנון הבראה'!$I$84:$I$116)*('תכנון הבראה'!$L$84:$L$116)),0)</f>
        <v>0</v>
      </c>
      <c r="T52" s="151" cm="1">
        <f t="array" ref="T52">IFERROR(SUMPRODUCT(('תכנון הבראה'!$G$84:$G$116='תכנון הבראה'!$X$8)*(T$17&lt;='תכנון הבראה'!$I$84:$I$116+'תכנון הבראה'!$J$84:$J$116)*(T$17&gt;'תכנון הבראה'!$I$84:$I$116)*('תכנון הבראה'!$L$84:$L$116)),0)</f>
        <v>0</v>
      </c>
      <c r="U52" s="151" cm="1">
        <f t="array" ref="U52">IFERROR(SUMPRODUCT(('תכנון הבראה'!$G$84:$G$116='תכנון הבראה'!$X$8)*(U$17&lt;='תכנון הבראה'!$I$84:$I$116+'תכנון הבראה'!$J$84:$J$116)*(U$17&gt;'תכנון הבראה'!$I$84:$I$116)*('תכנון הבראה'!$L$84:$L$116)),0)</f>
        <v>0</v>
      </c>
      <c r="V52" s="151" cm="1">
        <f t="array" ref="V52">IFERROR(SUMPRODUCT(('תכנון הבראה'!$G$84:$G$116='תכנון הבראה'!$X$8)*(V$17&lt;='תכנון הבראה'!$I$84:$I$116+'תכנון הבראה'!$J$84:$J$116)*(V$17&gt;'תכנון הבראה'!$I$84:$I$116)*('תכנון הבראה'!$L$84:$L$116)),0)</f>
        <v>0</v>
      </c>
      <c r="W52" s="151" cm="1">
        <f t="array" ref="W52">IFERROR(SUMPRODUCT(('תכנון הבראה'!$G$84:$G$116='תכנון הבראה'!$X$8)*(W$17&lt;='תכנון הבראה'!$I$84:$I$116+'תכנון הבראה'!$J$84:$J$116)*(W$17&gt;'תכנון הבראה'!$I$84:$I$116)*('תכנון הבראה'!$L$84:$L$116)),0)</f>
        <v>0</v>
      </c>
      <c r="X52" s="151" cm="1">
        <f t="array" ref="X52">IFERROR(SUMPRODUCT(('תכנון הבראה'!$G$84:$G$116='תכנון הבראה'!$X$8)*(X$17&lt;='תכנון הבראה'!$I$84:$I$116+'תכנון הבראה'!$J$84:$J$116)*(X$17&gt;'תכנון הבראה'!$I$84:$I$116)*('תכנון הבראה'!$L$84:$L$116)),0)</f>
        <v>0</v>
      </c>
      <c r="Y52" s="151" cm="1">
        <f t="array" ref="Y52">IFERROR(SUMPRODUCT(('תכנון הבראה'!$G$84:$G$116='תכנון הבראה'!$X$8)*(Y$17&lt;='תכנון הבראה'!$I$84:$I$116+'תכנון הבראה'!$J$84:$J$116)*(Y$17&gt;'תכנון הבראה'!$I$84:$I$116)*('תכנון הבראה'!$L$84:$L$116)),0)</f>
        <v>0</v>
      </c>
      <c r="Z52" s="151" cm="1">
        <f t="array" ref="Z52">IFERROR(SUMPRODUCT(('תכנון הבראה'!$G$84:$G$116='תכנון הבראה'!$X$8)*(Z$17&lt;='תכנון הבראה'!$I$84:$I$116+'תכנון הבראה'!$J$84:$J$116)*(Z$17&gt;'תכנון הבראה'!$I$84:$I$116)*('תכנון הבראה'!$L$84:$L$116)),0)</f>
        <v>0</v>
      </c>
      <c r="AA52" s="151" cm="1">
        <f t="array" ref="AA52">IFERROR(SUMPRODUCT(('תכנון הבראה'!$G$84:$G$116='תכנון הבראה'!$X$8)*(AA$17&lt;='תכנון הבראה'!$I$84:$I$116+'תכנון הבראה'!$J$84:$J$116)*(AA$17&gt;'תכנון הבראה'!$I$84:$I$116)*('תכנון הבראה'!$L$84:$L$116)),0)</f>
        <v>0</v>
      </c>
      <c r="AB52" s="151" cm="1">
        <f t="array" ref="AB52">IFERROR(SUMPRODUCT(('תכנון הבראה'!$G$84:$G$116='תכנון הבראה'!$X$8)*(AB$17&lt;='תכנון הבראה'!$I$84:$I$116+'תכנון הבראה'!$J$84:$J$116)*(AB$17&gt;'תכנון הבראה'!$I$84:$I$116)*('תכנון הבראה'!$L$84:$L$116)),0)</f>
        <v>0</v>
      </c>
      <c r="AC52" s="151" cm="1">
        <f t="array" ref="AC52">IFERROR(SUMPRODUCT(('תכנון הבראה'!$G$84:$G$116='תכנון הבראה'!$X$8)*(AC$17&lt;='תכנון הבראה'!$I$84:$I$116+'תכנון הבראה'!$J$84:$J$116)*(AC$17&gt;'תכנון הבראה'!$I$84:$I$116)*('תכנון הבראה'!$L$84:$L$116)),0)</f>
        <v>0</v>
      </c>
      <c r="AD52" s="151" cm="1">
        <f t="array" ref="AD52">IFERROR(SUMPRODUCT(('תכנון הבראה'!$G$84:$G$116='תכנון הבראה'!$X$8)*(AD$17&lt;='תכנון הבראה'!$I$84:$I$116+'תכנון הבראה'!$J$84:$J$116)*(AD$17&gt;'תכנון הבראה'!$I$84:$I$116)*('תכנון הבראה'!$L$84:$L$116)),0)</f>
        <v>0</v>
      </c>
      <c r="AE52" s="151" cm="1">
        <f t="array" ref="AE52">IFERROR(SUMPRODUCT(('תכנון הבראה'!$G$84:$G$116='תכנון הבראה'!$X$8)*(AE$17&lt;='תכנון הבראה'!$I$84:$I$116+'תכנון הבראה'!$J$84:$J$116)*(AE$17&gt;'תכנון הבראה'!$I$84:$I$116)*('תכנון הבראה'!$L$84:$L$116)),0)</f>
        <v>0</v>
      </c>
      <c r="AF52" s="151" cm="1">
        <f t="array" ref="AF52">IFERROR(SUMPRODUCT(('תכנון הבראה'!$G$84:$G$116='תכנון הבראה'!$X$8)*(AF$17&lt;='תכנון הבראה'!$I$84:$I$116+'תכנון הבראה'!$J$84:$J$116)*(AF$17&gt;'תכנון הבראה'!$I$84:$I$116)*('תכנון הבראה'!$L$84:$L$116)),0)</f>
        <v>0</v>
      </c>
      <c r="AG52" s="151" cm="1">
        <f t="array" ref="AG52">IFERROR(SUMPRODUCT(('תכנון הבראה'!$G$84:$G$116='תכנון הבראה'!$X$8)*(AG$17&lt;='תכנון הבראה'!$I$84:$I$116+'תכנון הבראה'!$J$84:$J$116)*(AG$17&gt;'תכנון הבראה'!$I$84:$I$116)*('תכנון הבראה'!$L$84:$L$116)),0)</f>
        <v>0</v>
      </c>
      <c r="AH52" s="151" cm="1">
        <f t="array" ref="AH52">IFERROR(SUMPRODUCT(('תכנון הבראה'!$G$84:$G$116='תכנון הבראה'!$X$8)*(AH$17&lt;='תכנון הבראה'!$I$84:$I$116+'תכנון הבראה'!$J$84:$J$116)*(AH$17&gt;'תכנון הבראה'!$I$84:$I$116)*('תכנון הבראה'!$L$84:$L$116)),0)</f>
        <v>0</v>
      </c>
      <c r="AI52" s="151" cm="1">
        <f t="array" ref="AI52">IFERROR(SUMPRODUCT(('תכנון הבראה'!$G$84:$G$116='תכנון הבראה'!$X$8)*(AI$17&lt;='תכנון הבראה'!$I$84:$I$116+'תכנון הבראה'!$J$84:$J$116)*(AI$17&gt;'תכנון הבראה'!$I$84:$I$116)*('תכנון הבראה'!$L$84:$L$116)),0)</f>
        <v>0</v>
      </c>
      <c r="AJ52" s="151" cm="1">
        <f t="array" ref="AJ52">IFERROR(SUMPRODUCT(('תכנון הבראה'!$G$84:$G$116='תכנון הבראה'!$X$8)*(AJ$17&lt;='תכנון הבראה'!$I$84:$I$116+'תכנון הבראה'!$J$84:$J$116)*(AJ$17&gt;'תכנון הבראה'!$I$84:$I$116)*('תכנון הבראה'!$L$84:$L$116)),0)</f>
        <v>0</v>
      </c>
      <c r="AK52" s="151" cm="1">
        <f t="array" ref="AK52">IFERROR(SUMPRODUCT(('תכנון הבראה'!$G$84:$G$116='תכנון הבראה'!$X$8)*(AK$17&lt;='תכנון הבראה'!$I$84:$I$116+'תכנון הבראה'!$J$84:$J$116)*(AK$17&gt;'תכנון הבראה'!$I$84:$I$116)*('תכנון הבראה'!$L$84:$L$116)),0)</f>
        <v>0</v>
      </c>
      <c r="AL52" s="151" cm="1">
        <f t="array" ref="AL52">IFERROR(SUMPRODUCT(('תכנון הבראה'!$G$84:$G$116='תכנון הבראה'!$X$8)*(AL$17&lt;='תכנון הבראה'!$I$84:$I$116+'תכנון הבראה'!$J$84:$J$116)*(AL$17&gt;'תכנון הבראה'!$I$84:$I$116)*('תכנון הבראה'!$L$84:$L$116)),0)</f>
        <v>0</v>
      </c>
      <c r="AM52" s="151" cm="1">
        <f t="array" ref="AM52">IFERROR(SUMPRODUCT(('תכנון הבראה'!$G$84:$G$116='תכנון הבראה'!$X$8)*(AM$17&lt;='תכנון הבראה'!$I$84:$I$116+'תכנון הבראה'!$J$84:$J$116)*(AM$17&gt;'תכנון הבראה'!$I$84:$I$116)*('תכנון הבראה'!$L$84:$L$116)),0)</f>
        <v>0</v>
      </c>
      <c r="AN52" s="151" cm="1">
        <f t="array" ref="AN52">IFERROR(SUMPRODUCT(('תכנון הבראה'!$G$84:$G$116='תכנון הבראה'!$X$8)*(AN$17&lt;='תכנון הבראה'!$I$84:$I$116+'תכנון הבראה'!$J$84:$J$116)*(AN$17&gt;'תכנון הבראה'!$I$84:$I$116)*('תכנון הבראה'!$L$84:$L$116)),0)</f>
        <v>0</v>
      </c>
      <c r="AO52" s="151" cm="1">
        <f t="array" ref="AO52">IFERROR(SUMPRODUCT(('תכנון הבראה'!$G$84:$G$116='תכנון הבראה'!$X$8)*(AO$17&lt;='תכנון הבראה'!$I$84:$I$116+'תכנון הבראה'!$J$84:$J$116)*(AO$17&gt;'תכנון הבראה'!$I$84:$I$116)*('תכנון הבראה'!$L$84:$L$116)),0)</f>
        <v>0</v>
      </c>
      <c r="AP52" s="151" cm="1">
        <f t="array" ref="AP52">IFERROR(SUMPRODUCT(('תכנון הבראה'!$G$84:$G$116='תכנון הבראה'!$X$8)*(AP$17&lt;='תכנון הבראה'!$I$84:$I$116+'תכנון הבראה'!$J$84:$J$116)*(AP$17&gt;'תכנון הבראה'!$I$84:$I$116)*('תכנון הבראה'!$L$84:$L$116)),0)</f>
        <v>0</v>
      </c>
      <c r="AQ52" s="151" cm="1">
        <f t="array" ref="AQ52">IFERROR(SUMPRODUCT(('תכנון הבראה'!$G$84:$G$116='תכנון הבראה'!$X$8)*(AQ$17&lt;='תכנון הבראה'!$I$84:$I$116+'תכנון הבראה'!$J$84:$J$116)*(AQ$17&gt;'תכנון הבראה'!$I$84:$I$116)*('תכנון הבראה'!$L$84:$L$116)),0)</f>
        <v>0</v>
      </c>
      <c r="AR52" s="151" cm="1">
        <f t="array" ref="AR52">IFERROR(SUMPRODUCT(('תכנון הבראה'!$G$84:$G$116='תכנון הבראה'!$X$8)*(AR$17&lt;='תכנון הבראה'!$I$84:$I$116+'תכנון הבראה'!$J$84:$J$116)*(AR$17&gt;'תכנון הבראה'!$I$84:$I$116)*('תכנון הבראה'!$L$84:$L$116)),0)</f>
        <v>0</v>
      </c>
      <c r="AS52" s="151" cm="1">
        <f t="array" ref="AS52">IFERROR(SUMPRODUCT(('תכנון הבראה'!$G$84:$G$116='תכנון הבראה'!$X$8)*(AS$17&lt;='תכנון הבראה'!$I$84:$I$116+'תכנון הבראה'!$J$84:$J$116)*(AS$17&gt;'תכנון הבראה'!$I$84:$I$116)*('תכנון הבראה'!$L$84:$L$116)),0)</f>
        <v>0</v>
      </c>
      <c r="AT52" s="151" cm="1">
        <f t="array" ref="AT52">IFERROR(SUMPRODUCT(('תכנון הבראה'!$G$84:$G$116='תכנון הבראה'!$X$8)*(AT$17&lt;='תכנון הבראה'!$I$84:$I$116+'תכנון הבראה'!$J$84:$J$116)*(AT$17&gt;'תכנון הבראה'!$I$84:$I$116)*('תכנון הבראה'!$L$84:$L$116)),0)</f>
        <v>0</v>
      </c>
      <c r="AU52" s="151" cm="1">
        <f t="array" ref="AU52">IFERROR(SUMPRODUCT(('תכנון הבראה'!$G$84:$G$116='תכנון הבראה'!$X$8)*(AU$17&lt;='תכנון הבראה'!$I$84:$I$116+'תכנון הבראה'!$J$84:$J$116)*(AU$17&gt;'תכנון הבראה'!$I$84:$I$116)*('תכנון הבראה'!$L$84:$L$116)),0)</f>
        <v>0</v>
      </c>
      <c r="AV52" s="151" cm="1">
        <f t="array" ref="AV52">IFERROR(SUMPRODUCT(('תכנון הבראה'!$G$84:$G$116='תכנון הבראה'!$X$8)*(AV$17&lt;='תכנון הבראה'!$I$84:$I$116+'תכנון הבראה'!$J$84:$J$116)*(AV$17&gt;'תכנון הבראה'!$I$84:$I$116)*('תכנון הבראה'!$L$84:$L$116)),0)</f>
        <v>0</v>
      </c>
      <c r="AW52" s="151" cm="1">
        <f t="array" ref="AW52">IFERROR(SUMPRODUCT(('תכנון הבראה'!$G$84:$G$116='תכנון הבראה'!$X$8)*(AW$17&lt;='תכנון הבראה'!$I$84:$I$116+'תכנון הבראה'!$J$84:$J$116)*(AW$17&gt;'תכנון הבראה'!$I$84:$I$116)*('תכנון הבראה'!$L$84:$L$116)),0)</f>
        <v>0</v>
      </c>
      <c r="AX52" s="151" cm="1">
        <f t="array" ref="AX52">IFERROR(SUMPRODUCT(('תכנון הבראה'!$G$84:$G$116='תכנון הבראה'!$X$8)*(AX$17&lt;='תכנון הבראה'!$I$84:$I$116+'תכנון הבראה'!$J$84:$J$116)*(AX$17&gt;'תכנון הבראה'!$I$84:$I$116)*('תכנון הבראה'!$L$84:$L$116)),0)</f>
        <v>0</v>
      </c>
      <c r="AY52" s="151" cm="1">
        <f t="array" ref="AY52">IFERROR(SUMPRODUCT(('תכנון הבראה'!$G$84:$G$116='תכנון הבראה'!$X$8)*(AY$17&lt;='תכנון הבראה'!$I$84:$I$116+'תכנון הבראה'!$J$84:$J$116)*(AY$17&gt;'תכנון הבראה'!$I$84:$I$116)*('תכנון הבראה'!$L$84:$L$116)),0)</f>
        <v>0</v>
      </c>
      <c r="AZ52" s="151" cm="1">
        <f t="array" ref="AZ52">IFERROR(SUMPRODUCT(('תכנון הבראה'!$G$84:$G$116='תכנון הבראה'!$X$8)*(AZ$17&lt;='תכנון הבראה'!$I$84:$I$116+'תכנון הבראה'!$J$84:$J$116)*(AZ$17&gt;'תכנון הבראה'!$I$84:$I$116)*('תכנון הבראה'!$L$84:$L$116)),0)</f>
        <v>0</v>
      </c>
      <c r="BA52" s="151" cm="1">
        <f t="array" ref="BA52">IFERROR(SUMPRODUCT(('תכנון הבראה'!$G$84:$G$116='תכנון הבראה'!$X$8)*(BA$17&lt;='תכנון הבראה'!$I$84:$I$116+'תכנון הבראה'!$J$84:$J$116)*(BA$17&gt;'תכנון הבראה'!$I$84:$I$116)*('תכנון הבראה'!$L$84:$L$116)),0)</f>
        <v>0</v>
      </c>
      <c r="BB52" s="151" cm="1">
        <f t="array" ref="BB52">IFERROR(SUMPRODUCT(('תכנון הבראה'!$G$84:$G$116='תכנון הבראה'!$X$8)*(BB$17&lt;='תכנון הבראה'!$I$84:$I$116+'תכנון הבראה'!$J$84:$J$116)*(BB$17&gt;'תכנון הבראה'!$I$84:$I$116)*('תכנון הבראה'!$L$84:$L$116)),0)</f>
        <v>0</v>
      </c>
      <c r="BC52" s="151" cm="1">
        <f t="array" ref="BC52">IFERROR(SUMPRODUCT(('תכנון הבראה'!$G$84:$G$116='תכנון הבראה'!$X$8)*(BC$17&lt;='תכנון הבראה'!$I$84:$I$116+'תכנון הבראה'!$J$84:$J$116)*(BC$17&gt;'תכנון הבראה'!$I$84:$I$116)*('תכנון הבראה'!$L$84:$L$116)),0)</f>
        <v>0</v>
      </c>
      <c r="BD52" s="151" cm="1">
        <f t="array" ref="BD52">IFERROR(SUMPRODUCT(('תכנון הבראה'!$G$84:$G$116='תכנון הבראה'!$X$8)*(BD$17&lt;='תכנון הבראה'!$I$84:$I$116+'תכנון הבראה'!$J$84:$J$116)*(BD$17&gt;'תכנון הבראה'!$I$84:$I$116)*('תכנון הבראה'!$L$84:$L$116)),0)</f>
        <v>0</v>
      </c>
      <c r="BE52" s="151" cm="1">
        <f t="array" ref="BE52">IFERROR(SUMPRODUCT(('תכנון הבראה'!$G$84:$G$116='תכנון הבראה'!$X$8)*(BE$17&lt;='תכנון הבראה'!$I$84:$I$116+'תכנון הבראה'!$J$84:$J$116)*(BE$17&gt;'תכנון הבראה'!$I$84:$I$116)*('תכנון הבראה'!$L$84:$L$116)),0)</f>
        <v>0</v>
      </c>
      <c r="BF52" s="151" cm="1">
        <f t="array" ref="BF52">IFERROR(SUMPRODUCT(('תכנון הבראה'!$G$84:$G$116='תכנון הבראה'!$X$8)*(BF$17&lt;='תכנון הבראה'!$I$84:$I$116+'תכנון הבראה'!$J$84:$J$116)*(BF$17&gt;'תכנון הבראה'!$I$84:$I$116)*('תכנון הבראה'!$L$84:$L$116)),0)</f>
        <v>0</v>
      </c>
      <c r="BG52" s="151" cm="1">
        <f t="array" ref="BG52">IFERROR(SUMPRODUCT(('תכנון הבראה'!$G$84:$G$116='תכנון הבראה'!$X$8)*(BG$17&lt;='תכנון הבראה'!$I$84:$I$116+'תכנון הבראה'!$J$84:$J$116)*(BG$17&gt;'תכנון הבראה'!$I$84:$I$116)*('תכנון הבראה'!$L$84:$L$116)),0)</f>
        <v>0</v>
      </c>
      <c r="BH52" s="151" cm="1">
        <f t="array" ref="BH52">IFERROR(SUMPRODUCT(('תכנון הבראה'!$G$84:$G$116='תכנון הבראה'!$X$8)*(BH$17&lt;='תכנון הבראה'!$I$84:$I$116+'תכנון הבראה'!$J$84:$J$116)*(BH$17&gt;'תכנון הבראה'!$I$84:$I$116)*('תכנון הבראה'!$L$84:$L$116)),0)</f>
        <v>0</v>
      </c>
      <c r="BI52" s="151" cm="1">
        <f t="array" ref="BI52">IFERROR(SUMPRODUCT(('תכנון הבראה'!$G$84:$G$116='תכנון הבראה'!$X$8)*(BI$17&lt;='תכנון הבראה'!$I$84:$I$116+'תכנון הבראה'!$J$84:$J$116)*(BI$17&gt;'תכנון הבראה'!$I$84:$I$116)*('תכנון הבראה'!$L$84:$L$116)),0)</f>
        <v>0</v>
      </c>
      <c r="BJ52" s="151" cm="1">
        <f t="array" ref="BJ52">IFERROR(SUMPRODUCT(('תכנון הבראה'!$G$84:$G$116='תכנון הבראה'!$X$8)*(BJ$17&lt;='תכנון הבראה'!$I$84:$I$116+'תכנון הבראה'!$J$84:$J$116)*(BJ$17&gt;'תכנון הבראה'!$I$84:$I$116)*('תכנון הבראה'!$L$84:$L$116)),0)</f>
        <v>0</v>
      </c>
      <c r="BK52" s="151" cm="1">
        <f t="array" ref="BK52">IFERROR(SUMPRODUCT(('תכנון הבראה'!$G$84:$G$116='תכנון הבראה'!$X$8)*(BK$17&lt;='תכנון הבראה'!$I$84:$I$116+'תכנון הבראה'!$J$84:$J$116)*(BK$17&gt;'תכנון הבראה'!$I$84:$I$116)*('תכנון הבראה'!$L$84:$L$116)),0)</f>
        <v>0</v>
      </c>
      <c r="BL52" s="151" cm="1">
        <f t="array" ref="BL52">IFERROR(SUMPRODUCT(('תכנון הבראה'!$G$84:$G$116='תכנון הבראה'!$X$8)*(BL$17&lt;='תכנון הבראה'!$I$84:$I$116+'תכנון הבראה'!$J$84:$J$116)*(BL$17&gt;'תכנון הבראה'!$I$84:$I$116)*('תכנון הבראה'!$L$84:$L$116)),0)</f>
        <v>0</v>
      </c>
      <c r="BM52" s="151" cm="1">
        <f t="array" ref="BM52">IFERROR(SUMPRODUCT(('תכנון הבראה'!$G$84:$G$116='תכנון הבראה'!$X$8)*(BM$17&lt;='תכנון הבראה'!$I$84:$I$116+'תכנון הבראה'!$J$84:$J$116)*(BM$17&gt;'תכנון הבראה'!$I$84:$I$116)*('תכנון הבראה'!$L$84:$L$116)),0)</f>
        <v>0</v>
      </c>
      <c r="BN52" s="151" cm="1">
        <f t="array" ref="BN52">IFERROR(SUMPRODUCT(('תכנון הבראה'!$G$84:$G$116='תכנון הבראה'!$X$8)*(BN$17&lt;='תכנון הבראה'!$I$84:$I$116+'תכנון הבראה'!$J$84:$J$116)*(BN$17&gt;'תכנון הבראה'!$I$84:$I$116)*('תכנון הבראה'!$L$84:$L$116)),0)</f>
        <v>0</v>
      </c>
      <c r="BO52" s="151" cm="1">
        <f t="array" ref="BO52">IFERROR(SUMPRODUCT(('תכנון הבראה'!$G$84:$G$116='תכנון הבראה'!$X$8)*(BO$17&lt;='תכנון הבראה'!$I$84:$I$116+'תכנון הבראה'!$J$84:$J$116)*(BO$17&gt;'תכנון הבראה'!$I$84:$I$116)*('תכנון הבראה'!$L$84:$L$116)),0)</f>
        <v>0</v>
      </c>
      <c r="BP52" s="151" cm="1">
        <f t="array" ref="BP52">IFERROR(SUMPRODUCT(('תכנון הבראה'!$G$84:$G$116='תכנון הבראה'!$X$8)*(BP$17&lt;='תכנון הבראה'!$I$84:$I$116+'תכנון הבראה'!$J$84:$J$116)*(BP$17&gt;'תכנון הבראה'!$I$84:$I$116)*('תכנון הבראה'!$L$84:$L$116)),0)</f>
        <v>0</v>
      </c>
      <c r="BQ52" s="151" cm="1">
        <f t="array" ref="BQ52">IFERROR(SUMPRODUCT(('תכנון הבראה'!$G$84:$G$116='תכנון הבראה'!$X$8)*(BQ$17&lt;='תכנון הבראה'!$I$84:$I$116+'תכנון הבראה'!$J$84:$J$116)*(BQ$17&gt;'תכנון הבראה'!$I$84:$I$116)*('תכנון הבראה'!$L$84:$L$116)),0)</f>
        <v>0</v>
      </c>
      <c r="BR52" s="151" cm="1">
        <f t="array" ref="BR52">IFERROR(SUMPRODUCT(('תכנון הבראה'!$G$84:$G$116='תכנון הבראה'!$X$8)*(BR$17&lt;='תכנון הבראה'!$I$84:$I$116+'תכנון הבראה'!$J$84:$J$116)*(BR$17&gt;'תכנון הבראה'!$I$84:$I$116)*('תכנון הבראה'!$L$84:$L$116)),0)</f>
        <v>0</v>
      </c>
      <c r="BS52" s="151" cm="1">
        <f t="array" ref="BS52">IFERROR(SUMPRODUCT(('תכנון הבראה'!$G$84:$G$116='תכנון הבראה'!$X$8)*(BS$17&lt;='תכנון הבראה'!$I$84:$I$116+'תכנון הבראה'!$J$84:$J$116)*(BS$17&gt;'תכנון הבראה'!$I$84:$I$116)*('תכנון הבראה'!$L$84:$L$116)),0)</f>
        <v>0</v>
      </c>
      <c r="BT52" s="151" cm="1">
        <f t="array" ref="BT52">IFERROR(SUMPRODUCT(('תכנון הבראה'!$G$84:$G$116='תכנון הבראה'!$X$8)*(BT$17&lt;='תכנון הבראה'!$I$84:$I$116+'תכנון הבראה'!$J$84:$J$116)*(BT$17&gt;'תכנון הבראה'!$I$84:$I$116)*('תכנון הבראה'!$L$84:$L$116)),0)</f>
        <v>0</v>
      </c>
      <c r="BU52" s="151" cm="1">
        <f t="array" ref="BU52">IFERROR(SUMPRODUCT(('תכנון הבראה'!$G$84:$G$116='תכנון הבראה'!$X$8)*(BU$17&lt;='תכנון הבראה'!$I$84:$I$116+'תכנון הבראה'!$J$84:$J$116)*(BU$17&gt;'תכנון הבראה'!$I$84:$I$116)*('תכנון הבראה'!$L$84:$L$116)),0)</f>
        <v>0</v>
      </c>
      <c r="BV52" s="151" cm="1">
        <f t="array" ref="BV52">IFERROR(SUMPRODUCT(('תכנון הבראה'!$G$84:$G$116='תכנון הבראה'!$X$8)*(BV$17&lt;='תכנון הבראה'!$I$84:$I$116+'תכנון הבראה'!$J$84:$J$116)*(BV$17&gt;'תכנון הבראה'!$I$84:$I$116)*('תכנון הבראה'!$L$84:$L$116)),0)</f>
        <v>0</v>
      </c>
      <c r="BW52" s="151" cm="1">
        <f t="array" ref="BW52">IFERROR(SUMPRODUCT(('תכנון הבראה'!$G$84:$G$116='תכנון הבראה'!$X$8)*(BW$17&lt;='תכנון הבראה'!$I$84:$I$116+'תכנון הבראה'!$J$84:$J$116)*(BW$17&gt;'תכנון הבראה'!$I$84:$I$116)*('תכנון הבראה'!$L$84:$L$116)),0)</f>
        <v>0</v>
      </c>
      <c r="BX52" s="151" cm="1">
        <f t="array" ref="BX52">IFERROR(SUMPRODUCT(('תכנון הבראה'!$G$84:$G$116='תכנון הבראה'!$X$8)*(BX$17&lt;='תכנון הבראה'!$I$84:$I$116+'תכנון הבראה'!$J$84:$J$116)*(BX$17&gt;'תכנון הבראה'!$I$84:$I$116)*('תכנון הבראה'!$L$84:$L$116)),0)</f>
        <v>0</v>
      </c>
      <c r="BY52" s="151" cm="1">
        <f t="array" ref="BY52">IFERROR(SUMPRODUCT(('תכנון הבראה'!$G$84:$G$116='תכנון הבראה'!$X$8)*(BY$17&lt;='תכנון הבראה'!$I$84:$I$116+'תכנון הבראה'!$J$84:$J$116)*(BY$17&gt;'תכנון הבראה'!$I$84:$I$116)*('תכנון הבראה'!$L$84:$L$116)),0)</f>
        <v>0</v>
      </c>
      <c r="BZ52" s="151" cm="1">
        <f t="array" ref="BZ52">IFERROR(SUMPRODUCT(('תכנון הבראה'!$G$84:$G$116='תכנון הבראה'!$X$8)*(BZ$17&lt;='תכנון הבראה'!$I$84:$I$116+'תכנון הבראה'!$J$84:$J$116)*(BZ$17&gt;'תכנון הבראה'!$I$84:$I$116)*('תכנון הבראה'!$L$84:$L$116)),0)</f>
        <v>0</v>
      </c>
      <c r="CA52" s="151" cm="1">
        <f t="array" ref="CA52">IFERROR(SUMPRODUCT(('תכנון הבראה'!$G$84:$G$116='תכנון הבראה'!$X$8)*(CA$17&lt;='תכנון הבראה'!$I$84:$I$116+'תכנון הבראה'!$J$84:$J$116)*(CA$17&gt;'תכנון הבראה'!$I$84:$I$116)*('תכנון הבראה'!$L$84:$L$116)),0)</f>
        <v>0</v>
      </c>
      <c r="CB52" s="151" cm="1">
        <f t="array" ref="CB52">IFERROR(SUMPRODUCT(('תכנון הבראה'!$G$84:$G$116='תכנון הבראה'!$X$8)*(CB$17&lt;='תכנון הבראה'!$I$84:$I$116+'תכנון הבראה'!$J$84:$J$116)*(CB$17&gt;'תכנון הבראה'!$I$84:$I$116)*('תכנון הבראה'!$L$84:$L$116)),0)</f>
        <v>0</v>
      </c>
      <c r="CC52" s="151" cm="1">
        <f t="array" ref="CC52">IFERROR(SUMPRODUCT(('תכנון הבראה'!$G$84:$G$116='תכנון הבראה'!$X$8)*(CC$17&lt;='תכנון הבראה'!$I$84:$I$116+'תכנון הבראה'!$J$84:$J$116)*(CC$17&gt;'תכנון הבראה'!$I$84:$I$116)*('תכנון הבראה'!$L$84:$L$116)),0)</f>
        <v>0</v>
      </c>
      <c r="CD52" s="151" cm="1">
        <f t="array" ref="CD52">IFERROR(SUMPRODUCT(('תכנון הבראה'!$G$84:$G$116='תכנון הבראה'!$X$8)*(CD$17&lt;='תכנון הבראה'!$I$84:$I$116+'תכנון הבראה'!$J$84:$J$116)*(CD$17&gt;'תכנון הבראה'!$I$84:$I$116)*('תכנון הבראה'!$L$84:$L$116)),0)</f>
        <v>0</v>
      </c>
      <c r="CE52" s="151" cm="1">
        <f t="array" ref="CE52">IFERROR(SUMPRODUCT(('תכנון הבראה'!$G$84:$G$116='תכנון הבראה'!$X$8)*(CE$17&lt;='תכנון הבראה'!$I$84:$I$116+'תכנון הבראה'!$J$84:$J$116)*(CE$17&gt;'תכנון הבראה'!$I$84:$I$116)*('תכנון הבראה'!$L$84:$L$116)),0)</f>
        <v>0</v>
      </c>
      <c r="CF52" s="151" cm="1">
        <f t="array" ref="CF52">IFERROR(SUMPRODUCT(('תכנון הבראה'!$G$84:$G$116='תכנון הבראה'!$X$8)*(CF$17&lt;='תכנון הבראה'!$I$84:$I$116+'תכנון הבראה'!$J$84:$J$116)*(CF$17&gt;'תכנון הבראה'!$I$84:$I$116)*('תכנון הבראה'!$L$84:$L$116)),0)</f>
        <v>0</v>
      </c>
      <c r="CG52" s="151" cm="1">
        <f t="array" ref="CG52">IFERROR(SUMPRODUCT(('תכנון הבראה'!$G$84:$G$116='תכנון הבראה'!$X$8)*(CG$17&lt;='תכנון הבראה'!$I$84:$I$116+'תכנון הבראה'!$J$84:$J$116)*(CG$17&gt;'תכנון הבראה'!$I$84:$I$116)*('תכנון הבראה'!$L$84:$L$116)),0)</f>
        <v>0</v>
      </c>
      <c r="CH52" s="151" cm="1">
        <f t="array" ref="CH52">IFERROR(SUMPRODUCT(('תכנון הבראה'!$G$84:$G$116='תכנון הבראה'!$X$8)*(CH$17&lt;='תכנון הבראה'!$I$84:$I$116+'תכנון הבראה'!$J$84:$J$116)*(CH$17&gt;'תכנון הבראה'!$I$84:$I$116)*('תכנון הבראה'!$L$84:$L$116)),0)</f>
        <v>0</v>
      </c>
      <c r="CI52" s="151" cm="1">
        <f t="array" ref="CI52">IFERROR(SUMPRODUCT(('תכנון הבראה'!$G$84:$G$116='תכנון הבראה'!$X$8)*(CI$17&lt;='תכנון הבראה'!$I$84:$I$116+'תכנון הבראה'!$J$84:$J$116)*(CI$17&gt;'תכנון הבראה'!$I$84:$I$116)*('תכנון הבראה'!$L$84:$L$116)),0)</f>
        <v>0</v>
      </c>
      <c r="CJ52" s="151" cm="1">
        <f t="array" ref="CJ52">IFERROR(SUMPRODUCT(('תכנון הבראה'!$G$84:$G$116='תכנון הבראה'!$X$8)*(CJ$17&lt;='תכנון הבראה'!$I$84:$I$116+'תכנון הבראה'!$J$84:$J$116)*(CJ$17&gt;'תכנון הבראה'!$I$84:$I$116)*('תכנון הבראה'!$L$84:$L$116)),0)</f>
        <v>0</v>
      </c>
      <c r="CK52" s="151" cm="1">
        <f t="array" ref="CK52">IFERROR(SUMPRODUCT(('תכנון הבראה'!$G$84:$G$116='תכנון הבראה'!$X$8)*(CK$17&lt;='תכנון הבראה'!$I$84:$I$116+'תכנון הבראה'!$J$84:$J$116)*(CK$17&gt;'תכנון הבראה'!$I$84:$I$116)*('תכנון הבראה'!$L$84:$L$116)),0)</f>
        <v>0</v>
      </c>
      <c r="CL52" s="151" cm="1">
        <f t="array" ref="CL52">IFERROR(SUMPRODUCT(('תכנון הבראה'!$G$84:$G$116='תכנון הבראה'!$X$8)*(CL$17&lt;='תכנון הבראה'!$I$84:$I$116+'תכנון הבראה'!$J$84:$J$116)*(CL$17&gt;'תכנון הבראה'!$I$84:$I$116)*('תכנון הבראה'!$L$84:$L$116)),0)</f>
        <v>0</v>
      </c>
      <c r="CM52" s="151" cm="1">
        <f t="array" ref="CM52">IFERROR(SUMPRODUCT(('תכנון הבראה'!$G$84:$G$116='תכנון הבראה'!$X$8)*(CM$17&lt;='תכנון הבראה'!$I$84:$I$116+'תכנון הבראה'!$J$84:$J$116)*(CM$17&gt;'תכנון הבראה'!$I$84:$I$116)*('תכנון הבראה'!$L$84:$L$116)),0)</f>
        <v>0</v>
      </c>
      <c r="CN52" s="151" cm="1">
        <f t="array" ref="CN52">IFERROR(SUMPRODUCT(('תכנון הבראה'!$G$84:$G$116='תכנון הבראה'!$X$8)*(CN$17&lt;='תכנון הבראה'!$I$84:$I$116+'תכנון הבראה'!$J$84:$J$116)*(CN$17&gt;'תכנון הבראה'!$I$84:$I$116)*('תכנון הבראה'!$L$84:$L$116)),0)</f>
        <v>0</v>
      </c>
      <c r="CO52" s="151" cm="1">
        <f t="array" ref="CO52">IFERROR(SUMPRODUCT(('תכנון הבראה'!$G$84:$G$116='תכנון הבראה'!$X$8)*(CO$17&lt;='תכנון הבראה'!$I$84:$I$116+'תכנון הבראה'!$J$84:$J$116)*(CO$17&gt;'תכנון הבראה'!$I$84:$I$116)*('תכנון הבראה'!$L$84:$L$116)),0)</f>
        <v>0</v>
      </c>
      <c r="CP52" s="151" cm="1">
        <f t="array" ref="CP52">IFERROR(SUMPRODUCT(('תכנון הבראה'!$G$84:$G$116='תכנון הבראה'!$X$8)*(CP$17&lt;='תכנון הבראה'!$I$84:$I$116+'תכנון הבראה'!$J$84:$J$116)*(CP$17&gt;'תכנון הבראה'!$I$84:$I$116)*('תכנון הבראה'!$L$84:$L$116)),0)</f>
        <v>0</v>
      </c>
      <c r="CQ52" s="151" cm="1">
        <f t="array" ref="CQ52">IFERROR(SUMPRODUCT(('תכנון הבראה'!$G$84:$G$116='תכנון הבראה'!$X$8)*(CQ$17&lt;='תכנון הבראה'!$I$84:$I$116+'תכנון הבראה'!$J$84:$J$116)*(CQ$17&gt;'תכנון הבראה'!$I$84:$I$116)*('תכנון הבראה'!$L$84:$L$116)),0)</f>
        <v>0</v>
      </c>
      <c r="CR52" s="151" cm="1">
        <f t="array" ref="CR52">IFERROR(SUMPRODUCT(('תכנון הבראה'!$G$84:$G$116='תכנון הבראה'!$X$8)*(CR$17&lt;='תכנון הבראה'!$I$84:$I$116+'תכנון הבראה'!$J$84:$J$116)*(CR$17&gt;'תכנון הבראה'!$I$84:$I$116)*('תכנון הבראה'!$L$84:$L$116)),0)</f>
        <v>0</v>
      </c>
      <c r="CS52" s="151" cm="1">
        <f t="array" ref="CS52">IFERROR(SUMPRODUCT(('תכנון הבראה'!$G$84:$G$116='תכנון הבראה'!$X$8)*(CS$17&lt;='תכנון הבראה'!$I$84:$I$116+'תכנון הבראה'!$J$84:$J$116)*(CS$17&gt;'תכנון הבראה'!$I$84:$I$116)*('תכנון הבראה'!$L$84:$L$116)),0)</f>
        <v>0</v>
      </c>
      <c r="CT52" s="151" cm="1">
        <f t="array" ref="CT52">IFERROR(SUMPRODUCT(('תכנון הבראה'!$G$84:$G$116='תכנון הבראה'!$X$8)*(CT$17&lt;='תכנון הבראה'!$I$84:$I$116+'תכנון הבראה'!$J$84:$J$116)*(CT$17&gt;'תכנון הבראה'!$I$84:$I$116)*('תכנון הבראה'!$L$84:$L$116)),0)</f>
        <v>0</v>
      </c>
      <c r="CU52" s="151" cm="1">
        <f t="array" ref="CU52">IFERROR(SUMPRODUCT(('תכנון הבראה'!$G$84:$G$116='תכנון הבראה'!$X$8)*(CU$17&lt;='תכנון הבראה'!$I$84:$I$116+'תכנון הבראה'!$J$84:$J$116)*(CU$17&gt;'תכנון הבראה'!$I$84:$I$116)*('תכנון הבראה'!$L$84:$L$116)),0)</f>
        <v>0</v>
      </c>
      <c r="CV52" s="151" cm="1">
        <f t="array" ref="CV52">IFERROR(SUMPRODUCT(('תכנון הבראה'!$G$84:$G$116='תכנון הבראה'!$X$8)*(CV$17&lt;='תכנון הבראה'!$I$84:$I$116+'תכנון הבראה'!$J$84:$J$116)*(CV$17&gt;'תכנון הבראה'!$I$84:$I$116)*('תכנון הבראה'!$L$84:$L$116)),0)</f>
        <v>0</v>
      </c>
      <c r="CW52" s="151" cm="1">
        <f t="array" ref="CW52">IFERROR(SUMPRODUCT(('תכנון הבראה'!$G$84:$G$116='תכנון הבראה'!$X$8)*(CW$17&lt;='תכנון הבראה'!$I$84:$I$116+'תכנון הבראה'!$J$84:$J$116)*(CW$17&gt;'תכנון הבראה'!$I$84:$I$116)*('תכנון הבראה'!$L$84:$L$116)),0)</f>
        <v>0</v>
      </c>
      <c r="CX52" s="151" cm="1">
        <f t="array" ref="CX52">IFERROR(SUMPRODUCT(('תכנון הבראה'!$G$84:$G$116='תכנון הבראה'!$X$8)*(CX$17&lt;='תכנון הבראה'!$I$84:$I$116+'תכנון הבראה'!$J$84:$J$116)*(CX$17&gt;'תכנון הבראה'!$I$84:$I$116)*('תכנון הבראה'!$L$84:$L$116)),0)</f>
        <v>0</v>
      </c>
      <c r="CY52" s="151" cm="1">
        <f t="array" ref="CY52">IFERROR(SUMPRODUCT(('תכנון הבראה'!$G$84:$G$116='תכנון הבראה'!$X$8)*(CY$17&lt;='תכנון הבראה'!$I$84:$I$116+'תכנון הבראה'!$J$84:$J$116)*(CY$17&gt;'תכנון הבראה'!$I$84:$I$116)*('תכנון הבראה'!$L$84:$L$116)),0)</f>
        <v>0</v>
      </c>
      <c r="CZ52" s="151" cm="1">
        <f t="array" ref="CZ52">IFERROR(SUMPRODUCT(('תכנון הבראה'!$G$84:$G$116='תכנון הבראה'!$X$8)*(CZ$17&lt;='תכנון הבראה'!$I$84:$I$116+'תכנון הבראה'!$J$84:$J$116)*(CZ$17&gt;'תכנון הבראה'!$I$84:$I$116)*('תכנון הבראה'!$L$84:$L$116)),0)</f>
        <v>0</v>
      </c>
    </row>
    <row r="53" spans="1:105" hidden="1" outlineLevel="1">
      <c r="A53" s="187" t="s">
        <v>187</v>
      </c>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c r="AC53" s="151"/>
      <c r="AD53" s="151"/>
      <c r="AE53" s="151"/>
      <c r="AF53" s="151"/>
      <c r="AG53" s="151"/>
      <c r="AH53" s="151"/>
      <c r="AI53" s="151"/>
      <c r="AJ53" s="151"/>
      <c r="AK53" s="151"/>
      <c r="AL53" s="151"/>
      <c r="AM53" s="151"/>
      <c r="AN53" s="151"/>
      <c r="AO53" s="151"/>
      <c r="AP53" s="151"/>
      <c r="AQ53" s="151"/>
      <c r="AR53" s="151"/>
      <c r="AS53" s="151"/>
      <c r="AT53" s="151"/>
      <c r="AU53" s="151"/>
      <c r="AV53" s="151"/>
      <c r="AW53" s="151"/>
      <c r="AX53" s="151"/>
      <c r="AY53" s="151"/>
      <c r="AZ53" s="151"/>
      <c r="BA53" s="151"/>
      <c r="BB53" s="151"/>
      <c r="BC53" s="151"/>
      <c r="BD53" s="151"/>
      <c r="BE53" s="151"/>
      <c r="BF53" s="151"/>
      <c r="BG53" s="151"/>
      <c r="BH53" s="151"/>
      <c r="BI53" s="151"/>
      <c r="BJ53" s="151"/>
      <c r="BK53" s="151"/>
      <c r="BL53" s="151"/>
      <c r="BM53" s="151"/>
      <c r="BN53" s="151"/>
      <c r="BO53" s="151"/>
      <c r="BP53" s="151"/>
      <c r="BQ53" s="151"/>
      <c r="BR53" s="151"/>
      <c r="BS53" s="151"/>
      <c r="BT53" s="151"/>
      <c r="BU53" s="151"/>
      <c r="BV53" s="151"/>
      <c r="BW53" s="151"/>
      <c r="BX53" s="151"/>
      <c r="BY53" s="151"/>
      <c r="BZ53" s="151"/>
      <c r="CA53" s="151"/>
      <c r="CB53" s="151"/>
      <c r="CC53" s="151"/>
      <c r="CD53" s="151"/>
      <c r="CE53" s="151"/>
      <c r="CF53" s="151"/>
      <c r="CG53" s="151"/>
      <c r="CH53" s="151"/>
      <c r="CI53" s="151"/>
      <c r="CJ53" s="151"/>
      <c r="CK53" s="151"/>
      <c r="CL53" s="151"/>
      <c r="CM53" s="151"/>
      <c r="CN53" s="151"/>
      <c r="CO53" s="151"/>
      <c r="CP53" s="151"/>
      <c r="CQ53" s="151"/>
      <c r="CR53" s="151"/>
      <c r="CS53" s="151"/>
      <c r="CT53" s="151"/>
      <c r="CU53" s="151"/>
      <c r="CV53" s="151"/>
      <c r="CW53" s="151"/>
      <c r="CX53" s="151"/>
      <c r="CY53" s="151"/>
      <c r="CZ53" s="164"/>
    </row>
    <row r="54" spans="1:105" hidden="1" outlineLevel="1">
      <c r="A54" s="189" t="str">
        <f>'תכנון הבראה'!A28</f>
        <v>הלוואה 1</v>
      </c>
      <c r="E54" s="151">
        <f>(E$17&lt;='תכנון הבראה'!$F28+'תכנון הבראה'!$D28)*(E$17&gt;'תכנון הבראה'!$D28)*'תכנון הבראה'!$G28+(E$17&lt;='תכנון הבראה'!$D28)*'תכנון הבראה'!$J28</f>
        <v>0</v>
      </c>
      <c r="F54" s="151">
        <f>(F$17&lt;='תכנון הבראה'!$F28+'תכנון הבראה'!$D28)*(F$17&gt;'תכנון הבראה'!$D28)*'תכנון הבראה'!$G28+(F$17&lt;='תכנון הבראה'!$D28)*'תכנון הבראה'!$J28</f>
        <v>0</v>
      </c>
      <c r="G54" s="151">
        <f>(G$17&lt;='תכנון הבראה'!$F28+'תכנון הבראה'!$D28)*(G$17&gt;'תכנון הבראה'!$D28)*'תכנון הבראה'!$G28+(G$17&lt;='תכנון הבראה'!$D28)*'תכנון הבראה'!$J28</f>
        <v>0</v>
      </c>
      <c r="H54" s="151">
        <f>(H$17&lt;='תכנון הבראה'!$F28+'תכנון הבראה'!$D28)*(H$17&gt;'תכנון הבראה'!$D28)*'תכנון הבראה'!$G28+(H$17&lt;='תכנון הבראה'!$D28)*'תכנון הבראה'!$J28</f>
        <v>0</v>
      </c>
      <c r="I54" s="151">
        <f>(I$17&lt;='תכנון הבראה'!$F28+'תכנון הבראה'!$D28)*(I$17&gt;'תכנון הבראה'!$D28)*'תכנון הבראה'!$G28+(I$17&lt;='תכנון הבראה'!$D28)*'תכנון הבראה'!$J28</f>
        <v>0</v>
      </c>
      <c r="J54" s="151">
        <f>(J$17&lt;='תכנון הבראה'!$F28+'תכנון הבראה'!$D28)*(J$17&gt;'תכנון הבראה'!$D28)*'תכנון הבראה'!$G28+(J$17&lt;='תכנון הבראה'!$D28)*'תכנון הבראה'!$J28</f>
        <v>0</v>
      </c>
      <c r="K54" s="151">
        <f>(K$17&lt;='תכנון הבראה'!$F28+'תכנון הבראה'!$D28)*(K$17&gt;'תכנון הבראה'!$D28)*'תכנון הבראה'!$G28+(K$17&lt;='תכנון הבראה'!$D28)*'תכנון הבראה'!$J28</f>
        <v>0</v>
      </c>
      <c r="L54" s="151">
        <f>(L$17&lt;='תכנון הבראה'!$F28+'תכנון הבראה'!$D28)*(L$17&gt;'תכנון הבראה'!$D28)*'תכנון הבראה'!$G28+(L$17&lt;='תכנון הבראה'!$D28)*'תכנון הבראה'!$J28</f>
        <v>0</v>
      </c>
      <c r="M54" s="151">
        <f>(M$17&lt;='תכנון הבראה'!$F28+'תכנון הבראה'!$D28)*(M$17&gt;'תכנון הבראה'!$D28)*'תכנון הבראה'!$G28+(M$17&lt;='תכנון הבראה'!$D28)*'תכנון הבראה'!$J28</f>
        <v>0</v>
      </c>
      <c r="N54" s="151">
        <f>(N$17&lt;='תכנון הבראה'!$F28+'תכנון הבראה'!$D28)*(N$17&gt;'תכנון הבראה'!$D28)*'תכנון הבראה'!$G28+(N$17&lt;='תכנון הבראה'!$D28)*'תכנון הבראה'!$J28</f>
        <v>0</v>
      </c>
      <c r="O54" s="151">
        <f>(O$17&lt;='תכנון הבראה'!$F28+'תכנון הבראה'!$D28)*(O$17&gt;'תכנון הבראה'!$D28)*'תכנון הבראה'!$G28+(O$17&lt;='תכנון הבראה'!$D28)*'תכנון הבראה'!$J28</f>
        <v>0</v>
      </c>
      <c r="P54" s="151">
        <f>(P$17&lt;='תכנון הבראה'!$F28+'תכנון הבראה'!$D28)*(P$17&gt;'תכנון הבראה'!$D28)*'תכנון הבראה'!$G28+(P$17&lt;='תכנון הבראה'!$D28)*'תכנון הבראה'!$J28</f>
        <v>0</v>
      </c>
      <c r="Q54" s="151">
        <f>(Q$17&lt;='תכנון הבראה'!$F28+'תכנון הבראה'!$D28)*(Q$17&gt;'תכנון הבראה'!$D28)*'תכנון הבראה'!$G28+(Q$17&lt;='תכנון הבראה'!$D28)*'תכנון הבראה'!$J28</f>
        <v>0</v>
      </c>
      <c r="R54" s="151">
        <f>(R$17&lt;='תכנון הבראה'!$F28+'תכנון הבראה'!$D28)*(R$17&gt;'תכנון הבראה'!$D28)*'תכנון הבראה'!$G28+(R$17&lt;='תכנון הבראה'!$D28)*'תכנון הבראה'!$J28</f>
        <v>0</v>
      </c>
      <c r="S54" s="151">
        <f>(S$17&lt;='תכנון הבראה'!$F28+'תכנון הבראה'!$D28)*(S$17&gt;'תכנון הבראה'!$D28)*'תכנון הבראה'!$G28+(S$17&lt;='תכנון הבראה'!$D28)*'תכנון הבראה'!$J28</f>
        <v>0</v>
      </c>
      <c r="T54" s="151">
        <f>(T$17&lt;='תכנון הבראה'!$F28+'תכנון הבראה'!$D28)*(T$17&gt;'תכנון הבראה'!$D28)*'תכנון הבראה'!$G28+(T$17&lt;='תכנון הבראה'!$D28)*'תכנון הבראה'!$J28</f>
        <v>0</v>
      </c>
      <c r="U54" s="151">
        <f>(U$17&lt;='תכנון הבראה'!$F28+'תכנון הבראה'!$D28)*(U$17&gt;'תכנון הבראה'!$D28)*'תכנון הבראה'!$G28+(U$17&lt;='תכנון הבראה'!$D28)*'תכנון הבראה'!$J28</f>
        <v>0</v>
      </c>
      <c r="V54" s="151">
        <f>(V$17&lt;='תכנון הבראה'!$F28+'תכנון הבראה'!$D28)*(V$17&gt;'תכנון הבראה'!$D28)*'תכנון הבראה'!$G28+(V$17&lt;='תכנון הבראה'!$D28)*'תכנון הבראה'!$J28</f>
        <v>0</v>
      </c>
      <c r="W54" s="151">
        <f>(W$17&lt;='תכנון הבראה'!$F28+'תכנון הבראה'!$D28)*(W$17&gt;'תכנון הבראה'!$D28)*'תכנון הבראה'!$G28+(W$17&lt;='תכנון הבראה'!$D28)*'תכנון הבראה'!$J28</f>
        <v>0</v>
      </c>
      <c r="X54" s="151">
        <f>(X$17&lt;='תכנון הבראה'!$F28+'תכנון הבראה'!$D28)*(X$17&gt;'תכנון הבראה'!$D28)*'תכנון הבראה'!$G28+(X$17&lt;='תכנון הבראה'!$D28)*'תכנון הבראה'!$J28</f>
        <v>0</v>
      </c>
      <c r="Y54" s="151">
        <f>(Y$17&lt;='תכנון הבראה'!$F28+'תכנון הבראה'!$D28)*(Y$17&gt;'תכנון הבראה'!$D28)*'תכנון הבראה'!$G28+(Y$17&lt;='תכנון הבראה'!$D28)*'תכנון הבראה'!$J28</f>
        <v>0</v>
      </c>
      <c r="Z54" s="151">
        <f>(Z$17&lt;='תכנון הבראה'!$F28+'תכנון הבראה'!$D28)*(Z$17&gt;'תכנון הבראה'!$D28)*'תכנון הבראה'!$G28+(Z$17&lt;='תכנון הבראה'!$D28)*'תכנון הבראה'!$J28</f>
        <v>0</v>
      </c>
      <c r="AA54" s="151">
        <f>(AA$17&lt;='תכנון הבראה'!$F28+'תכנון הבראה'!$D28)*(AA$17&gt;'תכנון הבראה'!$D28)*'תכנון הבראה'!$G28+(AA$17&lt;='תכנון הבראה'!$D28)*'תכנון הבראה'!$J28</f>
        <v>0</v>
      </c>
      <c r="AB54" s="151">
        <f>(AB$17&lt;='תכנון הבראה'!$F28+'תכנון הבראה'!$D28)*(AB$17&gt;'תכנון הבראה'!$D28)*'תכנון הבראה'!$G28+(AB$17&lt;='תכנון הבראה'!$D28)*'תכנון הבראה'!$J28</f>
        <v>0</v>
      </c>
      <c r="AC54" s="151">
        <f>(AC$17&lt;='תכנון הבראה'!$F28+'תכנון הבראה'!$D28)*(AC$17&gt;'תכנון הבראה'!$D28)*'תכנון הבראה'!$G28+(AC$17&lt;='תכנון הבראה'!$D28)*'תכנון הבראה'!$J28</f>
        <v>0</v>
      </c>
      <c r="AD54" s="151">
        <f>(AD$17&lt;='תכנון הבראה'!$F28+'תכנון הבראה'!$D28)*(AD$17&gt;'תכנון הבראה'!$D28)*'תכנון הבראה'!$G28+(AD$17&lt;='תכנון הבראה'!$D28)*'תכנון הבראה'!$J28</f>
        <v>0</v>
      </c>
      <c r="AE54" s="151">
        <f>(AE$17&lt;='תכנון הבראה'!$F28+'תכנון הבראה'!$D28)*(AE$17&gt;'תכנון הבראה'!$D28)*'תכנון הבראה'!$G28+(AE$17&lt;='תכנון הבראה'!$D28)*'תכנון הבראה'!$J28</f>
        <v>0</v>
      </c>
      <c r="AF54" s="151">
        <f>(AF$17&lt;='תכנון הבראה'!$F28+'תכנון הבראה'!$D28)*(AF$17&gt;'תכנון הבראה'!$D28)*'תכנון הבראה'!$G28+(AF$17&lt;='תכנון הבראה'!$D28)*'תכנון הבראה'!$J28</f>
        <v>0</v>
      </c>
      <c r="AG54" s="151">
        <f>(AG$17&lt;='תכנון הבראה'!$F28+'תכנון הבראה'!$D28)*(AG$17&gt;'תכנון הבראה'!$D28)*'תכנון הבראה'!$G28+(AG$17&lt;='תכנון הבראה'!$D28)*'תכנון הבראה'!$J28</f>
        <v>0</v>
      </c>
      <c r="AH54" s="151">
        <f>(AH$17&lt;='תכנון הבראה'!$F28+'תכנון הבראה'!$D28)*(AH$17&gt;'תכנון הבראה'!$D28)*'תכנון הבראה'!$G28+(AH$17&lt;='תכנון הבראה'!$D28)*'תכנון הבראה'!$J28</f>
        <v>0</v>
      </c>
      <c r="AI54" s="151">
        <f>(AI$17&lt;='תכנון הבראה'!$F28+'תכנון הבראה'!$D28)*(AI$17&gt;'תכנון הבראה'!$D28)*'תכנון הבראה'!$G28+(AI$17&lt;='תכנון הבראה'!$D28)*'תכנון הבראה'!$J28</f>
        <v>0</v>
      </c>
      <c r="AJ54" s="151">
        <f>(AJ$17&lt;='תכנון הבראה'!$F28+'תכנון הבראה'!$D28)*(AJ$17&gt;'תכנון הבראה'!$D28)*'תכנון הבראה'!$G28+(AJ$17&lt;='תכנון הבראה'!$D28)*'תכנון הבראה'!$J28</f>
        <v>0</v>
      </c>
      <c r="AK54" s="151">
        <f>(AK$17&lt;='תכנון הבראה'!$F28+'תכנון הבראה'!$D28)*(AK$17&gt;'תכנון הבראה'!$D28)*'תכנון הבראה'!$G28+(AK$17&lt;='תכנון הבראה'!$D28)*'תכנון הבראה'!$J28</f>
        <v>0</v>
      </c>
      <c r="AL54" s="151">
        <f>(AL$17&lt;='תכנון הבראה'!$F28+'תכנון הבראה'!$D28)*(AL$17&gt;'תכנון הבראה'!$D28)*'תכנון הבראה'!$G28+(AL$17&lt;='תכנון הבראה'!$D28)*'תכנון הבראה'!$J28</f>
        <v>0</v>
      </c>
      <c r="AM54" s="151">
        <f>(AM$17&lt;='תכנון הבראה'!$F28+'תכנון הבראה'!$D28)*(AM$17&gt;'תכנון הבראה'!$D28)*'תכנון הבראה'!$G28+(AM$17&lt;='תכנון הבראה'!$D28)*'תכנון הבראה'!$J28</f>
        <v>0</v>
      </c>
      <c r="AN54" s="151">
        <f>(AN$17&lt;='תכנון הבראה'!$F28+'תכנון הבראה'!$D28)*(AN$17&gt;'תכנון הבראה'!$D28)*'תכנון הבראה'!$G28+(AN$17&lt;='תכנון הבראה'!$D28)*'תכנון הבראה'!$J28</f>
        <v>0</v>
      </c>
      <c r="AO54" s="151">
        <f>(AO$17&lt;='תכנון הבראה'!$F28+'תכנון הבראה'!$D28)*(AO$17&gt;'תכנון הבראה'!$D28)*'תכנון הבראה'!$G28+(AO$17&lt;='תכנון הבראה'!$D28)*'תכנון הבראה'!$J28</f>
        <v>0</v>
      </c>
      <c r="AP54" s="151">
        <f>(AP$17&lt;='תכנון הבראה'!$F28+'תכנון הבראה'!$D28)*(AP$17&gt;'תכנון הבראה'!$D28)*'תכנון הבראה'!$G28+(AP$17&lt;='תכנון הבראה'!$D28)*'תכנון הבראה'!$J28</f>
        <v>0</v>
      </c>
      <c r="AQ54" s="151">
        <f>(AQ$17&lt;='תכנון הבראה'!$F28+'תכנון הבראה'!$D28)*(AQ$17&gt;'תכנון הבראה'!$D28)*'תכנון הבראה'!$G28+(AQ$17&lt;='תכנון הבראה'!$D28)*'תכנון הבראה'!$J28</f>
        <v>0</v>
      </c>
      <c r="AR54" s="151">
        <f>(AR$17&lt;='תכנון הבראה'!$F28+'תכנון הבראה'!$D28)*(AR$17&gt;'תכנון הבראה'!$D28)*'תכנון הבראה'!$G28+(AR$17&lt;='תכנון הבראה'!$D28)*'תכנון הבראה'!$J28</f>
        <v>0</v>
      </c>
      <c r="AS54" s="151">
        <f>(AS$17&lt;='תכנון הבראה'!$F28+'תכנון הבראה'!$D28)*(AS$17&gt;'תכנון הבראה'!$D28)*'תכנון הבראה'!$G28+(AS$17&lt;='תכנון הבראה'!$D28)*'תכנון הבראה'!$J28</f>
        <v>0</v>
      </c>
      <c r="AT54" s="151">
        <f>(AT$17&lt;='תכנון הבראה'!$F28+'תכנון הבראה'!$D28)*(AT$17&gt;'תכנון הבראה'!$D28)*'תכנון הבראה'!$G28+(AT$17&lt;='תכנון הבראה'!$D28)*'תכנון הבראה'!$J28</f>
        <v>0</v>
      </c>
      <c r="AU54" s="151">
        <f>(AU$17&lt;='תכנון הבראה'!$F28+'תכנון הבראה'!$D28)*(AU$17&gt;'תכנון הבראה'!$D28)*'תכנון הבראה'!$G28+(AU$17&lt;='תכנון הבראה'!$D28)*'תכנון הבראה'!$J28</f>
        <v>0</v>
      </c>
      <c r="AV54" s="151">
        <f>(AV$17&lt;='תכנון הבראה'!$F28+'תכנון הבראה'!$D28)*(AV$17&gt;'תכנון הבראה'!$D28)*'תכנון הבראה'!$G28+(AV$17&lt;='תכנון הבראה'!$D28)*'תכנון הבראה'!$J28</f>
        <v>0</v>
      </c>
      <c r="AW54" s="151">
        <f>(AW$17&lt;='תכנון הבראה'!$F28+'תכנון הבראה'!$D28)*(AW$17&gt;'תכנון הבראה'!$D28)*'תכנון הבראה'!$G28+(AW$17&lt;='תכנון הבראה'!$D28)*'תכנון הבראה'!$J28</f>
        <v>0</v>
      </c>
      <c r="AX54" s="151">
        <f>(AX$17&lt;='תכנון הבראה'!$F28+'תכנון הבראה'!$D28)*(AX$17&gt;'תכנון הבראה'!$D28)*'תכנון הבראה'!$G28+(AX$17&lt;='תכנון הבראה'!$D28)*'תכנון הבראה'!$J28</f>
        <v>0</v>
      </c>
      <c r="AY54" s="151">
        <f>(AY$17&lt;='תכנון הבראה'!$F28+'תכנון הבראה'!$D28)*(AY$17&gt;'תכנון הבראה'!$D28)*'תכנון הבראה'!$G28+(AY$17&lt;='תכנון הבראה'!$D28)*'תכנון הבראה'!$J28</f>
        <v>0</v>
      </c>
      <c r="AZ54" s="151">
        <f>(AZ$17&lt;='תכנון הבראה'!$F28+'תכנון הבראה'!$D28)*(AZ$17&gt;'תכנון הבראה'!$D28)*'תכנון הבראה'!$G28+(AZ$17&lt;='תכנון הבראה'!$D28)*'תכנון הבראה'!$J28</f>
        <v>0</v>
      </c>
      <c r="BA54" s="151">
        <f>(BA$17&lt;='תכנון הבראה'!$F28+'תכנון הבראה'!$D28)*(BA$17&gt;'תכנון הבראה'!$D28)*'תכנון הבראה'!$G28+(BA$17&lt;='תכנון הבראה'!$D28)*'תכנון הבראה'!$J28</f>
        <v>0</v>
      </c>
      <c r="BB54" s="151">
        <f>(BB$17&lt;='תכנון הבראה'!$F28+'תכנון הבראה'!$D28)*(BB$17&gt;'תכנון הבראה'!$D28)*'תכנון הבראה'!$G28+(BB$17&lt;='תכנון הבראה'!$D28)*'תכנון הבראה'!$J28</f>
        <v>0</v>
      </c>
      <c r="BC54" s="151">
        <f>(BC$17&lt;='תכנון הבראה'!$F28+'תכנון הבראה'!$D28)*(BC$17&gt;'תכנון הבראה'!$D28)*'תכנון הבראה'!$G28+(BC$17&lt;='תכנון הבראה'!$D28)*'תכנון הבראה'!$J28</f>
        <v>0</v>
      </c>
      <c r="BD54" s="151">
        <f>(BD$17&lt;='תכנון הבראה'!$F28+'תכנון הבראה'!$D28)*(BD$17&gt;'תכנון הבראה'!$D28)*'תכנון הבראה'!$G28+(BD$17&lt;='תכנון הבראה'!$D28)*'תכנון הבראה'!$J28</f>
        <v>0</v>
      </c>
      <c r="BE54" s="151">
        <f>(BE$17&lt;='תכנון הבראה'!$F28+'תכנון הבראה'!$D28)*(BE$17&gt;'תכנון הבראה'!$D28)*'תכנון הבראה'!$G28+(BE$17&lt;='תכנון הבראה'!$D28)*'תכנון הבראה'!$J28</f>
        <v>0</v>
      </c>
      <c r="BF54" s="151">
        <f>(BF$17&lt;='תכנון הבראה'!$F28+'תכנון הבראה'!$D28)*(BF$17&gt;'תכנון הבראה'!$D28)*'תכנון הבראה'!$G28+(BF$17&lt;='תכנון הבראה'!$D28)*'תכנון הבראה'!$J28</f>
        <v>0</v>
      </c>
      <c r="BG54" s="151">
        <f>(BG$17&lt;='תכנון הבראה'!$F28+'תכנון הבראה'!$D28)*(BG$17&gt;'תכנון הבראה'!$D28)*'תכנון הבראה'!$G28+(BG$17&lt;='תכנון הבראה'!$D28)*'תכנון הבראה'!$J28</f>
        <v>0</v>
      </c>
      <c r="BH54" s="151">
        <f>(BH$17&lt;='תכנון הבראה'!$F28+'תכנון הבראה'!$D28)*(BH$17&gt;'תכנון הבראה'!$D28)*'תכנון הבראה'!$G28+(BH$17&lt;='תכנון הבראה'!$D28)*'תכנון הבראה'!$J28</f>
        <v>0</v>
      </c>
      <c r="BI54" s="151">
        <f>(BI$17&lt;='תכנון הבראה'!$F28+'תכנון הבראה'!$D28)*(BI$17&gt;'תכנון הבראה'!$D28)*'תכנון הבראה'!$G28+(BI$17&lt;='תכנון הבראה'!$D28)*'תכנון הבראה'!$J28</f>
        <v>0</v>
      </c>
      <c r="BJ54" s="151">
        <f>(BJ$17&lt;='תכנון הבראה'!$F28+'תכנון הבראה'!$D28)*(BJ$17&gt;'תכנון הבראה'!$D28)*'תכנון הבראה'!$G28+(BJ$17&lt;='תכנון הבראה'!$D28)*'תכנון הבראה'!$J28</f>
        <v>0</v>
      </c>
      <c r="BK54" s="151">
        <f>(BK$17&lt;='תכנון הבראה'!$F28+'תכנון הבראה'!$D28)*(BK$17&gt;'תכנון הבראה'!$D28)*'תכנון הבראה'!$G28+(BK$17&lt;='תכנון הבראה'!$D28)*'תכנון הבראה'!$J28</f>
        <v>0</v>
      </c>
      <c r="BL54" s="151">
        <f>(BL$17&lt;='תכנון הבראה'!$F28+'תכנון הבראה'!$D28)*(BL$17&gt;'תכנון הבראה'!$D28)*'תכנון הבראה'!$G28+(BL$17&lt;='תכנון הבראה'!$D28)*'תכנון הבראה'!$J28</f>
        <v>0</v>
      </c>
      <c r="BM54" s="151">
        <f>(BM$17&lt;='תכנון הבראה'!$F28+'תכנון הבראה'!$D28)*(BM$17&gt;'תכנון הבראה'!$D28)*'תכנון הבראה'!$G28+(BM$17&lt;='תכנון הבראה'!$D28)*'תכנון הבראה'!$J28</f>
        <v>0</v>
      </c>
      <c r="BN54" s="151">
        <f>(BN$17&lt;='תכנון הבראה'!$F28+'תכנון הבראה'!$D28)*(BN$17&gt;'תכנון הבראה'!$D28)*'תכנון הבראה'!$G28+(BN$17&lt;='תכנון הבראה'!$D28)*'תכנון הבראה'!$J28</f>
        <v>0</v>
      </c>
      <c r="BO54" s="151">
        <f>(BO$17&lt;='תכנון הבראה'!$F28+'תכנון הבראה'!$D28)*(BO$17&gt;'תכנון הבראה'!$D28)*'תכנון הבראה'!$G28+(BO$17&lt;='תכנון הבראה'!$D28)*'תכנון הבראה'!$J28</f>
        <v>0</v>
      </c>
      <c r="BP54" s="151">
        <f>(BP$17&lt;='תכנון הבראה'!$F28+'תכנון הבראה'!$D28)*(BP$17&gt;'תכנון הבראה'!$D28)*'תכנון הבראה'!$G28+(BP$17&lt;='תכנון הבראה'!$D28)*'תכנון הבראה'!$J28</f>
        <v>0</v>
      </c>
      <c r="BQ54" s="151">
        <f>(BQ$17&lt;='תכנון הבראה'!$F28+'תכנון הבראה'!$D28)*(BQ$17&gt;'תכנון הבראה'!$D28)*'תכנון הבראה'!$G28+(BQ$17&lt;='תכנון הבראה'!$D28)*'תכנון הבראה'!$J28</f>
        <v>0</v>
      </c>
      <c r="BR54" s="151">
        <f>(BR$17&lt;='תכנון הבראה'!$F28+'תכנון הבראה'!$D28)*(BR$17&gt;'תכנון הבראה'!$D28)*'תכנון הבראה'!$G28+(BR$17&lt;='תכנון הבראה'!$D28)*'תכנון הבראה'!$J28</f>
        <v>0</v>
      </c>
      <c r="BS54" s="151">
        <f>(BS$17&lt;='תכנון הבראה'!$F28+'תכנון הבראה'!$D28)*(BS$17&gt;'תכנון הבראה'!$D28)*'תכנון הבראה'!$G28+(BS$17&lt;='תכנון הבראה'!$D28)*'תכנון הבראה'!$J28</f>
        <v>0</v>
      </c>
      <c r="BT54" s="151">
        <f>(BT$17&lt;='תכנון הבראה'!$F28+'תכנון הבראה'!$D28)*(BT$17&gt;'תכנון הבראה'!$D28)*'תכנון הבראה'!$G28+(BT$17&lt;='תכנון הבראה'!$D28)*'תכנון הבראה'!$J28</f>
        <v>0</v>
      </c>
      <c r="BU54" s="151">
        <f>(BU$17&lt;='תכנון הבראה'!$F28+'תכנון הבראה'!$D28)*(BU$17&gt;'תכנון הבראה'!$D28)*'תכנון הבראה'!$G28+(BU$17&lt;='תכנון הבראה'!$D28)*'תכנון הבראה'!$J28</f>
        <v>0</v>
      </c>
      <c r="BV54" s="151">
        <f>(BV$17&lt;='תכנון הבראה'!$F28+'תכנון הבראה'!$D28)*(BV$17&gt;'תכנון הבראה'!$D28)*'תכנון הבראה'!$G28+(BV$17&lt;='תכנון הבראה'!$D28)*'תכנון הבראה'!$J28</f>
        <v>0</v>
      </c>
      <c r="BW54" s="151">
        <f>(BW$17&lt;='תכנון הבראה'!$F28+'תכנון הבראה'!$D28)*(BW$17&gt;'תכנון הבראה'!$D28)*'תכנון הבראה'!$G28+(BW$17&lt;='תכנון הבראה'!$D28)*'תכנון הבראה'!$J28</f>
        <v>0</v>
      </c>
      <c r="BX54" s="151">
        <f>(BX$17&lt;='תכנון הבראה'!$F28+'תכנון הבראה'!$D28)*(BX$17&gt;'תכנון הבראה'!$D28)*'תכנון הבראה'!$G28+(BX$17&lt;='תכנון הבראה'!$D28)*'תכנון הבראה'!$J28</f>
        <v>0</v>
      </c>
      <c r="BY54" s="151">
        <f>(BY$17&lt;='תכנון הבראה'!$F28+'תכנון הבראה'!$D28)*(BY$17&gt;'תכנון הבראה'!$D28)*'תכנון הבראה'!$G28+(BY$17&lt;='תכנון הבראה'!$D28)*'תכנון הבראה'!$J28</f>
        <v>0</v>
      </c>
      <c r="BZ54" s="151">
        <f>(BZ$17&lt;='תכנון הבראה'!$F28+'תכנון הבראה'!$D28)*(BZ$17&gt;'תכנון הבראה'!$D28)*'תכנון הבראה'!$G28+(BZ$17&lt;='תכנון הבראה'!$D28)*'תכנון הבראה'!$J28</f>
        <v>0</v>
      </c>
      <c r="CA54" s="151">
        <f>(CA$17&lt;='תכנון הבראה'!$F28+'תכנון הבראה'!$D28)*(CA$17&gt;'תכנון הבראה'!$D28)*'תכנון הבראה'!$G28+(CA$17&lt;='תכנון הבראה'!$D28)*'תכנון הבראה'!$J28</f>
        <v>0</v>
      </c>
      <c r="CB54" s="151">
        <f>(CB$17&lt;='תכנון הבראה'!$F28+'תכנון הבראה'!$D28)*(CB$17&gt;'תכנון הבראה'!$D28)*'תכנון הבראה'!$G28+(CB$17&lt;='תכנון הבראה'!$D28)*'תכנון הבראה'!$J28</f>
        <v>0</v>
      </c>
      <c r="CC54" s="151">
        <f>(CC$17&lt;='תכנון הבראה'!$F28+'תכנון הבראה'!$D28)*(CC$17&gt;'תכנון הבראה'!$D28)*'תכנון הבראה'!$G28+(CC$17&lt;='תכנון הבראה'!$D28)*'תכנון הבראה'!$J28</f>
        <v>0</v>
      </c>
      <c r="CD54" s="151">
        <f>(CD$17&lt;='תכנון הבראה'!$F28+'תכנון הבראה'!$D28)*(CD$17&gt;'תכנון הבראה'!$D28)*'תכנון הבראה'!$G28+(CD$17&lt;='תכנון הבראה'!$D28)*'תכנון הבראה'!$J28</f>
        <v>0</v>
      </c>
      <c r="CE54" s="151">
        <f>(CE$17&lt;='תכנון הבראה'!$F28+'תכנון הבראה'!$D28)*(CE$17&gt;'תכנון הבראה'!$D28)*'תכנון הבראה'!$G28+(CE$17&lt;='תכנון הבראה'!$D28)*'תכנון הבראה'!$J28</f>
        <v>0</v>
      </c>
      <c r="CF54" s="151">
        <f>(CF$17&lt;='תכנון הבראה'!$F28+'תכנון הבראה'!$D28)*(CF$17&gt;'תכנון הבראה'!$D28)*'תכנון הבראה'!$G28+(CF$17&lt;='תכנון הבראה'!$D28)*'תכנון הבראה'!$J28</f>
        <v>0</v>
      </c>
      <c r="CG54" s="151">
        <f>(CG$17&lt;='תכנון הבראה'!$F28+'תכנון הבראה'!$D28)*(CG$17&gt;'תכנון הבראה'!$D28)*'תכנון הבראה'!$G28+(CG$17&lt;='תכנון הבראה'!$D28)*'תכנון הבראה'!$J28</f>
        <v>0</v>
      </c>
      <c r="CH54" s="151">
        <f>(CH$17&lt;='תכנון הבראה'!$F28+'תכנון הבראה'!$D28)*(CH$17&gt;'תכנון הבראה'!$D28)*'תכנון הבראה'!$G28+(CH$17&lt;='תכנון הבראה'!$D28)*'תכנון הבראה'!$J28</f>
        <v>0</v>
      </c>
      <c r="CI54" s="151">
        <f>(CI$17&lt;='תכנון הבראה'!$F28+'תכנון הבראה'!$D28)*(CI$17&gt;'תכנון הבראה'!$D28)*'תכנון הבראה'!$G28+(CI$17&lt;='תכנון הבראה'!$D28)*'תכנון הבראה'!$J28</f>
        <v>0</v>
      </c>
      <c r="CJ54" s="151">
        <f>(CJ$17&lt;='תכנון הבראה'!$F28+'תכנון הבראה'!$D28)*(CJ$17&gt;'תכנון הבראה'!$D28)*'תכנון הבראה'!$G28+(CJ$17&lt;='תכנון הבראה'!$D28)*'תכנון הבראה'!$J28</f>
        <v>0</v>
      </c>
      <c r="CK54" s="151">
        <f>(CK$17&lt;='תכנון הבראה'!$F28+'תכנון הבראה'!$D28)*(CK$17&gt;'תכנון הבראה'!$D28)*'תכנון הבראה'!$G28+(CK$17&lt;='תכנון הבראה'!$D28)*'תכנון הבראה'!$J28</f>
        <v>0</v>
      </c>
      <c r="CL54" s="151">
        <f>(CL$17&lt;='תכנון הבראה'!$F28+'תכנון הבראה'!$D28)*(CL$17&gt;'תכנון הבראה'!$D28)*'תכנון הבראה'!$G28+(CL$17&lt;='תכנון הבראה'!$D28)*'תכנון הבראה'!$J28</f>
        <v>0</v>
      </c>
      <c r="CM54" s="151">
        <f>(CM$17&lt;='תכנון הבראה'!$F28+'תכנון הבראה'!$D28)*(CM$17&gt;'תכנון הבראה'!$D28)*'תכנון הבראה'!$G28+(CM$17&lt;='תכנון הבראה'!$D28)*'תכנון הבראה'!$J28</f>
        <v>0</v>
      </c>
      <c r="CN54" s="151">
        <f>(CN$17&lt;='תכנון הבראה'!$F28+'תכנון הבראה'!$D28)*(CN$17&gt;'תכנון הבראה'!$D28)*'תכנון הבראה'!$G28+(CN$17&lt;='תכנון הבראה'!$D28)*'תכנון הבראה'!$J28</f>
        <v>0</v>
      </c>
      <c r="CO54" s="151">
        <f>(CO$17&lt;='תכנון הבראה'!$F28+'תכנון הבראה'!$D28)*(CO$17&gt;'תכנון הבראה'!$D28)*'תכנון הבראה'!$G28+(CO$17&lt;='תכנון הבראה'!$D28)*'תכנון הבראה'!$J28</f>
        <v>0</v>
      </c>
      <c r="CP54" s="151">
        <f>(CP$17&lt;='תכנון הבראה'!$F28+'תכנון הבראה'!$D28)*(CP$17&gt;'תכנון הבראה'!$D28)*'תכנון הבראה'!$G28+(CP$17&lt;='תכנון הבראה'!$D28)*'תכנון הבראה'!$J28</f>
        <v>0</v>
      </c>
      <c r="CQ54" s="151">
        <f>(CQ$17&lt;='תכנון הבראה'!$F28+'תכנון הבראה'!$D28)*(CQ$17&gt;'תכנון הבראה'!$D28)*'תכנון הבראה'!$G28+(CQ$17&lt;='תכנון הבראה'!$D28)*'תכנון הבראה'!$J28</f>
        <v>0</v>
      </c>
      <c r="CR54" s="151">
        <f>(CR$17&lt;='תכנון הבראה'!$F28+'תכנון הבראה'!$D28)*(CR$17&gt;'תכנון הבראה'!$D28)*'תכנון הבראה'!$G28+(CR$17&lt;='תכנון הבראה'!$D28)*'תכנון הבראה'!$J28</f>
        <v>0</v>
      </c>
      <c r="CS54" s="151">
        <f>(CS$17&lt;='תכנון הבראה'!$F28+'תכנון הבראה'!$D28)*(CS$17&gt;'תכנון הבראה'!$D28)*'תכנון הבראה'!$G28+(CS$17&lt;='תכנון הבראה'!$D28)*'תכנון הבראה'!$J28</f>
        <v>0</v>
      </c>
      <c r="CT54" s="151">
        <f>(CT$17&lt;='תכנון הבראה'!$F28+'תכנון הבראה'!$D28)*(CT$17&gt;'תכנון הבראה'!$D28)*'תכנון הבראה'!$G28+(CT$17&lt;='תכנון הבראה'!$D28)*'תכנון הבראה'!$J28</f>
        <v>0</v>
      </c>
      <c r="CU54" s="151">
        <f>(CU$17&lt;='תכנון הבראה'!$F28+'תכנון הבראה'!$D28)*(CU$17&gt;'תכנון הבראה'!$D28)*'תכנון הבראה'!$G28+(CU$17&lt;='תכנון הבראה'!$D28)*'תכנון הבראה'!$J28</f>
        <v>0</v>
      </c>
      <c r="CV54" s="151">
        <f>(CV$17&lt;='תכנון הבראה'!$F28+'תכנון הבראה'!$D28)*(CV$17&gt;'תכנון הבראה'!$D28)*'תכנון הבראה'!$G28+(CV$17&lt;='תכנון הבראה'!$D28)*'תכנון הבראה'!$J28</f>
        <v>0</v>
      </c>
      <c r="CW54" s="151">
        <f>(CW$17&lt;='תכנון הבראה'!$F28+'תכנון הבראה'!$D28)*(CW$17&gt;'תכנון הבראה'!$D28)*'תכנון הבראה'!$G28+(CW$17&lt;='תכנון הבראה'!$D28)*'תכנון הבראה'!$J28</f>
        <v>0</v>
      </c>
      <c r="CX54" s="151">
        <f>(CX$17&lt;='תכנון הבראה'!$F28+'תכנון הבראה'!$D28)*(CX$17&gt;'תכנון הבראה'!$D28)*'תכנון הבראה'!$G28+(CX$17&lt;='תכנון הבראה'!$D28)*'תכנון הבראה'!$J28</f>
        <v>0</v>
      </c>
      <c r="CY54" s="151">
        <f>(CY$17&lt;='תכנון הבראה'!$F28+'תכנון הבראה'!$D28)*(CY$17&gt;'תכנון הבראה'!$D28)*'תכנון הבראה'!$G28+(CY$17&lt;='תכנון הבראה'!$D28)*'תכנון הבראה'!$J28</f>
        <v>0</v>
      </c>
      <c r="CZ54" s="151">
        <f>(CZ$17&lt;='תכנון הבראה'!$F28+'תכנון הבראה'!$D28)*(CZ$17&gt;'תכנון הבראה'!$D28)*'תכנון הבראה'!$G28+(CZ$17&lt;='תכנון הבראה'!$D28)*'תכנון הבראה'!$J28</f>
        <v>0</v>
      </c>
      <c r="DA54" s="134"/>
    </row>
    <row r="55" spans="1:105" hidden="1" outlineLevel="1">
      <c r="A55" s="189" t="str">
        <f>'תכנון הבראה'!A29</f>
        <v>הלוואה 2</v>
      </c>
      <c r="E55" s="151">
        <f>(E$17&lt;='תכנון הבראה'!$F29+'תכנון הבראה'!$D29)*(E$17&gt;'תכנון הבראה'!$D29)*'תכנון הבראה'!$G29+(E$17&lt;='תכנון הבראה'!$D29)*'תכנון הבראה'!$J29</f>
        <v>0</v>
      </c>
      <c r="F55" s="151">
        <f>(F$17&lt;='תכנון הבראה'!$F29+'תכנון הבראה'!$D29)*(F$17&gt;'תכנון הבראה'!$D29)*'תכנון הבראה'!$G29+(F$17&lt;='תכנון הבראה'!$D29)*'תכנון הבראה'!$J29</f>
        <v>0</v>
      </c>
      <c r="G55" s="151">
        <f>(G$17&lt;='תכנון הבראה'!$F29+'תכנון הבראה'!$D29)*(G$17&gt;'תכנון הבראה'!$D29)*'תכנון הבראה'!$G29+(G$17&lt;='תכנון הבראה'!$D29)*'תכנון הבראה'!$J29</f>
        <v>0</v>
      </c>
      <c r="H55" s="151">
        <f>(H$17&lt;='תכנון הבראה'!$F29+'תכנון הבראה'!$D29)*(H$17&gt;'תכנון הבראה'!$D29)*'תכנון הבראה'!$G29+(H$17&lt;='תכנון הבראה'!$D29)*'תכנון הבראה'!$J29</f>
        <v>0</v>
      </c>
      <c r="I55" s="151">
        <f>(I$17&lt;='תכנון הבראה'!$F29+'תכנון הבראה'!$D29)*(I$17&gt;'תכנון הבראה'!$D29)*'תכנון הבראה'!$G29+(I$17&lt;='תכנון הבראה'!$D29)*'תכנון הבראה'!$J29</f>
        <v>0</v>
      </c>
      <c r="J55" s="151">
        <f>(J$17&lt;='תכנון הבראה'!$F29+'תכנון הבראה'!$D29)*(J$17&gt;'תכנון הבראה'!$D29)*'תכנון הבראה'!$G29+(J$17&lt;='תכנון הבראה'!$D29)*'תכנון הבראה'!$J29</f>
        <v>0</v>
      </c>
      <c r="K55" s="151">
        <f>(K$17&lt;='תכנון הבראה'!$F29+'תכנון הבראה'!$D29)*(K$17&gt;'תכנון הבראה'!$D29)*'תכנון הבראה'!$G29+(K$17&lt;='תכנון הבראה'!$D29)*'תכנון הבראה'!$J29</f>
        <v>0</v>
      </c>
      <c r="L55" s="151">
        <f>(L$17&lt;='תכנון הבראה'!$F29+'תכנון הבראה'!$D29)*(L$17&gt;'תכנון הבראה'!$D29)*'תכנון הבראה'!$G29+(L$17&lt;='תכנון הבראה'!$D29)*'תכנון הבראה'!$J29</f>
        <v>0</v>
      </c>
      <c r="M55" s="151">
        <f>(M$17&lt;='תכנון הבראה'!$F29+'תכנון הבראה'!$D29)*(M$17&gt;'תכנון הבראה'!$D29)*'תכנון הבראה'!$G29+(M$17&lt;='תכנון הבראה'!$D29)*'תכנון הבראה'!$J29</f>
        <v>0</v>
      </c>
      <c r="N55" s="151">
        <f>(N$17&lt;='תכנון הבראה'!$F29+'תכנון הבראה'!$D29)*(N$17&gt;'תכנון הבראה'!$D29)*'תכנון הבראה'!$G29+(N$17&lt;='תכנון הבראה'!$D29)*'תכנון הבראה'!$J29</f>
        <v>0</v>
      </c>
      <c r="O55" s="151">
        <f>(O$17&lt;='תכנון הבראה'!$F29+'תכנון הבראה'!$D29)*(O$17&gt;'תכנון הבראה'!$D29)*'תכנון הבראה'!$G29+(O$17&lt;='תכנון הבראה'!$D29)*'תכנון הבראה'!$J29</f>
        <v>0</v>
      </c>
      <c r="P55" s="151">
        <f>(P$17&lt;='תכנון הבראה'!$F29+'תכנון הבראה'!$D29)*(P$17&gt;'תכנון הבראה'!$D29)*'תכנון הבראה'!$G29+(P$17&lt;='תכנון הבראה'!$D29)*'תכנון הבראה'!$J29</f>
        <v>0</v>
      </c>
      <c r="Q55" s="151">
        <f>(Q$17&lt;='תכנון הבראה'!$F29+'תכנון הבראה'!$D29)*(Q$17&gt;'תכנון הבראה'!$D29)*'תכנון הבראה'!$G29+(Q$17&lt;='תכנון הבראה'!$D29)*'תכנון הבראה'!$J29</f>
        <v>0</v>
      </c>
      <c r="R55" s="151">
        <f>(R$17&lt;='תכנון הבראה'!$F29+'תכנון הבראה'!$D29)*(R$17&gt;'תכנון הבראה'!$D29)*'תכנון הבראה'!$G29+(R$17&lt;='תכנון הבראה'!$D29)*'תכנון הבראה'!$J29</f>
        <v>0</v>
      </c>
      <c r="S55" s="151">
        <f>(S$17&lt;='תכנון הבראה'!$F29+'תכנון הבראה'!$D29)*(S$17&gt;'תכנון הבראה'!$D29)*'תכנון הבראה'!$G29+(S$17&lt;='תכנון הבראה'!$D29)*'תכנון הבראה'!$J29</f>
        <v>0</v>
      </c>
      <c r="T55" s="151">
        <f>(T$17&lt;='תכנון הבראה'!$F29+'תכנון הבראה'!$D29)*(T$17&gt;'תכנון הבראה'!$D29)*'תכנון הבראה'!$G29+(T$17&lt;='תכנון הבראה'!$D29)*'תכנון הבראה'!$J29</f>
        <v>0</v>
      </c>
      <c r="U55" s="151">
        <f>(U$17&lt;='תכנון הבראה'!$F29+'תכנון הבראה'!$D29)*(U$17&gt;'תכנון הבראה'!$D29)*'תכנון הבראה'!$G29+(U$17&lt;='תכנון הבראה'!$D29)*'תכנון הבראה'!$J29</f>
        <v>0</v>
      </c>
      <c r="V55" s="151">
        <f>(V$17&lt;='תכנון הבראה'!$F29+'תכנון הבראה'!$D29)*(V$17&gt;'תכנון הבראה'!$D29)*'תכנון הבראה'!$G29+(V$17&lt;='תכנון הבראה'!$D29)*'תכנון הבראה'!$J29</f>
        <v>0</v>
      </c>
      <c r="W55" s="151">
        <f>(W$17&lt;='תכנון הבראה'!$F29+'תכנון הבראה'!$D29)*(W$17&gt;'תכנון הבראה'!$D29)*'תכנון הבראה'!$G29+(W$17&lt;='תכנון הבראה'!$D29)*'תכנון הבראה'!$J29</f>
        <v>0</v>
      </c>
      <c r="X55" s="151">
        <f>(X$17&lt;='תכנון הבראה'!$F29+'תכנון הבראה'!$D29)*(X$17&gt;'תכנון הבראה'!$D29)*'תכנון הבראה'!$G29+(X$17&lt;='תכנון הבראה'!$D29)*'תכנון הבראה'!$J29</f>
        <v>0</v>
      </c>
      <c r="Y55" s="151">
        <f>(Y$17&lt;='תכנון הבראה'!$F29+'תכנון הבראה'!$D29)*(Y$17&gt;'תכנון הבראה'!$D29)*'תכנון הבראה'!$G29+(Y$17&lt;='תכנון הבראה'!$D29)*'תכנון הבראה'!$J29</f>
        <v>0</v>
      </c>
      <c r="Z55" s="151">
        <f>(Z$17&lt;='תכנון הבראה'!$F29+'תכנון הבראה'!$D29)*(Z$17&gt;'תכנון הבראה'!$D29)*'תכנון הבראה'!$G29+(Z$17&lt;='תכנון הבראה'!$D29)*'תכנון הבראה'!$J29</f>
        <v>0</v>
      </c>
      <c r="AA55" s="151">
        <f>(AA$17&lt;='תכנון הבראה'!$F29+'תכנון הבראה'!$D29)*(AA$17&gt;'תכנון הבראה'!$D29)*'תכנון הבראה'!$G29+(AA$17&lt;='תכנון הבראה'!$D29)*'תכנון הבראה'!$J29</f>
        <v>0</v>
      </c>
      <c r="AB55" s="151">
        <f>(AB$17&lt;='תכנון הבראה'!$F29+'תכנון הבראה'!$D29)*(AB$17&gt;'תכנון הבראה'!$D29)*'תכנון הבראה'!$G29+(AB$17&lt;='תכנון הבראה'!$D29)*'תכנון הבראה'!$J29</f>
        <v>0</v>
      </c>
      <c r="AC55" s="151">
        <f>(AC$17&lt;='תכנון הבראה'!$F29+'תכנון הבראה'!$D29)*(AC$17&gt;'תכנון הבראה'!$D29)*'תכנון הבראה'!$G29+(AC$17&lt;='תכנון הבראה'!$D29)*'תכנון הבראה'!$J29</f>
        <v>0</v>
      </c>
      <c r="AD55" s="151">
        <f>(AD$17&lt;='תכנון הבראה'!$F29+'תכנון הבראה'!$D29)*(AD$17&gt;'תכנון הבראה'!$D29)*'תכנון הבראה'!$G29+(AD$17&lt;='תכנון הבראה'!$D29)*'תכנון הבראה'!$J29</f>
        <v>0</v>
      </c>
      <c r="AE55" s="151">
        <f>(AE$17&lt;='תכנון הבראה'!$F29+'תכנון הבראה'!$D29)*(AE$17&gt;'תכנון הבראה'!$D29)*'תכנון הבראה'!$G29+(AE$17&lt;='תכנון הבראה'!$D29)*'תכנון הבראה'!$J29</f>
        <v>0</v>
      </c>
      <c r="AF55" s="151">
        <f>(AF$17&lt;='תכנון הבראה'!$F29+'תכנון הבראה'!$D29)*(AF$17&gt;'תכנון הבראה'!$D29)*'תכנון הבראה'!$G29+(AF$17&lt;='תכנון הבראה'!$D29)*'תכנון הבראה'!$J29</f>
        <v>0</v>
      </c>
      <c r="AG55" s="151">
        <f>(AG$17&lt;='תכנון הבראה'!$F29+'תכנון הבראה'!$D29)*(AG$17&gt;'תכנון הבראה'!$D29)*'תכנון הבראה'!$G29+(AG$17&lt;='תכנון הבראה'!$D29)*'תכנון הבראה'!$J29</f>
        <v>0</v>
      </c>
      <c r="AH55" s="151">
        <f>(AH$17&lt;='תכנון הבראה'!$F29+'תכנון הבראה'!$D29)*(AH$17&gt;'תכנון הבראה'!$D29)*'תכנון הבראה'!$G29+(AH$17&lt;='תכנון הבראה'!$D29)*'תכנון הבראה'!$J29</f>
        <v>0</v>
      </c>
      <c r="AI55" s="151">
        <f>(AI$17&lt;='תכנון הבראה'!$F29+'תכנון הבראה'!$D29)*(AI$17&gt;'תכנון הבראה'!$D29)*'תכנון הבראה'!$G29+(AI$17&lt;='תכנון הבראה'!$D29)*'תכנון הבראה'!$J29</f>
        <v>0</v>
      </c>
      <c r="AJ55" s="151">
        <f>(AJ$17&lt;='תכנון הבראה'!$F29+'תכנון הבראה'!$D29)*(AJ$17&gt;'תכנון הבראה'!$D29)*'תכנון הבראה'!$G29+(AJ$17&lt;='תכנון הבראה'!$D29)*'תכנון הבראה'!$J29</f>
        <v>0</v>
      </c>
      <c r="AK55" s="151">
        <f>(AK$17&lt;='תכנון הבראה'!$F29+'תכנון הבראה'!$D29)*(AK$17&gt;'תכנון הבראה'!$D29)*'תכנון הבראה'!$G29+(AK$17&lt;='תכנון הבראה'!$D29)*'תכנון הבראה'!$J29</f>
        <v>0</v>
      </c>
      <c r="AL55" s="151">
        <f>(AL$17&lt;='תכנון הבראה'!$F29+'תכנון הבראה'!$D29)*(AL$17&gt;'תכנון הבראה'!$D29)*'תכנון הבראה'!$G29+(AL$17&lt;='תכנון הבראה'!$D29)*'תכנון הבראה'!$J29</f>
        <v>0</v>
      </c>
      <c r="AM55" s="151">
        <f>(AM$17&lt;='תכנון הבראה'!$F29+'תכנון הבראה'!$D29)*(AM$17&gt;'תכנון הבראה'!$D29)*'תכנון הבראה'!$G29+(AM$17&lt;='תכנון הבראה'!$D29)*'תכנון הבראה'!$J29</f>
        <v>0</v>
      </c>
      <c r="AN55" s="151">
        <f>(AN$17&lt;='תכנון הבראה'!$F29+'תכנון הבראה'!$D29)*(AN$17&gt;'תכנון הבראה'!$D29)*'תכנון הבראה'!$G29+(AN$17&lt;='תכנון הבראה'!$D29)*'תכנון הבראה'!$J29</f>
        <v>0</v>
      </c>
      <c r="AO55" s="151">
        <f>(AO$17&lt;='תכנון הבראה'!$F29+'תכנון הבראה'!$D29)*(AO$17&gt;'תכנון הבראה'!$D29)*'תכנון הבראה'!$G29+(AO$17&lt;='תכנון הבראה'!$D29)*'תכנון הבראה'!$J29</f>
        <v>0</v>
      </c>
      <c r="AP55" s="151">
        <f>(AP$17&lt;='תכנון הבראה'!$F29+'תכנון הבראה'!$D29)*(AP$17&gt;'תכנון הבראה'!$D29)*'תכנון הבראה'!$G29+(AP$17&lt;='תכנון הבראה'!$D29)*'תכנון הבראה'!$J29</f>
        <v>0</v>
      </c>
      <c r="AQ55" s="151">
        <f>(AQ$17&lt;='תכנון הבראה'!$F29+'תכנון הבראה'!$D29)*(AQ$17&gt;'תכנון הבראה'!$D29)*'תכנון הבראה'!$G29+(AQ$17&lt;='תכנון הבראה'!$D29)*'תכנון הבראה'!$J29</f>
        <v>0</v>
      </c>
      <c r="AR55" s="151">
        <f>(AR$17&lt;='תכנון הבראה'!$F29+'תכנון הבראה'!$D29)*(AR$17&gt;'תכנון הבראה'!$D29)*'תכנון הבראה'!$G29+(AR$17&lt;='תכנון הבראה'!$D29)*'תכנון הבראה'!$J29</f>
        <v>0</v>
      </c>
      <c r="AS55" s="151">
        <f>(AS$17&lt;='תכנון הבראה'!$F29+'תכנון הבראה'!$D29)*(AS$17&gt;'תכנון הבראה'!$D29)*'תכנון הבראה'!$G29+(AS$17&lt;='תכנון הבראה'!$D29)*'תכנון הבראה'!$J29</f>
        <v>0</v>
      </c>
      <c r="AT55" s="151">
        <f>(AT$17&lt;='תכנון הבראה'!$F29+'תכנון הבראה'!$D29)*(AT$17&gt;'תכנון הבראה'!$D29)*'תכנון הבראה'!$G29+(AT$17&lt;='תכנון הבראה'!$D29)*'תכנון הבראה'!$J29</f>
        <v>0</v>
      </c>
      <c r="AU55" s="151">
        <f>(AU$17&lt;='תכנון הבראה'!$F29+'תכנון הבראה'!$D29)*(AU$17&gt;'תכנון הבראה'!$D29)*'תכנון הבראה'!$G29+(AU$17&lt;='תכנון הבראה'!$D29)*'תכנון הבראה'!$J29</f>
        <v>0</v>
      </c>
      <c r="AV55" s="151">
        <f>(AV$17&lt;='תכנון הבראה'!$F29+'תכנון הבראה'!$D29)*(AV$17&gt;'תכנון הבראה'!$D29)*'תכנון הבראה'!$G29+(AV$17&lt;='תכנון הבראה'!$D29)*'תכנון הבראה'!$J29</f>
        <v>0</v>
      </c>
      <c r="AW55" s="151">
        <f>(AW$17&lt;='תכנון הבראה'!$F29+'תכנון הבראה'!$D29)*(AW$17&gt;'תכנון הבראה'!$D29)*'תכנון הבראה'!$G29+(AW$17&lt;='תכנון הבראה'!$D29)*'תכנון הבראה'!$J29</f>
        <v>0</v>
      </c>
      <c r="AX55" s="151">
        <f>(AX$17&lt;='תכנון הבראה'!$F29+'תכנון הבראה'!$D29)*(AX$17&gt;'תכנון הבראה'!$D29)*'תכנון הבראה'!$G29+(AX$17&lt;='תכנון הבראה'!$D29)*'תכנון הבראה'!$J29</f>
        <v>0</v>
      </c>
      <c r="AY55" s="151">
        <f>(AY$17&lt;='תכנון הבראה'!$F29+'תכנון הבראה'!$D29)*(AY$17&gt;'תכנון הבראה'!$D29)*'תכנון הבראה'!$G29+(AY$17&lt;='תכנון הבראה'!$D29)*'תכנון הבראה'!$J29</f>
        <v>0</v>
      </c>
      <c r="AZ55" s="151">
        <f>(AZ$17&lt;='תכנון הבראה'!$F29+'תכנון הבראה'!$D29)*(AZ$17&gt;'תכנון הבראה'!$D29)*'תכנון הבראה'!$G29+(AZ$17&lt;='תכנון הבראה'!$D29)*'תכנון הבראה'!$J29</f>
        <v>0</v>
      </c>
      <c r="BA55" s="151">
        <f>(BA$17&lt;='תכנון הבראה'!$F29+'תכנון הבראה'!$D29)*(BA$17&gt;'תכנון הבראה'!$D29)*'תכנון הבראה'!$G29+(BA$17&lt;='תכנון הבראה'!$D29)*'תכנון הבראה'!$J29</f>
        <v>0</v>
      </c>
      <c r="BB55" s="151">
        <f>(BB$17&lt;='תכנון הבראה'!$F29+'תכנון הבראה'!$D29)*(BB$17&gt;'תכנון הבראה'!$D29)*'תכנון הבראה'!$G29+(BB$17&lt;='תכנון הבראה'!$D29)*'תכנון הבראה'!$J29</f>
        <v>0</v>
      </c>
      <c r="BC55" s="151">
        <f>(BC$17&lt;='תכנון הבראה'!$F29+'תכנון הבראה'!$D29)*(BC$17&gt;'תכנון הבראה'!$D29)*'תכנון הבראה'!$G29+(BC$17&lt;='תכנון הבראה'!$D29)*'תכנון הבראה'!$J29</f>
        <v>0</v>
      </c>
      <c r="BD55" s="151">
        <f>(BD$17&lt;='תכנון הבראה'!$F29+'תכנון הבראה'!$D29)*(BD$17&gt;'תכנון הבראה'!$D29)*'תכנון הבראה'!$G29+(BD$17&lt;='תכנון הבראה'!$D29)*'תכנון הבראה'!$J29</f>
        <v>0</v>
      </c>
      <c r="BE55" s="151">
        <f>(BE$17&lt;='תכנון הבראה'!$F29+'תכנון הבראה'!$D29)*(BE$17&gt;'תכנון הבראה'!$D29)*'תכנון הבראה'!$G29+(BE$17&lt;='תכנון הבראה'!$D29)*'תכנון הבראה'!$J29</f>
        <v>0</v>
      </c>
      <c r="BF55" s="151">
        <f>(BF$17&lt;='תכנון הבראה'!$F29+'תכנון הבראה'!$D29)*(BF$17&gt;'תכנון הבראה'!$D29)*'תכנון הבראה'!$G29+(BF$17&lt;='תכנון הבראה'!$D29)*'תכנון הבראה'!$J29</f>
        <v>0</v>
      </c>
      <c r="BG55" s="151">
        <f>(BG$17&lt;='תכנון הבראה'!$F29+'תכנון הבראה'!$D29)*(BG$17&gt;'תכנון הבראה'!$D29)*'תכנון הבראה'!$G29+(BG$17&lt;='תכנון הבראה'!$D29)*'תכנון הבראה'!$J29</f>
        <v>0</v>
      </c>
      <c r="BH55" s="151">
        <f>(BH$17&lt;='תכנון הבראה'!$F29+'תכנון הבראה'!$D29)*(BH$17&gt;'תכנון הבראה'!$D29)*'תכנון הבראה'!$G29+(BH$17&lt;='תכנון הבראה'!$D29)*'תכנון הבראה'!$J29</f>
        <v>0</v>
      </c>
      <c r="BI55" s="151">
        <f>(BI$17&lt;='תכנון הבראה'!$F29+'תכנון הבראה'!$D29)*(BI$17&gt;'תכנון הבראה'!$D29)*'תכנון הבראה'!$G29+(BI$17&lt;='תכנון הבראה'!$D29)*'תכנון הבראה'!$J29</f>
        <v>0</v>
      </c>
      <c r="BJ55" s="151">
        <f>(BJ$17&lt;='תכנון הבראה'!$F29+'תכנון הבראה'!$D29)*(BJ$17&gt;'תכנון הבראה'!$D29)*'תכנון הבראה'!$G29+(BJ$17&lt;='תכנון הבראה'!$D29)*'תכנון הבראה'!$J29</f>
        <v>0</v>
      </c>
      <c r="BK55" s="151">
        <f>(BK$17&lt;='תכנון הבראה'!$F29+'תכנון הבראה'!$D29)*(BK$17&gt;'תכנון הבראה'!$D29)*'תכנון הבראה'!$G29+(BK$17&lt;='תכנון הבראה'!$D29)*'תכנון הבראה'!$J29</f>
        <v>0</v>
      </c>
      <c r="BL55" s="151">
        <f>(BL$17&lt;='תכנון הבראה'!$F29+'תכנון הבראה'!$D29)*(BL$17&gt;'תכנון הבראה'!$D29)*'תכנון הבראה'!$G29+(BL$17&lt;='תכנון הבראה'!$D29)*'תכנון הבראה'!$J29</f>
        <v>0</v>
      </c>
      <c r="BM55" s="151">
        <f>(BM$17&lt;='תכנון הבראה'!$F29+'תכנון הבראה'!$D29)*(BM$17&gt;'תכנון הבראה'!$D29)*'תכנון הבראה'!$G29+(BM$17&lt;='תכנון הבראה'!$D29)*'תכנון הבראה'!$J29</f>
        <v>0</v>
      </c>
      <c r="BN55" s="151">
        <f>(BN$17&lt;='תכנון הבראה'!$F29+'תכנון הבראה'!$D29)*(BN$17&gt;'תכנון הבראה'!$D29)*'תכנון הבראה'!$G29+(BN$17&lt;='תכנון הבראה'!$D29)*'תכנון הבראה'!$J29</f>
        <v>0</v>
      </c>
      <c r="BO55" s="151">
        <f>(BO$17&lt;='תכנון הבראה'!$F29+'תכנון הבראה'!$D29)*(BO$17&gt;'תכנון הבראה'!$D29)*'תכנון הבראה'!$G29+(BO$17&lt;='תכנון הבראה'!$D29)*'תכנון הבראה'!$J29</f>
        <v>0</v>
      </c>
      <c r="BP55" s="151">
        <f>(BP$17&lt;='תכנון הבראה'!$F29+'תכנון הבראה'!$D29)*(BP$17&gt;'תכנון הבראה'!$D29)*'תכנון הבראה'!$G29+(BP$17&lt;='תכנון הבראה'!$D29)*'תכנון הבראה'!$J29</f>
        <v>0</v>
      </c>
      <c r="BQ55" s="151">
        <f>(BQ$17&lt;='תכנון הבראה'!$F29+'תכנון הבראה'!$D29)*(BQ$17&gt;'תכנון הבראה'!$D29)*'תכנון הבראה'!$G29+(BQ$17&lt;='תכנון הבראה'!$D29)*'תכנון הבראה'!$J29</f>
        <v>0</v>
      </c>
      <c r="BR55" s="151">
        <f>(BR$17&lt;='תכנון הבראה'!$F29+'תכנון הבראה'!$D29)*(BR$17&gt;'תכנון הבראה'!$D29)*'תכנון הבראה'!$G29+(BR$17&lt;='תכנון הבראה'!$D29)*'תכנון הבראה'!$J29</f>
        <v>0</v>
      </c>
      <c r="BS55" s="151">
        <f>(BS$17&lt;='תכנון הבראה'!$F29+'תכנון הבראה'!$D29)*(BS$17&gt;'תכנון הבראה'!$D29)*'תכנון הבראה'!$G29+(BS$17&lt;='תכנון הבראה'!$D29)*'תכנון הבראה'!$J29</f>
        <v>0</v>
      </c>
      <c r="BT55" s="151">
        <f>(BT$17&lt;='תכנון הבראה'!$F29+'תכנון הבראה'!$D29)*(BT$17&gt;'תכנון הבראה'!$D29)*'תכנון הבראה'!$G29+(BT$17&lt;='תכנון הבראה'!$D29)*'תכנון הבראה'!$J29</f>
        <v>0</v>
      </c>
      <c r="BU55" s="151">
        <f>(BU$17&lt;='תכנון הבראה'!$F29+'תכנון הבראה'!$D29)*(BU$17&gt;'תכנון הבראה'!$D29)*'תכנון הבראה'!$G29+(BU$17&lt;='תכנון הבראה'!$D29)*'תכנון הבראה'!$J29</f>
        <v>0</v>
      </c>
      <c r="BV55" s="151">
        <f>(BV$17&lt;='תכנון הבראה'!$F29+'תכנון הבראה'!$D29)*(BV$17&gt;'תכנון הבראה'!$D29)*'תכנון הבראה'!$G29+(BV$17&lt;='תכנון הבראה'!$D29)*'תכנון הבראה'!$J29</f>
        <v>0</v>
      </c>
      <c r="BW55" s="151">
        <f>(BW$17&lt;='תכנון הבראה'!$F29+'תכנון הבראה'!$D29)*(BW$17&gt;'תכנון הבראה'!$D29)*'תכנון הבראה'!$G29+(BW$17&lt;='תכנון הבראה'!$D29)*'תכנון הבראה'!$J29</f>
        <v>0</v>
      </c>
      <c r="BX55" s="151">
        <f>(BX$17&lt;='תכנון הבראה'!$F29+'תכנון הבראה'!$D29)*(BX$17&gt;'תכנון הבראה'!$D29)*'תכנון הבראה'!$G29+(BX$17&lt;='תכנון הבראה'!$D29)*'תכנון הבראה'!$J29</f>
        <v>0</v>
      </c>
      <c r="BY55" s="151">
        <f>(BY$17&lt;='תכנון הבראה'!$F29+'תכנון הבראה'!$D29)*(BY$17&gt;'תכנון הבראה'!$D29)*'תכנון הבראה'!$G29+(BY$17&lt;='תכנון הבראה'!$D29)*'תכנון הבראה'!$J29</f>
        <v>0</v>
      </c>
      <c r="BZ55" s="151">
        <f>(BZ$17&lt;='תכנון הבראה'!$F29+'תכנון הבראה'!$D29)*(BZ$17&gt;'תכנון הבראה'!$D29)*'תכנון הבראה'!$G29+(BZ$17&lt;='תכנון הבראה'!$D29)*'תכנון הבראה'!$J29</f>
        <v>0</v>
      </c>
      <c r="CA55" s="151">
        <f>(CA$17&lt;='תכנון הבראה'!$F29+'תכנון הבראה'!$D29)*(CA$17&gt;'תכנון הבראה'!$D29)*'תכנון הבראה'!$G29+(CA$17&lt;='תכנון הבראה'!$D29)*'תכנון הבראה'!$J29</f>
        <v>0</v>
      </c>
      <c r="CB55" s="151">
        <f>(CB$17&lt;='תכנון הבראה'!$F29+'תכנון הבראה'!$D29)*(CB$17&gt;'תכנון הבראה'!$D29)*'תכנון הבראה'!$G29+(CB$17&lt;='תכנון הבראה'!$D29)*'תכנון הבראה'!$J29</f>
        <v>0</v>
      </c>
      <c r="CC55" s="151">
        <f>(CC$17&lt;='תכנון הבראה'!$F29+'תכנון הבראה'!$D29)*(CC$17&gt;'תכנון הבראה'!$D29)*'תכנון הבראה'!$G29+(CC$17&lt;='תכנון הבראה'!$D29)*'תכנון הבראה'!$J29</f>
        <v>0</v>
      </c>
      <c r="CD55" s="151">
        <f>(CD$17&lt;='תכנון הבראה'!$F29+'תכנון הבראה'!$D29)*(CD$17&gt;'תכנון הבראה'!$D29)*'תכנון הבראה'!$G29+(CD$17&lt;='תכנון הבראה'!$D29)*'תכנון הבראה'!$J29</f>
        <v>0</v>
      </c>
      <c r="CE55" s="151">
        <f>(CE$17&lt;='תכנון הבראה'!$F29+'תכנון הבראה'!$D29)*(CE$17&gt;'תכנון הבראה'!$D29)*'תכנון הבראה'!$G29+(CE$17&lt;='תכנון הבראה'!$D29)*'תכנון הבראה'!$J29</f>
        <v>0</v>
      </c>
      <c r="CF55" s="151">
        <f>(CF$17&lt;='תכנון הבראה'!$F29+'תכנון הבראה'!$D29)*(CF$17&gt;'תכנון הבראה'!$D29)*'תכנון הבראה'!$G29+(CF$17&lt;='תכנון הבראה'!$D29)*'תכנון הבראה'!$J29</f>
        <v>0</v>
      </c>
      <c r="CG55" s="151">
        <f>(CG$17&lt;='תכנון הבראה'!$F29+'תכנון הבראה'!$D29)*(CG$17&gt;'תכנון הבראה'!$D29)*'תכנון הבראה'!$G29+(CG$17&lt;='תכנון הבראה'!$D29)*'תכנון הבראה'!$J29</f>
        <v>0</v>
      </c>
      <c r="CH55" s="151">
        <f>(CH$17&lt;='תכנון הבראה'!$F29+'תכנון הבראה'!$D29)*(CH$17&gt;'תכנון הבראה'!$D29)*'תכנון הבראה'!$G29+(CH$17&lt;='תכנון הבראה'!$D29)*'תכנון הבראה'!$J29</f>
        <v>0</v>
      </c>
      <c r="CI55" s="151">
        <f>(CI$17&lt;='תכנון הבראה'!$F29+'תכנון הבראה'!$D29)*(CI$17&gt;'תכנון הבראה'!$D29)*'תכנון הבראה'!$G29+(CI$17&lt;='תכנון הבראה'!$D29)*'תכנון הבראה'!$J29</f>
        <v>0</v>
      </c>
      <c r="CJ55" s="151">
        <f>(CJ$17&lt;='תכנון הבראה'!$F29+'תכנון הבראה'!$D29)*(CJ$17&gt;'תכנון הבראה'!$D29)*'תכנון הבראה'!$G29+(CJ$17&lt;='תכנון הבראה'!$D29)*'תכנון הבראה'!$J29</f>
        <v>0</v>
      </c>
      <c r="CK55" s="151">
        <f>(CK$17&lt;='תכנון הבראה'!$F29+'תכנון הבראה'!$D29)*(CK$17&gt;'תכנון הבראה'!$D29)*'תכנון הבראה'!$G29+(CK$17&lt;='תכנון הבראה'!$D29)*'תכנון הבראה'!$J29</f>
        <v>0</v>
      </c>
      <c r="CL55" s="151">
        <f>(CL$17&lt;='תכנון הבראה'!$F29+'תכנון הבראה'!$D29)*(CL$17&gt;'תכנון הבראה'!$D29)*'תכנון הבראה'!$G29+(CL$17&lt;='תכנון הבראה'!$D29)*'תכנון הבראה'!$J29</f>
        <v>0</v>
      </c>
      <c r="CM55" s="151">
        <f>(CM$17&lt;='תכנון הבראה'!$F29+'תכנון הבראה'!$D29)*(CM$17&gt;'תכנון הבראה'!$D29)*'תכנון הבראה'!$G29+(CM$17&lt;='תכנון הבראה'!$D29)*'תכנון הבראה'!$J29</f>
        <v>0</v>
      </c>
      <c r="CN55" s="151">
        <f>(CN$17&lt;='תכנון הבראה'!$F29+'תכנון הבראה'!$D29)*(CN$17&gt;'תכנון הבראה'!$D29)*'תכנון הבראה'!$G29+(CN$17&lt;='תכנון הבראה'!$D29)*'תכנון הבראה'!$J29</f>
        <v>0</v>
      </c>
      <c r="CO55" s="151">
        <f>(CO$17&lt;='תכנון הבראה'!$F29+'תכנון הבראה'!$D29)*(CO$17&gt;'תכנון הבראה'!$D29)*'תכנון הבראה'!$G29+(CO$17&lt;='תכנון הבראה'!$D29)*'תכנון הבראה'!$J29</f>
        <v>0</v>
      </c>
      <c r="CP55" s="151">
        <f>(CP$17&lt;='תכנון הבראה'!$F29+'תכנון הבראה'!$D29)*(CP$17&gt;'תכנון הבראה'!$D29)*'תכנון הבראה'!$G29+(CP$17&lt;='תכנון הבראה'!$D29)*'תכנון הבראה'!$J29</f>
        <v>0</v>
      </c>
      <c r="CQ55" s="151">
        <f>(CQ$17&lt;='תכנון הבראה'!$F29+'תכנון הבראה'!$D29)*(CQ$17&gt;'תכנון הבראה'!$D29)*'תכנון הבראה'!$G29+(CQ$17&lt;='תכנון הבראה'!$D29)*'תכנון הבראה'!$J29</f>
        <v>0</v>
      </c>
      <c r="CR55" s="151">
        <f>(CR$17&lt;='תכנון הבראה'!$F29+'תכנון הבראה'!$D29)*(CR$17&gt;'תכנון הבראה'!$D29)*'תכנון הבראה'!$G29+(CR$17&lt;='תכנון הבראה'!$D29)*'תכנון הבראה'!$J29</f>
        <v>0</v>
      </c>
      <c r="CS55" s="151">
        <f>(CS$17&lt;='תכנון הבראה'!$F29+'תכנון הבראה'!$D29)*(CS$17&gt;'תכנון הבראה'!$D29)*'תכנון הבראה'!$G29+(CS$17&lt;='תכנון הבראה'!$D29)*'תכנון הבראה'!$J29</f>
        <v>0</v>
      </c>
      <c r="CT55" s="151">
        <f>(CT$17&lt;='תכנון הבראה'!$F29+'תכנון הבראה'!$D29)*(CT$17&gt;'תכנון הבראה'!$D29)*'תכנון הבראה'!$G29+(CT$17&lt;='תכנון הבראה'!$D29)*'תכנון הבראה'!$J29</f>
        <v>0</v>
      </c>
      <c r="CU55" s="151">
        <f>(CU$17&lt;='תכנון הבראה'!$F29+'תכנון הבראה'!$D29)*(CU$17&gt;'תכנון הבראה'!$D29)*'תכנון הבראה'!$G29+(CU$17&lt;='תכנון הבראה'!$D29)*'תכנון הבראה'!$J29</f>
        <v>0</v>
      </c>
      <c r="CV55" s="151">
        <f>(CV$17&lt;='תכנון הבראה'!$F29+'תכנון הבראה'!$D29)*(CV$17&gt;'תכנון הבראה'!$D29)*'תכנון הבראה'!$G29+(CV$17&lt;='תכנון הבראה'!$D29)*'תכנון הבראה'!$J29</f>
        <v>0</v>
      </c>
      <c r="CW55" s="151">
        <f>(CW$17&lt;='תכנון הבראה'!$F29+'תכנון הבראה'!$D29)*(CW$17&gt;'תכנון הבראה'!$D29)*'תכנון הבראה'!$G29+(CW$17&lt;='תכנון הבראה'!$D29)*'תכנון הבראה'!$J29</f>
        <v>0</v>
      </c>
      <c r="CX55" s="151">
        <f>(CX$17&lt;='תכנון הבראה'!$F29+'תכנון הבראה'!$D29)*(CX$17&gt;'תכנון הבראה'!$D29)*'תכנון הבראה'!$G29+(CX$17&lt;='תכנון הבראה'!$D29)*'תכנון הבראה'!$J29</f>
        <v>0</v>
      </c>
      <c r="CY55" s="151">
        <f>(CY$17&lt;='תכנון הבראה'!$F29+'תכנון הבראה'!$D29)*(CY$17&gt;'תכנון הבראה'!$D29)*'תכנון הבראה'!$G29+(CY$17&lt;='תכנון הבראה'!$D29)*'תכנון הבראה'!$J29</f>
        <v>0</v>
      </c>
      <c r="CZ55" s="151">
        <f>(CZ$17&lt;='תכנון הבראה'!$F29+'תכנון הבראה'!$D29)*(CZ$17&gt;'תכנון הבראה'!$D29)*'תכנון הבראה'!$G29+(CZ$17&lt;='תכנון הבראה'!$D29)*'תכנון הבראה'!$J29</f>
        <v>0</v>
      </c>
      <c r="DA55" s="134"/>
    </row>
    <row r="56" spans="1:105" hidden="1" outlineLevel="1">
      <c r="A56" s="189" t="str">
        <f>'תכנון הבראה'!A30</f>
        <v>הלוואה 3</v>
      </c>
      <c r="E56" s="151">
        <f>(E$17&lt;='תכנון הבראה'!$F30+'תכנון הבראה'!$D30)*(E$17&gt;'תכנון הבראה'!$D30)*'תכנון הבראה'!$G30+(E$17&lt;='תכנון הבראה'!$D30)*'תכנון הבראה'!$J30</f>
        <v>0</v>
      </c>
      <c r="F56" s="151">
        <f>(F$17&lt;='תכנון הבראה'!$F30+'תכנון הבראה'!$D30)*(F$17&gt;'תכנון הבראה'!$D30)*'תכנון הבראה'!$G30+(F$17&lt;='תכנון הבראה'!$D30)*'תכנון הבראה'!$J30</f>
        <v>0</v>
      </c>
      <c r="G56" s="151">
        <f>(G$17&lt;='תכנון הבראה'!$F30+'תכנון הבראה'!$D30)*(G$17&gt;'תכנון הבראה'!$D30)*'תכנון הבראה'!$G30+(G$17&lt;='תכנון הבראה'!$D30)*'תכנון הבראה'!$J30</f>
        <v>0</v>
      </c>
      <c r="H56" s="151">
        <f>(H$17&lt;='תכנון הבראה'!$F30+'תכנון הבראה'!$D30)*(H$17&gt;'תכנון הבראה'!$D30)*'תכנון הבראה'!$G30+(H$17&lt;='תכנון הבראה'!$D30)*'תכנון הבראה'!$J30</f>
        <v>0</v>
      </c>
      <c r="I56" s="151">
        <f>(I$17&lt;='תכנון הבראה'!$F30+'תכנון הבראה'!$D30)*(I$17&gt;'תכנון הבראה'!$D30)*'תכנון הבראה'!$G30+(I$17&lt;='תכנון הבראה'!$D30)*'תכנון הבראה'!$J30</f>
        <v>0</v>
      </c>
      <c r="J56" s="151">
        <f>(J$17&lt;='תכנון הבראה'!$F30+'תכנון הבראה'!$D30)*(J$17&gt;'תכנון הבראה'!$D30)*'תכנון הבראה'!$G30+(J$17&lt;='תכנון הבראה'!$D30)*'תכנון הבראה'!$J30</f>
        <v>0</v>
      </c>
      <c r="K56" s="151">
        <f>(K$17&lt;='תכנון הבראה'!$F30+'תכנון הבראה'!$D30)*(K$17&gt;'תכנון הבראה'!$D30)*'תכנון הבראה'!$G30+(K$17&lt;='תכנון הבראה'!$D30)*'תכנון הבראה'!$J30</f>
        <v>0</v>
      </c>
      <c r="L56" s="151">
        <f>(L$17&lt;='תכנון הבראה'!$F30+'תכנון הבראה'!$D30)*(L$17&gt;'תכנון הבראה'!$D30)*'תכנון הבראה'!$G30+(L$17&lt;='תכנון הבראה'!$D30)*'תכנון הבראה'!$J30</f>
        <v>0</v>
      </c>
      <c r="M56" s="151">
        <f>(M$17&lt;='תכנון הבראה'!$F30+'תכנון הבראה'!$D30)*(M$17&gt;'תכנון הבראה'!$D30)*'תכנון הבראה'!$G30+(M$17&lt;='תכנון הבראה'!$D30)*'תכנון הבראה'!$J30</f>
        <v>0</v>
      </c>
      <c r="N56" s="151">
        <f>(N$17&lt;='תכנון הבראה'!$F30+'תכנון הבראה'!$D30)*(N$17&gt;'תכנון הבראה'!$D30)*'תכנון הבראה'!$G30+(N$17&lt;='תכנון הבראה'!$D30)*'תכנון הבראה'!$J30</f>
        <v>0</v>
      </c>
      <c r="O56" s="151">
        <f>(O$17&lt;='תכנון הבראה'!$F30+'תכנון הבראה'!$D30)*(O$17&gt;'תכנון הבראה'!$D30)*'תכנון הבראה'!$G30+(O$17&lt;='תכנון הבראה'!$D30)*'תכנון הבראה'!$J30</f>
        <v>0</v>
      </c>
      <c r="P56" s="151">
        <f>(P$17&lt;='תכנון הבראה'!$F30+'תכנון הבראה'!$D30)*(P$17&gt;'תכנון הבראה'!$D30)*'תכנון הבראה'!$G30+(P$17&lt;='תכנון הבראה'!$D30)*'תכנון הבראה'!$J30</f>
        <v>0</v>
      </c>
      <c r="Q56" s="151">
        <f>(Q$17&lt;='תכנון הבראה'!$F30+'תכנון הבראה'!$D30)*(Q$17&gt;'תכנון הבראה'!$D30)*'תכנון הבראה'!$G30+(Q$17&lt;='תכנון הבראה'!$D30)*'תכנון הבראה'!$J30</f>
        <v>0</v>
      </c>
      <c r="R56" s="151">
        <f>(R$17&lt;='תכנון הבראה'!$F30+'תכנון הבראה'!$D30)*(R$17&gt;'תכנון הבראה'!$D30)*'תכנון הבראה'!$G30+(R$17&lt;='תכנון הבראה'!$D30)*'תכנון הבראה'!$J30</f>
        <v>0</v>
      </c>
      <c r="S56" s="151">
        <f>(S$17&lt;='תכנון הבראה'!$F30+'תכנון הבראה'!$D30)*(S$17&gt;'תכנון הבראה'!$D30)*'תכנון הבראה'!$G30+(S$17&lt;='תכנון הבראה'!$D30)*'תכנון הבראה'!$J30</f>
        <v>0</v>
      </c>
      <c r="T56" s="151">
        <f>(T$17&lt;='תכנון הבראה'!$F30+'תכנון הבראה'!$D30)*(T$17&gt;'תכנון הבראה'!$D30)*'תכנון הבראה'!$G30+(T$17&lt;='תכנון הבראה'!$D30)*'תכנון הבראה'!$J30</f>
        <v>0</v>
      </c>
      <c r="U56" s="151">
        <f>(U$17&lt;='תכנון הבראה'!$F30+'תכנון הבראה'!$D30)*(U$17&gt;'תכנון הבראה'!$D30)*'תכנון הבראה'!$G30+(U$17&lt;='תכנון הבראה'!$D30)*'תכנון הבראה'!$J30</f>
        <v>0</v>
      </c>
      <c r="V56" s="151">
        <f>(V$17&lt;='תכנון הבראה'!$F30+'תכנון הבראה'!$D30)*(V$17&gt;'תכנון הבראה'!$D30)*'תכנון הבראה'!$G30+(V$17&lt;='תכנון הבראה'!$D30)*'תכנון הבראה'!$J30</f>
        <v>0</v>
      </c>
      <c r="W56" s="151">
        <f>(W$17&lt;='תכנון הבראה'!$F30+'תכנון הבראה'!$D30)*(W$17&gt;'תכנון הבראה'!$D30)*'תכנון הבראה'!$G30+(W$17&lt;='תכנון הבראה'!$D30)*'תכנון הבראה'!$J30</f>
        <v>0</v>
      </c>
      <c r="X56" s="151">
        <f>(X$17&lt;='תכנון הבראה'!$F30+'תכנון הבראה'!$D30)*(X$17&gt;'תכנון הבראה'!$D30)*'תכנון הבראה'!$G30+(X$17&lt;='תכנון הבראה'!$D30)*'תכנון הבראה'!$J30</f>
        <v>0</v>
      </c>
      <c r="Y56" s="151">
        <f>(Y$17&lt;='תכנון הבראה'!$F30+'תכנון הבראה'!$D30)*(Y$17&gt;'תכנון הבראה'!$D30)*'תכנון הבראה'!$G30+(Y$17&lt;='תכנון הבראה'!$D30)*'תכנון הבראה'!$J30</f>
        <v>0</v>
      </c>
      <c r="Z56" s="151">
        <f>(Z$17&lt;='תכנון הבראה'!$F30+'תכנון הבראה'!$D30)*(Z$17&gt;'תכנון הבראה'!$D30)*'תכנון הבראה'!$G30+(Z$17&lt;='תכנון הבראה'!$D30)*'תכנון הבראה'!$J30</f>
        <v>0</v>
      </c>
      <c r="AA56" s="151">
        <f>(AA$17&lt;='תכנון הבראה'!$F30+'תכנון הבראה'!$D30)*(AA$17&gt;'תכנון הבראה'!$D30)*'תכנון הבראה'!$G30+(AA$17&lt;='תכנון הבראה'!$D30)*'תכנון הבראה'!$J30</f>
        <v>0</v>
      </c>
      <c r="AB56" s="151">
        <f>(AB$17&lt;='תכנון הבראה'!$F30+'תכנון הבראה'!$D30)*(AB$17&gt;'תכנון הבראה'!$D30)*'תכנון הבראה'!$G30+(AB$17&lt;='תכנון הבראה'!$D30)*'תכנון הבראה'!$J30</f>
        <v>0</v>
      </c>
      <c r="AC56" s="151">
        <f>(AC$17&lt;='תכנון הבראה'!$F30+'תכנון הבראה'!$D30)*(AC$17&gt;'תכנון הבראה'!$D30)*'תכנון הבראה'!$G30+(AC$17&lt;='תכנון הבראה'!$D30)*'תכנון הבראה'!$J30</f>
        <v>0</v>
      </c>
      <c r="AD56" s="151">
        <f>(AD$17&lt;='תכנון הבראה'!$F30+'תכנון הבראה'!$D30)*(AD$17&gt;'תכנון הבראה'!$D30)*'תכנון הבראה'!$G30+(AD$17&lt;='תכנון הבראה'!$D30)*'תכנון הבראה'!$J30</f>
        <v>0</v>
      </c>
      <c r="AE56" s="151">
        <f>(AE$17&lt;='תכנון הבראה'!$F30+'תכנון הבראה'!$D30)*(AE$17&gt;'תכנון הבראה'!$D30)*'תכנון הבראה'!$G30+(AE$17&lt;='תכנון הבראה'!$D30)*'תכנון הבראה'!$J30</f>
        <v>0</v>
      </c>
      <c r="AF56" s="151">
        <f>(AF$17&lt;='תכנון הבראה'!$F30+'תכנון הבראה'!$D30)*(AF$17&gt;'תכנון הבראה'!$D30)*'תכנון הבראה'!$G30+(AF$17&lt;='תכנון הבראה'!$D30)*'תכנון הבראה'!$J30</f>
        <v>0</v>
      </c>
      <c r="AG56" s="151">
        <f>(AG$17&lt;='תכנון הבראה'!$F30+'תכנון הבראה'!$D30)*(AG$17&gt;'תכנון הבראה'!$D30)*'תכנון הבראה'!$G30+(AG$17&lt;='תכנון הבראה'!$D30)*'תכנון הבראה'!$J30</f>
        <v>0</v>
      </c>
      <c r="AH56" s="151">
        <f>(AH$17&lt;='תכנון הבראה'!$F30+'תכנון הבראה'!$D30)*(AH$17&gt;'תכנון הבראה'!$D30)*'תכנון הבראה'!$G30+(AH$17&lt;='תכנון הבראה'!$D30)*'תכנון הבראה'!$J30</f>
        <v>0</v>
      </c>
      <c r="AI56" s="151">
        <f>(AI$17&lt;='תכנון הבראה'!$F30+'תכנון הבראה'!$D30)*(AI$17&gt;'תכנון הבראה'!$D30)*'תכנון הבראה'!$G30+(AI$17&lt;='תכנון הבראה'!$D30)*'תכנון הבראה'!$J30</f>
        <v>0</v>
      </c>
      <c r="AJ56" s="151">
        <f>(AJ$17&lt;='תכנון הבראה'!$F30+'תכנון הבראה'!$D30)*(AJ$17&gt;'תכנון הבראה'!$D30)*'תכנון הבראה'!$G30+(AJ$17&lt;='תכנון הבראה'!$D30)*'תכנון הבראה'!$J30</f>
        <v>0</v>
      </c>
      <c r="AK56" s="151">
        <f>(AK$17&lt;='תכנון הבראה'!$F30+'תכנון הבראה'!$D30)*(AK$17&gt;'תכנון הבראה'!$D30)*'תכנון הבראה'!$G30+(AK$17&lt;='תכנון הבראה'!$D30)*'תכנון הבראה'!$J30</f>
        <v>0</v>
      </c>
      <c r="AL56" s="151">
        <f>(AL$17&lt;='תכנון הבראה'!$F30+'תכנון הבראה'!$D30)*(AL$17&gt;'תכנון הבראה'!$D30)*'תכנון הבראה'!$G30+(AL$17&lt;='תכנון הבראה'!$D30)*'תכנון הבראה'!$J30</f>
        <v>0</v>
      </c>
      <c r="AM56" s="151">
        <f>(AM$17&lt;='תכנון הבראה'!$F30+'תכנון הבראה'!$D30)*(AM$17&gt;'תכנון הבראה'!$D30)*'תכנון הבראה'!$G30+(AM$17&lt;='תכנון הבראה'!$D30)*'תכנון הבראה'!$J30</f>
        <v>0</v>
      </c>
      <c r="AN56" s="151">
        <f>(AN$17&lt;='תכנון הבראה'!$F30+'תכנון הבראה'!$D30)*(AN$17&gt;'תכנון הבראה'!$D30)*'תכנון הבראה'!$G30+(AN$17&lt;='תכנון הבראה'!$D30)*'תכנון הבראה'!$J30</f>
        <v>0</v>
      </c>
      <c r="AO56" s="151">
        <f>(AO$17&lt;='תכנון הבראה'!$F30+'תכנון הבראה'!$D30)*(AO$17&gt;'תכנון הבראה'!$D30)*'תכנון הבראה'!$G30+(AO$17&lt;='תכנון הבראה'!$D30)*'תכנון הבראה'!$J30</f>
        <v>0</v>
      </c>
      <c r="AP56" s="151">
        <f>(AP$17&lt;='תכנון הבראה'!$F30+'תכנון הבראה'!$D30)*(AP$17&gt;'תכנון הבראה'!$D30)*'תכנון הבראה'!$G30+(AP$17&lt;='תכנון הבראה'!$D30)*'תכנון הבראה'!$J30</f>
        <v>0</v>
      </c>
      <c r="AQ56" s="151">
        <f>(AQ$17&lt;='תכנון הבראה'!$F30+'תכנון הבראה'!$D30)*(AQ$17&gt;'תכנון הבראה'!$D30)*'תכנון הבראה'!$G30+(AQ$17&lt;='תכנון הבראה'!$D30)*'תכנון הבראה'!$J30</f>
        <v>0</v>
      </c>
      <c r="AR56" s="151">
        <f>(AR$17&lt;='תכנון הבראה'!$F30+'תכנון הבראה'!$D30)*(AR$17&gt;'תכנון הבראה'!$D30)*'תכנון הבראה'!$G30+(AR$17&lt;='תכנון הבראה'!$D30)*'תכנון הבראה'!$J30</f>
        <v>0</v>
      </c>
      <c r="AS56" s="151">
        <f>(AS$17&lt;='תכנון הבראה'!$F30+'תכנון הבראה'!$D30)*(AS$17&gt;'תכנון הבראה'!$D30)*'תכנון הבראה'!$G30+(AS$17&lt;='תכנון הבראה'!$D30)*'תכנון הבראה'!$J30</f>
        <v>0</v>
      </c>
      <c r="AT56" s="151">
        <f>(AT$17&lt;='תכנון הבראה'!$F30+'תכנון הבראה'!$D30)*(AT$17&gt;'תכנון הבראה'!$D30)*'תכנון הבראה'!$G30+(AT$17&lt;='תכנון הבראה'!$D30)*'תכנון הבראה'!$J30</f>
        <v>0</v>
      </c>
      <c r="AU56" s="151">
        <f>(AU$17&lt;='תכנון הבראה'!$F30+'תכנון הבראה'!$D30)*(AU$17&gt;'תכנון הבראה'!$D30)*'תכנון הבראה'!$G30+(AU$17&lt;='תכנון הבראה'!$D30)*'תכנון הבראה'!$J30</f>
        <v>0</v>
      </c>
      <c r="AV56" s="151">
        <f>(AV$17&lt;='תכנון הבראה'!$F30+'תכנון הבראה'!$D30)*(AV$17&gt;'תכנון הבראה'!$D30)*'תכנון הבראה'!$G30+(AV$17&lt;='תכנון הבראה'!$D30)*'תכנון הבראה'!$J30</f>
        <v>0</v>
      </c>
      <c r="AW56" s="151">
        <f>(AW$17&lt;='תכנון הבראה'!$F30+'תכנון הבראה'!$D30)*(AW$17&gt;'תכנון הבראה'!$D30)*'תכנון הבראה'!$G30+(AW$17&lt;='תכנון הבראה'!$D30)*'תכנון הבראה'!$J30</f>
        <v>0</v>
      </c>
      <c r="AX56" s="151">
        <f>(AX$17&lt;='תכנון הבראה'!$F30+'תכנון הבראה'!$D30)*(AX$17&gt;'תכנון הבראה'!$D30)*'תכנון הבראה'!$G30+(AX$17&lt;='תכנון הבראה'!$D30)*'תכנון הבראה'!$J30</f>
        <v>0</v>
      </c>
      <c r="AY56" s="151">
        <f>(AY$17&lt;='תכנון הבראה'!$F30+'תכנון הבראה'!$D30)*(AY$17&gt;'תכנון הבראה'!$D30)*'תכנון הבראה'!$G30+(AY$17&lt;='תכנון הבראה'!$D30)*'תכנון הבראה'!$J30</f>
        <v>0</v>
      </c>
      <c r="AZ56" s="151">
        <f>(AZ$17&lt;='תכנון הבראה'!$F30+'תכנון הבראה'!$D30)*(AZ$17&gt;'תכנון הבראה'!$D30)*'תכנון הבראה'!$G30+(AZ$17&lt;='תכנון הבראה'!$D30)*'תכנון הבראה'!$J30</f>
        <v>0</v>
      </c>
      <c r="BA56" s="151">
        <f>(BA$17&lt;='תכנון הבראה'!$F30+'תכנון הבראה'!$D30)*(BA$17&gt;'תכנון הבראה'!$D30)*'תכנון הבראה'!$G30+(BA$17&lt;='תכנון הבראה'!$D30)*'תכנון הבראה'!$J30</f>
        <v>0</v>
      </c>
      <c r="BB56" s="151">
        <f>(BB$17&lt;='תכנון הבראה'!$F30+'תכנון הבראה'!$D30)*(BB$17&gt;'תכנון הבראה'!$D30)*'תכנון הבראה'!$G30+(BB$17&lt;='תכנון הבראה'!$D30)*'תכנון הבראה'!$J30</f>
        <v>0</v>
      </c>
      <c r="BC56" s="151">
        <f>(BC$17&lt;='תכנון הבראה'!$F30+'תכנון הבראה'!$D30)*(BC$17&gt;'תכנון הבראה'!$D30)*'תכנון הבראה'!$G30+(BC$17&lt;='תכנון הבראה'!$D30)*'תכנון הבראה'!$J30</f>
        <v>0</v>
      </c>
      <c r="BD56" s="151">
        <f>(BD$17&lt;='תכנון הבראה'!$F30+'תכנון הבראה'!$D30)*(BD$17&gt;'תכנון הבראה'!$D30)*'תכנון הבראה'!$G30+(BD$17&lt;='תכנון הבראה'!$D30)*'תכנון הבראה'!$J30</f>
        <v>0</v>
      </c>
      <c r="BE56" s="151">
        <f>(BE$17&lt;='תכנון הבראה'!$F30+'תכנון הבראה'!$D30)*(BE$17&gt;'תכנון הבראה'!$D30)*'תכנון הבראה'!$G30+(BE$17&lt;='תכנון הבראה'!$D30)*'תכנון הבראה'!$J30</f>
        <v>0</v>
      </c>
      <c r="BF56" s="151">
        <f>(BF$17&lt;='תכנון הבראה'!$F30+'תכנון הבראה'!$D30)*(BF$17&gt;'תכנון הבראה'!$D30)*'תכנון הבראה'!$G30+(BF$17&lt;='תכנון הבראה'!$D30)*'תכנון הבראה'!$J30</f>
        <v>0</v>
      </c>
      <c r="BG56" s="151">
        <f>(BG$17&lt;='תכנון הבראה'!$F30+'תכנון הבראה'!$D30)*(BG$17&gt;'תכנון הבראה'!$D30)*'תכנון הבראה'!$G30+(BG$17&lt;='תכנון הבראה'!$D30)*'תכנון הבראה'!$J30</f>
        <v>0</v>
      </c>
      <c r="BH56" s="151">
        <f>(BH$17&lt;='תכנון הבראה'!$F30+'תכנון הבראה'!$D30)*(BH$17&gt;'תכנון הבראה'!$D30)*'תכנון הבראה'!$G30+(BH$17&lt;='תכנון הבראה'!$D30)*'תכנון הבראה'!$J30</f>
        <v>0</v>
      </c>
      <c r="BI56" s="151">
        <f>(BI$17&lt;='תכנון הבראה'!$F30+'תכנון הבראה'!$D30)*(BI$17&gt;'תכנון הבראה'!$D30)*'תכנון הבראה'!$G30+(BI$17&lt;='תכנון הבראה'!$D30)*'תכנון הבראה'!$J30</f>
        <v>0</v>
      </c>
      <c r="BJ56" s="151">
        <f>(BJ$17&lt;='תכנון הבראה'!$F30+'תכנון הבראה'!$D30)*(BJ$17&gt;'תכנון הבראה'!$D30)*'תכנון הבראה'!$G30+(BJ$17&lt;='תכנון הבראה'!$D30)*'תכנון הבראה'!$J30</f>
        <v>0</v>
      </c>
      <c r="BK56" s="151">
        <f>(BK$17&lt;='תכנון הבראה'!$F30+'תכנון הבראה'!$D30)*(BK$17&gt;'תכנון הבראה'!$D30)*'תכנון הבראה'!$G30+(BK$17&lt;='תכנון הבראה'!$D30)*'תכנון הבראה'!$J30</f>
        <v>0</v>
      </c>
      <c r="BL56" s="151">
        <f>(BL$17&lt;='תכנון הבראה'!$F30+'תכנון הבראה'!$D30)*(BL$17&gt;'תכנון הבראה'!$D30)*'תכנון הבראה'!$G30+(BL$17&lt;='תכנון הבראה'!$D30)*'תכנון הבראה'!$J30</f>
        <v>0</v>
      </c>
      <c r="BM56" s="151">
        <f>(BM$17&lt;='תכנון הבראה'!$F30+'תכנון הבראה'!$D30)*(BM$17&gt;'תכנון הבראה'!$D30)*'תכנון הבראה'!$G30+(BM$17&lt;='תכנון הבראה'!$D30)*'תכנון הבראה'!$J30</f>
        <v>0</v>
      </c>
      <c r="BN56" s="151">
        <f>(BN$17&lt;='תכנון הבראה'!$F30+'תכנון הבראה'!$D30)*(BN$17&gt;'תכנון הבראה'!$D30)*'תכנון הבראה'!$G30+(BN$17&lt;='תכנון הבראה'!$D30)*'תכנון הבראה'!$J30</f>
        <v>0</v>
      </c>
      <c r="BO56" s="151">
        <f>(BO$17&lt;='תכנון הבראה'!$F30+'תכנון הבראה'!$D30)*(BO$17&gt;'תכנון הבראה'!$D30)*'תכנון הבראה'!$G30+(BO$17&lt;='תכנון הבראה'!$D30)*'תכנון הבראה'!$J30</f>
        <v>0</v>
      </c>
      <c r="BP56" s="151">
        <f>(BP$17&lt;='תכנון הבראה'!$F30+'תכנון הבראה'!$D30)*(BP$17&gt;'תכנון הבראה'!$D30)*'תכנון הבראה'!$G30+(BP$17&lt;='תכנון הבראה'!$D30)*'תכנון הבראה'!$J30</f>
        <v>0</v>
      </c>
      <c r="BQ56" s="151">
        <f>(BQ$17&lt;='תכנון הבראה'!$F30+'תכנון הבראה'!$D30)*(BQ$17&gt;'תכנון הבראה'!$D30)*'תכנון הבראה'!$G30+(BQ$17&lt;='תכנון הבראה'!$D30)*'תכנון הבראה'!$J30</f>
        <v>0</v>
      </c>
      <c r="BR56" s="151">
        <f>(BR$17&lt;='תכנון הבראה'!$F30+'תכנון הבראה'!$D30)*(BR$17&gt;'תכנון הבראה'!$D30)*'תכנון הבראה'!$G30+(BR$17&lt;='תכנון הבראה'!$D30)*'תכנון הבראה'!$J30</f>
        <v>0</v>
      </c>
      <c r="BS56" s="151">
        <f>(BS$17&lt;='תכנון הבראה'!$F30+'תכנון הבראה'!$D30)*(BS$17&gt;'תכנון הבראה'!$D30)*'תכנון הבראה'!$G30+(BS$17&lt;='תכנון הבראה'!$D30)*'תכנון הבראה'!$J30</f>
        <v>0</v>
      </c>
      <c r="BT56" s="151">
        <f>(BT$17&lt;='תכנון הבראה'!$F30+'תכנון הבראה'!$D30)*(BT$17&gt;'תכנון הבראה'!$D30)*'תכנון הבראה'!$G30+(BT$17&lt;='תכנון הבראה'!$D30)*'תכנון הבראה'!$J30</f>
        <v>0</v>
      </c>
      <c r="BU56" s="151">
        <f>(BU$17&lt;='תכנון הבראה'!$F30+'תכנון הבראה'!$D30)*(BU$17&gt;'תכנון הבראה'!$D30)*'תכנון הבראה'!$G30+(BU$17&lt;='תכנון הבראה'!$D30)*'תכנון הבראה'!$J30</f>
        <v>0</v>
      </c>
      <c r="BV56" s="151">
        <f>(BV$17&lt;='תכנון הבראה'!$F30+'תכנון הבראה'!$D30)*(BV$17&gt;'תכנון הבראה'!$D30)*'תכנון הבראה'!$G30+(BV$17&lt;='תכנון הבראה'!$D30)*'תכנון הבראה'!$J30</f>
        <v>0</v>
      </c>
      <c r="BW56" s="151">
        <f>(BW$17&lt;='תכנון הבראה'!$F30+'תכנון הבראה'!$D30)*(BW$17&gt;'תכנון הבראה'!$D30)*'תכנון הבראה'!$G30+(BW$17&lt;='תכנון הבראה'!$D30)*'תכנון הבראה'!$J30</f>
        <v>0</v>
      </c>
      <c r="BX56" s="151">
        <f>(BX$17&lt;='תכנון הבראה'!$F30+'תכנון הבראה'!$D30)*(BX$17&gt;'תכנון הבראה'!$D30)*'תכנון הבראה'!$G30+(BX$17&lt;='תכנון הבראה'!$D30)*'תכנון הבראה'!$J30</f>
        <v>0</v>
      </c>
      <c r="BY56" s="151">
        <f>(BY$17&lt;='תכנון הבראה'!$F30+'תכנון הבראה'!$D30)*(BY$17&gt;'תכנון הבראה'!$D30)*'תכנון הבראה'!$G30+(BY$17&lt;='תכנון הבראה'!$D30)*'תכנון הבראה'!$J30</f>
        <v>0</v>
      </c>
      <c r="BZ56" s="151">
        <f>(BZ$17&lt;='תכנון הבראה'!$F30+'תכנון הבראה'!$D30)*(BZ$17&gt;'תכנון הבראה'!$D30)*'תכנון הבראה'!$G30+(BZ$17&lt;='תכנון הבראה'!$D30)*'תכנון הבראה'!$J30</f>
        <v>0</v>
      </c>
      <c r="CA56" s="151">
        <f>(CA$17&lt;='תכנון הבראה'!$F30+'תכנון הבראה'!$D30)*(CA$17&gt;'תכנון הבראה'!$D30)*'תכנון הבראה'!$G30+(CA$17&lt;='תכנון הבראה'!$D30)*'תכנון הבראה'!$J30</f>
        <v>0</v>
      </c>
      <c r="CB56" s="151">
        <f>(CB$17&lt;='תכנון הבראה'!$F30+'תכנון הבראה'!$D30)*(CB$17&gt;'תכנון הבראה'!$D30)*'תכנון הבראה'!$G30+(CB$17&lt;='תכנון הבראה'!$D30)*'תכנון הבראה'!$J30</f>
        <v>0</v>
      </c>
      <c r="CC56" s="151">
        <f>(CC$17&lt;='תכנון הבראה'!$F30+'תכנון הבראה'!$D30)*(CC$17&gt;'תכנון הבראה'!$D30)*'תכנון הבראה'!$G30+(CC$17&lt;='תכנון הבראה'!$D30)*'תכנון הבראה'!$J30</f>
        <v>0</v>
      </c>
      <c r="CD56" s="151">
        <f>(CD$17&lt;='תכנון הבראה'!$F30+'תכנון הבראה'!$D30)*(CD$17&gt;'תכנון הבראה'!$D30)*'תכנון הבראה'!$G30+(CD$17&lt;='תכנון הבראה'!$D30)*'תכנון הבראה'!$J30</f>
        <v>0</v>
      </c>
      <c r="CE56" s="151">
        <f>(CE$17&lt;='תכנון הבראה'!$F30+'תכנון הבראה'!$D30)*(CE$17&gt;'תכנון הבראה'!$D30)*'תכנון הבראה'!$G30+(CE$17&lt;='תכנון הבראה'!$D30)*'תכנון הבראה'!$J30</f>
        <v>0</v>
      </c>
      <c r="CF56" s="151">
        <f>(CF$17&lt;='תכנון הבראה'!$F30+'תכנון הבראה'!$D30)*(CF$17&gt;'תכנון הבראה'!$D30)*'תכנון הבראה'!$G30+(CF$17&lt;='תכנון הבראה'!$D30)*'תכנון הבראה'!$J30</f>
        <v>0</v>
      </c>
      <c r="CG56" s="151">
        <f>(CG$17&lt;='תכנון הבראה'!$F30+'תכנון הבראה'!$D30)*(CG$17&gt;'תכנון הבראה'!$D30)*'תכנון הבראה'!$G30+(CG$17&lt;='תכנון הבראה'!$D30)*'תכנון הבראה'!$J30</f>
        <v>0</v>
      </c>
      <c r="CH56" s="151">
        <f>(CH$17&lt;='תכנון הבראה'!$F30+'תכנון הבראה'!$D30)*(CH$17&gt;'תכנון הבראה'!$D30)*'תכנון הבראה'!$G30+(CH$17&lt;='תכנון הבראה'!$D30)*'תכנון הבראה'!$J30</f>
        <v>0</v>
      </c>
      <c r="CI56" s="151">
        <f>(CI$17&lt;='תכנון הבראה'!$F30+'תכנון הבראה'!$D30)*(CI$17&gt;'תכנון הבראה'!$D30)*'תכנון הבראה'!$G30+(CI$17&lt;='תכנון הבראה'!$D30)*'תכנון הבראה'!$J30</f>
        <v>0</v>
      </c>
      <c r="CJ56" s="151">
        <f>(CJ$17&lt;='תכנון הבראה'!$F30+'תכנון הבראה'!$D30)*(CJ$17&gt;'תכנון הבראה'!$D30)*'תכנון הבראה'!$G30+(CJ$17&lt;='תכנון הבראה'!$D30)*'תכנון הבראה'!$J30</f>
        <v>0</v>
      </c>
      <c r="CK56" s="151">
        <f>(CK$17&lt;='תכנון הבראה'!$F30+'תכנון הבראה'!$D30)*(CK$17&gt;'תכנון הבראה'!$D30)*'תכנון הבראה'!$G30+(CK$17&lt;='תכנון הבראה'!$D30)*'תכנון הבראה'!$J30</f>
        <v>0</v>
      </c>
      <c r="CL56" s="151">
        <f>(CL$17&lt;='תכנון הבראה'!$F30+'תכנון הבראה'!$D30)*(CL$17&gt;'תכנון הבראה'!$D30)*'תכנון הבראה'!$G30+(CL$17&lt;='תכנון הבראה'!$D30)*'תכנון הבראה'!$J30</f>
        <v>0</v>
      </c>
      <c r="CM56" s="151">
        <f>(CM$17&lt;='תכנון הבראה'!$F30+'תכנון הבראה'!$D30)*(CM$17&gt;'תכנון הבראה'!$D30)*'תכנון הבראה'!$G30+(CM$17&lt;='תכנון הבראה'!$D30)*'תכנון הבראה'!$J30</f>
        <v>0</v>
      </c>
      <c r="CN56" s="151">
        <f>(CN$17&lt;='תכנון הבראה'!$F30+'תכנון הבראה'!$D30)*(CN$17&gt;'תכנון הבראה'!$D30)*'תכנון הבראה'!$G30+(CN$17&lt;='תכנון הבראה'!$D30)*'תכנון הבראה'!$J30</f>
        <v>0</v>
      </c>
      <c r="CO56" s="151">
        <f>(CO$17&lt;='תכנון הבראה'!$F30+'תכנון הבראה'!$D30)*(CO$17&gt;'תכנון הבראה'!$D30)*'תכנון הבראה'!$G30+(CO$17&lt;='תכנון הבראה'!$D30)*'תכנון הבראה'!$J30</f>
        <v>0</v>
      </c>
      <c r="CP56" s="151">
        <f>(CP$17&lt;='תכנון הבראה'!$F30+'תכנון הבראה'!$D30)*(CP$17&gt;'תכנון הבראה'!$D30)*'תכנון הבראה'!$G30+(CP$17&lt;='תכנון הבראה'!$D30)*'תכנון הבראה'!$J30</f>
        <v>0</v>
      </c>
      <c r="CQ56" s="151">
        <f>(CQ$17&lt;='תכנון הבראה'!$F30+'תכנון הבראה'!$D30)*(CQ$17&gt;'תכנון הבראה'!$D30)*'תכנון הבראה'!$G30+(CQ$17&lt;='תכנון הבראה'!$D30)*'תכנון הבראה'!$J30</f>
        <v>0</v>
      </c>
      <c r="CR56" s="151">
        <f>(CR$17&lt;='תכנון הבראה'!$F30+'תכנון הבראה'!$D30)*(CR$17&gt;'תכנון הבראה'!$D30)*'תכנון הבראה'!$G30+(CR$17&lt;='תכנון הבראה'!$D30)*'תכנון הבראה'!$J30</f>
        <v>0</v>
      </c>
      <c r="CS56" s="151">
        <f>(CS$17&lt;='תכנון הבראה'!$F30+'תכנון הבראה'!$D30)*(CS$17&gt;'תכנון הבראה'!$D30)*'תכנון הבראה'!$G30+(CS$17&lt;='תכנון הבראה'!$D30)*'תכנון הבראה'!$J30</f>
        <v>0</v>
      </c>
      <c r="CT56" s="151">
        <f>(CT$17&lt;='תכנון הבראה'!$F30+'תכנון הבראה'!$D30)*(CT$17&gt;'תכנון הבראה'!$D30)*'תכנון הבראה'!$G30+(CT$17&lt;='תכנון הבראה'!$D30)*'תכנון הבראה'!$J30</f>
        <v>0</v>
      </c>
      <c r="CU56" s="151">
        <f>(CU$17&lt;='תכנון הבראה'!$F30+'תכנון הבראה'!$D30)*(CU$17&gt;'תכנון הבראה'!$D30)*'תכנון הבראה'!$G30+(CU$17&lt;='תכנון הבראה'!$D30)*'תכנון הבראה'!$J30</f>
        <v>0</v>
      </c>
      <c r="CV56" s="151">
        <f>(CV$17&lt;='תכנון הבראה'!$F30+'תכנון הבראה'!$D30)*(CV$17&gt;'תכנון הבראה'!$D30)*'תכנון הבראה'!$G30+(CV$17&lt;='תכנון הבראה'!$D30)*'תכנון הבראה'!$J30</f>
        <v>0</v>
      </c>
      <c r="CW56" s="151">
        <f>(CW$17&lt;='תכנון הבראה'!$F30+'תכנון הבראה'!$D30)*(CW$17&gt;'תכנון הבראה'!$D30)*'תכנון הבראה'!$G30+(CW$17&lt;='תכנון הבראה'!$D30)*'תכנון הבראה'!$J30</f>
        <v>0</v>
      </c>
      <c r="CX56" s="151">
        <f>(CX$17&lt;='תכנון הבראה'!$F30+'תכנון הבראה'!$D30)*(CX$17&gt;'תכנון הבראה'!$D30)*'תכנון הבראה'!$G30+(CX$17&lt;='תכנון הבראה'!$D30)*'תכנון הבראה'!$J30</f>
        <v>0</v>
      </c>
      <c r="CY56" s="151">
        <f>(CY$17&lt;='תכנון הבראה'!$F30+'תכנון הבראה'!$D30)*(CY$17&gt;'תכנון הבראה'!$D30)*'תכנון הבראה'!$G30+(CY$17&lt;='תכנון הבראה'!$D30)*'תכנון הבראה'!$J30</f>
        <v>0</v>
      </c>
      <c r="CZ56" s="151">
        <f>(CZ$17&lt;='תכנון הבראה'!$F30+'תכנון הבראה'!$D30)*(CZ$17&gt;'תכנון הבראה'!$D30)*'תכנון הבראה'!$G30+(CZ$17&lt;='תכנון הבראה'!$D30)*'תכנון הבראה'!$J30</f>
        <v>0</v>
      </c>
      <c r="DA56" s="134"/>
    </row>
    <row r="57" spans="1:105" hidden="1" outlineLevel="1">
      <c r="A57" s="189" t="str">
        <f>'תכנון הבראה'!A31</f>
        <v>הלוואה 4</v>
      </c>
      <c r="E57" s="151">
        <f>(E$17&lt;='תכנון הבראה'!$F31+'תכנון הבראה'!$D31)*(E$17&gt;'תכנון הבראה'!$D31)*'תכנון הבראה'!$G31+(E$17&lt;='תכנון הבראה'!$D31)*'תכנון הבראה'!$J31</f>
        <v>0</v>
      </c>
      <c r="F57" s="151">
        <f>(F$17&lt;='תכנון הבראה'!$F31+'תכנון הבראה'!$D31)*(F$17&gt;'תכנון הבראה'!$D31)*'תכנון הבראה'!$G31+(F$17&lt;='תכנון הבראה'!$D31)*'תכנון הבראה'!$J31</f>
        <v>0</v>
      </c>
      <c r="G57" s="151">
        <f>(G$17&lt;='תכנון הבראה'!$F31+'תכנון הבראה'!$D31)*(G$17&gt;'תכנון הבראה'!$D31)*'תכנון הבראה'!$G31+(G$17&lt;='תכנון הבראה'!$D31)*'תכנון הבראה'!$J31</f>
        <v>0</v>
      </c>
      <c r="H57" s="151">
        <f>(H$17&lt;='תכנון הבראה'!$F31+'תכנון הבראה'!$D31)*(H$17&gt;'תכנון הבראה'!$D31)*'תכנון הבראה'!$G31+(H$17&lt;='תכנון הבראה'!$D31)*'תכנון הבראה'!$J31</f>
        <v>0</v>
      </c>
      <c r="I57" s="151">
        <f>(I$17&lt;='תכנון הבראה'!$F31+'תכנון הבראה'!$D31)*(I$17&gt;'תכנון הבראה'!$D31)*'תכנון הבראה'!$G31+(I$17&lt;='תכנון הבראה'!$D31)*'תכנון הבראה'!$J31</f>
        <v>0</v>
      </c>
      <c r="J57" s="151">
        <f>(J$17&lt;='תכנון הבראה'!$F31+'תכנון הבראה'!$D31)*(J$17&gt;'תכנון הבראה'!$D31)*'תכנון הבראה'!$G31+(J$17&lt;='תכנון הבראה'!$D31)*'תכנון הבראה'!$J31</f>
        <v>0</v>
      </c>
      <c r="K57" s="151">
        <f>(K$17&lt;='תכנון הבראה'!$F31+'תכנון הבראה'!$D31)*(K$17&gt;'תכנון הבראה'!$D31)*'תכנון הבראה'!$G31+(K$17&lt;='תכנון הבראה'!$D31)*'תכנון הבראה'!$J31</f>
        <v>0</v>
      </c>
      <c r="L57" s="151">
        <f>(L$17&lt;='תכנון הבראה'!$F31+'תכנון הבראה'!$D31)*(L$17&gt;'תכנון הבראה'!$D31)*'תכנון הבראה'!$G31+(L$17&lt;='תכנון הבראה'!$D31)*'תכנון הבראה'!$J31</f>
        <v>0</v>
      </c>
      <c r="M57" s="151">
        <f>(M$17&lt;='תכנון הבראה'!$F31+'תכנון הבראה'!$D31)*(M$17&gt;'תכנון הבראה'!$D31)*'תכנון הבראה'!$G31+(M$17&lt;='תכנון הבראה'!$D31)*'תכנון הבראה'!$J31</f>
        <v>0</v>
      </c>
      <c r="N57" s="151">
        <f>(N$17&lt;='תכנון הבראה'!$F31+'תכנון הבראה'!$D31)*(N$17&gt;'תכנון הבראה'!$D31)*'תכנון הבראה'!$G31+(N$17&lt;='תכנון הבראה'!$D31)*'תכנון הבראה'!$J31</f>
        <v>0</v>
      </c>
      <c r="O57" s="151">
        <f>(O$17&lt;='תכנון הבראה'!$F31+'תכנון הבראה'!$D31)*(O$17&gt;'תכנון הבראה'!$D31)*'תכנון הבראה'!$G31+(O$17&lt;='תכנון הבראה'!$D31)*'תכנון הבראה'!$J31</f>
        <v>0</v>
      </c>
      <c r="P57" s="151">
        <f>(P$17&lt;='תכנון הבראה'!$F31+'תכנון הבראה'!$D31)*(P$17&gt;'תכנון הבראה'!$D31)*'תכנון הבראה'!$G31+(P$17&lt;='תכנון הבראה'!$D31)*'תכנון הבראה'!$J31</f>
        <v>0</v>
      </c>
      <c r="Q57" s="151">
        <f>(Q$17&lt;='תכנון הבראה'!$F31+'תכנון הבראה'!$D31)*(Q$17&gt;'תכנון הבראה'!$D31)*'תכנון הבראה'!$G31+(Q$17&lt;='תכנון הבראה'!$D31)*'תכנון הבראה'!$J31</f>
        <v>0</v>
      </c>
      <c r="R57" s="151">
        <f>(R$17&lt;='תכנון הבראה'!$F31+'תכנון הבראה'!$D31)*(R$17&gt;'תכנון הבראה'!$D31)*'תכנון הבראה'!$G31+(R$17&lt;='תכנון הבראה'!$D31)*'תכנון הבראה'!$J31</f>
        <v>0</v>
      </c>
      <c r="S57" s="151">
        <f>(S$17&lt;='תכנון הבראה'!$F31+'תכנון הבראה'!$D31)*(S$17&gt;'תכנון הבראה'!$D31)*'תכנון הבראה'!$G31+(S$17&lt;='תכנון הבראה'!$D31)*'תכנון הבראה'!$J31</f>
        <v>0</v>
      </c>
      <c r="T57" s="151">
        <f>(T$17&lt;='תכנון הבראה'!$F31+'תכנון הבראה'!$D31)*(T$17&gt;'תכנון הבראה'!$D31)*'תכנון הבראה'!$G31+(T$17&lt;='תכנון הבראה'!$D31)*'תכנון הבראה'!$J31</f>
        <v>0</v>
      </c>
      <c r="U57" s="151">
        <f>(U$17&lt;='תכנון הבראה'!$F31+'תכנון הבראה'!$D31)*(U$17&gt;'תכנון הבראה'!$D31)*'תכנון הבראה'!$G31+(U$17&lt;='תכנון הבראה'!$D31)*'תכנון הבראה'!$J31</f>
        <v>0</v>
      </c>
      <c r="V57" s="151">
        <f>(V$17&lt;='תכנון הבראה'!$F31+'תכנון הבראה'!$D31)*(V$17&gt;'תכנון הבראה'!$D31)*'תכנון הבראה'!$G31+(V$17&lt;='תכנון הבראה'!$D31)*'תכנון הבראה'!$J31</f>
        <v>0</v>
      </c>
      <c r="W57" s="151">
        <f>(W$17&lt;='תכנון הבראה'!$F31+'תכנון הבראה'!$D31)*(W$17&gt;'תכנון הבראה'!$D31)*'תכנון הבראה'!$G31+(W$17&lt;='תכנון הבראה'!$D31)*'תכנון הבראה'!$J31</f>
        <v>0</v>
      </c>
      <c r="X57" s="151">
        <f>(X$17&lt;='תכנון הבראה'!$F31+'תכנון הבראה'!$D31)*(X$17&gt;'תכנון הבראה'!$D31)*'תכנון הבראה'!$G31+(X$17&lt;='תכנון הבראה'!$D31)*'תכנון הבראה'!$J31</f>
        <v>0</v>
      </c>
      <c r="Y57" s="151">
        <f>(Y$17&lt;='תכנון הבראה'!$F31+'תכנון הבראה'!$D31)*(Y$17&gt;'תכנון הבראה'!$D31)*'תכנון הבראה'!$G31+(Y$17&lt;='תכנון הבראה'!$D31)*'תכנון הבראה'!$J31</f>
        <v>0</v>
      </c>
      <c r="Z57" s="151">
        <f>(Z$17&lt;='תכנון הבראה'!$F31+'תכנון הבראה'!$D31)*(Z$17&gt;'תכנון הבראה'!$D31)*'תכנון הבראה'!$G31+(Z$17&lt;='תכנון הבראה'!$D31)*'תכנון הבראה'!$J31</f>
        <v>0</v>
      </c>
      <c r="AA57" s="151">
        <f>(AA$17&lt;='תכנון הבראה'!$F31+'תכנון הבראה'!$D31)*(AA$17&gt;'תכנון הבראה'!$D31)*'תכנון הבראה'!$G31+(AA$17&lt;='תכנון הבראה'!$D31)*'תכנון הבראה'!$J31</f>
        <v>0</v>
      </c>
      <c r="AB57" s="151">
        <f>(AB$17&lt;='תכנון הבראה'!$F31+'תכנון הבראה'!$D31)*(AB$17&gt;'תכנון הבראה'!$D31)*'תכנון הבראה'!$G31+(AB$17&lt;='תכנון הבראה'!$D31)*'תכנון הבראה'!$J31</f>
        <v>0</v>
      </c>
      <c r="AC57" s="151">
        <f>(AC$17&lt;='תכנון הבראה'!$F31+'תכנון הבראה'!$D31)*(AC$17&gt;'תכנון הבראה'!$D31)*'תכנון הבראה'!$G31+(AC$17&lt;='תכנון הבראה'!$D31)*'תכנון הבראה'!$J31</f>
        <v>0</v>
      </c>
      <c r="AD57" s="151">
        <f>(AD$17&lt;='תכנון הבראה'!$F31+'תכנון הבראה'!$D31)*(AD$17&gt;'תכנון הבראה'!$D31)*'תכנון הבראה'!$G31+(AD$17&lt;='תכנון הבראה'!$D31)*'תכנון הבראה'!$J31</f>
        <v>0</v>
      </c>
      <c r="AE57" s="151">
        <f>(AE$17&lt;='תכנון הבראה'!$F31+'תכנון הבראה'!$D31)*(AE$17&gt;'תכנון הבראה'!$D31)*'תכנון הבראה'!$G31+(AE$17&lt;='תכנון הבראה'!$D31)*'תכנון הבראה'!$J31</f>
        <v>0</v>
      </c>
      <c r="AF57" s="151">
        <f>(AF$17&lt;='תכנון הבראה'!$F31+'תכנון הבראה'!$D31)*(AF$17&gt;'תכנון הבראה'!$D31)*'תכנון הבראה'!$G31+(AF$17&lt;='תכנון הבראה'!$D31)*'תכנון הבראה'!$J31</f>
        <v>0</v>
      </c>
      <c r="AG57" s="151">
        <f>(AG$17&lt;='תכנון הבראה'!$F31+'תכנון הבראה'!$D31)*(AG$17&gt;'תכנון הבראה'!$D31)*'תכנון הבראה'!$G31+(AG$17&lt;='תכנון הבראה'!$D31)*'תכנון הבראה'!$J31</f>
        <v>0</v>
      </c>
      <c r="AH57" s="151">
        <f>(AH$17&lt;='תכנון הבראה'!$F31+'תכנון הבראה'!$D31)*(AH$17&gt;'תכנון הבראה'!$D31)*'תכנון הבראה'!$G31+(AH$17&lt;='תכנון הבראה'!$D31)*'תכנון הבראה'!$J31</f>
        <v>0</v>
      </c>
      <c r="AI57" s="151">
        <f>(AI$17&lt;='תכנון הבראה'!$F31+'תכנון הבראה'!$D31)*(AI$17&gt;'תכנון הבראה'!$D31)*'תכנון הבראה'!$G31+(AI$17&lt;='תכנון הבראה'!$D31)*'תכנון הבראה'!$J31</f>
        <v>0</v>
      </c>
      <c r="AJ57" s="151">
        <f>(AJ$17&lt;='תכנון הבראה'!$F31+'תכנון הבראה'!$D31)*(AJ$17&gt;'תכנון הבראה'!$D31)*'תכנון הבראה'!$G31+(AJ$17&lt;='תכנון הבראה'!$D31)*'תכנון הבראה'!$J31</f>
        <v>0</v>
      </c>
      <c r="AK57" s="151">
        <f>(AK$17&lt;='תכנון הבראה'!$F31+'תכנון הבראה'!$D31)*(AK$17&gt;'תכנון הבראה'!$D31)*'תכנון הבראה'!$G31+(AK$17&lt;='תכנון הבראה'!$D31)*'תכנון הבראה'!$J31</f>
        <v>0</v>
      </c>
      <c r="AL57" s="151">
        <f>(AL$17&lt;='תכנון הבראה'!$F31+'תכנון הבראה'!$D31)*(AL$17&gt;'תכנון הבראה'!$D31)*'תכנון הבראה'!$G31+(AL$17&lt;='תכנון הבראה'!$D31)*'תכנון הבראה'!$J31</f>
        <v>0</v>
      </c>
      <c r="AM57" s="151">
        <f>(AM$17&lt;='תכנון הבראה'!$F31+'תכנון הבראה'!$D31)*(AM$17&gt;'תכנון הבראה'!$D31)*'תכנון הבראה'!$G31+(AM$17&lt;='תכנון הבראה'!$D31)*'תכנון הבראה'!$J31</f>
        <v>0</v>
      </c>
      <c r="AN57" s="151">
        <f>(AN$17&lt;='תכנון הבראה'!$F31+'תכנון הבראה'!$D31)*(AN$17&gt;'תכנון הבראה'!$D31)*'תכנון הבראה'!$G31+(AN$17&lt;='תכנון הבראה'!$D31)*'תכנון הבראה'!$J31</f>
        <v>0</v>
      </c>
      <c r="AO57" s="151">
        <f>(AO$17&lt;='תכנון הבראה'!$F31+'תכנון הבראה'!$D31)*(AO$17&gt;'תכנון הבראה'!$D31)*'תכנון הבראה'!$G31+(AO$17&lt;='תכנון הבראה'!$D31)*'תכנון הבראה'!$J31</f>
        <v>0</v>
      </c>
      <c r="AP57" s="151">
        <f>(AP$17&lt;='תכנון הבראה'!$F31+'תכנון הבראה'!$D31)*(AP$17&gt;'תכנון הבראה'!$D31)*'תכנון הבראה'!$G31+(AP$17&lt;='תכנון הבראה'!$D31)*'תכנון הבראה'!$J31</f>
        <v>0</v>
      </c>
      <c r="AQ57" s="151">
        <f>(AQ$17&lt;='תכנון הבראה'!$F31+'תכנון הבראה'!$D31)*(AQ$17&gt;'תכנון הבראה'!$D31)*'תכנון הבראה'!$G31+(AQ$17&lt;='תכנון הבראה'!$D31)*'תכנון הבראה'!$J31</f>
        <v>0</v>
      </c>
      <c r="AR57" s="151">
        <f>(AR$17&lt;='תכנון הבראה'!$F31+'תכנון הבראה'!$D31)*(AR$17&gt;'תכנון הבראה'!$D31)*'תכנון הבראה'!$G31+(AR$17&lt;='תכנון הבראה'!$D31)*'תכנון הבראה'!$J31</f>
        <v>0</v>
      </c>
      <c r="AS57" s="151">
        <f>(AS$17&lt;='תכנון הבראה'!$F31+'תכנון הבראה'!$D31)*(AS$17&gt;'תכנון הבראה'!$D31)*'תכנון הבראה'!$G31+(AS$17&lt;='תכנון הבראה'!$D31)*'תכנון הבראה'!$J31</f>
        <v>0</v>
      </c>
      <c r="AT57" s="151">
        <f>(AT$17&lt;='תכנון הבראה'!$F31+'תכנון הבראה'!$D31)*(AT$17&gt;'תכנון הבראה'!$D31)*'תכנון הבראה'!$G31+(AT$17&lt;='תכנון הבראה'!$D31)*'תכנון הבראה'!$J31</f>
        <v>0</v>
      </c>
      <c r="AU57" s="151">
        <f>(AU$17&lt;='תכנון הבראה'!$F31+'תכנון הבראה'!$D31)*(AU$17&gt;'תכנון הבראה'!$D31)*'תכנון הבראה'!$G31+(AU$17&lt;='תכנון הבראה'!$D31)*'תכנון הבראה'!$J31</f>
        <v>0</v>
      </c>
      <c r="AV57" s="151">
        <f>(AV$17&lt;='תכנון הבראה'!$F31+'תכנון הבראה'!$D31)*(AV$17&gt;'תכנון הבראה'!$D31)*'תכנון הבראה'!$G31+(AV$17&lt;='תכנון הבראה'!$D31)*'תכנון הבראה'!$J31</f>
        <v>0</v>
      </c>
      <c r="AW57" s="151">
        <f>(AW$17&lt;='תכנון הבראה'!$F31+'תכנון הבראה'!$D31)*(AW$17&gt;'תכנון הבראה'!$D31)*'תכנון הבראה'!$G31+(AW$17&lt;='תכנון הבראה'!$D31)*'תכנון הבראה'!$J31</f>
        <v>0</v>
      </c>
      <c r="AX57" s="151">
        <f>(AX$17&lt;='תכנון הבראה'!$F31+'תכנון הבראה'!$D31)*(AX$17&gt;'תכנון הבראה'!$D31)*'תכנון הבראה'!$G31+(AX$17&lt;='תכנון הבראה'!$D31)*'תכנון הבראה'!$J31</f>
        <v>0</v>
      </c>
      <c r="AY57" s="151">
        <f>(AY$17&lt;='תכנון הבראה'!$F31+'תכנון הבראה'!$D31)*(AY$17&gt;'תכנון הבראה'!$D31)*'תכנון הבראה'!$G31+(AY$17&lt;='תכנון הבראה'!$D31)*'תכנון הבראה'!$J31</f>
        <v>0</v>
      </c>
      <c r="AZ57" s="151">
        <f>(AZ$17&lt;='תכנון הבראה'!$F31+'תכנון הבראה'!$D31)*(AZ$17&gt;'תכנון הבראה'!$D31)*'תכנון הבראה'!$G31+(AZ$17&lt;='תכנון הבראה'!$D31)*'תכנון הבראה'!$J31</f>
        <v>0</v>
      </c>
      <c r="BA57" s="151">
        <f>(BA$17&lt;='תכנון הבראה'!$F31+'תכנון הבראה'!$D31)*(BA$17&gt;'תכנון הבראה'!$D31)*'תכנון הבראה'!$G31+(BA$17&lt;='תכנון הבראה'!$D31)*'תכנון הבראה'!$J31</f>
        <v>0</v>
      </c>
      <c r="BB57" s="151">
        <f>(BB$17&lt;='תכנון הבראה'!$F31+'תכנון הבראה'!$D31)*(BB$17&gt;'תכנון הבראה'!$D31)*'תכנון הבראה'!$G31+(BB$17&lt;='תכנון הבראה'!$D31)*'תכנון הבראה'!$J31</f>
        <v>0</v>
      </c>
      <c r="BC57" s="151">
        <f>(BC$17&lt;='תכנון הבראה'!$F31+'תכנון הבראה'!$D31)*(BC$17&gt;'תכנון הבראה'!$D31)*'תכנון הבראה'!$G31+(BC$17&lt;='תכנון הבראה'!$D31)*'תכנון הבראה'!$J31</f>
        <v>0</v>
      </c>
      <c r="BD57" s="151">
        <f>(BD$17&lt;='תכנון הבראה'!$F31+'תכנון הבראה'!$D31)*(BD$17&gt;'תכנון הבראה'!$D31)*'תכנון הבראה'!$G31+(BD$17&lt;='תכנון הבראה'!$D31)*'תכנון הבראה'!$J31</f>
        <v>0</v>
      </c>
      <c r="BE57" s="151">
        <f>(BE$17&lt;='תכנון הבראה'!$F31+'תכנון הבראה'!$D31)*(BE$17&gt;'תכנון הבראה'!$D31)*'תכנון הבראה'!$G31+(BE$17&lt;='תכנון הבראה'!$D31)*'תכנון הבראה'!$J31</f>
        <v>0</v>
      </c>
      <c r="BF57" s="151">
        <f>(BF$17&lt;='תכנון הבראה'!$F31+'תכנון הבראה'!$D31)*(BF$17&gt;'תכנון הבראה'!$D31)*'תכנון הבראה'!$G31+(BF$17&lt;='תכנון הבראה'!$D31)*'תכנון הבראה'!$J31</f>
        <v>0</v>
      </c>
      <c r="BG57" s="151">
        <f>(BG$17&lt;='תכנון הבראה'!$F31+'תכנון הבראה'!$D31)*(BG$17&gt;'תכנון הבראה'!$D31)*'תכנון הבראה'!$G31+(BG$17&lt;='תכנון הבראה'!$D31)*'תכנון הבראה'!$J31</f>
        <v>0</v>
      </c>
      <c r="BH57" s="151">
        <f>(BH$17&lt;='תכנון הבראה'!$F31+'תכנון הבראה'!$D31)*(BH$17&gt;'תכנון הבראה'!$D31)*'תכנון הבראה'!$G31+(BH$17&lt;='תכנון הבראה'!$D31)*'תכנון הבראה'!$J31</f>
        <v>0</v>
      </c>
      <c r="BI57" s="151">
        <f>(BI$17&lt;='תכנון הבראה'!$F31+'תכנון הבראה'!$D31)*(BI$17&gt;'תכנון הבראה'!$D31)*'תכנון הבראה'!$G31+(BI$17&lt;='תכנון הבראה'!$D31)*'תכנון הבראה'!$J31</f>
        <v>0</v>
      </c>
      <c r="BJ57" s="151">
        <f>(BJ$17&lt;='תכנון הבראה'!$F31+'תכנון הבראה'!$D31)*(BJ$17&gt;'תכנון הבראה'!$D31)*'תכנון הבראה'!$G31+(BJ$17&lt;='תכנון הבראה'!$D31)*'תכנון הבראה'!$J31</f>
        <v>0</v>
      </c>
      <c r="BK57" s="151">
        <f>(BK$17&lt;='תכנון הבראה'!$F31+'תכנון הבראה'!$D31)*(BK$17&gt;'תכנון הבראה'!$D31)*'תכנון הבראה'!$G31+(BK$17&lt;='תכנון הבראה'!$D31)*'תכנון הבראה'!$J31</f>
        <v>0</v>
      </c>
      <c r="BL57" s="151">
        <f>(BL$17&lt;='תכנון הבראה'!$F31+'תכנון הבראה'!$D31)*(BL$17&gt;'תכנון הבראה'!$D31)*'תכנון הבראה'!$G31+(BL$17&lt;='תכנון הבראה'!$D31)*'תכנון הבראה'!$J31</f>
        <v>0</v>
      </c>
      <c r="BM57" s="151">
        <f>(BM$17&lt;='תכנון הבראה'!$F31+'תכנון הבראה'!$D31)*(BM$17&gt;'תכנון הבראה'!$D31)*'תכנון הבראה'!$G31+(BM$17&lt;='תכנון הבראה'!$D31)*'תכנון הבראה'!$J31</f>
        <v>0</v>
      </c>
      <c r="BN57" s="151">
        <f>(BN$17&lt;='תכנון הבראה'!$F31+'תכנון הבראה'!$D31)*(BN$17&gt;'תכנון הבראה'!$D31)*'תכנון הבראה'!$G31+(BN$17&lt;='תכנון הבראה'!$D31)*'תכנון הבראה'!$J31</f>
        <v>0</v>
      </c>
      <c r="BO57" s="151">
        <f>(BO$17&lt;='תכנון הבראה'!$F31+'תכנון הבראה'!$D31)*(BO$17&gt;'תכנון הבראה'!$D31)*'תכנון הבראה'!$G31+(BO$17&lt;='תכנון הבראה'!$D31)*'תכנון הבראה'!$J31</f>
        <v>0</v>
      </c>
      <c r="BP57" s="151">
        <f>(BP$17&lt;='תכנון הבראה'!$F31+'תכנון הבראה'!$D31)*(BP$17&gt;'תכנון הבראה'!$D31)*'תכנון הבראה'!$G31+(BP$17&lt;='תכנון הבראה'!$D31)*'תכנון הבראה'!$J31</f>
        <v>0</v>
      </c>
      <c r="BQ57" s="151">
        <f>(BQ$17&lt;='תכנון הבראה'!$F31+'תכנון הבראה'!$D31)*(BQ$17&gt;'תכנון הבראה'!$D31)*'תכנון הבראה'!$G31+(BQ$17&lt;='תכנון הבראה'!$D31)*'תכנון הבראה'!$J31</f>
        <v>0</v>
      </c>
      <c r="BR57" s="151">
        <f>(BR$17&lt;='תכנון הבראה'!$F31+'תכנון הבראה'!$D31)*(BR$17&gt;'תכנון הבראה'!$D31)*'תכנון הבראה'!$G31+(BR$17&lt;='תכנון הבראה'!$D31)*'תכנון הבראה'!$J31</f>
        <v>0</v>
      </c>
      <c r="BS57" s="151">
        <f>(BS$17&lt;='תכנון הבראה'!$F31+'תכנון הבראה'!$D31)*(BS$17&gt;'תכנון הבראה'!$D31)*'תכנון הבראה'!$G31+(BS$17&lt;='תכנון הבראה'!$D31)*'תכנון הבראה'!$J31</f>
        <v>0</v>
      </c>
      <c r="BT57" s="151">
        <f>(BT$17&lt;='תכנון הבראה'!$F31+'תכנון הבראה'!$D31)*(BT$17&gt;'תכנון הבראה'!$D31)*'תכנון הבראה'!$G31+(BT$17&lt;='תכנון הבראה'!$D31)*'תכנון הבראה'!$J31</f>
        <v>0</v>
      </c>
      <c r="BU57" s="151">
        <f>(BU$17&lt;='תכנון הבראה'!$F31+'תכנון הבראה'!$D31)*(BU$17&gt;'תכנון הבראה'!$D31)*'תכנון הבראה'!$G31+(BU$17&lt;='תכנון הבראה'!$D31)*'תכנון הבראה'!$J31</f>
        <v>0</v>
      </c>
      <c r="BV57" s="151">
        <f>(BV$17&lt;='תכנון הבראה'!$F31+'תכנון הבראה'!$D31)*(BV$17&gt;'תכנון הבראה'!$D31)*'תכנון הבראה'!$G31+(BV$17&lt;='תכנון הבראה'!$D31)*'תכנון הבראה'!$J31</f>
        <v>0</v>
      </c>
      <c r="BW57" s="151">
        <f>(BW$17&lt;='תכנון הבראה'!$F31+'תכנון הבראה'!$D31)*(BW$17&gt;'תכנון הבראה'!$D31)*'תכנון הבראה'!$G31+(BW$17&lt;='תכנון הבראה'!$D31)*'תכנון הבראה'!$J31</f>
        <v>0</v>
      </c>
      <c r="BX57" s="151">
        <f>(BX$17&lt;='תכנון הבראה'!$F31+'תכנון הבראה'!$D31)*(BX$17&gt;'תכנון הבראה'!$D31)*'תכנון הבראה'!$G31+(BX$17&lt;='תכנון הבראה'!$D31)*'תכנון הבראה'!$J31</f>
        <v>0</v>
      </c>
      <c r="BY57" s="151">
        <f>(BY$17&lt;='תכנון הבראה'!$F31+'תכנון הבראה'!$D31)*(BY$17&gt;'תכנון הבראה'!$D31)*'תכנון הבראה'!$G31+(BY$17&lt;='תכנון הבראה'!$D31)*'תכנון הבראה'!$J31</f>
        <v>0</v>
      </c>
      <c r="BZ57" s="151">
        <f>(BZ$17&lt;='תכנון הבראה'!$F31+'תכנון הבראה'!$D31)*(BZ$17&gt;'תכנון הבראה'!$D31)*'תכנון הבראה'!$G31+(BZ$17&lt;='תכנון הבראה'!$D31)*'תכנון הבראה'!$J31</f>
        <v>0</v>
      </c>
      <c r="CA57" s="151">
        <f>(CA$17&lt;='תכנון הבראה'!$F31+'תכנון הבראה'!$D31)*(CA$17&gt;'תכנון הבראה'!$D31)*'תכנון הבראה'!$G31+(CA$17&lt;='תכנון הבראה'!$D31)*'תכנון הבראה'!$J31</f>
        <v>0</v>
      </c>
      <c r="CB57" s="151">
        <f>(CB$17&lt;='תכנון הבראה'!$F31+'תכנון הבראה'!$D31)*(CB$17&gt;'תכנון הבראה'!$D31)*'תכנון הבראה'!$G31+(CB$17&lt;='תכנון הבראה'!$D31)*'תכנון הבראה'!$J31</f>
        <v>0</v>
      </c>
      <c r="CC57" s="151">
        <f>(CC$17&lt;='תכנון הבראה'!$F31+'תכנון הבראה'!$D31)*(CC$17&gt;'תכנון הבראה'!$D31)*'תכנון הבראה'!$G31+(CC$17&lt;='תכנון הבראה'!$D31)*'תכנון הבראה'!$J31</f>
        <v>0</v>
      </c>
      <c r="CD57" s="151">
        <f>(CD$17&lt;='תכנון הבראה'!$F31+'תכנון הבראה'!$D31)*(CD$17&gt;'תכנון הבראה'!$D31)*'תכנון הבראה'!$G31+(CD$17&lt;='תכנון הבראה'!$D31)*'תכנון הבראה'!$J31</f>
        <v>0</v>
      </c>
      <c r="CE57" s="151">
        <f>(CE$17&lt;='תכנון הבראה'!$F31+'תכנון הבראה'!$D31)*(CE$17&gt;'תכנון הבראה'!$D31)*'תכנון הבראה'!$G31+(CE$17&lt;='תכנון הבראה'!$D31)*'תכנון הבראה'!$J31</f>
        <v>0</v>
      </c>
      <c r="CF57" s="151">
        <f>(CF$17&lt;='תכנון הבראה'!$F31+'תכנון הבראה'!$D31)*(CF$17&gt;'תכנון הבראה'!$D31)*'תכנון הבראה'!$G31+(CF$17&lt;='תכנון הבראה'!$D31)*'תכנון הבראה'!$J31</f>
        <v>0</v>
      </c>
      <c r="CG57" s="151">
        <f>(CG$17&lt;='תכנון הבראה'!$F31+'תכנון הבראה'!$D31)*(CG$17&gt;'תכנון הבראה'!$D31)*'תכנון הבראה'!$G31+(CG$17&lt;='תכנון הבראה'!$D31)*'תכנון הבראה'!$J31</f>
        <v>0</v>
      </c>
      <c r="CH57" s="151">
        <f>(CH$17&lt;='תכנון הבראה'!$F31+'תכנון הבראה'!$D31)*(CH$17&gt;'תכנון הבראה'!$D31)*'תכנון הבראה'!$G31+(CH$17&lt;='תכנון הבראה'!$D31)*'תכנון הבראה'!$J31</f>
        <v>0</v>
      </c>
      <c r="CI57" s="151">
        <f>(CI$17&lt;='תכנון הבראה'!$F31+'תכנון הבראה'!$D31)*(CI$17&gt;'תכנון הבראה'!$D31)*'תכנון הבראה'!$G31+(CI$17&lt;='תכנון הבראה'!$D31)*'תכנון הבראה'!$J31</f>
        <v>0</v>
      </c>
      <c r="CJ57" s="151">
        <f>(CJ$17&lt;='תכנון הבראה'!$F31+'תכנון הבראה'!$D31)*(CJ$17&gt;'תכנון הבראה'!$D31)*'תכנון הבראה'!$G31+(CJ$17&lt;='תכנון הבראה'!$D31)*'תכנון הבראה'!$J31</f>
        <v>0</v>
      </c>
      <c r="CK57" s="151">
        <f>(CK$17&lt;='תכנון הבראה'!$F31+'תכנון הבראה'!$D31)*(CK$17&gt;'תכנון הבראה'!$D31)*'תכנון הבראה'!$G31+(CK$17&lt;='תכנון הבראה'!$D31)*'תכנון הבראה'!$J31</f>
        <v>0</v>
      </c>
      <c r="CL57" s="151">
        <f>(CL$17&lt;='תכנון הבראה'!$F31+'תכנון הבראה'!$D31)*(CL$17&gt;'תכנון הבראה'!$D31)*'תכנון הבראה'!$G31+(CL$17&lt;='תכנון הבראה'!$D31)*'תכנון הבראה'!$J31</f>
        <v>0</v>
      </c>
      <c r="CM57" s="151">
        <f>(CM$17&lt;='תכנון הבראה'!$F31+'תכנון הבראה'!$D31)*(CM$17&gt;'תכנון הבראה'!$D31)*'תכנון הבראה'!$G31+(CM$17&lt;='תכנון הבראה'!$D31)*'תכנון הבראה'!$J31</f>
        <v>0</v>
      </c>
      <c r="CN57" s="151">
        <f>(CN$17&lt;='תכנון הבראה'!$F31+'תכנון הבראה'!$D31)*(CN$17&gt;'תכנון הבראה'!$D31)*'תכנון הבראה'!$G31+(CN$17&lt;='תכנון הבראה'!$D31)*'תכנון הבראה'!$J31</f>
        <v>0</v>
      </c>
      <c r="CO57" s="151">
        <f>(CO$17&lt;='תכנון הבראה'!$F31+'תכנון הבראה'!$D31)*(CO$17&gt;'תכנון הבראה'!$D31)*'תכנון הבראה'!$G31+(CO$17&lt;='תכנון הבראה'!$D31)*'תכנון הבראה'!$J31</f>
        <v>0</v>
      </c>
      <c r="CP57" s="151">
        <f>(CP$17&lt;='תכנון הבראה'!$F31+'תכנון הבראה'!$D31)*(CP$17&gt;'תכנון הבראה'!$D31)*'תכנון הבראה'!$G31+(CP$17&lt;='תכנון הבראה'!$D31)*'תכנון הבראה'!$J31</f>
        <v>0</v>
      </c>
      <c r="CQ57" s="151">
        <f>(CQ$17&lt;='תכנון הבראה'!$F31+'תכנון הבראה'!$D31)*(CQ$17&gt;'תכנון הבראה'!$D31)*'תכנון הבראה'!$G31+(CQ$17&lt;='תכנון הבראה'!$D31)*'תכנון הבראה'!$J31</f>
        <v>0</v>
      </c>
      <c r="CR57" s="151">
        <f>(CR$17&lt;='תכנון הבראה'!$F31+'תכנון הבראה'!$D31)*(CR$17&gt;'תכנון הבראה'!$D31)*'תכנון הבראה'!$G31+(CR$17&lt;='תכנון הבראה'!$D31)*'תכנון הבראה'!$J31</f>
        <v>0</v>
      </c>
      <c r="CS57" s="151">
        <f>(CS$17&lt;='תכנון הבראה'!$F31+'תכנון הבראה'!$D31)*(CS$17&gt;'תכנון הבראה'!$D31)*'תכנון הבראה'!$G31+(CS$17&lt;='תכנון הבראה'!$D31)*'תכנון הבראה'!$J31</f>
        <v>0</v>
      </c>
      <c r="CT57" s="151">
        <f>(CT$17&lt;='תכנון הבראה'!$F31+'תכנון הבראה'!$D31)*(CT$17&gt;'תכנון הבראה'!$D31)*'תכנון הבראה'!$G31+(CT$17&lt;='תכנון הבראה'!$D31)*'תכנון הבראה'!$J31</f>
        <v>0</v>
      </c>
      <c r="CU57" s="151">
        <f>(CU$17&lt;='תכנון הבראה'!$F31+'תכנון הבראה'!$D31)*(CU$17&gt;'תכנון הבראה'!$D31)*'תכנון הבראה'!$G31+(CU$17&lt;='תכנון הבראה'!$D31)*'תכנון הבראה'!$J31</f>
        <v>0</v>
      </c>
      <c r="CV57" s="151">
        <f>(CV$17&lt;='תכנון הבראה'!$F31+'תכנון הבראה'!$D31)*(CV$17&gt;'תכנון הבראה'!$D31)*'תכנון הבראה'!$G31+(CV$17&lt;='תכנון הבראה'!$D31)*'תכנון הבראה'!$J31</f>
        <v>0</v>
      </c>
      <c r="CW57" s="151">
        <f>(CW$17&lt;='תכנון הבראה'!$F31+'תכנון הבראה'!$D31)*(CW$17&gt;'תכנון הבראה'!$D31)*'תכנון הבראה'!$G31+(CW$17&lt;='תכנון הבראה'!$D31)*'תכנון הבראה'!$J31</f>
        <v>0</v>
      </c>
      <c r="CX57" s="151">
        <f>(CX$17&lt;='תכנון הבראה'!$F31+'תכנון הבראה'!$D31)*(CX$17&gt;'תכנון הבראה'!$D31)*'תכנון הבראה'!$G31+(CX$17&lt;='תכנון הבראה'!$D31)*'תכנון הבראה'!$J31</f>
        <v>0</v>
      </c>
      <c r="CY57" s="151">
        <f>(CY$17&lt;='תכנון הבראה'!$F31+'תכנון הבראה'!$D31)*(CY$17&gt;'תכנון הבראה'!$D31)*'תכנון הבראה'!$G31+(CY$17&lt;='תכנון הבראה'!$D31)*'תכנון הבראה'!$J31</f>
        <v>0</v>
      </c>
      <c r="CZ57" s="151">
        <f>(CZ$17&lt;='תכנון הבראה'!$F31+'תכנון הבראה'!$D31)*(CZ$17&gt;'תכנון הבראה'!$D31)*'תכנון הבראה'!$G31+(CZ$17&lt;='תכנון הבראה'!$D31)*'תכנון הבראה'!$J31</f>
        <v>0</v>
      </c>
      <c r="DA57" s="134"/>
    </row>
    <row r="58" spans="1:105" hidden="1" outlineLevel="1">
      <c r="A58" s="189" t="str">
        <f>'תכנון הבראה'!A32</f>
        <v>הלוואה 5</v>
      </c>
      <c r="E58" s="151">
        <f>(E$17&lt;='תכנון הבראה'!$F32+'תכנון הבראה'!$D32)*(E$17&gt;'תכנון הבראה'!$D32)*'תכנון הבראה'!$G32+(E$17&lt;='תכנון הבראה'!$D32)*'תכנון הבראה'!$J32</f>
        <v>0</v>
      </c>
      <c r="F58" s="151">
        <f>(F$17&lt;='תכנון הבראה'!$F32+'תכנון הבראה'!$D32)*(F$17&gt;'תכנון הבראה'!$D32)*'תכנון הבראה'!$G32+(F$17&lt;='תכנון הבראה'!$D32)*'תכנון הבראה'!$J32</f>
        <v>0</v>
      </c>
      <c r="G58" s="151">
        <f>(G$17&lt;='תכנון הבראה'!$F32+'תכנון הבראה'!$D32)*(G$17&gt;'תכנון הבראה'!$D32)*'תכנון הבראה'!$G32+(G$17&lt;='תכנון הבראה'!$D32)*'תכנון הבראה'!$J32</f>
        <v>0</v>
      </c>
      <c r="H58" s="151">
        <f>(H$17&lt;='תכנון הבראה'!$F32+'תכנון הבראה'!$D32)*(H$17&gt;'תכנון הבראה'!$D32)*'תכנון הבראה'!$G32+(H$17&lt;='תכנון הבראה'!$D32)*'תכנון הבראה'!$J32</f>
        <v>0</v>
      </c>
      <c r="I58" s="151">
        <f>(I$17&lt;='תכנון הבראה'!$F32+'תכנון הבראה'!$D32)*(I$17&gt;'תכנון הבראה'!$D32)*'תכנון הבראה'!$G32+(I$17&lt;='תכנון הבראה'!$D32)*'תכנון הבראה'!$J32</f>
        <v>0</v>
      </c>
      <c r="J58" s="151">
        <f>(J$17&lt;='תכנון הבראה'!$F32+'תכנון הבראה'!$D32)*(J$17&gt;'תכנון הבראה'!$D32)*'תכנון הבראה'!$G32+(J$17&lt;='תכנון הבראה'!$D32)*'תכנון הבראה'!$J32</f>
        <v>0</v>
      </c>
      <c r="K58" s="151">
        <f>(K$17&lt;='תכנון הבראה'!$F32+'תכנון הבראה'!$D32)*(K$17&gt;'תכנון הבראה'!$D32)*'תכנון הבראה'!$G32+(K$17&lt;='תכנון הבראה'!$D32)*'תכנון הבראה'!$J32</f>
        <v>0</v>
      </c>
      <c r="L58" s="151">
        <f>(L$17&lt;='תכנון הבראה'!$F32+'תכנון הבראה'!$D32)*(L$17&gt;'תכנון הבראה'!$D32)*'תכנון הבראה'!$G32+(L$17&lt;='תכנון הבראה'!$D32)*'תכנון הבראה'!$J32</f>
        <v>0</v>
      </c>
      <c r="M58" s="151">
        <f>(M$17&lt;='תכנון הבראה'!$F32+'תכנון הבראה'!$D32)*(M$17&gt;'תכנון הבראה'!$D32)*'תכנון הבראה'!$G32+(M$17&lt;='תכנון הבראה'!$D32)*'תכנון הבראה'!$J32</f>
        <v>0</v>
      </c>
      <c r="N58" s="151">
        <f>(N$17&lt;='תכנון הבראה'!$F32+'תכנון הבראה'!$D32)*(N$17&gt;'תכנון הבראה'!$D32)*'תכנון הבראה'!$G32+(N$17&lt;='תכנון הבראה'!$D32)*'תכנון הבראה'!$J32</f>
        <v>0</v>
      </c>
      <c r="O58" s="151">
        <f>(O$17&lt;='תכנון הבראה'!$F32+'תכנון הבראה'!$D32)*(O$17&gt;'תכנון הבראה'!$D32)*'תכנון הבראה'!$G32+(O$17&lt;='תכנון הבראה'!$D32)*'תכנון הבראה'!$J32</f>
        <v>0</v>
      </c>
      <c r="P58" s="151">
        <f>(P$17&lt;='תכנון הבראה'!$F32+'תכנון הבראה'!$D32)*(P$17&gt;'תכנון הבראה'!$D32)*'תכנון הבראה'!$G32+(P$17&lt;='תכנון הבראה'!$D32)*'תכנון הבראה'!$J32</f>
        <v>0</v>
      </c>
      <c r="Q58" s="151">
        <f>(Q$17&lt;='תכנון הבראה'!$F32+'תכנון הבראה'!$D32)*(Q$17&gt;'תכנון הבראה'!$D32)*'תכנון הבראה'!$G32+(Q$17&lt;='תכנון הבראה'!$D32)*'תכנון הבראה'!$J32</f>
        <v>0</v>
      </c>
      <c r="R58" s="151">
        <f>(R$17&lt;='תכנון הבראה'!$F32+'תכנון הבראה'!$D32)*(R$17&gt;'תכנון הבראה'!$D32)*'תכנון הבראה'!$G32+(R$17&lt;='תכנון הבראה'!$D32)*'תכנון הבראה'!$J32</f>
        <v>0</v>
      </c>
      <c r="S58" s="151">
        <f>(S$17&lt;='תכנון הבראה'!$F32+'תכנון הבראה'!$D32)*(S$17&gt;'תכנון הבראה'!$D32)*'תכנון הבראה'!$G32+(S$17&lt;='תכנון הבראה'!$D32)*'תכנון הבראה'!$J32</f>
        <v>0</v>
      </c>
      <c r="T58" s="151">
        <f>(T$17&lt;='תכנון הבראה'!$F32+'תכנון הבראה'!$D32)*(T$17&gt;'תכנון הבראה'!$D32)*'תכנון הבראה'!$G32+(T$17&lt;='תכנון הבראה'!$D32)*'תכנון הבראה'!$J32</f>
        <v>0</v>
      </c>
      <c r="U58" s="151">
        <f>(U$17&lt;='תכנון הבראה'!$F32+'תכנון הבראה'!$D32)*(U$17&gt;'תכנון הבראה'!$D32)*'תכנון הבראה'!$G32+(U$17&lt;='תכנון הבראה'!$D32)*'תכנון הבראה'!$J32</f>
        <v>0</v>
      </c>
      <c r="V58" s="151">
        <f>(V$17&lt;='תכנון הבראה'!$F32+'תכנון הבראה'!$D32)*(V$17&gt;'תכנון הבראה'!$D32)*'תכנון הבראה'!$G32+(V$17&lt;='תכנון הבראה'!$D32)*'תכנון הבראה'!$J32</f>
        <v>0</v>
      </c>
      <c r="W58" s="151">
        <f>(W$17&lt;='תכנון הבראה'!$F32+'תכנון הבראה'!$D32)*(W$17&gt;'תכנון הבראה'!$D32)*'תכנון הבראה'!$G32+(W$17&lt;='תכנון הבראה'!$D32)*'תכנון הבראה'!$J32</f>
        <v>0</v>
      </c>
      <c r="X58" s="151">
        <f>(X$17&lt;='תכנון הבראה'!$F32+'תכנון הבראה'!$D32)*(X$17&gt;'תכנון הבראה'!$D32)*'תכנון הבראה'!$G32+(X$17&lt;='תכנון הבראה'!$D32)*'תכנון הבראה'!$J32</f>
        <v>0</v>
      </c>
      <c r="Y58" s="151">
        <f>(Y$17&lt;='תכנון הבראה'!$F32+'תכנון הבראה'!$D32)*(Y$17&gt;'תכנון הבראה'!$D32)*'תכנון הבראה'!$G32+(Y$17&lt;='תכנון הבראה'!$D32)*'תכנון הבראה'!$J32</f>
        <v>0</v>
      </c>
      <c r="Z58" s="151">
        <f>(Z$17&lt;='תכנון הבראה'!$F32+'תכנון הבראה'!$D32)*(Z$17&gt;'תכנון הבראה'!$D32)*'תכנון הבראה'!$G32+(Z$17&lt;='תכנון הבראה'!$D32)*'תכנון הבראה'!$J32</f>
        <v>0</v>
      </c>
      <c r="AA58" s="151">
        <f>(AA$17&lt;='תכנון הבראה'!$F32+'תכנון הבראה'!$D32)*(AA$17&gt;'תכנון הבראה'!$D32)*'תכנון הבראה'!$G32+(AA$17&lt;='תכנון הבראה'!$D32)*'תכנון הבראה'!$J32</f>
        <v>0</v>
      </c>
      <c r="AB58" s="151">
        <f>(AB$17&lt;='תכנון הבראה'!$F32+'תכנון הבראה'!$D32)*(AB$17&gt;'תכנון הבראה'!$D32)*'תכנון הבראה'!$G32+(AB$17&lt;='תכנון הבראה'!$D32)*'תכנון הבראה'!$J32</f>
        <v>0</v>
      </c>
      <c r="AC58" s="151">
        <f>(AC$17&lt;='תכנון הבראה'!$F32+'תכנון הבראה'!$D32)*(AC$17&gt;'תכנון הבראה'!$D32)*'תכנון הבראה'!$G32+(AC$17&lt;='תכנון הבראה'!$D32)*'תכנון הבראה'!$J32</f>
        <v>0</v>
      </c>
      <c r="AD58" s="151">
        <f>(AD$17&lt;='תכנון הבראה'!$F32+'תכנון הבראה'!$D32)*(AD$17&gt;'תכנון הבראה'!$D32)*'תכנון הבראה'!$G32+(AD$17&lt;='תכנון הבראה'!$D32)*'תכנון הבראה'!$J32</f>
        <v>0</v>
      </c>
      <c r="AE58" s="151">
        <f>(AE$17&lt;='תכנון הבראה'!$F32+'תכנון הבראה'!$D32)*(AE$17&gt;'תכנון הבראה'!$D32)*'תכנון הבראה'!$G32+(AE$17&lt;='תכנון הבראה'!$D32)*'תכנון הבראה'!$J32</f>
        <v>0</v>
      </c>
      <c r="AF58" s="151">
        <f>(AF$17&lt;='תכנון הבראה'!$F32+'תכנון הבראה'!$D32)*(AF$17&gt;'תכנון הבראה'!$D32)*'תכנון הבראה'!$G32+(AF$17&lt;='תכנון הבראה'!$D32)*'תכנון הבראה'!$J32</f>
        <v>0</v>
      </c>
      <c r="AG58" s="151">
        <f>(AG$17&lt;='תכנון הבראה'!$F32+'תכנון הבראה'!$D32)*(AG$17&gt;'תכנון הבראה'!$D32)*'תכנון הבראה'!$G32+(AG$17&lt;='תכנון הבראה'!$D32)*'תכנון הבראה'!$J32</f>
        <v>0</v>
      </c>
      <c r="AH58" s="151">
        <f>(AH$17&lt;='תכנון הבראה'!$F32+'תכנון הבראה'!$D32)*(AH$17&gt;'תכנון הבראה'!$D32)*'תכנון הבראה'!$G32+(AH$17&lt;='תכנון הבראה'!$D32)*'תכנון הבראה'!$J32</f>
        <v>0</v>
      </c>
      <c r="AI58" s="151">
        <f>(AI$17&lt;='תכנון הבראה'!$F32+'תכנון הבראה'!$D32)*(AI$17&gt;'תכנון הבראה'!$D32)*'תכנון הבראה'!$G32+(AI$17&lt;='תכנון הבראה'!$D32)*'תכנון הבראה'!$J32</f>
        <v>0</v>
      </c>
      <c r="AJ58" s="151">
        <f>(AJ$17&lt;='תכנון הבראה'!$F32+'תכנון הבראה'!$D32)*(AJ$17&gt;'תכנון הבראה'!$D32)*'תכנון הבראה'!$G32+(AJ$17&lt;='תכנון הבראה'!$D32)*'תכנון הבראה'!$J32</f>
        <v>0</v>
      </c>
      <c r="AK58" s="151">
        <f>(AK$17&lt;='תכנון הבראה'!$F32+'תכנון הבראה'!$D32)*(AK$17&gt;'תכנון הבראה'!$D32)*'תכנון הבראה'!$G32+(AK$17&lt;='תכנון הבראה'!$D32)*'תכנון הבראה'!$J32</f>
        <v>0</v>
      </c>
      <c r="AL58" s="151">
        <f>(AL$17&lt;='תכנון הבראה'!$F32+'תכנון הבראה'!$D32)*(AL$17&gt;'תכנון הבראה'!$D32)*'תכנון הבראה'!$G32+(AL$17&lt;='תכנון הבראה'!$D32)*'תכנון הבראה'!$J32</f>
        <v>0</v>
      </c>
      <c r="AM58" s="151">
        <f>(AM$17&lt;='תכנון הבראה'!$F32+'תכנון הבראה'!$D32)*(AM$17&gt;'תכנון הבראה'!$D32)*'תכנון הבראה'!$G32+(AM$17&lt;='תכנון הבראה'!$D32)*'תכנון הבראה'!$J32</f>
        <v>0</v>
      </c>
      <c r="AN58" s="151">
        <f>(AN$17&lt;='תכנון הבראה'!$F32+'תכנון הבראה'!$D32)*(AN$17&gt;'תכנון הבראה'!$D32)*'תכנון הבראה'!$G32+(AN$17&lt;='תכנון הבראה'!$D32)*'תכנון הבראה'!$J32</f>
        <v>0</v>
      </c>
      <c r="AO58" s="151">
        <f>(AO$17&lt;='תכנון הבראה'!$F32+'תכנון הבראה'!$D32)*(AO$17&gt;'תכנון הבראה'!$D32)*'תכנון הבראה'!$G32+(AO$17&lt;='תכנון הבראה'!$D32)*'תכנון הבראה'!$J32</f>
        <v>0</v>
      </c>
      <c r="AP58" s="151">
        <f>(AP$17&lt;='תכנון הבראה'!$F32+'תכנון הבראה'!$D32)*(AP$17&gt;'תכנון הבראה'!$D32)*'תכנון הבראה'!$G32+(AP$17&lt;='תכנון הבראה'!$D32)*'תכנון הבראה'!$J32</f>
        <v>0</v>
      </c>
      <c r="AQ58" s="151">
        <f>(AQ$17&lt;='תכנון הבראה'!$F32+'תכנון הבראה'!$D32)*(AQ$17&gt;'תכנון הבראה'!$D32)*'תכנון הבראה'!$G32+(AQ$17&lt;='תכנון הבראה'!$D32)*'תכנון הבראה'!$J32</f>
        <v>0</v>
      </c>
      <c r="AR58" s="151">
        <f>(AR$17&lt;='תכנון הבראה'!$F32+'תכנון הבראה'!$D32)*(AR$17&gt;'תכנון הבראה'!$D32)*'תכנון הבראה'!$G32+(AR$17&lt;='תכנון הבראה'!$D32)*'תכנון הבראה'!$J32</f>
        <v>0</v>
      </c>
      <c r="AS58" s="151">
        <f>(AS$17&lt;='תכנון הבראה'!$F32+'תכנון הבראה'!$D32)*(AS$17&gt;'תכנון הבראה'!$D32)*'תכנון הבראה'!$G32+(AS$17&lt;='תכנון הבראה'!$D32)*'תכנון הבראה'!$J32</f>
        <v>0</v>
      </c>
      <c r="AT58" s="151">
        <f>(AT$17&lt;='תכנון הבראה'!$F32+'תכנון הבראה'!$D32)*(AT$17&gt;'תכנון הבראה'!$D32)*'תכנון הבראה'!$G32+(AT$17&lt;='תכנון הבראה'!$D32)*'תכנון הבראה'!$J32</f>
        <v>0</v>
      </c>
      <c r="AU58" s="151">
        <f>(AU$17&lt;='תכנון הבראה'!$F32+'תכנון הבראה'!$D32)*(AU$17&gt;'תכנון הבראה'!$D32)*'תכנון הבראה'!$G32+(AU$17&lt;='תכנון הבראה'!$D32)*'תכנון הבראה'!$J32</f>
        <v>0</v>
      </c>
      <c r="AV58" s="151">
        <f>(AV$17&lt;='תכנון הבראה'!$F32+'תכנון הבראה'!$D32)*(AV$17&gt;'תכנון הבראה'!$D32)*'תכנון הבראה'!$G32+(AV$17&lt;='תכנון הבראה'!$D32)*'תכנון הבראה'!$J32</f>
        <v>0</v>
      </c>
      <c r="AW58" s="151">
        <f>(AW$17&lt;='תכנון הבראה'!$F32+'תכנון הבראה'!$D32)*(AW$17&gt;'תכנון הבראה'!$D32)*'תכנון הבראה'!$G32+(AW$17&lt;='תכנון הבראה'!$D32)*'תכנון הבראה'!$J32</f>
        <v>0</v>
      </c>
      <c r="AX58" s="151">
        <f>(AX$17&lt;='תכנון הבראה'!$F32+'תכנון הבראה'!$D32)*(AX$17&gt;'תכנון הבראה'!$D32)*'תכנון הבראה'!$G32+(AX$17&lt;='תכנון הבראה'!$D32)*'תכנון הבראה'!$J32</f>
        <v>0</v>
      </c>
      <c r="AY58" s="151">
        <f>(AY$17&lt;='תכנון הבראה'!$F32+'תכנון הבראה'!$D32)*(AY$17&gt;'תכנון הבראה'!$D32)*'תכנון הבראה'!$G32+(AY$17&lt;='תכנון הבראה'!$D32)*'תכנון הבראה'!$J32</f>
        <v>0</v>
      </c>
      <c r="AZ58" s="151">
        <f>(AZ$17&lt;='תכנון הבראה'!$F32+'תכנון הבראה'!$D32)*(AZ$17&gt;'תכנון הבראה'!$D32)*'תכנון הבראה'!$G32+(AZ$17&lt;='תכנון הבראה'!$D32)*'תכנון הבראה'!$J32</f>
        <v>0</v>
      </c>
      <c r="BA58" s="151">
        <f>(BA$17&lt;='תכנון הבראה'!$F32+'תכנון הבראה'!$D32)*(BA$17&gt;'תכנון הבראה'!$D32)*'תכנון הבראה'!$G32+(BA$17&lt;='תכנון הבראה'!$D32)*'תכנון הבראה'!$J32</f>
        <v>0</v>
      </c>
      <c r="BB58" s="151">
        <f>(BB$17&lt;='תכנון הבראה'!$F32+'תכנון הבראה'!$D32)*(BB$17&gt;'תכנון הבראה'!$D32)*'תכנון הבראה'!$G32+(BB$17&lt;='תכנון הבראה'!$D32)*'תכנון הבראה'!$J32</f>
        <v>0</v>
      </c>
      <c r="BC58" s="151">
        <f>(BC$17&lt;='תכנון הבראה'!$F32+'תכנון הבראה'!$D32)*(BC$17&gt;'תכנון הבראה'!$D32)*'תכנון הבראה'!$G32+(BC$17&lt;='תכנון הבראה'!$D32)*'תכנון הבראה'!$J32</f>
        <v>0</v>
      </c>
      <c r="BD58" s="151">
        <f>(BD$17&lt;='תכנון הבראה'!$F32+'תכנון הבראה'!$D32)*(BD$17&gt;'תכנון הבראה'!$D32)*'תכנון הבראה'!$G32+(BD$17&lt;='תכנון הבראה'!$D32)*'תכנון הבראה'!$J32</f>
        <v>0</v>
      </c>
      <c r="BE58" s="151">
        <f>(BE$17&lt;='תכנון הבראה'!$F32+'תכנון הבראה'!$D32)*(BE$17&gt;'תכנון הבראה'!$D32)*'תכנון הבראה'!$G32+(BE$17&lt;='תכנון הבראה'!$D32)*'תכנון הבראה'!$J32</f>
        <v>0</v>
      </c>
      <c r="BF58" s="151">
        <f>(BF$17&lt;='תכנון הבראה'!$F32+'תכנון הבראה'!$D32)*(BF$17&gt;'תכנון הבראה'!$D32)*'תכנון הבראה'!$G32+(BF$17&lt;='תכנון הבראה'!$D32)*'תכנון הבראה'!$J32</f>
        <v>0</v>
      </c>
      <c r="BG58" s="151">
        <f>(BG$17&lt;='תכנון הבראה'!$F32+'תכנון הבראה'!$D32)*(BG$17&gt;'תכנון הבראה'!$D32)*'תכנון הבראה'!$G32+(BG$17&lt;='תכנון הבראה'!$D32)*'תכנון הבראה'!$J32</f>
        <v>0</v>
      </c>
      <c r="BH58" s="151">
        <f>(BH$17&lt;='תכנון הבראה'!$F32+'תכנון הבראה'!$D32)*(BH$17&gt;'תכנון הבראה'!$D32)*'תכנון הבראה'!$G32+(BH$17&lt;='תכנון הבראה'!$D32)*'תכנון הבראה'!$J32</f>
        <v>0</v>
      </c>
      <c r="BI58" s="151">
        <f>(BI$17&lt;='תכנון הבראה'!$F32+'תכנון הבראה'!$D32)*(BI$17&gt;'תכנון הבראה'!$D32)*'תכנון הבראה'!$G32+(BI$17&lt;='תכנון הבראה'!$D32)*'תכנון הבראה'!$J32</f>
        <v>0</v>
      </c>
      <c r="BJ58" s="151">
        <f>(BJ$17&lt;='תכנון הבראה'!$F32+'תכנון הבראה'!$D32)*(BJ$17&gt;'תכנון הבראה'!$D32)*'תכנון הבראה'!$G32+(BJ$17&lt;='תכנון הבראה'!$D32)*'תכנון הבראה'!$J32</f>
        <v>0</v>
      </c>
      <c r="BK58" s="151">
        <f>(BK$17&lt;='תכנון הבראה'!$F32+'תכנון הבראה'!$D32)*(BK$17&gt;'תכנון הבראה'!$D32)*'תכנון הבראה'!$G32+(BK$17&lt;='תכנון הבראה'!$D32)*'תכנון הבראה'!$J32</f>
        <v>0</v>
      </c>
      <c r="BL58" s="151">
        <f>(BL$17&lt;='תכנון הבראה'!$F32+'תכנון הבראה'!$D32)*(BL$17&gt;'תכנון הבראה'!$D32)*'תכנון הבראה'!$G32+(BL$17&lt;='תכנון הבראה'!$D32)*'תכנון הבראה'!$J32</f>
        <v>0</v>
      </c>
      <c r="BM58" s="151">
        <f>(BM$17&lt;='תכנון הבראה'!$F32+'תכנון הבראה'!$D32)*(BM$17&gt;'תכנון הבראה'!$D32)*'תכנון הבראה'!$G32+(BM$17&lt;='תכנון הבראה'!$D32)*'תכנון הבראה'!$J32</f>
        <v>0</v>
      </c>
      <c r="BN58" s="151">
        <f>(BN$17&lt;='תכנון הבראה'!$F32+'תכנון הבראה'!$D32)*(BN$17&gt;'תכנון הבראה'!$D32)*'תכנון הבראה'!$G32+(BN$17&lt;='תכנון הבראה'!$D32)*'תכנון הבראה'!$J32</f>
        <v>0</v>
      </c>
      <c r="BO58" s="151">
        <f>(BO$17&lt;='תכנון הבראה'!$F32+'תכנון הבראה'!$D32)*(BO$17&gt;'תכנון הבראה'!$D32)*'תכנון הבראה'!$G32+(BO$17&lt;='תכנון הבראה'!$D32)*'תכנון הבראה'!$J32</f>
        <v>0</v>
      </c>
      <c r="BP58" s="151">
        <f>(BP$17&lt;='תכנון הבראה'!$F32+'תכנון הבראה'!$D32)*(BP$17&gt;'תכנון הבראה'!$D32)*'תכנון הבראה'!$G32+(BP$17&lt;='תכנון הבראה'!$D32)*'תכנון הבראה'!$J32</f>
        <v>0</v>
      </c>
      <c r="BQ58" s="151">
        <f>(BQ$17&lt;='תכנון הבראה'!$F32+'תכנון הבראה'!$D32)*(BQ$17&gt;'תכנון הבראה'!$D32)*'תכנון הבראה'!$G32+(BQ$17&lt;='תכנון הבראה'!$D32)*'תכנון הבראה'!$J32</f>
        <v>0</v>
      </c>
      <c r="BR58" s="151">
        <f>(BR$17&lt;='תכנון הבראה'!$F32+'תכנון הבראה'!$D32)*(BR$17&gt;'תכנון הבראה'!$D32)*'תכנון הבראה'!$G32+(BR$17&lt;='תכנון הבראה'!$D32)*'תכנון הבראה'!$J32</f>
        <v>0</v>
      </c>
      <c r="BS58" s="151">
        <f>(BS$17&lt;='תכנון הבראה'!$F32+'תכנון הבראה'!$D32)*(BS$17&gt;'תכנון הבראה'!$D32)*'תכנון הבראה'!$G32+(BS$17&lt;='תכנון הבראה'!$D32)*'תכנון הבראה'!$J32</f>
        <v>0</v>
      </c>
      <c r="BT58" s="151">
        <f>(BT$17&lt;='תכנון הבראה'!$F32+'תכנון הבראה'!$D32)*(BT$17&gt;'תכנון הבראה'!$D32)*'תכנון הבראה'!$G32+(BT$17&lt;='תכנון הבראה'!$D32)*'תכנון הבראה'!$J32</f>
        <v>0</v>
      </c>
      <c r="BU58" s="151">
        <f>(BU$17&lt;='תכנון הבראה'!$F32+'תכנון הבראה'!$D32)*(BU$17&gt;'תכנון הבראה'!$D32)*'תכנון הבראה'!$G32+(BU$17&lt;='תכנון הבראה'!$D32)*'תכנון הבראה'!$J32</f>
        <v>0</v>
      </c>
      <c r="BV58" s="151">
        <f>(BV$17&lt;='תכנון הבראה'!$F32+'תכנון הבראה'!$D32)*(BV$17&gt;'תכנון הבראה'!$D32)*'תכנון הבראה'!$G32+(BV$17&lt;='תכנון הבראה'!$D32)*'תכנון הבראה'!$J32</f>
        <v>0</v>
      </c>
      <c r="BW58" s="151">
        <f>(BW$17&lt;='תכנון הבראה'!$F32+'תכנון הבראה'!$D32)*(BW$17&gt;'תכנון הבראה'!$D32)*'תכנון הבראה'!$G32+(BW$17&lt;='תכנון הבראה'!$D32)*'תכנון הבראה'!$J32</f>
        <v>0</v>
      </c>
      <c r="BX58" s="151">
        <f>(BX$17&lt;='תכנון הבראה'!$F32+'תכנון הבראה'!$D32)*(BX$17&gt;'תכנון הבראה'!$D32)*'תכנון הבראה'!$G32+(BX$17&lt;='תכנון הבראה'!$D32)*'תכנון הבראה'!$J32</f>
        <v>0</v>
      </c>
      <c r="BY58" s="151">
        <f>(BY$17&lt;='תכנון הבראה'!$F32+'תכנון הבראה'!$D32)*(BY$17&gt;'תכנון הבראה'!$D32)*'תכנון הבראה'!$G32+(BY$17&lt;='תכנון הבראה'!$D32)*'תכנון הבראה'!$J32</f>
        <v>0</v>
      </c>
      <c r="BZ58" s="151">
        <f>(BZ$17&lt;='תכנון הבראה'!$F32+'תכנון הבראה'!$D32)*(BZ$17&gt;'תכנון הבראה'!$D32)*'תכנון הבראה'!$G32+(BZ$17&lt;='תכנון הבראה'!$D32)*'תכנון הבראה'!$J32</f>
        <v>0</v>
      </c>
      <c r="CA58" s="151">
        <f>(CA$17&lt;='תכנון הבראה'!$F32+'תכנון הבראה'!$D32)*(CA$17&gt;'תכנון הבראה'!$D32)*'תכנון הבראה'!$G32+(CA$17&lt;='תכנון הבראה'!$D32)*'תכנון הבראה'!$J32</f>
        <v>0</v>
      </c>
      <c r="CB58" s="151">
        <f>(CB$17&lt;='תכנון הבראה'!$F32+'תכנון הבראה'!$D32)*(CB$17&gt;'תכנון הבראה'!$D32)*'תכנון הבראה'!$G32+(CB$17&lt;='תכנון הבראה'!$D32)*'תכנון הבראה'!$J32</f>
        <v>0</v>
      </c>
      <c r="CC58" s="151">
        <f>(CC$17&lt;='תכנון הבראה'!$F32+'תכנון הבראה'!$D32)*(CC$17&gt;'תכנון הבראה'!$D32)*'תכנון הבראה'!$G32+(CC$17&lt;='תכנון הבראה'!$D32)*'תכנון הבראה'!$J32</f>
        <v>0</v>
      </c>
      <c r="CD58" s="151">
        <f>(CD$17&lt;='תכנון הבראה'!$F32+'תכנון הבראה'!$D32)*(CD$17&gt;'תכנון הבראה'!$D32)*'תכנון הבראה'!$G32+(CD$17&lt;='תכנון הבראה'!$D32)*'תכנון הבראה'!$J32</f>
        <v>0</v>
      </c>
      <c r="CE58" s="151">
        <f>(CE$17&lt;='תכנון הבראה'!$F32+'תכנון הבראה'!$D32)*(CE$17&gt;'תכנון הבראה'!$D32)*'תכנון הבראה'!$G32+(CE$17&lt;='תכנון הבראה'!$D32)*'תכנון הבראה'!$J32</f>
        <v>0</v>
      </c>
      <c r="CF58" s="151">
        <f>(CF$17&lt;='תכנון הבראה'!$F32+'תכנון הבראה'!$D32)*(CF$17&gt;'תכנון הבראה'!$D32)*'תכנון הבראה'!$G32+(CF$17&lt;='תכנון הבראה'!$D32)*'תכנון הבראה'!$J32</f>
        <v>0</v>
      </c>
      <c r="CG58" s="151">
        <f>(CG$17&lt;='תכנון הבראה'!$F32+'תכנון הבראה'!$D32)*(CG$17&gt;'תכנון הבראה'!$D32)*'תכנון הבראה'!$G32+(CG$17&lt;='תכנון הבראה'!$D32)*'תכנון הבראה'!$J32</f>
        <v>0</v>
      </c>
      <c r="CH58" s="151">
        <f>(CH$17&lt;='תכנון הבראה'!$F32+'תכנון הבראה'!$D32)*(CH$17&gt;'תכנון הבראה'!$D32)*'תכנון הבראה'!$G32+(CH$17&lt;='תכנון הבראה'!$D32)*'תכנון הבראה'!$J32</f>
        <v>0</v>
      </c>
      <c r="CI58" s="151">
        <f>(CI$17&lt;='תכנון הבראה'!$F32+'תכנון הבראה'!$D32)*(CI$17&gt;'תכנון הבראה'!$D32)*'תכנון הבראה'!$G32+(CI$17&lt;='תכנון הבראה'!$D32)*'תכנון הבראה'!$J32</f>
        <v>0</v>
      </c>
      <c r="CJ58" s="151">
        <f>(CJ$17&lt;='תכנון הבראה'!$F32+'תכנון הבראה'!$D32)*(CJ$17&gt;'תכנון הבראה'!$D32)*'תכנון הבראה'!$G32+(CJ$17&lt;='תכנון הבראה'!$D32)*'תכנון הבראה'!$J32</f>
        <v>0</v>
      </c>
      <c r="CK58" s="151">
        <f>(CK$17&lt;='תכנון הבראה'!$F32+'תכנון הבראה'!$D32)*(CK$17&gt;'תכנון הבראה'!$D32)*'תכנון הבראה'!$G32+(CK$17&lt;='תכנון הבראה'!$D32)*'תכנון הבראה'!$J32</f>
        <v>0</v>
      </c>
      <c r="CL58" s="151">
        <f>(CL$17&lt;='תכנון הבראה'!$F32+'תכנון הבראה'!$D32)*(CL$17&gt;'תכנון הבראה'!$D32)*'תכנון הבראה'!$G32+(CL$17&lt;='תכנון הבראה'!$D32)*'תכנון הבראה'!$J32</f>
        <v>0</v>
      </c>
      <c r="CM58" s="151">
        <f>(CM$17&lt;='תכנון הבראה'!$F32+'תכנון הבראה'!$D32)*(CM$17&gt;'תכנון הבראה'!$D32)*'תכנון הבראה'!$G32+(CM$17&lt;='תכנון הבראה'!$D32)*'תכנון הבראה'!$J32</f>
        <v>0</v>
      </c>
      <c r="CN58" s="151">
        <f>(CN$17&lt;='תכנון הבראה'!$F32+'תכנון הבראה'!$D32)*(CN$17&gt;'תכנון הבראה'!$D32)*'תכנון הבראה'!$G32+(CN$17&lt;='תכנון הבראה'!$D32)*'תכנון הבראה'!$J32</f>
        <v>0</v>
      </c>
      <c r="CO58" s="151">
        <f>(CO$17&lt;='תכנון הבראה'!$F32+'תכנון הבראה'!$D32)*(CO$17&gt;'תכנון הבראה'!$D32)*'תכנון הבראה'!$G32+(CO$17&lt;='תכנון הבראה'!$D32)*'תכנון הבראה'!$J32</f>
        <v>0</v>
      </c>
      <c r="CP58" s="151">
        <f>(CP$17&lt;='תכנון הבראה'!$F32+'תכנון הבראה'!$D32)*(CP$17&gt;'תכנון הבראה'!$D32)*'תכנון הבראה'!$G32+(CP$17&lt;='תכנון הבראה'!$D32)*'תכנון הבראה'!$J32</f>
        <v>0</v>
      </c>
      <c r="CQ58" s="151">
        <f>(CQ$17&lt;='תכנון הבראה'!$F32+'תכנון הבראה'!$D32)*(CQ$17&gt;'תכנון הבראה'!$D32)*'תכנון הבראה'!$G32+(CQ$17&lt;='תכנון הבראה'!$D32)*'תכנון הבראה'!$J32</f>
        <v>0</v>
      </c>
      <c r="CR58" s="151">
        <f>(CR$17&lt;='תכנון הבראה'!$F32+'תכנון הבראה'!$D32)*(CR$17&gt;'תכנון הבראה'!$D32)*'תכנון הבראה'!$G32+(CR$17&lt;='תכנון הבראה'!$D32)*'תכנון הבראה'!$J32</f>
        <v>0</v>
      </c>
      <c r="CS58" s="151">
        <f>(CS$17&lt;='תכנון הבראה'!$F32+'תכנון הבראה'!$D32)*(CS$17&gt;'תכנון הבראה'!$D32)*'תכנון הבראה'!$G32+(CS$17&lt;='תכנון הבראה'!$D32)*'תכנון הבראה'!$J32</f>
        <v>0</v>
      </c>
      <c r="CT58" s="151">
        <f>(CT$17&lt;='תכנון הבראה'!$F32+'תכנון הבראה'!$D32)*(CT$17&gt;'תכנון הבראה'!$D32)*'תכנון הבראה'!$G32+(CT$17&lt;='תכנון הבראה'!$D32)*'תכנון הבראה'!$J32</f>
        <v>0</v>
      </c>
      <c r="CU58" s="151">
        <f>(CU$17&lt;='תכנון הבראה'!$F32+'תכנון הבראה'!$D32)*(CU$17&gt;'תכנון הבראה'!$D32)*'תכנון הבראה'!$G32+(CU$17&lt;='תכנון הבראה'!$D32)*'תכנון הבראה'!$J32</f>
        <v>0</v>
      </c>
      <c r="CV58" s="151">
        <f>(CV$17&lt;='תכנון הבראה'!$F32+'תכנון הבראה'!$D32)*(CV$17&gt;'תכנון הבראה'!$D32)*'תכנון הבראה'!$G32+(CV$17&lt;='תכנון הבראה'!$D32)*'תכנון הבראה'!$J32</f>
        <v>0</v>
      </c>
      <c r="CW58" s="151">
        <f>(CW$17&lt;='תכנון הבראה'!$F32+'תכנון הבראה'!$D32)*(CW$17&gt;'תכנון הבראה'!$D32)*'תכנון הבראה'!$G32+(CW$17&lt;='תכנון הבראה'!$D32)*'תכנון הבראה'!$J32</f>
        <v>0</v>
      </c>
      <c r="CX58" s="151">
        <f>(CX$17&lt;='תכנון הבראה'!$F32+'תכנון הבראה'!$D32)*(CX$17&gt;'תכנון הבראה'!$D32)*'תכנון הבראה'!$G32+(CX$17&lt;='תכנון הבראה'!$D32)*'תכנון הבראה'!$J32</f>
        <v>0</v>
      </c>
      <c r="CY58" s="151">
        <f>(CY$17&lt;='תכנון הבראה'!$F32+'תכנון הבראה'!$D32)*(CY$17&gt;'תכנון הבראה'!$D32)*'תכנון הבראה'!$G32+(CY$17&lt;='תכנון הבראה'!$D32)*'תכנון הבראה'!$J32</f>
        <v>0</v>
      </c>
      <c r="CZ58" s="151">
        <f>(CZ$17&lt;='תכנון הבראה'!$F32+'תכנון הבראה'!$D32)*(CZ$17&gt;'תכנון הבראה'!$D32)*'תכנון הבראה'!$G32+(CZ$17&lt;='תכנון הבראה'!$D32)*'תכנון הבראה'!$J32</f>
        <v>0</v>
      </c>
      <c r="DA58" s="134"/>
    </row>
    <row r="59" spans="1:105" hidden="1" outlineLevel="1">
      <c r="A59" s="189" t="str">
        <f>'תכנון הבראה'!A33</f>
        <v>הלוואה 6</v>
      </c>
      <c r="E59" s="151">
        <f>(E$17&lt;='תכנון הבראה'!$F33+'תכנון הבראה'!$D33)*(E$17&gt;'תכנון הבראה'!$D33)*'תכנון הבראה'!$G33+(E$17&lt;='תכנון הבראה'!$D33)*'תכנון הבראה'!$J33</f>
        <v>0</v>
      </c>
      <c r="F59" s="151">
        <f>(F$17&lt;='תכנון הבראה'!$F33+'תכנון הבראה'!$D33)*(F$17&gt;'תכנון הבראה'!$D33)*'תכנון הבראה'!$G33+(F$17&lt;='תכנון הבראה'!$D33)*'תכנון הבראה'!$J33</f>
        <v>0</v>
      </c>
      <c r="G59" s="151">
        <f>(G$17&lt;='תכנון הבראה'!$F33+'תכנון הבראה'!$D33)*(G$17&gt;'תכנון הבראה'!$D33)*'תכנון הבראה'!$G33+(G$17&lt;='תכנון הבראה'!$D33)*'תכנון הבראה'!$J33</f>
        <v>0</v>
      </c>
      <c r="H59" s="151">
        <f>(H$17&lt;='תכנון הבראה'!$F33+'תכנון הבראה'!$D33)*(H$17&gt;'תכנון הבראה'!$D33)*'תכנון הבראה'!$G33+(H$17&lt;='תכנון הבראה'!$D33)*'תכנון הבראה'!$J33</f>
        <v>0</v>
      </c>
      <c r="I59" s="151">
        <f>(I$17&lt;='תכנון הבראה'!$F33+'תכנון הבראה'!$D33)*(I$17&gt;'תכנון הבראה'!$D33)*'תכנון הבראה'!$G33+(I$17&lt;='תכנון הבראה'!$D33)*'תכנון הבראה'!$J33</f>
        <v>0</v>
      </c>
      <c r="J59" s="151">
        <f>(J$17&lt;='תכנון הבראה'!$F33+'תכנון הבראה'!$D33)*(J$17&gt;'תכנון הבראה'!$D33)*'תכנון הבראה'!$G33+(J$17&lt;='תכנון הבראה'!$D33)*'תכנון הבראה'!$J33</f>
        <v>0</v>
      </c>
      <c r="K59" s="151">
        <f>(K$17&lt;='תכנון הבראה'!$F33+'תכנון הבראה'!$D33)*(K$17&gt;'תכנון הבראה'!$D33)*'תכנון הבראה'!$G33+(K$17&lt;='תכנון הבראה'!$D33)*'תכנון הבראה'!$J33</f>
        <v>0</v>
      </c>
      <c r="L59" s="151">
        <f>(L$17&lt;='תכנון הבראה'!$F33+'תכנון הבראה'!$D33)*(L$17&gt;'תכנון הבראה'!$D33)*'תכנון הבראה'!$G33+(L$17&lt;='תכנון הבראה'!$D33)*'תכנון הבראה'!$J33</f>
        <v>0</v>
      </c>
      <c r="M59" s="151">
        <f>(M$17&lt;='תכנון הבראה'!$F33+'תכנון הבראה'!$D33)*(M$17&gt;'תכנון הבראה'!$D33)*'תכנון הבראה'!$G33+(M$17&lt;='תכנון הבראה'!$D33)*'תכנון הבראה'!$J33</f>
        <v>0</v>
      </c>
      <c r="N59" s="151">
        <f>(N$17&lt;='תכנון הבראה'!$F33+'תכנון הבראה'!$D33)*(N$17&gt;'תכנון הבראה'!$D33)*'תכנון הבראה'!$G33+(N$17&lt;='תכנון הבראה'!$D33)*'תכנון הבראה'!$J33</f>
        <v>0</v>
      </c>
      <c r="O59" s="151">
        <f>(O$17&lt;='תכנון הבראה'!$F33+'תכנון הבראה'!$D33)*(O$17&gt;'תכנון הבראה'!$D33)*'תכנון הבראה'!$G33+(O$17&lt;='תכנון הבראה'!$D33)*'תכנון הבראה'!$J33</f>
        <v>0</v>
      </c>
      <c r="P59" s="151">
        <f>(P$17&lt;='תכנון הבראה'!$F33+'תכנון הבראה'!$D33)*(P$17&gt;'תכנון הבראה'!$D33)*'תכנון הבראה'!$G33+(P$17&lt;='תכנון הבראה'!$D33)*'תכנון הבראה'!$J33</f>
        <v>0</v>
      </c>
      <c r="Q59" s="151">
        <f>(Q$17&lt;='תכנון הבראה'!$F33+'תכנון הבראה'!$D33)*(Q$17&gt;'תכנון הבראה'!$D33)*'תכנון הבראה'!$G33+(Q$17&lt;='תכנון הבראה'!$D33)*'תכנון הבראה'!$J33</f>
        <v>0</v>
      </c>
      <c r="R59" s="151">
        <f>(R$17&lt;='תכנון הבראה'!$F33+'תכנון הבראה'!$D33)*(R$17&gt;'תכנון הבראה'!$D33)*'תכנון הבראה'!$G33+(R$17&lt;='תכנון הבראה'!$D33)*'תכנון הבראה'!$J33</f>
        <v>0</v>
      </c>
      <c r="S59" s="151">
        <f>(S$17&lt;='תכנון הבראה'!$F33+'תכנון הבראה'!$D33)*(S$17&gt;'תכנון הבראה'!$D33)*'תכנון הבראה'!$G33+(S$17&lt;='תכנון הבראה'!$D33)*'תכנון הבראה'!$J33</f>
        <v>0</v>
      </c>
      <c r="T59" s="151">
        <f>(T$17&lt;='תכנון הבראה'!$F33+'תכנון הבראה'!$D33)*(T$17&gt;'תכנון הבראה'!$D33)*'תכנון הבראה'!$G33+(T$17&lt;='תכנון הבראה'!$D33)*'תכנון הבראה'!$J33</f>
        <v>0</v>
      </c>
      <c r="U59" s="151">
        <f>(U$17&lt;='תכנון הבראה'!$F33+'תכנון הבראה'!$D33)*(U$17&gt;'תכנון הבראה'!$D33)*'תכנון הבראה'!$G33+(U$17&lt;='תכנון הבראה'!$D33)*'תכנון הבראה'!$J33</f>
        <v>0</v>
      </c>
      <c r="V59" s="151">
        <f>(V$17&lt;='תכנון הבראה'!$F33+'תכנון הבראה'!$D33)*(V$17&gt;'תכנון הבראה'!$D33)*'תכנון הבראה'!$G33+(V$17&lt;='תכנון הבראה'!$D33)*'תכנון הבראה'!$J33</f>
        <v>0</v>
      </c>
      <c r="W59" s="151">
        <f>(W$17&lt;='תכנון הבראה'!$F33+'תכנון הבראה'!$D33)*(W$17&gt;'תכנון הבראה'!$D33)*'תכנון הבראה'!$G33+(W$17&lt;='תכנון הבראה'!$D33)*'תכנון הבראה'!$J33</f>
        <v>0</v>
      </c>
      <c r="X59" s="151">
        <f>(X$17&lt;='תכנון הבראה'!$F33+'תכנון הבראה'!$D33)*(X$17&gt;'תכנון הבראה'!$D33)*'תכנון הבראה'!$G33+(X$17&lt;='תכנון הבראה'!$D33)*'תכנון הבראה'!$J33</f>
        <v>0</v>
      </c>
      <c r="Y59" s="151">
        <f>(Y$17&lt;='תכנון הבראה'!$F33+'תכנון הבראה'!$D33)*(Y$17&gt;'תכנון הבראה'!$D33)*'תכנון הבראה'!$G33+(Y$17&lt;='תכנון הבראה'!$D33)*'תכנון הבראה'!$J33</f>
        <v>0</v>
      </c>
      <c r="Z59" s="151">
        <f>(Z$17&lt;='תכנון הבראה'!$F33+'תכנון הבראה'!$D33)*(Z$17&gt;'תכנון הבראה'!$D33)*'תכנון הבראה'!$G33+(Z$17&lt;='תכנון הבראה'!$D33)*'תכנון הבראה'!$J33</f>
        <v>0</v>
      </c>
      <c r="AA59" s="151">
        <f>(AA$17&lt;='תכנון הבראה'!$F33+'תכנון הבראה'!$D33)*(AA$17&gt;'תכנון הבראה'!$D33)*'תכנון הבראה'!$G33+(AA$17&lt;='תכנון הבראה'!$D33)*'תכנון הבראה'!$J33</f>
        <v>0</v>
      </c>
      <c r="AB59" s="151">
        <f>(AB$17&lt;='תכנון הבראה'!$F33+'תכנון הבראה'!$D33)*(AB$17&gt;'תכנון הבראה'!$D33)*'תכנון הבראה'!$G33+(AB$17&lt;='תכנון הבראה'!$D33)*'תכנון הבראה'!$J33</f>
        <v>0</v>
      </c>
      <c r="AC59" s="151">
        <f>(AC$17&lt;='תכנון הבראה'!$F33+'תכנון הבראה'!$D33)*(AC$17&gt;'תכנון הבראה'!$D33)*'תכנון הבראה'!$G33+(AC$17&lt;='תכנון הבראה'!$D33)*'תכנון הבראה'!$J33</f>
        <v>0</v>
      </c>
      <c r="AD59" s="151">
        <f>(AD$17&lt;='תכנון הבראה'!$F33+'תכנון הבראה'!$D33)*(AD$17&gt;'תכנון הבראה'!$D33)*'תכנון הבראה'!$G33+(AD$17&lt;='תכנון הבראה'!$D33)*'תכנון הבראה'!$J33</f>
        <v>0</v>
      </c>
      <c r="AE59" s="151">
        <f>(AE$17&lt;='תכנון הבראה'!$F33+'תכנון הבראה'!$D33)*(AE$17&gt;'תכנון הבראה'!$D33)*'תכנון הבראה'!$G33+(AE$17&lt;='תכנון הבראה'!$D33)*'תכנון הבראה'!$J33</f>
        <v>0</v>
      </c>
      <c r="AF59" s="151">
        <f>(AF$17&lt;='תכנון הבראה'!$F33+'תכנון הבראה'!$D33)*(AF$17&gt;'תכנון הבראה'!$D33)*'תכנון הבראה'!$G33+(AF$17&lt;='תכנון הבראה'!$D33)*'תכנון הבראה'!$J33</f>
        <v>0</v>
      </c>
      <c r="AG59" s="151">
        <f>(AG$17&lt;='תכנון הבראה'!$F33+'תכנון הבראה'!$D33)*(AG$17&gt;'תכנון הבראה'!$D33)*'תכנון הבראה'!$G33+(AG$17&lt;='תכנון הבראה'!$D33)*'תכנון הבראה'!$J33</f>
        <v>0</v>
      </c>
      <c r="AH59" s="151">
        <f>(AH$17&lt;='תכנון הבראה'!$F33+'תכנון הבראה'!$D33)*(AH$17&gt;'תכנון הבראה'!$D33)*'תכנון הבראה'!$G33+(AH$17&lt;='תכנון הבראה'!$D33)*'תכנון הבראה'!$J33</f>
        <v>0</v>
      </c>
      <c r="AI59" s="151">
        <f>(AI$17&lt;='תכנון הבראה'!$F33+'תכנון הבראה'!$D33)*(AI$17&gt;'תכנון הבראה'!$D33)*'תכנון הבראה'!$G33+(AI$17&lt;='תכנון הבראה'!$D33)*'תכנון הבראה'!$J33</f>
        <v>0</v>
      </c>
      <c r="AJ59" s="151">
        <f>(AJ$17&lt;='תכנון הבראה'!$F33+'תכנון הבראה'!$D33)*(AJ$17&gt;'תכנון הבראה'!$D33)*'תכנון הבראה'!$G33+(AJ$17&lt;='תכנון הבראה'!$D33)*'תכנון הבראה'!$J33</f>
        <v>0</v>
      </c>
      <c r="AK59" s="151">
        <f>(AK$17&lt;='תכנון הבראה'!$F33+'תכנון הבראה'!$D33)*(AK$17&gt;'תכנון הבראה'!$D33)*'תכנון הבראה'!$G33+(AK$17&lt;='תכנון הבראה'!$D33)*'תכנון הבראה'!$J33</f>
        <v>0</v>
      </c>
      <c r="AL59" s="151">
        <f>(AL$17&lt;='תכנון הבראה'!$F33+'תכנון הבראה'!$D33)*(AL$17&gt;'תכנון הבראה'!$D33)*'תכנון הבראה'!$G33+(AL$17&lt;='תכנון הבראה'!$D33)*'תכנון הבראה'!$J33</f>
        <v>0</v>
      </c>
      <c r="AM59" s="151">
        <f>(AM$17&lt;='תכנון הבראה'!$F33+'תכנון הבראה'!$D33)*(AM$17&gt;'תכנון הבראה'!$D33)*'תכנון הבראה'!$G33+(AM$17&lt;='תכנון הבראה'!$D33)*'תכנון הבראה'!$J33</f>
        <v>0</v>
      </c>
      <c r="AN59" s="151">
        <f>(AN$17&lt;='תכנון הבראה'!$F33+'תכנון הבראה'!$D33)*(AN$17&gt;'תכנון הבראה'!$D33)*'תכנון הבראה'!$G33+(AN$17&lt;='תכנון הבראה'!$D33)*'תכנון הבראה'!$J33</f>
        <v>0</v>
      </c>
      <c r="AO59" s="151">
        <f>(AO$17&lt;='תכנון הבראה'!$F33+'תכנון הבראה'!$D33)*(AO$17&gt;'תכנון הבראה'!$D33)*'תכנון הבראה'!$G33+(AO$17&lt;='תכנון הבראה'!$D33)*'תכנון הבראה'!$J33</f>
        <v>0</v>
      </c>
      <c r="AP59" s="151">
        <f>(AP$17&lt;='תכנון הבראה'!$F33+'תכנון הבראה'!$D33)*(AP$17&gt;'תכנון הבראה'!$D33)*'תכנון הבראה'!$G33+(AP$17&lt;='תכנון הבראה'!$D33)*'תכנון הבראה'!$J33</f>
        <v>0</v>
      </c>
      <c r="AQ59" s="151">
        <f>(AQ$17&lt;='תכנון הבראה'!$F33+'תכנון הבראה'!$D33)*(AQ$17&gt;'תכנון הבראה'!$D33)*'תכנון הבראה'!$G33+(AQ$17&lt;='תכנון הבראה'!$D33)*'תכנון הבראה'!$J33</f>
        <v>0</v>
      </c>
      <c r="AR59" s="151">
        <f>(AR$17&lt;='תכנון הבראה'!$F33+'תכנון הבראה'!$D33)*(AR$17&gt;'תכנון הבראה'!$D33)*'תכנון הבראה'!$G33+(AR$17&lt;='תכנון הבראה'!$D33)*'תכנון הבראה'!$J33</f>
        <v>0</v>
      </c>
      <c r="AS59" s="151">
        <f>(AS$17&lt;='תכנון הבראה'!$F33+'תכנון הבראה'!$D33)*(AS$17&gt;'תכנון הבראה'!$D33)*'תכנון הבראה'!$G33+(AS$17&lt;='תכנון הבראה'!$D33)*'תכנון הבראה'!$J33</f>
        <v>0</v>
      </c>
      <c r="AT59" s="151">
        <f>(AT$17&lt;='תכנון הבראה'!$F33+'תכנון הבראה'!$D33)*(AT$17&gt;'תכנון הבראה'!$D33)*'תכנון הבראה'!$G33+(AT$17&lt;='תכנון הבראה'!$D33)*'תכנון הבראה'!$J33</f>
        <v>0</v>
      </c>
      <c r="AU59" s="151">
        <f>(AU$17&lt;='תכנון הבראה'!$F33+'תכנון הבראה'!$D33)*(AU$17&gt;'תכנון הבראה'!$D33)*'תכנון הבראה'!$G33+(AU$17&lt;='תכנון הבראה'!$D33)*'תכנון הבראה'!$J33</f>
        <v>0</v>
      </c>
      <c r="AV59" s="151">
        <f>(AV$17&lt;='תכנון הבראה'!$F33+'תכנון הבראה'!$D33)*(AV$17&gt;'תכנון הבראה'!$D33)*'תכנון הבראה'!$G33+(AV$17&lt;='תכנון הבראה'!$D33)*'תכנון הבראה'!$J33</f>
        <v>0</v>
      </c>
      <c r="AW59" s="151">
        <f>(AW$17&lt;='תכנון הבראה'!$F33+'תכנון הבראה'!$D33)*(AW$17&gt;'תכנון הבראה'!$D33)*'תכנון הבראה'!$G33+(AW$17&lt;='תכנון הבראה'!$D33)*'תכנון הבראה'!$J33</f>
        <v>0</v>
      </c>
      <c r="AX59" s="151">
        <f>(AX$17&lt;='תכנון הבראה'!$F33+'תכנון הבראה'!$D33)*(AX$17&gt;'תכנון הבראה'!$D33)*'תכנון הבראה'!$G33+(AX$17&lt;='תכנון הבראה'!$D33)*'תכנון הבראה'!$J33</f>
        <v>0</v>
      </c>
      <c r="AY59" s="151">
        <f>(AY$17&lt;='תכנון הבראה'!$F33+'תכנון הבראה'!$D33)*(AY$17&gt;'תכנון הבראה'!$D33)*'תכנון הבראה'!$G33+(AY$17&lt;='תכנון הבראה'!$D33)*'תכנון הבראה'!$J33</f>
        <v>0</v>
      </c>
      <c r="AZ59" s="151">
        <f>(AZ$17&lt;='תכנון הבראה'!$F33+'תכנון הבראה'!$D33)*(AZ$17&gt;'תכנון הבראה'!$D33)*'תכנון הבראה'!$G33+(AZ$17&lt;='תכנון הבראה'!$D33)*'תכנון הבראה'!$J33</f>
        <v>0</v>
      </c>
      <c r="BA59" s="151">
        <f>(BA$17&lt;='תכנון הבראה'!$F33+'תכנון הבראה'!$D33)*(BA$17&gt;'תכנון הבראה'!$D33)*'תכנון הבראה'!$G33+(BA$17&lt;='תכנון הבראה'!$D33)*'תכנון הבראה'!$J33</f>
        <v>0</v>
      </c>
      <c r="BB59" s="151">
        <f>(BB$17&lt;='תכנון הבראה'!$F33+'תכנון הבראה'!$D33)*(BB$17&gt;'תכנון הבראה'!$D33)*'תכנון הבראה'!$G33+(BB$17&lt;='תכנון הבראה'!$D33)*'תכנון הבראה'!$J33</f>
        <v>0</v>
      </c>
      <c r="BC59" s="151">
        <f>(BC$17&lt;='תכנון הבראה'!$F33+'תכנון הבראה'!$D33)*(BC$17&gt;'תכנון הבראה'!$D33)*'תכנון הבראה'!$G33+(BC$17&lt;='תכנון הבראה'!$D33)*'תכנון הבראה'!$J33</f>
        <v>0</v>
      </c>
      <c r="BD59" s="151">
        <f>(BD$17&lt;='תכנון הבראה'!$F33+'תכנון הבראה'!$D33)*(BD$17&gt;'תכנון הבראה'!$D33)*'תכנון הבראה'!$G33+(BD$17&lt;='תכנון הבראה'!$D33)*'תכנון הבראה'!$J33</f>
        <v>0</v>
      </c>
      <c r="BE59" s="151">
        <f>(BE$17&lt;='תכנון הבראה'!$F33+'תכנון הבראה'!$D33)*(BE$17&gt;'תכנון הבראה'!$D33)*'תכנון הבראה'!$G33+(BE$17&lt;='תכנון הבראה'!$D33)*'תכנון הבראה'!$J33</f>
        <v>0</v>
      </c>
      <c r="BF59" s="151">
        <f>(BF$17&lt;='תכנון הבראה'!$F33+'תכנון הבראה'!$D33)*(BF$17&gt;'תכנון הבראה'!$D33)*'תכנון הבראה'!$G33+(BF$17&lt;='תכנון הבראה'!$D33)*'תכנון הבראה'!$J33</f>
        <v>0</v>
      </c>
      <c r="BG59" s="151">
        <f>(BG$17&lt;='תכנון הבראה'!$F33+'תכנון הבראה'!$D33)*(BG$17&gt;'תכנון הבראה'!$D33)*'תכנון הבראה'!$G33+(BG$17&lt;='תכנון הבראה'!$D33)*'תכנון הבראה'!$J33</f>
        <v>0</v>
      </c>
      <c r="BH59" s="151">
        <f>(BH$17&lt;='תכנון הבראה'!$F33+'תכנון הבראה'!$D33)*(BH$17&gt;'תכנון הבראה'!$D33)*'תכנון הבראה'!$G33+(BH$17&lt;='תכנון הבראה'!$D33)*'תכנון הבראה'!$J33</f>
        <v>0</v>
      </c>
      <c r="BI59" s="151">
        <f>(BI$17&lt;='תכנון הבראה'!$F33+'תכנון הבראה'!$D33)*(BI$17&gt;'תכנון הבראה'!$D33)*'תכנון הבראה'!$G33+(BI$17&lt;='תכנון הבראה'!$D33)*'תכנון הבראה'!$J33</f>
        <v>0</v>
      </c>
      <c r="BJ59" s="151">
        <f>(BJ$17&lt;='תכנון הבראה'!$F33+'תכנון הבראה'!$D33)*(BJ$17&gt;'תכנון הבראה'!$D33)*'תכנון הבראה'!$G33+(BJ$17&lt;='תכנון הבראה'!$D33)*'תכנון הבראה'!$J33</f>
        <v>0</v>
      </c>
      <c r="BK59" s="151">
        <f>(BK$17&lt;='תכנון הבראה'!$F33+'תכנון הבראה'!$D33)*(BK$17&gt;'תכנון הבראה'!$D33)*'תכנון הבראה'!$G33+(BK$17&lt;='תכנון הבראה'!$D33)*'תכנון הבראה'!$J33</f>
        <v>0</v>
      </c>
      <c r="BL59" s="151">
        <f>(BL$17&lt;='תכנון הבראה'!$F33+'תכנון הבראה'!$D33)*(BL$17&gt;'תכנון הבראה'!$D33)*'תכנון הבראה'!$G33+(BL$17&lt;='תכנון הבראה'!$D33)*'תכנון הבראה'!$J33</f>
        <v>0</v>
      </c>
      <c r="BM59" s="151">
        <f>(BM$17&lt;='תכנון הבראה'!$F33+'תכנון הבראה'!$D33)*(BM$17&gt;'תכנון הבראה'!$D33)*'תכנון הבראה'!$G33+(BM$17&lt;='תכנון הבראה'!$D33)*'תכנון הבראה'!$J33</f>
        <v>0</v>
      </c>
      <c r="BN59" s="151">
        <f>(BN$17&lt;='תכנון הבראה'!$F33+'תכנון הבראה'!$D33)*(BN$17&gt;'תכנון הבראה'!$D33)*'תכנון הבראה'!$G33+(BN$17&lt;='תכנון הבראה'!$D33)*'תכנון הבראה'!$J33</f>
        <v>0</v>
      </c>
      <c r="BO59" s="151">
        <f>(BO$17&lt;='תכנון הבראה'!$F33+'תכנון הבראה'!$D33)*(BO$17&gt;'תכנון הבראה'!$D33)*'תכנון הבראה'!$G33+(BO$17&lt;='תכנון הבראה'!$D33)*'תכנון הבראה'!$J33</f>
        <v>0</v>
      </c>
      <c r="BP59" s="151">
        <f>(BP$17&lt;='תכנון הבראה'!$F33+'תכנון הבראה'!$D33)*(BP$17&gt;'תכנון הבראה'!$D33)*'תכנון הבראה'!$G33+(BP$17&lt;='תכנון הבראה'!$D33)*'תכנון הבראה'!$J33</f>
        <v>0</v>
      </c>
      <c r="BQ59" s="151">
        <f>(BQ$17&lt;='תכנון הבראה'!$F33+'תכנון הבראה'!$D33)*(BQ$17&gt;'תכנון הבראה'!$D33)*'תכנון הבראה'!$G33+(BQ$17&lt;='תכנון הבראה'!$D33)*'תכנון הבראה'!$J33</f>
        <v>0</v>
      </c>
      <c r="BR59" s="151">
        <f>(BR$17&lt;='תכנון הבראה'!$F33+'תכנון הבראה'!$D33)*(BR$17&gt;'תכנון הבראה'!$D33)*'תכנון הבראה'!$G33+(BR$17&lt;='תכנון הבראה'!$D33)*'תכנון הבראה'!$J33</f>
        <v>0</v>
      </c>
      <c r="BS59" s="151">
        <f>(BS$17&lt;='תכנון הבראה'!$F33+'תכנון הבראה'!$D33)*(BS$17&gt;'תכנון הבראה'!$D33)*'תכנון הבראה'!$G33+(BS$17&lt;='תכנון הבראה'!$D33)*'תכנון הבראה'!$J33</f>
        <v>0</v>
      </c>
      <c r="BT59" s="151">
        <f>(BT$17&lt;='תכנון הבראה'!$F33+'תכנון הבראה'!$D33)*(BT$17&gt;'תכנון הבראה'!$D33)*'תכנון הבראה'!$G33+(BT$17&lt;='תכנון הבראה'!$D33)*'תכנון הבראה'!$J33</f>
        <v>0</v>
      </c>
      <c r="BU59" s="151">
        <f>(BU$17&lt;='תכנון הבראה'!$F33+'תכנון הבראה'!$D33)*(BU$17&gt;'תכנון הבראה'!$D33)*'תכנון הבראה'!$G33+(BU$17&lt;='תכנון הבראה'!$D33)*'תכנון הבראה'!$J33</f>
        <v>0</v>
      </c>
      <c r="BV59" s="151">
        <f>(BV$17&lt;='תכנון הבראה'!$F33+'תכנון הבראה'!$D33)*(BV$17&gt;'תכנון הבראה'!$D33)*'תכנון הבראה'!$G33+(BV$17&lt;='תכנון הבראה'!$D33)*'תכנון הבראה'!$J33</f>
        <v>0</v>
      </c>
      <c r="BW59" s="151">
        <f>(BW$17&lt;='תכנון הבראה'!$F33+'תכנון הבראה'!$D33)*(BW$17&gt;'תכנון הבראה'!$D33)*'תכנון הבראה'!$G33+(BW$17&lt;='תכנון הבראה'!$D33)*'תכנון הבראה'!$J33</f>
        <v>0</v>
      </c>
      <c r="BX59" s="151">
        <f>(BX$17&lt;='תכנון הבראה'!$F33+'תכנון הבראה'!$D33)*(BX$17&gt;'תכנון הבראה'!$D33)*'תכנון הבראה'!$G33+(BX$17&lt;='תכנון הבראה'!$D33)*'תכנון הבראה'!$J33</f>
        <v>0</v>
      </c>
      <c r="BY59" s="151">
        <f>(BY$17&lt;='תכנון הבראה'!$F33+'תכנון הבראה'!$D33)*(BY$17&gt;'תכנון הבראה'!$D33)*'תכנון הבראה'!$G33+(BY$17&lt;='תכנון הבראה'!$D33)*'תכנון הבראה'!$J33</f>
        <v>0</v>
      </c>
      <c r="BZ59" s="151">
        <f>(BZ$17&lt;='תכנון הבראה'!$F33+'תכנון הבראה'!$D33)*(BZ$17&gt;'תכנון הבראה'!$D33)*'תכנון הבראה'!$G33+(BZ$17&lt;='תכנון הבראה'!$D33)*'תכנון הבראה'!$J33</f>
        <v>0</v>
      </c>
      <c r="CA59" s="151">
        <f>(CA$17&lt;='תכנון הבראה'!$F33+'תכנון הבראה'!$D33)*(CA$17&gt;'תכנון הבראה'!$D33)*'תכנון הבראה'!$G33+(CA$17&lt;='תכנון הבראה'!$D33)*'תכנון הבראה'!$J33</f>
        <v>0</v>
      </c>
      <c r="CB59" s="151">
        <f>(CB$17&lt;='תכנון הבראה'!$F33+'תכנון הבראה'!$D33)*(CB$17&gt;'תכנון הבראה'!$D33)*'תכנון הבראה'!$G33+(CB$17&lt;='תכנון הבראה'!$D33)*'תכנון הבראה'!$J33</f>
        <v>0</v>
      </c>
      <c r="CC59" s="151">
        <f>(CC$17&lt;='תכנון הבראה'!$F33+'תכנון הבראה'!$D33)*(CC$17&gt;'תכנון הבראה'!$D33)*'תכנון הבראה'!$G33+(CC$17&lt;='תכנון הבראה'!$D33)*'תכנון הבראה'!$J33</f>
        <v>0</v>
      </c>
      <c r="CD59" s="151">
        <f>(CD$17&lt;='תכנון הבראה'!$F33+'תכנון הבראה'!$D33)*(CD$17&gt;'תכנון הבראה'!$D33)*'תכנון הבראה'!$G33+(CD$17&lt;='תכנון הבראה'!$D33)*'תכנון הבראה'!$J33</f>
        <v>0</v>
      </c>
      <c r="CE59" s="151">
        <f>(CE$17&lt;='תכנון הבראה'!$F33+'תכנון הבראה'!$D33)*(CE$17&gt;'תכנון הבראה'!$D33)*'תכנון הבראה'!$G33+(CE$17&lt;='תכנון הבראה'!$D33)*'תכנון הבראה'!$J33</f>
        <v>0</v>
      </c>
      <c r="CF59" s="151">
        <f>(CF$17&lt;='תכנון הבראה'!$F33+'תכנון הבראה'!$D33)*(CF$17&gt;'תכנון הבראה'!$D33)*'תכנון הבראה'!$G33+(CF$17&lt;='תכנון הבראה'!$D33)*'תכנון הבראה'!$J33</f>
        <v>0</v>
      </c>
      <c r="CG59" s="151">
        <f>(CG$17&lt;='תכנון הבראה'!$F33+'תכנון הבראה'!$D33)*(CG$17&gt;'תכנון הבראה'!$D33)*'תכנון הבראה'!$G33+(CG$17&lt;='תכנון הבראה'!$D33)*'תכנון הבראה'!$J33</f>
        <v>0</v>
      </c>
      <c r="CH59" s="151">
        <f>(CH$17&lt;='תכנון הבראה'!$F33+'תכנון הבראה'!$D33)*(CH$17&gt;'תכנון הבראה'!$D33)*'תכנון הבראה'!$G33+(CH$17&lt;='תכנון הבראה'!$D33)*'תכנון הבראה'!$J33</f>
        <v>0</v>
      </c>
      <c r="CI59" s="151">
        <f>(CI$17&lt;='תכנון הבראה'!$F33+'תכנון הבראה'!$D33)*(CI$17&gt;'תכנון הבראה'!$D33)*'תכנון הבראה'!$G33+(CI$17&lt;='תכנון הבראה'!$D33)*'תכנון הבראה'!$J33</f>
        <v>0</v>
      </c>
      <c r="CJ59" s="151">
        <f>(CJ$17&lt;='תכנון הבראה'!$F33+'תכנון הבראה'!$D33)*(CJ$17&gt;'תכנון הבראה'!$D33)*'תכנון הבראה'!$G33+(CJ$17&lt;='תכנון הבראה'!$D33)*'תכנון הבראה'!$J33</f>
        <v>0</v>
      </c>
      <c r="CK59" s="151">
        <f>(CK$17&lt;='תכנון הבראה'!$F33+'תכנון הבראה'!$D33)*(CK$17&gt;'תכנון הבראה'!$D33)*'תכנון הבראה'!$G33+(CK$17&lt;='תכנון הבראה'!$D33)*'תכנון הבראה'!$J33</f>
        <v>0</v>
      </c>
      <c r="CL59" s="151">
        <f>(CL$17&lt;='תכנון הבראה'!$F33+'תכנון הבראה'!$D33)*(CL$17&gt;'תכנון הבראה'!$D33)*'תכנון הבראה'!$G33+(CL$17&lt;='תכנון הבראה'!$D33)*'תכנון הבראה'!$J33</f>
        <v>0</v>
      </c>
      <c r="CM59" s="151">
        <f>(CM$17&lt;='תכנון הבראה'!$F33+'תכנון הבראה'!$D33)*(CM$17&gt;'תכנון הבראה'!$D33)*'תכנון הבראה'!$G33+(CM$17&lt;='תכנון הבראה'!$D33)*'תכנון הבראה'!$J33</f>
        <v>0</v>
      </c>
      <c r="CN59" s="151">
        <f>(CN$17&lt;='תכנון הבראה'!$F33+'תכנון הבראה'!$D33)*(CN$17&gt;'תכנון הבראה'!$D33)*'תכנון הבראה'!$G33+(CN$17&lt;='תכנון הבראה'!$D33)*'תכנון הבראה'!$J33</f>
        <v>0</v>
      </c>
      <c r="CO59" s="151">
        <f>(CO$17&lt;='תכנון הבראה'!$F33+'תכנון הבראה'!$D33)*(CO$17&gt;'תכנון הבראה'!$D33)*'תכנון הבראה'!$G33+(CO$17&lt;='תכנון הבראה'!$D33)*'תכנון הבראה'!$J33</f>
        <v>0</v>
      </c>
      <c r="CP59" s="151">
        <f>(CP$17&lt;='תכנון הבראה'!$F33+'תכנון הבראה'!$D33)*(CP$17&gt;'תכנון הבראה'!$D33)*'תכנון הבראה'!$G33+(CP$17&lt;='תכנון הבראה'!$D33)*'תכנון הבראה'!$J33</f>
        <v>0</v>
      </c>
      <c r="CQ59" s="151">
        <f>(CQ$17&lt;='תכנון הבראה'!$F33+'תכנון הבראה'!$D33)*(CQ$17&gt;'תכנון הבראה'!$D33)*'תכנון הבראה'!$G33+(CQ$17&lt;='תכנון הבראה'!$D33)*'תכנון הבראה'!$J33</f>
        <v>0</v>
      </c>
      <c r="CR59" s="151">
        <f>(CR$17&lt;='תכנון הבראה'!$F33+'תכנון הבראה'!$D33)*(CR$17&gt;'תכנון הבראה'!$D33)*'תכנון הבראה'!$G33+(CR$17&lt;='תכנון הבראה'!$D33)*'תכנון הבראה'!$J33</f>
        <v>0</v>
      </c>
      <c r="CS59" s="151">
        <f>(CS$17&lt;='תכנון הבראה'!$F33+'תכנון הבראה'!$D33)*(CS$17&gt;'תכנון הבראה'!$D33)*'תכנון הבראה'!$G33+(CS$17&lt;='תכנון הבראה'!$D33)*'תכנון הבראה'!$J33</f>
        <v>0</v>
      </c>
      <c r="CT59" s="151">
        <f>(CT$17&lt;='תכנון הבראה'!$F33+'תכנון הבראה'!$D33)*(CT$17&gt;'תכנון הבראה'!$D33)*'תכנון הבראה'!$G33+(CT$17&lt;='תכנון הבראה'!$D33)*'תכנון הבראה'!$J33</f>
        <v>0</v>
      </c>
      <c r="CU59" s="151">
        <f>(CU$17&lt;='תכנון הבראה'!$F33+'תכנון הבראה'!$D33)*(CU$17&gt;'תכנון הבראה'!$D33)*'תכנון הבראה'!$G33+(CU$17&lt;='תכנון הבראה'!$D33)*'תכנון הבראה'!$J33</f>
        <v>0</v>
      </c>
      <c r="CV59" s="151">
        <f>(CV$17&lt;='תכנון הבראה'!$F33+'תכנון הבראה'!$D33)*(CV$17&gt;'תכנון הבראה'!$D33)*'תכנון הבראה'!$G33+(CV$17&lt;='תכנון הבראה'!$D33)*'תכנון הבראה'!$J33</f>
        <v>0</v>
      </c>
      <c r="CW59" s="151">
        <f>(CW$17&lt;='תכנון הבראה'!$F33+'תכנון הבראה'!$D33)*(CW$17&gt;'תכנון הבראה'!$D33)*'תכנון הבראה'!$G33+(CW$17&lt;='תכנון הבראה'!$D33)*'תכנון הבראה'!$J33</f>
        <v>0</v>
      </c>
      <c r="CX59" s="151">
        <f>(CX$17&lt;='תכנון הבראה'!$F33+'תכנון הבראה'!$D33)*(CX$17&gt;'תכנון הבראה'!$D33)*'תכנון הבראה'!$G33+(CX$17&lt;='תכנון הבראה'!$D33)*'תכנון הבראה'!$J33</f>
        <v>0</v>
      </c>
      <c r="CY59" s="151">
        <f>(CY$17&lt;='תכנון הבראה'!$F33+'תכנון הבראה'!$D33)*(CY$17&gt;'תכנון הבראה'!$D33)*'תכנון הבראה'!$G33+(CY$17&lt;='תכנון הבראה'!$D33)*'תכנון הבראה'!$J33</f>
        <v>0</v>
      </c>
      <c r="CZ59" s="151">
        <f>(CZ$17&lt;='תכנון הבראה'!$F33+'תכנון הבראה'!$D33)*(CZ$17&gt;'תכנון הבראה'!$D33)*'תכנון הבראה'!$G33+(CZ$17&lt;='תכנון הבראה'!$D33)*'תכנון הבראה'!$J33</f>
        <v>0</v>
      </c>
      <c r="DA59" s="134"/>
    </row>
    <row r="60" spans="1:105" hidden="1" outlineLevel="1">
      <c r="A60" s="189" t="str">
        <f>'תכנון הבראה'!A34</f>
        <v>הלוואה 7</v>
      </c>
      <c r="E60" s="151">
        <f>(E$17&lt;='תכנון הבראה'!$F34+'תכנון הבראה'!$D34)*(E$17&gt;'תכנון הבראה'!$D34)*'תכנון הבראה'!$G34+(E$17&lt;='תכנון הבראה'!$D34)*'תכנון הבראה'!$J34</f>
        <v>0</v>
      </c>
      <c r="F60" s="151">
        <f>(F$17&lt;='תכנון הבראה'!$F34+'תכנון הבראה'!$D34)*(F$17&gt;'תכנון הבראה'!$D34)*'תכנון הבראה'!$G34+(F$17&lt;='תכנון הבראה'!$D34)*'תכנון הבראה'!$J34</f>
        <v>0</v>
      </c>
      <c r="G60" s="151">
        <f>(G$17&lt;='תכנון הבראה'!$F34+'תכנון הבראה'!$D34)*(G$17&gt;'תכנון הבראה'!$D34)*'תכנון הבראה'!$G34+(G$17&lt;='תכנון הבראה'!$D34)*'תכנון הבראה'!$J34</f>
        <v>0</v>
      </c>
      <c r="H60" s="151">
        <f>(H$17&lt;='תכנון הבראה'!$F34+'תכנון הבראה'!$D34)*(H$17&gt;'תכנון הבראה'!$D34)*'תכנון הבראה'!$G34+(H$17&lt;='תכנון הבראה'!$D34)*'תכנון הבראה'!$J34</f>
        <v>0</v>
      </c>
      <c r="I60" s="151">
        <f>(I$17&lt;='תכנון הבראה'!$F34+'תכנון הבראה'!$D34)*(I$17&gt;'תכנון הבראה'!$D34)*'תכנון הבראה'!$G34+(I$17&lt;='תכנון הבראה'!$D34)*'תכנון הבראה'!$J34</f>
        <v>0</v>
      </c>
      <c r="J60" s="151">
        <f>(J$17&lt;='תכנון הבראה'!$F34+'תכנון הבראה'!$D34)*(J$17&gt;'תכנון הבראה'!$D34)*'תכנון הבראה'!$G34+(J$17&lt;='תכנון הבראה'!$D34)*'תכנון הבראה'!$J34</f>
        <v>0</v>
      </c>
      <c r="K60" s="151">
        <f>(K$17&lt;='תכנון הבראה'!$F34+'תכנון הבראה'!$D34)*(K$17&gt;'תכנון הבראה'!$D34)*'תכנון הבראה'!$G34+(K$17&lt;='תכנון הבראה'!$D34)*'תכנון הבראה'!$J34</f>
        <v>0</v>
      </c>
      <c r="L60" s="151">
        <f>(L$17&lt;='תכנון הבראה'!$F34+'תכנון הבראה'!$D34)*(L$17&gt;'תכנון הבראה'!$D34)*'תכנון הבראה'!$G34+(L$17&lt;='תכנון הבראה'!$D34)*'תכנון הבראה'!$J34</f>
        <v>0</v>
      </c>
      <c r="M60" s="151">
        <f>(M$17&lt;='תכנון הבראה'!$F34+'תכנון הבראה'!$D34)*(M$17&gt;'תכנון הבראה'!$D34)*'תכנון הבראה'!$G34+(M$17&lt;='תכנון הבראה'!$D34)*'תכנון הבראה'!$J34</f>
        <v>0</v>
      </c>
      <c r="N60" s="151">
        <f>(N$17&lt;='תכנון הבראה'!$F34+'תכנון הבראה'!$D34)*(N$17&gt;'תכנון הבראה'!$D34)*'תכנון הבראה'!$G34+(N$17&lt;='תכנון הבראה'!$D34)*'תכנון הבראה'!$J34</f>
        <v>0</v>
      </c>
      <c r="O60" s="151">
        <f>(O$17&lt;='תכנון הבראה'!$F34+'תכנון הבראה'!$D34)*(O$17&gt;'תכנון הבראה'!$D34)*'תכנון הבראה'!$G34+(O$17&lt;='תכנון הבראה'!$D34)*'תכנון הבראה'!$J34</f>
        <v>0</v>
      </c>
      <c r="P60" s="151">
        <f>(P$17&lt;='תכנון הבראה'!$F34+'תכנון הבראה'!$D34)*(P$17&gt;'תכנון הבראה'!$D34)*'תכנון הבראה'!$G34+(P$17&lt;='תכנון הבראה'!$D34)*'תכנון הבראה'!$J34</f>
        <v>0</v>
      </c>
      <c r="Q60" s="151">
        <f>(Q$17&lt;='תכנון הבראה'!$F34+'תכנון הבראה'!$D34)*(Q$17&gt;'תכנון הבראה'!$D34)*'תכנון הבראה'!$G34+(Q$17&lt;='תכנון הבראה'!$D34)*'תכנון הבראה'!$J34</f>
        <v>0</v>
      </c>
      <c r="R60" s="151">
        <f>(R$17&lt;='תכנון הבראה'!$F34+'תכנון הבראה'!$D34)*(R$17&gt;'תכנון הבראה'!$D34)*'תכנון הבראה'!$G34+(R$17&lt;='תכנון הבראה'!$D34)*'תכנון הבראה'!$J34</f>
        <v>0</v>
      </c>
      <c r="S60" s="151">
        <f>(S$17&lt;='תכנון הבראה'!$F34+'תכנון הבראה'!$D34)*(S$17&gt;'תכנון הבראה'!$D34)*'תכנון הבראה'!$G34+(S$17&lt;='תכנון הבראה'!$D34)*'תכנון הבראה'!$J34</f>
        <v>0</v>
      </c>
      <c r="T60" s="151">
        <f>(T$17&lt;='תכנון הבראה'!$F34+'תכנון הבראה'!$D34)*(T$17&gt;'תכנון הבראה'!$D34)*'תכנון הבראה'!$G34+(T$17&lt;='תכנון הבראה'!$D34)*'תכנון הבראה'!$J34</f>
        <v>0</v>
      </c>
      <c r="U60" s="151">
        <f>(U$17&lt;='תכנון הבראה'!$F34+'תכנון הבראה'!$D34)*(U$17&gt;'תכנון הבראה'!$D34)*'תכנון הבראה'!$G34+(U$17&lt;='תכנון הבראה'!$D34)*'תכנון הבראה'!$J34</f>
        <v>0</v>
      </c>
      <c r="V60" s="151">
        <f>(V$17&lt;='תכנון הבראה'!$F34+'תכנון הבראה'!$D34)*(V$17&gt;'תכנון הבראה'!$D34)*'תכנון הבראה'!$G34+(V$17&lt;='תכנון הבראה'!$D34)*'תכנון הבראה'!$J34</f>
        <v>0</v>
      </c>
      <c r="W60" s="151">
        <f>(W$17&lt;='תכנון הבראה'!$F34+'תכנון הבראה'!$D34)*(W$17&gt;'תכנון הבראה'!$D34)*'תכנון הבראה'!$G34+(W$17&lt;='תכנון הבראה'!$D34)*'תכנון הבראה'!$J34</f>
        <v>0</v>
      </c>
      <c r="X60" s="151">
        <f>(X$17&lt;='תכנון הבראה'!$F34+'תכנון הבראה'!$D34)*(X$17&gt;'תכנון הבראה'!$D34)*'תכנון הבראה'!$G34+(X$17&lt;='תכנון הבראה'!$D34)*'תכנון הבראה'!$J34</f>
        <v>0</v>
      </c>
      <c r="Y60" s="151">
        <f>(Y$17&lt;='תכנון הבראה'!$F34+'תכנון הבראה'!$D34)*(Y$17&gt;'תכנון הבראה'!$D34)*'תכנון הבראה'!$G34+(Y$17&lt;='תכנון הבראה'!$D34)*'תכנון הבראה'!$J34</f>
        <v>0</v>
      </c>
      <c r="Z60" s="151">
        <f>(Z$17&lt;='תכנון הבראה'!$F34+'תכנון הבראה'!$D34)*(Z$17&gt;'תכנון הבראה'!$D34)*'תכנון הבראה'!$G34+(Z$17&lt;='תכנון הבראה'!$D34)*'תכנון הבראה'!$J34</f>
        <v>0</v>
      </c>
      <c r="AA60" s="151">
        <f>(AA$17&lt;='תכנון הבראה'!$F34+'תכנון הבראה'!$D34)*(AA$17&gt;'תכנון הבראה'!$D34)*'תכנון הבראה'!$G34+(AA$17&lt;='תכנון הבראה'!$D34)*'תכנון הבראה'!$J34</f>
        <v>0</v>
      </c>
      <c r="AB60" s="151">
        <f>(AB$17&lt;='תכנון הבראה'!$F34+'תכנון הבראה'!$D34)*(AB$17&gt;'תכנון הבראה'!$D34)*'תכנון הבראה'!$G34+(AB$17&lt;='תכנון הבראה'!$D34)*'תכנון הבראה'!$J34</f>
        <v>0</v>
      </c>
      <c r="AC60" s="151">
        <f>(AC$17&lt;='תכנון הבראה'!$F34+'תכנון הבראה'!$D34)*(AC$17&gt;'תכנון הבראה'!$D34)*'תכנון הבראה'!$G34+(AC$17&lt;='תכנון הבראה'!$D34)*'תכנון הבראה'!$J34</f>
        <v>0</v>
      </c>
      <c r="AD60" s="151">
        <f>(AD$17&lt;='תכנון הבראה'!$F34+'תכנון הבראה'!$D34)*(AD$17&gt;'תכנון הבראה'!$D34)*'תכנון הבראה'!$G34+(AD$17&lt;='תכנון הבראה'!$D34)*'תכנון הבראה'!$J34</f>
        <v>0</v>
      </c>
      <c r="AE60" s="151">
        <f>(AE$17&lt;='תכנון הבראה'!$F34+'תכנון הבראה'!$D34)*(AE$17&gt;'תכנון הבראה'!$D34)*'תכנון הבראה'!$G34+(AE$17&lt;='תכנון הבראה'!$D34)*'תכנון הבראה'!$J34</f>
        <v>0</v>
      </c>
      <c r="AF60" s="151">
        <f>(AF$17&lt;='תכנון הבראה'!$F34+'תכנון הבראה'!$D34)*(AF$17&gt;'תכנון הבראה'!$D34)*'תכנון הבראה'!$G34+(AF$17&lt;='תכנון הבראה'!$D34)*'תכנון הבראה'!$J34</f>
        <v>0</v>
      </c>
      <c r="AG60" s="151">
        <f>(AG$17&lt;='תכנון הבראה'!$F34+'תכנון הבראה'!$D34)*(AG$17&gt;'תכנון הבראה'!$D34)*'תכנון הבראה'!$G34+(AG$17&lt;='תכנון הבראה'!$D34)*'תכנון הבראה'!$J34</f>
        <v>0</v>
      </c>
      <c r="AH60" s="151">
        <f>(AH$17&lt;='תכנון הבראה'!$F34+'תכנון הבראה'!$D34)*(AH$17&gt;'תכנון הבראה'!$D34)*'תכנון הבראה'!$G34+(AH$17&lt;='תכנון הבראה'!$D34)*'תכנון הבראה'!$J34</f>
        <v>0</v>
      </c>
      <c r="AI60" s="151">
        <f>(AI$17&lt;='תכנון הבראה'!$F34+'תכנון הבראה'!$D34)*(AI$17&gt;'תכנון הבראה'!$D34)*'תכנון הבראה'!$G34+(AI$17&lt;='תכנון הבראה'!$D34)*'תכנון הבראה'!$J34</f>
        <v>0</v>
      </c>
      <c r="AJ60" s="151">
        <f>(AJ$17&lt;='תכנון הבראה'!$F34+'תכנון הבראה'!$D34)*(AJ$17&gt;'תכנון הבראה'!$D34)*'תכנון הבראה'!$G34+(AJ$17&lt;='תכנון הבראה'!$D34)*'תכנון הבראה'!$J34</f>
        <v>0</v>
      </c>
      <c r="AK60" s="151">
        <f>(AK$17&lt;='תכנון הבראה'!$F34+'תכנון הבראה'!$D34)*(AK$17&gt;'תכנון הבראה'!$D34)*'תכנון הבראה'!$G34+(AK$17&lt;='תכנון הבראה'!$D34)*'תכנון הבראה'!$J34</f>
        <v>0</v>
      </c>
      <c r="AL60" s="151">
        <f>(AL$17&lt;='תכנון הבראה'!$F34+'תכנון הבראה'!$D34)*(AL$17&gt;'תכנון הבראה'!$D34)*'תכנון הבראה'!$G34+(AL$17&lt;='תכנון הבראה'!$D34)*'תכנון הבראה'!$J34</f>
        <v>0</v>
      </c>
      <c r="AM60" s="151">
        <f>(AM$17&lt;='תכנון הבראה'!$F34+'תכנון הבראה'!$D34)*(AM$17&gt;'תכנון הבראה'!$D34)*'תכנון הבראה'!$G34+(AM$17&lt;='תכנון הבראה'!$D34)*'תכנון הבראה'!$J34</f>
        <v>0</v>
      </c>
      <c r="AN60" s="151">
        <f>(AN$17&lt;='תכנון הבראה'!$F34+'תכנון הבראה'!$D34)*(AN$17&gt;'תכנון הבראה'!$D34)*'תכנון הבראה'!$G34+(AN$17&lt;='תכנון הבראה'!$D34)*'תכנון הבראה'!$J34</f>
        <v>0</v>
      </c>
      <c r="AO60" s="151">
        <f>(AO$17&lt;='תכנון הבראה'!$F34+'תכנון הבראה'!$D34)*(AO$17&gt;'תכנון הבראה'!$D34)*'תכנון הבראה'!$G34+(AO$17&lt;='תכנון הבראה'!$D34)*'תכנון הבראה'!$J34</f>
        <v>0</v>
      </c>
      <c r="AP60" s="151">
        <f>(AP$17&lt;='תכנון הבראה'!$F34+'תכנון הבראה'!$D34)*(AP$17&gt;'תכנון הבראה'!$D34)*'תכנון הבראה'!$G34+(AP$17&lt;='תכנון הבראה'!$D34)*'תכנון הבראה'!$J34</f>
        <v>0</v>
      </c>
      <c r="AQ60" s="151">
        <f>(AQ$17&lt;='תכנון הבראה'!$F34+'תכנון הבראה'!$D34)*(AQ$17&gt;'תכנון הבראה'!$D34)*'תכנון הבראה'!$G34+(AQ$17&lt;='תכנון הבראה'!$D34)*'תכנון הבראה'!$J34</f>
        <v>0</v>
      </c>
      <c r="AR60" s="151">
        <f>(AR$17&lt;='תכנון הבראה'!$F34+'תכנון הבראה'!$D34)*(AR$17&gt;'תכנון הבראה'!$D34)*'תכנון הבראה'!$G34+(AR$17&lt;='תכנון הבראה'!$D34)*'תכנון הבראה'!$J34</f>
        <v>0</v>
      </c>
      <c r="AS60" s="151">
        <f>(AS$17&lt;='תכנון הבראה'!$F34+'תכנון הבראה'!$D34)*(AS$17&gt;'תכנון הבראה'!$D34)*'תכנון הבראה'!$G34+(AS$17&lt;='תכנון הבראה'!$D34)*'תכנון הבראה'!$J34</f>
        <v>0</v>
      </c>
      <c r="AT60" s="151">
        <f>(AT$17&lt;='תכנון הבראה'!$F34+'תכנון הבראה'!$D34)*(AT$17&gt;'תכנון הבראה'!$D34)*'תכנון הבראה'!$G34+(AT$17&lt;='תכנון הבראה'!$D34)*'תכנון הבראה'!$J34</f>
        <v>0</v>
      </c>
      <c r="AU60" s="151">
        <f>(AU$17&lt;='תכנון הבראה'!$F34+'תכנון הבראה'!$D34)*(AU$17&gt;'תכנון הבראה'!$D34)*'תכנון הבראה'!$G34+(AU$17&lt;='תכנון הבראה'!$D34)*'תכנון הבראה'!$J34</f>
        <v>0</v>
      </c>
      <c r="AV60" s="151">
        <f>(AV$17&lt;='תכנון הבראה'!$F34+'תכנון הבראה'!$D34)*(AV$17&gt;'תכנון הבראה'!$D34)*'תכנון הבראה'!$G34+(AV$17&lt;='תכנון הבראה'!$D34)*'תכנון הבראה'!$J34</f>
        <v>0</v>
      </c>
      <c r="AW60" s="151">
        <f>(AW$17&lt;='תכנון הבראה'!$F34+'תכנון הבראה'!$D34)*(AW$17&gt;'תכנון הבראה'!$D34)*'תכנון הבראה'!$G34+(AW$17&lt;='תכנון הבראה'!$D34)*'תכנון הבראה'!$J34</f>
        <v>0</v>
      </c>
      <c r="AX60" s="151">
        <f>(AX$17&lt;='תכנון הבראה'!$F34+'תכנון הבראה'!$D34)*(AX$17&gt;'תכנון הבראה'!$D34)*'תכנון הבראה'!$G34+(AX$17&lt;='תכנון הבראה'!$D34)*'תכנון הבראה'!$J34</f>
        <v>0</v>
      </c>
      <c r="AY60" s="151">
        <f>(AY$17&lt;='תכנון הבראה'!$F34+'תכנון הבראה'!$D34)*(AY$17&gt;'תכנון הבראה'!$D34)*'תכנון הבראה'!$G34+(AY$17&lt;='תכנון הבראה'!$D34)*'תכנון הבראה'!$J34</f>
        <v>0</v>
      </c>
      <c r="AZ60" s="151">
        <f>(AZ$17&lt;='תכנון הבראה'!$F34+'תכנון הבראה'!$D34)*(AZ$17&gt;'תכנון הבראה'!$D34)*'תכנון הבראה'!$G34+(AZ$17&lt;='תכנון הבראה'!$D34)*'תכנון הבראה'!$J34</f>
        <v>0</v>
      </c>
      <c r="BA60" s="151">
        <f>(BA$17&lt;='תכנון הבראה'!$F34+'תכנון הבראה'!$D34)*(BA$17&gt;'תכנון הבראה'!$D34)*'תכנון הבראה'!$G34+(BA$17&lt;='תכנון הבראה'!$D34)*'תכנון הבראה'!$J34</f>
        <v>0</v>
      </c>
      <c r="BB60" s="151">
        <f>(BB$17&lt;='תכנון הבראה'!$F34+'תכנון הבראה'!$D34)*(BB$17&gt;'תכנון הבראה'!$D34)*'תכנון הבראה'!$G34+(BB$17&lt;='תכנון הבראה'!$D34)*'תכנון הבראה'!$J34</f>
        <v>0</v>
      </c>
      <c r="BC60" s="151">
        <f>(BC$17&lt;='תכנון הבראה'!$F34+'תכנון הבראה'!$D34)*(BC$17&gt;'תכנון הבראה'!$D34)*'תכנון הבראה'!$G34+(BC$17&lt;='תכנון הבראה'!$D34)*'תכנון הבראה'!$J34</f>
        <v>0</v>
      </c>
      <c r="BD60" s="151">
        <f>(BD$17&lt;='תכנון הבראה'!$F34+'תכנון הבראה'!$D34)*(BD$17&gt;'תכנון הבראה'!$D34)*'תכנון הבראה'!$G34+(BD$17&lt;='תכנון הבראה'!$D34)*'תכנון הבראה'!$J34</f>
        <v>0</v>
      </c>
      <c r="BE60" s="151">
        <f>(BE$17&lt;='תכנון הבראה'!$F34+'תכנון הבראה'!$D34)*(BE$17&gt;'תכנון הבראה'!$D34)*'תכנון הבראה'!$G34+(BE$17&lt;='תכנון הבראה'!$D34)*'תכנון הבראה'!$J34</f>
        <v>0</v>
      </c>
      <c r="BF60" s="151">
        <f>(BF$17&lt;='תכנון הבראה'!$F34+'תכנון הבראה'!$D34)*(BF$17&gt;'תכנון הבראה'!$D34)*'תכנון הבראה'!$G34+(BF$17&lt;='תכנון הבראה'!$D34)*'תכנון הבראה'!$J34</f>
        <v>0</v>
      </c>
      <c r="BG60" s="151">
        <f>(BG$17&lt;='תכנון הבראה'!$F34+'תכנון הבראה'!$D34)*(BG$17&gt;'תכנון הבראה'!$D34)*'תכנון הבראה'!$G34+(BG$17&lt;='תכנון הבראה'!$D34)*'תכנון הבראה'!$J34</f>
        <v>0</v>
      </c>
      <c r="BH60" s="151">
        <f>(BH$17&lt;='תכנון הבראה'!$F34+'תכנון הבראה'!$D34)*(BH$17&gt;'תכנון הבראה'!$D34)*'תכנון הבראה'!$G34+(BH$17&lt;='תכנון הבראה'!$D34)*'תכנון הבראה'!$J34</f>
        <v>0</v>
      </c>
      <c r="BI60" s="151">
        <f>(BI$17&lt;='תכנון הבראה'!$F34+'תכנון הבראה'!$D34)*(BI$17&gt;'תכנון הבראה'!$D34)*'תכנון הבראה'!$G34+(BI$17&lt;='תכנון הבראה'!$D34)*'תכנון הבראה'!$J34</f>
        <v>0</v>
      </c>
      <c r="BJ60" s="151">
        <f>(BJ$17&lt;='תכנון הבראה'!$F34+'תכנון הבראה'!$D34)*(BJ$17&gt;'תכנון הבראה'!$D34)*'תכנון הבראה'!$G34+(BJ$17&lt;='תכנון הבראה'!$D34)*'תכנון הבראה'!$J34</f>
        <v>0</v>
      </c>
      <c r="BK60" s="151">
        <f>(BK$17&lt;='תכנון הבראה'!$F34+'תכנון הבראה'!$D34)*(BK$17&gt;'תכנון הבראה'!$D34)*'תכנון הבראה'!$G34+(BK$17&lt;='תכנון הבראה'!$D34)*'תכנון הבראה'!$J34</f>
        <v>0</v>
      </c>
      <c r="BL60" s="151">
        <f>(BL$17&lt;='תכנון הבראה'!$F34+'תכנון הבראה'!$D34)*(BL$17&gt;'תכנון הבראה'!$D34)*'תכנון הבראה'!$G34+(BL$17&lt;='תכנון הבראה'!$D34)*'תכנון הבראה'!$J34</f>
        <v>0</v>
      </c>
      <c r="BM60" s="151">
        <f>(BM$17&lt;='תכנון הבראה'!$F34+'תכנון הבראה'!$D34)*(BM$17&gt;'תכנון הבראה'!$D34)*'תכנון הבראה'!$G34+(BM$17&lt;='תכנון הבראה'!$D34)*'תכנון הבראה'!$J34</f>
        <v>0</v>
      </c>
      <c r="BN60" s="151">
        <f>(BN$17&lt;='תכנון הבראה'!$F34+'תכנון הבראה'!$D34)*(BN$17&gt;'תכנון הבראה'!$D34)*'תכנון הבראה'!$G34+(BN$17&lt;='תכנון הבראה'!$D34)*'תכנון הבראה'!$J34</f>
        <v>0</v>
      </c>
      <c r="BO60" s="151">
        <f>(BO$17&lt;='תכנון הבראה'!$F34+'תכנון הבראה'!$D34)*(BO$17&gt;'תכנון הבראה'!$D34)*'תכנון הבראה'!$G34+(BO$17&lt;='תכנון הבראה'!$D34)*'תכנון הבראה'!$J34</f>
        <v>0</v>
      </c>
      <c r="BP60" s="151">
        <f>(BP$17&lt;='תכנון הבראה'!$F34+'תכנון הבראה'!$D34)*(BP$17&gt;'תכנון הבראה'!$D34)*'תכנון הבראה'!$G34+(BP$17&lt;='תכנון הבראה'!$D34)*'תכנון הבראה'!$J34</f>
        <v>0</v>
      </c>
      <c r="BQ60" s="151">
        <f>(BQ$17&lt;='תכנון הבראה'!$F34+'תכנון הבראה'!$D34)*(BQ$17&gt;'תכנון הבראה'!$D34)*'תכנון הבראה'!$G34+(BQ$17&lt;='תכנון הבראה'!$D34)*'תכנון הבראה'!$J34</f>
        <v>0</v>
      </c>
      <c r="BR60" s="151">
        <f>(BR$17&lt;='תכנון הבראה'!$F34+'תכנון הבראה'!$D34)*(BR$17&gt;'תכנון הבראה'!$D34)*'תכנון הבראה'!$G34+(BR$17&lt;='תכנון הבראה'!$D34)*'תכנון הבראה'!$J34</f>
        <v>0</v>
      </c>
      <c r="BS60" s="151">
        <f>(BS$17&lt;='תכנון הבראה'!$F34+'תכנון הבראה'!$D34)*(BS$17&gt;'תכנון הבראה'!$D34)*'תכנון הבראה'!$G34+(BS$17&lt;='תכנון הבראה'!$D34)*'תכנון הבראה'!$J34</f>
        <v>0</v>
      </c>
      <c r="BT60" s="151">
        <f>(BT$17&lt;='תכנון הבראה'!$F34+'תכנון הבראה'!$D34)*(BT$17&gt;'תכנון הבראה'!$D34)*'תכנון הבראה'!$G34+(BT$17&lt;='תכנון הבראה'!$D34)*'תכנון הבראה'!$J34</f>
        <v>0</v>
      </c>
      <c r="BU60" s="151">
        <f>(BU$17&lt;='תכנון הבראה'!$F34+'תכנון הבראה'!$D34)*(BU$17&gt;'תכנון הבראה'!$D34)*'תכנון הבראה'!$G34+(BU$17&lt;='תכנון הבראה'!$D34)*'תכנון הבראה'!$J34</f>
        <v>0</v>
      </c>
      <c r="BV60" s="151">
        <f>(BV$17&lt;='תכנון הבראה'!$F34+'תכנון הבראה'!$D34)*(BV$17&gt;'תכנון הבראה'!$D34)*'תכנון הבראה'!$G34+(BV$17&lt;='תכנון הבראה'!$D34)*'תכנון הבראה'!$J34</f>
        <v>0</v>
      </c>
      <c r="BW60" s="151">
        <f>(BW$17&lt;='תכנון הבראה'!$F34+'תכנון הבראה'!$D34)*(BW$17&gt;'תכנון הבראה'!$D34)*'תכנון הבראה'!$G34+(BW$17&lt;='תכנון הבראה'!$D34)*'תכנון הבראה'!$J34</f>
        <v>0</v>
      </c>
      <c r="BX60" s="151">
        <f>(BX$17&lt;='תכנון הבראה'!$F34+'תכנון הבראה'!$D34)*(BX$17&gt;'תכנון הבראה'!$D34)*'תכנון הבראה'!$G34+(BX$17&lt;='תכנון הבראה'!$D34)*'תכנון הבראה'!$J34</f>
        <v>0</v>
      </c>
      <c r="BY60" s="151">
        <f>(BY$17&lt;='תכנון הבראה'!$F34+'תכנון הבראה'!$D34)*(BY$17&gt;'תכנון הבראה'!$D34)*'תכנון הבראה'!$G34+(BY$17&lt;='תכנון הבראה'!$D34)*'תכנון הבראה'!$J34</f>
        <v>0</v>
      </c>
      <c r="BZ60" s="151">
        <f>(BZ$17&lt;='תכנון הבראה'!$F34+'תכנון הבראה'!$D34)*(BZ$17&gt;'תכנון הבראה'!$D34)*'תכנון הבראה'!$G34+(BZ$17&lt;='תכנון הבראה'!$D34)*'תכנון הבראה'!$J34</f>
        <v>0</v>
      </c>
      <c r="CA60" s="151">
        <f>(CA$17&lt;='תכנון הבראה'!$F34+'תכנון הבראה'!$D34)*(CA$17&gt;'תכנון הבראה'!$D34)*'תכנון הבראה'!$G34+(CA$17&lt;='תכנון הבראה'!$D34)*'תכנון הבראה'!$J34</f>
        <v>0</v>
      </c>
      <c r="CB60" s="151">
        <f>(CB$17&lt;='תכנון הבראה'!$F34+'תכנון הבראה'!$D34)*(CB$17&gt;'תכנון הבראה'!$D34)*'תכנון הבראה'!$G34+(CB$17&lt;='תכנון הבראה'!$D34)*'תכנון הבראה'!$J34</f>
        <v>0</v>
      </c>
      <c r="CC60" s="151">
        <f>(CC$17&lt;='תכנון הבראה'!$F34+'תכנון הבראה'!$D34)*(CC$17&gt;'תכנון הבראה'!$D34)*'תכנון הבראה'!$G34+(CC$17&lt;='תכנון הבראה'!$D34)*'תכנון הבראה'!$J34</f>
        <v>0</v>
      </c>
      <c r="CD60" s="151">
        <f>(CD$17&lt;='תכנון הבראה'!$F34+'תכנון הבראה'!$D34)*(CD$17&gt;'תכנון הבראה'!$D34)*'תכנון הבראה'!$G34+(CD$17&lt;='תכנון הבראה'!$D34)*'תכנון הבראה'!$J34</f>
        <v>0</v>
      </c>
      <c r="CE60" s="151">
        <f>(CE$17&lt;='תכנון הבראה'!$F34+'תכנון הבראה'!$D34)*(CE$17&gt;'תכנון הבראה'!$D34)*'תכנון הבראה'!$G34+(CE$17&lt;='תכנון הבראה'!$D34)*'תכנון הבראה'!$J34</f>
        <v>0</v>
      </c>
      <c r="CF60" s="151">
        <f>(CF$17&lt;='תכנון הבראה'!$F34+'תכנון הבראה'!$D34)*(CF$17&gt;'תכנון הבראה'!$D34)*'תכנון הבראה'!$G34+(CF$17&lt;='תכנון הבראה'!$D34)*'תכנון הבראה'!$J34</f>
        <v>0</v>
      </c>
      <c r="CG60" s="151">
        <f>(CG$17&lt;='תכנון הבראה'!$F34+'תכנון הבראה'!$D34)*(CG$17&gt;'תכנון הבראה'!$D34)*'תכנון הבראה'!$G34+(CG$17&lt;='תכנון הבראה'!$D34)*'תכנון הבראה'!$J34</f>
        <v>0</v>
      </c>
      <c r="CH60" s="151">
        <f>(CH$17&lt;='תכנון הבראה'!$F34+'תכנון הבראה'!$D34)*(CH$17&gt;'תכנון הבראה'!$D34)*'תכנון הבראה'!$G34+(CH$17&lt;='תכנון הבראה'!$D34)*'תכנון הבראה'!$J34</f>
        <v>0</v>
      </c>
      <c r="CI60" s="151">
        <f>(CI$17&lt;='תכנון הבראה'!$F34+'תכנון הבראה'!$D34)*(CI$17&gt;'תכנון הבראה'!$D34)*'תכנון הבראה'!$G34+(CI$17&lt;='תכנון הבראה'!$D34)*'תכנון הבראה'!$J34</f>
        <v>0</v>
      </c>
      <c r="CJ60" s="151">
        <f>(CJ$17&lt;='תכנון הבראה'!$F34+'תכנון הבראה'!$D34)*(CJ$17&gt;'תכנון הבראה'!$D34)*'תכנון הבראה'!$G34+(CJ$17&lt;='תכנון הבראה'!$D34)*'תכנון הבראה'!$J34</f>
        <v>0</v>
      </c>
      <c r="CK60" s="151">
        <f>(CK$17&lt;='תכנון הבראה'!$F34+'תכנון הבראה'!$D34)*(CK$17&gt;'תכנון הבראה'!$D34)*'תכנון הבראה'!$G34+(CK$17&lt;='תכנון הבראה'!$D34)*'תכנון הבראה'!$J34</f>
        <v>0</v>
      </c>
      <c r="CL60" s="151">
        <f>(CL$17&lt;='תכנון הבראה'!$F34+'תכנון הבראה'!$D34)*(CL$17&gt;'תכנון הבראה'!$D34)*'תכנון הבראה'!$G34+(CL$17&lt;='תכנון הבראה'!$D34)*'תכנון הבראה'!$J34</f>
        <v>0</v>
      </c>
      <c r="CM60" s="151">
        <f>(CM$17&lt;='תכנון הבראה'!$F34+'תכנון הבראה'!$D34)*(CM$17&gt;'תכנון הבראה'!$D34)*'תכנון הבראה'!$G34+(CM$17&lt;='תכנון הבראה'!$D34)*'תכנון הבראה'!$J34</f>
        <v>0</v>
      </c>
      <c r="CN60" s="151">
        <f>(CN$17&lt;='תכנון הבראה'!$F34+'תכנון הבראה'!$D34)*(CN$17&gt;'תכנון הבראה'!$D34)*'תכנון הבראה'!$G34+(CN$17&lt;='תכנון הבראה'!$D34)*'תכנון הבראה'!$J34</f>
        <v>0</v>
      </c>
      <c r="CO60" s="151">
        <f>(CO$17&lt;='תכנון הבראה'!$F34+'תכנון הבראה'!$D34)*(CO$17&gt;'תכנון הבראה'!$D34)*'תכנון הבראה'!$G34+(CO$17&lt;='תכנון הבראה'!$D34)*'תכנון הבראה'!$J34</f>
        <v>0</v>
      </c>
      <c r="CP60" s="151">
        <f>(CP$17&lt;='תכנון הבראה'!$F34+'תכנון הבראה'!$D34)*(CP$17&gt;'תכנון הבראה'!$D34)*'תכנון הבראה'!$G34+(CP$17&lt;='תכנון הבראה'!$D34)*'תכנון הבראה'!$J34</f>
        <v>0</v>
      </c>
      <c r="CQ60" s="151">
        <f>(CQ$17&lt;='תכנון הבראה'!$F34+'תכנון הבראה'!$D34)*(CQ$17&gt;'תכנון הבראה'!$D34)*'תכנון הבראה'!$G34+(CQ$17&lt;='תכנון הבראה'!$D34)*'תכנון הבראה'!$J34</f>
        <v>0</v>
      </c>
      <c r="CR60" s="151">
        <f>(CR$17&lt;='תכנון הבראה'!$F34+'תכנון הבראה'!$D34)*(CR$17&gt;'תכנון הבראה'!$D34)*'תכנון הבראה'!$G34+(CR$17&lt;='תכנון הבראה'!$D34)*'תכנון הבראה'!$J34</f>
        <v>0</v>
      </c>
      <c r="CS60" s="151">
        <f>(CS$17&lt;='תכנון הבראה'!$F34+'תכנון הבראה'!$D34)*(CS$17&gt;'תכנון הבראה'!$D34)*'תכנון הבראה'!$G34+(CS$17&lt;='תכנון הבראה'!$D34)*'תכנון הבראה'!$J34</f>
        <v>0</v>
      </c>
      <c r="CT60" s="151">
        <f>(CT$17&lt;='תכנון הבראה'!$F34+'תכנון הבראה'!$D34)*(CT$17&gt;'תכנון הבראה'!$D34)*'תכנון הבראה'!$G34+(CT$17&lt;='תכנון הבראה'!$D34)*'תכנון הבראה'!$J34</f>
        <v>0</v>
      </c>
      <c r="CU60" s="151">
        <f>(CU$17&lt;='תכנון הבראה'!$F34+'תכנון הבראה'!$D34)*(CU$17&gt;'תכנון הבראה'!$D34)*'תכנון הבראה'!$G34+(CU$17&lt;='תכנון הבראה'!$D34)*'תכנון הבראה'!$J34</f>
        <v>0</v>
      </c>
      <c r="CV60" s="151">
        <f>(CV$17&lt;='תכנון הבראה'!$F34+'תכנון הבראה'!$D34)*(CV$17&gt;'תכנון הבראה'!$D34)*'תכנון הבראה'!$G34+(CV$17&lt;='תכנון הבראה'!$D34)*'תכנון הבראה'!$J34</f>
        <v>0</v>
      </c>
      <c r="CW60" s="151">
        <f>(CW$17&lt;='תכנון הבראה'!$F34+'תכנון הבראה'!$D34)*(CW$17&gt;'תכנון הבראה'!$D34)*'תכנון הבראה'!$G34+(CW$17&lt;='תכנון הבראה'!$D34)*'תכנון הבראה'!$J34</f>
        <v>0</v>
      </c>
      <c r="CX60" s="151">
        <f>(CX$17&lt;='תכנון הבראה'!$F34+'תכנון הבראה'!$D34)*(CX$17&gt;'תכנון הבראה'!$D34)*'תכנון הבראה'!$G34+(CX$17&lt;='תכנון הבראה'!$D34)*'תכנון הבראה'!$J34</f>
        <v>0</v>
      </c>
      <c r="CY60" s="151">
        <f>(CY$17&lt;='תכנון הבראה'!$F34+'תכנון הבראה'!$D34)*(CY$17&gt;'תכנון הבראה'!$D34)*'תכנון הבראה'!$G34+(CY$17&lt;='תכנון הבראה'!$D34)*'תכנון הבראה'!$J34</f>
        <v>0</v>
      </c>
      <c r="CZ60" s="151">
        <f>(CZ$17&lt;='תכנון הבראה'!$F34+'תכנון הבראה'!$D34)*(CZ$17&gt;'תכנון הבראה'!$D34)*'תכנון הבראה'!$G34+(CZ$17&lt;='תכנון הבראה'!$D34)*'תכנון הבראה'!$J34</f>
        <v>0</v>
      </c>
      <c r="DA60" s="134"/>
    </row>
    <row r="61" spans="1:105" hidden="1" outlineLevel="1">
      <c r="A61" s="189" t="str">
        <f>'תכנון הבראה'!A35</f>
        <v>הלוואה 8</v>
      </c>
      <c r="E61" s="151">
        <f>(E$17&lt;='תכנון הבראה'!$F35+'תכנון הבראה'!$D35)*(E$17&gt;'תכנון הבראה'!$D35)*'תכנון הבראה'!$G35+(E$17&lt;='תכנון הבראה'!$D35)*'תכנון הבראה'!$J35</f>
        <v>0</v>
      </c>
      <c r="F61" s="151">
        <f>(F$17&lt;='תכנון הבראה'!$F35+'תכנון הבראה'!$D35)*(F$17&gt;'תכנון הבראה'!$D35)*'תכנון הבראה'!$G35+(F$17&lt;='תכנון הבראה'!$D35)*'תכנון הבראה'!$J35</f>
        <v>0</v>
      </c>
      <c r="G61" s="151">
        <f>(G$17&lt;='תכנון הבראה'!$F35+'תכנון הבראה'!$D35)*(G$17&gt;'תכנון הבראה'!$D35)*'תכנון הבראה'!$G35+(G$17&lt;='תכנון הבראה'!$D35)*'תכנון הבראה'!$J35</f>
        <v>0</v>
      </c>
      <c r="H61" s="151">
        <f>(H$17&lt;='תכנון הבראה'!$F35+'תכנון הבראה'!$D35)*(H$17&gt;'תכנון הבראה'!$D35)*'תכנון הבראה'!$G35+(H$17&lt;='תכנון הבראה'!$D35)*'תכנון הבראה'!$J35</f>
        <v>0</v>
      </c>
      <c r="I61" s="151">
        <f>(I$17&lt;='תכנון הבראה'!$F35+'תכנון הבראה'!$D35)*(I$17&gt;'תכנון הבראה'!$D35)*'תכנון הבראה'!$G35+(I$17&lt;='תכנון הבראה'!$D35)*'תכנון הבראה'!$J35</f>
        <v>0</v>
      </c>
      <c r="J61" s="151">
        <f>(J$17&lt;='תכנון הבראה'!$F35+'תכנון הבראה'!$D35)*(J$17&gt;'תכנון הבראה'!$D35)*'תכנון הבראה'!$G35+(J$17&lt;='תכנון הבראה'!$D35)*'תכנון הבראה'!$J35</f>
        <v>0</v>
      </c>
      <c r="K61" s="151">
        <f>(K$17&lt;='תכנון הבראה'!$F35+'תכנון הבראה'!$D35)*(K$17&gt;'תכנון הבראה'!$D35)*'תכנון הבראה'!$G35+(K$17&lt;='תכנון הבראה'!$D35)*'תכנון הבראה'!$J35</f>
        <v>0</v>
      </c>
      <c r="L61" s="151">
        <f>(L$17&lt;='תכנון הבראה'!$F35+'תכנון הבראה'!$D35)*(L$17&gt;'תכנון הבראה'!$D35)*'תכנון הבראה'!$G35+(L$17&lt;='תכנון הבראה'!$D35)*'תכנון הבראה'!$J35</f>
        <v>0</v>
      </c>
      <c r="M61" s="151">
        <f>(M$17&lt;='תכנון הבראה'!$F35+'תכנון הבראה'!$D35)*(M$17&gt;'תכנון הבראה'!$D35)*'תכנון הבראה'!$G35+(M$17&lt;='תכנון הבראה'!$D35)*'תכנון הבראה'!$J35</f>
        <v>0</v>
      </c>
      <c r="N61" s="151">
        <f>(N$17&lt;='תכנון הבראה'!$F35+'תכנון הבראה'!$D35)*(N$17&gt;'תכנון הבראה'!$D35)*'תכנון הבראה'!$G35+(N$17&lt;='תכנון הבראה'!$D35)*'תכנון הבראה'!$J35</f>
        <v>0</v>
      </c>
      <c r="O61" s="151">
        <f>(O$17&lt;='תכנון הבראה'!$F35+'תכנון הבראה'!$D35)*(O$17&gt;'תכנון הבראה'!$D35)*'תכנון הבראה'!$G35+(O$17&lt;='תכנון הבראה'!$D35)*'תכנון הבראה'!$J35</f>
        <v>0</v>
      </c>
      <c r="P61" s="151">
        <f>(P$17&lt;='תכנון הבראה'!$F35+'תכנון הבראה'!$D35)*(P$17&gt;'תכנון הבראה'!$D35)*'תכנון הבראה'!$G35+(P$17&lt;='תכנון הבראה'!$D35)*'תכנון הבראה'!$J35</f>
        <v>0</v>
      </c>
      <c r="Q61" s="151">
        <f>(Q$17&lt;='תכנון הבראה'!$F35+'תכנון הבראה'!$D35)*(Q$17&gt;'תכנון הבראה'!$D35)*'תכנון הבראה'!$G35+(Q$17&lt;='תכנון הבראה'!$D35)*'תכנון הבראה'!$J35</f>
        <v>0</v>
      </c>
      <c r="R61" s="151">
        <f>(R$17&lt;='תכנון הבראה'!$F35+'תכנון הבראה'!$D35)*(R$17&gt;'תכנון הבראה'!$D35)*'תכנון הבראה'!$G35+(R$17&lt;='תכנון הבראה'!$D35)*'תכנון הבראה'!$J35</f>
        <v>0</v>
      </c>
      <c r="S61" s="151">
        <f>(S$17&lt;='תכנון הבראה'!$F35+'תכנון הבראה'!$D35)*(S$17&gt;'תכנון הבראה'!$D35)*'תכנון הבראה'!$G35+(S$17&lt;='תכנון הבראה'!$D35)*'תכנון הבראה'!$J35</f>
        <v>0</v>
      </c>
      <c r="T61" s="151">
        <f>(T$17&lt;='תכנון הבראה'!$F35+'תכנון הבראה'!$D35)*(T$17&gt;'תכנון הבראה'!$D35)*'תכנון הבראה'!$G35+(T$17&lt;='תכנון הבראה'!$D35)*'תכנון הבראה'!$J35</f>
        <v>0</v>
      </c>
      <c r="U61" s="151">
        <f>(U$17&lt;='תכנון הבראה'!$F35+'תכנון הבראה'!$D35)*(U$17&gt;'תכנון הבראה'!$D35)*'תכנון הבראה'!$G35+(U$17&lt;='תכנון הבראה'!$D35)*'תכנון הבראה'!$J35</f>
        <v>0</v>
      </c>
      <c r="V61" s="151">
        <f>(V$17&lt;='תכנון הבראה'!$F35+'תכנון הבראה'!$D35)*(V$17&gt;'תכנון הבראה'!$D35)*'תכנון הבראה'!$G35+(V$17&lt;='תכנון הבראה'!$D35)*'תכנון הבראה'!$J35</f>
        <v>0</v>
      </c>
      <c r="W61" s="151">
        <f>(W$17&lt;='תכנון הבראה'!$F35+'תכנון הבראה'!$D35)*(W$17&gt;'תכנון הבראה'!$D35)*'תכנון הבראה'!$G35+(W$17&lt;='תכנון הבראה'!$D35)*'תכנון הבראה'!$J35</f>
        <v>0</v>
      </c>
      <c r="X61" s="151">
        <f>(X$17&lt;='תכנון הבראה'!$F35+'תכנון הבראה'!$D35)*(X$17&gt;'תכנון הבראה'!$D35)*'תכנון הבראה'!$G35+(X$17&lt;='תכנון הבראה'!$D35)*'תכנון הבראה'!$J35</f>
        <v>0</v>
      </c>
      <c r="Y61" s="151">
        <f>(Y$17&lt;='תכנון הבראה'!$F35+'תכנון הבראה'!$D35)*(Y$17&gt;'תכנון הבראה'!$D35)*'תכנון הבראה'!$G35+(Y$17&lt;='תכנון הבראה'!$D35)*'תכנון הבראה'!$J35</f>
        <v>0</v>
      </c>
      <c r="Z61" s="151">
        <f>(Z$17&lt;='תכנון הבראה'!$F35+'תכנון הבראה'!$D35)*(Z$17&gt;'תכנון הבראה'!$D35)*'תכנון הבראה'!$G35+(Z$17&lt;='תכנון הבראה'!$D35)*'תכנון הבראה'!$J35</f>
        <v>0</v>
      </c>
      <c r="AA61" s="151">
        <f>(AA$17&lt;='תכנון הבראה'!$F35+'תכנון הבראה'!$D35)*(AA$17&gt;'תכנון הבראה'!$D35)*'תכנון הבראה'!$G35+(AA$17&lt;='תכנון הבראה'!$D35)*'תכנון הבראה'!$J35</f>
        <v>0</v>
      </c>
      <c r="AB61" s="151">
        <f>(AB$17&lt;='תכנון הבראה'!$F35+'תכנון הבראה'!$D35)*(AB$17&gt;'תכנון הבראה'!$D35)*'תכנון הבראה'!$G35+(AB$17&lt;='תכנון הבראה'!$D35)*'תכנון הבראה'!$J35</f>
        <v>0</v>
      </c>
      <c r="AC61" s="151">
        <f>(AC$17&lt;='תכנון הבראה'!$F35+'תכנון הבראה'!$D35)*(AC$17&gt;'תכנון הבראה'!$D35)*'תכנון הבראה'!$G35+(AC$17&lt;='תכנון הבראה'!$D35)*'תכנון הבראה'!$J35</f>
        <v>0</v>
      </c>
      <c r="AD61" s="151">
        <f>(AD$17&lt;='תכנון הבראה'!$F35+'תכנון הבראה'!$D35)*(AD$17&gt;'תכנון הבראה'!$D35)*'תכנון הבראה'!$G35+(AD$17&lt;='תכנון הבראה'!$D35)*'תכנון הבראה'!$J35</f>
        <v>0</v>
      </c>
      <c r="AE61" s="151">
        <f>(AE$17&lt;='תכנון הבראה'!$F35+'תכנון הבראה'!$D35)*(AE$17&gt;'תכנון הבראה'!$D35)*'תכנון הבראה'!$G35+(AE$17&lt;='תכנון הבראה'!$D35)*'תכנון הבראה'!$J35</f>
        <v>0</v>
      </c>
      <c r="AF61" s="151">
        <f>(AF$17&lt;='תכנון הבראה'!$F35+'תכנון הבראה'!$D35)*(AF$17&gt;'תכנון הבראה'!$D35)*'תכנון הבראה'!$G35+(AF$17&lt;='תכנון הבראה'!$D35)*'תכנון הבראה'!$J35</f>
        <v>0</v>
      </c>
      <c r="AG61" s="151">
        <f>(AG$17&lt;='תכנון הבראה'!$F35+'תכנון הבראה'!$D35)*(AG$17&gt;'תכנון הבראה'!$D35)*'תכנון הבראה'!$G35+(AG$17&lt;='תכנון הבראה'!$D35)*'תכנון הבראה'!$J35</f>
        <v>0</v>
      </c>
      <c r="AH61" s="151">
        <f>(AH$17&lt;='תכנון הבראה'!$F35+'תכנון הבראה'!$D35)*(AH$17&gt;'תכנון הבראה'!$D35)*'תכנון הבראה'!$G35+(AH$17&lt;='תכנון הבראה'!$D35)*'תכנון הבראה'!$J35</f>
        <v>0</v>
      </c>
      <c r="AI61" s="151">
        <f>(AI$17&lt;='תכנון הבראה'!$F35+'תכנון הבראה'!$D35)*(AI$17&gt;'תכנון הבראה'!$D35)*'תכנון הבראה'!$G35+(AI$17&lt;='תכנון הבראה'!$D35)*'תכנון הבראה'!$J35</f>
        <v>0</v>
      </c>
      <c r="AJ61" s="151">
        <f>(AJ$17&lt;='תכנון הבראה'!$F35+'תכנון הבראה'!$D35)*(AJ$17&gt;'תכנון הבראה'!$D35)*'תכנון הבראה'!$G35+(AJ$17&lt;='תכנון הבראה'!$D35)*'תכנון הבראה'!$J35</f>
        <v>0</v>
      </c>
      <c r="AK61" s="151">
        <f>(AK$17&lt;='תכנון הבראה'!$F35+'תכנון הבראה'!$D35)*(AK$17&gt;'תכנון הבראה'!$D35)*'תכנון הבראה'!$G35+(AK$17&lt;='תכנון הבראה'!$D35)*'תכנון הבראה'!$J35</f>
        <v>0</v>
      </c>
      <c r="AL61" s="151">
        <f>(AL$17&lt;='תכנון הבראה'!$F35+'תכנון הבראה'!$D35)*(AL$17&gt;'תכנון הבראה'!$D35)*'תכנון הבראה'!$G35+(AL$17&lt;='תכנון הבראה'!$D35)*'תכנון הבראה'!$J35</f>
        <v>0</v>
      </c>
      <c r="AM61" s="151">
        <f>(AM$17&lt;='תכנון הבראה'!$F35+'תכנון הבראה'!$D35)*(AM$17&gt;'תכנון הבראה'!$D35)*'תכנון הבראה'!$G35+(AM$17&lt;='תכנון הבראה'!$D35)*'תכנון הבראה'!$J35</f>
        <v>0</v>
      </c>
      <c r="AN61" s="151">
        <f>(AN$17&lt;='תכנון הבראה'!$F35+'תכנון הבראה'!$D35)*(AN$17&gt;'תכנון הבראה'!$D35)*'תכנון הבראה'!$G35+(AN$17&lt;='תכנון הבראה'!$D35)*'תכנון הבראה'!$J35</f>
        <v>0</v>
      </c>
      <c r="AO61" s="151">
        <f>(AO$17&lt;='תכנון הבראה'!$F35+'תכנון הבראה'!$D35)*(AO$17&gt;'תכנון הבראה'!$D35)*'תכנון הבראה'!$G35+(AO$17&lt;='תכנון הבראה'!$D35)*'תכנון הבראה'!$J35</f>
        <v>0</v>
      </c>
      <c r="AP61" s="151">
        <f>(AP$17&lt;='תכנון הבראה'!$F35+'תכנון הבראה'!$D35)*(AP$17&gt;'תכנון הבראה'!$D35)*'תכנון הבראה'!$G35+(AP$17&lt;='תכנון הבראה'!$D35)*'תכנון הבראה'!$J35</f>
        <v>0</v>
      </c>
      <c r="AQ61" s="151">
        <f>(AQ$17&lt;='תכנון הבראה'!$F35+'תכנון הבראה'!$D35)*(AQ$17&gt;'תכנון הבראה'!$D35)*'תכנון הבראה'!$G35+(AQ$17&lt;='תכנון הבראה'!$D35)*'תכנון הבראה'!$J35</f>
        <v>0</v>
      </c>
      <c r="AR61" s="151">
        <f>(AR$17&lt;='תכנון הבראה'!$F35+'תכנון הבראה'!$D35)*(AR$17&gt;'תכנון הבראה'!$D35)*'תכנון הבראה'!$G35+(AR$17&lt;='תכנון הבראה'!$D35)*'תכנון הבראה'!$J35</f>
        <v>0</v>
      </c>
      <c r="AS61" s="151">
        <f>(AS$17&lt;='תכנון הבראה'!$F35+'תכנון הבראה'!$D35)*(AS$17&gt;'תכנון הבראה'!$D35)*'תכנון הבראה'!$G35+(AS$17&lt;='תכנון הבראה'!$D35)*'תכנון הבראה'!$J35</f>
        <v>0</v>
      </c>
      <c r="AT61" s="151">
        <f>(AT$17&lt;='תכנון הבראה'!$F35+'תכנון הבראה'!$D35)*(AT$17&gt;'תכנון הבראה'!$D35)*'תכנון הבראה'!$G35+(AT$17&lt;='תכנון הבראה'!$D35)*'תכנון הבראה'!$J35</f>
        <v>0</v>
      </c>
      <c r="AU61" s="151">
        <f>(AU$17&lt;='תכנון הבראה'!$F35+'תכנון הבראה'!$D35)*(AU$17&gt;'תכנון הבראה'!$D35)*'תכנון הבראה'!$G35+(AU$17&lt;='תכנון הבראה'!$D35)*'תכנון הבראה'!$J35</f>
        <v>0</v>
      </c>
      <c r="AV61" s="151">
        <f>(AV$17&lt;='תכנון הבראה'!$F35+'תכנון הבראה'!$D35)*(AV$17&gt;'תכנון הבראה'!$D35)*'תכנון הבראה'!$G35+(AV$17&lt;='תכנון הבראה'!$D35)*'תכנון הבראה'!$J35</f>
        <v>0</v>
      </c>
      <c r="AW61" s="151">
        <f>(AW$17&lt;='תכנון הבראה'!$F35+'תכנון הבראה'!$D35)*(AW$17&gt;'תכנון הבראה'!$D35)*'תכנון הבראה'!$G35+(AW$17&lt;='תכנון הבראה'!$D35)*'תכנון הבראה'!$J35</f>
        <v>0</v>
      </c>
      <c r="AX61" s="151">
        <f>(AX$17&lt;='תכנון הבראה'!$F35+'תכנון הבראה'!$D35)*(AX$17&gt;'תכנון הבראה'!$D35)*'תכנון הבראה'!$G35+(AX$17&lt;='תכנון הבראה'!$D35)*'תכנון הבראה'!$J35</f>
        <v>0</v>
      </c>
      <c r="AY61" s="151">
        <f>(AY$17&lt;='תכנון הבראה'!$F35+'תכנון הבראה'!$D35)*(AY$17&gt;'תכנון הבראה'!$D35)*'תכנון הבראה'!$G35+(AY$17&lt;='תכנון הבראה'!$D35)*'תכנון הבראה'!$J35</f>
        <v>0</v>
      </c>
      <c r="AZ61" s="151">
        <f>(AZ$17&lt;='תכנון הבראה'!$F35+'תכנון הבראה'!$D35)*(AZ$17&gt;'תכנון הבראה'!$D35)*'תכנון הבראה'!$G35+(AZ$17&lt;='תכנון הבראה'!$D35)*'תכנון הבראה'!$J35</f>
        <v>0</v>
      </c>
      <c r="BA61" s="151">
        <f>(BA$17&lt;='תכנון הבראה'!$F35+'תכנון הבראה'!$D35)*(BA$17&gt;'תכנון הבראה'!$D35)*'תכנון הבראה'!$G35+(BA$17&lt;='תכנון הבראה'!$D35)*'תכנון הבראה'!$J35</f>
        <v>0</v>
      </c>
      <c r="BB61" s="151">
        <f>(BB$17&lt;='תכנון הבראה'!$F35+'תכנון הבראה'!$D35)*(BB$17&gt;'תכנון הבראה'!$D35)*'תכנון הבראה'!$G35+(BB$17&lt;='תכנון הבראה'!$D35)*'תכנון הבראה'!$J35</f>
        <v>0</v>
      </c>
      <c r="BC61" s="151">
        <f>(BC$17&lt;='תכנון הבראה'!$F35+'תכנון הבראה'!$D35)*(BC$17&gt;'תכנון הבראה'!$D35)*'תכנון הבראה'!$G35+(BC$17&lt;='תכנון הבראה'!$D35)*'תכנון הבראה'!$J35</f>
        <v>0</v>
      </c>
      <c r="BD61" s="151">
        <f>(BD$17&lt;='תכנון הבראה'!$F35+'תכנון הבראה'!$D35)*(BD$17&gt;'תכנון הבראה'!$D35)*'תכנון הבראה'!$G35+(BD$17&lt;='תכנון הבראה'!$D35)*'תכנון הבראה'!$J35</f>
        <v>0</v>
      </c>
      <c r="BE61" s="151">
        <f>(BE$17&lt;='תכנון הבראה'!$F35+'תכנון הבראה'!$D35)*(BE$17&gt;'תכנון הבראה'!$D35)*'תכנון הבראה'!$G35+(BE$17&lt;='תכנון הבראה'!$D35)*'תכנון הבראה'!$J35</f>
        <v>0</v>
      </c>
      <c r="BF61" s="151">
        <f>(BF$17&lt;='תכנון הבראה'!$F35+'תכנון הבראה'!$D35)*(BF$17&gt;'תכנון הבראה'!$D35)*'תכנון הבראה'!$G35+(BF$17&lt;='תכנון הבראה'!$D35)*'תכנון הבראה'!$J35</f>
        <v>0</v>
      </c>
      <c r="BG61" s="151">
        <f>(BG$17&lt;='תכנון הבראה'!$F35+'תכנון הבראה'!$D35)*(BG$17&gt;'תכנון הבראה'!$D35)*'תכנון הבראה'!$G35+(BG$17&lt;='תכנון הבראה'!$D35)*'תכנון הבראה'!$J35</f>
        <v>0</v>
      </c>
      <c r="BH61" s="151">
        <f>(BH$17&lt;='תכנון הבראה'!$F35+'תכנון הבראה'!$D35)*(BH$17&gt;'תכנון הבראה'!$D35)*'תכנון הבראה'!$G35+(BH$17&lt;='תכנון הבראה'!$D35)*'תכנון הבראה'!$J35</f>
        <v>0</v>
      </c>
      <c r="BI61" s="151">
        <f>(BI$17&lt;='תכנון הבראה'!$F35+'תכנון הבראה'!$D35)*(BI$17&gt;'תכנון הבראה'!$D35)*'תכנון הבראה'!$G35+(BI$17&lt;='תכנון הבראה'!$D35)*'תכנון הבראה'!$J35</f>
        <v>0</v>
      </c>
      <c r="BJ61" s="151">
        <f>(BJ$17&lt;='תכנון הבראה'!$F35+'תכנון הבראה'!$D35)*(BJ$17&gt;'תכנון הבראה'!$D35)*'תכנון הבראה'!$G35+(BJ$17&lt;='תכנון הבראה'!$D35)*'תכנון הבראה'!$J35</f>
        <v>0</v>
      </c>
      <c r="BK61" s="151">
        <f>(BK$17&lt;='תכנון הבראה'!$F35+'תכנון הבראה'!$D35)*(BK$17&gt;'תכנון הבראה'!$D35)*'תכנון הבראה'!$G35+(BK$17&lt;='תכנון הבראה'!$D35)*'תכנון הבראה'!$J35</f>
        <v>0</v>
      </c>
      <c r="BL61" s="151">
        <f>(BL$17&lt;='תכנון הבראה'!$F35+'תכנון הבראה'!$D35)*(BL$17&gt;'תכנון הבראה'!$D35)*'תכנון הבראה'!$G35+(BL$17&lt;='תכנון הבראה'!$D35)*'תכנון הבראה'!$J35</f>
        <v>0</v>
      </c>
      <c r="BM61" s="151">
        <f>(BM$17&lt;='תכנון הבראה'!$F35+'תכנון הבראה'!$D35)*(BM$17&gt;'תכנון הבראה'!$D35)*'תכנון הבראה'!$G35+(BM$17&lt;='תכנון הבראה'!$D35)*'תכנון הבראה'!$J35</f>
        <v>0</v>
      </c>
      <c r="BN61" s="151">
        <f>(BN$17&lt;='תכנון הבראה'!$F35+'תכנון הבראה'!$D35)*(BN$17&gt;'תכנון הבראה'!$D35)*'תכנון הבראה'!$G35+(BN$17&lt;='תכנון הבראה'!$D35)*'תכנון הבראה'!$J35</f>
        <v>0</v>
      </c>
      <c r="BO61" s="151">
        <f>(BO$17&lt;='תכנון הבראה'!$F35+'תכנון הבראה'!$D35)*(BO$17&gt;'תכנון הבראה'!$D35)*'תכנון הבראה'!$G35+(BO$17&lt;='תכנון הבראה'!$D35)*'תכנון הבראה'!$J35</f>
        <v>0</v>
      </c>
      <c r="BP61" s="151">
        <f>(BP$17&lt;='תכנון הבראה'!$F35+'תכנון הבראה'!$D35)*(BP$17&gt;'תכנון הבראה'!$D35)*'תכנון הבראה'!$G35+(BP$17&lt;='תכנון הבראה'!$D35)*'תכנון הבראה'!$J35</f>
        <v>0</v>
      </c>
      <c r="BQ61" s="151">
        <f>(BQ$17&lt;='תכנון הבראה'!$F35+'תכנון הבראה'!$D35)*(BQ$17&gt;'תכנון הבראה'!$D35)*'תכנון הבראה'!$G35+(BQ$17&lt;='תכנון הבראה'!$D35)*'תכנון הבראה'!$J35</f>
        <v>0</v>
      </c>
      <c r="BR61" s="151">
        <f>(BR$17&lt;='תכנון הבראה'!$F35+'תכנון הבראה'!$D35)*(BR$17&gt;'תכנון הבראה'!$D35)*'תכנון הבראה'!$G35+(BR$17&lt;='תכנון הבראה'!$D35)*'תכנון הבראה'!$J35</f>
        <v>0</v>
      </c>
      <c r="BS61" s="151">
        <f>(BS$17&lt;='תכנון הבראה'!$F35+'תכנון הבראה'!$D35)*(BS$17&gt;'תכנון הבראה'!$D35)*'תכנון הבראה'!$G35+(BS$17&lt;='תכנון הבראה'!$D35)*'תכנון הבראה'!$J35</f>
        <v>0</v>
      </c>
      <c r="BT61" s="151">
        <f>(BT$17&lt;='תכנון הבראה'!$F35+'תכנון הבראה'!$D35)*(BT$17&gt;'תכנון הבראה'!$D35)*'תכנון הבראה'!$G35+(BT$17&lt;='תכנון הבראה'!$D35)*'תכנון הבראה'!$J35</f>
        <v>0</v>
      </c>
      <c r="BU61" s="151">
        <f>(BU$17&lt;='תכנון הבראה'!$F35+'תכנון הבראה'!$D35)*(BU$17&gt;'תכנון הבראה'!$D35)*'תכנון הבראה'!$G35+(BU$17&lt;='תכנון הבראה'!$D35)*'תכנון הבראה'!$J35</f>
        <v>0</v>
      </c>
      <c r="BV61" s="151">
        <f>(BV$17&lt;='תכנון הבראה'!$F35+'תכנון הבראה'!$D35)*(BV$17&gt;'תכנון הבראה'!$D35)*'תכנון הבראה'!$G35+(BV$17&lt;='תכנון הבראה'!$D35)*'תכנון הבראה'!$J35</f>
        <v>0</v>
      </c>
      <c r="BW61" s="151">
        <f>(BW$17&lt;='תכנון הבראה'!$F35+'תכנון הבראה'!$D35)*(BW$17&gt;'תכנון הבראה'!$D35)*'תכנון הבראה'!$G35+(BW$17&lt;='תכנון הבראה'!$D35)*'תכנון הבראה'!$J35</f>
        <v>0</v>
      </c>
      <c r="BX61" s="151">
        <f>(BX$17&lt;='תכנון הבראה'!$F35+'תכנון הבראה'!$D35)*(BX$17&gt;'תכנון הבראה'!$D35)*'תכנון הבראה'!$G35+(BX$17&lt;='תכנון הבראה'!$D35)*'תכנון הבראה'!$J35</f>
        <v>0</v>
      </c>
      <c r="BY61" s="151">
        <f>(BY$17&lt;='תכנון הבראה'!$F35+'תכנון הבראה'!$D35)*(BY$17&gt;'תכנון הבראה'!$D35)*'תכנון הבראה'!$G35+(BY$17&lt;='תכנון הבראה'!$D35)*'תכנון הבראה'!$J35</f>
        <v>0</v>
      </c>
      <c r="BZ61" s="151">
        <f>(BZ$17&lt;='תכנון הבראה'!$F35+'תכנון הבראה'!$D35)*(BZ$17&gt;'תכנון הבראה'!$D35)*'תכנון הבראה'!$G35+(BZ$17&lt;='תכנון הבראה'!$D35)*'תכנון הבראה'!$J35</f>
        <v>0</v>
      </c>
      <c r="CA61" s="151">
        <f>(CA$17&lt;='תכנון הבראה'!$F35+'תכנון הבראה'!$D35)*(CA$17&gt;'תכנון הבראה'!$D35)*'תכנון הבראה'!$G35+(CA$17&lt;='תכנון הבראה'!$D35)*'תכנון הבראה'!$J35</f>
        <v>0</v>
      </c>
      <c r="CB61" s="151">
        <f>(CB$17&lt;='תכנון הבראה'!$F35+'תכנון הבראה'!$D35)*(CB$17&gt;'תכנון הבראה'!$D35)*'תכנון הבראה'!$G35+(CB$17&lt;='תכנון הבראה'!$D35)*'תכנון הבראה'!$J35</f>
        <v>0</v>
      </c>
      <c r="CC61" s="151">
        <f>(CC$17&lt;='תכנון הבראה'!$F35+'תכנון הבראה'!$D35)*(CC$17&gt;'תכנון הבראה'!$D35)*'תכנון הבראה'!$G35+(CC$17&lt;='תכנון הבראה'!$D35)*'תכנון הבראה'!$J35</f>
        <v>0</v>
      </c>
      <c r="CD61" s="151">
        <f>(CD$17&lt;='תכנון הבראה'!$F35+'תכנון הבראה'!$D35)*(CD$17&gt;'תכנון הבראה'!$D35)*'תכנון הבראה'!$G35+(CD$17&lt;='תכנון הבראה'!$D35)*'תכנון הבראה'!$J35</f>
        <v>0</v>
      </c>
      <c r="CE61" s="151">
        <f>(CE$17&lt;='תכנון הבראה'!$F35+'תכנון הבראה'!$D35)*(CE$17&gt;'תכנון הבראה'!$D35)*'תכנון הבראה'!$G35+(CE$17&lt;='תכנון הבראה'!$D35)*'תכנון הבראה'!$J35</f>
        <v>0</v>
      </c>
      <c r="CF61" s="151">
        <f>(CF$17&lt;='תכנון הבראה'!$F35+'תכנון הבראה'!$D35)*(CF$17&gt;'תכנון הבראה'!$D35)*'תכנון הבראה'!$G35+(CF$17&lt;='תכנון הבראה'!$D35)*'תכנון הבראה'!$J35</f>
        <v>0</v>
      </c>
      <c r="CG61" s="151">
        <f>(CG$17&lt;='תכנון הבראה'!$F35+'תכנון הבראה'!$D35)*(CG$17&gt;'תכנון הבראה'!$D35)*'תכנון הבראה'!$G35+(CG$17&lt;='תכנון הבראה'!$D35)*'תכנון הבראה'!$J35</f>
        <v>0</v>
      </c>
      <c r="CH61" s="151">
        <f>(CH$17&lt;='תכנון הבראה'!$F35+'תכנון הבראה'!$D35)*(CH$17&gt;'תכנון הבראה'!$D35)*'תכנון הבראה'!$G35+(CH$17&lt;='תכנון הבראה'!$D35)*'תכנון הבראה'!$J35</f>
        <v>0</v>
      </c>
      <c r="CI61" s="151">
        <f>(CI$17&lt;='תכנון הבראה'!$F35+'תכנון הבראה'!$D35)*(CI$17&gt;'תכנון הבראה'!$D35)*'תכנון הבראה'!$G35+(CI$17&lt;='תכנון הבראה'!$D35)*'תכנון הבראה'!$J35</f>
        <v>0</v>
      </c>
      <c r="CJ61" s="151">
        <f>(CJ$17&lt;='תכנון הבראה'!$F35+'תכנון הבראה'!$D35)*(CJ$17&gt;'תכנון הבראה'!$D35)*'תכנון הבראה'!$G35+(CJ$17&lt;='תכנון הבראה'!$D35)*'תכנון הבראה'!$J35</f>
        <v>0</v>
      </c>
      <c r="CK61" s="151">
        <f>(CK$17&lt;='תכנון הבראה'!$F35+'תכנון הבראה'!$D35)*(CK$17&gt;'תכנון הבראה'!$D35)*'תכנון הבראה'!$G35+(CK$17&lt;='תכנון הבראה'!$D35)*'תכנון הבראה'!$J35</f>
        <v>0</v>
      </c>
      <c r="CL61" s="151">
        <f>(CL$17&lt;='תכנון הבראה'!$F35+'תכנון הבראה'!$D35)*(CL$17&gt;'תכנון הבראה'!$D35)*'תכנון הבראה'!$G35+(CL$17&lt;='תכנון הבראה'!$D35)*'תכנון הבראה'!$J35</f>
        <v>0</v>
      </c>
      <c r="CM61" s="151">
        <f>(CM$17&lt;='תכנון הבראה'!$F35+'תכנון הבראה'!$D35)*(CM$17&gt;'תכנון הבראה'!$D35)*'תכנון הבראה'!$G35+(CM$17&lt;='תכנון הבראה'!$D35)*'תכנון הבראה'!$J35</f>
        <v>0</v>
      </c>
      <c r="CN61" s="151">
        <f>(CN$17&lt;='תכנון הבראה'!$F35+'תכנון הבראה'!$D35)*(CN$17&gt;'תכנון הבראה'!$D35)*'תכנון הבראה'!$G35+(CN$17&lt;='תכנון הבראה'!$D35)*'תכנון הבראה'!$J35</f>
        <v>0</v>
      </c>
      <c r="CO61" s="151">
        <f>(CO$17&lt;='תכנון הבראה'!$F35+'תכנון הבראה'!$D35)*(CO$17&gt;'תכנון הבראה'!$D35)*'תכנון הבראה'!$G35+(CO$17&lt;='תכנון הבראה'!$D35)*'תכנון הבראה'!$J35</f>
        <v>0</v>
      </c>
      <c r="CP61" s="151">
        <f>(CP$17&lt;='תכנון הבראה'!$F35+'תכנון הבראה'!$D35)*(CP$17&gt;'תכנון הבראה'!$D35)*'תכנון הבראה'!$G35+(CP$17&lt;='תכנון הבראה'!$D35)*'תכנון הבראה'!$J35</f>
        <v>0</v>
      </c>
      <c r="CQ61" s="151">
        <f>(CQ$17&lt;='תכנון הבראה'!$F35+'תכנון הבראה'!$D35)*(CQ$17&gt;'תכנון הבראה'!$D35)*'תכנון הבראה'!$G35+(CQ$17&lt;='תכנון הבראה'!$D35)*'תכנון הבראה'!$J35</f>
        <v>0</v>
      </c>
      <c r="CR61" s="151">
        <f>(CR$17&lt;='תכנון הבראה'!$F35+'תכנון הבראה'!$D35)*(CR$17&gt;'תכנון הבראה'!$D35)*'תכנון הבראה'!$G35+(CR$17&lt;='תכנון הבראה'!$D35)*'תכנון הבראה'!$J35</f>
        <v>0</v>
      </c>
      <c r="CS61" s="151">
        <f>(CS$17&lt;='תכנון הבראה'!$F35+'תכנון הבראה'!$D35)*(CS$17&gt;'תכנון הבראה'!$D35)*'תכנון הבראה'!$G35+(CS$17&lt;='תכנון הבראה'!$D35)*'תכנון הבראה'!$J35</f>
        <v>0</v>
      </c>
      <c r="CT61" s="151">
        <f>(CT$17&lt;='תכנון הבראה'!$F35+'תכנון הבראה'!$D35)*(CT$17&gt;'תכנון הבראה'!$D35)*'תכנון הבראה'!$G35+(CT$17&lt;='תכנון הבראה'!$D35)*'תכנון הבראה'!$J35</f>
        <v>0</v>
      </c>
      <c r="CU61" s="151">
        <f>(CU$17&lt;='תכנון הבראה'!$F35+'תכנון הבראה'!$D35)*(CU$17&gt;'תכנון הבראה'!$D35)*'תכנון הבראה'!$G35+(CU$17&lt;='תכנון הבראה'!$D35)*'תכנון הבראה'!$J35</f>
        <v>0</v>
      </c>
      <c r="CV61" s="151">
        <f>(CV$17&lt;='תכנון הבראה'!$F35+'תכנון הבראה'!$D35)*(CV$17&gt;'תכנון הבראה'!$D35)*'תכנון הבראה'!$G35+(CV$17&lt;='תכנון הבראה'!$D35)*'תכנון הבראה'!$J35</f>
        <v>0</v>
      </c>
      <c r="CW61" s="151">
        <f>(CW$17&lt;='תכנון הבראה'!$F35+'תכנון הבראה'!$D35)*(CW$17&gt;'תכנון הבראה'!$D35)*'תכנון הבראה'!$G35+(CW$17&lt;='תכנון הבראה'!$D35)*'תכנון הבראה'!$J35</f>
        <v>0</v>
      </c>
      <c r="CX61" s="151">
        <f>(CX$17&lt;='תכנון הבראה'!$F35+'תכנון הבראה'!$D35)*(CX$17&gt;'תכנון הבראה'!$D35)*'תכנון הבראה'!$G35+(CX$17&lt;='תכנון הבראה'!$D35)*'תכנון הבראה'!$J35</f>
        <v>0</v>
      </c>
      <c r="CY61" s="151">
        <f>(CY$17&lt;='תכנון הבראה'!$F35+'תכנון הבראה'!$D35)*(CY$17&gt;'תכנון הבראה'!$D35)*'תכנון הבראה'!$G35+(CY$17&lt;='תכנון הבראה'!$D35)*'תכנון הבראה'!$J35</f>
        <v>0</v>
      </c>
      <c r="CZ61" s="151">
        <f>(CZ$17&lt;='תכנון הבראה'!$F35+'תכנון הבראה'!$D35)*(CZ$17&gt;'תכנון הבראה'!$D35)*'תכנון הבראה'!$G35+(CZ$17&lt;='תכנון הבראה'!$D35)*'תכנון הבראה'!$J35</f>
        <v>0</v>
      </c>
      <c r="DA61" s="134"/>
    </row>
    <row r="62" spans="1:105" hidden="1" outlineLevel="1">
      <c r="A62" s="189" t="str">
        <f>'תכנון הבראה'!A36</f>
        <v>הלוואה 9</v>
      </c>
      <c r="E62" s="151">
        <f>(E$17&lt;='תכנון הבראה'!$F36+'תכנון הבראה'!$D36)*(E$17&gt;'תכנון הבראה'!$D36)*'תכנון הבראה'!$G36+(E$17&lt;='תכנון הבראה'!$D36)*'תכנון הבראה'!$J36</f>
        <v>0</v>
      </c>
      <c r="F62" s="151">
        <f>(F$17&lt;='תכנון הבראה'!$F36+'תכנון הבראה'!$D36)*(F$17&gt;'תכנון הבראה'!$D36)*'תכנון הבראה'!$G36+(F$17&lt;='תכנון הבראה'!$D36)*'תכנון הבראה'!$J36</f>
        <v>0</v>
      </c>
      <c r="G62" s="151">
        <f>(G$17&lt;='תכנון הבראה'!$F36+'תכנון הבראה'!$D36)*(G$17&gt;'תכנון הבראה'!$D36)*'תכנון הבראה'!$G36+(G$17&lt;='תכנון הבראה'!$D36)*'תכנון הבראה'!$J36</f>
        <v>0</v>
      </c>
      <c r="H62" s="151">
        <f>(H$17&lt;='תכנון הבראה'!$F36+'תכנון הבראה'!$D36)*(H$17&gt;'תכנון הבראה'!$D36)*'תכנון הבראה'!$G36+(H$17&lt;='תכנון הבראה'!$D36)*'תכנון הבראה'!$J36</f>
        <v>0</v>
      </c>
      <c r="I62" s="151">
        <f>(I$17&lt;='תכנון הבראה'!$F36+'תכנון הבראה'!$D36)*(I$17&gt;'תכנון הבראה'!$D36)*'תכנון הבראה'!$G36+(I$17&lt;='תכנון הבראה'!$D36)*'תכנון הבראה'!$J36</f>
        <v>0</v>
      </c>
      <c r="J62" s="151">
        <f>(J$17&lt;='תכנון הבראה'!$F36+'תכנון הבראה'!$D36)*(J$17&gt;'תכנון הבראה'!$D36)*'תכנון הבראה'!$G36+(J$17&lt;='תכנון הבראה'!$D36)*'תכנון הבראה'!$J36</f>
        <v>0</v>
      </c>
      <c r="K62" s="151">
        <f>(K$17&lt;='תכנון הבראה'!$F36+'תכנון הבראה'!$D36)*(K$17&gt;'תכנון הבראה'!$D36)*'תכנון הבראה'!$G36+(K$17&lt;='תכנון הבראה'!$D36)*'תכנון הבראה'!$J36</f>
        <v>0</v>
      </c>
      <c r="L62" s="151">
        <f>(L$17&lt;='תכנון הבראה'!$F36+'תכנון הבראה'!$D36)*(L$17&gt;'תכנון הבראה'!$D36)*'תכנון הבראה'!$G36+(L$17&lt;='תכנון הבראה'!$D36)*'תכנון הבראה'!$J36</f>
        <v>0</v>
      </c>
      <c r="M62" s="151">
        <f>(M$17&lt;='תכנון הבראה'!$F36+'תכנון הבראה'!$D36)*(M$17&gt;'תכנון הבראה'!$D36)*'תכנון הבראה'!$G36+(M$17&lt;='תכנון הבראה'!$D36)*'תכנון הבראה'!$J36</f>
        <v>0</v>
      </c>
      <c r="N62" s="151">
        <f>(N$17&lt;='תכנון הבראה'!$F36+'תכנון הבראה'!$D36)*(N$17&gt;'תכנון הבראה'!$D36)*'תכנון הבראה'!$G36+(N$17&lt;='תכנון הבראה'!$D36)*'תכנון הבראה'!$J36</f>
        <v>0</v>
      </c>
      <c r="O62" s="151">
        <f>(O$17&lt;='תכנון הבראה'!$F36+'תכנון הבראה'!$D36)*(O$17&gt;'תכנון הבראה'!$D36)*'תכנון הבראה'!$G36+(O$17&lt;='תכנון הבראה'!$D36)*'תכנון הבראה'!$J36</f>
        <v>0</v>
      </c>
      <c r="P62" s="151">
        <f>(P$17&lt;='תכנון הבראה'!$F36+'תכנון הבראה'!$D36)*(P$17&gt;'תכנון הבראה'!$D36)*'תכנון הבראה'!$G36+(P$17&lt;='תכנון הבראה'!$D36)*'תכנון הבראה'!$J36</f>
        <v>0</v>
      </c>
      <c r="Q62" s="151">
        <f>(Q$17&lt;='תכנון הבראה'!$F36+'תכנון הבראה'!$D36)*(Q$17&gt;'תכנון הבראה'!$D36)*'תכנון הבראה'!$G36+(Q$17&lt;='תכנון הבראה'!$D36)*'תכנון הבראה'!$J36</f>
        <v>0</v>
      </c>
      <c r="R62" s="151">
        <f>(R$17&lt;='תכנון הבראה'!$F36+'תכנון הבראה'!$D36)*(R$17&gt;'תכנון הבראה'!$D36)*'תכנון הבראה'!$G36+(R$17&lt;='תכנון הבראה'!$D36)*'תכנון הבראה'!$J36</f>
        <v>0</v>
      </c>
      <c r="S62" s="151">
        <f>(S$17&lt;='תכנון הבראה'!$F36+'תכנון הבראה'!$D36)*(S$17&gt;'תכנון הבראה'!$D36)*'תכנון הבראה'!$G36+(S$17&lt;='תכנון הבראה'!$D36)*'תכנון הבראה'!$J36</f>
        <v>0</v>
      </c>
      <c r="T62" s="151">
        <f>(T$17&lt;='תכנון הבראה'!$F36+'תכנון הבראה'!$D36)*(T$17&gt;'תכנון הבראה'!$D36)*'תכנון הבראה'!$G36+(T$17&lt;='תכנון הבראה'!$D36)*'תכנון הבראה'!$J36</f>
        <v>0</v>
      </c>
      <c r="U62" s="151">
        <f>(U$17&lt;='תכנון הבראה'!$F36+'תכנון הבראה'!$D36)*(U$17&gt;'תכנון הבראה'!$D36)*'תכנון הבראה'!$G36+(U$17&lt;='תכנון הבראה'!$D36)*'תכנון הבראה'!$J36</f>
        <v>0</v>
      </c>
      <c r="V62" s="151">
        <f>(V$17&lt;='תכנון הבראה'!$F36+'תכנון הבראה'!$D36)*(V$17&gt;'תכנון הבראה'!$D36)*'תכנון הבראה'!$G36+(V$17&lt;='תכנון הבראה'!$D36)*'תכנון הבראה'!$J36</f>
        <v>0</v>
      </c>
      <c r="W62" s="151">
        <f>(W$17&lt;='תכנון הבראה'!$F36+'תכנון הבראה'!$D36)*(W$17&gt;'תכנון הבראה'!$D36)*'תכנון הבראה'!$G36+(W$17&lt;='תכנון הבראה'!$D36)*'תכנון הבראה'!$J36</f>
        <v>0</v>
      </c>
      <c r="X62" s="151">
        <f>(X$17&lt;='תכנון הבראה'!$F36+'תכנון הבראה'!$D36)*(X$17&gt;'תכנון הבראה'!$D36)*'תכנון הבראה'!$G36+(X$17&lt;='תכנון הבראה'!$D36)*'תכנון הבראה'!$J36</f>
        <v>0</v>
      </c>
      <c r="Y62" s="151">
        <f>(Y$17&lt;='תכנון הבראה'!$F36+'תכנון הבראה'!$D36)*(Y$17&gt;'תכנון הבראה'!$D36)*'תכנון הבראה'!$G36+(Y$17&lt;='תכנון הבראה'!$D36)*'תכנון הבראה'!$J36</f>
        <v>0</v>
      </c>
      <c r="Z62" s="151">
        <f>(Z$17&lt;='תכנון הבראה'!$F36+'תכנון הבראה'!$D36)*(Z$17&gt;'תכנון הבראה'!$D36)*'תכנון הבראה'!$G36+(Z$17&lt;='תכנון הבראה'!$D36)*'תכנון הבראה'!$J36</f>
        <v>0</v>
      </c>
      <c r="AA62" s="151">
        <f>(AA$17&lt;='תכנון הבראה'!$F36+'תכנון הבראה'!$D36)*(AA$17&gt;'תכנון הבראה'!$D36)*'תכנון הבראה'!$G36+(AA$17&lt;='תכנון הבראה'!$D36)*'תכנון הבראה'!$J36</f>
        <v>0</v>
      </c>
      <c r="AB62" s="151">
        <f>(AB$17&lt;='תכנון הבראה'!$F36+'תכנון הבראה'!$D36)*(AB$17&gt;'תכנון הבראה'!$D36)*'תכנון הבראה'!$G36+(AB$17&lt;='תכנון הבראה'!$D36)*'תכנון הבראה'!$J36</f>
        <v>0</v>
      </c>
      <c r="AC62" s="151">
        <f>(AC$17&lt;='תכנון הבראה'!$F36+'תכנון הבראה'!$D36)*(AC$17&gt;'תכנון הבראה'!$D36)*'תכנון הבראה'!$G36+(AC$17&lt;='תכנון הבראה'!$D36)*'תכנון הבראה'!$J36</f>
        <v>0</v>
      </c>
      <c r="AD62" s="151">
        <f>(AD$17&lt;='תכנון הבראה'!$F36+'תכנון הבראה'!$D36)*(AD$17&gt;'תכנון הבראה'!$D36)*'תכנון הבראה'!$G36+(AD$17&lt;='תכנון הבראה'!$D36)*'תכנון הבראה'!$J36</f>
        <v>0</v>
      </c>
      <c r="AE62" s="151">
        <f>(AE$17&lt;='תכנון הבראה'!$F36+'תכנון הבראה'!$D36)*(AE$17&gt;'תכנון הבראה'!$D36)*'תכנון הבראה'!$G36+(AE$17&lt;='תכנון הבראה'!$D36)*'תכנון הבראה'!$J36</f>
        <v>0</v>
      </c>
      <c r="AF62" s="151">
        <f>(AF$17&lt;='תכנון הבראה'!$F36+'תכנון הבראה'!$D36)*(AF$17&gt;'תכנון הבראה'!$D36)*'תכנון הבראה'!$G36+(AF$17&lt;='תכנון הבראה'!$D36)*'תכנון הבראה'!$J36</f>
        <v>0</v>
      </c>
      <c r="AG62" s="151">
        <f>(AG$17&lt;='תכנון הבראה'!$F36+'תכנון הבראה'!$D36)*(AG$17&gt;'תכנון הבראה'!$D36)*'תכנון הבראה'!$G36+(AG$17&lt;='תכנון הבראה'!$D36)*'תכנון הבראה'!$J36</f>
        <v>0</v>
      </c>
      <c r="AH62" s="151">
        <f>(AH$17&lt;='תכנון הבראה'!$F36+'תכנון הבראה'!$D36)*(AH$17&gt;'תכנון הבראה'!$D36)*'תכנון הבראה'!$G36+(AH$17&lt;='תכנון הבראה'!$D36)*'תכנון הבראה'!$J36</f>
        <v>0</v>
      </c>
      <c r="AI62" s="151">
        <f>(AI$17&lt;='תכנון הבראה'!$F36+'תכנון הבראה'!$D36)*(AI$17&gt;'תכנון הבראה'!$D36)*'תכנון הבראה'!$G36+(AI$17&lt;='תכנון הבראה'!$D36)*'תכנון הבראה'!$J36</f>
        <v>0</v>
      </c>
      <c r="AJ62" s="151">
        <f>(AJ$17&lt;='תכנון הבראה'!$F36+'תכנון הבראה'!$D36)*(AJ$17&gt;'תכנון הבראה'!$D36)*'תכנון הבראה'!$G36+(AJ$17&lt;='תכנון הבראה'!$D36)*'תכנון הבראה'!$J36</f>
        <v>0</v>
      </c>
      <c r="AK62" s="151">
        <f>(AK$17&lt;='תכנון הבראה'!$F36+'תכנון הבראה'!$D36)*(AK$17&gt;'תכנון הבראה'!$D36)*'תכנון הבראה'!$G36+(AK$17&lt;='תכנון הבראה'!$D36)*'תכנון הבראה'!$J36</f>
        <v>0</v>
      </c>
      <c r="AL62" s="151">
        <f>(AL$17&lt;='תכנון הבראה'!$F36+'תכנון הבראה'!$D36)*(AL$17&gt;'תכנון הבראה'!$D36)*'תכנון הבראה'!$G36+(AL$17&lt;='תכנון הבראה'!$D36)*'תכנון הבראה'!$J36</f>
        <v>0</v>
      </c>
      <c r="AM62" s="151">
        <f>(AM$17&lt;='תכנון הבראה'!$F36+'תכנון הבראה'!$D36)*(AM$17&gt;'תכנון הבראה'!$D36)*'תכנון הבראה'!$G36+(AM$17&lt;='תכנון הבראה'!$D36)*'תכנון הבראה'!$J36</f>
        <v>0</v>
      </c>
      <c r="AN62" s="151">
        <f>(AN$17&lt;='תכנון הבראה'!$F36+'תכנון הבראה'!$D36)*(AN$17&gt;'תכנון הבראה'!$D36)*'תכנון הבראה'!$G36+(AN$17&lt;='תכנון הבראה'!$D36)*'תכנון הבראה'!$J36</f>
        <v>0</v>
      </c>
      <c r="AO62" s="151">
        <f>(AO$17&lt;='תכנון הבראה'!$F36+'תכנון הבראה'!$D36)*(AO$17&gt;'תכנון הבראה'!$D36)*'תכנון הבראה'!$G36+(AO$17&lt;='תכנון הבראה'!$D36)*'תכנון הבראה'!$J36</f>
        <v>0</v>
      </c>
      <c r="AP62" s="151">
        <f>(AP$17&lt;='תכנון הבראה'!$F36+'תכנון הבראה'!$D36)*(AP$17&gt;'תכנון הבראה'!$D36)*'תכנון הבראה'!$G36+(AP$17&lt;='תכנון הבראה'!$D36)*'תכנון הבראה'!$J36</f>
        <v>0</v>
      </c>
      <c r="AQ62" s="151">
        <f>(AQ$17&lt;='תכנון הבראה'!$F36+'תכנון הבראה'!$D36)*(AQ$17&gt;'תכנון הבראה'!$D36)*'תכנון הבראה'!$G36+(AQ$17&lt;='תכנון הבראה'!$D36)*'תכנון הבראה'!$J36</f>
        <v>0</v>
      </c>
      <c r="AR62" s="151">
        <f>(AR$17&lt;='תכנון הבראה'!$F36+'תכנון הבראה'!$D36)*(AR$17&gt;'תכנון הבראה'!$D36)*'תכנון הבראה'!$G36+(AR$17&lt;='תכנון הבראה'!$D36)*'תכנון הבראה'!$J36</f>
        <v>0</v>
      </c>
      <c r="AS62" s="151">
        <f>(AS$17&lt;='תכנון הבראה'!$F36+'תכנון הבראה'!$D36)*(AS$17&gt;'תכנון הבראה'!$D36)*'תכנון הבראה'!$G36+(AS$17&lt;='תכנון הבראה'!$D36)*'תכנון הבראה'!$J36</f>
        <v>0</v>
      </c>
      <c r="AT62" s="151">
        <f>(AT$17&lt;='תכנון הבראה'!$F36+'תכנון הבראה'!$D36)*(AT$17&gt;'תכנון הבראה'!$D36)*'תכנון הבראה'!$G36+(AT$17&lt;='תכנון הבראה'!$D36)*'תכנון הבראה'!$J36</f>
        <v>0</v>
      </c>
      <c r="AU62" s="151">
        <f>(AU$17&lt;='תכנון הבראה'!$F36+'תכנון הבראה'!$D36)*(AU$17&gt;'תכנון הבראה'!$D36)*'תכנון הבראה'!$G36+(AU$17&lt;='תכנון הבראה'!$D36)*'תכנון הבראה'!$J36</f>
        <v>0</v>
      </c>
      <c r="AV62" s="151">
        <f>(AV$17&lt;='תכנון הבראה'!$F36+'תכנון הבראה'!$D36)*(AV$17&gt;'תכנון הבראה'!$D36)*'תכנון הבראה'!$G36+(AV$17&lt;='תכנון הבראה'!$D36)*'תכנון הבראה'!$J36</f>
        <v>0</v>
      </c>
      <c r="AW62" s="151">
        <f>(AW$17&lt;='תכנון הבראה'!$F36+'תכנון הבראה'!$D36)*(AW$17&gt;'תכנון הבראה'!$D36)*'תכנון הבראה'!$G36+(AW$17&lt;='תכנון הבראה'!$D36)*'תכנון הבראה'!$J36</f>
        <v>0</v>
      </c>
      <c r="AX62" s="151">
        <f>(AX$17&lt;='תכנון הבראה'!$F36+'תכנון הבראה'!$D36)*(AX$17&gt;'תכנון הבראה'!$D36)*'תכנון הבראה'!$G36+(AX$17&lt;='תכנון הבראה'!$D36)*'תכנון הבראה'!$J36</f>
        <v>0</v>
      </c>
      <c r="AY62" s="151">
        <f>(AY$17&lt;='תכנון הבראה'!$F36+'תכנון הבראה'!$D36)*(AY$17&gt;'תכנון הבראה'!$D36)*'תכנון הבראה'!$G36+(AY$17&lt;='תכנון הבראה'!$D36)*'תכנון הבראה'!$J36</f>
        <v>0</v>
      </c>
      <c r="AZ62" s="151">
        <f>(AZ$17&lt;='תכנון הבראה'!$F36+'תכנון הבראה'!$D36)*(AZ$17&gt;'תכנון הבראה'!$D36)*'תכנון הבראה'!$G36+(AZ$17&lt;='תכנון הבראה'!$D36)*'תכנון הבראה'!$J36</f>
        <v>0</v>
      </c>
      <c r="BA62" s="151">
        <f>(BA$17&lt;='תכנון הבראה'!$F36+'תכנון הבראה'!$D36)*(BA$17&gt;'תכנון הבראה'!$D36)*'תכנון הבראה'!$G36+(BA$17&lt;='תכנון הבראה'!$D36)*'תכנון הבראה'!$J36</f>
        <v>0</v>
      </c>
      <c r="BB62" s="151">
        <f>(BB$17&lt;='תכנון הבראה'!$F36+'תכנון הבראה'!$D36)*(BB$17&gt;'תכנון הבראה'!$D36)*'תכנון הבראה'!$G36+(BB$17&lt;='תכנון הבראה'!$D36)*'תכנון הבראה'!$J36</f>
        <v>0</v>
      </c>
      <c r="BC62" s="151">
        <f>(BC$17&lt;='תכנון הבראה'!$F36+'תכנון הבראה'!$D36)*(BC$17&gt;'תכנון הבראה'!$D36)*'תכנון הבראה'!$G36+(BC$17&lt;='תכנון הבראה'!$D36)*'תכנון הבראה'!$J36</f>
        <v>0</v>
      </c>
      <c r="BD62" s="151">
        <f>(BD$17&lt;='תכנון הבראה'!$F36+'תכנון הבראה'!$D36)*(BD$17&gt;'תכנון הבראה'!$D36)*'תכנון הבראה'!$G36+(BD$17&lt;='תכנון הבראה'!$D36)*'תכנון הבראה'!$J36</f>
        <v>0</v>
      </c>
      <c r="BE62" s="151">
        <f>(BE$17&lt;='תכנון הבראה'!$F36+'תכנון הבראה'!$D36)*(BE$17&gt;'תכנון הבראה'!$D36)*'תכנון הבראה'!$G36+(BE$17&lt;='תכנון הבראה'!$D36)*'תכנון הבראה'!$J36</f>
        <v>0</v>
      </c>
      <c r="BF62" s="151">
        <f>(BF$17&lt;='תכנון הבראה'!$F36+'תכנון הבראה'!$D36)*(BF$17&gt;'תכנון הבראה'!$D36)*'תכנון הבראה'!$G36+(BF$17&lt;='תכנון הבראה'!$D36)*'תכנון הבראה'!$J36</f>
        <v>0</v>
      </c>
      <c r="BG62" s="151">
        <f>(BG$17&lt;='תכנון הבראה'!$F36+'תכנון הבראה'!$D36)*(BG$17&gt;'תכנון הבראה'!$D36)*'תכנון הבראה'!$G36+(BG$17&lt;='תכנון הבראה'!$D36)*'תכנון הבראה'!$J36</f>
        <v>0</v>
      </c>
      <c r="BH62" s="151">
        <f>(BH$17&lt;='תכנון הבראה'!$F36+'תכנון הבראה'!$D36)*(BH$17&gt;'תכנון הבראה'!$D36)*'תכנון הבראה'!$G36+(BH$17&lt;='תכנון הבראה'!$D36)*'תכנון הבראה'!$J36</f>
        <v>0</v>
      </c>
      <c r="BI62" s="151">
        <f>(BI$17&lt;='תכנון הבראה'!$F36+'תכנון הבראה'!$D36)*(BI$17&gt;'תכנון הבראה'!$D36)*'תכנון הבראה'!$G36+(BI$17&lt;='תכנון הבראה'!$D36)*'תכנון הבראה'!$J36</f>
        <v>0</v>
      </c>
      <c r="BJ62" s="151">
        <f>(BJ$17&lt;='תכנון הבראה'!$F36+'תכנון הבראה'!$D36)*(BJ$17&gt;'תכנון הבראה'!$D36)*'תכנון הבראה'!$G36+(BJ$17&lt;='תכנון הבראה'!$D36)*'תכנון הבראה'!$J36</f>
        <v>0</v>
      </c>
      <c r="BK62" s="151">
        <f>(BK$17&lt;='תכנון הבראה'!$F36+'תכנון הבראה'!$D36)*(BK$17&gt;'תכנון הבראה'!$D36)*'תכנון הבראה'!$G36+(BK$17&lt;='תכנון הבראה'!$D36)*'תכנון הבראה'!$J36</f>
        <v>0</v>
      </c>
      <c r="BL62" s="151">
        <f>(BL$17&lt;='תכנון הבראה'!$F36+'תכנון הבראה'!$D36)*(BL$17&gt;'תכנון הבראה'!$D36)*'תכנון הבראה'!$G36+(BL$17&lt;='תכנון הבראה'!$D36)*'תכנון הבראה'!$J36</f>
        <v>0</v>
      </c>
      <c r="BM62" s="151">
        <f>(BM$17&lt;='תכנון הבראה'!$F36+'תכנון הבראה'!$D36)*(BM$17&gt;'תכנון הבראה'!$D36)*'תכנון הבראה'!$G36+(BM$17&lt;='תכנון הבראה'!$D36)*'תכנון הבראה'!$J36</f>
        <v>0</v>
      </c>
      <c r="BN62" s="151">
        <f>(BN$17&lt;='תכנון הבראה'!$F36+'תכנון הבראה'!$D36)*(BN$17&gt;'תכנון הבראה'!$D36)*'תכנון הבראה'!$G36+(BN$17&lt;='תכנון הבראה'!$D36)*'תכנון הבראה'!$J36</f>
        <v>0</v>
      </c>
      <c r="BO62" s="151">
        <f>(BO$17&lt;='תכנון הבראה'!$F36+'תכנון הבראה'!$D36)*(BO$17&gt;'תכנון הבראה'!$D36)*'תכנון הבראה'!$G36+(BO$17&lt;='תכנון הבראה'!$D36)*'תכנון הבראה'!$J36</f>
        <v>0</v>
      </c>
      <c r="BP62" s="151">
        <f>(BP$17&lt;='תכנון הבראה'!$F36+'תכנון הבראה'!$D36)*(BP$17&gt;'תכנון הבראה'!$D36)*'תכנון הבראה'!$G36+(BP$17&lt;='תכנון הבראה'!$D36)*'תכנון הבראה'!$J36</f>
        <v>0</v>
      </c>
      <c r="BQ62" s="151">
        <f>(BQ$17&lt;='תכנון הבראה'!$F36+'תכנון הבראה'!$D36)*(BQ$17&gt;'תכנון הבראה'!$D36)*'תכנון הבראה'!$G36+(BQ$17&lt;='תכנון הבראה'!$D36)*'תכנון הבראה'!$J36</f>
        <v>0</v>
      </c>
      <c r="BR62" s="151">
        <f>(BR$17&lt;='תכנון הבראה'!$F36+'תכנון הבראה'!$D36)*(BR$17&gt;'תכנון הבראה'!$D36)*'תכנון הבראה'!$G36+(BR$17&lt;='תכנון הבראה'!$D36)*'תכנון הבראה'!$J36</f>
        <v>0</v>
      </c>
      <c r="BS62" s="151">
        <f>(BS$17&lt;='תכנון הבראה'!$F36+'תכנון הבראה'!$D36)*(BS$17&gt;'תכנון הבראה'!$D36)*'תכנון הבראה'!$G36+(BS$17&lt;='תכנון הבראה'!$D36)*'תכנון הבראה'!$J36</f>
        <v>0</v>
      </c>
      <c r="BT62" s="151">
        <f>(BT$17&lt;='תכנון הבראה'!$F36+'תכנון הבראה'!$D36)*(BT$17&gt;'תכנון הבראה'!$D36)*'תכנון הבראה'!$G36+(BT$17&lt;='תכנון הבראה'!$D36)*'תכנון הבראה'!$J36</f>
        <v>0</v>
      </c>
      <c r="BU62" s="151">
        <f>(BU$17&lt;='תכנון הבראה'!$F36+'תכנון הבראה'!$D36)*(BU$17&gt;'תכנון הבראה'!$D36)*'תכנון הבראה'!$G36+(BU$17&lt;='תכנון הבראה'!$D36)*'תכנון הבראה'!$J36</f>
        <v>0</v>
      </c>
      <c r="BV62" s="151">
        <f>(BV$17&lt;='תכנון הבראה'!$F36+'תכנון הבראה'!$D36)*(BV$17&gt;'תכנון הבראה'!$D36)*'תכנון הבראה'!$G36+(BV$17&lt;='תכנון הבראה'!$D36)*'תכנון הבראה'!$J36</f>
        <v>0</v>
      </c>
      <c r="BW62" s="151">
        <f>(BW$17&lt;='תכנון הבראה'!$F36+'תכנון הבראה'!$D36)*(BW$17&gt;'תכנון הבראה'!$D36)*'תכנון הבראה'!$G36+(BW$17&lt;='תכנון הבראה'!$D36)*'תכנון הבראה'!$J36</f>
        <v>0</v>
      </c>
      <c r="BX62" s="151">
        <f>(BX$17&lt;='תכנון הבראה'!$F36+'תכנון הבראה'!$D36)*(BX$17&gt;'תכנון הבראה'!$D36)*'תכנון הבראה'!$G36+(BX$17&lt;='תכנון הבראה'!$D36)*'תכנון הבראה'!$J36</f>
        <v>0</v>
      </c>
      <c r="BY62" s="151">
        <f>(BY$17&lt;='תכנון הבראה'!$F36+'תכנון הבראה'!$D36)*(BY$17&gt;'תכנון הבראה'!$D36)*'תכנון הבראה'!$G36+(BY$17&lt;='תכנון הבראה'!$D36)*'תכנון הבראה'!$J36</f>
        <v>0</v>
      </c>
      <c r="BZ62" s="151">
        <f>(BZ$17&lt;='תכנון הבראה'!$F36+'תכנון הבראה'!$D36)*(BZ$17&gt;'תכנון הבראה'!$D36)*'תכנון הבראה'!$G36+(BZ$17&lt;='תכנון הבראה'!$D36)*'תכנון הבראה'!$J36</f>
        <v>0</v>
      </c>
      <c r="CA62" s="151">
        <f>(CA$17&lt;='תכנון הבראה'!$F36+'תכנון הבראה'!$D36)*(CA$17&gt;'תכנון הבראה'!$D36)*'תכנון הבראה'!$G36+(CA$17&lt;='תכנון הבראה'!$D36)*'תכנון הבראה'!$J36</f>
        <v>0</v>
      </c>
      <c r="CB62" s="151">
        <f>(CB$17&lt;='תכנון הבראה'!$F36+'תכנון הבראה'!$D36)*(CB$17&gt;'תכנון הבראה'!$D36)*'תכנון הבראה'!$G36+(CB$17&lt;='תכנון הבראה'!$D36)*'תכנון הבראה'!$J36</f>
        <v>0</v>
      </c>
      <c r="CC62" s="151">
        <f>(CC$17&lt;='תכנון הבראה'!$F36+'תכנון הבראה'!$D36)*(CC$17&gt;'תכנון הבראה'!$D36)*'תכנון הבראה'!$G36+(CC$17&lt;='תכנון הבראה'!$D36)*'תכנון הבראה'!$J36</f>
        <v>0</v>
      </c>
      <c r="CD62" s="151">
        <f>(CD$17&lt;='תכנון הבראה'!$F36+'תכנון הבראה'!$D36)*(CD$17&gt;'תכנון הבראה'!$D36)*'תכנון הבראה'!$G36+(CD$17&lt;='תכנון הבראה'!$D36)*'תכנון הבראה'!$J36</f>
        <v>0</v>
      </c>
      <c r="CE62" s="151">
        <f>(CE$17&lt;='תכנון הבראה'!$F36+'תכנון הבראה'!$D36)*(CE$17&gt;'תכנון הבראה'!$D36)*'תכנון הבראה'!$G36+(CE$17&lt;='תכנון הבראה'!$D36)*'תכנון הבראה'!$J36</f>
        <v>0</v>
      </c>
      <c r="CF62" s="151">
        <f>(CF$17&lt;='תכנון הבראה'!$F36+'תכנון הבראה'!$D36)*(CF$17&gt;'תכנון הבראה'!$D36)*'תכנון הבראה'!$G36+(CF$17&lt;='תכנון הבראה'!$D36)*'תכנון הבראה'!$J36</f>
        <v>0</v>
      </c>
      <c r="CG62" s="151">
        <f>(CG$17&lt;='תכנון הבראה'!$F36+'תכנון הבראה'!$D36)*(CG$17&gt;'תכנון הבראה'!$D36)*'תכנון הבראה'!$G36+(CG$17&lt;='תכנון הבראה'!$D36)*'תכנון הבראה'!$J36</f>
        <v>0</v>
      </c>
      <c r="CH62" s="151">
        <f>(CH$17&lt;='תכנון הבראה'!$F36+'תכנון הבראה'!$D36)*(CH$17&gt;'תכנון הבראה'!$D36)*'תכנון הבראה'!$G36+(CH$17&lt;='תכנון הבראה'!$D36)*'תכנון הבראה'!$J36</f>
        <v>0</v>
      </c>
      <c r="CI62" s="151">
        <f>(CI$17&lt;='תכנון הבראה'!$F36+'תכנון הבראה'!$D36)*(CI$17&gt;'תכנון הבראה'!$D36)*'תכנון הבראה'!$G36+(CI$17&lt;='תכנון הבראה'!$D36)*'תכנון הבראה'!$J36</f>
        <v>0</v>
      </c>
      <c r="CJ62" s="151">
        <f>(CJ$17&lt;='תכנון הבראה'!$F36+'תכנון הבראה'!$D36)*(CJ$17&gt;'תכנון הבראה'!$D36)*'תכנון הבראה'!$G36+(CJ$17&lt;='תכנון הבראה'!$D36)*'תכנון הבראה'!$J36</f>
        <v>0</v>
      </c>
      <c r="CK62" s="151">
        <f>(CK$17&lt;='תכנון הבראה'!$F36+'תכנון הבראה'!$D36)*(CK$17&gt;'תכנון הבראה'!$D36)*'תכנון הבראה'!$G36+(CK$17&lt;='תכנון הבראה'!$D36)*'תכנון הבראה'!$J36</f>
        <v>0</v>
      </c>
      <c r="CL62" s="151">
        <f>(CL$17&lt;='תכנון הבראה'!$F36+'תכנון הבראה'!$D36)*(CL$17&gt;'תכנון הבראה'!$D36)*'תכנון הבראה'!$G36+(CL$17&lt;='תכנון הבראה'!$D36)*'תכנון הבראה'!$J36</f>
        <v>0</v>
      </c>
      <c r="CM62" s="151">
        <f>(CM$17&lt;='תכנון הבראה'!$F36+'תכנון הבראה'!$D36)*(CM$17&gt;'תכנון הבראה'!$D36)*'תכנון הבראה'!$G36+(CM$17&lt;='תכנון הבראה'!$D36)*'תכנון הבראה'!$J36</f>
        <v>0</v>
      </c>
      <c r="CN62" s="151">
        <f>(CN$17&lt;='תכנון הבראה'!$F36+'תכנון הבראה'!$D36)*(CN$17&gt;'תכנון הבראה'!$D36)*'תכנון הבראה'!$G36+(CN$17&lt;='תכנון הבראה'!$D36)*'תכנון הבראה'!$J36</f>
        <v>0</v>
      </c>
      <c r="CO62" s="151">
        <f>(CO$17&lt;='תכנון הבראה'!$F36+'תכנון הבראה'!$D36)*(CO$17&gt;'תכנון הבראה'!$D36)*'תכנון הבראה'!$G36+(CO$17&lt;='תכנון הבראה'!$D36)*'תכנון הבראה'!$J36</f>
        <v>0</v>
      </c>
      <c r="CP62" s="151">
        <f>(CP$17&lt;='תכנון הבראה'!$F36+'תכנון הבראה'!$D36)*(CP$17&gt;'תכנון הבראה'!$D36)*'תכנון הבראה'!$G36+(CP$17&lt;='תכנון הבראה'!$D36)*'תכנון הבראה'!$J36</f>
        <v>0</v>
      </c>
      <c r="CQ62" s="151">
        <f>(CQ$17&lt;='תכנון הבראה'!$F36+'תכנון הבראה'!$D36)*(CQ$17&gt;'תכנון הבראה'!$D36)*'תכנון הבראה'!$G36+(CQ$17&lt;='תכנון הבראה'!$D36)*'תכנון הבראה'!$J36</f>
        <v>0</v>
      </c>
      <c r="CR62" s="151">
        <f>(CR$17&lt;='תכנון הבראה'!$F36+'תכנון הבראה'!$D36)*(CR$17&gt;'תכנון הבראה'!$D36)*'תכנון הבראה'!$G36+(CR$17&lt;='תכנון הבראה'!$D36)*'תכנון הבראה'!$J36</f>
        <v>0</v>
      </c>
      <c r="CS62" s="151">
        <f>(CS$17&lt;='תכנון הבראה'!$F36+'תכנון הבראה'!$D36)*(CS$17&gt;'תכנון הבראה'!$D36)*'תכנון הבראה'!$G36+(CS$17&lt;='תכנון הבראה'!$D36)*'תכנון הבראה'!$J36</f>
        <v>0</v>
      </c>
      <c r="CT62" s="151">
        <f>(CT$17&lt;='תכנון הבראה'!$F36+'תכנון הבראה'!$D36)*(CT$17&gt;'תכנון הבראה'!$D36)*'תכנון הבראה'!$G36+(CT$17&lt;='תכנון הבראה'!$D36)*'תכנון הבראה'!$J36</f>
        <v>0</v>
      </c>
      <c r="CU62" s="151">
        <f>(CU$17&lt;='תכנון הבראה'!$F36+'תכנון הבראה'!$D36)*(CU$17&gt;'תכנון הבראה'!$D36)*'תכנון הבראה'!$G36+(CU$17&lt;='תכנון הבראה'!$D36)*'תכנון הבראה'!$J36</f>
        <v>0</v>
      </c>
      <c r="CV62" s="151">
        <f>(CV$17&lt;='תכנון הבראה'!$F36+'תכנון הבראה'!$D36)*(CV$17&gt;'תכנון הבראה'!$D36)*'תכנון הבראה'!$G36+(CV$17&lt;='תכנון הבראה'!$D36)*'תכנון הבראה'!$J36</f>
        <v>0</v>
      </c>
      <c r="CW62" s="151">
        <f>(CW$17&lt;='תכנון הבראה'!$F36+'תכנון הבראה'!$D36)*(CW$17&gt;'תכנון הבראה'!$D36)*'תכנון הבראה'!$G36+(CW$17&lt;='תכנון הבראה'!$D36)*'תכנון הבראה'!$J36</f>
        <v>0</v>
      </c>
      <c r="CX62" s="151">
        <f>(CX$17&lt;='תכנון הבראה'!$F36+'תכנון הבראה'!$D36)*(CX$17&gt;'תכנון הבראה'!$D36)*'תכנון הבראה'!$G36+(CX$17&lt;='תכנון הבראה'!$D36)*'תכנון הבראה'!$J36</f>
        <v>0</v>
      </c>
      <c r="CY62" s="151">
        <f>(CY$17&lt;='תכנון הבראה'!$F36+'תכנון הבראה'!$D36)*(CY$17&gt;'תכנון הבראה'!$D36)*'תכנון הבראה'!$G36+(CY$17&lt;='תכנון הבראה'!$D36)*'תכנון הבראה'!$J36</f>
        <v>0</v>
      </c>
      <c r="CZ62" s="151">
        <f>(CZ$17&lt;='תכנון הבראה'!$F36+'תכנון הבראה'!$D36)*(CZ$17&gt;'תכנון הבראה'!$D36)*'תכנון הבראה'!$G36+(CZ$17&lt;='תכנון הבראה'!$D36)*'תכנון הבראה'!$J36</f>
        <v>0</v>
      </c>
      <c r="DA62" s="134"/>
    </row>
    <row r="63" spans="1:105" hidden="1" outlineLevel="1">
      <c r="A63" s="189" t="str">
        <f>'תכנון הבראה'!A37</f>
        <v>הלוואה 10</v>
      </c>
      <c r="E63" s="151">
        <f>(E$17&lt;='תכנון הבראה'!$F37+'תכנון הבראה'!$D37)*(E$17&gt;'תכנון הבראה'!$D37)*'תכנון הבראה'!$G37+(E$17&lt;='תכנון הבראה'!$D37)*'תכנון הבראה'!$J37</f>
        <v>0</v>
      </c>
      <c r="F63" s="151">
        <f>(F$17&lt;='תכנון הבראה'!$F37+'תכנון הבראה'!$D37)*(F$17&gt;'תכנון הבראה'!$D37)*'תכנון הבראה'!$G37+(F$17&lt;='תכנון הבראה'!$D37)*'תכנון הבראה'!$J37</f>
        <v>0</v>
      </c>
      <c r="G63" s="151">
        <f>(G$17&lt;='תכנון הבראה'!$F37+'תכנון הבראה'!$D37)*(G$17&gt;'תכנון הבראה'!$D37)*'תכנון הבראה'!$G37+(G$17&lt;='תכנון הבראה'!$D37)*'תכנון הבראה'!$J37</f>
        <v>0</v>
      </c>
      <c r="H63" s="151">
        <f>(H$17&lt;='תכנון הבראה'!$F37+'תכנון הבראה'!$D37)*(H$17&gt;'תכנון הבראה'!$D37)*'תכנון הבראה'!$G37+(H$17&lt;='תכנון הבראה'!$D37)*'תכנון הבראה'!$J37</f>
        <v>0</v>
      </c>
      <c r="I63" s="151">
        <f>(I$17&lt;='תכנון הבראה'!$F37+'תכנון הבראה'!$D37)*(I$17&gt;'תכנון הבראה'!$D37)*'תכנון הבראה'!$G37+(I$17&lt;='תכנון הבראה'!$D37)*'תכנון הבראה'!$J37</f>
        <v>0</v>
      </c>
      <c r="J63" s="151">
        <f>(J$17&lt;='תכנון הבראה'!$F37+'תכנון הבראה'!$D37)*(J$17&gt;'תכנון הבראה'!$D37)*'תכנון הבראה'!$G37+(J$17&lt;='תכנון הבראה'!$D37)*'תכנון הבראה'!$J37</f>
        <v>0</v>
      </c>
      <c r="K63" s="151">
        <f>(K$17&lt;='תכנון הבראה'!$F37+'תכנון הבראה'!$D37)*(K$17&gt;'תכנון הבראה'!$D37)*'תכנון הבראה'!$G37+(K$17&lt;='תכנון הבראה'!$D37)*'תכנון הבראה'!$J37</f>
        <v>0</v>
      </c>
      <c r="L63" s="151">
        <f>(L$17&lt;='תכנון הבראה'!$F37+'תכנון הבראה'!$D37)*(L$17&gt;'תכנון הבראה'!$D37)*'תכנון הבראה'!$G37+(L$17&lt;='תכנון הבראה'!$D37)*'תכנון הבראה'!$J37</f>
        <v>0</v>
      </c>
      <c r="M63" s="151">
        <f>(M$17&lt;='תכנון הבראה'!$F37+'תכנון הבראה'!$D37)*(M$17&gt;'תכנון הבראה'!$D37)*'תכנון הבראה'!$G37+(M$17&lt;='תכנון הבראה'!$D37)*'תכנון הבראה'!$J37</f>
        <v>0</v>
      </c>
      <c r="N63" s="151">
        <f>(N$17&lt;='תכנון הבראה'!$F37+'תכנון הבראה'!$D37)*(N$17&gt;'תכנון הבראה'!$D37)*'תכנון הבראה'!$G37+(N$17&lt;='תכנון הבראה'!$D37)*'תכנון הבראה'!$J37</f>
        <v>0</v>
      </c>
      <c r="O63" s="151">
        <f>(O$17&lt;='תכנון הבראה'!$F37+'תכנון הבראה'!$D37)*(O$17&gt;'תכנון הבראה'!$D37)*'תכנון הבראה'!$G37+(O$17&lt;='תכנון הבראה'!$D37)*'תכנון הבראה'!$J37</f>
        <v>0</v>
      </c>
      <c r="P63" s="151">
        <f>(P$17&lt;='תכנון הבראה'!$F37+'תכנון הבראה'!$D37)*(P$17&gt;'תכנון הבראה'!$D37)*'תכנון הבראה'!$G37+(P$17&lt;='תכנון הבראה'!$D37)*'תכנון הבראה'!$J37</f>
        <v>0</v>
      </c>
      <c r="Q63" s="151">
        <f>(Q$17&lt;='תכנון הבראה'!$F37+'תכנון הבראה'!$D37)*(Q$17&gt;'תכנון הבראה'!$D37)*'תכנון הבראה'!$G37+(Q$17&lt;='תכנון הבראה'!$D37)*'תכנון הבראה'!$J37</f>
        <v>0</v>
      </c>
      <c r="R63" s="151">
        <f>(R$17&lt;='תכנון הבראה'!$F37+'תכנון הבראה'!$D37)*(R$17&gt;'תכנון הבראה'!$D37)*'תכנון הבראה'!$G37+(R$17&lt;='תכנון הבראה'!$D37)*'תכנון הבראה'!$J37</f>
        <v>0</v>
      </c>
      <c r="S63" s="151">
        <f>(S$17&lt;='תכנון הבראה'!$F37+'תכנון הבראה'!$D37)*(S$17&gt;'תכנון הבראה'!$D37)*'תכנון הבראה'!$G37+(S$17&lt;='תכנון הבראה'!$D37)*'תכנון הבראה'!$J37</f>
        <v>0</v>
      </c>
      <c r="T63" s="151">
        <f>(T$17&lt;='תכנון הבראה'!$F37+'תכנון הבראה'!$D37)*(T$17&gt;'תכנון הבראה'!$D37)*'תכנון הבראה'!$G37+(T$17&lt;='תכנון הבראה'!$D37)*'תכנון הבראה'!$J37</f>
        <v>0</v>
      </c>
      <c r="U63" s="151">
        <f>(U$17&lt;='תכנון הבראה'!$F37+'תכנון הבראה'!$D37)*(U$17&gt;'תכנון הבראה'!$D37)*'תכנון הבראה'!$G37+(U$17&lt;='תכנון הבראה'!$D37)*'תכנון הבראה'!$J37</f>
        <v>0</v>
      </c>
      <c r="V63" s="151">
        <f>(V$17&lt;='תכנון הבראה'!$F37+'תכנון הבראה'!$D37)*(V$17&gt;'תכנון הבראה'!$D37)*'תכנון הבראה'!$G37+(V$17&lt;='תכנון הבראה'!$D37)*'תכנון הבראה'!$J37</f>
        <v>0</v>
      </c>
      <c r="W63" s="151">
        <f>(W$17&lt;='תכנון הבראה'!$F37+'תכנון הבראה'!$D37)*(W$17&gt;'תכנון הבראה'!$D37)*'תכנון הבראה'!$G37+(W$17&lt;='תכנון הבראה'!$D37)*'תכנון הבראה'!$J37</f>
        <v>0</v>
      </c>
      <c r="X63" s="151">
        <f>(X$17&lt;='תכנון הבראה'!$F37+'תכנון הבראה'!$D37)*(X$17&gt;'תכנון הבראה'!$D37)*'תכנון הבראה'!$G37+(X$17&lt;='תכנון הבראה'!$D37)*'תכנון הבראה'!$J37</f>
        <v>0</v>
      </c>
      <c r="Y63" s="151">
        <f>(Y$17&lt;='תכנון הבראה'!$F37+'תכנון הבראה'!$D37)*(Y$17&gt;'תכנון הבראה'!$D37)*'תכנון הבראה'!$G37+(Y$17&lt;='תכנון הבראה'!$D37)*'תכנון הבראה'!$J37</f>
        <v>0</v>
      </c>
      <c r="Z63" s="151">
        <f>(Z$17&lt;='תכנון הבראה'!$F37+'תכנון הבראה'!$D37)*(Z$17&gt;'תכנון הבראה'!$D37)*'תכנון הבראה'!$G37+(Z$17&lt;='תכנון הבראה'!$D37)*'תכנון הבראה'!$J37</f>
        <v>0</v>
      </c>
      <c r="AA63" s="151">
        <f>(AA$17&lt;='תכנון הבראה'!$F37+'תכנון הבראה'!$D37)*(AA$17&gt;'תכנון הבראה'!$D37)*'תכנון הבראה'!$G37+(AA$17&lt;='תכנון הבראה'!$D37)*'תכנון הבראה'!$J37</f>
        <v>0</v>
      </c>
      <c r="AB63" s="151">
        <f>(AB$17&lt;='תכנון הבראה'!$F37+'תכנון הבראה'!$D37)*(AB$17&gt;'תכנון הבראה'!$D37)*'תכנון הבראה'!$G37+(AB$17&lt;='תכנון הבראה'!$D37)*'תכנון הבראה'!$J37</f>
        <v>0</v>
      </c>
      <c r="AC63" s="151">
        <f>(AC$17&lt;='תכנון הבראה'!$F37+'תכנון הבראה'!$D37)*(AC$17&gt;'תכנון הבראה'!$D37)*'תכנון הבראה'!$G37+(AC$17&lt;='תכנון הבראה'!$D37)*'תכנון הבראה'!$J37</f>
        <v>0</v>
      </c>
      <c r="AD63" s="151">
        <f>(AD$17&lt;='תכנון הבראה'!$F37+'תכנון הבראה'!$D37)*(AD$17&gt;'תכנון הבראה'!$D37)*'תכנון הבראה'!$G37+(AD$17&lt;='תכנון הבראה'!$D37)*'תכנון הבראה'!$J37</f>
        <v>0</v>
      </c>
      <c r="AE63" s="151">
        <f>(AE$17&lt;='תכנון הבראה'!$F37+'תכנון הבראה'!$D37)*(AE$17&gt;'תכנון הבראה'!$D37)*'תכנון הבראה'!$G37+(AE$17&lt;='תכנון הבראה'!$D37)*'תכנון הבראה'!$J37</f>
        <v>0</v>
      </c>
      <c r="AF63" s="151">
        <f>(AF$17&lt;='תכנון הבראה'!$F37+'תכנון הבראה'!$D37)*(AF$17&gt;'תכנון הבראה'!$D37)*'תכנון הבראה'!$G37+(AF$17&lt;='תכנון הבראה'!$D37)*'תכנון הבראה'!$J37</f>
        <v>0</v>
      </c>
      <c r="AG63" s="151">
        <f>(AG$17&lt;='תכנון הבראה'!$F37+'תכנון הבראה'!$D37)*(AG$17&gt;'תכנון הבראה'!$D37)*'תכנון הבראה'!$G37+(AG$17&lt;='תכנון הבראה'!$D37)*'תכנון הבראה'!$J37</f>
        <v>0</v>
      </c>
      <c r="AH63" s="151">
        <f>(AH$17&lt;='תכנון הבראה'!$F37+'תכנון הבראה'!$D37)*(AH$17&gt;'תכנון הבראה'!$D37)*'תכנון הבראה'!$G37+(AH$17&lt;='תכנון הבראה'!$D37)*'תכנון הבראה'!$J37</f>
        <v>0</v>
      </c>
      <c r="AI63" s="151">
        <f>(AI$17&lt;='תכנון הבראה'!$F37+'תכנון הבראה'!$D37)*(AI$17&gt;'תכנון הבראה'!$D37)*'תכנון הבראה'!$G37+(AI$17&lt;='תכנון הבראה'!$D37)*'תכנון הבראה'!$J37</f>
        <v>0</v>
      </c>
      <c r="AJ63" s="151">
        <f>(AJ$17&lt;='תכנון הבראה'!$F37+'תכנון הבראה'!$D37)*(AJ$17&gt;'תכנון הבראה'!$D37)*'תכנון הבראה'!$G37+(AJ$17&lt;='תכנון הבראה'!$D37)*'תכנון הבראה'!$J37</f>
        <v>0</v>
      </c>
      <c r="AK63" s="151">
        <f>(AK$17&lt;='תכנון הבראה'!$F37+'תכנון הבראה'!$D37)*(AK$17&gt;'תכנון הבראה'!$D37)*'תכנון הבראה'!$G37+(AK$17&lt;='תכנון הבראה'!$D37)*'תכנון הבראה'!$J37</f>
        <v>0</v>
      </c>
      <c r="AL63" s="151">
        <f>(AL$17&lt;='תכנון הבראה'!$F37+'תכנון הבראה'!$D37)*(AL$17&gt;'תכנון הבראה'!$D37)*'תכנון הבראה'!$G37+(AL$17&lt;='תכנון הבראה'!$D37)*'תכנון הבראה'!$J37</f>
        <v>0</v>
      </c>
      <c r="AM63" s="151">
        <f>(AM$17&lt;='תכנון הבראה'!$F37+'תכנון הבראה'!$D37)*(AM$17&gt;'תכנון הבראה'!$D37)*'תכנון הבראה'!$G37+(AM$17&lt;='תכנון הבראה'!$D37)*'תכנון הבראה'!$J37</f>
        <v>0</v>
      </c>
      <c r="AN63" s="151">
        <f>(AN$17&lt;='תכנון הבראה'!$F37+'תכנון הבראה'!$D37)*(AN$17&gt;'תכנון הבראה'!$D37)*'תכנון הבראה'!$G37+(AN$17&lt;='תכנון הבראה'!$D37)*'תכנון הבראה'!$J37</f>
        <v>0</v>
      </c>
      <c r="AO63" s="151">
        <f>(AO$17&lt;='תכנון הבראה'!$F37+'תכנון הבראה'!$D37)*(AO$17&gt;'תכנון הבראה'!$D37)*'תכנון הבראה'!$G37+(AO$17&lt;='תכנון הבראה'!$D37)*'תכנון הבראה'!$J37</f>
        <v>0</v>
      </c>
      <c r="AP63" s="151">
        <f>(AP$17&lt;='תכנון הבראה'!$F37+'תכנון הבראה'!$D37)*(AP$17&gt;'תכנון הבראה'!$D37)*'תכנון הבראה'!$G37+(AP$17&lt;='תכנון הבראה'!$D37)*'תכנון הבראה'!$J37</f>
        <v>0</v>
      </c>
      <c r="AQ63" s="151">
        <f>(AQ$17&lt;='תכנון הבראה'!$F37+'תכנון הבראה'!$D37)*(AQ$17&gt;'תכנון הבראה'!$D37)*'תכנון הבראה'!$G37+(AQ$17&lt;='תכנון הבראה'!$D37)*'תכנון הבראה'!$J37</f>
        <v>0</v>
      </c>
      <c r="AR63" s="151">
        <f>(AR$17&lt;='תכנון הבראה'!$F37+'תכנון הבראה'!$D37)*(AR$17&gt;'תכנון הבראה'!$D37)*'תכנון הבראה'!$G37+(AR$17&lt;='תכנון הבראה'!$D37)*'תכנון הבראה'!$J37</f>
        <v>0</v>
      </c>
      <c r="AS63" s="151">
        <f>(AS$17&lt;='תכנון הבראה'!$F37+'תכנון הבראה'!$D37)*(AS$17&gt;'תכנון הבראה'!$D37)*'תכנון הבראה'!$G37+(AS$17&lt;='תכנון הבראה'!$D37)*'תכנון הבראה'!$J37</f>
        <v>0</v>
      </c>
      <c r="AT63" s="151">
        <f>(AT$17&lt;='תכנון הבראה'!$F37+'תכנון הבראה'!$D37)*(AT$17&gt;'תכנון הבראה'!$D37)*'תכנון הבראה'!$G37+(AT$17&lt;='תכנון הבראה'!$D37)*'תכנון הבראה'!$J37</f>
        <v>0</v>
      </c>
      <c r="AU63" s="151">
        <f>(AU$17&lt;='תכנון הבראה'!$F37+'תכנון הבראה'!$D37)*(AU$17&gt;'תכנון הבראה'!$D37)*'תכנון הבראה'!$G37+(AU$17&lt;='תכנון הבראה'!$D37)*'תכנון הבראה'!$J37</f>
        <v>0</v>
      </c>
      <c r="AV63" s="151">
        <f>(AV$17&lt;='תכנון הבראה'!$F37+'תכנון הבראה'!$D37)*(AV$17&gt;'תכנון הבראה'!$D37)*'תכנון הבראה'!$G37+(AV$17&lt;='תכנון הבראה'!$D37)*'תכנון הבראה'!$J37</f>
        <v>0</v>
      </c>
      <c r="AW63" s="151">
        <f>(AW$17&lt;='תכנון הבראה'!$F37+'תכנון הבראה'!$D37)*(AW$17&gt;'תכנון הבראה'!$D37)*'תכנון הבראה'!$G37+(AW$17&lt;='תכנון הבראה'!$D37)*'תכנון הבראה'!$J37</f>
        <v>0</v>
      </c>
      <c r="AX63" s="151">
        <f>(AX$17&lt;='תכנון הבראה'!$F37+'תכנון הבראה'!$D37)*(AX$17&gt;'תכנון הבראה'!$D37)*'תכנון הבראה'!$G37+(AX$17&lt;='תכנון הבראה'!$D37)*'תכנון הבראה'!$J37</f>
        <v>0</v>
      </c>
      <c r="AY63" s="151">
        <f>(AY$17&lt;='תכנון הבראה'!$F37+'תכנון הבראה'!$D37)*(AY$17&gt;'תכנון הבראה'!$D37)*'תכנון הבראה'!$G37+(AY$17&lt;='תכנון הבראה'!$D37)*'תכנון הבראה'!$J37</f>
        <v>0</v>
      </c>
      <c r="AZ63" s="151">
        <f>(AZ$17&lt;='תכנון הבראה'!$F37+'תכנון הבראה'!$D37)*(AZ$17&gt;'תכנון הבראה'!$D37)*'תכנון הבראה'!$G37+(AZ$17&lt;='תכנון הבראה'!$D37)*'תכנון הבראה'!$J37</f>
        <v>0</v>
      </c>
      <c r="BA63" s="151">
        <f>(BA$17&lt;='תכנון הבראה'!$F37+'תכנון הבראה'!$D37)*(BA$17&gt;'תכנון הבראה'!$D37)*'תכנון הבראה'!$G37+(BA$17&lt;='תכנון הבראה'!$D37)*'תכנון הבראה'!$J37</f>
        <v>0</v>
      </c>
      <c r="BB63" s="151">
        <f>(BB$17&lt;='תכנון הבראה'!$F37+'תכנון הבראה'!$D37)*(BB$17&gt;'תכנון הבראה'!$D37)*'תכנון הבראה'!$G37+(BB$17&lt;='תכנון הבראה'!$D37)*'תכנון הבראה'!$J37</f>
        <v>0</v>
      </c>
      <c r="BC63" s="151">
        <f>(BC$17&lt;='תכנון הבראה'!$F37+'תכנון הבראה'!$D37)*(BC$17&gt;'תכנון הבראה'!$D37)*'תכנון הבראה'!$G37+(BC$17&lt;='תכנון הבראה'!$D37)*'תכנון הבראה'!$J37</f>
        <v>0</v>
      </c>
      <c r="BD63" s="151">
        <f>(BD$17&lt;='תכנון הבראה'!$F37+'תכנון הבראה'!$D37)*(BD$17&gt;'תכנון הבראה'!$D37)*'תכנון הבראה'!$G37+(BD$17&lt;='תכנון הבראה'!$D37)*'תכנון הבראה'!$J37</f>
        <v>0</v>
      </c>
      <c r="BE63" s="151">
        <f>(BE$17&lt;='תכנון הבראה'!$F37+'תכנון הבראה'!$D37)*(BE$17&gt;'תכנון הבראה'!$D37)*'תכנון הבראה'!$G37+(BE$17&lt;='תכנון הבראה'!$D37)*'תכנון הבראה'!$J37</f>
        <v>0</v>
      </c>
      <c r="BF63" s="151">
        <f>(BF$17&lt;='תכנון הבראה'!$F37+'תכנון הבראה'!$D37)*(BF$17&gt;'תכנון הבראה'!$D37)*'תכנון הבראה'!$G37+(BF$17&lt;='תכנון הבראה'!$D37)*'תכנון הבראה'!$J37</f>
        <v>0</v>
      </c>
      <c r="BG63" s="151">
        <f>(BG$17&lt;='תכנון הבראה'!$F37+'תכנון הבראה'!$D37)*(BG$17&gt;'תכנון הבראה'!$D37)*'תכנון הבראה'!$G37+(BG$17&lt;='תכנון הבראה'!$D37)*'תכנון הבראה'!$J37</f>
        <v>0</v>
      </c>
      <c r="BH63" s="151">
        <f>(BH$17&lt;='תכנון הבראה'!$F37+'תכנון הבראה'!$D37)*(BH$17&gt;'תכנון הבראה'!$D37)*'תכנון הבראה'!$G37+(BH$17&lt;='תכנון הבראה'!$D37)*'תכנון הבראה'!$J37</f>
        <v>0</v>
      </c>
      <c r="BI63" s="151">
        <f>(BI$17&lt;='תכנון הבראה'!$F37+'תכנון הבראה'!$D37)*(BI$17&gt;'תכנון הבראה'!$D37)*'תכנון הבראה'!$G37+(BI$17&lt;='תכנון הבראה'!$D37)*'תכנון הבראה'!$J37</f>
        <v>0</v>
      </c>
      <c r="BJ63" s="151">
        <f>(BJ$17&lt;='תכנון הבראה'!$F37+'תכנון הבראה'!$D37)*(BJ$17&gt;'תכנון הבראה'!$D37)*'תכנון הבראה'!$G37+(BJ$17&lt;='תכנון הבראה'!$D37)*'תכנון הבראה'!$J37</f>
        <v>0</v>
      </c>
      <c r="BK63" s="151">
        <f>(BK$17&lt;='תכנון הבראה'!$F37+'תכנון הבראה'!$D37)*(BK$17&gt;'תכנון הבראה'!$D37)*'תכנון הבראה'!$G37+(BK$17&lt;='תכנון הבראה'!$D37)*'תכנון הבראה'!$J37</f>
        <v>0</v>
      </c>
      <c r="BL63" s="151">
        <f>(BL$17&lt;='תכנון הבראה'!$F37+'תכנון הבראה'!$D37)*(BL$17&gt;'תכנון הבראה'!$D37)*'תכנון הבראה'!$G37+(BL$17&lt;='תכנון הבראה'!$D37)*'תכנון הבראה'!$J37</f>
        <v>0</v>
      </c>
      <c r="BM63" s="151">
        <f>(BM$17&lt;='תכנון הבראה'!$F37+'תכנון הבראה'!$D37)*(BM$17&gt;'תכנון הבראה'!$D37)*'תכנון הבראה'!$G37+(BM$17&lt;='תכנון הבראה'!$D37)*'תכנון הבראה'!$J37</f>
        <v>0</v>
      </c>
      <c r="BN63" s="151">
        <f>(BN$17&lt;='תכנון הבראה'!$F37+'תכנון הבראה'!$D37)*(BN$17&gt;'תכנון הבראה'!$D37)*'תכנון הבראה'!$G37+(BN$17&lt;='תכנון הבראה'!$D37)*'תכנון הבראה'!$J37</f>
        <v>0</v>
      </c>
      <c r="BO63" s="151">
        <f>(BO$17&lt;='תכנון הבראה'!$F37+'תכנון הבראה'!$D37)*(BO$17&gt;'תכנון הבראה'!$D37)*'תכנון הבראה'!$G37+(BO$17&lt;='תכנון הבראה'!$D37)*'תכנון הבראה'!$J37</f>
        <v>0</v>
      </c>
      <c r="BP63" s="151">
        <f>(BP$17&lt;='תכנון הבראה'!$F37+'תכנון הבראה'!$D37)*(BP$17&gt;'תכנון הבראה'!$D37)*'תכנון הבראה'!$G37+(BP$17&lt;='תכנון הבראה'!$D37)*'תכנון הבראה'!$J37</f>
        <v>0</v>
      </c>
      <c r="BQ63" s="151">
        <f>(BQ$17&lt;='תכנון הבראה'!$F37+'תכנון הבראה'!$D37)*(BQ$17&gt;'תכנון הבראה'!$D37)*'תכנון הבראה'!$G37+(BQ$17&lt;='תכנון הבראה'!$D37)*'תכנון הבראה'!$J37</f>
        <v>0</v>
      </c>
      <c r="BR63" s="151">
        <f>(BR$17&lt;='תכנון הבראה'!$F37+'תכנון הבראה'!$D37)*(BR$17&gt;'תכנון הבראה'!$D37)*'תכנון הבראה'!$G37+(BR$17&lt;='תכנון הבראה'!$D37)*'תכנון הבראה'!$J37</f>
        <v>0</v>
      </c>
      <c r="BS63" s="151">
        <f>(BS$17&lt;='תכנון הבראה'!$F37+'תכנון הבראה'!$D37)*(BS$17&gt;'תכנון הבראה'!$D37)*'תכנון הבראה'!$G37+(BS$17&lt;='תכנון הבראה'!$D37)*'תכנון הבראה'!$J37</f>
        <v>0</v>
      </c>
      <c r="BT63" s="151">
        <f>(BT$17&lt;='תכנון הבראה'!$F37+'תכנון הבראה'!$D37)*(BT$17&gt;'תכנון הבראה'!$D37)*'תכנון הבראה'!$G37+(BT$17&lt;='תכנון הבראה'!$D37)*'תכנון הבראה'!$J37</f>
        <v>0</v>
      </c>
      <c r="BU63" s="151">
        <f>(BU$17&lt;='תכנון הבראה'!$F37+'תכנון הבראה'!$D37)*(BU$17&gt;'תכנון הבראה'!$D37)*'תכנון הבראה'!$G37+(BU$17&lt;='תכנון הבראה'!$D37)*'תכנון הבראה'!$J37</f>
        <v>0</v>
      </c>
      <c r="BV63" s="151">
        <f>(BV$17&lt;='תכנון הבראה'!$F37+'תכנון הבראה'!$D37)*(BV$17&gt;'תכנון הבראה'!$D37)*'תכנון הבראה'!$G37+(BV$17&lt;='תכנון הבראה'!$D37)*'תכנון הבראה'!$J37</f>
        <v>0</v>
      </c>
      <c r="BW63" s="151">
        <f>(BW$17&lt;='תכנון הבראה'!$F37+'תכנון הבראה'!$D37)*(BW$17&gt;'תכנון הבראה'!$D37)*'תכנון הבראה'!$G37+(BW$17&lt;='תכנון הבראה'!$D37)*'תכנון הבראה'!$J37</f>
        <v>0</v>
      </c>
      <c r="BX63" s="151">
        <f>(BX$17&lt;='תכנון הבראה'!$F37+'תכנון הבראה'!$D37)*(BX$17&gt;'תכנון הבראה'!$D37)*'תכנון הבראה'!$G37+(BX$17&lt;='תכנון הבראה'!$D37)*'תכנון הבראה'!$J37</f>
        <v>0</v>
      </c>
      <c r="BY63" s="151">
        <f>(BY$17&lt;='תכנון הבראה'!$F37+'תכנון הבראה'!$D37)*(BY$17&gt;'תכנון הבראה'!$D37)*'תכנון הבראה'!$G37+(BY$17&lt;='תכנון הבראה'!$D37)*'תכנון הבראה'!$J37</f>
        <v>0</v>
      </c>
      <c r="BZ63" s="151">
        <f>(BZ$17&lt;='תכנון הבראה'!$F37+'תכנון הבראה'!$D37)*(BZ$17&gt;'תכנון הבראה'!$D37)*'תכנון הבראה'!$G37+(BZ$17&lt;='תכנון הבראה'!$D37)*'תכנון הבראה'!$J37</f>
        <v>0</v>
      </c>
      <c r="CA63" s="151">
        <f>(CA$17&lt;='תכנון הבראה'!$F37+'תכנון הבראה'!$D37)*(CA$17&gt;'תכנון הבראה'!$D37)*'תכנון הבראה'!$G37+(CA$17&lt;='תכנון הבראה'!$D37)*'תכנון הבראה'!$J37</f>
        <v>0</v>
      </c>
      <c r="CB63" s="151">
        <f>(CB$17&lt;='תכנון הבראה'!$F37+'תכנון הבראה'!$D37)*(CB$17&gt;'תכנון הבראה'!$D37)*'תכנון הבראה'!$G37+(CB$17&lt;='תכנון הבראה'!$D37)*'תכנון הבראה'!$J37</f>
        <v>0</v>
      </c>
      <c r="CC63" s="151">
        <f>(CC$17&lt;='תכנון הבראה'!$F37+'תכנון הבראה'!$D37)*(CC$17&gt;'תכנון הבראה'!$D37)*'תכנון הבראה'!$G37+(CC$17&lt;='תכנון הבראה'!$D37)*'תכנון הבראה'!$J37</f>
        <v>0</v>
      </c>
      <c r="CD63" s="151">
        <f>(CD$17&lt;='תכנון הבראה'!$F37+'תכנון הבראה'!$D37)*(CD$17&gt;'תכנון הבראה'!$D37)*'תכנון הבראה'!$G37+(CD$17&lt;='תכנון הבראה'!$D37)*'תכנון הבראה'!$J37</f>
        <v>0</v>
      </c>
      <c r="CE63" s="151">
        <f>(CE$17&lt;='תכנון הבראה'!$F37+'תכנון הבראה'!$D37)*(CE$17&gt;'תכנון הבראה'!$D37)*'תכנון הבראה'!$G37+(CE$17&lt;='תכנון הבראה'!$D37)*'תכנון הבראה'!$J37</f>
        <v>0</v>
      </c>
      <c r="CF63" s="151">
        <f>(CF$17&lt;='תכנון הבראה'!$F37+'תכנון הבראה'!$D37)*(CF$17&gt;'תכנון הבראה'!$D37)*'תכנון הבראה'!$G37+(CF$17&lt;='תכנון הבראה'!$D37)*'תכנון הבראה'!$J37</f>
        <v>0</v>
      </c>
      <c r="CG63" s="151">
        <f>(CG$17&lt;='תכנון הבראה'!$F37+'תכנון הבראה'!$D37)*(CG$17&gt;'תכנון הבראה'!$D37)*'תכנון הבראה'!$G37+(CG$17&lt;='תכנון הבראה'!$D37)*'תכנון הבראה'!$J37</f>
        <v>0</v>
      </c>
      <c r="CH63" s="151">
        <f>(CH$17&lt;='תכנון הבראה'!$F37+'תכנון הבראה'!$D37)*(CH$17&gt;'תכנון הבראה'!$D37)*'תכנון הבראה'!$G37+(CH$17&lt;='תכנון הבראה'!$D37)*'תכנון הבראה'!$J37</f>
        <v>0</v>
      </c>
      <c r="CI63" s="151">
        <f>(CI$17&lt;='תכנון הבראה'!$F37+'תכנון הבראה'!$D37)*(CI$17&gt;'תכנון הבראה'!$D37)*'תכנון הבראה'!$G37+(CI$17&lt;='תכנון הבראה'!$D37)*'תכנון הבראה'!$J37</f>
        <v>0</v>
      </c>
      <c r="CJ63" s="151">
        <f>(CJ$17&lt;='תכנון הבראה'!$F37+'תכנון הבראה'!$D37)*(CJ$17&gt;'תכנון הבראה'!$D37)*'תכנון הבראה'!$G37+(CJ$17&lt;='תכנון הבראה'!$D37)*'תכנון הבראה'!$J37</f>
        <v>0</v>
      </c>
      <c r="CK63" s="151">
        <f>(CK$17&lt;='תכנון הבראה'!$F37+'תכנון הבראה'!$D37)*(CK$17&gt;'תכנון הבראה'!$D37)*'תכנון הבראה'!$G37+(CK$17&lt;='תכנון הבראה'!$D37)*'תכנון הבראה'!$J37</f>
        <v>0</v>
      </c>
      <c r="CL63" s="151">
        <f>(CL$17&lt;='תכנון הבראה'!$F37+'תכנון הבראה'!$D37)*(CL$17&gt;'תכנון הבראה'!$D37)*'תכנון הבראה'!$G37+(CL$17&lt;='תכנון הבראה'!$D37)*'תכנון הבראה'!$J37</f>
        <v>0</v>
      </c>
      <c r="CM63" s="151">
        <f>(CM$17&lt;='תכנון הבראה'!$F37+'תכנון הבראה'!$D37)*(CM$17&gt;'תכנון הבראה'!$D37)*'תכנון הבראה'!$G37+(CM$17&lt;='תכנון הבראה'!$D37)*'תכנון הבראה'!$J37</f>
        <v>0</v>
      </c>
      <c r="CN63" s="151">
        <f>(CN$17&lt;='תכנון הבראה'!$F37+'תכנון הבראה'!$D37)*(CN$17&gt;'תכנון הבראה'!$D37)*'תכנון הבראה'!$G37+(CN$17&lt;='תכנון הבראה'!$D37)*'תכנון הבראה'!$J37</f>
        <v>0</v>
      </c>
      <c r="CO63" s="151">
        <f>(CO$17&lt;='תכנון הבראה'!$F37+'תכנון הבראה'!$D37)*(CO$17&gt;'תכנון הבראה'!$D37)*'תכנון הבראה'!$G37+(CO$17&lt;='תכנון הבראה'!$D37)*'תכנון הבראה'!$J37</f>
        <v>0</v>
      </c>
      <c r="CP63" s="151">
        <f>(CP$17&lt;='תכנון הבראה'!$F37+'תכנון הבראה'!$D37)*(CP$17&gt;'תכנון הבראה'!$D37)*'תכנון הבראה'!$G37+(CP$17&lt;='תכנון הבראה'!$D37)*'תכנון הבראה'!$J37</f>
        <v>0</v>
      </c>
      <c r="CQ63" s="151">
        <f>(CQ$17&lt;='תכנון הבראה'!$F37+'תכנון הבראה'!$D37)*(CQ$17&gt;'תכנון הבראה'!$D37)*'תכנון הבראה'!$G37+(CQ$17&lt;='תכנון הבראה'!$D37)*'תכנון הבראה'!$J37</f>
        <v>0</v>
      </c>
      <c r="CR63" s="151">
        <f>(CR$17&lt;='תכנון הבראה'!$F37+'תכנון הבראה'!$D37)*(CR$17&gt;'תכנון הבראה'!$D37)*'תכנון הבראה'!$G37+(CR$17&lt;='תכנון הבראה'!$D37)*'תכנון הבראה'!$J37</f>
        <v>0</v>
      </c>
      <c r="CS63" s="151">
        <f>(CS$17&lt;='תכנון הבראה'!$F37+'תכנון הבראה'!$D37)*(CS$17&gt;'תכנון הבראה'!$D37)*'תכנון הבראה'!$G37+(CS$17&lt;='תכנון הבראה'!$D37)*'תכנון הבראה'!$J37</f>
        <v>0</v>
      </c>
      <c r="CT63" s="151">
        <f>(CT$17&lt;='תכנון הבראה'!$F37+'תכנון הבראה'!$D37)*(CT$17&gt;'תכנון הבראה'!$D37)*'תכנון הבראה'!$G37+(CT$17&lt;='תכנון הבראה'!$D37)*'תכנון הבראה'!$J37</f>
        <v>0</v>
      </c>
      <c r="CU63" s="151">
        <f>(CU$17&lt;='תכנון הבראה'!$F37+'תכנון הבראה'!$D37)*(CU$17&gt;'תכנון הבראה'!$D37)*'תכנון הבראה'!$G37+(CU$17&lt;='תכנון הבראה'!$D37)*'תכנון הבראה'!$J37</f>
        <v>0</v>
      </c>
      <c r="CV63" s="151">
        <f>(CV$17&lt;='תכנון הבראה'!$F37+'תכנון הבראה'!$D37)*(CV$17&gt;'תכנון הבראה'!$D37)*'תכנון הבראה'!$G37+(CV$17&lt;='תכנון הבראה'!$D37)*'תכנון הבראה'!$J37</f>
        <v>0</v>
      </c>
      <c r="CW63" s="151">
        <f>(CW$17&lt;='תכנון הבראה'!$F37+'תכנון הבראה'!$D37)*(CW$17&gt;'תכנון הבראה'!$D37)*'תכנון הבראה'!$G37+(CW$17&lt;='תכנון הבראה'!$D37)*'תכנון הבראה'!$J37</f>
        <v>0</v>
      </c>
      <c r="CX63" s="151">
        <f>(CX$17&lt;='תכנון הבראה'!$F37+'תכנון הבראה'!$D37)*(CX$17&gt;'תכנון הבראה'!$D37)*'תכנון הבראה'!$G37+(CX$17&lt;='תכנון הבראה'!$D37)*'תכנון הבראה'!$J37</f>
        <v>0</v>
      </c>
      <c r="CY63" s="151">
        <f>(CY$17&lt;='תכנון הבראה'!$F37+'תכנון הבראה'!$D37)*(CY$17&gt;'תכנון הבראה'!$D37)*'תכנון הבראה'!$G37+(CY$17&lt;='תכנון הבראה'!$D37)*'תכנון הבראה'!$J37</f>
        <v>0</v>
      </c>
      <c r="CZ63" s="151">
        <f>(CZ$17&lt;='תכנון הבראה'!$F37+'תכנון הבראה'!$D37)*(CZ$17&gt;'תכנון הבראה'!$D37)*'תכנון הבראה'!$G37+(CZ$17&lt;='תכנון הבראה'!$D37)*'תכנון הבראה'!$J37</f>
        <v>0</v>
      </c>
      <c r="DA63" s="134"/>
    </row>
    <row r="64" spans="1:105" collapsed="1">
      <c r="A64" s="189" t="s">
        <v>188</v>
      </c>
      <c r="E64" s="151">
        <f>SUM(E54:E63)</f>
        <v>0</v>
      </c>
      <c r="F64" s="151">
        <f>SUM(F54:F63)</f>
        <v>0</v>
      </c>
      <c r="G64" s="151">
        <f t="shared" ref="G64:BQ64" si="22">SUM(G54:G63)</f>
        <v>0</v>
      </c>
      <c r="H64" s="151">
        <f t="shared" si="22"/>
        <v>0</v>
      </c>
      <c r="I64" s="151">
        <f t="shared" si="22"/>
        <v>0</v>
      </c>
      <c r="J64" s="151">
        <f t="shared" si="22"/>
        <v>0</v>
      </c>
      <c r="K64" s="151">
        <f t="shared" si="22"/>
        <v>0</v>
      </c>
      <c r="L64" s="151">
        <f t="shared" si="22"/>
        <v>0</v>
      </c>
      <c r="M64" s="151">
        <f t="shared" si="22"/>
        <v>0</v>
      </c>
      <c r="N64" s="151">
        <f t="shared" si="22"/>
        <v>0</v>
      </c>
      <c r="O64" s="151">
        <f t="shared" si="22"/>
        <v>0</v>
      </c>
      <c r="P64" s="151">
        <f t="shared" si="22"/>
        <v>0</v>
      </c>
      <c r="Q64" s="151">
        <f t="shared" si="22"/>
        <v>0</v>
      </c>
      <c r="R64" s="151">
        <f t="shared" si="22"/>
        <v>0</v>
      </c>
      <c r="S64" s="151">
        <f t="shared" si="22"/>
        <v>0</v>
      </c>
      <c r="T64" s="151">
        <f t="shared" si="22"/>
        <v>0</v>
      </c>
      <c r="U64" s="151">
        <f t="shared" si="22"/>
        <v>0</v>
      </c>
      <c r="V64" s="151">
        <f t="shared" si="22"/>
        <v>0</v>
      </c>
      <c r="W64" s="151">
        <f t="shared" si="22"/>
        <v>0</v>
      </c>
      <c r="X64" s="151">
        <f t="shared" si="22"/>
        <v>0</v>
      </c>
      <c r="Y64" s="151">
        <f t="shared" si="22"/>
        <v>0</v>
      </c>
      <c r="Z64" s="151">
        <f t="shared" si="22"/>
        <v>0</v>
      </c>
      <c r="AA64" s="151">
        <f t="shared" si="22"/>
        <v>0</v>
      </c>
      <c r="AB64" s="151">
        <f t="shared" si="22"/>
        <v>0</v>
      </c>
      <c r="AC64" s="151">
        <f t="shared" si="22"/>
        <v>0</v>
      </c>
      <c r="AD64" s="151">
        <f t="shared" si="22"/>
        <v>0</v>
      </c>
      <c r="AE64" s="151">
        <f t="shared" si="22"/>
        <v>0</v>
      </c>
      <c r="AF64" s="151">
        <f t="shared" si="22"/>
        <v>0</v>
      </c>
      <c r="AG64" s="151">
        <f t="shared" si="22"/>
        <v>0</v>
      </c>
      <c r="AH64" s="151">
        <f t="shared" si="22"/>
        <v>0</v>
      </c>
      <c r="AI64" s="151">
        <f t="shared" si="22"/>
        <v>0</v>
      </c>
      <c r="AJ64" s="151">
        <f t="shared" si="22"/>
        <v>0</v>
      </c>
      <c r="AK64" s="151">
        <f t="shared" si="22"/>
        <v>0</v>
      </c>
      <c r="AL64" s="151">
        <f t="shared" si="22"/>
        <v>0</v>
      </c>
      <c r="AM64" s="151">
        <f t="shared" si="22"/>
        <v>0</v>
      </c>
      <c r="AN64" s="151">
        <f t="shared" si="22"/>
        <v>0</v>
      </c>
      <c r="AO64" s="151">
        <f t="shared" si="22"/>
        <v>0</v>
      </c>
      <c r="AP64" s="151">
        <f t="shared" si="22"/>
        <v>0</v>
      </c>
      <c r="AQ64" s="151">
        <f t="shared" si="22"/>
        <v>0</v>
      </c>
      <c r="AR64" s="151">
        <f t="shared" si="22"/>
        <v>0</v>
      </c>
      <c r="AS64" s="151">
        <f t="shared" si="22"/>
        <v>0</v>
      </c>
      <c r="AT64" s="151">
        <f t="shared" si="22"/>
        <v>0</v>
      </c>
      <c r="AU64" s="151">
        <f t="shared" si="22"/>
        <v>0</v>
      </c>
      <c r="AV64" s="151">
        <f t="shared" si="22"/>
        <v>0</v>
      </c>
      <c r="AW64" s="151">
        <f t="shared" si="22"/>
        <v>0</v>
      </c>
      <c r="AX64" s="151">
        <f t="shared" si="22"/>
        <v>0</v>
      </c>
      <c r="AY64" s="151">
        <f t="shared" si="22"/>
        <v>0</v>
      </c>
      <c r="AZ64" s="151">
        <f t="shared" si="22"/>
        <v>0</v>
      </c>
      <c r="BA64" s="151">
        <f t="shared" si="22"/>
        <v>0</v>
      </c>
      <c r="BB64" s="151">
        <f t="shared" si="22"/>
        <v>0</v>
      </c>
      <c r="BC64" s="151">
        <f t="shared" si="22"/>
        <v>0</v>
      </c>
      <c r="BD64" s="151">
        <f t="shared" si="22"/>
        <v>0</v>
      </c>
      <c r="BE64" s="151">
        <f t="shared" si="22"/>
        <v>0</v>
      </c>
      <c r="BF64" s="151">
        <f t="shared" si="22"/>
        <v>0</v>
      </c>
      <c r="BG64" s="151">
        <f t="shared" si="22"/>
        <v>0</v>
      </c>
      <c r="BH64" s="151">
        <f t="shared" si="22"/>
        <v>0</v>
      </c>
      <c r="BI64" s="151">
        <f t="shared" si="22"/>
        <v>0</v>
      </c>
      <c r="BJ64" s="151">
        <f t="shared" si="22"/>
        <v>0</v>
      </c>
      <c r="BK64" s="151">
        <f t="shared" si="22"/>
        <v>0</v>
      </c>
      <c r="BL64" s="151">
        <f t="shared" si="22"/>
        <v>0</v>
      </c>
      <c r="BM64" s="151">
        <f t="shared" si="22"/>
        <v>0</v>
      </c>
      <c r="BN64" s="151">
        <f t="shared" si="22"/>
        <v>0</v>
      </c>
      <c r="BO64" s="151">
        <f t="shared" si="22"/>
        <v>0</v>
      </c>
      <c r="BP64" s="151">
        <f t="shared" si="22"/>
        <v>0</v>
      </c>
      <c r="BQ64" s="151">
        <f t="shared" si="22"/>
        <v>0</v>
      </c>
      <c r="BR64" s="151">
        <f t="shared" ref="BR64:CZ64" si="23">SUM(BR54:BR63)</f>
        <v>0</v>
      </c>
      <c r="BS64" s="151">
        <f t="shared" si="23"/>
        <v>0</v>
      </c>
      <c r="BT64" s="151">
        <f t="shared" si="23"/>
        <v>0</v>
      </c>
      <c r="BU64" s="151">
        <f t="shared" si="23"/>
        <v>0</v>
      </c>
      <c r="BV64" s="151">
        <f t="shared" si="23"/>
        <v>0</v>
      </c>
      <c r="BW64" s="151">
        <f t="shared" si="23"/>
        <v>0</v>
      </c>
      <c r="BX64" s="151">
        <f t="shared" si="23"/>
        <v>0</v>
      </c>
      <c r="BY64" s="151">
        <f t="shared" si="23"/>
        <v>0</v>
      </c>
      <c r="BZ64" s="151">
        <f t="shared" si="23"/>
        <v>0</v>
      </c>
      <c r="CA64" s="151">
        <f t="shared" si="23"/>
        <v>0</v>
      </c>
      <c r="CB64" s="151">
        <f t="shared" si="23"/>
        <v>0</v>
      </c>
      <c r="CC64" s="151">
        <f t="shared" si="23"/>
        <v>0</v>
      </c>
      <c r="CD64" s="151">
        <f t="shared" si="23"/>
        <v>0</v>
      </c>
      <c r="CE64" s="151">
        <f t="shared" si="23"/>
        <v>0</v>
      </c>
      <c r="CF64" s="151">
        <f t="shared" si="23"/>
        <v>0</v>
      </c>
      <c r="CG64" s="151">
        <f t="shared" si="23"/>
        <v>0</v>
      </c>
      <c r="CH64" s="151">
        <f t="shared" si="23"/>
        <v>0</v>
      </c>
      <c r="CI64" s="151">
        <f t="shared" si="23"/>
        <v>0</v>
      </c>
      <c r="CJ64" s="151">
        <f t="shared" si="23"/>
        <v>0</v>
      </c>
      <c r="CK64" s="151">
        <f t="shared" si="23"/>
        <v>0</v>
      </c>
      <c r="CL64" s="151">
        <f t="shared" si="23"/>
        <v>0</v>
      </c>
      <c r="CM64" s="151">
        <f t="shared" si="23"/>
        <v>0</v>
      </c>
      <c r="CN64" s="151">
        <f t="shared" si="23"/>
        <v>0</v>
      </c>
      <c r="CO64" s="151">
        <f t="shared" si="23"/>
        <v>0</v>
      </c>
      <c r="CP64" s="151">
        <f t="shared" si="23"/>
        <v>0</v>
      </c>
      <c r="CQ64" s="151">
        <f t="shared" si="23"/>
        <v>0</v>
      </c>
      <c r="CR64" s="151">
        <f t="shared" si="23"/>
        <v>0</v>
      </c>
      <c r="CS64" s="151">
        <f t="shared" si="23"/>
        <v>0</v>
      </c>
      <c r="CT64" s="151">
        <f t="shared" si="23"/>
        <v>0</v>
      </c>
      <c r="CU64" s="151">
        <f t="shared" si="23"/>
        <v>0</v>
      </c>
      <c r="CV64" s="151">
        <f t="shared" si="23"/>
        <v>0</v>
      </c>
      <c r="CW64" s="151">
        <f t="shared" si="23"/>
        <v>0</v>
      </c>
      <c r="CX64" s="151">
        <f t="shared" si="23"/>
        <v>0</v>
      </c>
      <c r="CY64" s="151">
        <f t="shared" si="23"/>
        <v>0</v>
      </c>
      <c r="CZ64" s="151">
        <f t="shared" si="23"/>
        <v>0</v>
      </c>
    </row>
    <row r="65" spans="1:105" ht="13.8" thickBot="1">
      <c r="A65" s="189" t="s">
        <v>189</v>
      </c>
      <c r="E65" s="134">
        <f ca="1">E64+E51+E52</f>
        <v>0</v>
      </c>
      <c r="F65" s="134">
        <f t="shared" ref="F65:AJ65" ca="1" si="24">F64+F51+F52</f>
        <v>0</v>
      </c>
      <c r="G65" s="134">
        <f t="shared" ca="1" si="24"/>
        <v>0</v>
      </c>
      <c r="H65" s="134">
        <f t="shared" ca="1" si="24"/>
        <v>0</v>
      </c>
      <c r="I65" s="134">
        <f t="shared" ca="1" si="24"/>
        <v>0</v>
      </c>
      <c r="J65" s="134">
        <f t="shared" ca="1" si="24"/>
        <v>0</v>
      </c>
      <c r="K65" s="134">
        <f t="shared" ca="1" si="24"/>
        <v>0</v>
      </c>
      <c r="L65" s="134">
        <f t="shared" ca="1" si="24"/>
        <v>0</v>
      </c>
      <c r="M65" s="134">
        <f t="shared" ca="1" si="24"/>
        <v>0</v>
      </c>
      <c r="N65" s="134">
        <f t="shared" ca="1" si="24"/>
        <v>0</v>
      </c>
      <c r="O65" s="134">
        <f t="shared" ca="1" si="24"/>
        <v>0</v>
      </c>
      <c r="P65" s="134">
        <f t="shared" ca="1" si="24"/>
        <v>0</v>
      </c>
      <c r="Q65" s="134">
        <f t="shared" ca="1" si="24"/>
        <v>0</v>
      </c>
      <c r="R65" s="134">
        <f t="shared" ca="1" si="24"/>
        <v>0</v>
      </c>
      <c r="S65" s="134">
        <f t="shared" ca="1" si="24"/>
        <v>0</v>
      </c>
      <c r="T65" s="134">
        <f t="shared" ca="1" si="24"/>
        <v>0</v>
      </c>
      <c r="U65" s="134">
        <f t="shared" ca="1" si="24"/>
        <v>0</v>
      </c>
      <c r="V65" s="134">
        <f t="shared" ca="1" si="24"/>
        <v>0</v>
      </c>
      <c r="W65" s="134">
        <f t="shared" ca="1" si="24"/>
        <v>0</v>
      </c>
      <c r="X65" s="134">
        <f t="shared" ca="1" si="24"/>
        <v>0</v>
      </c>
      <c r="Y65" s="134">
        <f t="shared" ca="1" si="24"/>
        <v>0</v>
      </c>
      <c r="Z65" s="134">
        <f t="shared" ca="1" si="24"/>
        <v>0</v>
      </c>
      <c r="AA65" s="134">
        <f t="shared" ca="1" si="24"/>
        <v>0</v>
      </c>
      <c r="AB65" s="134">
        <f t="shared" ca="1" si="24"/>
        <v>0</v>
      </c>
      <c r="AC65" s="134">
        <f t="shared" ca="1" si="24"/>
        <v>0</v>
      </c>
      <c r="AD65" s="134">
        <f t="shared" ca="1" si="24"/>
        <v>0</v>
      </c>
      <c r="AE65" s="134">
        <f t="shared" ca="1" si="24"/>
        <v>0</v>
      </c>
      <c r="AF65" s="134">
        <f t="shared" ca="1" si="24"/>
        <v>0</v>
      </c>
      <c r="AG65" s="134">
        <f t="shared" ca="1" si="24"/>
        <v>0</v>
      </c>
      <c r="AH65" s="134">
        <f t="shared" ca="1" si="24"/>
        <v>0</v>
      </c>
      <c r="AI65" s="134">
        <f t="shared" ca="1" si="24"/>
        <v>0</v>
      </c>
      <c r="AJ65" s="134">
        <f t="shared" ca="1" si="24"/>
        <v>0</v>
      </c>
      <c r="AK65" s="134">
        <f t="shared" ref="AK65:BP65" ca="1" si="25">AK64+AK51+AK52</f>
        <v>0</v>
      </c>
      <c r="AL65" s="134">
        <f t="shared" ca="1" si="25"/>
        <v>0</v>
      </c>
      <c r="AM65" s="134">
        <f t="shared" ca="1" si="25"/>
        <v>0</v>
      </c>
      <c r="AN65" s="134">
        <f t="shared" ca="1" si="25"/>
        <v>0</v>
      </c>
      <c r="AO65" s="134">
        <f t="shared" ca="1" si="25"/>
        <v>0</v>
      </c>
      <c r="AP65" s="134">
        <f t="shared" ca="1" si="25"/>
        <v>0</v>
      </c>
      <c r="AQ65" s="134">
        <f t="shared" ca="1" si="25"/>
        <v>0</v>
      </c>
      <c r="AR65" s="134">
        <f t="shared" ca="1" si="25"/>
        <v>0</v>
      </c>
      <c r="AS65" s="134">
        <f t="shared" ca="1" si="25"/>
        <v>0</v>
      </c>
      <c r="AT65" s="134">
        <f t="shared" ca="1" si="25"/>
        <v>0</v>
      </c>
      <c r="AU65" s="134">
        <f t="shared" ca="1" si="25"/>
        <v>0</v>
      </c>
      <c r="AV65" s="134">
        <f t="shared" ca="1" si="25"/>
        <v>0</v>
      </c>
      <c r="AW65" s="134">
        <f t="shared" ca="1" si="25"/>
        <v>0</v>
      </c>
      <c r="AX65" s="134">
        <f t="shared" ca="1" si="25"/>
        <v>0</v>
      </c>
      <c r="AY65" s="134">
        <f t="shared" ca="1" si="25"/>
        <v>0</v>
      </c>
      <c r="AZ65" s="134">
        <f t="shared" ca="1" si="25"/>
        <v>0</v>
      </c>
      <c r="BA65" s="134">
        <f t="shared" ca="1" si="25"/>
        <v>0</v>
      </c>
      <c r="BB65" s="134">
        <f t="shared" ca="1" si="25"/>
        <v>0</v>
      </c>
      <c r="BC65" s="134">
        <f t="shared" ca="1" si="25"/>
        <v>0</v>
      </c>
      <c r="BD65" s="134">
        <f t="shared" ca="1" si="25"/>
        <v>0</v>
      </c>
      <c r="BE65" s="134">
        <f t="shared" ca="1" si="25"/>
        <v>0</v>
      </c>
      <c r="BF65" s="134">
        <f t="shared" ca="1" si="25"/>
        <v>0</v>
      </c>
      <c r="BG65" s="134">
        <f t="shared" ca="1" si="25"/>
        <v>0</v>
      </c>
      <c r="BH65" s="134">
        <f t="shared" ca="1" si="25"/>
        <v>0</v>
      </c>
      <c r="BI65" s="134">
        <f t="shared" ca="1" si="25"/>
        <v>0</v>
      </c>
      <c r="BJ65" s="134">
        <f t="shared" ca="1" si="25"/>
        <v>0</v>
      </c>
      <c r="BK65" s="134">
        <f t="shared" ca="1" si="25"/>
        <v>0</v>
      </c>
      <c r="BL65" s="134">
        <f t="shared" ca="1" si="25"/>
        <v>0</v>
      </c>
      <c r="BM65" s="134">
        <f t="shared" ca="1" si="25"/>
        <v>0</v>
      </c>
      <c r="BN65" s="134">
        <f t="shared" ca="1" si="25"/>
        <v>0</v>
      </c>
      <c r="BO65" s="134">
        <f t="shared" ca="1" si="25"/>
        <v>0</v>
      </c>
      <c r="BP65" s="134">
        <f t="shared" ca="1" si="25"/>
        <v>0</v>
      </c>
      <c r="BQ65" s="134">
        <f t="shared" ref="BQ65:CV65" ca="1" si="26">BQ64+BQ51+BQ52</f>
        <v>0</v>
      </c>
      <c r="BR65" s="134">
        <f t="shared" ca="1" si="26"/>
        <v>0</v>
      </c>
      <c r="BS65" s="134">
        <f t="shared" ca="1" si="26"/>
        <v>0</v>
      </c>
      <c r="BT65" s="134">
        <f t="shared" ca="1" si="26"/>
        <v>0</v>
      </c>
      <c r="BU65" s="134">
        <f t="shared" ca="1" si="26"/>
        <v>0</v>
      </c>
      <c r="BV65" s="134">
        <f t="shared" ca="1" si="26"/>
        <v>0</v>
      </c>
      <c r="BW65" s="134">
        <f t="shared" ca="1" si="26"/>
        <v>0</v>
      </c>
      <c r="BX65" s="134">
        <f t="shared" ca="1" si="26"/>
        <v>0</v>
      </c>
      <c r="BY65" s="134">
        <f t="shared" ca="1" si="26"/>
        <v>0</v>
      </c>
      <c r="BZ65" s="134">
        <f t="shared" ca="1" si="26"/>
        <v>0</v>
      </c>
      <c r="CA65" s="134">
        <f t="shared" ca="1" si="26"/>
        <v>0</v>
      </c>
      <c r="CB65" s="134">
        <f t="shared" ca="1" si="26"/>
        <v>0</v>
      </c>
      <c r="CC65" s="134">
        <f t="shared" ca="1" si="26"/>
        <v>0</v>
      </c>
      <c r="CD65" s="134">
        <f t="shared" ca="1" si="26"/>
        <v>0</v>
      </c>
      <c r="CE65" s="134">
        <f t="shared" ca="1" si="26"/>
        <v>0</v>
      </c>
      <c r="CF65" s="134">
        <f t="shared" ca="1" si="26"/>
        <v>0</v>
      </c>
      <c r="CG65" s="134">
        <f t="shared" ca="1" si="26"/>
        <v>0</v>
      </c>
      <c r="CH65" s="134">
        <f t="shared" ca="1" si="26"/>
        <v>0</v>
      </c>
      <c r="CI65" s="134">
        <f t="shared" ca="1" si="26"/>
        <v>0</v>
      </c>
      <c r="CJ65" s="134">
        <f t="shared" ca="1" si="26"/>
        <v>0</v>
      </c>
      <c r="CK65" s="134">
        <f t="shared" ca="1" si="26"/>
        <v>0</v>
      </c>
      <c r="CL65" s="134">
        <f t="shared" ca="1" si="26"/>
        <v>0</v>
      </c>
      <c r="CM65" s="134">
        <f t="shared" ca="1" si="26"/>
        <v>0</v>
      </c>
      <c r="CN65" s="134">
        <f t="shared" ca="1" si="26"/>
        <v>0</v>
      </c>
      <c r="CO65" s="134">
        <f t="shared" ca="1" si="26"/>
        <v>0</v>
      </c>
      <c r="CP65" s="134">
        <f t="shared" ca="1" si="26"/>
        <v>0</v>
      </c>
      <c r="CQ65" s="134">
        <f t="shared" ca="1" si="26"/>
        <v>0</v>
      </c>
      <c r="CR65" s="134">
        <f t="shared" ca="1" si="26"/>
        <v>0</v>
      </c>
      <c r="CS65" s="134">
        <f t="shared" ca="1" si="26"/>
        <v>0</v>
      </c>
      <c r="CT65" s="134">
        <f t="shared" ca="1" si="26"/>
        <v>0</v>
      </c>
      <c r="CU65" s="134">
        <f t="shared" ca="1" si="26"/>
        <v>0</v>
      </c>
      <c r="CV65" s="134">
        <f t="shared" ca="1" si="26"/>
        <v>0</v>
      </c>
      <c r="CW65" s="134">
        <f ca="1">CW64+CW51+CW52</f>
        <v>0</v>
      </c>
      <c r="CX65" s="134">
        <f ca="1">CX64+CX51+CX52</f>
        <v>0</v>
      </c>
      <c r="CY65" s="134">
        <f ca="1">CY64+CY51+CY52</f>
        <v>0</v>
      </c>
      <c r="CZ65" s="134">
        <f ca="1">CZ64+CZ51+CZ52</f>
        <v>0</v>
      </c>
    </row>
    <row r="66" spans="1:105" s="148" customFormat="1" ht="13.8" thickBot="1">
      <c r="A66" s="190" t="s">
        <v>190</v>
      </c>
      <c r="E66" s="149" t="e">
        <f ca="1">E16-E51-E64-E52</f>
        <v>#N/A</v>
      </c>
      <c r="F66" s="149" t="e">
        <f t="shared" ref="F66:AJ66" ca="1" si="27">F16-F51-F64-F52</f>
        <v>#N/A</v>
      </c>
      <c r="G66" s="149" t="e">
        <f t="shared" ca="1" si="27"/>
        <v>#N/A</v>
      </c>
      <c r="H66" s="149" t="e">
        <f t="shared" ca="1" si="27"/>
        <v>#N/A</v>
      </c>
      <c r="I66" s="149" t="e">
        <f t="shared" ca="1" si="27"/>
        <v>#N/A</v>
      </c>
      <c r="J66" s="149" t="e">
        <f t="shared" ca="1" si="27"/>
        <v>#N/A</v>
      </c>
      <c r="K66" s="149" t="e">
        <f t="shared" ca="1" si="27"/>
        <v>#N/A</v>
      </c>
      <c r="L66" s="149" t="e">
        <f t="shared" ca="1" si="27"/>
        <v>#N/A</v>
      </c>
      <c r="M66" s="149" t="e">
        <f t="shared" ca="1" si="27"/>
        <v>#N/A</v>
      </c>
      <c r="N66" s="149" t="e">
        <f t="shared" ca="1" si="27"/>
        <v>#N/A</v>
      </c>
      <c r="O66" s="149" t="e">
        <f t="shared" ca="1" si="27"/>
        <v>#N/A</v>
      </c>
      <c r="P66" s="149" t="e">
        <f t="shared" ca="1" si="27"/>
        <v>#N/A</v>
      </c>
      <c r="Q66" s="149" t="e">
        <f t="shared" ca="1" si="27"/>
        <v>#N/A</v>
      </c>
      <c r="R66" s="149" t="e">
        <f t="shared" ca="1" si="27"/>
        <v>#N/A</v>
      </c>
      <c r="S66" s="149" t="e">
        <f t="shared" ca="1" si="27"/>
        <v>#N/A</v>
      </c>
      <c r="T66" s="149" t="e">
        <f t="shared" ca="1" si="27"/>
        <v>#N/A</v>
      </c>
      <c r="U66" s="149" t="e">
        <f t="shared" ca="1" si="27"/>
        <v>#N/A</v>
      </c>
      <c r="V66" s="149" t="e">
        <f t="shared" ca="1" si="27"/>
        <v>#N/A</v>
      </c>
      <c r="W66" s="149" t="e">
        <f t="shared" ca="1" si="27"/>
        <v>#N/A</v>
      </c>
      <c r="X66" s="149" t="e">
        <f t="shared" ca="1" si="27"/>
        <v>#N/A</v>
      </c>
      <c r="Y66" s="149" t="e">
        <f t="shared" ca="1" si="27"/>
        <v>#N/A</v>
      </c>
      <c r="Z66" s="149" t="e">
        <f t="shared" ca="1" si="27"/>
        <v>#N/A</v>
      </c>
      <c r="AA66" s="149" t="e">
        <f t="shared" ca="1" si="27"/>
        <v>#N/A</v>
      </c>
      <c r="AB66" s="149" t="e">
        <f t="shared" ca="1" si="27"/>
        <v>#N/A</v>
      </c>
      <c r="AC66" s="149" t="e">
        <f t="shared" ca="1" si="27"/>
        <v>#N/A</v>
      </c>
      <c r="AD66" s="149" t="e">
        <f t="shared" ca="1" si="27"/>
        <v>#N/A</v>
      </c>
      <c r="AE66" s="149" t="e">
        <f t="shared" ca="1" si="27"/>
        <v>#N/A</v>
      </c>
      <c r="AF66" s="149" t="e">
        <f t="shared" ca="1" si="27"/>
        <v>#N/A</v>
      </c>
      <c r="AG66" s="149" t="e">
        <f t="shared" ca="1" si="27"/>
        <v>#N/A</v>
      </c>
      <c r="AH66" s="149" t="e">
        <f t="shared" ca="1" si="27"/>
        <v>#N/A</v>
      </c>
      <c r="AI66" s="149" t="e">
        <f t="shared" ca="1" si="27"/>
        <v>#N/A</v>
      </c>
      <c r="AJ66" s="149" t="e">
        <f t="shared" ca="1" si="27"/>
        <v>#N/A</v>
      </c>
      <c r="AK66" s="149" t="e">
        <f t="shared" ref="AK66:BP66" ca="1" si="28">AK16-AK51-AK64-AK52</f>
        <v>#N/A</v>
      </c>
      <c r="AL66" s="149" t="e">
        <f t="shared" ca="1" si="28"/>
        <v>#N/A</v>
      </c>
      <c r="AM66" s="149" t="e">
        <f t="shared" ca="1" si="28"/>
        <v>#N/A</v>
      </c>
      <c r="AN66" s="149" t="e">
        <f t="shared" ca="1" si="28"/>
        <v>#N/A</v>
      </c>
      <c r="AO66" s="149" t="e">
        <f t="shared" ca="1" si="28"/>
        <v>#N/A</v>
      </c>
      <c r="AP66" s="149" t="e">
        <f t="shared" ca="1" si="28"/>
        <v>#N/A</v>
      </c>
      <c r="AQ66" s="149" t="e">
        <f t="shared" ca="1" si="28"/>
        <v>#N/A</v>
      </c>
      <c r="AR66" s="149" t="e">
        <f t="shared" ca="1" si="28"/>
        <v>#N/A</v>
      </c>
      <c r="AS66" s="149" t="e">
        <f t="shared" ca="1" si="28"/>
        <v>#N/A</v>
      </c>
      <c r="AT66" s="149" t="e">
        <f t="shared" ca="1" si="28"/>
        <v>#N/A</v>
      </c>
      <c r="AU66" s="149" t="e">
        <f t="shared" ca="1" si="28"/>
        <v>#N/A</v>
      </c>
      <c r="AV66" s="149" t="e">
        <f t="shared" ca="1" si="28"/>
        <v>#N/A</v>
      </c>
      <c r="AW66" s="149" t="e">
        <f t="shared" ca="1" si="28"/>
        <v>#N/A</v>
      </c>
      <c r="AX66" s="149" t="e">
        <f t="shared" ca="1" si="28"/>
        <v>#N/A</v>
      </c>
      <c r="AY66" s="149" t="e">
        <f t="shared" ca="1" si="28"/>
        <v>#N/A</v>
      </c>
      <c r="AZ66" s="149" t="e">
        <f t="shared" ca="1" si="28"/>
        <v>#N/A</v>
      </c>
      <c r="BA66" s="149" t="e">
        <f t="shared" ca="1" si="28"/>
        <v>#N/A</v>
      </c>
      <c r="BB66" s="149" t="e">
        <f t="shared" ca="1" si="28"/>
        <v>#N/A</v>
      </c>
      <c r="BC66" s="149" t="e">
        <f t="shared" ca="1" si="28"/>
        <v>#N/A</v>
      </c>
      <c r="BD66" s="149" t="e">
        <f t="shared" ca="1" si="28"/>
        <v>#N/A</v>
      </c>
      <c r="BE66" s="149" t="e">
        <f t="shared" ca="1" si="28"/>
        <v>#N/A</v>
      </c>
      <c r="BF66" s="149" t="e">
        <f t="shared" ca="1" si="28"/>
        <v>#N/A</v>
      </c>
      <c r="BG66" s="149" t="e">
        <f t="shared" ca="1" si="28"/>
        <v>#N/A</v>
      </c>
      <c r="BH66" s="149" t="e">
        <f t="shared" ca="1" si="28"/>
        <v>#N/A</v>
      </c>
      <c r="BI66" s="149" t="e">
        <f t="shared" ca="1" si="28"/>
        <v>#N/A</v>
      </c>
      <c r="BJ66" s="149" t="e">
        <f t="shared" ca="1" si="28"/>
        <v>#N/A</v>
      </c>
      <c r="BK66" s="149" t="e">
        <f t="shared" ca="1" si="28"/>
        <v>#N/A</v>
      </c>
      <c r="BL66" s="149" t="e">
        <f t="shared" ca="1" si="28"/>
        <v>#N/A</v>
      </c>
      <c r="BM66" s="149" t="e">
        <f t="shared" ca="1" si="28"/>
        <v>#N/A</v>
      </c>
      <c r="BN66" s="149" t="e">
        <f t="shared" ca="1" si="28"/>
        <v>#N/A</v>
      </c>
      <c r="BO66" s="149" t="e">
        <f t="shared" ca="1" si="28"/>
        <v>#N/A</v>
      </c>
      <c r="BP66" s="149" t="e">
        <f t="shared" ca="1" si="28"/>
        <v>#N/A</v>
      </c>
      <c r="BQ66" s="149" t="e">
        <f t="shared" ref="BQ66:CZ66" ca="1" si="29">BQ16-BQ51-BQ64-BQ52</f>
        <v>#N/A</v>
      </c>
      <c r="BR66" s="149" t="e">
        <f t="shared" ca="1" si="29"/>
        <v>#N/A</v>
      </c>
      <c r="BS66" s="149" t="e">
        <f t="shared" ca="1" si="29"/>
        <v>#N/A</v>
      </c>
      <c r="BT66" s="149" t="e">
        <f t="shared" ca="1" si="29"/>
        <v>#N/A</v>
      </c>
      <c r="BU66" s="149" t="e">
        <f t="shared" ca="1" si="29"/>
        <v>#N/A</v>
      </c>
      <c r="BV66" s="149" t="e">
        <f t="shared" ca="1" si="29"/>
        <v>#N/A</v>
      </c>
      <c r="BW66" s="149" t="e">
        <f t="shared" ca="1" si="29"/>
        <v>#N/A</v>
      </c>
      <c r="BX66" s="149" t="e">
        <f t="shared" ca="1" si="29"/>
        <v>#N/A</v>
      </c>
      <c r="BY66" s="149" t="e">
        <f t="shared" ca="1" si="29"/>
        <v>#N/A</v>
      </c>
      <c r="BZ66" s="149" t="e">
        <f t="shared" ca="1" si="29"/>
        <v>#N/A</v>
      </c>
      <c r="CA66" s="149" t="e">
        <f t="shared" ca="1" si="29"/>
        <v>#N/A</v>
      </c>
      <c r="CB66" s="149" t="e">
        <f t="shared" ca="1" si="29"/>
        <v>#N/A</v>
      </c>
      <c r="CC66" s="149" t="e">
        <f t="shared" ca="1" si="29"/>
        <v>#N/A</v>
      </c>
      <c r="CD66" s="149" t="e">
        <f t="shared" ca="1" si="29"/>
        <v>#N/A</v>
      </c>
      <c r="CE66" s="149" t="e">
        <f t="shared" ca="1" si="29"/>
        <v>#N/A</v>
      </c>
      <c r="CF66" s="149" t="e">
        <f t="shared" ca="1" si="29"/>
        <v>#N/A</v>
      </c>
      <c r="CG66" s="149" t="e">
        <f t="shared" ca="1" si="29"/>
        <v>#N/A</v>
      </c>
      <c r="CH66" s="149" t="e">
        <f t="shared" ca="1" si="29"/>
        <v>#N/A</v>
      </c>
      <c r="CI66" s="149" t="e">
        <f t="shared" ca="1" si="29"/>
        <v>#N/A</v>
      </c>
      <c r="CJ66" s="149" t="e">
        <f t="shared" ca="1" si="29"/>
        <v>#N/A</v>
      </c>
      <c r="CK66" s="149" t="e">
        <f t="shared" ca="1" si="29"/>
        <v>#N/A</v>
      </c>
      <c r="CL66" s="149" t="e">
        <f t="shared" ca="1" si="29"/>
        <v>#N/A</v>
      </c>
      <c r="CM66" s="149" t="e">
        <f t="shared" ca="1" si="29"/>
        <v>#N/A</v>
      </c>
      <c r="CN66" s="149" t="e">
        <f t="shared" ca="1" si="29"/>
        <v>#N/A</v>
      </c>
      <c r="CO66" s="149" t="e">
        <f t="shared" ca="1" si="29"/>
        <v>#N/A</v>
      </c>
      <c r="CP66" s="149" t="e">
        <f t="shared" ca="1" si="29"/>
        <v>#N/A</v>
      </c>
      <c r="CQ66" s="149" t="e">
        <f t="shared" ca="1" si="29"/>
        <v>#N/A</v>
      </c>
      <c r="CR66" s="149" t="e">
        <f t="shared" ca="1" si="29"/>
        <v>#N/A</v>
      </c>
      <c r="CS66" s="149" t="e">
        <f t="shared" ca="1" si="29"/>
        <v>#N/A</v>
      </c>
      <c r="CT66" s="149" t="e">
        <f t="shared" ca="1" si="29"/>
        <v>#N/A</v>
      </c>
      <c r="CU66" s="149" t="e">
        <f t="shared" ca="1" si="29"/>
        <v>#N/A</v>
      </c>
      <c r="CV66" s="149" t="e">
        <f t="shared" ca="1" si="29"/>
        <v>#N/A</v>
      </c>
      <c r="CW66" s="149" t="e">
        <f t="shared" ca="1" si="29"/>
        <v>#N/A</v>
      </c>
      <c r="CX66" s="149" t="e">
        <f t="shared" ca="1" si="29"/>
        <v>#N/A</v>
      </c>
      <c r="CY66" s="149" t="e">
        <f t="shared" ca="1" si="29"/>
        <v>#N/A</v>
      </c>
      <c r="CZ66" s="149" t="e">
        <f t="shared" ca="1" si="29"/>
        <v>#N/A</v>
      </c>
    </row>
    <row r="67" spans="1:105" ht="13.8" thickBot="1"/>
    <row r="68" spans="1:105" ht="21">
      <c r="A68" s="185" t="s">
        <v>191</v>
      </c>
      <c r="B68" s="141"/>
      <c r="C68" s="141"/>
      <c r="D68" s="165" t="s">
        <v>192</v>
      </c>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c r="BI68" s="166"/>
      <c r="BJ68" s="166"/>
      <c r="BK68" s="166"/>
      <c r="BL68" s="166"/>
      <c r="BM68" s="166"/>
      <c r="BN68" s="166"/>
      <c r="BO68" s="166"/>
      <c r="BP68" s="166"/>
      <c r="BQ68" s="166"/>
      <c r="BR68" s="166"/>
      <c r="BS68" s="166"/>
      <c r="BT68" s="166"/>
      <c r="BU68" s="166"/>
      <c r="BV68" s="166"/>
      <c r="BW68" s="166"/>
      <c r="BX68" s="166"/>
      <c r="BY68" s="166"/>
      <c r="BZ68" s="166"/>
      <c r="CA68" s="166"/>
      <c r="CB68" s="166"/>
      <c r="CC68" s="166"/>
      <c r="CD68" s="166"/>
      <c r="CE68" s="166"/>
      <c r="CF68" s="166"/>
      <c r="CG68" s="166"/>
      <c r="CH68" s="166"/>
      <c r="CI68" s="166"/>
      <c r="CJ68" s="166"/>
      <c r="CK68" s="166"/>
      <c r="CL68" s="166"/>
      <c r="CM68" s="166"/>
      <c r="CN68" s="166"/>
      <c r="CO68" s="166"/>
      <c r="CP68" s="166"/>
      <c r="CQ68" s="166"/>
      <c r="CR68" s="166"/>
      <c r="CS68" s="166"/>
      <c r="CT68" s="166"/>
      <c r="CU68" s="166"/>
      <c r="CV68" s="166"/>
      <c r="CW68" s="166"/>
      <c r="CX68" s="166"/>
      <c r="CY68" s="166"/>
      <c r="CZ68" s="167"/>
      <c r="DA68" s="134"/>
    </row>
    <row r="69" spans="1:105">
      <c r="A69" s="186"/>
      <c r="D69" s="134" t="s">
        <v>193</v>
      </c>
      <c r="E69" s="134"/>
      <c r="F69" s="134"/>
      <c r="G69" s="134"/>
      <c r="H69" s="134"/>
      <c r="I69" s="134"/>
      <c r="J69" s="134"/>
      <c r="K69" s="134"/>
      <c r="L69" s="134"/>
      <c r="M69" s="134"/>
      <c r="N69" s="134"/>
      <c r="O69" s="134"/>
      <c r="P69" s="134"/>
      <c r="Q69" s="134"/>
      <c r="R69" s="134"/>
      <c r="S69" s="134"/>
      <c r="T69" s="134"/>
      <c r="U69" s="134"/>
      <c r="V69" s="134"/>
      <c r="W69" s="134"/>
      <c r="X69" s="134"/>
      <c r="Y69" s="134"/>
      <c r="Z69" s="134"/>
      <c r="AA69" s="134"/>
      <c r="AB69" s="134"/>
      <c r="AC69" s="134"/>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4"/>
      <c r="BD69" s="134"/>
      <c r="BE69" s="134"/>
      <c r="BF69" s="134"/>
      <c r="BG69" s="134"/>
      <c r="BH69" s="134"/>
      <c r="BI69" s="134"/>
      <c r="BJ69" s="134"/>
      <c r="BK69" s="134"/>
      <c r="BL69" s="134"/>
      <c r="BM69" s="134"/>
      <c r="BN69" s="134"/>
      <c r="BO69" s="134"/>
      <c r="BP69" s="134"/>
      <c r="BQ69" s="134"/>
      <c r="BR69" s="134"/>
      <c r="BS69" s="134"/>
      <c r="BT69" s="134"/>
      <c r="BU69" s="134"/>
      <c r="BV69" s="134"/>
      <c r="BW69" s="134"/>
      <c r="BX69" s="134"/>
      <c r="BY69" s="134"/>
      <c r="BZ69" s="134"/>
      <c r="CA69" s="134"/>
      <c r="CB69" s="134"/>
      <c r="CC69" s="134"/>
      <c r="CD69" s="134"/>
      <c r="CE69" s="134"/>
      <c r="CF69" s="134"/>
      <c r="CG69" s="134"/>
      <c r="CH69" s="134"/>
      <c r="CI69" s="134"/>
      <c r="CJ69" s="134"/>
      <c r="CK69" s="134"/>
      <c r="CL69" s="134"/>
      <c r="CM69" s="134"/>
      <c r="CN69" s="134"/>
      <c r="CO69" s="134"/>
      <c r="CP69" s="134"/>
      <c r="CQ69" s="134"/>
      <c r="CR69" s="134"/>
      <c r="CS69" s="134"/>
      <c r="CT69" s="134"/>
      <c r="CU69" s="134"/>
      <c r="CV69" s="134"/>
      <c r="CW69" s="134"/>
      <c r="CX69" s="134"/>
      <c r="CY69" s="134"/>
      <c r="CZ69" s="147"/>
      <c r="DA69" s="134"/>
    </row>
    <row r="70" spans="1:105" ht="14.4" hidden="1" outlineLevel="1" thickTop="1" thickBot="1">
      <c r="A70" s="191" t="s">
        <v>194</v>
      </c>
      <c r="B70" s="152"/>
      <c r="C70" s="153"/>
      <c r="D70" s="155" t="s">
        <v>193</v>
      </c>
      <c r="E70" s="155">
        <v>1</v>
      </c>
      <c r="F70" s="155">
        <f t="shared" ref="F70:BQ70" si="30">E70+1</f>
        <v>2</v>
      </c>
      <c r="G70" s="155">
        <f t="shared" si="30"/>
        <v>3</v>
      </c>
      <c r="H70" s="155">
        <f t="shared" si="30"/>
        <v>4</v>
      </c>
      <c r="I70" s="155">
        <f t="shared" si="30"/>
        <v>5</v>
      </c>
      <c r="J70" s="155">
        <f t="shared" si="30"/>
        <v>6</v>
      </c>
      <c r="K70" s="155">
        <f t="shared" si="30"/>
        <v>7</v>
      </c>
      <c r="L70" s="155">
        <f t="shared" si="30"/>
        <v>8</v>
      </c>
      <c r="M70" s="155">
        <f t="shared" si="30"/>
        <v>9</v>
      </c>
      <c r="N70" s="155">
        <f t="shared" si="30"/>
        <v>10</v>
      </c>
      <c r="O70" s="155">
        <f t="shared" si="30"/>
        <v>11</v>
      </c>
      <c r="P70" s="155">
        <f t="shared" si="30"/>
        <v>12</v>
      </c>
      <c r="Q70" s="155">
        <f t="shared" si="30"/>
        <v>13</v>
      </c>
      <c r="R70" s="155">
        <f t="shared" si="30"/>
        <v>14</v>
      </c>
      <c r="S70" s="155">
        <f t="shared" si="30"/>
        <v>15</v>
      </c>
      <c r="T70" s="155">
        <f t="shared" si="30"/>
        <v>16</v>
      </c>
      <c r="U70" s="155">
        <f t="shared" si="30"/>
        <v>17</v>
      </c>
      <c r="V70" s="155">
        <f t="shared" si="30"/>
        <v>18</v>
      </c>
      <c r="W70" s="155">
        <f t="shared" si="30"/>
        <v>19</v>
      </c>
      <c r="X70" s="155">
        <f t="shared" si="30"/>
        <v>20</v>
      </c>
      <c r="Y70" s="155">
        <f t="shared" si="30"/>
        <v>21</v>
      </c>
      <c r="Z70" s="155">
        <f t="shared" si="30"/>
        <v>22</v>
      </c>
      <c r="AA70" s="155">
        <f t="shared" si="30"/>
        <v>23</v>
      </c>
      <c r="AB70" s="155">
        <f t="shared" si="30"/>
        <v>24</v>
      </c>
      <c r="AC70" s="155">
        <f t="shared" si="30"/>
        <v>25</v>
      </c>
      <c r="AD70" s="155">
        <f t="shared" si="30"/>
        <v>26</v>
      </c>
      <c r="AE70" s="155">
        <f t="shared" si="30"/>
        <v>27</v>
      </c>
      <c r="AF70" s="155">
        <f t="shared" si="30"/>
        <v>28</v>
      </c>
      <c r="AG70" s="155">
        <f t="shared" si="30"/>
        <v>29</v>
      </c>
      <c r="AH70" s="155">
        <f t="shared" si="30"/>
        <v>30</v>
      </c>
      <c r="AI70" s="155">
        <f t="shared" si="30"/>
        <v>31</v>
      </c>
      <c r="AJ70" s="155">
        <f t="shared" si="30"/>
        <v>32</v>
      </c>
      <c r="AK70" s="155">
        <f t="shared" si="30"/>
        <v>33</v>
      </c>
      <c r="AL70" s="155">
        <f t="shared" si="30"/>
        <v>34</v>
      </c>
      <c r="AM70" s="155">
        <f t="shared" si="30"/>
        <v>35</v>
      </c>
      <c r="AN70" s="155">
        <f t="shared" si="30"/>
        <v>36</v>
      </c>
      <c r="AO70" s="155">
        <f t="shared" si="30"/>
        <v>37</v>
      </c>
      <c r="AP70" s="155">
        <f t="shared" si="30"/>
        <v>38</v>
      </c>
      <c r="AQ70" s="155">
        <f t="shared" si="30"/>
        <v>39</v>
      </c>
      <c r="AR70" s="155">
        <f t="shared" si="30"/>
        <v>40</v>
      </c>
      <c r="AS70" s="155">
        <f t="shared" si="30"/>
        <v>41</v>
      </c>
      <c r="AT70" s="155">
        <f t="shared" si="30"/>
        <v>42</v>
      </c>
      <c r="AU70" s="155">
        <f t="shared" si="30"/>
        <v>43</v>
      </c>
      <c r="AV70" s="155">
        <f t="shared" si="30"/>
        <v>44</v>
      </c>
      <c r="AW70" s="155">
        <f t="shared" si="30"/>
        <v>45</v>
      </c>
      <c r="AX70" s="155">
        <f t="shared" si="30"/>
        <v>46</v>
      </c>
      <c r="AY70" s="155">
        <f t="shared" si="30"/>
        <v>47</v>
      </c>
      <c r="AZ70" s="155">
        <f t="shared" si="30"/>
        <v>48</v>
      </c>
      <c r="BA70" s="155">
        <f t="shared" si="30"/>
        <v>49</v>
      </c>
      <c r="BB70" s="155">
        <f t="shared" si="30"/>
        <v>50</v>
      </c>
      <c r="BC70" s="155">
        <f t="shared" si="30"/>
        <v>51</v>
      </c>
      <c r="BD70" s="155">
        <f t="shared" si="30"/>
        <v>52</v>
      </c>
      <c r="BE70" s="155">
        <f t="shared" si="30"/>
        <v>53</v>
      </c>
      <c r="BF70" s="155">
        <f t="shared" si="30"/>
        <v>54</v>
      </c>
      <c r="BG70" s="155">
        <f t="shared" si="30"/>
        <v>55</v>
      </c>
      <c r="BH70" s="155">
        <f t="shared" si="30"/>
        <v>56</v>
      </c>
      <c r="BI70" s="155">
        <f t="shared" si="30"/>
        <v>57</v>
      </c>
      <c r="BJ70" s="155">
        <f t="shared" si="30"/>
        <v>58</v>
      </c>
      <c r="BK70" s="155">
        <f t="shared" si="30"/>
        <v>59</v>
      </c>
      <c r="BL70" s="155">
        <f t="shared" si="30"/>
        <v>60</v>
      </c>
      <c r="BM70" s="155">
        <f t="shared" si="30"/>
        <v>61</v>
      </c>
      <c r="BN70" s="155">
        <f t="shared" si="30"/>
        <v>62</v>
      </c>
      <c r="BO70" s="155">
        <f t="shared" si="30"/>
        <v>63</v>
      </c>
      <c r="BP70" s="155">
        <f t="shared" si="30"/>
        <v>64</v>
      </c>
      <c r="BQ70" s="155">
        <f t="shared" si="30"/>
        <v>65</v>
      </c>
      <c r="BR70" s="155">
        <f t="shared" ref="BR70:CZ70" si="31">BQ70+1</f>
        <v>66</v>
      </c>
      <c r="BS70" s="155">
        <f t="shared" si="31"/>
        <v>67</v>
      </c>
      <c r="BT70" s="155">
        <f t="shared" si="31"/>
        <v>68</v>
      </c>
      <c r="BU70" s="155">
        <f t="shared" si="31"/>
        <v>69</v>
      </c>
      <c r="BV70" s="155">
        <f t="shared" si="31"/>
        <v>70</v>
      </c>
      <c r="BW70" s="155">
        <f t="shared" si="31"/>
        <v>71</v>
      </c>
      <c r="BX70" s="155">
        <f t="shared" si="31"/>
        <v>72</v>
      </c>
      <c r="BY70" s="155">
        <f t="shared" si="31"/>
        <v>73</v>
      </c>
      <c r="BZ70" s="155">
        <f t="shared" si="31"/>
        <v>74</v>
      </c>
      <c r="CA70" s="155">
        <f t="shared" si="31"/>
        <v>75</v>
      </c>
      <c r="CB70" s="155">
        <f t="shared" si="31"/>
        <v>76</v>
      </c>
      <c r="CC70" s="155">
        <f t="shared" si="31"/>
        <v>77</v>
      </c>
      <c r="CD70" s="155">
        <f t="shared" si="31"/>
        <v>78</v>
      </c>
      <c r="CE70" s="155">
        <f t="shared" si="31"/>
        <v>79</v>
      </c>
      <c r="CF70" s="155">
        <f t="shared" si="31"/>
        <v>80</v>
      </c>
      <c r="CG70" s="155">
        <f t="shared" si="31"/>
        <v>81</v>
      </c>
      <c r="CH70" s="155">
        <f t="shared" si="31"/>
        <v>82</v>
      </c>
      <c r="CI70" s="155">
        <f t="shared" si="31"/>
        <v>83</v>
      </c>
      <c r="CJ70" s="155">
        <f t="shared" si="31"/>
        <v>84</v>
      </c>
      <c r="CK70" s="155">
        <f t="shared" si="31"/>
        <v>85</v>
      </c>
      <c r="CL70" s="155">
        <f t="shared" si="31"/>
        <v>86</v>
      </c>
      <c r="CM70" s="155">
        <f t="shared" si="31"/>
        <v>87</v>
      </c>
      <c r="CN70" s="155">
        <f t="shared" si="31"/>
        <v>88</v>
      </c>
      <c r="CO70" s="155">
        <f t="shared" si="31"/>
        <v>89</v>
      </c>
      <c r="CP70" s="155">
        <f t="shared" si="31"/>
        <v>90</v>
      </c>
      <c r="CQ70" s="155">
        <f t="shared" si="31"/>
        <v>91</v>
      </c>
      <c r="CR70" s="155">
        <f t="shared" si="31"/>
        <v>92</v>
      </c>
      <c r="CS70" s="155">
        <f t="shared" si="31"/>
        <v>93</v>
      </c>
      <c r="CT70" s="155">
        <f t="shared" si="31"/>
        <v>94</v>
      </c>
      <c r="CU70" s="155">
        <f t="shared" si="31"/>
        <v>95</v>
      </c>
      <c r="CV70" s="155">
        <f t="shared" si="31"/>
        <v>96</v>
      </c>
      <c r="CW70" s="155">
        <f t="shared" si="31"/>
        <v>97</v>
      </c>
      <c r="CX70" s="155">
        <f t="shared" si="31"/>
        <v>98</v>
      </c>
      <c r="CY70" s="155">
        <f t="shared" si="31"/>
        <v>99</v>
      </c>
      <c r="CZ70" s="156">
        <f t="shared" si="31"/>
        <v>100</v>
      </c>
    </row>
    <row r="71" spans="1:105" ht="12.75" hidden="1" customHeight="1" outlineLevel="1">
      <c r="A71" s="192" t="str">
        <f ca="1">'תכנון הבראה'!A46</f>
        <v/>
      </c>
      <c r="B71" s="168"/>
      <c r="C71" s="169"/>
      <c r="D71" s="159">
        <f ca="1">'תכנון הבראה'!B46</f>
        <v>0</v>
      </c>
      <c r="E71" s="159">
        <f ca="1">D71-IF(E$70&lt;='תכנון הבראה'!$D46,'תכנון הבראה'!$C46,0)</f>
        <v>0</v>
      </c>
      <c r="F71" s="159">
        <f ca="1">E71-IF(F$70&lt;='תכנון הבראה'!$D46,'תכנון הבראה'!$C46,0)</f>
        <v>0</v>
      </c>
      <c r="G71" s="159">
        <f ca="1">F71-IF(G$70&lt;='תכנון הבראה'!$D46,'תכנון הבראה'!$C46,0)</f>
        <v>0</v>
      </c>
      <c r="H71" s="159">
        <f ca="1">G71-IF(H$70&lt;='תכנון הבראה'!$D46,'תכנון הבראה'!$C46,0)</f>
        <v>0</v>
      </c>
      <c r="I71" s="159">
        <f ca="1">H71-IF(I$70&lt;='תכנון הבראה'!$D46,'תכנון הבראה'!$C46,0)</f>
        <v>0</v>
      </c>
      <c r="J71" s="159">
        <f ca="1">I71-IF(J$70&lt;='תכנון הבראה'!$D46,'תכנון הבראה'!$C46,0)</f>
        <v>0</v>
      </c>
      <c r="K71" s="159">
        <f ca="1">J71-IF(K$70&lt;='תכנון הבראה'!$D46,'תכנון הבראה'!$C46,0)</f>
        <v>0</v>
      </c>
      <c r="L71" s="159">
        <f ca="1">K71-IF(L$70&lt;='תכנון הבראה'!$D46,'תכנון הבראה'!$C46,0)</f>
        <v>0</v>
      </c>
      <c r="M71" s="159">
        <f ca="1">L71-IF(M$70&lt;='תכנון הבראה'!$D46,'תכנון הבראה'!$C46,0)</f>
        <v>0</v>
      </c>
      <c r="N71" s="159">
        <f ca="1">M71-IF(N$70&lt;='תכנון הבראה'!$D46,'תכנון הבראה'!$C46,0)</f>
        <v>0</v>
      </c>
      <c r="O71" s="159">
        <f ca="1">N71-IF(O$70&lt;='תכנון הבראה'!$D46,'תכנון הבראה'!$C46,0)</f>
        <v>0</v>
      </c>
      <c r="P71" s="159">
        <f ca="1">O71-IF(P$70&lt;='תכנון הבראה'!$D46,'תכנון הבראה'!$C46,0)</f>
        <v>0</v>
      </c>
      <c r="Q71" s="159">
        <f ca="1">P71-IF(Q$70&lt;='תכנון הבראה'!$D46,'תכנון הבראה'!$C46,0)</f>
        <v>0</v>
      </c>
      <c r="R71" s="159">
        <f ca="1">Q71-IF(R$70&lt;='תכנון הבראה'!$D46,'תכנון הבראה'!$C46,0)</f>
        <v>0</v>
      </c>
      <c r="S71" s="159">
        <f ca="1">R71-IF(S$70&lt;='תכנון הבראה'!$D46,'תכנון הבראה'!$C46,0)</f>
        <v>0</v>
      </c>
      <c r="T71" s="159">
        <f ca="1">S71-IF(T$70&lt;='תכנון הבראה'!$D46,'תכנון הבראה'!$C46,0)</f>
        <v>0</v>
      </c>
      <c r="U71" s="159">
        <f ca="1">T71-IF(U$70&lt;='תכנון הבראה'!$D46,'תכנון הבראה'!$C46,0)</f>
        <v>0</v>
      </c>
      <c r="V71" s="159">
        <f ca="1">U71-IF(V$70&lt;='תכנון הבראה'!$D46,'תכנון הבראה'!$C46,0)</f>
        <v>0</v>
      </c>
      <c r="W71" s="159">
        <f ca="1">V71-IF(W$70&lt;='תכנון הבראה'!$D46,'תכנון הבראה'!$C46,0)</f>
        <v>0</v>
      </c>
      <c r="X71" s="159">
        <f ca="1">W71-IF(X$70&lt;='תכנון הבראה'!$D46,'תכנון הבראה'!$C46,0)</f>
        <v>0</v>
      </c>
      <c r="Y71" s="159">
        <f ca="1">X71-IF(Y$70&lt;='תכנון הבראה'!$D46,'תכנון הבראה'!$C46,0)</f>
        <v>0</v>
      </c>
      <c r="Z71" s="159">
        <f ca="1">Y71-IF(Z$70&lt;='תכנון הבראה'!$D46,'תכנון הבראה'!$C46,0)</f>
        <v>0</v>
      </c>
      <c r="AA71" s="159">
        <f ca="1">Z71-IF(AA$70&lt;='תכנון הבראה'!$D46,'תכנון הבראה'!$C46,0)</f>
        <v>0</v>
      </c>
      <c r="AB71" s="159">
        <f ca="1">AA71-IF(AB$70&lt;='תכנון הבראה'!$D46,'תכנון הבראה'!$C46,0)</f>
        <v>0</v>
      </c>
      <c r="AC71" s="159">
        <f ca="1">AB71-IF(AC$70&lt;='תכנון הבראה'!$D46,'תכנון הבראה'!$C46,0)</f>
        <v>0</v>
      </c>
      <c r="AD71" s="159">
        <f ca="1">AC71-IF(AD$70&lt;='תכנון הבראה'!$D46,'תכנון הבראה'!$C46,0)</f>
        <v>0</v>
      </c>
      <c r="AE71" s="159">
        <f ca="1">AD71-IF(AE$70&lt;='תכנון הבראה'!$D46,'תכנון הבראה'!$C46,0)</f>
        <v>0</v>
      </c>
      <c r="AF71" s="159">
        <f ca="1">AE71-IF(AF$70&lt;='תכנון הבראה'!$D46,'תכנון הבראה'!$C46,0)</f>
        <v>0</v>
      </c>
      <c r="AG71" s="159">
        <f ca="1">AF71-IF(AG$70&lt;='תכנון הבראה'!$D46,'תכנון הבראה'!$C46,0)</f>
        <v>0</v>
      </c>
      <c r="AH71" s="159">
        <f ca="1">AG71-IF(AH$70&lt;='תכנון הבראה'!$D46,'תכנון הבראה'!$C46,0)</f>
        <v>0</v>
      </c>
      <c r="AI71" s="159">
        <f ca="1">AH71-IF(AI$70&lt;='תכנון הבראה'!$D46,'תכנון הבראה'!$C46,0)</f>
        <v>0</v>
      </c>
      <c r="AJ71" s="159">
        <f ca="1">AI71-IF(AJ$70&lt;='תכנון הבראה'!$D46,'תכנון הבראה'!$C46,0)</f>
        <v>0</v>
      </c>
      <c r="AK71" s="159">
        <f ca="1">AJ71-IF(AK$70&lt;='תכנון הבראה'!$D46,'תכנון הבראה'!$C46,0)</f>
        <v>0</v>
      </c>
      <c r="AL71" s="159">
        <f ca="1">AK71-IF(AL$70&lt;='תכנון הבראה'!$D46,'תכנון הבראה'!$C46,0)</f>
        <v>0</v>
      </c>
      <c r="AM71" s="159">
        <f ca="1">AL71-IF(AM$70&lt;='תכנון הבראה'!$D46,'תכנון הבראה'!$C46,0)</f>
        <v>0</v>
      </c>
      <c r="AN71" s="159">
        <f ca="1">AM71-IF(AN$70&lt;='תכנון הבראה'!$D46,'תכנון הבראה'!$C46,0)</f>
        <v>0</v>
      </c>
      <c r="AO71" s="159">
        <f ca="1">AN71-IF(AO$70&lt;='תכנון הבראה'!$D46,'תכנון הבראה'!$C46,0)</f>
        <v>0</v>
      </c>
      <c r="AP71" s="159">
        <f ca="1">AO71-IF(AP$70&lt;='תכנון הבראה'!$D46,'תכנון הבראה'!$C46,0)</f>
        <v>0</v>
      </c>
      <c r="AQ71" s="159">
        <f ca="1">AP71-IF(AQ$70&lt;='תכנון הבראה'!$D46,'תכנון הבראה'!$C46,0)</f>
        <v>0</v>
      </c>
      <c r="AR71" s="159">
        <f ca="1">AQ71-IF(AR$70&lt;='תכנון הבראה'!$D46,'תכנון הבראה'!$C46,0)</f>
        <v>0</v>
      </c>
      <c r="AS71" s="159">
        <f ca="1">AR71-IF(AS$70&lt;='תכנון הבראה'!$D46,'תכנון הבראה'!$C46,0)</f>
        <v>0</v>
      </c>
      <c r="AT71" s="159">
        <f ca="1">AS71-IF(AT$70&lt;='תכנון הבראה'!$D46,'תכנון הבראה'!$C46,0)</f>
        <v>0</v>
      </c>
      <c r="AU71" s="159">
        <f ca="1">AT71-IF(AU$70&lt;='תכנון הבראה'!$D46,'תכנון הבראה'!$C46,0)</f>
        <v>0</v>
      </c>
      <c r="AV71" s="159">
        <f ca="1">AU71-IF(AV$70&lt;='תכנון הבראה'!$D46,'תכנון הבראה'!$C46,0)</f>
        <v>0</v>
      </c>
      <c r="AW71" s="159">
        <f ca="1">AV71-IF(AW$70&lt;='תכנון הבראה'!$D46,'תכנון הבראה'!$C46,0)</f>
        <v>0</v>
      </c>
      <c r="AX71" s="159">
        <f ca="1">AW71-IF(AX$70&lt;='תכנון הבראה'!$D46,'תכנון הבראה'!$C46,0)</f>
        <v>0</v>
      </c>
      <c r="AY71" s="159">
        <f ca="1">AX71-IF(AY$70&lt;='תכנון הבראה'!$D46,'תכנון הבראה'!$C46,0)</f>
        <v>0</v>
      </c>
      <c r="AZ71" s="159">
        <f ca="1">AY71-IF(AZ$70&lt;='תכנון הבראה'!$D46,'תכנון הבראה'!$C46,0)</f>
        <v>0</v>
      </c>
      <c r="BA71" s="159">
        <f ca="1">AZ71-IF(BA$70&lt;='תכנון הבראה'!$D46,'תכנון הבראה'!$C46,0)</f>
        <v>0</v>
      </c>
      <c r="BB71" s="159">
        <f ca="1">BA71-IF(BB$70&lt;='תכנון הבראה'!$D46,'תכנון הבראה'!$C46,0)</f>
        <v>0</v>
      </c>
      <c r="BC71" s="159">
        <f ca="1">BB71-IF(BC$70&lt;='תכנון הבראה'!$D46,'תכנון הבראה'!$C46,0)</f>
        <v>0</v>
      </c>
      <c r="BD71" s="159">
        <f ca="1">BC71-IF(BD$70&lt;='תכנון הבראה'!$D46,'תכנון הבראה'!$C46,0)</f>
        <v>0</v>
      </c>
      <c r="BE71" s="159">
        <f ca="1">BD71-IF(BE$70&lt;='תכנון הבראה'!$D46,'תכנון הבראה'!$C46,0)</f>
        <v>0</v>
      </c>
      <c r="BF71" s="159">
        <f ca="1">BE71-IF(BF$70&lt;='תכנון הבראה'!$D46,'תכנון הבראה'!$C46,0)</f>
        <v>0</v>
      </c>
      <c r="BG71" s="159">
        <f ca="1">BF71-IF(BG$70&lt;='תכנון הבראה'!$D46,'תכנון הבראה'!$C46,0)</f>
        <v>0</v>
      </c>
      <c r="BH71" s="159">
        <f ca="1">BG71-IF(BH$70&lt;='תכנון הבראה'!$D46,'תכנון הבראה'!$C46,0)</f>
        <v>0</v>
      </c>
      <c r="BI71" s="159">
        <f ca="1">BH71-IF(BI$70&lt;='תכנון הבראה'!$D46,'תכנון הבראה'!$C46,0)</f>
        <v>0</v>
      </c>
      <c r="BJ71" s="159">
        <f ca="1">BI71-IF(BJ$70&lt;='תכנון הבראה'!$D46,'תכנון הבראה'!$C46,0)</f>
        <v>0</v>
      </c>
      <c r="BK71" s="159">
        <f ca="1">BJ71-IF(BK$70&lt;='תכנון הבראה'!$D46,'תכנון הבראה'!$C46,0)</f>
        <v>0</v>
      </c>
      <c r="BL71" s="159">
        <f ca="1">BK71-IF(BL$70&lt;='תכנון הבראה'!$D46,'תכנון הבראה'!$C46,0)</f>
        <v>0</v>
      </c>
      <c r="BM71" s="159">
        <f ca="1">BL71-IF(BM$70&lt;='תכנון הבראה'!$D46,'תכנון הבראה'!$C46,0)</f>
        <v>0</v>
      </c>
      <c r="BN71" s="159">
        <f ca="1">BM71-IF(BN$70&lt;='תכנון הבראה'!$D46,'תכנון הבראה'!$C46,0)</f>
        <v>0</v>
      </c>
      <c r="BO71" s="159">
        <f ca="1">BN71-IF(BO$70&lt;='תכנון הבראה'!$D46,'תכנון הבראה'!$C46,0)</f>
        <v>0</v>
      </c>
      <c r="BP71" s="159">
        <f ca="1">BO71-IF(BP$70&lt;='תכנון הבראה'!$D46,'תכנון הבראה'!$C46,0)</f>
        <v>0</v>
      </c>
      <c r="BQ71" s="159">
        <f ca="1">BP71-IF(BQ$70&lt;='תכנון הבראה'!$D46,'תכנון הבראה'!$C46,0)</f>
        <v>0</v>
      </c>
      <c r="BR71" s="159">
        <f ca="1">BQ71-IF(BR$70&lt;='תכנון הבראה'!$D46,'תכנון הבראה'!$C46,0)</f>
        <v>0</v>
      </c>
      <c r="BS71" s="159">
        <f ca="1">BR71-IF(BS$70&lt;='תכנון הבראה'!$D46,'תכנון הבראה'!$C46,0)</f>
        <v>0</v>
      </c>
      <c r="BT71" s="159">
        <f ca="1">BS71-IF(BT$70&lt;='תכנון הבראה'!$D46,'תכנון הבראה'!$C46,0)</f>
        <v>0</v>
      </c>
      <c r="BU71" s="159">
        <f ca="1">BT71-IF(BU$70&lt;='תכנון הבראה'!$D46,'תכנון הבראה'!$C46,0)</f>
        <v>0</v>
      </c>
      <c r="BV71" s="159">
        <f ca="1">BU71-IF(BV$70&lt;='תכנון הבראה'!$D46,'תכנון הבראה'!$C46,0)</f>
        <v>0</v>
      </c>
      <c r="BW71" s="159">
        <f ca="1">BV71-IF(BW$70&lt;='תכנון הבראה'!$D46,'תכנון הבראה'!$C46,0)</f>
        <v>0</v>
      </c>
      <c r="BX71" s="159">
        <f ca="1">BW71-IF(BX$70&lt;='תכנון הבראה'!$D46,'תכנון הבראה'!$C46,0)</f>
        <v>0</v>
      </c>
      <c r="BY71" s="159">
        <f ca="1">BX71-IF(BY$70&lt;='תכנון הבראה'!$D46,'תכנון הבראה'!$C46,0)</f>
        <v>0</v>
      </c>
      <c r="BZ71" s="159">
        <f ca="1">BY71-IF(BZ$70&lt;='תכנון הבראה'!$D46,'תכנון הבראה'!$C46,0)</f>
        <v>0</v>
      </c>
      <c r="CA71" s="159">
        <f ca="1">BZ71-IF(CA$70&lt;='תכנון הבראה'!$D46,'תכנון הבראה'!$C46,0)</f>
        <v>0</v>
      </c>
      <c r="CB71" s="159">
        <f ca="1">CA71-IF(CB$70&lt;='תכנון הבראה'!$D46,'תכנון הבראה'!$C46,0)</f>
        <v>0</v>
      </c>
      <c r="CC71" s="159">
        <f ca="1">CB71-IF(CC$70&lt;='תכנון הבראה'!$D46,'תכנון הבראה'!$C46,0)</f>
        <v>0</v>
      </c>
      <c r="CD71" s="159">
        <f ca="1">CC71-IF(CD$70&lt;='תכנון הבראה'!$D46,'תכנון הבראה'!$C46,0)</f>
        <v>0</v>
      </c>
      <c r="CE71" s="159">
        <f ca="1">CD71-IF(CE$70&lt;='תכנון הבראה'!$D46,'תכנון הבראה'!$C46,0)</f>
        <v>0</v>
      </c>
      <c r="CF71" s="159">
        <f ca="1">CE71-IF(CF$70&lt;='תכנון הבראה'!$D46,'תכנון הבראה'!$C46,0)</f>
        <v>0</v>
      </c>
      <c r="CG71" s="159">
        <f ca="1">CF71-IF(CG$70&lt;='תכנון הבראה'!$D46,'תכנון הבראה'!$C46,0)</f>
        <v>0</v>
      </c>
      <c r="CH71" s="159">
        <f ca="1">CG71-IF(CH$70&lt;='תכנון הבראה'!$D46,'תכנון הבראה'!$C46,0)</f>
        <v>0</v>
      </c>
      <c r="CI71" s="159">
        <f ca="1">CH71-IF(CI$70&lt;='תכנון הבראה'!$D46,'תכנון הבראה'!$C46,0)</f>
        <v>0</v>
      </c>
      <c r="CJ71" s="159">
        <f ca="1">CI71-IF(CJ$70&lt;='תכנון הבראה'!$D46,'תכנון הבראה'!$C46,0)</f>
        <v>0</v>
      </c>
      <c r="CK71" s="159">
        <f ca="1">CJ71-IF(CK$70&lt;='תכנון הבראה'!$D46,'תכנון הבראה'!$C46,0)</f>
        <v>0</v>
      </c>
      <c r="CL71" s="159">
        <f ca="1">CK71-IF(CL$70&lt;='תכנון הבראה'!$D46,'תכנון הבראה'!$C46,0)</f>
        <v>0</v>
      </c>
      <c r="CM71" s="159">
        <f ca="1">CL71-IF(CM$70&lt;='תכנון הבראה'!$D46,'תכנון הבראה'!$C46,0)</f>
        <v>0</v>
      </c>
      <c r="CN71" s="159">
        <f ca="1">CM71-IF(CN$70&lt;='תכנון הבראה'!$D46,'תכנון הבראה'!$C46,0)</f>
        <v>0</v>
      </c>
      <c r="CO71" s="159">
        <f ca="1">CN71-IF(CO$70&lt;='תכנון הבראה'!$D46,'תכנון הבראה'!$C46,0)</f>
        <v>0</v>
      </c>
      <c r="CP71" s="159">
        <f ca="1">CO71-IF(CP$70&lt;='תכנון הבראה'!$D46,'תכנון הבראה'!$C46,0)</f>
        <v>0</v>
      </c>
      <c r="CQ71" s="159">
        <f ca="1">CP71-IF(CQ$70&lt;='תכנון הבראה'!$D46,'תכנון הבראה'!$C46,0)</f>
        <v>0</v>
      </c>
      <c r="CR71" s="159">
        <f ca="1">CQ71-IF(CR$70&lt;='תכנון הבראה'!$D46,'תכנון הבראה'!$C46,0)</f>
        <v>0</v>
      </c>
      <c r="CS71" s="159">
        <f ca="1">CR71-IF(CS$70&lt;='תכנון הבראה'!$D46,'תכנון הבראה'!$C46,0)</f>
        <v>0</v>
      </c>
      <c r="CT71" s="159">
        <f ca="1">CS71-IF(CT$70&lt;='תכנון הבראה'!$D46,'תכנון הבראה'!$C46,0)</f>
        <v>0</v>
      </c>
      <c r="CU71" s="159">
        <f ca="1">CT71-IF(CU$70&lt;='תכנון הבראה'!$D46,'תכנון הבראה'!$C46,0)</f>
        <v>0</v>
      </c>
      <c r="CV71" s="159">
        <f ca="1">CU71-IF(CV$70&lt;='תכנון הבראה'!$D46,'תכנון הבראה'!$C46,0)</f>
        <v>0</v>
      </c>
      <c r="CW71" s="159">
        <f ca="1">CV71-IF(CW$70&lt;='תכנון הבראה'!$D46,'תכנון הבראה'!$C46,0)</f>
        <v>0</v>
      </c>
      <c r="CX71" s="159">
        <f ca="1">CW71-IF(CX$70&lt;='תכנון הבראה'!$D46,'תכנון הבראה'!$C46,0)</f>
        <v>0</v>
      </c>
      <c r="CY71" s="159">
        <f ca="1">CX71-IF(CY$70&lt;='תכנון הבראה'!$D46,'תכנון הבראה'!$C46,0)</f>
        <v>0</v>
      </c>
      <c r="CZ71" s="159">
        <f ca="1">CY71-IF(CZ$70&lt;='תכנון הבראה'!$D46,'תכנון הבראה'!$C46,0)</f>
        <v>0</v>
      </c>
    </row>
    <row r="72" spans="1:105" ht="12.75" hidden="1" customHeight="1" outlineLevel="1">
      <c r="A72" s="192" t="str">
        <f ca="1">'תכנון הבראה'!A47</f>
        <v/>
      </c>
      <c r="B72" s="170"/>
      <c r="C72" s="171"/>
      <c r="D72" s="159">
        <f ca="1">'תכנון הבראה'!B47</f>
        <v>0</v>
      </c>
      <c r="E72" s="159">
        <f ca="1">D72-IF(E$70&lt;='תכנון הבראה'!$D47,'תכנון הבראה'!$C47,0)</f>
        <v>0</v>
      </c>
      <c r="F72" s="159">
        <f ca="1">E72-IF(F$70&lt;='תכנון הבראה'!$D47,'תכנון הבראה'!$C47,0)</f>
        <v>0</v>
      </c>
      <c r="G72" s="159">
        <f ca="1">F72-IF(G$70&lt;='תכנון הבראה'!$D47,'תכנון הבראה'!$C47,0)</f>
        <v>0</v>
      </c>
      <c r="H72" s="159">
        <f ca="1">G72-IF(H$70&lt;='תכנון הבראה'!$D47,'תכנון הבראה'!$C47,0)</f>
        <v>0</v>
      </c>
      <c r="I72" s="159">
        <f ca="1">H72-IF(I$70&lt;='תכנון הבראה'!$D47,'תכנון הבראה'!$C47,0)</f>
        <v>0</v>
      </c>
      <c r="J72" s="159">
        <f ca="1">I72-IF(J$70&lt;='תכנון הבראה'!$D47,'תכנון הבראה'!$C47,0)</f>
        <v>0</v>
      </c>
      <c r="K72" s="159">
        <f ca="1">J72-IF(K$70&lt;='תכנון הבראה'!$D47,'תכנון הבראה'!$C47,0)</f>
        <v>0</v>
      </c>
      <c r="L72" s="159">
        <f ca="1">K72-IF(L$70&lt;='תכנון הבראה'!$D47,'תכנון הבראה'!$C47,0)</f>
        <v>0</v>
      </c>
      <c r="M72" s="159">
        <f ca="1">L72-IF(M$70&lt;='תכנון הבראה'!$D47,'תכנון הבראה'!$C47,0)</f>
        <v>0</v>
      </c>
      <c r="N72" s="159">
        <f ca="1">M72-IF(N$70&lt;='תכנון הבראה'!$D47,'תכנון הבראה'!$C47,0)</f>
        <v>0</v>
      </c>
      <c r="O72" s="159">
        <f ca="1">N72-IF(O$70&lt;='תכנון הבראה'!$D47,'תכנון הבראה'!$C47,0)</f>
        <v>0</v>
      </c>
      <c r="P72" s="159">
        <f ca="1">O72-IF(P$70&lt;='תכנון הבראה'!$D47,'תכנון הבראה'!$C47,0)</f>
        <v>0</v>
      </c>
      <c r="Q72" s="159">
        <f ca="1">P72-IF(Q$70&lt;='תכנון הבראה'!$D47,'תכנון הבראה'!$C47,0)</f>
        <v>0</v>
      </c>
      <c r="R72" s="159">
        <f ca="1">Q72-IF(R$70&lt;='תכנון הבראה'!$D47,'תכנון הבראה'!$C47,0)</f>
        <v>0</v>
      </c>
      <c r="S72" s="159">
        <f ca="1">R72-IF(S$70&lt;='תכנון הבראה'!$D47,'תכנון הבראה'!$C47,0)</f>
        <v>0</v>
      </c>
      <c r="T72" s="159">
        <f ca="1">S72-IF(T$70&lt;='תכנון הבראה'!$D47,'תכנון הבראה'!$C47,0)</f>
        <v>0</v>
      </c>
      <c r="U72" s="159">
        <f ca="1">T72-IF(U$70&lt;='תכנון הבראה'!$D47,'תכנון הבראה'!$C47,0)</f>
        <v>0</v>
      </c>
      <c r="V72" s="159">
        <f ca="1">U72-IF(V$70&lt;='תכנון הבראה'!$D47,'תכנון הבראה'!$C47,0)</f>
        <v>0</v>
      </c>
      <c r="W72" s="159">
        <f ca="1">V72-IF(W$70&lt;='תכנון הבראה'!$D47,'תכנון הבראה'!$C47,0)</f>
        <v>0</v>
      </c>
      <c r="X72" s="159">
        <f ca="1">W72-IF(X$70&lt;='תכנון הבראה'!$D47,'תכנון הבראה'!$C47,0)</f>
        <v>0</v>
      </c>
      <c r="Y72" s="159">
        <f ca="1">X72-IF(Y$70&lt;='תכנון הבראה'!$D47,'תכנון הבראה'!$C47,0)</f>
        <v>0</v>
      </c>
      <c r="Z72" s="159">
        <f ca="1">Y72-IF(Z$70&lt;='תכנון הבראה'!$D47,'תכנון הבראה'!$C47,0)</f>
        <v>0</v>
      </c>
      <c r="AA72" s="159">
        <f ca="1">Z72-IF(AA$70&lt;='תכנון הבראה'!$D47,'תכנון הבראה'!$C47,0)</f>
        <v>0</v>
      </c>
      <c r="AB72" s="159">
        <f ca="1">AA72-IF(AB$70&lt;='תכנון הבראה'!$D47,'תכנון הבראה'!$C47,0)</f>
        <v>0</v>
      </c>
      <c r="AC72" s="159">
        <f ca="1">AB72-IF(AC$70&lt;='תכנון הבראה'!$D47,'תכנון הבראה'!$C47,0)</f>
        <v>0</v>
      </c>
      <c r="AD72" s="159">
        <f ca="1">AC72-IF(AD$70&lt;='תכנון הבראה'!$D47,'תכנון הבראה'!$C47,0)</f>
        <v>0</v>
      </c>
      <c r="AE72" s="159">
        <f ca="1">AD72-IF(AE$70&lt;='תכנון הבראה'!$D47,'תכנון הבראה'!$C47,0)</f>
        <v>0</v>
      </c>
      <c r="AF72" s="159">
        <f ca="1">AE72-IF(AF$70&lt;='תכנון הבראה'!$D47,'תכנון הבראה'!$C47,0)</f>
        <v>0</v>
      </c>
      <c r="AG72" s="159">
        <f ca="1">AF72-IF(AG$70&lt;='תכנון הבראה'!$D47,'תכנון הבראה'!$C47,0)</f>
        <v>0</v>
      </c>
      <c r="AH72" s="159">
        <f ca="1">AG72-IF(AH$70&lt;='תכנון הבראה'!$D47,'תכנון הבראה'!$C47,0)</f>
        <v>0</v>
      </c>
      <c r="AI72" s="159">
        <f ca="1">AH72-IF(AI$70&lt;='תכנון הבראה'!$D47,'תכנון הבראה'!$C47,0)</f>
        <v>0</v>
      </c>
      <c r="AJ72" s="159">
        <f ca="1">AI72-IF(AJ$70&lt;='תכנון הבראה'!$D47,'תכנון הבראה'!$C47,0)</f>
        <v>0</v>
      </c>
      <c r="AK72" s="159">
        <f ca="1">AJ72-IF(AK$70&lt;='תכנון הבראה'!$D47,'תכנון הבראה'!$C47,0)</f>
        <v>0</v>
      </c>
      <c r="AL72" s="159">
        <f ca="1">AK72-IF(AL$70&lt;='תכנון הבראה'!$D47,'תכנון הבראה'!$C47,0)</f>
        <v>0</v>
      </c>
      <c r="AM72" s="159">
        <f ca="1">AL72-IF(AM$70&lt;='תכנון הבראה'!$D47,'תכנון הבראה'!$C47,0)</f>
        <v>0</v>
      </c>
      <c r="AN72" s="159">
        <f ca="1">AM72-IF(AN$70&lt;='תכנון הבראה'!$D47,'תכנון הבראה'!$C47,0)</f>
        <v>0</v>
      </c>
      <c r="AO72" s="159">
        <f ca="1">AN72-IF(AO$70&lt;='תכנון הבראה'!$D47,'תכנון הבראה'!$C47,0)</f>
        <v>0</v>
      </c>
      <c r="AP72" s="159">
        <f ca="1">AO72-IF(AP$70&lt;='תכנון הבראה'!$D47,'תכנון הבראה'!$C47,0)</f>
        <v>0</v>
      </c>
      <c r="AQ72" s="159">
        <f ca="1">AP72-IF(AQ$70&lt;='תכנון הבראה'!$D47,'תכנון הבראה'!$C47,0)</f>
        <v>0</v>
      </c>
      <c r="AR72" s="159">
        <f ca="1">AQ72-IF(AR$70&lt;='תכנון הבראה'!$D47,'תכנון הבראה'!$C47,0)</f>
        <v>0</v>
      </c>
      <c r="AS72" s="159">
        <f ca="1">AR72-IF(AS$70&lt;='תכנון הבראה'!$D47,'תכנון הבראה'!$C47,0)</f>
        <v>0</v>
      </c>
      <c r="AT72" s="159">
        <f ca="1">AS72-IF(AT$70&lt;='תכנון הבראה'!$D47,'תכנון הבראה'!$C47,0)</f>
        <v>0</v>
      </c>
      <c r="AU72" s="159">
        <f ca="1">AT72-IF(AU$70&lt;='תכנון הבראה'!$D47,'תכנון הבראה'!$C47,0)</f>
        <v>0</v>
      </c>
      <c r="AV72" s="159">
        <f ca="1">AU72-IF(AV$70&lt;='תכנון הבראה'!$D47,'תכנון הבראה'!$C47,0)</f>
        <v>0</v>
      </c>
      <c r="AW72" s="159">
        <f ca="1">AV72-IF(AW$70&lt;='תכנון הבראה'!$D47,'תכנון הבראה'!$C47,0)</f>
        <v>0</v>
      </c>
      <c r="AX72" s="159">
        <f ca="1">AW72-IF(AX$70&lt;='תכנון הבראה'!$D47,'תכנון הבראה'!$C47,0)</f>
        <v>0</v>
      </c>
      <c r="AY72" s="159">
        <f ca="1">AX72-IF(AY$70&lt;='תכנון הבראה'!$D47,'תכנון הבראה'!$C47,0)</f>
        <v>0</v>
      </c>
      <c r="AZ72" s="159">
        <f ca="1">AY72-IF(AZ$70&lt;='תכנון הבראה'!$D47,'תכנון הבראה'!$C47,0)</f>
        <v>0</v>
      </c>
      <c r="BA72" s="159">
        <f ca="1">AZ72-IF(BA$70&lt;='תכנון הבראה'!$D47,'תכנון הבראה'!$C47,0)</f>
        <v>0</v>
      </c>
      <c r="BB72" s="159">
        <f ca="1">BA72-IF(BB$70&lt;='תכנון הבראה'!$D47,'תכנון הבראה'!$C47,0)</f>
        <v>0</v>
      </c>
      <c r="BC72" s="159">
        <f ca="1">BB72-IF(BC$70&lt;='תכנון הבראה'!$D47,'תכנון הבראה'!$C47,0)</f>
        <v>0</v>
      </c>
      <c r="BD72" s="159">
        <f ca="1">BC72-IF(BD$70&lt;='תכנון הבראה'!$D47,'תכנון הבראה'!$C47,0)</f>
        <v>0</v>
      </c>
      <c r="BE72" s="159">
        <f ca="1">BD72-IF(BE$70&lt;='תכנון הבראה'!$D47,'תכנון הבראה'!$C47,0)</f>
        <v>0</v>
      </c>
      <c r="BF72" s="159">
        <f ca="1">BE72-IF(BF$70&lt;='תכנון הבראה'!$D47,'תכנון הבראה'!$C47,0)</f>
        <v>0</v>
      </c>
      <c r="BG72" s="159">
        <f ca="1">BF72-IF(BG$70&lt;='תכנון הבראה'!$D47,'תכנון הבראה'!$C47,0)</f>
        <v>0</v>
      </c>
      <c r="BH72" s="159">
        <f ca="1">BG72-IF(BH$70&lt;='תכנון הבראה'!$D47,'תכנון הבראה'!$C47,0)</f>
        <v>0</v>
      </c>
      <c r="BI72" s="159">
        <f ca="1">BH72-IF(BI$70&lt;='תכנון הבראה'!$D47,'תכנון הבראה'!$C47,0)</f>
        <v>0</v>
      </c>
      <c r="BJ72" s="159">
        <f ca="1">BI72-IF(BJ$70&lt;='תכנון הבראה'!$D47,'תכנון הבראה'!$C47,0)</f>
        <v>0</v>
      </c>
      <c r="BK72" s="159">
        <f ca="1">BJ72-IF(BK$70&lt;='תכנון הבראה'!$D47,'תכנון הבראה'!$C47,0)</f>
        <v>0</v>
      </c>
      <c r="BL72" s="159">
        <f ca="1">BK72-IF(BL$70&lt;='תכנון הבראה'!$D47,'תכנון הבראה'!$C47,0)</f>
        <v>0</v>
      </c>
      <c r="BM72" s="159">
        <f ca="1">BL72-IF(BM$70&lt;='תכנון הבראה'!$D47,'תכנון הבראה'!$C47,0)</f>
        <v>0</v>
      </c>
      <c r="BN72" s="159">
        <f ca="1">BM72-IF(BN$70&lt;='תכנון הבראה'!$D47,'תכנון הבראה'!$C47,0)</f>
        <v>0</v>
      </c>
      <c r="BO72" s="159">
        <f ca="1">BN72-IF(BO$70&lt;='תכנון הבראה'!$D47,'תכנון הבראה'!$C47,0)</f>
        <v>0</v>
      </c>
      <c r="BP72" s="159">
        <f ca="1">BO72-IF(BP$70&lt;='תכנון הבראה'!$D47,'תכנון הבראה'!$C47,0)</f>
        <v>0</v>
      </c>
      <c r="BQ72" s="159">
        <f ca="1">BP72-IF(BQ$70&lt;='תכנון הבראה'!$D47,'תכנון הבראה'!$C47,0)</f>
        <v>0</v>
      </c>
      <c r="BR72" s="159">
        <f ca="1">BQ72-IF(BR$70&lt;='תכנון הבראה'!$D47,'תכנון הבראה'!$C47,0)</f>
        <v>0</v>
      </c>
      <c r="BS72" s="159">
        <f ca="1">BR72-IF(BS$70&lt;='תכנון הבראה'!$D47,'תכנון הבראה'!$C47,0)</f>
        <v>0</v>
      </c>
      <c r="BT72" s="159">
        <f ca="1">BS72-IF(BT$70&lt;='תכנון הבראה'!$D47,'תכנון הבראה'!$C47,0)</f>
        <v>0</v>
      </c>
      <c r="BU72" s="159">
        <f ca="1">BT72-IF(BU$70&lt;='תכנון הבראה'!$D47,'תכנון הבראה'!$C47,0)</f>
        <v>0</v>
      </c>
      <c r="BV72" s="159">
        <f ca="1">BU72-IF(BV$70&lt;='תכנון הבראה'!$D47,'תכנון הבראה'!$C47,0)</f>
        <v>0</v>
      </c>
      <c r="BW72" s="159">
        <f ca="1">BV72-IF(BW$70&lt;='תכנון הבראה'!$D47,'תכנון הבראה'!$C47,0)</f>
        <v>0</v>
      </c>
      <c r="BX72" s="159">
        <f ca="1">BW72-IF(BX$70&lt;='תכנון הבראה'!$D47,'תכנון הבראה'!$C47,0)</f>
        <v>0</v>
      </c>
      <c r="BY72" s="159">
        <f ca="1">BX72-IF(BY$70&lt;='תכנון הבראה'!$D47,'תכנון הבראה'!$C47,0)</f>
        <v>0</v>
      </c>
      <c r="BZ72" s="159">
        <f ca="1">BY72-IF(BZ$70&lt;='תכנון הבראה'!$D47,'תכנון הבראה'!$C47,0)</f>
        <v>0</v>
      </c>
      <c r="CA72" s="159">
        <f ca="1">BZ72-IF(CA$70&lt;='תכנון הבראה'!$D47,'תכנון הבראה'!$C47,0)</f>
        <v>0</v>
      </c>
      <c r="CB72" s="159">
        <f ca="1">CA72-IF(CB$70&lt;='תכנון הבראה'!$D47,'תכנון הבראה'!$C47,0)</f>
        <v>0</v>
      </c>
      <c r="CC72" s="159">
        <f ca="1">CB72-IF(CC$70&lt;='תכנון הבראה'!$D47,'תכנון הבראה'!$C47,0)</f>
        <v>0</v>
      </c>
      <c r="CD72" s="159">
        <f ca="1">CC72-IF(CD$70&lt;='תכנון הבראה'!$D47,'תכנון הבראה'!$C47,0)</f>
        <v>0</v>
      </c>
      <c r="CE72" s="159">
        <f ca="1">CD72-IF(CE$70&lt;='תכנון הבראה'!$D47,'תכנון הבראה'!$C47,0)</f>
        <v>0</v>
      </c>
      <c r="CF72" s="159">
        <f ca="1">CE72-IF(CF$70&lt;='תכנון הבראה'!$D47,'תכנון הבראה'!$C47,0)</f>
        <v>0</v>
      </c>
      <c r="CG72" s="159">
        <f ca="1">CF72-IF(CG$70&lt;='תכנון הבראה'!$D47,'תכנון הבראה'!$C47,0)</f>
        <v>0</v>
      </c>
      <c r="CH72" s="159">
        <f ca="1">CG72-IF(CH$70&lt;='תכנון הבראה'!$D47,'תכנון הבראה'!$C47,0)</f>
        <v>0</v>
      </c>
      <c r="CI72" s="159">
        <f ca="1">CH72-IF(CI$70&lt;='תכנון הבראה'!$D47,'תכנון הבראה'!$C47,0)</f>
        <v>0</v>
      </c>
      <c r="CJ72" s="159">
        <f ca="1">CI72-IF(CJ$70&lt;='תכנון הבראה'!$D47,'תכנון הבראה'!$C47,0)</f>
        <v>0</v>
      </c>
      <c r="CK72" s="159">
        <f ca="1">CJ72-IF(CK$70&lt;='תכנון הבראה'!$D47,'תכנון הבראה'!$C47,0)</f>
        <v>0</v>
      </c>
      <c r="CL72" s="159">
        <f ca="1">CK72-IF(CL$70&lt;='תכנון הבראה'!$D47,'תכנון הבראה'!$C47,0)</f>
        <v>0</v>
      </c>
      <c r="CM72" s="159">
        <f ca="1">CL72-IF(CM$70&lt;='תכנון הבראה'!$D47,'תכנון הבראה'!$C47,0)</f>
        <v>0</v>
      </c>
      <c r="CN72" s="159">
        <f ca="1">CM72-IF(CN$70&lt;='תכנון הבראה'!$D47,'תכנון הבראה'!$C47,0)</f>
        <v>0</v>
      </c>
      <c r="CO72" s="159">
        <f ca="1">CN72-IF(CO$70&lt;='תכנון הבראה'!$D47,'תכנון הבראה'!$C47,0)</f>
        <v>0</v>
      </c>
      <c r="CP72" s="159">
        <f ca="1">CO72-IF(CP$70&lt;='תכנון הבראה'!$D47,'תכנון הבראה'!$C47,0)</f>
        <v>0</v>
      </c>
      <c r="CQ72" s="159">
        <f ca="1">CP72-IF(CQ$70&lt;='תכנון הבראה'!$D47,'תכנון הבראה'!$C47,0)</f>
        <v>0</v>
      </c>
      <c r="CR72" s="159">
        <f ca="1">CQ72-IF(CR$70&lt;='תכנון הבראה'!$D47,'תכנון הבראה'!$C47,0)</f>
        <v>0</v>
      </c>
      <c r="CS72" s="159">
        <f ca="1">CR72-IF(CS$70&lt;='תכנון הבראה'!$D47,'תכנון הבראה'!$C47,0)</f>
        <v>0</v>
      </c>
      <c r="CT72" s="159">
        <f ca="1">CS72-IF(CT$70&lt;='תכנון הבראה'!$D47,'תכנון הבראה'!$C47,0)</f>
        <v>0</v>
      </c>
      <c r="CU72" s="159">
        <f ca="1">CT72-IF(CU$70&lt;='תכנון הבראה'!$D47,'תכנון הבראה'!$C47,0)</f>
        <v>0</v>
      </c>
      <c r="CV72" s="159">
        <f ca="1">CU72-IF(CV$70&lt;='תכנון הבראה'!$D47,'תכנון הבראה'!$C47,0)</f>
        <v>0</v>
      </c>
      <c r="CW72" s="159">
        <f ca="1">CV72-IF(CW$70&lt;='תכנון הבראה'!$D47,'תכנון הבראה'!$C47,0)</f>
        <v>0</v>
      </c>
      <c r="CX72" s="159">
        <f ca="1">CW72-IF(CX$70&lt;='תכנון הבראה'!$D47,'תכנון הבראה'!$C47,0)</f>
        <v>0</v>
      </c>
      <c r="CY72" s="159">
        <f ca="1">CX72-IF(CY$70&lt;='תכנון הבראה'!$D47,'תכנון הבראה'!$C47,0)</f>
        <v>0</v>
      </c>
      <c r="CZ72" s="159">
        <f ca="1">CY72-IF(CZ$70&lt;='תכנון הבראה'!$D47,'תכנון הבראה'!$C47,0)</f>
        <v>0</v>
      </c>
    </row>
    <row r="73" spans="1:105" ht="12.75" hidden="1" customHeight="1" outlineLevel="1">
      <c r="A73" s="192" t="str">
        <f ca="1">'תכנון הבראה'!A48</f>
        <v/>
      </c>
      <c r="B73" s="170"/>
      <c r="C73" s="171"/>
      <c r="D73" s="159">
        <f ca="1">'תכנון הבראה'!B48</f>
        <v>0</v>
      </c>
      <c r="E73" s="159">
        <f ca="1">D73-IF(E$70&lt;='תכנון הבראה'!$D48,'תכנון הבראה'!$C48,0)</f>
        <v>0</v>
      </c>
      <c r="F73" s="159">
        <f ca="1">E73-IF(F$70&lt;='תכנון הבראה'!$D48,'תכנון הבראה'!$C48,0)</f>
        <v>0</v>
      </c>
      <c r="G73" s="159">
        <f ca="1">F73-IF(G$70&lt;='תכנון הבראה'!$D48,'תכנון הבראה'!$C48,0)</f>
        <v>0</v>
      </c>
      <c r="H73" s="159">
        <f ca="1">G73-IF(H$70&lt;='תכנון הבראה'!$D48,'תכנון הבראה'!$C48,0)</f>
        <v>0</v>
      </c>
      <c r="I73" s="159">
        <f ca="1">H73-IF(I$70&lt;='תכנון הבראה'!$D48,'תכנון הבראה'!$C48,0)</f>
        <v>0</v>
      </c>
      <c r="J73" s="159">
        <f ca="1">I73-IF(J$70&lt;='תכנון הבראה'!$D48,'תכנון הבראה'!$C48,0)</f>
        <v>0</v>
      </c>
      <c r="K73" s="159">
        <f ca="1">J73-IF(K$70&lt;='תכנון הבראה'!$D48,'תכנון הבראה'!$C48,0)</f>
        <v>0</v>
      </c>
      <c r="L73" s="159">
        <f ca="1">K73-IF(L$70&lt;='תכנון הבראה'!$D48,'תכנון הבראה'!$C48,0)</f>
        <v>0</v>
      </c>
      <c r="M73" s="159">
        <f ca="1">L73-IF(M$70&lt;='תכנון הבראה'!$D48,'תכנון הבראה'!$C48,0)</f>
        <v>0</v>
      </c>
      <c r="N73" s="159">
        <f ca="1">M73-IF(N$70&lt;='תכנון הבראה'!$D48,'תכנון הבראה'!$C48,0)</f>
        <v>0</v>
      </c>
      <c r="O73" s="159">
        <f ca="1">N73-IF(O$70&lt;='תכנון הבראה'!$D48,'תכנון הבראה'!$C48,0)</f>
        <v>0</v>
      </c>
      <c r="P73" s="159">
        <f ca="1">O73-IF(P$70&lt;='תכנון הבראה'!$D48,'תכנון הבראה'!$C48,0)</f>
        <v>0</v>
      </c>
      <c r="Q73" s="159">
        <f ca="1">P73-IF(Q$70&lt;='תכנון הבראה'!$D48,'תכנון הבראה'!$C48,0)</f>
        <v>0</v>
      </c>
      <c r="R73" s="159">
        <f ca="1">Q73-IF(R$70&lt;='תכנון הבראה'!$D48,'תכנון הבראה'!$C48,0)</f>
        <v>0</v>
      </c>
      <c r="S73" s="159">
        <f ca="1">R73-IF(S$70&lt;='תכנון הבראה'!$D48,'תכנון הבראה'!$C48,0)</f>
        <v>0</v>
      </c>
      <c r="T73" s="159">
        <f ca="1">S73-IF(T$70&lt;='תכנון הבראה'!$D48,'תכנון הבראה'!$C48,0)</f>
        <v>0</v>
      </c>
      <c r="U73" s="159">
        <f ca="1">T73-IF(U$70&lt;='תכנון הבראה'!$D48,'תכנון הבראה'!$C48,0)</f>
        <v>0</v>
      </c>
      <c r="V73" s="159">
        <f ca="1">U73-IF(V$70&lt;='תכנון הבראה'!$D48,'תכנון הבראה'!$C48,0)</f>
        <v>0</v>
      </c>
      <c r="W73" s="159">
        <f ca="1">V73-IF(W$70&lt;='תכנון הבראה'!$D48,'תכנון הבראה'!$C48,0)</f>
        <v>0</v>
      </c>
      <c r="X73" s="159">
        <f ca="1">W73-IF(X$70&lt;='תכנון הבראה'!$D48,'תכנון הבראה'!$C48,0)</f>
        <v>0</v>
      </c>
      <c r="Y73" s="159">
        <f ca="1">X73-IF(Y$70&lt;='תכנון הבראה'!$D48,'תכנון הבראה'!$C48,0)</f>
        <v>0</v>
      </c>
      <c r="Z73" s="159">
        <f ca="1">Y73-IF(Z$70&lt;='תכנון הבראה'!$D48,'תכנון הבראה'!$C48,0)</f>
        <v>0</v>
      </c>
      <c r="AA73" s="159">
        <f ca="1">Z73-IF(AA$70&lt;='תכנון הבראה'!$D48,'תכנון הבראה'!$C48,0)</f>
        <v>0</v>
      </c>
      <c r="AB73" s="159">
        <f ca="1">AA73-IF(AB$70&lt;='תכנון הבראה'!$D48,'תכנון הבראה'!$C48,0)</f>
        <v>0</v>
      </c>
      <c r="AC73" s="159">
        <f ca="1">AB73-IF(AC$70&lt;='תכנון הבראה'!$D48,'תכנון הבראה'!$C48,0)</f>
        <v>0</v>
      </c>
      <c r="AD73" s="159">
        <f ca="1">AC73-IF(AD$70&lt;='תכנון הבראה'!$D48,'תכנון הבראה'!$C48,0)</f>
        <v>0</v>
      </c>
      <c r="AE73" s="159">
        <f ca="1">AD73-IF(AE$70&lt;='תכנון הבראה'!$D48,'תכנון הבראה'!$C48,0)</f>
        <v>0</v>
      </c>
      <c r="AF73" s="159">
        <f ca="1">AE73-IF(AF$70&lt;='תכנון הבראה'!$D48,'תכנון הבראה'!$C48,0)</f>
        <v>0</v>
      </c>
      <c r="AG73" s="159">
        <f ca="1">AF73-IF(AG$70&lt;='תכנון הבראה'!$D48,'תכנון הבראה'!$C48,0)</f>
        <v>0</v>
      </c>
      <c r="AH73" s="159">
        <f ca="1">AG73-IF(AH$70&lt;='תכנון הבראה'!$D48,'תכנון הבראה'!$C48,0)</f>
        <v>0</v>
      </c>
      <c r="AI73" s="159">
        <f ca="1">AH73-IF(AI$70&lt;='תכנון הבראה'!$D48,'תכנון הבראה'!$C48,0)</f>
        <v>0</v>
      </c>
      <c r="AJ73" s="159">
        <f ca="1">AI73-IF(AJ$70&lt;='תכנון הבראה'!$D48,'תכנון הבראה'!$C48,0)</f>
        <v>0</v>
      </c>
      <c r="AK73" s="159">
        <f ca="1">AJ73-IF(AK$70&lt;='תכנון הבראה'!$D48,'תכנון הבראה'!$C48,0)</f>
        <v>0</v>
      </c>
      <c r="AL73" s="159">
        <f ca="1">AK73-IF(AL$70&lt;='תכנון הבראה'!$D48,'תכנון הבראה'!$C48,0)</f>
        <v>0</v>
      </c>
      <c r="AM73" s="159">
        <f ca="1">AL73-IF(AM$70&lt;='תכנון הבראה'!$D48,'תכנון הבראה'!$C48,0)</f>
        <v>0</v>
      </c>
      <c r="AN73" s="159">
        <f ca="1">AM73-IF(AN$70&lt;='תכנון הבראה'!$D48,'תכנון הבראה'!$C48,0)</f>
        <v>0</v>
      </c>
      <c r="AO73" s="159">
        <f ca="1">AN73-IF(AO$70&lt;='תכנון הבראה'!$D48,'תכנון הבראה'!$C48,0)</f>
        <v>0</v>
      </c>
      <c r="AP73" s="159">
        <f ca="1">AO73-IF(AP$70&lt;='תכנון הבראה'!$D48,'תכנון הבראה'!$C48,0)</f>
        <v>0</v>
      </c>
      <c r="AQ73" s="159">
        <f ca="1">AP73-IF(AQ$70&lt;='תכנון הבראה'!$D48,'תכנון הבראה'!$C48,0)</f>
        <v>0</v>
      </c>
      <c r="AR73" s="159">
        <f ca="1">AQ73-IF(AR$70&lt;='תכנון הבראה'!$D48,'תכנון הבראה'!$C48,0)</f>
        <v>0</v>
      </c>
      <c r="AS73" s="159">
        <f ca="1">AR73-IF(AS$70&lt;='תכנון הבראה'!$D48,'תכנון הבראה'!$C48,0)</f>
        <v>0</v>
      </c>
      <c r="AT73" s="159">
        <f ca="1">AS73-IF(AT$70&lt;='תכנון הבראה'!$D48,'תכנון הבראה'!$C48,0)</f>
        <v>0</v>
      </c>
      <c r="AU73" s="159">
        <f ca="1">AT73-IF(AU$70&lt;='תכנון הבראה'!$D48,'תכנון הבראה'!$C48,0)</f>
        <v>0</v>
      </c>
      <c r="AV73" s="159">
        <f ca="1">AU73-IF(AV$70&lt;='תכנון הבראה'!$D48,'תכנון הבראה'!$C48,0)</f>
        <v>0</v>
      </c>
      <c r="AW73" s="159">
        <f ca="1">AV73-IF(AW$70&lt;='תכנון הבראה'!$D48,'תכנון הבראה'!$C48,0)</f>
        <v>0</v>
      </c>
      <c r="AX73" s="159">
        <f ca="1">AW73-IF(AX$70&lt;='תכנון הבראה'!$D48,'תכנון הבראה'!$C48,0)</f>
        <v>0</v>
      </c>
      <c r="AY73" s="159">
        <f ca="1">AX73-IF(AY$70&lt;='תכנון הבראה'!$D48,'תכנון הבראה'!$C48,0)</f>
        <v>0</v>
      </c>
      <c r="AZ73" s="159">
        <f ca="1">AY73-IF(AZ$70&lt;='תכנון הבראה'!$D48,'תכנון הבראה'!$C48,0)</f>
        <v>0</v>
      </c>
      <c r="BA73" s="159">
        <f ca="1">AZ73-IF(BA$70&lt;='תכנון הבראה'!$D48,'תכנון הבראה'!$C48,0)</f>
        <v>0</v>
      </c>
      <c r="BB73" s="159">
        <f ca="1">BA73-IF(BB$70&lt;='תכנון הבראה'!$D48,'תכנון הבראה'!$C48,0)</f>
        <v>0</v>
      </c>
      <c r="BC73" s="159">
        <f ca="1">BB73-IF(BC$70&lt;='תכנון הבראה'!$D48,'תכנון הבראה'!$C48,0)</f>
        <v>0</v>
      </c>
      <c r="BD73" s="159">
        <f ca="1">BC73-IF(BD$70&lt;='תכנון הבראה'!$D48,'תכנון הבראה'!$C48,0)</f>
        <v>0</v>
      </c>
      <c r="BE73" s="159">
        <f ca="1">BD73-IF(BE$70&lt;='תכנון הבראה'!$D48,'תכנון הבראה'!$C48,0)</f>
        <v>0</v>
      </c>
      <c r="BF73" s="159">
        <f ca="1">BE73-IF(BF$70&lt;='תכנון הבראה'!$D48,'תכנון הבראה'!$C48,0)</f>
        <v>0</v>
      </c>
      <c r="BG73" s="159">
        <f ca="1">BF73-IF(BG$70&lt;='תכנון הבראה'!$D48,'תכנון הבראה'!$C48,0)</f>
        <v>0</v>
      </c>
      <c r="BH73" s="159">
        <f ca="1">BG73-IF(BH$70&lt;='תכנון הבראה'!$D48,'תכנון הבראה'!$C48,0)</f>
        <v>0</v>
      </c>
      <c r="BI73" s="159">
        <f ca="1">BH73-IF(BI$70&lt;='תכנון הבראה'!$D48,'תכנון הבראה'!$C48,0)</f>
        <v>0</v>
      </c>
      <c r="BJ73" s="159">
        <f ca="1">BI73-IF(BJ$70&lt;='תכנון הבראה'!$D48,'תכנון הבראה'!$C48,0)</f>
        <v>0</v>
      </c>
      <c r="BK73" s="159">
        <f ca="1">BJ73-IF(BK$70&lt;='תכנון הבראה'!$D48,'תכנון הבראה'!$C48,0)</f>
        <v>0</v>
      </c>
      <c r="BL73" s="159">
        <f ca="1">BK73-IF(BL$70&lt;='תכנון הבראה'!$D48,'תכנון הבראה'!$C48,0)</f>
        <v>0</v>
      </c>
      <c r="BM73" s="159">
        <f ca="1">BL73-IF(BM$70&lt;='תכנון הבראה'!$D48,'תכנון הבראה'!$C48,0)</f>
        <v>0</v>
      </c>
      <c r="BN73" s="159">
        <f ca="1">BM73-IF(BN$70&lt;='תכנון הבראה'!$D48,'תכנון הבראה'!$C48,0)</f>
        <v>0</v>
      </c>
      <c r="BO73" s="159">
        <f ca="1">BN73-IF(BO$70&lt;='תכנון הבראה'!$D48,'תכנון הבראה'!$C48,0)</f>
        <v>0</v>
      </c>
      <c r="BP73" s="159">
        <f ca="1">BO73-IF(BP$70&lt;='תכנון הבראה'!$D48,'תכנון הבראה'!$C48,0)</f>
        <v>0</v>
      </c>
      <c r="BQ73" s="159">
        <f ca="1">BP73-IF(BQ$70&lt;='תכנון הבראה'!$D48,'תכנון הבראה'!$C48,0)</f>
        <v>0</v>
      </c>
      <c r="BR73" s="159">
        <f ca="1">BQ73-IF(BR$70&lt;='תכנון הבראה'!$D48,'תכנון הבראה'!$C48,0)</f>
        <v>0</v>
      </c>
      <c r="BS73" s="159">
        <f ca="1">BR73-IF(BS$70&lt;='תכנון הבראה'!$D48,'תכנון הבראה'!$C48,0)</f>
        <v>0</v>
      </c>
      <c r="BT73" s="159">
        <f ca="1">BS73-IF(BT$70&lt;='תכנון הבראה'!$D48,'תכנון הבראה'!$C48,0)</f>
        <v>0</v>
      </c>
      <c r="BU73" s="159">
        <f ca="1">BT73-IF(BU$70&lt;='תכנון הבראה'!$D48,'תכנון הבראה'!$C48,0)</f>
        <v>0</v>
      </c>
      <c r="BV73" s="159">
        <f ca="1">BU73-IF(BV$70&lt;='תכנון הבראה'!$D48,'תכנון הבראה'!$C48,0)</f>
        <v>0</v>
      </c>
      <c r="BW73" s="159">
        <f ca="1">BV73-IF(BW$70&lt;='תכנון הבראה'!$D48,'תכנון הבראה'!$C48,0)</f>
        <v>0</v>
      </c>
      <c r="BX73" s="159">
        <f ca="1">BW73-IF(BX$70&lt;='תכנון הבראה'!$D48,'תכנון הבראה'!$C48,0)</f>
        <v>0</v>
      </c>
      <c r="BY73" s="159">
        <f ca="1">BX73-IF(BY$70&lt;='תכנון הבראה'!$D48,'תכנון הבראה'!$C48,0)</f>
        <v>0</v>
      </c>
      <c r="BZ73" s="159">
        <f ca="1">BY73-IF(BZ$70&lt;='תכנון הבראה'!$D48,'תכנון הבראה'!$C48,0)</f>
        <v>0</v>
      </c>
      <c r="CA73" s="159">
        <f ca="1">BZ73-IF(CA$70&lt;='תכנון הבראה'!$D48,'תכנון הבראה'!$C48,0)</f>
        <v>0</v>
      </c>
      <c r="CB73" s="159">
        <f ca="1">CA73-IF(CB$70&lt;='תכנון הבראה'!$D48,'תכנון הבראה'!$C48,0)</f>
        <v>0</v>
      </c>
      <c r="CC73" s="159">
        <f ca="1">CB73-IF(CC$70&lt;='תכנון הבראה'!$D48,'תכנון הבראה'!$C48,0)</f>
        <v>0</v>
      </c>
      <c r="CD73" s="159">
        <f ca="1">CC73-IF(CD$70&lt;='תכנון הבראה'!$D48,'תכנון הבראה'!$C48,0)</f>
        <v>0</v>
      </c>
      <c r="CE73" s="159">
        <f ca="1">CD73-IF(CE$70&lt;='תכנון הבראה'!$D48,'תכנון הבראה'!$C48,0)</f>
        <v>0</v>
      </c>
      <c r="CF73" s="159">
        <f ca="1">CE73-IF(CF$70&lt;='תכנון הבראה'!$D48,'תכנון הבראה'!$C48,0)</f>
        <v>0</v>
      </c>
      <c r="CG73" s="159">
        <f ca="1">CF73-IF(CG$70&lt;='תכנון הבראה'!$D48,'תכנון הבראה'!$C48,0)</f>
        <v>0</v>
      </c>
      <c r="CH73" s="159">
        <f ca="1">CG73-IF(CH$70&lt;='תכנון הבראה'!$D48,'תכנון הבראה'!$C48,0)</f>
        <v>0</v>
      </c>
      <c r="CI73" s="159">
        <f ca="1">CH73-IF(CI$70&lt;='תכנון הבראה'!$D48,'תכנון הבראה'!$C48,0)</f>
        <v>0</v>
      </c>
      <c r="CJ73" s="159">
        <f ca="1">CI73-IF(CJ$70&lt;='תכנון הבראה'!$D48,'תכנון הבראה'!$C48,0)</f>
        <v>0</v>
      </c>
      <c r="CK73" s="159">
        <f ca="1">CJ73-IF(CK$70&lt;='תכנון הבראה'!$D48,'תכנון הבראה'!$C48,0)</f>
        <v>0</v>
      </c>
      <c r="CL73" s="159">
        <f ca="1">CK73-IF(CL$70&lt;='תכנון הבראה'!$D48,'תכנון הבראה'!$C48,0)</f>
        <v>0</v>
      </c>
      <c r="CM73" s="159">
        <f ca="1">CL73-IF(CM$70&lt;='תכנון הבראה'!$D48,'תכנון הבראה'!$C48,0)</f>
        <v>0</v>
      </c>
      <c r="CN73" s="159">
        <f ca="1">CM73-IF(CN$70&lt;='תכנון הבראה'!$D48,'תכנון הבראה'!$C48,0)</f>
        <v>0</v>
      </c>
      <c r="CO73" s="159">
        <f ca="1">CN73-IF(CO$70&lt;='תכנון הבראה'!$D48,'תכנון הבראה'!$C48,0)</f>
        <v>0</v>
      </c>
      <c r="CP73" s="159">
        <f ca="1">CO73-IF(CP$70&lt;='תכנון הבראה'!$D48,'תכנון הבראה'!$C48,0)</f>
        <v>0</v>
      </c>
      <c r="CQ73" s="159">
        <f ca="1">CP73-IF(CQ$70&lt;='תכנון הבראה'!$D48,'תכנון הבראה'!$C48,0)</f>
        <v>0</v>
      </c>
      <c r="CR73" s="159">
        <f ca="1">CQ73-IF(CR$70&lt;='תכנון הבראה'!$D48,'תכנון הבראה'!$C48,0)</f>
        <v>0</v>
      </c>
      <c r="CS73" s="159">
        <f ca="1">CR73-IF(CS$70&lt;='תכנון הבראה'!$D48,'תכנון הבראה'!$C48,0)</f>
        <v>0</v>
      </c>
      <c r="CT73" s="159">
        <f ca="1">CS73-IF(CT$70&lt;='תכנון הבראה'!$D48,'תכנון הבראה'!$C48,0)</f>
        <v>0</v>
      </c>
      <c r="CU73" s="159">
        <f ca="1">CT73-IF(CU$70&lt;='תכנון הבראה'!$D48,'תכנון הבראה'!$C48,0)</f>
        <v>0</v>
      </c>
      <c r="CV73" s="159">
        <f ca="1">CU73-IF(CV$70&lt;='תכנון הבראה'!$D48,'תכנון הבראה'!$C48,0)</f>
        <v>0</v>
      </c>
      <c r="CW73" s="159">
        <f ca="1">CV73-IF(CW$70&lt;='תכנון הבראה'!$D48,'תכנון הבראה'!$C48,0)</f>
        <v>0</v>
      </c>
      <c r="CX73" s="159">
        <f ca="1">CW73-IF(CX$70&lt;='תכנון הבראה'!$D48,'תכנון הבראה'!$C48,0)</f>
        <v>0</v>
      </c>
      <c r="CY73" s="159">
        <f ca="1">CX73-IF(CY$70&lt;='תכנון הבראה'!$D48,'תכנון הבראה'!$C48,0)</f>
        <v>0</v>
      </c>
      <c r="CZ73" s="159">
        <f ca="1">CY73-IF(CZ$70&lt;='תכנון הבראה'!$D48,'תכנון הבראה'!$C48,0)</f>
        <v>0</v>
      </c>
    </row>
    <row r="74" spans="1:105" ht="12.75" hidden="1" customHeight="1" outlineLevel="1">
      <c r="A74" s="192" t="str">
        <f ca="1">'תכנון הבראה'!A49</f>
        <v/>
      </c>
      <c r="B74" s="170"/>
      <c r="C74" s="171"/>
      <c r="D74" s="159">
        <f ca="1">'תכנון הבראה'!B49</f>
        <v>0</v>
      </c>
      <c r="E74" s="159">
        <f ca="1">D74-IF(E$70&lt;='תכנון הבראה'!$D49,'תכנון הבראה'!$C49,0)</f>
        <v>0</v>
      </c>
      <c r="F74" s="159">
        <f ca="1">E74-IF(F$70&lt;='תכנון הבראה'!$D49,'תכנון הבראה'!$C49,0)</f>
        <v>0</v>
      </c>
      <c r="G74" s="159">
        <f ca="1">F74-IF(G$70&lt;='תכנון הבראה'!$D49,'תכנון הבראה'!$C49,0)</f>
        <v>0</v>
      </c>
      <c r="H74" s="159">
        <f ca="1">G74-IF(H$70&lt;='תכנון הבראה'!$D49,'תכנון הבראה'!$C49,0)</f>
        <v>0</v>
      </c>
      <c r="I74" s="159">
        <f ca="1">H74-IF(I$70&lt;='תכנון הבראה'!$D49,'תכנון הבראה'!$C49,0)</f>
        <v>0</v>
      </c>
      <c r="J74" s="159">
        <f ca="1">I74-IF(J$70&lt;='תכנון הבראה'!$D49,'תכנון הבראה'!$C49,0)</f>
        <v>0</v>
      </c>
      <c r="K74" s="159">
        <f ca="1">J74-IF(K$70&lt;='תכנון הבראה'!$D49,'תכנון הבראה'!$C49,0)</f>
        <v>0</v>
      </c>
      <c r="L74" s="159">
        <f ca="1">K74-IF(L$70&lt;='תכנון הבראה'!$D49,'תכנון הבראה'!$C49,0)</f>
        <v>0</v>
      </c>
      <c r="M74" s="159">
        <f ca="1">L74-IF(M$70&lt;='תכנון הבראה'!$D49,'תכנון הבראה'!$C49,0)</f>
        <v>0</v>
      </c>
      <c r="N74" s="159">
        <f ca="1">M74-IF(N$70&lt;='תכנון הבראה'!$D49,'תכנון הבראה'!$C49,0)</f>
        <v>0</v>
      </c>
      <c r="O74" s="159">
        <f ca="1">N74-IF(O$70&lt;='תכנון הבראה'!$D49,'תכנון הבראה'!$C49,0)</f>
        <v>0</v>
      </c>
      <c r="P74" s="159">
        <f ca="1">O74-IF(P$70&lt;='תכנון הבראה'!$D49,'תכנון הבראה'!$C49,0)</f>
        <v>0</v>
      </c>
      <c r="Q74" s="159">
        <f ca="1">P74-IF(Q$70&lt;='תכנון הבראה'!$D49,'תכנון הבראה'!$C49,0)</f>
        <v>0</v>
      </c>
      <c r="R74" s="159">
        <f ca="1">Q74-IF(R$70&lt;='תכנון הבראה'!$D49,'תכנון הבראה'!$C49,0)</f>
        <v>0</v>
      </c>
      <c r="S74" s="159">
        <f ca="1">R74-IF(S$70&lt;='תכנון הבראה'!$D49,'תכנון הבראה'!$C49,0)</f>
        <v>0</v>
      </c>
      <c r="T74" s="159">
        <f ca="1">S74-IF(T$70&lt;='תכנון הבראה'!$D49,'תכנון הבראה'!$C49,0)</f>
        <v>0</v>
      </c>
      <c r="U74" s="159">
        <f ca="1">T74-IF(U$70&lt;='תכנון הבראה'!$D49,'תכנון הבראה'!$C49,0)</f>
        <v>0</v>
      </c>
      <c r="V74" s="159">
        <f ca="1">U74-IF(V$70&lt;='תכנון הבראה'!$D49,'תכנון הבראה'!$C49,0)</f>
        <v>0</v>
      </c>
      <c r="W74" s="159">
        <f ca="1">V74-IF(W$70&lt;='תכנון הבראה'!$D49,'תכנון הבראה'!$C49,0)</f>
        <v>0</v>
      </c>
      <c r="X74" s="159">
        <f ca="1">W74-IF(X$70&lt;='תכנון הבראה'!$D49,'תכנון הבראה'!$C49,0)</f>
        <v>0</v>
      </c>
      <c r="Y74" s="159">
        <f ca="1">X74-IF(Y$70&lt;='תכנון הבראה'!$D49,'תכנון הבראה'!$C49,0)</f>
        <v>0</v>
      </c>
      <c r="Z74" s="159">
        <f ca="1">Y74-IF(Z$70&lt;='תכנון הבראה'!$D49,'תכנון הבראה'!$C49,0)</f>
        <v>0</v>
      </c>
      <c r="AA74" s="159">
        <f ca="1">Z74-IF(AA$70&lt;='תכנון הבראה'!$D49,'תכנון הבראה'!$C49,0)</f>
        <v>0</v>
      </c>
      <c r="AB74" s="159">
        <f ca="1">AA74-IF(AB$70&lt;='תכנון הבראה'!$D49,'תכנון הבראה'!$C49,0)</f>
        <v>0</v>
      </c>
      <c r="AC74" s="159">
        <f ca="1">AB74-IF(AC$70&lt;='תכנון הבראה'!$D49,'תכנון הבראה'!$C49,0)</f>
        <v>0</v>
      </c>
      <c r="AD74" s="159">
        <f ca="1">AC74-IF(AD$70&lt;='תכנון הבראה'!$D49,'תכנון הבראה'!$C49,0)</f>
        <v>0</v>
      </c>
      <c r="AE74" s="159">
        <f ca="1">AD74-IF(AE$70&lt;='תכנון הבראה'!$D49,'תכנון הבראה'!$C49,0)</f>
        <v>0</v>
      </c>
      <c r="AF74" s="159">
        <f ca="1">AE74-IF(AF$70&lt;='תכנון הבראה'!$D49,'תכנון הבראה'!$C49,0)</f>
        <v>0</v>
      </c>
      <c r="AG74" s="159">
        <f ca="1">AF74-IF(AG$70&lt;='תכנון הבראה'!$D49,'תכנון הבראה'!$C49,0)</f>
        <v>0</v>
      </c>
      <c r="AH74" s="159">
        <f ca="1">AG74-IF(AH$70&lt;='תכנון הבראה'!$D49,'תכנון הבראה'!$C49,0)</f>
        <v>0</v>
      </c>
      <c r="AI74" s="159">
        <f ca="1">AH74-IF(AI$70&lt;='תכנון הבראה'!$D49,'תכנון הבראה'!$C49,0)</f>
        <v>0</v>
      </c>
      <c r="AJ74" s="159">
        <f ca="1">AI74-IF(AJ$70&lt;='תכנון הבראה'!$D49,'תכנון הבראה'!$C49,0)</f>
        <v>0</v>
      </c>
      <c r="AK74" s="159">
        <f ca="1">AJ74-IF(AK$70&lt;='תכנון הבראה'!$D49,'תכנון הבראה'!$C49,0)</f>
        <v>0</v>
      </c>
      <c r="AL74" s="159">
        <f ca="1">AK74-IF(AL$70&lt;='תכנון הבראה'!$D49,'תכנון הבראה'!$C49,0)</f>
        <v>0</v>
      </c>
      <c r="AM74" s="159">
        <f ca="1">AL74-IF(AM$70&lt;='תכנון הבראה'!$D49,'תכנון הבראה'!$C49,0)</f>
        <v>0</v>
      </c>
      <c r="AN74" s="159">
        <f ca="1">AM74-IF(AN$70&lt;='תכנון הבראה'!$D49,'תכנון הבראה'!$C49,0)</f>
        <v>0</v>
      </c>
      <c r="AO74" s="159">
        <f ca="1">AN74-IF(AO$70&lt;='תכנון הבראה'!$D49,'תכנון הבראה'!$C49,0)</f>
        <v>0</v>
      </c>
      <c r="AP74" s="159">
        <f ca="1">AO74-IF(AP$70&lt;='תכנון הבראה'!$D49,'תכנון הבראה'!$C49,0)</f>
        <v>0</v>
      </c>
      <c r="AQ74" s="159">
        <f ca="1">AP74-IF(AQ$70&lt;='תכנון הבראה'!$D49,'תכנון הבראה'!$C49,0)</f>
        <v>0</v>
      </c>
      <c r="AR74" s="159">
        <f ca="1">AQ74-IF(AR$70&lt;='תכנון הבראה'!$D49,'תכנון הבראה'!$C49,0)</f>
        <v>0</v>
      </c>
      <c r="AS74" s="159">
        <f ca="1">AR74-IF(AS$70&lt;='תכנון הבראה'!$D49,'תכנון הבראה'!$C49,0)</f>
        <v>0</v>
      </c>
      <c r="AT74" s="159">
        <f ca="1">AS74-IF(AT$70&lt;='תכנון הבראה'!$D49,'תכנון הבראה'!$C49,0)</f>
        <v>0</v>
      </c>
      <c r="AU74" s="159">
        <f ca="1">AT74-IF(AU$70&lt;='תכנון הבראה'!$D49,'תכנון הבראה'!$C49,0)</f>
        <v>0</v>
      </c>
      <c r="AV74" s="159">
        <f ca="1">AU74-IF(AV$70&lt;='תכנון הבראה'!$D49,'תכנון הבראה'!$C49,0)</f>
        <v>0</v>
      </c>
      <c r="AW74" s="159">
        <f ca="1">AV74-IF(AW$70&lt;='תכנון הבראה'!$D49,'תכנון הבראה'!$C49,0)</f>
        <v>0</v>
      </c>
      <c r="AX74" s="159">
        <f ca="1">AW74-IF(AX$70&lt;='תכנון הבראה'!$D49,'תכנון הבראה'!$C49,0)</f>
        <v>0</v>
      </c>
      <c r="AY74" s="159">
        <f ca="1">AX74-IF(AY$70&lt;='תכנון הבראה'!$D49,'תכנון הבראה'!$C49,0)</f>
        <v>0</v>
      </c>
      <c r="AZ74" s="159">
        <f ca="1">AY74-IF(AZ$70&lt;='תכנון הבראה'!$D49,'תכנון הבראה'!$C49,0)</f>
        <v>0</v>
      </c>
      <c r="BA74" s="159">
        <f ca="1">AZ74-IF(BA$70&lt;='תכנון הבראה'!$D49,'תכנון הבראה'!$C49,0)</f>
        <v>0</v>
      </c>
      <c r="BB74" s="159">
        <f ca="1">BA74-IF(BB$70&lt;='תכנון הבראה'!$D49,'תכנון הבראה'!$C49,0)</f>
        <v>0</v>
      </c>
      <c r="BC74" s="159">
        <f ca="1">BB74-IF(BC$70&lt;='תכנון הבראה'!$D49,'תכנון הבראה'!$C49,0)</f>
        <v>0</v>
      </c>
      <c r="BD74" s="159">
        <f ca="1">BC74-IF(BD$70&lt;='תכנון הבראה'!$D49,'תכנון הבראה'!$C49,0)</f>
        <v>0</v>
      </c>
      <c r="BE74" s="159">
        <f ca="1">BD74-IF(BE$70&lt;='תכנון הבראה'!$D49,'תכנון הבראה'!$C49,0)</f>
        <v>0</v>
      </c>
      <c r="BF74" s="159">
        <f ca="1">BE74-IF(BF$70&lt;='תכנון הבראה'!$D49,'תכנון הבראה'!$C49,0)</f>
        <v>0</v>
      </c>
      <c r="BG74" s="159">
        <f ca="1">BF74-IF(BG$70&lt;='תכנון הבראה'!$D49,'תכנון הבראה'!$C49,0)</f>
        <v>0</v>
      </c>
      <c r="BH74" s="159">
        <f ca="1">BG74-IF(BH$70&lt;='תכנון הבראה'!$D49,'תכנון הבראה'!$C49,0)</f>
        <v>0</v>
      </c>
      <c r="BI74" s="159">
        <f ca="1">BH74-IF(BI$70&lt;='תכנון הבראה'!$D49,'תכנון הבראה'!$C49,0)</f>
        <v>0</v>
      </c>
      <c r="BJ74" s="159">
        <f ca="1">BI74-IF(BJ$70&lt;='תכנון הבראה'!$D49,'תכנון הבראה'!$C49,0)</f>
        <v>0</v>
      </c>
      <c r="BK74" s="159">
        <f ca="1">BJ74-IF(BK$70&lt;='תכנון הבראה'!$D49,'תכנון הבראה'!$C49,0)</f>
        <v>0</v>
      </c>
      <c r="BL74" s="159">
        <f ca="1">BK74-IF(BL$70&lt;='תכנון הבראה'!$D49,'תכנון הבראה'!$C49,0)</f>
        <v>0</v>
      </c>
      <c r="BM74" s="159">
        <f ca="1">BL74-IF(BM$70&lt;='תכנון הבראה'!$D49,'תכנון הבראה'!$C49,0)</f>
        <v>0</v>
      </c>
      <c r="BN74" s="159">
        <f ca="1">BM74-IF(BN$70&lt;='תכנון הבראה'!$D49,'תכנון הבראה'!$C49,0)</f>
        <v>0</v>
      </c>
      <c r="BO74" s="159">
        <f ca="1">BN74-IF(BO$70&lt;='תכנון הבראה'!$D49,'תכנון הבראה'!$C49,0)</f>
        <v>0</v>
      </c>
      <c r="BP74" s="159">
        <f ca="1">BO74-IF(BP$70&lt;='תכנון הבראה'!$D49,'תכנון הבראה'!$C49,0)</f>
        <v>0</v>
      </c>
      <c r="BQ74" s="159">
        <f ca="1">BP74-IF(BQ$70&lt;='תכנון הבראה'!$D49,'תכנון הבראה'!$C49,0)</f>
        <v>0</v>
      </c>
      <c r="BR74" s="159">
        <f ca="1">BQ74-IF(BR$70&lt;='תכנון הבראה'!$D49,'תכנון הבראה'!$C49,0)</f>
        <v>0</v>
      </c>
      <c r="BS74" s="159">
        <f ca="1">BR74-IF(BS$70&lt;='תכנון הבראה'!$D49,'תכנון הבראה'!$C49,0)</f>
        <v>0</v>
      </c>
      <c r="BT74" s="159">
        <f ca="1">BS74-IF(BT$70&lt;='תכנון הבראה'!$D49,'תכנון הבראה'!$C49,0)</f>
        <v>0</v>
      </c>
      <c r="BU74" s="159">
        <f ca="1">BT74-IF(BU$70&lt;='תכנון הבראה'!$D49,'תכנון הבראה'!$C49,0)</f>
        <v>0</v>
      </c>
      <c r="BV74" s="159">
        <f ca="1">BU74-IF(BV$70&lt;='תכנון הבראה'!$D49,'תכנון הבראה'!$C49,0)</f>
        <v>0</v>
      </c>
      <c r="BW74" s="159">
        <f ca="1">BV74-IF(BW$70&lt;='תכנון הבראה'!$D49,'תכנון הבראה'!$C49,0)</f>
        <v>0</v>
      </c>
      <c r="BX74" s="159">
        <f ca="1">BW74-IF(BX$70&lt;='תכנון הבראה'!$D49,'תכנון הבראה'!$C49,0)</f>
        <v>0</v>
      </c>
      <c r="BY74" s="159">
        <f ca="1">BX74-IF(BY$70&lt;='תכנון הבראה'!$D49,'תכנון הבראה'!$C49,0)</f>
        <v>0</v>
      </c>
      <c r="BZ74" s="159">
        <f ca="1">BY74-IF(BZ$70&lt;='תכנון הבראה'!$D49,'תכנון הבראה'!$C49,0)</f>
        <v>0</v>
      </c>
      <c r="CA74" s="159">
        <f ca="1">BZ74-IF(CA$70&lt;='תכנון הבראה'!$D49,'תכנון הבראה'!$C49,0)</f>
        <v>0</v>
      </c>
      <c r="CB74" s="159">
        <f ca="1">CA74-IF(CB$70&lt;='תכנון הבראה'!$D49,'תכנון הבראה'!$C49,0)</f>
        <v>0</v>
      </c>
      <c r="CC74" s="159">
        <f ca="1">CB74-IF(CC$70&lt;='תכנון הבראה'!$D49,'תכנון הבראה'!$C49,0)</f>
        <v>0</v>
      </c>
      <c r="CD74" s="159">
        <f ca="1">CC74-IF(CD$70&lt;='תכנון הבראה'!$D49,'תכנון הבראה'!$C49,0)</f>
        <v>0</v>
      </c>
      <c r="CE74" s="159">
        <f ca="1">CD74-IF(CE$70&lt;='תכנון הבראה'!$D49,'תכנון הבראה'!$C49,0)</f>
        <v>0</v>
      </c>
      <c r="CF74" s="159">
        <f ca="1">CE74-IF(CF$70&lt;='תכנון הבראה'!$D49,'תכנון הבראה'!$C49,0)</f>
        <v>0</v>
      </c>
      <c r="CG74" s="159">
        <f ca="1">CF74-IF(CG$70&lt;='תכנון הבראה'!$D49,'תכנון הבראה'!$C49,0)</f>
        <v>0</v>
      </c>
      <c r="CH74" s="159">
        <f ca="1">CG74-IF(CH$70&lt;='תכנון הבראה'!$D49,'תכנון הבראה'!$C49,0)</f>
        <v>0</v>
      </c>
      <c r="CI74" s="159">
        <f ca="1">CH74-IF(CI$70&lt;='תכנון הבראה'!$D49,'תכנון הבראה'!$C49,0)</f>
        <v>0</v>
      </c>
      <c r="CJ74" s="159">
        <f ca="1">CI74-IF(CJ$70&lt;='תכנון הבראה'!$D49,'תכנון הבראה'!$C49,0)</f>
        <v>0</v>
      </c>
      <c r="CK74" s="159">
        <f ca="1">CJ74-IF(CK$70&lt;='תכנון הבראה'!$D49,'תכנון הבראה'!$C49,0)</f>
        <v>0</v>
      </c>
      <c r="CL74" s="159">
        <f ca="1">CK74-IF(CL$70&lt;='תכנון הבראה'!$D49,'תכנון הבראה'!$C49,0)</f>
        <v>0</v>
      </c>
      <c r="CM74" s="159">
        <f ca="1">CL74-IF(CM$70&lt;='תכנון הבראה'!$D49,'תכנון הבראה'!$C49,0)</f>
        <v>0</v>
      </c>
      <c r="CN74" s="159">
        <f ca="1">CM74-IF(CN$70&lt;='תכנון הבראה'!$D49,'תכנון הבראה'!$C49,0)</f>
        <v>0</v>
      </c>
      <c r="CO74" s="159">
        <f ca="1">CN74-IF(CO$70&lt;='תכנון הבראה'!$D49,'תכנון הבראה'!$C49,0)</f>
        <v>0</v>
      </c>
      <c r="CP74" s="159">
        <f ca="1">CO74-IF(CP$70&lt;='תכנון הבראה'!$D49,'תכנון הבראה'!$C49,0)</f>
        <v>0</v>
      </c>
      <c r="CQ74" s="159">
        <f ca="1">CP74-IF(CQ$70&lt;='תכנון הבראה'!$D49,'תכנון הבראה'!$C49,0)</f>
        <v>0</v>
      </c>
      <c r="CR74" s="159">
        <f ca="1">CQ74-IF(CR$70&lt;='תכנון הבראה'!$D49,'תכנון הבראה'!$C49,0)</f>
        <v>0</v>
      </c>
      <c r="CS74" s="159">
        <f ca="1">CR74-IF(CS$70&lt;='תכנון הבראה'!$D49,'תכנון הבראה'!$C49,0)</f>
        <v>0</v>
      </c>
      <c r="CT74" s="159">
        <f ca="1">CS74-IF(CT$70&lt;='תכנון הבראה'!$D49,'תכנון הבראה'!$C49,0)</f>
        <v>0</v>
      </c>
      <c r="CU74" s="159">
        <f ca="1">CT74-IF(CU$70&lt;='תכנון הבראה'!$D49,'תכנון הבראה'!$C49,0)</f>
        <v>0</v>
      </c>
      <c r="CV74" s="159">
        <f ca="1">CU74-IF(CV$70&lt;='תכנון הבראה'!$D49,'תכנון הבראה'!$C49,0)</f>
        <v>0</v>
      </c>
      <c r="CW74" s="159">
        <f ca="1">CV74-IF(CW$70&lt;='תכנון הבראה'!$D49,'תכנון הבראה'!$C49,0)</f>
        <v>0</v>
      </c>
      <c r="CX74" s="159">
        <f ca="1">CW74-IF(CX$70&lt;='תכנון הבראה'!$D49,'תכנון הבראה'!$C49,0)</f>
        <v>0</v>
      </c>
      <c r="CY74" s="159">
        <f ca="1">CX74-IF(CY$70&lt;='תכנון הבראה'!$D49,'תכנון הבראה'!$C49,0)</f>
        <v>0</v>
      </c>
      <c r="CZ74" s="159">
        <f ca="1">CY74-IF(CZ$70&lt;='תכנון הבראה'!$D49,'תכנון הבראה'!$C49,0)</f>
        <v>0</v>
      </c>
    </row>
    <row r="75" spans="1:105" ht="12.75" hidden="1" customHeight="1" outlineLevel="1">
      <c r="A75" s="192" t="str">
        <f ca="1">'תכנון הבראה'!A50</f>
        <v/>
      </c>
      <c r="B75" s="170"/>
      <c r="C75" s="171"/>
      <c r="D75" s="159">
        <f ca="1">'תכנון הבראה'!B50</f>
        <v>0</v>
      </c>
      <c r="E75" s="159">
        <f ca="1">D75-IF(E$70&lt;='תכנון הבראה'!$D50,'תכנון הבראה'!$C50,0)</f>
        <v>0</v>
      </c>
      <c r="F75" s="159">
        <f ca="1">E75-IF(F$70&lt;='תכנון הבראה'!$D50,'תכנון הבראה'!$C50,0)</f>
        <v>0</v>
      </c>
      <c r="G75" s="159">
        <f ca="1">F75-IF(G$70&lt;='תכנון הבראה'!$D50,'תכנון הבראה'!$C50,0)</f>
        <v>0</v>
      </c>
      <c r="H75" s="159">
        <f ca="1">G75-IF(H$70&lt;='תכנון הבראה'!$D50,'תכנון הבראה'!$C50,0)</f>
        <v>0</v>
      </c>
      <c r="I75" s="159">
        <f ca="1">H75-IF(I$70&lt;='תכנון הבראה'!$D50,'תכנון הבראה'!$C50,0)</f>
        <v>0</v>
      </c>
      <c r="J75" s="159">
        <f ca="1">I75-IF(J$70&lt;='תכנון הבראה'!$D50,'תכנון הבראה'!$C50,0)</f>
        <v>0</v>
      </c>
      <c r="K75" s="159">
        <f ca="1">J75-IF(K$70&lt;='תכנון הבראה'!$D50,'תכנון הבראה'!$C50,0)</f>
        <v>0</v>
      </c>
      <c r="L75" s="159">
        <f ca="1">K75-IF(L$70&lt;='תכנון הבראה'!$D50,'תכנון הבראה'!$C50,0)</f>
        <v>0</v>
      </c>
      <c r="M75" s="159">
        <f ca="1">L75-IF(M$70&lt;='תכנון הבראה'!$D50,'תכנון הבראה'!$C50,0)</f>
        <v>0</v>
      </c>
      <c r="N75" s="159">
        <f ca="1">M75-IF(N$70&lt;='תכנון הבראה'!$D50,'תכנון הבראה'!$C50,0)</f>
        <v>0</v>
      </c>
      <c r="O75" s="159">
        <f ca="1">N75-IF(O$70&lt;='תכנון הבראה'!$D50,'תכנון הבראה'!$C50,0)</f>
        <v>0</v>
      </c>
      <c r="P75" s="159">
        <f ca="1">O75-IF(P$70&lt;='תכנון הבראה'!$D50,'תכנון הבראה'!$C50,0)</f>
        <v>0</v>
      </c>
      <c r="Q75" s="159">
        <f ca="1">P75-IF(Q$70&lt;='תכנון הבראה'!$D50,'תכנון הבראה'!$C50,0)</f>
        <v>0</v>
      </c>
      <c r="R75" s="159">
        <f ca="1">Q75-IF(R$70&lt;='תכנון הבראה'!$D50,'תכנון הבראה'!$C50,0)</f>
        <v>0</v>
      </c>
      <c r="S75" s="159">
        <f ca="1">R75-IF(S$70&lt;='תכנון הבראה'!$D50,'תכנון הבראה'!$C50,0)</f>
        <v>0</v>
      </c>
      <c r="T75" s="159">
        <f ca="1">S75-IF(T$70&lt;='תכנון הבראה'!$D50,'תכנון הבראה'!$C50,0)</f>
        <v>0</v>
      </c>
      <c r="U75" s="159">
        <f ca="1">T75-IF(U$70&lt;='תכנון הבראה'!$D50,'תכנון הבראה'!$C50,0)</f>
        <v>0</v>
      </c>
      <c r="V75" s="159">
        <f ca="1">U75-IF(V$70&lt;='תכנון הבראה'!$D50,'תכנון הבראה'!$C50,0)</f>
        <v>0</v>
      </c>
      <c r="W75" s="159">
        <f ca="1">V75-IF(W$70&lt;='תכנון הבראה'!$D50,'תכנון הבראה'!$C50,0)</f>
        <v>0</v>
      </c>
      <c r="X75" s="159">
        <f ca="1">W75-IF(X$70&lt;='תכנון הבראה'!$D50,'תכנון הבראה'!$C50,0)</f>
        <v>0</v>
      </c>
      <c r="Y75" s="159">
        <f ca="1">X75-IF(Y$70&lt;='תכנון הבראה'!$D50,'תכנון הבראה'!$C50,0)</f>
        <v>0</v>
      </c>
      <c r="Z75" s="159">
        <f ca="1">Y75-IF(Z$70&lt;='תכנון הבראה'!$D50,'תכנון הבראה'!$C50,0)</f>
        <v>0</v>
      </c>
      <c r="AA75" s="159">
        <f ca="1">Z75-IF(AA$70&lt;='תכנון הבראה'!$D50,'תכנון הבראה'!$C50,0)</f>
        <v>0</v>
      </c>
      <c r="AB75" s="159">
        <f ca="1">AA75-IF(AB$70&lt;='תכנון הבראה'!$D50,'תכנון הבראה'!$C50,0)</f>
        <v>0</v>
      </c>
      <c r="AC75" s="159">
        <f ca="1">AB75-IF(AC$70&lt;='תכנון הבראה'!$D50,'תכנון הבראה'!$C50,0)</f>
        <v>0</v>
      </c>
      <c r="AD75" s="159">
        <f ca="1">AC75-IF(AD$70&lt;='תכנון הבראה'!$D50,'תכנון הבראה'!$C50,0)</f>
        <v>0</v>
      </c>
      <c r="AE75" s="159">
        <f ca="1">AD75-IF(AE$70&lt;='תכנון הבראה'!$D50,'תכנון הבראה'!$C50,0)</f>
        <v>0</v>
      </c>
      <c r="AF75" s="159">
        <f ca="1">AE75-IF(AF$70&lt;='תכנון הבראה'!$D50,'תכנון הבראה'!$C50,0)</f>
        <v>0</v>
      </c>
      <c r="AG75" s="159">
        <f ca="1">AF75-IF(AG$70&lt;='תכנון הבראה'!$D50,'תכנון הבראה'!$C50,0)</f>
        <v>0</v>
      </c>
      <c r="AH75" s="159">
        <f ca="1">AG75-IF(AH$70&lt;='תכנון הבראה'!$D50,'תכנון הבראה'!$C50,0)</f>
        <v>0</v>
      </c>
      <c r="AI75" s="159">
        <f ca="1">AH75-IF(AI$70&lt;='תכנון הבראה'!$D50,'תכנון הבראה'!$C50,0)</f>
        <v>0</v>
      </c>
      <c r="AJ75" s="159">
        <f ca="1">AI75-IF(AJ$70&lt;='תכנון הבראה'!$D50,'תכנון הבראה'!$C50,0)</f>
        <v>0</v>
      </c>
      <c r="AK75" s="159">
        <f ca="1">AJ75-IF(AK$70&lt;='תכנון הבראה'!$D50,'תכנון הבראה'!$C50,0)</f>
        <v>0</v>
      </c>
      <c r="AL75" s="159">
        <f ca="1">AK75-IF(AL$70&lt;='תכנון הבראה'!$D50,'תכנון הבראה'!$C50,0)</f>
        <v>0</v>
      </c>
      <c r="AM75" s="159">
        <f ca="1">AL75-IF(AM$70&lt;='תכנון הבראה'!$D50,'תכנון הבראה'!$C50,0)</f>
        <v>0</v>
      </c>
      <c r="AN75" s="159">
        <f ca="1">AM75-IF(AN$70&lt;='תכנון הבראה'!$D50,'תכנון הבראה'!$C50,0)</f>
        <v>0</v>
      </c>
      <c r="AO75" s="159">
        <f ca="1">AN75-IF(AO$70&lt;='תכנון הבראה'!$D50,'תכנון הבראה'!$C50,0)</f>
        <v>0</v>
      </c>
      <c r="AP75" s="159">
        <f ca="1">AO75-IF(AP$70&lt;='תכנון הבראה'!$D50,'תכנון הבראה'!$C50,0)</f>
        <v>0</v>
      </c>
      <c r="AQ75" s="159">
        <f ca="1">AP75-IF(AQ$70&lt;='תכנון הבראה'!$D50,'תכנון הבראה'!$C50,0)</f>
        <v>0</v>
      </c>
      <c r="AR75" s="159">
        <f ca="1">AQ75-IF(AR$70&lt;='תכנון הבראה'!$D50,'תכנון הבראה'!$C50,0)</f>
        <v>0</v>
      </c>
      <c r="AS75" s="159">
        <f ca="1">AR75-IF(AS$70&lt;='תכנון הבראה'!$D50,'תכנון הבראה'!$C50,0)</f>
        <v>0</v>
      </c>
      <c r="AT75" s="159">
        <f ca="1">AS75-IF(AT$70&lt;='תכנון הבראה'!$D50,'תכנון הבראה'!$C50,0)</f>
        <v>0</v>
      </c>
      <c r="AU75" s="159">
        <f ca="1">AT75-IF(AU$70&lt;='תכנון הבראה'!$D50,'תכנון הבראה'!$C50,0)</f>
        <v>0</v>
      </c>
      <c r="AV75" s="159">
        <f ca="1">AU75-IF(AV$70&lt;='תכנון הבראה'!$D50,'תכנון הבראה'!$C50,0)</f>
        <v>0</v>
      </c>
      <c r="AW75" s="159">
        <f ca="1">AV75-IF(AW$70&lt;='תכנון הבראה'!$D50,'תכנון הבראה'!$C50,0)</f>
        <v>0</v>
      </c>
      <c r="AX75" s="159">
        <f ca="1">AW75-IF(AX$70&lt;='תכנון הבראה'!$D50,'תכנון הבראה'!$C50,0)</f>
        <v>0</v>
      </c>
      <c r="AY75" s="159">
        <f ca="1">AX75-IF(AY$70&lt;='תכנון הבראה'!$D50,'תכנון הבראה'!$C50,0)</f>
        <v>0</v>
      </c>
      <c r="AZ75" s="159">
        <f ca="1">AY75-IF(AZ$70&lt;='תכנון הבראה'!$D50,'תכנון הבראה'!$C50,0)</f>
        <v>0</v>
      </c>
      <c r="BA75" s="159">
        <f ca="1">AZ75-IF(BA$70&lt;='תכנון הבראה'!$D50,'תכנון הבראה'!$C50,0)</f>
        <v>0</v>
      </c>
      <c r="BB75" s="159">
        <f ca="1">BA75-IF(BB$70&lt;='תכנון הבראה'!$D50,'תכנון הבראה'!$C50,0)</f>
        <v>0</v>
      </c>
      <c r="BC75" s="159">
        <f ca="1">BB75-IF(BC$70&lt;='תכנון הבראה'!$D50,'תכנון הבראה'!$C50,0)</f>
        <v>0</v>
      </c>
      <c r="BD75" s="159">
        <f ca="1">BC75-IF(BD$70&lt;='תכנון הבראה'!$D50,'תכנון הבראה'!$C50,0)</f>
        <v>0</v>
      </c>
      <c r="BE75" s="159">
        <f ca="1">BD75-IF(BE$70&lt;='תכנון הבראה'!$D50,'תכנון הבראה'!$C50,0)</f>
        <v>0</v>
      </c>
      <c r="BF75" s="159">
        <f ca="1">BE75-IF(BF$70&lt;='תכנון הבראה'!$D50,'תכנון הבראה'!$C50,0)</f>
        <v>0</v>
      </c>
      <c r="BG75" s="159">
        <f ca="1">BF75-IF(BG$70&lt;='תכנון הבראה'!$D50,'תכנון הבראה'!$C50,0)</f>
        <v>0</v>
      </c>
      <c r="BH75" s="159">
        <f ca="1">BG75-IF(BH$70&lt;='תכנון הבראה'!$D50,'תכנון הבראה'!$C50,0)</f>
        <v>0</v>
      </c>
      <c r="BI75" s="159">
        <f ca="1">BH75-IF(BI$70&lt;='תכנון הבראה'!$D50,'תכנון הבראה'!$C50,0)</f>
        <v>0</v>
      </c>
      <c r="BJ75" s="159">
        <f ca="1">BI75-IF(BJ$70&lt;='תכנון הבראה'!$D50,'תכנון הבראה'!$C50,0)</f>
        <v>0</v>
      </c>
      <c r="BK75" s="159">
        <f ca="1">BJ75-IF(BK$70&lt;='תכנון הבראה'!$D50,'תכנון הבראה'!$C50,0)</f>
        <v>0</v>
      </c>
      <c r="BL75" s="159">
        <f ca="1">BK75-IF(BL$70&lt;='תכנון הבראה'!$D50,'תכנון הבראה'!$C50,0)</f>
        <v>0</v>
      </c>
      <c r="BM75" s="159">
        <f ca="1">BL75-IF(BM$70&lt;='תכנון הבראה'!$D50,'תכנון הבראה'!$C50,0)</f>
        <v>0</v>
      </c>
      <c r="BN75" s="159">
        <f ca="1">BM75-IF(BN$70&lt;='תכנון הבראה'!$D50,'תכנון הבראה'!$C50,0)</f>
        <v>0</v>
      </c>
      <c r="BO75" s="159">
        <f ca="1">BN75-IF(BO$70&lt;='תכנון הבראה'!$D50,'תכנון הבראה'!$C50,0)</f>
        <v>0</v>
      </c>
      <c r="BP75" s="159">
        <f ca="1">BO75-IF(BP$70&lt;='תכנון הבראה'!$D50,'תכנון הבראה'!$C50,0)</f>
        <v>0</v>
      </c>
      <c r="BQ75" s="159">
        <f ca="1">BP75-IF(BQ$70&lt;='תכנון הבראה'!$D50,'תכנון הבראה'!$C50,0)</f>
        <v>0</v>
      </c>
      <c r="BR75" s="159">
        <f ca="1">BQ75-IF(BR$70&lt;='תכנון הבראה'!$D50,'תכנון הבראה'!$C50,0)</f>
        <v>0</v>
      </c>
      <c r="BS75" s="159">
        <f ca="1">BR75-IF(BS$70&lt;='תכנון הבראה'!$D50,'תכנון הבראה'!$C50,0)</f>
        <v>0</v>
      </c>
      <c r="BT75" s="159">
        <f ca="1">BS75-IF(BT$70&lt;='תכנון הבראה'!$D50,'תכנון הבראה'!$C50,0)</f>
        <v>0</v>
      </c>
      <c r="BU75" s="159">
        <f ca="1">BT75-IF(BU$70&lt;='תכנון הבראה'!$D50,'תכנון הבראה'!$C50,0)</f>
        <v>0</v>
      </c>
      <c r="BV75" s="159">
        <f ca="1">BU75-IF(BV$70&lt;='תכנון הבראה'!$D50,'תכנון הבראה'!$C50,0)</f>
        <v>0</v>
      </c>
      <c r="BW75" s="159">
        <f ca="1">BV75-IF(BW$70&lt;='תכנון הבראה'!$D50,'תכנון הבראה'!$C50,0)</f>
        <v>0</v>
      </c>
      <c r="BX75" s="159">
        <f ca="1">BW75-IF(BX$70&lt;='תכנון הבראה'!$D50,'תכנון הבראה'!$C50,0)</f>
        <v>0</v>
      </c>
      <c r="BY75" s="159">
        <f ca="1">BX75-IF(BY$70&lt;='תכנון הבראה'!$D50,'תכנון הבראה'!$C50,0)</f>
        <v>0</v>
      </c>
      <c r="BZ75" s="159">
        <f ca="1">BY75-IF(BZ$70&lt;='תכנון הבראה'!$D50,'תכנון הבראה'!$C50,0)</f>
        <v>0</v>
      </c>
      <c r="CA75" s="159">
        <f ca="1">BZ75-IF(CA$70&lt;='תכנון הבראה'!$D50,'תכנון הבראה'!$C50,0)</f>
        <v>0</v>
      </c>
      <c r="CB75" s="159">
        <f ca="1">CA75-IF(CB$70&lt;='תכנון הבראה'!$D50,'תכנון הבראה'!$C50,0)</f>
        <v>0</v>
      </c>
      <c r="CC75" s="159">
        <f ca="1">CB75-IF(CC$70&lt;='תכנון הבראה'!$D50,'תכנון הבראה'!$C50,0)</f>
        <v>0</v>
      </c>
      <c r="CD75" s="159">
        <f ca="1">CC75-IF(CD$70&lt;='תכנון הבראה'!$D50,'תכנון הבראה'!$C50,0)</f>
        <v>0</v>
      </c>
      <c r="CE75" s="159">
        <f ca="1">CD75-IF(CE$70&lt;='תכנון הבראה'!$D50,'תכנון הבראה'!$C50,0)</f>
        <v>0</v>
      </c>
      <c r="CF75" s="159">
        <f ca="1">CE75-IF(CF$70&lt;='תכנון הבראה'!$D50,'תכנון הבראה'!$C50,0)</f>
        <v>0</v>
      </c>
      <c r="CG75" s="159">
        <f ca="1">CF75-IF(CG$70&lt;='תכנון הבראה'!$D50,'תכנון הבראה'!$C50,0)</f>
        <v>0</v>
      </c>
      <c r="CH75" s="159">
        <f ca="1">CG75-IF(CH$70&lt;='תכנון הבראה'!$D50,'תכנון הבראה'!$C50,0)</f>
        <v>0</v>
      </c>
      <c r="CI75" s="159">
        <f ca="1">CH75-IF(CI$70&lt;='תכנון הבראה'!$D50,'תכנון הבראה'!$C50,0)</f>
        <v>0</v>
      </c>
      <c r="CJ75" s="159">
        <f ca="1">CI75-IF(CJ$70&lt;='תכנון הבראה'!$D50,'תכנון הבראה'!$C50,0)</f>
        <v>0</v>
      </c>
      <c r="CK75" s="159">
        <f ca="1">CJ75-IF(CK$70&lt;='תכנון הבראה'!$D50,'תכנון הבראה'!$C50,0)</f>
        <v>0</v>
      </c>
      <c r="CL75" s="159">
        <f ca="1">CK75-IF(CL$70&lt;='תכנון הבראה'!$D50,'תכנון הבראה'!$C50,0)</f>
        <v>0</v>
      </c>
      <c r="CM75" s="159">
        <f ca="1">CL75-IF(CM$70&lt;='תכנון הבראה'!$D50,'תכנון הבראה'!$C50,0)</f>
        <v>0</v>
      </c>
      <c r="CN75" s="159">
        <f ca="1">CM75-IF(CN$70&lt;='תכנון הבראה'!$D50,'תכנון הבראה'!$C50,0)</f>
        <v>0</v>
      </c>
      <c r="CO75" s="159">
        <f ca="1">CN75-IF(CO$70&lt;='תכנון הבראה'!$D50,'תכנון הבראה'!$C50,0)</f>
        <v>0</v>
      </c>
      <c r="CP75" s="159">
        <f ca="1">CO75-IF(CP$70&lt;='תכנון הבראה'!$D50,'תכנון הבראה'!$C50,0)</f>
        <v>0</v>
      </c>
      <c r="CQ75" s="159">
        <f ca="1">CP75-IF(CQ$70&lt;='תכנון הבראה'!$D50,'תכנון הבראה'!$C50,0)</f>
        <v>0</v>
      </c>
      <c r="CR75" s="159">
        <f ca="1">CQ75-IF(CR$70&lt;='תכנון הבראה'!$D50,'תכנון הבראה'!$C50,0)</f>
        <v>0</v>
      </c>
      <c r="CS75" s="159">
        <f ca="1">CR75-IF(CS$70&lt;='תכנון הבראה'!$D50,'תכנון הבראה'!$C50,0)</f>
        <v>0</v>
      </c>
      <c r="CT75" s="159">
        <f ca="1">CS75-IF(CT$70&lt;='תכנון הבראה'!$D50,'תכנון הבראה'!$C50,0)</f>
        <v>0</v>
      </c>
      <c r="CU75" s="159">
        <f ca="1">CT75-IF(CU$70&lt;='תכנון הבראה'!$D50,'תכנון הבראה'!$C50,0)</f>
        <v>0</v>
      </c>
      <c r="CV75" s="159">
        <f ca="1">CU75-IF(CV$70&lt;='תכנון הבראה'!$D50,'תכנון הבראה'!$C50,0)</f>
        <v>0</v>
      </c>
      <c r="CW75" s="159">
        <f ca="1">CV75-IF(CW$70&lt;='תכנון הבראה'!$D50,'תכנון הבראה'!$C50,0)</f>
        <v>0</v>
      </c>
      <c r="CX75" s="159">
        <f ca="1">CW75-IF(CX$70&lt;='תכנון הבראה'!$D50,'תכנון הבראה'!$C50,0)</f>
        <v>0</v>
      </c>
      <c r="CY75" s="159">
        <f ca="1">CX75-IF(CY$70&lt;='תכנון הבראה'!$D50,'תכנון הבראה'!$C50,0)</f>
        <v>0</v>
      </c>
      <c r="CZ75" s="159">
        <f ca="1">CY75-IF(CZ$70&lt;='תכנון הבראה'!$D50,'תכנון הבראה'!$C50,0)</f>
        <v>0</v>
      </c>
    </row>
    <row r="76" spans="1:105" ht="12.75" hidden="1" customHeight="1" outlineLevel="1">
      <c r="A76" s="192" t="str">
        <f ca="1">'תכנון הבראה'!A51</f>
        <v/>
      </c>
      <c r="B76" s="170"/>
      <c r="C76" s="171"/>
      <c r="D76" s="159">
        <f ca="1">'תכנון הבראה'!B51</f>
        <v>0</v>
      </c>
      <c r="E76" s="159">
        <f ca="1">D76-IF(E$70&lt;='תכנון הבראה'!$D51,'תכנון הבראה'!$C51,0)</f>
        <v>0</v>
      </c>
      <c r="F76" s="159">
        <f ca="1">E76-IF(F$70&lt;='תכנון הבראה'!$D51,'תכנון הבראה'!$C51,0)</f>
        <v>0</v>
      </c>
      <c r="G76" s="159">
        <f ca="1">F76-IF(G$70&lt;='תכנון הבראה'!$D51,'תכנון הבראה'!$C51,0)</f>
        <v>0</v>
      </c>
      <c r="H76" s="159">
        <f ca="1">G76-IF(H$70&lt;='תכנון הבראה'!$D51,'תכנון הבראה'!$C51,0)</f>
        <v>0</v>
      </c>
      <c r="I76" s="159">
        <f ca="1">H76-IF(I$70&lt;='תכנון הבראה'!$D51,'תכנון הבראה'!$C51,0)</f>
        <v>0</v>
      </c>
      <c r="J76" s="159">
        <f ca="1">I76-IF(J$70&lt;='תכנון הבראה'!$D51,'תכנון הבראה'!$C51,0)</f>
        <v>0</v>
      </c>
      <c r="K76" s="159">
        <f ca="1">J76-IF(K$70&lt;='תכנון הבראה'!$D51,'תכנון הבראה'!$C51,0)</f>
        <v>0</v>
      </c>
      <c r="L76" s="159">
        <f ca="1">K76-IF(L$70&lt;='תכנון הבראה'!$D51,'תכנון הבראה'!$C51,0)</f>
        <v>0</v>
      </c>
      <c r="M76" s="159">
        <f ca="1">L76-IF(M$70&lt;='תכנון הבראה'!$D51,'תכנון הבראה'!$C51,0)</f>
        <v>0</v>
      </c>
      <c r="N76" s="159">
        <f ca="1">M76-IF(N$70&lt;='תכנון הבראה'!$D51,'תכנון הבראה'!$C51,0)</f>
        <v>0</v>
      </c>
      <c r="O76" s="159">
        <f ca="1">N76-IF(O$70&lt;='תכנון הבראה'!$D51,'תכנון הבראה'!$C51,0)</f>
        <v>0</v>
      </c>
      <c r="P76" s="159">
        <f ca="1">O76-IF(P$70&lt;='תכנון הבראה'!$D51,'תכנון הבראה'!$C51,0)</f>
        <v>0</v>
      </c>
      <c r="Q76" s="159">
        <f ca="1">P76-IF(Q$70&lt;='תכנון הבראה'!$D51,'תכנון הבראה'!$C51,0)</f>
        <v>0</v>
      </c>
      <c r="R76" s="159">
        <f ca="1">Q76-IF(R$70&lt;='תכנון הבראה'!$D51,'תכנון הבראה'!$C51,0)</f>
        <v>0</v>
      </c>
      <c r="S76" s="159">
        <f ca="1">R76-IF(S$70&lt;='תכנון הבראה'!$D51,'תכנון הבראה'!$C51,0)</f>
        <v>0</v>
      </c>
      <c r="T76" s="159">
        <f ca="1">S76-IF(T$70&lt;='תכנון הבראה'!$D51,'תכנון הבראה'!$C51,0)</f>
        <v>0</v>
      </c>
      <c r="U76" s="159">
        <f ca="1">T76-IF(U$70&lt;='תכנון הבראה'!$D51,'תכנון הבראה'!$C51,0)</f>
        <v>0</v>
      </c>
      <c r="V76" s="159">
        <f ca="1">U76-IF(V$70&lt;='תכנון הבראה'!$D51,'תכנון הבראה'!$C51,0)</f>
        <v>0</v>
      </c>
      <c r="W76" s="159">
        <f ca="1">V76-IF(W$70&lt;='תכנון הבראה'!$D51,'תכנון הבראה'!$C51,0)</f>
        <v>0</v>
      </c>
      <c r="X76" s="159">
        <f ca="1">W76-IF(X$70&lt;='תכנון הבראה'!$D51,'תכנון הבראה'!$C51,0)</f>
        <v>0</v>
      </c>
      <c r="Y76" s="159">
        <f ca="1">X76-IF(Y$70&lt;='תכנון הבראה'!$D51,'תכנון הבראה'!$C51,0)</f>
        <v>0</v>
      </c>
      <c r="Z76" s="159">
        <f ca="1">Y76-IF(Z$70&lt;='תכנון הבראה'!$D51,'תכנון הבראה'!$C51,0)</f>
        <v>0</v>
      </c>
      <c r="AA76" s="159">
        <f ca="1">Z76-IF(AA$70&lt;='תכנון הבראה'!$D51,'תכנון הבראה'!$C51,0)</f>
        <v>0</v>
      </c>
      <c r="AB76" s="159">
        <f ca="1">AA76-IF(AB$70&lt;='תכנון הבראה'!$D51,'תכנון הבראה'!$C51,0)</f>
        <v>0</v>
      </c>
      <c r="AC76" s="159">
        <f ca="1">AB76-IF(AC$70&lt;='תכנון הבראה'!$D51,'תכנון הבראה'!$C51,0)</f>
        <v>0</v>
      </c>
      <c r="AD76" s="159">
        <f ca="1">AC76-IF(AD$70&lt;='תכנון הבראה'!$D51,'תכנון הבראה'!$C51,0)</f>
        <v>0</v>
      </c>
      <c r="AE76" s="159">
        <f ca="1">AD76-IF(AE$70&lt;='תכנון הבראה'!$D51,'תכנון הבראה'!$C51,0)</f>
        <v>0</v>
      </c>
      <c r="AF76" s="159">
        <f ca="1">AE76-IF(AF$70&lt;='תכנון הבראה'!$D51,'תכנון הבראה'!$C51,0)</f>
        <v>0</v>
      </c>
      <c r="AG76" s="159">
        <f ca="1">AF76-IF(AG$70&lt;='תכנון הבראה'!$D51,'תכנון הבראה'!$C51,0)</f>
        <v>0</v>
      </c>
      <c r="AH76" s="159">
        <f ca="1">AG76-IF(AH$70&lt;='תכנון הבראה'!$D51,'תכנון הבראה'!$C51,0)</f>
        <v>0</v>
      </c>
      <c r="AI76" s="159">
        <f ca="1">AH76-IF(AI$70&lt;='תכנון הבראה'!$D51,'תכנון הבראה'!$C51,0)</f>
        <v>0</v>
      </c>
      <c r="AJ76" s="159">
        <f ca="1">AI76-IF(AJ$70&lt;='תכנון הבראה'!$D51,'תכנון הבראה'!$C51,0)</f>
        <v>0</v>
      </c>
      <c r="AK76" s="159">
        <f ca="1">AJ76-IF(AK$70&lt;='תכנון הבראה'!$D51,'תכנון הבראה'!$C51,0)</f>
        <v>0</v>
      </c>
      <c r="AL76" s="159">
        <f ca="1">AK76-IF(AL$70&lt;='תכנון הבראה'!$D51,'תכנון הבראה'!$C51,0)</f>
        <v>0</v>
      </c>
      <c r="AM76" s="159">
        <f ca="1">AL76-IF(AM$70&lt;='תכנון הבראה'!$D51,'תכנון הבראה'!$C51,0)</f>
        <v>0</v>
      </c>
      <c r="AN76" s="159">
        <f ca="1">AM76-IF(AN$70&lt;='תכנון הבראה'!$D51,'תכנון הבראה'!$C51,0)</f>
        <v>0</v>
      </c>
      <c r="AO76" s="159">
        <f ca="1">AN76-IF(AO$70&lt;='תכנון הבראה'!$D51,'תכנון הבראה'!$C51,0)</f>
        <v>0</v>
      </c>
      <c r="AP76" s="159">
        <f ca="1">AO76-IF(AP$70&lt;='תכנון הבראה'!$D51,'תכנון הבראה'!$C51,0)</f>
        <v>0</v>
      </c>
      <c r="AQ76" s="159">
        <f ca="1">AP76-IF(AQ$70&lt;='תכנון הבראה'!$D51,'תכנון הבראה'!$C51,0)</f>
        <v>0</v>
      </c>
      <c r="AR76" s="159">
        <f ca="1">AQ76-IF(AR$70&lt;='תכנון הבראה'!$D51,'תכנון הבראה'!$C51,0)</f>
        <v>0</v>
      </c>
      <c r="AS76" s="159">
        <f ca="1">AR76-IF(AS$70&lt;='תכנון הבראה'!$D51,'תכנון הבראה'!$C51,0)</f>
        <v>0</v>
      </c>
      <c r="AT76" s="159">
        <f ca="1">AS76-IF(AT$70&lt;='תכנון הבראה'!$D51,'תכנון הבראה'!$C51,0)</f>
        <v>0</v>
      </c>
      <c r="AU76" s="159">
        <f ca="1">AT76-IF(AU$70&lt;='תכנון הבראה'!$D51,'תכנון הבראה'!$C51,0)</f>
        <v>0</v>
      </c>
      <c r="AV76" s="159">
        <f ca="1">AU76-IF(AV$70&lt;='תכנון הבראה'!$D51,'תכנון הבראה'!$C51,0)</f>
        <v>0</v>
      </c>
      <c r="AW76" s="159">
        <f ca="1">AV76-IF(AW$70&lt;='תכנון הבראה'!$D51,'תכנון הבראה'!$C51,0)</f>
        <v>0</v>
      </c>
      <c r="AX76" s="159">
        <f ca="1">AW76-IF(AX$70&lt;='תכנון הבראה'!$D51,'תכנון הבראה'!$C51,0)</f>
        <v>0</v>
      </c>
      <c r="AY76" s="159">
        <f ca="1">AX76-IF(AY$70&lt;='תכנון הבראה'!$D51,'תכנון הבראה'!$C51,0)</f>
        <v>0</v>
      </c>
      <c r="AZ76" s="159">
        <f ca="1">AY76-IF(AZ$70&lt;='תכנון הבראה'!$D51,'תכנון הבראה'!$C51,0)</f>
        <v>0</v>
      </c>
      <c r="BA76" s="159">
        <f ca="1">AZ76-IF(BA$70&lt;='תכנון הבראה'!$D51,'תכנון הבראה'!$C51,0)</f>
        <v>0</v>
      </c>
      <c r="BB76" s="159">
        <f ca="1">BA76-IF(BB$70&lt;='תכנון הבראה'!$D51,'תכנון הבראה'!$C51,0)</f>
        <v>0</v>
      </c>
      <c r="BC76" s="159">
        <f ca="1">BB76-IF(BC$70&lt;='תכנון הבראה'!$D51,'תכנון הבראה'!$C51,0)</f>
        <v>0</v>
      </c>
      <c r="BD76" s="159">
        <f ca="1">BC76-IF(BD$70&lt;='תכנון הבראה'!$D51,'תכנון הבראה'!$C51,0)</f>
        <v>0</v>
      </c>
      <c r="BE76" s="159">
        <f ca="1">BD76-IF(BE$70&lt;='תכנון הבראה'!$D51,'תכנון הבראה'!$C51,0)</f>
        <v>0</v>
      </c>
      <c r="BF76" s="159">
        <f ca="1">BE76-IF(BF$70&lt;='תכנון הבראה'!$D51,'תכנון הבראה'!$C51,0)</f>
        <v>0</v>
      </c>
      <c r="BG76" s="159">
        <f ca="1">BF76-IF(BG$70&lt;='תכנון הבראה'!$D51,'תכנון הבראה'!$C51,0)</f>
        <v>0</v>
      </c>
      <c r="BH76" s="159">
        <f ca="1">BG76-IF(BH$70&lt;='תכנון הבראה'!$D51,'תכנון הבראה'!$C51,0)</f>
        <v>0</v>
      </c>
      <c r="BI76" s="159">
        <f ca="1">BH76-IF(BI$70&lt;='תכנון הבראה'!$D51,'תכנון הבראה'!$C51,0)</f>
        <v>0</v>
      </c>
      <c r="BJ76" s="159">
        <f ca="1">BI76-IF(BJ$70&lt;='תכנון הבראה'!$D51,'תכנון הבראה'!$C51,0)</f>
        <v>0</v>
      </c>
      <c r="BK76" s="159">
        <f ca="1">BJ76-IF(BK$70&lt;='תכנון הבראה'!$D51,'תכנון הבראה'!$C51,0)</f>
        <v>0</v>
      </c>
      <c r="BL76" s="159">
        <f ca="1">BK76-IF(BL$70&lt;='תכנון הבראה'!$D51,'תכנון הבראה'!$C51,0)</f>
        <v>0</v>
      </c>
      <c r="BM76" s="159">
        <f ca="1">BL76-IF(BM$70&lt;='תכנון הבראה'!$D51,'תכנון הבראה'!$C51,0)</f>
        <v>0</v>
      </c>
      <c r="BN76" s="159">
        <f ca="1">BM76-IF(BN$70&lt;='תכנון הבראה'!$D51,'תכנון הבראה'!$C51,0)</f>
        <v>0</v>
      </c>
      <c r="BO76" s="159">
        <f ca="1">BN76-IF(BO$70&lt;='תכנון הבראה'!$D51,'תכנון הבראה'!$C51,0)</f>
        <v>0</v>
      </c>
      <c r="BP76" s="159">
        <f ca="1">BO76-IF(BP$70&lt;='תכנון הבראה'!$D51,'תכנון הבראה'!$C51,0)</f>
        <v>0</v>
      </c>
      <c r="BQ76" s="159">
        <f ca="1">BP76-IF(BQ$70&lt;='תכנון הבראה'!$D51,'תכנון הבראה'!$C51,0)</f>
        <v>0</v>
      </c>
      <c r="BR76" s="159">
        <f ca="1">BQ76-IF(BR$70&lt;='תכנון הבראה'!$D51,'תכנון הבראה'!$C51,0)</f>
        <v>0</v>
      </c>
      <c r="BS76" s="159">
        <f ca="1">BR76-IF(BS$70&lt;='תכנון הבראה'!$D51,'תכנון הבראה'!$C51,0)</f>
        <v>0</v>
      </c>
      <c r="BT76" s="159">
        <f ca="1">BS76-IF(BT$70&lt;='תכנון הבראה'!$D51,'תכנון הבראה'!$C51,0)</f>
        <v>0</v>
      </c>
      <c r="BU76" s="159">
        <f ca="1">BT76-IF(BU$70&lt;='תכנון הבראה'!$D51,'תכנון הבראה'!$C51,0)</f>
        <v>0</v>
      </c>
      <c r="BV76" s="159">
        <f ca="1">BU76-IF(BV$70&lt;='תכנון הבראה'!$D51,'תכנון הבראה'!$C51,0)</f>
        <v>0</v>
      </c>
      <c r="BW76" s="159">
        <f ca="1">BV76-IF(BW$70&lt;='תכנון הבראה'!$D51,'תכנון הבראה'!$C51,0)</f>
        <v>0</v>
      </c>
      <c r="BX76" s="159">
        <f ca="1">BW76-IF(BX$70&lt;='תכנון הבראה'!$D51,'תכנון הבראה'!$C51,0)</f>
        <v>0</v>
      </c>
      <c r="BY76" s="159">
        <f ca="1">BX76-IF(BY$70&lt;='תכנון הבראה'!$D51,'תכנון הבראה'!$C51,0)</f>
        <v>0</v>
      </c>
      <c r="BZ76" s="159">
        <f ca="1">BY76-IF(BZ$70&lt;='תכנון הבראה'!$D51,'תכנון הבראה'!$C51,0)</f>
        <v>0</v>
      </c>
      <c r="CA76" s="159">
        <f ca="1">BZ76-IF(CA$70&lt;='תכנון הבראה'!$D51,'תכנון הבראה'!$C51,0)</f>
        <v>0</v>
      </c>
      <c r="CB76" s="159">
        <f ca="1">CA76-IF(CB$70&lt;='תכנון הבראה'!$D51,'תכנון הבראה'!$C51,0)</f>
        <v>0</v>
      </c>
      <c r="CC76" s="159">
        <f ca="1">CB76-IF(CC$70&lt;='תכנון הבראה'!$D51,'תכנון הבראה'!$C51,0)</f>
        <v>0</v>
      </c>
      <c r="CD76" s="159">
        <f ca="1">CC76-IF(CD$70&lt;='תכנון הבראה'!$D51,'תכנון הבראה'!$C51,0)</f>
        <v>0</v>
      </c>
      <c r="CE76" s="159">
        <f ca="1">CD76-IF(CE$70&lt;='תכנון הבראה'!$D51,'תכנון הבראה'!$C51,0)</f>
        <v>0</v>
      </c>
      <c r="CF76" s="159">
        <f ca="1">CE76-IF(CF$70&lt;='תכנון הבראה'!$D51,'תכנון הבראה'!$C51,0)</f>
        <v>0</v>
      </c>
      <c r="CG76" s="159">
        <f ca="1">CF76-IF(CG$70&lt;='תכנון הבראה'!$D51,'תכנון הבראה'!$C51,0)</f>
        <v>0</v>
      </c>
      <c r="CH76" s="159">
        <f ca="1">CG76-IF(CH$70&lt;='תכנון הבראה'!$D51,'תכנון הבראה'!$C51,0)</f>
        <v>0</v>
      </c>
      <c r="CI76" s="159">
        <f ca="1">CH76-IF(CI$70&lt;='תכנון הבראה'!$D51,'תכנון הבראה'!$C51,0)</f>
        <v>0</v>
      </c>
      <c r="CJ76" s="159">
        <f ca="1">CI76-IF(CJ$70&lt;='תכנון הבראה'!$D51,'תכנון הבראה'!$C51,0)</f>
        <v>0</v>
      </c>
      <c r="CK76" s="159">
        <f ca="1">CJ76-IF(CK$70&lt;='תכנון הבראה'!$D51,'תכנון הבראה'!$C51,0)</f>
        <v>0</v>
      </c>
      <c r="CL76" s="159">
        <f ca="1">CK76-IF(CL$70&lt;='תכנון הבראה'!$D51,'תכנון הבראה'!$C51,0)</f>
        <v>0</v>
      </c>
      <c r="CM76" s="159">
        <f ca="1">CL76-IF(CM$70&lt;='תכנון הבראה'!$D51,'תכנון הבראה'!$C51,0)</f>
        <v>0</v>
      </c>
      <c r="CN76" s="159">
        <f ca="1">CM76-IF(CN$70&lt;='תכנון הבראה'!$D51,'תכנון הבראה'!$C51,0)</f>
        <v>0</v>
      </c>
      <c r="CO76" s="159">
        <f ca="1">CN76-IF(CO$70&lt;='תכנון הבראה'!$D51,'תכנון הבראה'!$C51,0)</f>
        <v>0</v>
      </c>
      <c r="CP76" s="159">
        <f ca="1">CO76-IF(CP$70&lt;='תכנון הבראה'!$D51,'תכנון הבראה'!$C51,0)</f>
        <v>0</v>
      </c>
      <c r="CQ76" s="159">
        <f ca="1">CP76-IF(CQ$70&lt;='תכנון הבראה'!$D51,'תכנון הבראה'!$C51,0)</f>
        <v>0</v>
      </c>
      <c r="CR76" s="159">
        <f ca="1">CQ76-IF(CR$70&lt;='תכנון הבראה'!$D51,'תכנון הבראה'!$C51,0)</f>
        <v>0</v>
      </c>
      <c r="CS76" s="159">
        <f ca="1">CR76-IF(CS$70&lt;='תכנון הבראה'!$D51,'תכנון הבראה'!$C51,0)</f>
        <v>0</v>
      </c>
      <c r="CT76" s="159">
        <f ca="1">CS76-IF(CT$70&lt;='תכנון הבראה'!$D51,'תכנון הבראה'!$C51,0)</f>
        <v>0</v>
      </c>
      <c r="CU76" s="159">
        <f ca="1">CT76-IF(CU$70&lt;='תכנון הבראה'!$D51,'תכנון הבראה'!$C51,0)</f>
        <v>0</v>
      </c>
      <c r="CV76" s="159">
        <f ca="1">CU76-IF(CV$70&lt;='תכנון הבראה'!$D51,'תכנון הבראה'!$C51,0)</f>
        <v>0</v>
      </c>
      <c r="CW76" s="159">
        <f ca="1">CV76-IF(CW$70&lt;='תכנון הבראה'!$D51,'תכנון הבראה'!$C51,0)</f>
        <v>0</v>
      </c>
      <c r="CX76" s="159">
        <f ca="1">CW76-IF(CX$70&lt;='תכנון הבראה'!$D51,'תכנון הבראה'!$C51,0)</f>
        <v>0</v>
      </c>
      <c r="CY76" s="159">
        <f ca="1">CX76-IF(CY$70&lt;='תכנון הבראה'!$D51,'תכנון הבראה'!$C51,0)</f>
        <v>0</v>
      </c>
      <c r="CZ76" s="159">
        <f ca="1">CY76-IF(CZ$70&lt;='תכנון הבראה'!$D51,'תכנון הבראה'!$C51,0)</f>
        <v>0</v>
      </c>
    </row>
    <row r="77" spans="1:105" ht="12.75" hidden="1" customHeight="1" outlineLevel="1">
      <c r="A77" s="192" t="str">
        <f ca="1">'תכנון הבראה'!A52</f>
        <v/>
      </c>
      <c r="B77" s="170"/>
      <c r="C77" s="171"/>
      <c r="D77" s="159">
        <f ca="1">'תכנון הבראה'!B52</f>
        <v>0</v>
      </c>
      <c r="E77" s="159">
        <f ca="1">D77-IF(E$70&lt;='תכנון הבראה'!$D52,'תכנון הבראה'!$C52,0)</f>
        <v>0</v>
      </c>
      <c r="F77" s="159">
        <f ca="1">E77-IF(F$70&lt;='תכנון הבראה'!$D52,'תכנון הבראה'!$C52,0)</f>
        <v>0</v>
      </c>
      <c r="G77" s="159">
        <f ca="1">F77-IF(G$70&lt;='תכנון הבראה'!$D52,'תכנון הבראה'!$C52,0)</f>
        <v>0</v>
      </c>
      <c r="H77" s="159">
        <f ca="1">G77-IF(H$70&lt;='תכנון הבראה'!$D52,'תכנון הבראה'!$C52,0)</f>
        <v>0</v>
      </c>
      <c r="I77" s="159">
        <f ca="1">H77-IF(I$70&lt;='תכנון הבראה'!$D52,'תכנון הבראה'!$C52,0)</f>
        <v>0</v>
      </c>
      <c r="J77" s="159">
        <f ca="1">I77-IF(J$70&lt;='תכנון הבראה'!$D52,'תכנון הבראה'!$C52,0)</f>
        <v>0</v>
      </c>
      <c r="K77" s="159">
        <f ca="1">J77-IF(K$70&lt;='תכנון הבראה'!$D52,'תכנון הבראה'!$C52,0)</f>
        <v>0</v>
      </c>
      <c r="L77" s="159">
        <f ca="1">K77-IF(L$70&lt;='תכנון הבראה'!$D52,'תכנון הבראה'!$C52,0)</f>
        <v>0</v>
      </c>
      <c r="M77" s="159">
        <f ca="1">L77-IF(M$70&lt;='תכנון הבראה'!$D52,'תכנון הבראה'!$C52,0)</f>
        <v>0</v>
      </c>
      <c r="N77" s="159">
        <f ca="1">M77-IF(N$70&lt;='תכנון הבראה'!$D52,'תכנון הבראה'!$C52,0)</f>
        <v>0</v>
      </c>
      <c r="O77" s="159">
        <f ca="1">N77-IF(O$70&lt;='תכנון הבראה'!$D52,'תכנון הבראה'!$C52,0)</f>
        <v>0</v>
      </c>
      <c r="P77" s="159">
        <f ca="1">O77-IF(P$70&lt;='תכנון הבראה'!$D52,'תכנון הבראה'!$C52,0)</f>
        <v>0</v>
      </c>
      <c r="Q77" s="159">
        <f ca="1">P77-IF(Q$70&lt;='תכנון הבראה'!$D52,'תכנון הבראה'!$C52,0)</f>
        <v>0</v>
      </c>
      <c r="R77" s="159">
        <f ca="1">Q77-IF(R$70&lt;='תכנון הבראה'!$D52,'תכנון הבראה'!$C52,0)</f>
        <v>0</v>
      </c>
      <c r="S77" s="159">
        <f ca="1">R77-IF(S$70&lt;='תכנון הבראה'!$D52,'תכנון הבראה'!$C52,0)</f>
        <v>0</v>
      </c>
      <c r="T77" s="159">
        <f ca="1">S77-IF(T$70&lt;='תכנון הבראה'!$D52,'תכנון הבראה'!$C52,0)</f>
        <v>0</v>
      </c>
      <c r="U77" s="159">
        <f ca="1">T77-IF(U$70&lt;='תכנון הבראה'!$D52,'תכנון הבראה'!$C52,0)</f>
        <v>0</v>
      </c>
      <c r="V77" s="159">
        <f ca="1">U77-IF(V$70&lt;='תכנון הבראה'!$D52,'תכנון הבראה'!$C52,0)</f>
        <v>0</v>
      </c>
      <c r="W77" s="159">
        <f ca="1">V77-IF(W$70&lt;='תכנון הבראה'!$D52,'תכנון הבראה'!$C52,0)</f>
        <v>0</v>
      </c>
      <c r="X77" s="159">
        <f ca="1">W77-IF(X$70&lt;='תכנון הבראה'!$D52,'תכנון הבראה'!$C52,0)</f>
        <v>0</v>
      </c>
      <c r="Y77" s="159">
        <f ca="1">X77-IF(Y$70&lt;='תכנון הבראה'!$D52,'תכנון הבראה'!$C52,0)</f>
        <v>0</v>
      </c>
      <c r="Z77" s="159">
        <f ca="1">Y77-IF(Z$70&lt;='תכנון הבראה'!$D52,'תכנון הבראה'!$C52,0)</f>
        <v>0</v>
      </c>
      <c r="AA77" s="159">
        <f ca="1">Z77-IF(AA$70&lt;='תכנון הבראה'!$D52,'תכנון הבראה'!$C52,0)</f>
        <v>0</v>
      </c>
      <c r="AB77" s="159">
        <f ca="1">AA77-IF(AB$70&lt;='תכנון הבראה'!$D52,'תכנון הבראה'!$C52,0)</f>
        <v>0</v>
      </c>
      <c r="AC77" s="159">
        <f ca="1">AB77-IF(AC$70&lt;='תכנון הבראה'!$D52,'תכנון הבראה'!$C52,0)</f>
        <v>0</v>
      </c>
      <c r="AD77" s="159">
        <f ca="1">AC77-IF(AD$70&lt;='תכנון הבראה'!$D52,'תכנון הבראה'!$C52,0)</f>
        <v>0</v>
      </c>
      <c r="AE77" s="159">
        <f ca="1">AD77-IF(AE$70&lt;='תכנון הבראה'!$D52,'תכנון הבראה'!$C52,0)</f>
        <v>0</v>
      </c>
      <c r="AF77" s="159">
        <f ca="1">AE77-IF(AF$70&lt;='תכנון הבראה'!$D52,'תכנון הבראה'!$C52,0)</f>
        <v>0</v>
      </c>
      <c r="AG77" s="159">
        <f ca="1">AF77-IF(AG$70&lt;='תכנון הבראה'!$D52,'תכנון הבראה'!$C52,0)</f>
        <v>0</v>
      </c>
      <c r="AH77" s="159">
        <f ca="1">AG77-IF(AH$70&lt;='תכנון הבראה'!$D52,'תכנון הבראה'!$C52,0)</f>
        <v>0</v>
      </c>
      <c r="AI77" s="159">
        <f ca="1">AH77-IF(AI$70&lt;='תכנון הבראה'!$D52,'תכנון הבראה'!$C52,0)</f>
        <v>0</v>
      </c>
      <c r="AJ77" s="159">
        <f ca="1">AI77-IF(AJ$70&lt;='תכנון הבראה'!$D52,'תכנון הבראה'!$C52,0)</f>
        <v>0</v>
      </c>
      <c r="AK77" s="159">
        <f ca="1">AJ77-IF(AK$70&lt;='תכנון הבראה'!$D52,'תכנון הבראה'!$C52,0)</f>
        <v>0</v>
      </c>
      <c r="AL77" s="159">
        <f ca="1">AK77-IF(AL$70&lt;='תכנון הבראה'!$D52,'תכנון הבראה'!$C52,0)</f>
        <v>0</v>
      </c>
      <c r="AM77" s="159">
        <f ca="1">AL77-IF(AM$70&lt;='תכנון הבראה'!$D52,'תכנון הבראה'!$C52,0)</f>
        <v>0</v>
      </c>
      <c r="AN77" s="159">
        <f ca="1">AM77-IF(AN$70&lt;='תכנון הבראה'!$D52,'תכנון הבראה'!$C52,0)</f>
        <v>0</v>
      </c>
      <c r="AO77" s="159">
        <f ca="1">AN77-IF(AO$70&lt;='תכנון הבראה'!$D52,'תכנון הבראה'!$C52,0)</f>
        <v>0</v>
      </c>
      <c r="AP77" s="159">
        <f ca="1">AO77-IF(AP$70&lt;='תכנון הבראה'!$D52,'תכנון הבראה'!$C52,0)</f>
        <v>0</v>
      </c>
      <c r="AQ77" s="159">
        <f ca="1">AP77-IF(AQ$70&lt;='תכנון הבראה'!$D52,'תכנון הבראה'!$C52,0)</f>
        <v>0</v>
      </c>
      <c r="AR77" s="159">
        <f ca="1">AQ77-IF(AR$70&lt;='תכנון הבראה'!$D52,'תכנון הבראה'!$C52,0)</f>
        <v>0</v>
      </c>
      <c r="AS77" s="159">
        <f ca="1">AR77-IF(AS$70&lt;='תכנון הבראה'!$D52,'תכנון הבראה'!$C52,0)</f>
        <v>0</v>
      </c>
      <c r="AT77" s="159">
        <f ca="1">AS77-IF(AT$70&lt;='תכנון הבראה'!$D52,'תכנון הבראה'!$C52,0)</f>
        <v>0</v>
      </c>
      <c r="AU77" s="159">
        <f ca="1">AT77-IF(AU$70&lt;='תכנון הבראה'!$D52,'תכנון הבראה'!$C52,0)</f>
        <v>0</v>
      </c>
      <c r="AV77" s="159">
        <f ca="1">AU77-IF(AV$70&lt;='תכנון הבראה'!$D52,'תכנון הבראה'!$C52,0)</f>
        <v>0</v>
      </c>
      <c r="AW77" s="159">
        <f ca="1">AV77-IF(AW$70&lt;='תכנון הבראה'!$D52,'תכנון הבראה'!$C52,0)</f>
        <v>0</v>
      </c>
      <c r="AX77" s="159">
        <f ca="1">AW77-IF(AX$70&lt;='תכנון הבראה'!$D52,'תכנון הבראה'!$C52,0)</f>
        <v>0</v>
      </c>
      <c r="AY77" s="159">
        <f ca="1">AX77-IF(AY$70&lt;='תכנון הבראה'!$D52,'תכנון הבראה'!$C52,0)</f>
        <v>0</v>
      </c>
      <c r="AZ77" s="159">
        <f ca="1">AY77-IF(AZ$70&lt;='תכנון הבראה'!$D52,'תכנון הבראה'!$C52,0)</f>
        <v>0</v>
      </c>
      <c r="BA77" s="159">
        <f ca="1">AZ77-IF(BA$70&lt;='תכנון הבראה'!$D52,'תכנון הבראה'!$C52,0)</f>
        <v>0</v>
      </c>
      <c r="BB77" s="159">
        <f ca="1">BA77-IF(BB$70&lt;='תכנון הבראה'!$D52,'תכנון הבראה'!$C52,0)</f>
        <v>0</v>
      </c>
      <c r="BC77" s="159">
        <f ca="1">BB77-IF(BC$70&lt;='תכנון הבראה'!$D52,'תכנון הבראה'!$C52,0)</f>
        <v>0</v>
      </c>
      <c r="BD77" s="159">
        <f ca="1">BC77-IF(BD$70&lt;='תכנון הבראה'!$D52,'תכנון הבראה'!$C52,0)</f>
        <v>0</v>
      </c>
      <c r="BE77" s="159">
        <f ca="1">BD77-IF(BE$70&lt;='תכנון הבראה'!$D52,'תכנון הבראה'!$C52,0)</f>
        <v>0</v>
      </c>
      <c r="BF77" s="159">
        <f ca="1">BE77-IF(BF$70&lt;='תכנון הבראה'!$D52,'תכנון הבראה'!$C52,0)</f>
        <v>0</v>
      </c>
      <c r="BG77" s="159">
        <f ca="1">BF77-IF(BG$70&lt;='תכנון הבראה'!$D52,'תכנון הבראה'!$C52,0)</f>
        <v>0</v>
      </c>
      <c r="BH77" s="159">
        <f ca="1">BG77-IF(BH$70&lt;='תכנון הבראה'!$D52,'תכנון הבראה'!$C52,0)</f>
        <v>0</v>
      </c>
      <c r="BI77" s="159">
        <f ca="1">BH77-IF(BI$70&lt;='תכנון הבראה'!$D52,'תכנון הבראה'!$C52,0)</f>
        <v>0</v>
      </c>
      <c r="BJ77" s="159">
        <f ca="1">BI77-IF(BJ$70&lt;='תכנון הבראה'!$D52,'תכנון הבראה'!$C52,0)</f>
        <v>0</v>
      </c>
      <c r="BK77" s="159">
        <f ca="1">BJ77-IF(BK$70&lt;='תכנון הבראה'!$D52,'תכנון הבראה'!$C52,0)</f>
        <v>0</v>
      </c>
      <c r="BL77" s="159">
        <f ca="1">BK77-IF(BL$70&lt;='תכנון הבראה'!$D52,'תכנון הבראה'!$C52,0)</f>
        <v>0</v>
      </c>
      <c r="BM77" s="159">
        <f ca="1">BL77-IF(BM$70&lt;='תכנון הבראה'!$D52,'תכנון הבראה'!$C52,0)</f>
        <v>0</v>
      </c>
      <c r="BN77" s="159">
        <f ca="1">BM77-IF(BN$70&lt;='תכנון הבראה'!$D52,'תכנון הבראה'!$C52,0)</f>
        <v>0</v>
      </c>
      <c r="BO77" s="159">
        <f ca="1">BN77-IF(BO$70&lt;='תכנון הבראה'!$D52,'תכנון הבראה'!$C52,0)</f>
        <v>0</v>
      </c>
      <c r="BP77" s="159">
        <f ca="1">BO77-IF(BP$70&lt;='תכנון הבראה'!$D52,'תכנון הבראה'!$C52,0)</f>
        <v>0</v>
      </c>
      <c r="BQ77" s="159">
        <f ca="1">BP77-IF(BQ$70&lt;='תכנון הבראה'!$D52,'תכנון הבראה'!$C52,0)</f>
        <v>0</v>
      </c>
      <c r="BR77" s="159">
        <f ca="1">BQ77-IF(BR$70&lt;='תכנון הבראה'!$D52,'תכנון הבראה'!$C52,0)</f>
        <v>0</v>
      </c>
      <c r="BS77" s="159">
        <f ca="1">BR77-IF(BS$70&lt;='תכנון הבראה'!$D52,'תכנון הבראה'!$C52,0)</f>
        <v>0</v>
      </c>
      <c r="BT77" s="159">
        <f ca="1">BS77-IF(BT$70&lt;='תכנון הבראה'!$D52,'תכנון הבראה'!$C52,0)</f>
        <v>0</v>
      </c>
      <c r="BU77" s="159">
        <f ca="1">BT77-IF(BU$70&lt;='תכנון הבראה'!$D52,'תכנון הבראה'!$C52,0)</f>
        <v>0</v>
      </c>
      <c r="BV77" s="159">
        <f ca="1">BU77-IF(BV$70&lt;='תכנון הבראה'!$D52,'תכנון הבראה'!$C52,0)</f>
        <v>0</v>
      </c>
      <c r="BW77" s="159">
        <f ca="1">BV77-IF(BW$70&lt;='תכנון הבראה'!$D52,'תכנון הבראה'!$C52,0)</f>
        <v>0</v>
      </c>
      <c r="BX77" s="159">
        <f ca="1">BW77-IF(BX$70&lt;='תכנון הבראה'!$D52,'תכנון הבראה'!$C52,0)</f>
        <v>0</v>
      </c>
      <c r="BY77" s="159">
        <f ca="1">BX77-IF(BY$70&lt;='תכנון הבראה'!$D52,'תכנון הבראה'!$C52,0)</f>
        <v>0</v>
      </c>
      <c r="BZ77" s="159">
        <f ca="1">BY77-IF(BZ$70&lt;='תכנון הבראה'!$D52,'תכנון הבראה'!$C52,0)</f>
        <v>0</v>
      </c>
      <c r="CA77" s="159">
        <f ca="1">BZ77-IF(CA$70&lt;='תכנון הבראה'!$D52,'תכנון הבראה'!$C52,0)</f>
        <v>0</v>
      </c>
      <c r="CB77" s="159">
        <f ca="1">CA77-IF(CB$70&lt;='תכנון הבראה'!$D52,'תכנון הבראה'!$C52,0)</f>
        <v>0</v>
      </c>
      <c r="CC77" s="159">
        <f ca="1">CB77-IF(CC$70&lt;='תכנון הבראה'!$D52,'תכנון הבראה'!$C52,0)</f>
        <v>0</v>
      </c>
      <c r="CD77" s="159">
        <f ca="1">CC77-IF(CD$70&lt;='תכנון הבראה'!$D52,'תכנון הבראה'!$C52,0)</f>
        <v>0</v>
      </c>
      <c r="CE77" s="159">
        <f ca="1">CD77-IF(CE$70&lt;='תכנון הבראה'!$D52,'תכנון הבראה'!$C52,0)</f>
        <v>0</v>
      </c>
      <c r="CF77" s="159">
        <f ca="1">CE77-IF(CF$70&lt;='תכנון הבראה'!$D52,'תכנון הבראה'!$C52,0)</f>
        <v>0</v>
      </c>
      <c r="CG77" s="159">
        <f ca="1">CF77-IF(CG$70&lt;='תכנון הבראה'!$D52,'תכנון הבראה'!$C52,0)</f>
        <v>0</v>
      </c>
      <c r="CH77" s="159">
        <f ca="1">CG77-IF(CH$70&lt;='תכנון הבראה'!$D52,'תכנון הבראה'!$C52,0)</f>
        <v>0</v>
      </c>
      <c r="CI77" s="159">
        <f ca="1">CH77-IF(CI$70&lt;='תכנון הבראה'!$D52,'תכנון הבראה'!$C52,0)</f>
        <v>0</v>
      </c>
      <c r="CJ77" s="159">
        <f ca="1">CI77-IF(CJ$70&lt;='תכנון הבראה'!$D52,'תכנון הבראה'!$C52,0)</f>
        <v>0</v>
      </c>
      <c r="CK77" s="159">
        <f ca="1">CJ77-IF(CK$70&lt;='תכנון הבראה'!$D52,'תכנון הבראה'!$C52,0)</f>
        <v>0</v>
      </c>
      <c r="CL77" s="159">
        <f ca="1">CK77-IF(CL$70&lt;='תכנון הבראה'!$D52,'תכנון הבראה'!$C52,0)</f>
        <v>0</v>
      </c>
      <c r="CM77" s="159">
        <f ca="1">CL77-IF(CM$70&lt;='תכנון הבראה'!$D52,'תכנון הבראה'!$C52,0)</f>
        <v>0</v>
      </c>
      <c r="CN77" s="159">
        <f ca="1">CM77-IF(CN$70&lt;='תכנון הבראה'!$D52,'תכנון הבראה'!$C52,0)</f>
        <v>0</v>
      </c>
      <c r="CO77" s="159">
        <f ca="1">CN77-IF(CO$70&lt;='תכנון הבראה'!$D52,'תכנון הבראה'!$C52,0)</f>
        <v>0</v>
      </c>
      <c r="CP77" s="159">
        <f ca="1">CO77-IF(CP$70&lt;='תכנון הבראה'!$D52,'תכנון הבראה'!$C52,0)</f>
        <v>0</v>
      </c>
      <c r="CQ77" s="159">
        <f ca="1">CP77-IF(CQ$70&lt;='תכנון הבראה'!$D52,'תכנון הבראה'!$C52,0)</f>
        <v>0</v>
      </c>
      <c r="CR77" s="159">
        <f ca="1">CQ77-IF(CR$70&lt;='תכנון הבראה'!$D52,'תכנון הבראה'!$C52,0)</f>
        <v>0</v>
      </c>
      <c r="CS77" s="159">
        <f ca="1">CR77-IF(CS$70&lt;='תכנון הבראה'!$D52,'תכנון הבראה'!$C52,0)</f>
        <v>0</v>
      </c>
      <c r="CT77" s="159">
        <f ca="1">CS77-IF(CT$70&lt;='תכנון הבראה'!$D52,'תכנון הבראה'!$C52,0)</f>
        <v>0</v>
      </c>
      <c r="CU77" s="159">
        <f ca="1">CT77-IF(CU$70&lt;='תכנון הבראה'!$D52,'תכנון הבראה'!$C52,0)</f>
        <v>0</v>
      </c>
      <c r="CV77" s="159">
        <f ca="1">CU77-IF(CV$70&lt;='תכנון הבראה'!$D52,'תכנון הבראה'!$C52,0)</f>
        <v>0</v>
      </c>
      <c r="CW77" s="159">
        <f ca="1">CV77-IF(CW$70&lt;='תכנון הבראה'!$D52,'תכנון הבראה'!$C52,0)</f>
        <v>0</v>
      </c>
      <c r="CX77" s="159">
        <f ca="1">CW77-IF(CX$70&lt;='תכנון הבראה'!$D52,'תכנון הבראה'!$C52,0)</f>
        <v>0</v>
      </c>
      <c r="CY77" s="159">
        <f ca="1">CX77-IF(CY$70&lt;='תכנון הבראה'!$D52,'תכנון הבראה'!$C52,0)</f>
        <v>0</v>
      </c>
      <c r="CZ77" s="159">
        <f ca="1">CY77-IF(CZ$70&lt;='תכנון הבראה'!$D52,'תכנון הבראה'!$C52,0)</f>
        <v>0</v>
      </c>
    </row>
    <row r="78" spans="1:105" ht="12.75" hidden="1" customHeight="1" outlineLevel="1">
      <c r="A78" s="192" t="str">
        <f ca="1">'תכנון הבראה'!A53</f>
        <v/>
      </c>
      <c r="B78" s="170"/>
      <c r="C78" s="171"/>
      <c r="D78" s="159">
        <f ca="1">'תכנון הבראה'!B53</f>
        <v>0</v>
      </c>
      <c r="E78" s="159">
        <f ca="1">D78-IF(E$70&lt;='תכנון הבראה'!$D53,'תכנון הבראה'!$C53,0)</f>
        <v>0</v>
      </c>
      <c r="F78" s="159">
        <f ca="1">E78-IF(F$70&lt;='תכנון הבראה'!$D53,'תכנון הבראה'!$C53,0)</f>
        <v>0</v>
      </c>
      <c r="G78" s="159">
        <f ca="1">F78-IF(G$70&lt;='תכנון הבראה'!$D53,'תכנון הבראה'!$C53,0)</f>
        <v>0</v>
      </c>
      <c r="H78" s="159">
        <f ca="1">G78-IF(H$70&lt;='תכנון הבראה'!$D53,'תכנון הבראה'!$C53,0)</f>
        <v>0</v>
      </c>
      <c r="I78" s="159">
        <f ca="1">H78-IF(I$70&lt;='תכנון הבראה'!$D53,'תכנון הבראה'!$C53,0)</f>
        <v>0</v>
      </c>
      <c r="J78" s="159">
        <f ca="1">I78-IF(J$70&lt;='תכנון הבראה'!$D53,'תכנון הבראה'!$C53,0)</f>
        <v>0</v>
      </c>
      <c r="K78" s="159">
        <f ca="1">J78-IF(K$70&lt;='תכנון הבראה'!$D53,'תכנון הבראה'!$C53,0)</f>
        <v>0</v>
      </c>
      <c r="L78" s="159">
        <f ca="1">K78-IF(L$70&lt;='תכנון הבראה'!$D53,'תכנון הבראה'!$C53,0)</f>
        <v>0</v>
      </c>
      <c r="M78" s="159">
        <f ca="1">L78-IF(M$70&lt;='תכנון הבראה'!$D53,'תכנון הבראה'!$C53,0)</f>
        <v>0</v>
      </c>
      <c r="N78" s="159">
        <f ca="1">M78-IF(N$70&lt;='תכנון הבראה'!$D53,'תכנון הבראה'!$C53,0)</f>
        <v>0</v>
      </c>
      <c r="O78" s="159">
        <f ca="1">N78-IF(O$70&lt;='תכנון הבראה'!$D53,'תכנון הבראה'!$C53,0)</f>
        <v>0</v>
      </c>
      <c r="P78" s="159">
        <f ca="1">O78-IF(P$70&lt;='תכנון הבראה'!$D53,'תכנון הבראה'!$C53,0)</f>
        <v>0</v>
      </c>
      <c r="Q78" s="159">
        <f ca="1">P78-IF(Q$70&lt;='תכנון הבראה'!$D53,'תכנון הבראה'!$C53,0)</f>
        <v>0</v>
      </c>
      <c r="R78" s="159">
        <f ca="1">Q78-IF(R$70&lt;='תכנון הבראה'!$D53,'תכנון הבראה'!$C53,0)</f>
        <v>0</v>
      </c>
      <c r="S78" s="159">
        <f ca="1">R78-IF(S$70&lt;='תכנון הבראה'!$D53,'תכנון הבראה'!$C53,0)</f>
        <v>0</v>
      </c>
      <c r="T78" s="159">
        <f ca="1">S78-IF(T$70&lt;='תכנון הבראה'!$D53,'תכנון הבראה'!$C53,0)</f>
        <v>0</v>
      </c>
      <c r="U78" s="159">
        <f ca="1">T78-IF(U$70&lt;='תכנון הבראה'!$D53,'תכנון הבראה'!$C53,0)</f>
        <v>0</v>
      </c>
      <c r="V78" s="159">
        <f ca="1">U78-IF(V$70&lt;='תכנון הבראה'!$D53,'תכנון הבראה'!$C53,0)</f>
        <v>0</v>
      </c>
      <c r="W78" s="159">
        <f ca="1">V78-IF(W$70&lt;='תכנון הבראה'!$D53,'תכנון הבראה'!$C53,0)</f>
        <v>0</v>
      </c>
      <c r="X78" s="159">
        <f ca="1">W78-IF(X$70&lt;='תכנון הבראה'!$D53,'תכנון הבראה'!$C53,0)</f>
        <v>0</v>
      </c>
      <c r="Y78" s="159">
        <f ca="1">X78-IF(Y$70&lt;='תכנון הבראה'!$D53,'תכנון הבראה'!$C53,0)</f>
        <v>0</v>
      </c>
      <c r="Z78" s="159">
        <f ca="1">Y78-IF(Z$70&lt;='תכנון הבראה'!$D53,'תכנון הבראה'!$C53,0)</f>
        <v>0</v>
      </c>
      <c r="AA78" s="159">
        <f ca="1">Z78-IF(AA$70&lt;='תכנון הבראה'!$D53,'תכנון הבראה'!$C53,0)</f>
        <v>0</v>
      </c>
      <c r="AB78" s="159">
        <f ca="1">AA78-IF(AB$70&lt;='תכנון הבראה'!$D53,'תכנון הבראה'!$C53,0)</f>
        <v>0</v>
      </c>
      <c r="AC78" s="159">
        <f ca="1">AB78-IF(AC$70&lt;='תכנון הבראה'!$D53,'תכנון הבראה'!$C53,0)</f>
        <v>0</v>
      </c>
      <c r="AD78" s="159">
        <f ca="1">AC78-IF(AD$70&lt;='תכנון הבראה'!$D53,'תכנון הבראה'!$C53,0)</f>
        <v>0</v>
      </c>
      <c r="AE78" s="159">
        <f ca="1">AD78-IF(AE$70&lt;='תכנון הבראה'!$D53,'תכנון הבראה'!$C53,0)</f>
        <v>0</v>
      </c>
      <c r="AF78" s="159">
        <f ca="1">AE78-IF(AF$70&lt;='תכנון הבראה'!$D53,'תכנון הבראה'!$C53,0)</f>
        <v>0</v>
      </c>
      <c r="AG78" s="159">
        <f ca="1">AF78-IF(AG$70&lt;='תכנון הבראה'!$D53,'תכנון הבראה'!$C53,0)</f>
        <v>0</v>
      </c>
      <c r="AH78" s="159">
        <f ca="1">AG78-IF(AH$70&lt;='תכנון הבראה'!$D53,'תכנון הבראה'!$C53,0)</f>
        <v>0</v>
      </c>
      <c r="AI78" s="159">
        <f ca="1">AH78-IF(AI$70&lt;='תכנון הבראה'!$D53,'תכנון הבראה'!$C53,0)</f>
        <v>0</v>
      </c>
      <c r="AJ78" s="159">
        <f ca="1">AI78-IF(AJ$70&lt;='תכנון הבראה'!$D53,'תכנון הבראה'!$C53,0)</f>
        <v>0</v>
      </c>
      <c r="AK78" s="159">
        <f ca="1">AJ78-IF(AK$70&lt;='תכנון הבראה'!$D53,'תכנון הבראה'!$C53,0)</f>
        <v>0</v>
      </c>
      <c r="AL78" s="159">
        <f ca="1">AK78-IF(AL$70&lt;='תכנון הבראה'!$D53,'תכנון הבראה'!$C53,0)</f>
        <v>0</v>
      </c>
      <c r="AM78" s="159">
        <f ca="1">AL78-IF(AM$70&lt;='תכנון הבראה'!$D53,'תכנון הבראה'!$C53,0)</f>
        <v>0</v>
      </c>
      <c r="AN78" s="159">
        <f ca="1">AM78-IF(AN$70&lt;='תכנון הבראה'!$D53,'תכנון הבראה'!$C53,0)</f>
        <v>0</v>
      </c>
      <c r="AO78" s="159">
        <f ca="1">AN78-IF(AO$70&lt;='תכנון הבראה'!$D53,'תכנון הבראה'!$C53,0)</f>
        <v>0</v>
      </c>
      <c r="AP78" s="159">
        <f ca="1">AO78-IF(AP$70&lt;='תכנון הבראה'!$D53,'תכנון הבראה'!$C53,0)</f>
        <v>0</v>
      </c>
      <c r="AQ78" s="159">
        <f ca="1">AP78-IF(AQ$70&lt;='תכנון הבראה'!$D53,'תכנון הבראה'!$C53,0)</f>
        <v>0</v>
      </c>
      <c r="AR78" s="159">
        <f ca="1">AQ78-IF(AR$70&lt;='תכנון הבראה'!$D53,'תכנון הבראה'!$C53,0)</f>
        <v>0</v>
      </c>
      <c r="AS78" s="159">
        <f ca="1">AR78-IF(AS$70&lt;='תכנון הבראה'!$D53,'תכנון הבראה'!$C53,0)</f>
        <v>0</v>
      </c>
      <c r="AT78" s="159">
        <f ca="1">AS78-IF(AT$70&lt;='תכנון הבראה'!$D53,'תכנון הבראה'!$C53,0)</f>
        <v>0</v>
      </c>
      <c r="AU78" s="159">
        <f ca="1">AT78-IF(AU$70&lt;='תכנון הבראה'!$D53,'תכנון הבראה'!$C53,0)</f>
        <v>0</v>
      </c>
      <c r="AV78" s="159">
        <f ca="1">AU78-IF(AV$70&lt;='תכנון הבראה'!$D53,'תכנון הבראה'!$C53,0)</f>
        <v>0</v>
      </c>
      <c r="AW78" s="159">
        <f ca="1">AV78-IF(AW$70&lt;='תכנון הבראה'!$D53,'תכנון הבראה'!$C53,0)</f>
        <v>0</v>
      </c>
      <c r="AX78" s="159">
        <f ca="1">AW78-IF(AX$70&lt;='תכנון הבראה'!$D53,'תכנון הבראה'!$C53,0)</f>
        <v>0</v>
      </c>
      <c r="AY78" s="159">
        <f ca="1">AX78-IF(AY$70&lt;='תכנון הבראה'!$D53,'תכנון הבראה'!$C53,0)</f>
        <v>0</v>
      </c>
      <c r="AZ78" s="159">
        <f ca="1">AY78-IF(AZ$70&lt;='תכנון הבראה'!$D53,'תכנון הבראה'!$C53,0)</f>
        <v>0</v>
      </c>
      <c r="BA78" s="159">
        <f ca="1">AZ78-IF(BA$70&lt;='תכנון הבראה'!$D53,'תכנון הבראה'!$C53,0)</f>
        <v>0</v>
      </c>
      <c r="BB78" s="159">
        <f ca="1">BA78-IF(BB$70&lt;='תכנון הבראה'!$D53,'תכנון הבראה'!$C53,0)</f>
        <v>0</v>
      </c>
      <c r="BC78" s="159">
        <f ca="1">BB78-IF(BC$70&lt;='תכנון הבראה'!$D53,'תכנון הבראה'!$C53,0)</f>
        <v>0</v>
      </c>
      <c r="BD78" s="159">
        <f ca="1">BC78-IF(BD$70&lt;='תכנון הבראה'!$D53,'תכנון הבראה'!$C53,0)</f>
        <v>0</v>
      </c>
      <c r="BE78" s="159">
        <f ca="1">BD78-IF(BE$70&lt;='תכנון הבראה'!$D53,'תכנון הבראה'!$C53,0)</f>
        <v>0</v>
      </c>
      <c r="BF78" s="159">
        <f ca="1">BE78-IF(BF$70&lt;='תכנון הבראה'!$D53,'תכנון הבראה'!$C53,0)</f>
        <v>0</v>
      </c>
      <c r="BG78" s="159">
        <f ca="1">BF78-IF(BG$70&lt;='תכנון הבראה'!$D53,'תכנון הבראה'!$C53,0)</f>
        <v>0</v>
      </c>
      <c r="BH78" s="159">
        <f ca="1">BG78-IF(BH$70&lt;='תכנון הבראה'!$D53,'תכנון הבראה'!$C53,0)</f>
        <v>0</v>
      </c>
      <c r="BI78" s="159">
        <f ca="1">BH78-IF(BI$70&lt;='תכנון הבראה'!$D53,'תכנון הבראה'!$C53,0)</f>
        <v>0</v>
      </c>
      <c r="BJ78" s="159">
        <f ca="1">BI78-IF(BJ$70&lt;='תכנון הבראה'!$D53,'תכנון הבראה'!$C53,0)</f>
        <v>0</v>
      </c>
      <c r="BK78" s="159">
        <f ca="1">BJ78-IF(BK$70&lt;='תכנון הבראה'!$D53,'תכנון הבראה'!$C53,0)</f>
        <v>0</v>
      </c>
      <c r="BL78" s="159">
        <f ca="1">BK78-IF(BL$70&lt;='תכנון הבראה'!$D53,'תכנון הבראה'!$C53,0)</f>
        <v>0</v>
      </c>
      <c r="BM78" s="159">
        <f ca="1">BL78-IF(BM$70&lt;='תכנון הבראה'!$D53,'תכנון הבראה'!$C53,0)</f>
        <v>0</v>
      </c>
      <c r="BN78" s="159">
        <f ca="1">BM78-IF(BN$70&lt;='תכנון הבראה'!$D53,'תכנון הבראה'!$C53,0)</f>
        <v>0</v>
      </c>
      <c r="BO78" s="159">
        <f ca="1">BN78-IF(BO$70&lt;='תכנון הבראה'!$D53,'תכנון הבראה'!$C53,0)</f>
        <v>0</v>
      </c>
      <c r="BP78" s="159">
        <f ca="1">BO78-IF(BP$70&lt;='תכנון הבראה'!$D53,'תכנון הבראה'!$C53,0)</f>
        <v>0</v>
      </c>
      <c r="BQ78" s="159">
        <f ca="1">BP78-IF(BQ$70&lt;='תכנון הבראה'!$D53,'תכנון הבראה'!$C53,0)</f>
        <v>0</v>
      </c>
      <c r="BR78" s="159">
        <f ca="1">BQ78-IF(BR$70&lt;='תכנון הבראה'!$D53,'תכנון הבראה'!$C53,0)</f>
        <v>0</v>
      </c>
      <c r="BS78" s="159">
        <f ca="1">BR78-IF(BS$70&lt;='תכנון הבראה'!$D53,'תכנון הבראה'!$C53,0)</f>
        <v>0</v>
      </c>
      <c r="BT78" s="159">
        <f ca="1">BS78-IF(BT$70&lt;='תכנון הבראה'!$D53,'תכנון הבראה'!$C53,0)</f>
        <v>0</v>
      </c>
      <c r="BU78" s="159">
        <f ca="1">BT78-IF(BU$70&lt;='תכנון הבראה'!$D53,'תכנון הבראה'!$C53,0)</f>
        <v>0</v>
      </c>
      <c r="BV78" s="159">
        <f ca="1">BU78-IF(BV$70&lt;='תכנון הבראה'!$D53,'תכנון הבראה'!$C53,0)</f>
        <v>0</v>
      </c>
      <c r="BW78" s="159">
        <f ca="1">BV78-IF(BW$70&lt;='תכנון הבראה'!$D53,'תכנון הבראה'!$C53,0)</f>
        <v>0</v>
      </c>
      <c r="BX78" s="159">
        <f ca="1">BW78-IF(BX$70&lt;='תכנון הבראה'!$D53,'תכנון הבראה'!$C53,0)</f>
        <v>0</v>
      </c>
      <c r="BY78" s="159">
        <f ca="1">BX78-IF(BY$70&lt;='תכנון הבראה'!$D53,'תכנון הבראה'!$C53,0)</f>
        <v>0</v>
      </c>
      <c r="BZ78" s="159">
        <f ca="1">BY78-IF(BZ$70&lt;='תכנון הבראה'!$D53,'תכנון הבראה'!$C53,0)</f>
        <v>0</v>
      </c>
      <c r="CA78" s="159">
        <f ca="1">BZ78-IF(CA$70&lt;='תכנון הבראה'!$D53,'תכנון הבראה'!$C53,0)</f>
        <v>0</v>
      </c>
      <c r="CB78" s="159">
        <f ca="1">CA78-IF(CB$70&lt;='תכנון הבראה'!$D53,'תכנון הבראה'!$C53,0)</f>
        <v>0</v>
      </c>
      <c r="CC78" s="159">
        <f ca="1">CB78-IF(CC$70&lt;='תכנון הבראה'!$D53,'תכנון הבראה'!$C53,0)</f>
        <v>0</v>
      </c>
      <c r="CD78" s="159">
        <f ca="1">CC78-IF(CD$70&lt;='תכנון הבראה'!$D53,'תכנון הבראה'!$C53,0)</f>
        <v>0</v>
      </c>
      <c r="CE78" s="159">
        <f ca="1">CD78-IF(CE$70&lt;='תכנון הבראה'!$D53,'תכנון הבראה'!$C53,0)</f>
        <v>0</v>
      </c>
      <c r="CF78" s="159">
        <f ca="1">CE78-IF(CF$70&lt;='תכנון הבראה'!$D53,'תכנון הבראה'!$C53,0)</f>
        <v>0</v>
      </c>
      <c r="CG78" s="159">
        <f ca="1">CF78-IF(CG$70&lt;='תכנון הבראה'!$D53,'תכנון הבראה'!$C53,0)</f>
        <v>0</v>
      </c>
      <c r="CH78" s="159">
        <f ca="1">CG78-IF(CH$70&lt;='תכנון הבראה'!$D53,'תכנון הבראה'!$C53,0)</f>
        <v>0</v>
      </c>
      <c r="CI78" s="159">
        <f ca="1">CH78-IF(CI$70&lt;='תכנון הבראה'!$D53,'תכנון הבראה'!$C53,0)</f>
        <v>0</v>
      </c>
      <c r="CJ78" s="159">
        <f ca="1">CI78-IF(CJ$70&lt;='תכנון הבראה'!$D53,'תכנון הבראה'!$C53,0)</f>
        <v>0</v>
      </c>
      <c r="CK78" s="159">
        <f ca="1">CJ78-IF(CK$70&lt;='תכנון הבראה'!$D53,'תכנון הבראה'!$C53,0)</f>
        <v>0</v>
      </c>
      <c r="CL78" s="159">
        <f ca="1">CK78-IF(CL$70&lt;='תכנון הבראה'!$D53,'תכנון הבראה'!$C53,0)</f>
        <v>0</v>
      </c>
      <c r="CM78" s="159">
        <f ca="1">CL78-IF(CM$70&lt;='תכנון הבראה'!$D53,'תכנון הבראה'!$C53,0)</f>
        <v>0</v>
      </c>
      <c r="CN78" s="159">
        <f ca="1">CM78-IF(CN$70&lt;='תכנון הבראה'!$D53,'תכנון הבראה'!$C53,0)</f>
        <v>0</v>
      </c>
      <c r="CO78" s="159">
        <f ca="1">CN78-IF(CO$70&lt;='תכנון הבראה'!$D53,'תכנון הבראה'!$C53,0)</f>
        <v>0</v>
      </c>
      <c r="CP78" s="159">
        <f ca="1">CO78-IF(CP$70&lt;='תכנון הבראה'!$D53,'תכנון הבראה'!$C53,0)</f>
        <v>0</v>
      </c>
      <c r="CQ78" s="159">
        <f ca="1">CP78-IF(CQ$70&lt;='תכנון הבראה'!$D53,'תכנון הבראה'!$C53,0)</f>
        <v>0</v>
      </c>
      <c r="CR78" s="159">
        <f ca="1">CQ78-IF(CR$70&lt;='תכנון הבראה'!$D53,'תכנון הבראה'!$C53,0)</f>
        <v>0</v>
      </c>
      <c r="CS78" s="159">
        <f ca="1">CR78-IF(CS$70&lt;='תכנון הבראה'!$D53,'תכנון הבראה'!$C53,0)</f>
        <v>0</v>
      </c>
      <c r="CT78" s="159">
        <f ca="1">CS78-IF(CT$70&lt;='תכנון הבראה'!$D53,'תכנון הבראה'!$C53,0)</f>
        <v>0</v>
      </c>
      <c r="CU78" s="159">
        <f ca="1">CT78-IF(CU$70&lt;='תכנון הבראה'!$D53,'תכנון הבראה'!$C53,0)</f>
        <v>0</v>
      </c>
      <c r="CV78" s="159">
        <f ca="1">CU78-IF(CV$70&lt;='תכנון הבראה'!$D53,'תכנון הבראה'!$C53,0)</f>
        <v>0</v>
      </c>
      <c r="CW78" s="159">
        <f ca="1">CV78-IF(CW$70&lt;='תכנון הבראה'!$D53,'תכנון הבראה'!$C53,0)</f>
        <v>0</v>
      </c>
      <c r="CX78" s="159">
        <f ca="1">CW78-IF(CX$70&lt;='תכנון הבראה'!$D53,'תכנון הבראה'!$C53,0)</f>
        <v>0</v>
      </c>
      <c r="CY78" s="159">
        <f ca="1">CX78-IF(CY$70&lt;='תכנון הבראה'!$D53,'תכנון הבראה'!$C53,0)</f>
        <v>0</v>
      </c>
      <c r="CZ78" s="159">
        <f ca="1">CY78-IF(CZ$70&lt;='תכנון הבראה'!$D53,'תכנון הבראה'!$C53,0)</f>
        <v>0</v>
      </c>
    </row>
    <row r="79" spans="1:105" ht="12.75" hidden="1" customHeight="1" outlineLevel="1">
      <c r="A79" s="192" t="str">
        <f ca="1">'תכנון הבראה'!A54</f>
        <v/>
      </c>
      <c r="B79" s="170"/>
      <c r="C79" s="171"/>
      <c r="D79" s="159">
        <f ca="1">'תכנון הבראה'!B54</f>
        <v>0</v>
      </c>
      <c r="E79" s="159">
        <f ca="1">D79-IF(E$70&lt;='תכנון הבראה'!$D54,'תכנון הבראה'!$C54,0)</f>
        <v>0</v>
      </c>
      <c r="F79" s="159">
        <f ca="1">E79-IF(F$70&lt;='תכנון הבראה'!$D54,'תכנון הבראה'!$C54,0)</f>
        <v>0</v>
      </c>
      <c r="G79" s="159">
        <f ca="1">F79-IF(G$70&lt;='תכנון הבראה'!$D54,'תכנון הבראה'!$C54,0)</f>
        <v>0</v>
      </c>
      <c r="H79" s="159">
        <f ca="1">G79-IF(H$70&lt;='תכנון הבראה'!$D54,'תכנון הבראה'!$C54,0)</f>
        <v>0</v>
      </c>
      <c r="I79" s="159">
        <f ca="1">H79-IF(I$70&lt;='תכנון הבראה'!$D54,'תכנון הבראה'!$C54,0)</f>
        <v>0</v>
      </c>
      <c r="J79" s="159">
        <f ca="1">I79-IF(J$70&lt;='תכנון הבראה'!$D54,'תכנון הבראה'!$C54,0)</f>
        <v>0</v>
      </c>
      <c r="K79" s="159">
        <f ca="1">J79-IF(K$70&lt;='תכנון הבראה'!$D54,'תכנון הבראה'!$C54,0)</f>
        <v>0</v>
      </c>
      <c r="L79" s="159">
        <f ca="1">K79-IF(L$70&lt;='תכנון הבראה'!$D54,'תכנון הבראה'!$C54,0)</f>
        <v>0</v>
      </c>
      <c r="M79" s="159">
        <f ca="1">L79-IF(M$70&lt;='תכנון הבראה'!$D54,'תכנון הבראה'!$C54,0)</f>
        <v>0</v>
      </c>
      <c r="N79" s="159">
        <f ca="1">M79-IF(N$70&lt;='תכנון הבראה'!$D54,'תכנון הבראה'!$C54,0)</f>
        <v>0</v>
      </c>
      <c r="O79" s="159">
        <f ca="1">N79-IF(O$70&lt;='תכנון הבראה'!$D54,'תכנון הבראה'!$C54,0)</f>
        <v>0</v>
      </c>
      <c r="P79" s="159">
        <f ca="1">O79-IF(P$70&lt;='תכנון הבראה'!$D54,'תכנון הבראה'!$C54,0)</f>
        <v>0</v>
      </c>
      <c r="Q79" s="159">
        <f ca="1">P79-IF(Q$70&lt;='תכנון הבראה'!$D54,'תכנון הבראה'!$C54,0)</f>
        <v>0</v>
      </c>
      <c r="R79" s="159">
        <f ca="1">Q79-IF(R$70&lt;='תכנון הבראה'!$D54,'תכנון הבראה'!$C54,0)</f>
        <v>0</v>
      </c>
      <c r="S79" s="159">
        <f ca="1">R79-IF(S$70&lt;='תכנון הבראה'!$D54,'תכנון הבראה'!$C54,0)</f>
        <v>0</v>
      </c>
      <c r="T79" s="159">
        <f ca="1">S79-IF(T$70&lt;='תכנון הבראה'!$D54,'תכנון הבראה'!$C54,0)</f>
        <v>0</v>
      </c>
      <c r="U79" s="159">
        <f ca="1">T79-IF(U$70&lt;='תכנון הבראה'!$D54,'תכנון הבראה'!$C54,0)</f>
        <v>0</v>
      </c>
      <c r="V79" s="159">
        <f ca="1">U79-IF(V$70&lt;='תכנון הבראה'!$D54,'תכנון הבראה'!$C54,0)</f>
        <v>0</v>
      </c>
      <c r="W79" s="159">
        <f ca="1">V79-IF(W$70&lt;='תכנון הבראה'!$D54,'תכנון הבראה'!$C54,0)</f>
        <v>0</v>
      </c>
      <c r="X79" s="159">
        <f ca="1">W79-IF(X$70&lt;='תכנון הבראה'!$D54,'תכנון הבראה'!$C54,0)</f>
        <v>0</v>
      </c>
      <c r="Y79" s="159">
        <f ca="1">X79-IF(Y$70&lt;='תכנון הבראה'!$D54,'תכנון הבראה'!$C54,0)</f>
        <v>0</v>
      </c>
      <c r="Z79" s="159">
        <f ca="1">Y79-IF(Z$70&lt;='תכנון הבראה'!$D54,'תכנון הבראה'!$C54,0)</f>
        <v>0</v>
      </c>
      <c r="AA79" s="159">
        <f ca="1">Z79-IF(AA$70&lt;='תכנון הבראה'!$D54,'תכנון הבראה'!$C54,0)</f>
        <v>0</v>
      </c>
      <c r="AB79" s="159">
        <f ca="1">AA79-IF(AB$70&lt;='תכנון הבראה'!$D54,'תכנון הבראה'!$C54,0)</f>
        <v>0</v>
      </c>
      <c r="AC79" s="159">
        <f ca="1">AB79-IF(AC$70&lt;='תכנון הבראה'!$D54,'תכנון הבראה'!$C54,0)</f>
        <v>0</v>
      </c>
      <c r="AD79" s="159">
        <f ca="1">AC79-IF(AD$70&lt;='תכנון הבראה'!$D54,'תכנון הבראה'!$C54,0)</f>
        <v>0</v>
      </c>
      <c r="AE79" s="159">
        <f ca="1">AD79-IF(AE$70&lt;='תכנון הבראה'!$D54,'תכנון הבראה'!$C54,0)</f>
        <v>0</v>
      </c>
      <c r="AF79" s="159">
        <f ca="1">AE79-IF(AF$70&lt;='תכנון הבראה'!$D54,'תכנון הבראה'!$C54,0)</f>
        <v>0</v>
      </c>
      <c r="AG79" s="159">
        <f ca="1">AF79-IF(AG$70&lt;='תכנון הבראה'!$D54,'תכנון הבראה'!$C54,0)</f>
        <v>0</v>
      </c>
      <c r="AH79" s="159">
        <f ca="1">AG79-IF(AH$70&lt;='תכנון הבראה'!$D54,'תכנון הבראה'!$C54,0)</f>
        <v>0</v>
      </c>
      <c r="AI79" s="159">
        <f ca="1">AH79-IF(AI$70&lt;='תכנון הבראה'!$D54,'תכנון הבראה'!$C54,0)</f>
        <v>0</v>
      </c>
      <c r="AJ79" s="159">
        <f ca="1">AI79-IF(AJ$70&lt;='תכנון הבראה'!$D54,'תכנון הבראה'!$C54,0)</f>
        <v>0</v>
      </c>
      <c r="AK79" s="159">
        <f ca="1">AJ79-IF(AK$70&lt;='תכנון הבראה'!$D54,'תכנון הבראה'!$C54,0)</f>
        <v>0</v>
      </c>
      <c r="AL79" s="159">
        <f ca="1">AK79-IF(AL$70&lt;='תכנון הבראה'!$D54,'תכנון הבראה'!$C54,0)</f>
        <v>0</v>
      </c>
      <c r="AM79" s="159">
        <f ca="1">AL79-IF(AM$70&lt;='תכנון הבראה'!$D54,'תכנון הבראה'!$C54,0)</f>
        <v>0</v>
      </c>
      <c r="AN79" s="159">
        <f ca="1">AM79-IF(AN$70&lt;='תכנון הבראה'!$D54,'תכנון הבראה'!$C54,0)</f>
        <v>0</v>
      </c>
      <c r="AO79" s="159">
        <f ca="1">AN79-IF(AO$70&lt;='תכנון הבראה'!$D54,'תכנון הבראה'!$C54,0)</f>
        <v>0</v>
      </c>
      <c r="AP79" s="159">
        <f ca="1">AO79-IF(AP$70&lt;='תכנון הבראה'!$D54,'תכנון הבראה'!$C54,0)</f>
        <v>0</v>
      </c>
      <c r="AQ79" s="159">
        <f ca="1">AP79-IF(AQ$70&lt;='תכנון הבראה'!$D54,'תכנון הבראה'!$C54,0)</f>
        <v>0</v>
      </c>
      <c r="AR79" s="159">
        <f ca="1">AQ79-IF(AR$70&lt;='תכנון הבראה'!$D54,'תכנון הבראה'!$C54,0)</f>
        <v>0</v>
      </c>
      <c r="AS79" s="159">
        <f ca="1">AR79-IF(AS$70&lt;='תכנון הבראה'!$D54,'תכנון הבראה'!$C54,0)</f>
        <v>0</v>
      </c>
      <c r="AT79" s="159">
        <f ca="1">AS79-IF(AT$70&lt;='תכנון הבראה'!$D54,'תכנון הבראה'!$C54,0)</f>
        <v>0</v>
      </c>
      <c r="AU79" s="159">
        <f ca="1">AT79-IF(AU$70&lt;='תכנון הבראה'!$D54,'תכנון הבראה'!$C54,0)</f>
        <v>0</v>
      </c>
      <c r="AV79" s="159">
        <f ca="1">AU79-IF(AV$70&lt;='תכנון הבראה'!$D54,'תכנון הבראה'!$C54,0)</f>
        <v>0</v>
      </c>
      <c r="AW79" s="159">
        <f ca="1">AV79-IF(AW$70&lt;='תכנון הבראה'!$D54,'תכנון הבראה'!$C54,0)</f>
        <v>0</v>
      </c>
      <c r="AX79" s="159">
        <f ca="1">AW79-IF(AX$70&lt;='תכנון הבראה'!$D54,'תכנון הבראה'!$C54,0)</f>
        <v>0</v>
      </c>
      <c r="AY79" s="159">
        <f ca="1">AX79-IF(AY$70&lt;='תכנון הבראה'!$D54,'תכנון הבראה'!$C54,0)</f>
        <v>0</v>
      </c>
      <c r="AZ79" s="159">
        <f ca="1">AY79-IF(AZ$70&lt;='תכנון הבראה'!$D54,'תכנון הבראה'!$C54,0)</f>
        <v>0</v>
      </c>
      <c r="BA79" s="159">
        <f ca="1">AZ79-IF(BA$70&lt;='תכנון הבראה'!$D54,'תכנון הבראה'!$C54,0)</f>
        <v>0</v>
      </c>
      <c r="BB79" s="159">
        <f ca="1">BA79-IF(BB$70&lt;='תכנון הבראה'!$D54,'תכנון הבראה'!$C54,0)</f>
        <v>0</v>
      </c>
      <c r="BC79" s="159">
        <f ca="1">BB79-IF(BC$70&lt;='תכנון הבראה'!$D54,'תכנון הבראה'!$C54,0)</f>
        <v>0</v>
      </c>
      <c r="BD79" s="159">
        <f ca="1">BC79-IF(BD$70&lt;='תכנון הבראה'!$D54,'תכנון הבראה'!$C54,0)</f>
        <v>0</v>
      </c>
      <c r="BE79" s="159">
        <f ca="1">BD79-IF(BE$70&lt;='תכנון הבראה'!$D54,'תכנון הבראה'!$C54,0)</f>
        <v>0</v>
      </c>
      <c r="BF79" s="159">
        <f ca="1">BE79-IF(BF$70&lt;='תכנון הבראה'!$D54,'תכנון הבראה'!$C54,0)</f>
        <v>0</v>
      </c>
      <c r="BG79" s="159">
        <f ca="1">BF79-IF(BG$70&lt;='תכנון הבראה'!$D54,'תכנון הבראה'!$C54,0)</f>
        <v>0</v>
      </c>
      <c r="BH79" s="159">
        <f ca="1">BG79-IF(BH$70&lt;='תכנון הבראה'!$D54,'תכנון הבראה'!$C54,0)</f>
        <v>0</v>
      </c>
      <c r="BI79" s="159">
        <f ca="1">BH79-IF(BI$70&lt;='תכנון הבראה'!$D54,'תכנון הבראה'!$C54,0)</f>
        <v>0</v>
      </c>
      <c r="BJ79" s="159">
        <f ca="1">BI79-IF(BJ$70&lt;='תכנון הבראה'!$D54,'תכנון הבראה'!$C54,0)</f>
        <v>0</v>
      </c>
      <c r="BK79" s="159">
        <f ca="1">BJ79-IF(BK$70&lt;='תכנון הבראה'!$D54,'תכנון הבראה'!$C54,0)</f>
        <v>0</v>
      </c>
      <c r="BL79" s="159">
        <f ca="1">BK79-IF(BL$70&lt;='תכנון הבראה'!$D54,'תכנון הבראה'!$C54,0)</f>
        <v>0</v>
      </c>
      <c r="BM79" s="159">
        <f ca="1">BL79-IF(BM$70&lt;='תכנון הבראה'!$D54,'תכנון הבראה'!$C54,0)</f>
        <v>0</v>
      </c>
      <c r="BN79" s="159">
        <f ca="1">BM79-IF(BN$70&lt;='תכנון הבראה'!$D54,'תכנון הבראה'!$C54,0)</f>
        <v>0</v>
      </c>
      <c r="BO79" s="159">
        <f ca="1">BN79-IF(BO$70&lt;='תכנון הבראה'!$D54,'תכנון הבראה'!$C54,0)</f>
        <v>0</v>
      </c>
      <c r="BP79" s="159">
        <f ca="1">BO79-IF(BP$70&lt;='תכנון הבראה'!$D54,'תכנון הבראה'!$C54,0)</f>
        <v>0</v>
      </c>
      <c r="BQ79" s="159">
        <f ca="1">BP79-IF(BQ$70&lt;='תכנון הבראה'!$D54,'תכנון הבראה'!$C54,0)</f>
        <v>0</v>
      </c>
      <c r="BR79" s="159">
        <f ca="1">BQ79-IF(BR$70&lt;='תכנון הבראה'!$D54,'תכנון הבראה'!$C54,0)</f>
        <v>0</v>
      </c>
      <c r="BS79" s="159">
        <f ca="1">BR79-IF(BS$70&lt;='תכנון הבראה'!$D54,'תכנון הבראה'!$C54,0)</f>
        <v>0</v>
      </c>
      <c r="BT79" s="159">
        <f ca="1">BS79-IF(BT$70&lt;='תכנון הבראה'!$D54,'תכנון הבראה'!$C54,0)</f>
        <v>0</v>
      </c>
      <c r="BU79" s="159">
        <f ca="1">BT79-IF(BU$70&lt;='תכנון הבראה'!$D54,'תכנון הבראה'!$C54,0)</f>
        <v>0</v>
      </c>
      <c r="BV79" s="159">
        <f ca="1">BU79-IF(BV$70&lt;='תכנון הבראה'!$D54,'תכנון הבראה'!$C54,0)</f>
        <v>0</v>
      </c>
      <c r="BW79" s="159">
        <f ca="1">BV79-IF(BW$70&lt;='תכנון הבראה'!$D54,'תכנון הבראה'!$C54,0)</f>
        <v>0</v>
      </c>
      <c r="BX79" s="159">
        <f ca="1">BW79-IF(BX$70&lt;='תכנון הבראה'!$D54,'תכנון הבראה'!$C54,0)</f>
        <v>0</v>
      </c>
      <c r="BY79" s="159">
        <f ca="1">BX79-IF(BY$70&lt;='תכנון הבראה'!$D54,'תכנון הבראה'!$C54,0)</f>
        <v>0</v>
      </c>
      <c r="BZ79" s="159">
        <f ca="1">BY79-IF(BZ$70&lt;='תכנון הבראה'!$D54,'תכנון הבראה'!$C54,0)</f>
        <v>0</v>
      </c>
      <c r="CA79" s="159">
        <f ca="1">BZ79-IF(CA$70&lt;='תכנון הבראה'!$D54,'תכנון הבראה'!$C54,0)</f>
        <v>0</v>
      </c>
      <c r="CB79" s="159">
        <f ca="1">CA79-IF(CB$70&lt;='תכנון הבראה'!$D54,'תכנון הבראה'!$C54,0)</f>
        <v>0</v>
      </c>
      <c r="CC79" s="159">
        <f ca="1">CB79-IF(CC$70&lt;='תכנון הבראה'!$D54,'תכנון הבראה'!$C54,0)</f>
        <v>0</v>
      </c>
      <c r="CD79" s="159">
        <f ca="1">CC79-IF(CD$70&lt;='תכנון הבראה'!$D54,'תכנון הבראה'!$C54,0)</f>
        <v>0</v>
      </c>
      <c r="CE79" s="159">
        <f ca="1">CD79-IF(CE$70&lt;='תכנון הבראה'!$D54,'תכנון הבראה'!$C54,0)</f>
        <v>0</v>
      </c>
      <c r="CF79" s="159">
        <f ca="1">CE79-IF(CF$70&lt;='תכנון הבראה'!$D54,'תכנון הבראה'!$C54,0)</f>
        <v>0</v>
      </c>
      <c r="CG79" s="159">
        <f ca="1">CF79-IF(CG$70&lt;='תכנון הבראה'!$D54,'תכנון הבראה'!$C54,0)</f>
        <v>0</v>
      </c>
      <c r="CH79" s="159">
        <f ca="1">CG79-IF(CH$70&lt;='תכנון הבראה'!$D54,'תכנון הבראה'!$C54,0)</f>
        <v>0</v>
      </c>
      <c r="CI79" s="159">
        <f ca="1">CH79-IF(CI$70&lt;='תכנון הבראה'!$D54,'תכנון הבראה'!$C54,0)</f>
        <v>0</v>
      </c>
      <c r="CJ79" s="159">
        <f ca="1">CI79-IF(CJ$70&lt;='תכנון הבראה'!$D54,'תכנון הבראה'!$C54,0)</f>
        <v>0</v>
      </c>
      <c r="CK79" s="159">
        <f ca="1">CJ79-IF(CK$70&lt;='תכנון הבראה'!$D54,'תכנון הבראה'!$C54,0)</f>
        <v>0</v>
      </c>
      <c r="CL79" s="159">
        <f ca="1">CK79-IF(CL$70&lt;='תכנון הבראה'!$D54,'תכנון הבראה'!$C54,0)</f>
        <v>0</v>
      </c>
      <c r="CM79" s="159">
        <f ca="1">CL79-IF(CM$70&lt;='תכנון הבראה'!$D54,'תכנון הבראה'!$C54,0)</f>
        <v>0</v>
      </c>
      <c r="CN79" s="159">
        <f ca="1">CM79-IF(CN$70&lt;='תכנון הבראה'!$D54,'תכנון הבראה'!$C54,0)</f>
        <v>0</v>
      </c>
      <c r="CO79" s="159">
        <f ca="1">CN79-IF(CO$70&lt;='תכנון הבראה'!$D54,'תכנון הבראה'!$C54,0)</f>
        <v>0</v>
      </c>
      <c r="CP79" s="159">
        <f ca="1">CO79-IF(CP$70&lt;='תכנון הבראה'!$D54,'תכנון הבראה'!$C54,0)</f>
        <v>0</v>
      </c>
      <c r="CQ79" s="159">
        <f ca="1">CP79-IF(CQ$70&lt;='תכנון הבראה'!$D54,'תכנון הבראה'!$C54,0)</f>
        <v>0</v>
      </c>
      <c r="CR79" s="159">
        <f ca="1">CQ79-IF(CR$70&lt;='תכנון הבראה'!$D54,'תכנון הבראה'!$C54,0)</f>
        <v>0</v>
      </c>
      <c r="CS79" s="159">
        <f ca="1">CR79-IF(CS$70&lt;='תכנון הבראה'!$D54,'תכנון הבראה'!$C54,0)</f>
        <v>0</v>
      </c>
      <c r="CT79" s="159">
        <f ca="1">CS79-IF(CT$70&lt;='תכנון הבראה'!$D54,'תכנון הבראה'!$C54,0)</f>
        <v>0</v>
      </c>
      <c r="CU79" s="159">
        <f ca="1">CT79-IF(CU$70&lt;='תכנון הבראה'!$D54,'תכנון הבראה'!$C54,0)</f>
        <v>0</v>
      </c>
      <c r="CV79" s="159">
        <f ca="1">CU79-IF(CV$70&lt;='תכנון הבראה'!$D54,'תכנון הבראה'!$C54,0)</f>
        <v>0</v>
      </c>
      <c r="CW79" s="159">
        <f ca="1">CV79-IF(CW$70&lt;='תכנון הבראה'!$D54,'תכנון הבראה'!$C54,0)</f>
        <v>0</v>
      </c>
      <c r="CX79" s="159">
        <f ca="1">CW79-IF(CX$70&lt;='תכנון הבראה'!$D54,'תכנון הבראה'!$C54,0)</f>
        <v>0</v>
      </c>
      <c r="CY79" s="159">
        <f ca="1">CX79-IF(CY$70&lt;='תכנון הבראה'!$D54,'תכנון הבראה'!$C54,0)</f>
        <v>0</v>
      </c>
      <c r="CZ79" s="159">
        <f ca="1">CY79-IF(CZ$70&lt;='תכנון הבראה'!$D54,'תכנון הבראה'!$C54,0)</f>
        <v>0</v>
      </c>
    </row>
    <row r="80" spans="1:105" ht="12.75" hidden="1" customHeight="1" outlineLevel="1">
      <c r="A80" s="192" t="str">
        <f ca="1">'תכנון הבראה'!A55</f>
        <v/>
      </c>
      <c r="B80" s="170"/>
      <c r="C80" s="171"/>
      <c r="D80" s="159">
        <f ca="1">'תכנון הבראה'!B55</f>
        <v>0</v>
      </c>
      <c r="E80" s="159">
        <f ca="1">D80-IF(E$70&lt;='תכנון הבראה'!$D55,'תכנון הבראה'!$C55,0)</f>
        <v>0</v>
      </c>
      <c r="F80" s="159">
        <f ca="1">E80-IF(F$70&lt;='תכנון הבראה'!$D55,'תכנון הבראה'!$C55,0)</f>
        <v>0</v>
      </c>
      <c r="G80" s="159">
        <f ca="1">F80-IF(G$70&lt;='תכנון הבראה'!$D55,'תכנון הבראה'!$C55,0)</f>
        <v>0</v>
      </c>
      <c r="H80" s="159">
        <f ca="1">G80-IF(H$70&lt;='תכנון הבראה'!$D55,'תכנון הבראה'!$C55,0)</f>
        <v>0</v>
      </c>
      <c r="I80" s="159">
        <f ca="1">H80-IF(I$70&lt;='תכנון הבראה'!$D55,'תכנון הבראה'!$C55,0)</f>
        <v>0</v>
      </c>
      <c r="J80" s="159">
        <f ca="1">I80-IF(J$70&lt;='תכנון הבראה'!$D55,'תכנון הבראה'!$C55,0)</f>
        <v>0</v>
      </c>
      <c r="K80" s="159">
        <f ca="1">J80-IF(K$70&lt;='תכנון הבראה'!$D55,'תכנון הבראה'!$C55,0)</f>
        <v>0</v>
      </c>
      <c r="L80" s="159">
        <f ca="1">K80-IF(L$70&lt;='תכנון הבראה'!$D55,'תכנון הבראה'!$C55,0)</f>
        <v>0</v>
      </c>
      <c r="M80" s="159">
        <f ca="1">L80-IF(M$70&lt;='תכנון הבראה'!$D55,'תכנון הבראה'!$C55,0)</f>
        <v>0</v>
      </c>
      <c r="N80" s="159">
        <f ca="1">M80-IF(N$70&lt;='תכנון הבראה'!$D55,'תכנון הבראה'!$C55,0)</f>
        <v>0</v>
      </c>
      <c r="O80" s="159">
        <f ca="1">N80-IF(O$70&lt;='תכנון הבראה'!$D55,'תכנון הבראה'!$C55,0)</f>
        <v>0</v>
      </c>
      <c r="P80" s="159">
        <f ca="1">O80-IF(P$70&lt;='תכנון הבראה'!$D55,'תכנון הבראה'!$C55,0)</f>
        <v>0</v>
      </c>
      <c r="Q80" s="159">
        <f ca="1">P80-IF(Q$70&lt;='תכנון הבראה'!$D55,'תכנון הבראה'!$C55,0)</f>
        <v>0</v>
      </c>
      <c r="R80" s="159">
        <f ca="1">Q80-IF(R$70&lt;='תכנון הבראה'!$D55,'תכנון הבראה'!$C55,0)</f>
        <v>0</v>
      </c>
      <c r="S80" s="159">
        <f ca="1">R80-IF(S$70&lt;='תכנון הבראה'!$D55,'תכנון הבראה'!$C55,0)</f>
        <v>0</v>
      </c>
      <c r="T80" s="159">
        <f ca="1">S80-IF(T$70&lt;='תכנון הבראה'!$D55,'תכנון הבראה'!$C55,0)</f>
        <v>0</v>
      </c>
      <c r="U80" s="159">
        <f ca="1">T80-IF(U$70&lt;='תכנון הבראה'!$D55,'תכנון הבראה'!$C55,0)</f>
        <v>0</v>
      </c>
      <c r="V80" s="159">
        <f ca="1">U80-IF(V$70&lt;='תכנון הבראה'!$D55,'תכנון הבראה'!$C55,0)</f>
        <v>0</v>
      </c>
      <c r="W80" s="159">
        <f ca="1">V80-IF(W$70&lt;='תכנון הבראה'!$D55,'תכנון הבראה'!$C55,0)</f>
        <v>0</v>
      </c>
      <c r="X80" s="159">
        <f ca="1">W80-IF(X$70&lt;='תכנון הבראה'!$D55,'תכנון הבראה'!$C55,0)</f>
        <v>0</v>
      </c>
      <c r="Y80" s="159">
        <f ca="1">X80-IF(Y$70&lt;='תכנון הבראה'!$D55,'תכנון הבראה'!$C55,0)</f>
        <v>0</v>
      </c>
      <c r="Z80" s="159">
        <f ca="1">Y80-IF(Z$70&lt;='תכנון הבראה'!$D55,'תכנון הבראה'!$C55,0)</f>
        <v>0</v>
      </c>
      <c r="AA80" s="159">
        <f ca="1">Z80-IF(AA$70&lt;='תכנון הבראה'!$D55,'תכנון הבראה'!$C55,0)</f>
        <v>0</v>
      </c>
      <c r="AB80" s="159">
        <f ca="1">AA80-IF(AB$70&lt;='תכנון הבראה'!$D55,'תכנון הבראה'!$C55,0)</f>
        <v>0</v>
      </c>
      <c r="AC80" s="159">
        <f ca="1">AB80-IF(AC$70&lt;='תכנון הבראה'!$D55,'תכנון הבראה'!$C55,0)</f>
        <v>0</v>
      </c>
      <c r="AD80" s="159">
        <f ca="1">AC80-IF(AD$70&lt;='תכנון הבראה'!$D55,'תכנון הבראה'!$C55,0)</f>
        <v>0</v>
      </c>
      <c r="AE80" s="159">
        <f ca="1">AD80-IF(AE$70&lt;='תכנון הבראה'!$D55,'תכנון הבראה'!$C55,0)</f>
        <v>0</v>
      </c>
      <c r="AF80" s="159">
        <f ca="1">AE80-IF(AF$70&lt;='תכנון הבראה'!$D55,'תכנון הבראה'!$C55,0)</f>
        <v>0</v>
      </c>
      <c r="AG80" s="159">
        <f ca="1">AF80-IF(AG$70&lt;='תכנון הבראה'!$D55,'תכנון הבראה'!$C55,0)</f>
        <v>0</v>
      </c>
      <c r="AH80" s="159">
        <f ca="1">AG80-IF(AH$70&lt;='תכנון הבראה'!$D55,'תכנון הבראה'!$C55,0)</f>
        <v>0</v>
      </c>
      <c r="AI80" s="159">
        <f ca="1">AH80-IF(AI$70&lt;='תכנון הבראה'!$D55,'תכנון הבראה'!$C55,0)</f>
        <v>0</v>
      </c>
      <c r="AJ80" s="159">
        <f ca="1">AI80-IF(AJ$70&lt;='תכנון הבראה'!$D55,'תכנון הבראה'!$C55,0)</f>
        <v>0</v>
      </c>
      <c r="AK80" s="159">
        <f ca="1">AJ80-IF(AK$70&lt;='תכנון הבראה'!$D55,'תכנון הבראה'!$C55,0)</f>
        <v>0</v>
      </c>
      <c r="AL80" s="159">
        <f ca="1">AK80-IF(AL$70&lt;='תכנון הבראה'!$D55,'תכנון הבראה'!$C55,0)</f>
        <v>0</v>
      </c>
      <c r="AM80" s="159">
        <f ca="1">AL80-IF(AM$70&lt;='תכנון הבראה'!$D55,'תכנון הבראה'!$C55,0)</f>
        <v>0</v>
      </c>
      <c r="AN80" s="159">
        <f ca="1">AM80-IF(AN$70&lt;='תכנון הבראה'!$D55,'תכנון הבראה'!$C55,0)</f>
        <v>0</v>
      </c>
      <c r="AO80" s="159">
        <f ca="1">AN80-IF(AO$70&lt;='תכנון הבראה'!$D55,'תכנון הבראה'!$C55,0)</f>
        <v>0</v>
      </c>
      <c r="AP80" s="159">
        <f ca="1">AO80-IF(AP$70&lt;='תכנון הבראה'!$D55,'תכנון הבראה'!$C55,0)</f>
        <v>0</v>
      </c>
      <c r="AQ80" s="159">
        <f ca="1">AP80-IF(AQ$70&lt;='תכנון הבראה'!$D55,'תכנון הבראה'!$C55,0)</f>
        <v>0</v>
      </c>
      <c r="AR80" s="159">
        <f ca="1">AQ80-IF(AR$70&lt;='תכנון הבראה'!$D55,'תכנון הבראה'!$C55,0)</f>
        <v>0</v>
      </c>
      <c r="AS80" s="159">
        <f ca="1">AR80-IF(AS$70&lt;='תכנון הבראה'!$D55,'תכנון הבראה'!$C55,0)</f>
        <v>0</v>
      </c>
      <c r="AT80" s="159">
        <f ca="1">AS80-IF(AT$70&lt;='תכנון הבראה'!$D55,'תכנון הבראה'!$C55,0)</f>
        <v>0</v>
      </c>
      <c r="AU80" s="159">
        <f ca="1">AT80-IF(AU$70&lt;='תכנון הבראה'!$D55,'תכנון הבראה'!$C55,0)</f>
        <v>0</v>
      </c>
      <c r="AV80" s="159">
        <f ca="1">AU80-IF(AV$70&lt;='תכנון הבראה'!$D55,'תכנון הבראה'!$C55,0)</f>
        <v>0</v>
      </c>
      <c r="AW80" s="159">
        <f ca="1">AV80-IF(AW$70&lt;='תכנון הבראה'!$D55,'תכנון הבראה'!$C55,0)</f>
        <v>0</v>
      </c>
      <c r="AX80" s="159">
        <f ca="1">AW80-IF(AX$70&lt;='תכנון הבראה'!$D55,'תכנון הבראה'!$C55,0)</f>
        <v>0</v>
      </c>
      <c r="AY80" s="159">
        <f ca="1">AX80-IF(AY$70&lt;='תכנון הבראה'!$D55,'תכנון הבראה'!$C55,0)</f>
        <v>0</v>
      </c>
      <c r="AZ80" s="159">
        <f ca="1">AY80-IF(AZ$70&lt;='תכנון הבראה'!$D55,'תכנון הבראה'!$C55,0)</f>
        <v>0</v>
      </c>
      <c r="BA80" s="159">
        <f ca="1">AZ80-IF(BA$70&lt;='תכנון הבראה'!$D55,'תכנון הבראה'!$C55,0)</f>
        <v>0</v>
      </c>
      <c r="BB80" s="159">
        <f ca="1">BA80-IF(BB$70&lt;='תכנון הבראה'!$D55,'תכנון הבראה'!$C55,0)</f>
        <v>0</v>
      </c>
      <c r="BC80" s="159">
        <f ca="1">BB80-IF(BC$70&lt;='תכנון הבראה'!$D55,'תכנון הבראה'!$C55,0)</f>
        <v>0</v>
      </c>
      <c r="BD80" s="159">
        <f ca="1">BC80-IF(BD$70&lt;='תכנון הבראה'!$D55,'תכנון הבראה'!$C55,0)</f>
        <v>0</v>
      </c>
      <c r="BE80" s="159">
        <f ca="1">BD80-IF(BE$70&lt;='תכנון הבראה'!$D55,'תכנון הבראה'!$C55,0)</f>
        <v>0</v>
      </c>
      <c r="BF80" s="159">
        <f ca="1">BE80-IF(BF$70&lt;='תכנון הבראה'!$D55,'תכנון הבראה'!$C55,0)</f>
        <v>0</v>
      </c>
      <c r="BG80" s="159">
        <f ca="1">BF80-IF(BG$70&lt;='תכנון הבראה'!$D55,'תכנון הבראה'!$C55,0)</f>
        <v>0</v>
      </c>
      <c r="BH80" s="159">
        <f ca="1">BG80-IF(BH$70&lt;='תכנון הבראה'!$D55,'תכנון הבראה'!$C55,0)</f>
        <v>0</v>
      </c>
      <c r="BI80" s="159">
        <f ca="1">BH80-IF(BI$70&lt;='תכנון הבראה'!$D55,'תכנון הבראה'!$C55,0)</f>
        <v>0</v>
      </c>
      <c r="BJ80" s="159">
        <f ca="1">BI80-IF(BJ$70&lt;='תכנון הבראה'!$D55,'תכנון הבראה'!$C55,0)</f>
        <v>0</v>
      </c>
      <c r="BK80" s="159">
        <f ca="1">BJ80-IF(BK$70&lt;='תכנון הבראה'!$D55,'תכנון הבראה'!$C55,0)</f>
        <v>0</v>
      </c>
      <c r="BL80" s="159">
        <f ca="1">BK80-IF(BL$70&lt;='תכנון הבראה'!$D55,'תכנון הבראה'!$C55,0)</f>
        <v>0</v>
      </c>
      <c r="BM80" s="159">
        <f ca="1">BL80-IF(BM$70&lt;='תכנון הבראה'!$D55,'תכנון הבראה'!$C55,0)</f>
        <v>0</v>
      </c>
      <c r="BN80" s="159">
        <f ca="1">BM80-IF(BN$70&lt;='תכנון הבראה'!$D55,'תכנון הבראה'!$C55,0)</f>
        <v>0</v>
      </c>
      <c r="BO80" s="159">
        <f ca="1">BN80-IF(BO$70&lt;='תכנון הבראה'!$D55,'תכנון הבראה'!$C55,0)</f>
        <v>0</v>
      </c>
      <c r="BP80" s="159">
        <f ca="1">BO80-IF(BP$70&lt;='תכנון הבראה'!$D55,'תכנון הבראה'!$C55,0)</f>
        <v>0</v>
      </c>
      <c r="BQ80" s="159">
        <f ca="1">BP80-IF(BQ$70&lt;='תכנון הבראה'!$D55,'תכנון הבראה'!$C55,0)</f>
        <v>0</v>
      </c>
      <c r="BR80" s="159">
        <f ca="1">BQ80-IF(BR$70&lt;='תכנון הבראה'!$D55,'תכנון הבראה'!$C55,0)</f>
        <v>0</v>
      </c>
      <c r="BS80" s="159">
        <f ca="1">BR80-IF(BS$70&lt;='תכנון הבראה'!$D55,'תכנון הבראה'!$C55,0)</f>
        <v>0</v>
      </c>
      <c r="BT80" s="159">
        <f ca="1">BS80-IF(BT$70&lt;='תכנון הבראה'!$D55,'תכנון הבראה'!$C55,0)</f>
        <v>0</v>
      </c>
      <c r="BU80" s="159">
        <f ca="1">BT80-IF(BU$70&lt;='תכנון הבראה'!$D55,'תכנון הבראה'!$C55,0)</f>
        <v>0</v>
      </c>
      <c r="BV80" s="159">
        <f ca="1">BU80-IF(BV$70&lt;='תכנון הבראה'!$D55,'תכנון הבראה'!$C55,0)</f>
        <v>0</v>
      </c>
      <c r="BW80" s="159">
        <f ca="1">BV80-IF(BW$70&lt;='תכנון הבראה'!$D55,'תכנון הבראה'!$C55,0)</f>
        <v>0</v>
      </c>
      <c r="BX80" s="159">
        <f ca="1">BW80-IF(BX$70&lt;='תכנון הבראה'!$D55,'תכנון הבראה'!$C55,0)</f>
        <v>0</v>
      </c>
      <c r="BY80" s="159">
        <f ca="1">BX80-IF(BY$70&lt;='תכנון הבראה'!$D55,'תכנון הבראה'!$C55,0)</f>
        <v>0</v>
      </c>
      <c r="BZ80" s="159">
        <f ca="1">BY80-IF(BZ$70&lt;='תכנון הבראה'!$D55,'תכנון הבראה'!$C55,0)</f>
        <v>0</v>
      </c>
      <c r="CA80" s="159">
        <f ca="1">BZ80-IF(CA$70&lt;='תכנון הבראה'!$D55,'תכנון הבראה'!$C55,0)</f>
        <v>0</v>
      </c>
      <c r="CB80" s="159">
        <f ca="1">CA80-IF(CB$70&lt;='תכנון הבראה'!$D55,'תכנון הבראה'!$C55,0)</f>
        <v>0</v>
      </c>
      <c r="CC80" s="159">
        <f ca="1">CB80-IF(CC$70&lt;='תכנון הבראה'!$D55,'תכנון הבראה'!$C55,0)</f>
        <v>0</v>
      </c>
      <c r="CD80" s="159">
        <f ca="1">CC80-IF(CD$70&lt;='תכנון הבראה'!$D55,'תכנון הבראה'!$C55,0)</f>
        <v>0</v>
      </c>
      <c r="CE80" s="159">
        <f ca="1">CD80-IF(CE$70&lt;='תכנון הבראה'!$D55,'תכנון הבראה'!$C55,0)</f>
        <v>0</v>
      </c>
      <c r="CF80" s="159">
        <f ca="1">CE80-IF(CF$70&lt;='תכנון הבראה'!$D55,'תכנון הבראה'!$C55,0)</f>
        <v>0</v>
      </c>
      <c r="CG80" s="159">
        <f ca="1">CF80-IF(CG$70&lt;='תכנון הבראה'!$D55,'תכנון הבראה'!$C55,0)</f>
        <v>0</v>
      </c>
      <c r="CH80" s="159">
        <f ca="1">CG80-IF(CH$70&lt;='תכנון הבראה'!$D55,'תכנון הבראה'!$C55,0)</f>
        <v>0</v>
      </c>
      <c r="CI80" s="159">
        <f ca="1">CH80-IF(CI$70&lt;='תכנון הבראה'!$D55,'תכנון הבראה'!$C55,0)</f>
        <v>0</v>
      </c>
      <c r="CJ80" s="159">
        <f ca="1">CI80-IF(CJ$70&lt;='תכנון הבראה'!$D55,'תכנון הבראה'!$C55,0)</f>
        <v>0</v>
      </c>
      <c r="CK80" s="159">
        <f ca="1">CJ80-IF(CK$70&lt;='תכנון הבראה'!$D55,'תכנון הבראה'!$C55,0)</f>
        <v>0</v>
      </c>
      <c r="CL80" s="159">
        <f ca="1">CK80-IF(CL$70&lt;='תכנון הבראה'!$D55,'תכנון הבראה'!$C55,0)</f>
        <v>0</v>
      </c>
      <c r="CM80" s="159">
        <f ca="1">CL80-IF(CM$70&lt;='תכנון הבראה'!$D55,'תכנון הבראה'!$C55,0)</f>
        <v>0</v>
      </c>
      <c r="CN80" s="159">
        <f ca="1">CM80-IF(CN$70&lt;='תכנון הבראה'!$D55,'תכנון הבראה'!$C55,0)</f>
        <v>0</v>
      </c>
      <c r="CO80" s="159">
        <f ca="1">CN80-IF(CO$70&lt;='תכנון הבראה'!$D55,'תכנון הבראה'!$C55,0)</f>
        <v>0</v>
      </c>
      <c r="CP80" s="159">
        <f ca="1">CO80-IF(CP$70&lt;='תכנון הבראה'!$D55,'תכנון הבראה'!$C55,0)</f>
        <v>0</v>
      </c>
      <c r="CQ80" s="159">
        <f ca="1">CP80-IF(CQ$70&lt;='תכנון הבראה'!$D55,'תכנון הבראה'!$C55,0)</f>
        <v>0</v>
      </c>
      <c r="CR80" s="159">
        <f ca="1">CQ80-IF(CR$70&lt;='תכנון הבראה'!$D55,'תכנון הבראה'!$C55,0)</f>
        <v>0</v>
      </c>
      <c r="CS80" s="159">
        <f ca="1">CR80-IF(CS$70&lt;='תכנון הבראה'!$D55,'תכנון הבראה'!$C55,0)</f>
        <v>0</v>
      </c>
      <c r="CT80" s="159">
        <f ca="1">CS80-IF(CT$70&lt;='תכנון הבראה'!$D55,'תכנון הבראה'!$C55,0)</f>
        <v>0</v>
      </c>
      <c r="CU80" s="159">
        <f ca="1">CT80-IF(CU$70&lt;='תכנון הבראה'!$D55,'תכנון הבראה'!$C55,0)</f>
        <v>0</v>
      </c>
      <c r="CV80" s="159">
        <f ca="1">CU80-IF(CV$70&lt;='תכנון הבראה'!$D55,'תכנון הבראה'!$C55,0)</f>
        <v>0</v>
      </c>
      <c r="CW80" s="159">
        <f ca="1">CV80-IF(CW$70&lt;='תכנון הבראה'!$D55,'תכנון הבראה'!$C55,0)</f>
        <v>0</v>
      </c>
      <c r="CX80" s="159">
        <f ca="1">CW80-IF(CX$70&lt;='תכנון הבראה'!$D55,'תכנון הבראה'!$C55,0)</f>
        <v>0</v>
      </c>
      <c r="CY80" s="159">
        <f ca="1">CX80-IF(CY$70&lt;='תכנון הבראה'!$D55,'תכנון הבראה'!$C55,0)</f>
        <v>0</v>
      </c>
      <c r="CZ80" s="159">
        <f ca="1">CY80-IF(CZ$70&lt;='תכנון הבראה'!$D55,'תכנון הבראה'!$C55,0)</f>
        <v>0</v>
      </c>
    </row>
    <row r="81" spans="1:104" ht="12.75" hidden="1" customHeight="1" outlineLevel="1">
      <c r="A81" s="192" t="str">
        <f ca="1">'תכנון הבראה'!A56</f>
        <v/>
      </c>
      <c r="B81" s="170"/>
      <c r="C81" s="171"/>
      <c r="D81" s="159">
        <f ca="1">'תכנון הבראה'!B56</f>
        <v>0</v>
      </c>
      <c r="E81" s="159">
        <f ca="1">D81-IF(E$70&lt;='תכנון הבראה'!$D56,'תכנון הבראה'!$C56,0)</f>
        <v>0</v>
      </c>
      <c r="F81" s="159">
        <f ca="1">E81-IF(F$70&lt;='תכנון הבראה'!$D56,'תכנון הבראה'!$C56,0)</f>
        <v>0</v>
      </c>
      <c r="G81" s="159">
        <f ca="1">F81-IF(G$70&lt;='תכנון הבראה'!$D56,'תכנון הבראה'!$C56,0)</f>
        <v>0</v>
      </c>
      <c r="H81" s="159">
        <f ca="1">G81-IF(H$70&lt;='תכנון הבראה'!$D56,'תכנון הבראה'!$C56,0)</f>
        <v>0</v>
      </c>
      <c r="I81" s="159">
        <f ca="1">H81-IF(I$70&lt;='תכנון הבראה'!$D56,'תכנון הבראה'!$C56,0)</f>
        <v>0</v>
      </c>
      <c r="J81" s="159">
        <f ca="1">I81-IF(J$70&lt;='תכנון הבראה'!$D56,'תכנון הבראה'!$C56,0)</f>
        <v>0</v>
      </c>
      <c r="K81" s="159">
        <f ca="1">J81-IF(K$70&lt;='תכנון הבראה'!$D56,'תכנון הבראה'!$C56,0)</f>
        <v>0</v>
      </c>
      <c r="L81" s="159">
        <f ca="1">K81-IF(L$70&lt;='תכנון הבראה'!$D56,'תכנון הבראה'!$C56,0)</f>
        <v>0</v>
      </c>
      <c r="M81" s="159">
        <f ca="1">L81-IF(M$70&lt;='תכנון הבראה'!$D56,'תכנון הבראה'!$C56,0)</f>
        <v>0</v>
      </c>
      <c r="N81" s="159">
        <f ca="1">M81-IF(N$70&lt;='תכנון הבראה'!$D56,'תכנון הבראה'!$C56,0)</f>
        <v>0</v>
      </c>
      <c r="O81" s="159">
        <f ca="1">N81-IF(O$70&lt;='תכנון הבראה'!$D56,'תכנון הבראה'!$C56,0)</f>
        <v>0</v>
      </c>
      <c r="P81" s="159">
        <f ca="1">O81-IF(P$70&lt;='תכנון הבראה'!$D56,'תכנון הבראה'!$C56,0)</f>
        <v>0</v>
      </c>
      <c r="Q81" s="159">
        <f ca="1">P81-IF(Q$70&lt;='תכנון הבראה'!$D56,'תכנון הבראה'!$C56,0)</f>
        <v>0</v>
      </c>
      <c r="R81" s="159">
        <f ca="1">Q81-IF(R$70&lt;='תכנון הבראה'!$D56,'תכנון הבראה'!$C56,0)</f>
        <v>0</v>
      </c>
      <c r="S81" s="159">
        <f ca="1">R81-IF(S$70&lt;='תכנון הבראה'!$D56,'תכנון הבראה'!$C56,0)</f>
        <v>0</v>
      </c>
      <c r="T81" s="159">
        <f ca="1">S81-IF(T$70&lt;='תכנון הבראה'!$D56,'תכנון הבראה'!$C56,0)</f>
        <v>0</v>
      </c>
      <c r="U81" s="159">
        <f ca="1">T81-IF(U$70&lt;='תכנון הבראה'!$D56,'תכנון הבראה'!$C56,0)</f>
        <v>0</v>
      </c>
      <c r="V81" s="159">
        <f ca="1">U81-IF(V$70&lt;='תכנון הבראה'!$D56,'תכנון הבראה'!$C56,0)</f>
        <v>0</v>
      </c>
      <c r="W81" s="159">
        <f ca="1">V81-IF(W$70&lt;='תכנון הבראה'!$D56,'תכנון הבראה'!$C56,0)</f>
        <v>0</v>
      </c>
      <c r="X81" s="159">
        <f ca="1">W81-IF(X$70&lt;='תכנון הבראה'!$D56,'תכנון הבראה'!$C56,0)</f>
        <v>0</v>
      </c>
      <c r="Y81" s="159">
        <f ca="1">X81-IF(Y$70&lt;='תכנון הבראה'!$D56,'תכנון הבראה'!$C56,0)</f>
        <v>0</v>
      </c>
      <c r="Z81" s="159">
        <f ca="1">Y81-IF(Z$70&lt;='תכנון הבראה'!$D56,'תכנון הבראה'!$C56,0)</f>
        <v>0</v>
      </c>
      <c r="AA81" s="159">
        <f ca="1">Z81-IF(AA$70&lt;='תכנון הבראה'!$D56,'תכנון הבראה'!$C56,0)</f>
        <v>0</v>
      </c>
      <c r="AB81" s="159">
        <f ca="1">AA81-IF(AB$70&lt;='תכנון הבראה'!$D56,'תכנון הבראה'!$C56,0)</f>
        <v>0</v>
      </c>
      <c r="AC81" s="159">
        <f ca="1">AB81-IF(AC$70&lt;='תכנון הבראה'!$D56,'תכנון הבראה'!$C56,0)</f>
        <v>0</v>
      </c>
      <c r="AD81" s="159">
        <f ca="1">AC81-IF(AD$70&lt;='תכנון הבראה'!$D56,'תכנון הבראה'!$C56,0)</f>
        <v>0</v>
      </c>
      <c r="AE81" s="159">
        <f ca="1">AD81-IF(AE$70&lt;='תכנון הבראה'!$D56,'תכנון הבראה'!$C56,0)</f>
        <v>0</v>
      </c>
      <c r="AF81" s="159">
        <f ca="1">AE81-IF(AF$70&lt;='תכנון הבראה'!$D56,'תכנון הבראה'!$C56,0)</f>
        <v>0</v>
      </c>
      <c r="AG81" s="159">
        <f ca="1">AF81-IF(AG$70&lt;='תכנון הבראה'!$D56,'תכנון הבראה'!$C56,0)</f>
        <v>0</v>
      </c>
      <c r="AH81" s="159">
        <f ca="1">AG81-IF(AH$70&lt;='תכנון הבראה'!$D56,'תכנון הבראה'!$C56,0)</f>
        <v>0</v>
      </c>
      <c r="AI81" s="159">
        <f ca="1">AH81-IF(AI$70&lt;='תכנון הבראה'!$D56,'תכנון הבראה'!$C56,0)</f>
        <v>0</v>
      </c>
      <c r="AJ81" s="159">
        <f ca="1">AI81-IF(AJ$70&lt;='תכנון הבראה'!$D56,'תכנון הבראה'!$C56,0)</f>
        <v>0</v>
      </c>
      <c r="AK81" s="159">
        <f ca="1">AJ81-IF(AK$70&lt;='תכנון הבראה'!$D56,'תכנון הבראה'!$C56,0)</f>
        <v>0</v>
      </c>
      <c r="AL81" s="159">
        <f ca="1">AK81-IF(AL$70&lt;='תכנון הבראה'!$D56,'תכנון הבראה'!$C56,0)</f>
        <v>0</v>
      </c>
      <c r="AM81" s="159">
        <f ca="1">AL81-IF(AM$70&lt;='תכנון הבראה'!$D56,'תכנון הבראה'!$C56,0)</f>
        <v>0</v>
      </c>
      <c r="AN81" s="159">
        <f ca="1">AM81-IF(AN$70&lt;='תכנון הבראה'!$D56,'תכנון הבראה'!$C56,0)</f>
        <v>0</v>
      </c>
      <c r="AO81" s="159">
        <f ca="1">AN81-IF(AO$70&lt;='תכנון הבראה'!$D56,'תכנון הבראה'!$C56,0)</f>
        <v>0</v>
      </c>
      <c r="AP81" s="159">
        <f ca="1">AO81-IF(AP$70&lt;='תכנון הבראה'!$D56,'תכנון הבראה'!$C56,0)</f>
        <v>0</v>
      </c>
      <c r="AQ81" s="159">
        <f ca="1">AP81-IF(AQ$70&lt;='תכנון הבראה'!$D56,'תכנון הבראה'!$C56,0)</f>
        <v>0</v>
      </c>
      <c r="AR81" s="159">
        <f ca="1">AQ81-IF(AR$70&lt;='תכנון הבראה'!$D56,'תכנון הבראה'!$C56,0)</f>
        <v>0</v>
      </c>
      <c r="AS81" s="159">
        <f ca="1">AR81-IF(AS$70&lt;='תכנון הבראה'!$D56,'תכנון הבראה'!$C56,0)</f>
        <v>0</v>
      </c>
      <c r="AT81" s="159">
        <f ca="1">AS81-IF(AT$70&lt;='תכנון הבראה'!$D56,'תכנון הבראה'!$C56,0)</f>
        <v>0</v>
      </c>
      <c r="AU81" s="159">
        <f ca="1">AT81-IF(AU$70&lt;='תכנון הבראה'!$D56,'תכנון הבראה'!$C56,0)</f>
        <v>0</v>
      </c>
      <c r="AV81" s="159">
        <f ca="1">AU81-IF(AV$70&lt;='תכנון הבראה'!$D56,'תכנון הבראה'!$C56,0)</f>
        <v>0</v>
      </c>
      <c r="AW81" s="159">
        <f ca="1">AV81-IF(AW$70&lt;='תכנון הבראה'!$D56,'תכנון הבראה'!$C56,0)</f>
        <v>0</v>
      </c>
      <c r="AX81" s="159">
        <f ca="1">AW81-IF(AX$70&lt;='תכנון הבראה'!$D56,'תכנון הבראה'!$C56,0)</f>
        <v>0</v>
      </c>
      <c r="AY81" s="159">
        <f ca="1">AX81-IF(AY$70&lt;='תכנון הבראה'!$D56,'תכנון הבראה'!$C56,0)</f>
        <v>0</v>
      </c>
      <c r="AZ81" s="159">
        <f ca="1">AY81-IF(AZ$70&lt;='תכנון הבראה'!$D56,'תכנון הבראה'!$C56,0)</f>
        <v>0</v>
      </c>
      <c r="BA81" s="159">
        <f ca="1">AZ81-IF(BA$70&lt;='תכנון הבראה'!$D56,'תכנון הבראה'!$C56,0)</f>
        <v>0</v>
      </c>
      <c r="BB81" s="159">
        <f ca="1">BA81-IF(BB$70&lt;='תכנון הבראה'!$D56,'תכנון הבראה'!$C56,0)</f>
        <v>0</v>
      </c>
      <c r="BC81" s="159">
        <f ca="1">BB81-IF(BC$70&lt;='תכנון הבראה'!$D56,'תכנון הבראה'!$C56,0)</f>
        <v>0</v>
      </c>
      <c r="BD81" s="159">
        <f ca="1">BC81-IF(BD$70&lt;='תכנון הבראה'!$D56,'תכנון הבראה'!$C56,0)</f>
        <v>0</v>
      </c>
      <c r="BE81" s="159">
        <f ca="1">BD81-IF(BE$70&lt;='תכנון הבראה'!$D56,'תכנון הבראה'!$C56,0)</f>
        <v>0</v>
      </c>
      <c r="BF81" s="159">
        <f ca="1">BE81-IF(BF$70&lt;='תכנון הבראה'!$D56,'תכנון הבראה'!$C56,0)</f>
        <v>0</v>
      </c>
      <c r="BG81" s="159">
        <f ca="1">BF81-IF(BG$70&lt;='תכנון הבראה'!$D56,'תכנון הבראה'!$C56,0)</f>
        <v>0</v>
      </c>
      <c r="BH81" s="159">
        <f ca="1">BG81-IF(BH$70&lt;='תכנון הבראה'!$D56,'תכנון הבראה'!$C56,0)</f>
        <v>0</v>
      </c>
      <c r="BI81" s="159">
        <f ca="1">BH81-IF(BI$70&lt;='תכנון הבראה'!$D56,'תכנון הבראה'!$C56,0)</f>
        <v>0</v>
      </c>
      <c r="BJ81" s="159">
        <f ca="1">BI81-IF(BJ$70&lt;='תכנון הבראה'!$D56,'תכנון הבראה'!$C56,0)</f>
        <v>0</v>
      </c>
      <c r="BK81" s="159">
        <f ca="1">BJ81-IF(BK$70&lt;='תכנון הבראה'!$D56,'תכנון הבראה'!$C56,0)</f>
        <v>0</v>
      </c>
      <c r="BL81" s="159">
        <f ca="1">BK81-IF(BL$70&lt;='תכנון הבראה'!$D56,'תכנון הבראה'!$C56,0)</f>
        <v>0</v>
      </c>
      <c r="BM81" s="159">
        <f ca="1">BL81-IF(BM$70&lt;='תכנון הבראה'!$D56,'תכנון הבראה'!$C56,0)</f>
        <v>0</v>
      </c>
      <c r="BN81" s="159">
        <f ca="1">BM81-IF(BN$70&lt;='תכנון הבראה'!$D56,'תכנון הבראה'!$C56,0)</f>
        <v>0</v>
      </c>
      <c r="BO81" s="159">
        <f ca="1">BN81-IF(BO$70&lt;='תכנון הבראה'!$D56,'תכנון הבראה'!$C56,0)</f>
        <v>0</v>
      </c>
      <c r="BP81" s="159">
        <f ca="1">BO81-IF(BP$70&lt;='תכנון הבראה'!$D56,'תכנון הבראה'!$C56,0)</f>
        <v>0</v>
      </c>
      <c r="BQ81" s="159">
        <f ca="1">BP81-IF(BQ$70&lt;='תכנון הבראה'!$D56,'תכנון הבראה'!$C56,0)</f>
        <v>0</v>
      </c>
      <c r="BR81" s="159">
        <f ca="1">BQ81-IF(BR$70&lt;='תכנון הבראה'!$D56,'תכנון הבראה'!$C56,0)</f>
        <v>0</v>
      </c>
      <c r="BS81" s="159">
        <f ca="1">BR81-IF(BS$70&lt;='תכנון הבראה'!$D56,'תכנון הבראה'!$C56,0)</f>
        <v>0</v>
      </c>
      <c r="BT81" s="159">
        <f ca="1">BS81-IF(BT$70&lt;='תכנון הבראה'!$D56,'תכנון הבראה'!$C56,0)</f>
        <v>0</v>
      </c>
      <c r="BU81" s="159">
        <f ca="1">BT81-IF(BU$70&lt;='תכנון הבראה'!$D56,'תכנון הבראה'!$C56,0)</f>
        <v>0</v>
      </c>
      <c r="BV81" s="159">
        <f ca="1">BU81-IF(BV$70&lt;='תכנון הבראה'!$D56,'תכנון הבראה'!$C56,0)</f>
        <v>0</v>
      </c>
      <c r="BW81" s="159">
        <f ca="1">BV81-IF(BW$70&lt;='תכנון הבראה'!$D56,'תכנון הבראה'!$C56,0)</f>
        <v>0</v>
      </c>
      <c r="BX81" s="159">
        <f ca="1">BW81-IF(BX$70&lt;='תכנון הבראה'!$D56,'תכנון הבראה'!$C56,0)</f>
        <v>0</v>
      </c>
      <c r="BY81" s="159">
        <f ca="1">BX81-IF(BY$70&lt;='תכנון הבראה'!$D56,'תכנון הבראה'!$C56,0)</f>
        <v>0</v>
      </c>
      <c r="BZ81" s="159">
        <f ca="1">BY81-IF(BZ$70&lt;='תכנון הבראה'!$D56,'תכנון הבראה'!$C56,0)</f>
        <v>0</v>
      </c>
      <c r="CA81" s="159">
        <f ca="1">BZ81-IF(CA$70&lt;='תכנון הבראה'!$D56,'תכנון הבראה'!$C56,0)</f>
        <v>0</v>
      </c>
      <c r="CB81" s="159">
        <f ca="1">CA81-IF(CB$70&lt;='תכנון הבראה'!$D56,'תכנון הבראה'!$C56,0)</f>
        <v>0</v>
      </c>
      <c r="CC81" s="159">
        <f ca="1">CB81-IF(CC$70&lt;='תכנון הבראה'!$D56,'תכנון הבראה'!$C56,0)</f>
        <v>0</v>
      </c>
      <c r="CD81" s="159">
        <f ca="1">CC81-IF(CD$70&lt;='תכנון הבראה'!$D56,'תכנון הבראה'!$C56,0)</f>
        <v>0</v>
      </c>
      <c r="CE81" s="159">
        <f ca="1">CD81-IF(CE$70&lt;='תכנון הבראה'!$D56,'תכנון הבראה'!$C56,0)</f>
        <v>0</v>
      </c>
      <c r="CF81" s="159">
        <f ca="1">CE81-IF(CF$70&lt;='תכנון הבראה'!$D56,'תכנון הבראה'!$C56,0)</f>
        <v>0</v>
      </c>
      <c r="CG81" s="159">
        <f ca="1">CF81-IF(CG$70&lt;='תכנון הבראה'!$D56,'תכנון הבראה'!$C56,0)</f>
        <v>0</v>
      </c>
      <c r="CH81" s="159">
        <f ca="1">CG81-IF(CH$70&lt;='תכנון הבראה'!$D56,'תכנון הבראה'!$C56,0)</f>
        <v>0</v>
      </c>
      <c r="CI81" s="159">
        <f ca="1">CH81-IF(CI$70&lt;='תכנון הבראה'!$D56,'תכנון הבראה'!$C56,0)</f>
        <v>0</v>
      </c>
      <c r="CJ81" s="159">
        <f ca="1">CI81-IF(CJ$70&lt;='תכנון הבראה'!$D56,'תכנון הבראה'!$C56,0)</f>
        <v>0</v>
      </c>
      <c r="CK81" s="159">
        <f ca="1">CJ81-IF(CK$70&lt;='תכנון הבראה'!$D56,'תכנון הבראה'!$C56,0)</f>
        <v>0</v>
      </c>
      <c r="CL81" s="159">
        <f ca="1">CK81-IF(CL$70&lt;='תכנון הבראה'!$D56,'תכנון הבראה'!$C56,0)</f>
        <v>0</v>
      </c>
      <c r="CM81" s="159">
        <f ca="1">CL81-IF(CM$70&lt;='תכנון הבראה'!$D56,'תכנון הבראה'!$C56,0)</f>
        <v>0</v>
      </c>
      <c r="CN81" s="159">
        <f ca="1">CM81-IF(CN$70&lt;='תכנון הבראה'!$D56,'תכנון הבראה'!$C56,0)</f>
        <v>0</v>
      </c>
      <c r="CO81" s="159">
        <f ca="1">CN81-IF(CO$70&lt;='תכנון הבראה'!$D56,'תכנון הבראה'!$C56,0)</f>
        <v>0</v>
      </c>
      <c r="CP81" s="159">
        <f ca="1">CO81-IF(CP$70&lt;='תכנון הבראה'!$D56,'תכנון הבראה'!$C56,0)</f>
        <v>0</v>
      </c>
      <c r="CQ81" s="159">
        <f ca="1">CP81-IF(CQ$70&lt;='תכנון הבראה'!$D56,'תכנון הבראה'!$C56,0)</f>
        <v>0</v>
      </c>
      <c r="CR81" s="159">
        <f ca="1">CQ81-IF(CR$70&lt;='תכנון הבראה'!$D56,'תכנון הבראה'!$C56,0)</f>
        <v>0</v>
      </c>
      <c r="CS81" s="159">
        <f ca="1">CR81-IF(CS$70&lt;='תכנון הבראה'!$D56,'תכנון הבראה'!$C56,0)</f>
        <v>0</v>
      </c>
      <c r="CT81" s="159">
        <f ca="1">CS81-IF(CT$70&lt;='תכנון הבראה'!$D56,'תכנון הבראה'!$C56,0)</f>
        <v>0</v>
      </c>
      <c r="CU81" s="159">
        <f ca="1">CT81-IF(CU$70&lt;='תכנון הבראה'!$D56,'תכנון הבראה'!$C56,0)</f>
        <v>0</v>
      </c>
      <c r="CV81" s="159">
        <f ca="1">CU81-IF(CV$70&lt;='תכנון הבראה'!$D56,'תכנון הבראה'!$C56,0)</f>
        <v>0</v>
      </c>
      <c r="CW81" s="159">
        <f ca="1">CV81-IF(CW$70&lt;='תכנון הבראה'!$D56,'תכנון הבראה'!$C56,0)</f>
        <v>0</v>
      </c>
      <c r="CX81" s="159">
        <f ca="1">CW81-IF(CX$70&lt;='תכנון הבראה'!$D56,'תכנון הבראה'!$C56,0)</f>
        <v>0</v>
      </c>
      <c r="CY81" s="159">
        <f ca="1">CX81-IF(CY$70&lt;='תכנון הבראה'!$D56,'תכנון הבראה'!$C56,0)</f>
        <v>0</v>
      </c>
      <c r="CZ81" s="159">
        <f ca="1">CY81-IF(CZ$70&lt;='תכנון הבראה'!$D56,'תכנון הבראה'!$C56,0)</f>
        <v>0</v>
      </c>
    </row>
    <row r="82" spans="1:104" ht="12.75" hidden="1" customHeight="1" outlineLevel="1">
      <c r="A82" s="192" t="str">
        <f ca="1">'תכנון הבראה'!A57</f>
        <v/>
      </c>
      <c r="B82" s="170"/>
      <c r="C82" s="171"/>
      <c r="D82" s="159">
        <f ca="1">'תכנון הבראה'!B57</f>
        <v>0</v>
      </c>
      <c r="E82" s="159">
        <f ca="1">D82-IF(E$70&lt;='תכנון הבראה'!$D57,'תכנון הבראה'!$C57,0)</f>
        <v>0</v>
      </c>
      <c r="F82" s="159">
        <f ca="1">E82-IF(F$70&lt;='תכנון הבראה'!$D57,'תכנון הבראה'!$C57,0)</f>
        <v>0</v>
      </c>
      <c r="G82" s="159">
        <f ca="1">F82-IF(G$70&lt;='תכנון הבראה'!$D57,'תכנון הבראה'!$C57,0)</f>
        <v>0</v>
      </c>
      <c r="H82" s="159">
        <f ca="1">G82-IF(H$70&lt;='תכנון הבראה'!$D57,'תכנון הבראה'!$C57,0)</f>
        <v>0</v>
      </c>
      <c r="I82" s="159">
        <f ca="1">H82-IF(I$70&lt;='תכנון הבראה'!$D57,'תכנון הבראה'!$C57,0)</f>
        <v>0</v>
      </c>
      <c r="J82" s="159">
        <f ca="1">I82-IF(J$70&lt;='תכנון הבראה'!$D57,'תכנון הבראה'!$C57,0)</f>
        <v>0</v>
      </c>
      <c r="K82" s="159">
        <f ca="1">J82-IF(K$70&lt;='תכנון הבראה'!$D57,'תכנון הבראה'!$C57,0)</f>
        <v>0</v>
      </c>
      <c r="L82" s="159">
        <f ca="1">K82-IF(L$70&lt;='תכנון הבראה'!$D57,'תכנון הבראה'!$C57,0)</f>
        <v>0</v>
      </c>
      <c r="M82" s="159">
        <f ca="1">L82-IF(M$70&lt;='תכנון הבראה'!$D57,'תכנון הבראה'!$C57,0)</f>
        <v>0</v>
      </c>
      <c r="N82" s="159">
        <f ca="1">M82-IF(N$70&lt;='תכנון הבראה'!$D57,'תכנון הבראה'!$C57,0)</f>
        <v>0</v>
      </c>
      <c r="O82" s="159">
        <f ca="1">N82-IF(O$70&lt;='תכנון הבראה'!$D57,'תכנון הבראה'!$C57,0)</f>
        <v>0</v>
      </c>
      <c r="P82" s="159">
        <f ca="1">O82-IF(P$70&lt;='תכנון הבראה'!$D57,'תכנון הבראה'!$C57,0)</f>
        <v>0</v>
      </c>
      <c r="Q82" s="159">
        <f ca="1">P82-IF(Q$70&lt;='תכנון הבראה'!$D57,'תכנון הבראה'!$C57,0)</f>
        <v>0</v>
      </c>
      <c r="R82" s="159">
        <f ca="1">Q82-IF(R$70&lt;='תכנון הבראה'!$D57,'תכנון הבראה'!$C57,0)</f>
        <v>0</v>
      </c>
      <c r="S82" s="159">
        <f ca="1">R82-IF(S$70&lt;='תכנון הבראה'!$D57,'תכנון הבראה'!$C57,0)</f>
        <v>0</v>
      </c>
      <c r="T82" s="159">
        <f ca="1">S82-IF(T$70&lt;='תכנון הבראה'!$D57,'תכנון הבראה'!$C57,0)</f>
        <v>0</v>
      </c>
      <c r="U82" s="159">
        <f ca="1">T82-IF(U$70&lt;='תכנון הבראה'!$D57,'תכנון הבראה'!$C57,0)</f>
        <v>0</v>
      </c>
      <c r="V82" s="159">
        <f ca="1">U82-IF(V$70&lt;='תכנון הבראה'!$D57,'תכנון הבראה'!$C57,0)</f>
        <v>0</v>
      </c>
      <c r="W82" s="159">
        <f ca="1">V82-IF(W$70&lt;='תכנון הבראה'!$D57,'תכנון הבראה'!$C57,0)</f>
        <v>0</v>
      </c>
      <c r="X82" s="159">
        <f ca="1">W82-IF(X$70&lt;='תכנון הבראה'!$D57,'תכנון הבראה'!$C57,0)</f>
        <v>0</v>
      </c>
      <c r="Y82" s="159">
        <f ca="1">X82-IF(Y$70&lt;='תכנון הבראה'!$D57,'תכנון הבראה'!$C57,0)</f>
        <v>0</v>
      </c>
      <c r="Z82" s="159">
        <f ca="1">Y82-IF(Z$70&lt;='תכנון הבראה'!$D57,'תכנון הבראה'!$C57,0)</f>
        <v>0</v>
      </c>
      <c r="AA82" s="159">
        <f ca="1">Z82-IF(AA$70&lt;='תכנון הבראה'!$D57,'תכנון הבראה'!$C57,0)</f>
        <v>0</v>
      </c>
      <c r="AB82" s="159">
        <f ca="1">AA82-IF(AB$70&lt;='תכנון הבראה'!$D57,'תכנון הבראה'!$C57,0)</f>
        <v>0</v>
      </c>
      <c r="AC82" s="159">
        <f ca="1">AB82-IF(AC$70&lt;='תכנון הבראה'!$D57,'תכנון הבראה'!$C57,0)</f>
        <v>0</v>
      </c>
      <c r="AD82" s="159">
        <f ca="1">AC82-IF(AD$70&lt;='תכנון הבראה'!$D57,'תכנון הבראה'!$C57,0)</f>
        <v>0</v>
      </c>
      <c r="AE82" s="159">
        <f ca="1">AD82-IF(AE$70&lt;='תכנון הבראה'!$D57,'תכנון הבראה'!$C57,0)</f>
        <v>0</v>
      </c>
      <c r="AF82" s="159">
        <f ca="1">AE82-IF(AF$70&lt;='תכנון הבראה'!$D57,'תכנון הבראה'!$C57,0)</f>
        <v>0</v>
      </c>
      <c r="AG82" s="159">
        <f ca="1">AF82-IF(AG$70&lt;='תכנון הבראה'!$D57,'תכנון הבראה'!$C57,0)</f>
        <v>0</v>
      </c>
      <c r="AH82" s="159">
        <f ca="1">AG82-IF(AH$70&lt;='תכנון הבראה'!$D57,'תכנון הבראה'!$C57,0)</f>
        <v>0</v>
      </c>
      <c r="AI82" s="159">
        <f ca="1">AH82-IF(AI$70&lt;='תכנון הבראה'!$D57,'תכנון הבראה'!$C57,0)</f>
        <v>0</v>
      </c>
      <c r="AJ82" s="159">
        <f ca="1">AI82-IF(AJ$70&lt;='תכנון הבראה'!$D57,'תכנון הבראה'!$C57,0)</f>
        <v>0</v>
      </c>
      <c r="AK82" s="159">
        <f ca="1">AJ82-IF(AK$70&lt;='תכנון הבראה'!$D57,'תכנון הבראה'!$C57,0)</f>
        <v>0</v>
      </c>
      <c r="AL82" s="159">
        <f ca="1">AK82-IF(AL$70&lt;='תכנון הבראה'!$D57,'תכנון הבראה'!$C57,0)</f>
        <v>0</v>
      </c>
      <c r="AM82" s="159">
        <f ca="1">AL82-IF(AM$70&lt;='תכנון הבראה'!$D57,'תכנון הבראה'!$C57,0)</f>
        <v>0</v>
      </c>
      <c r="AN82" s="159">
        <f ca="1">AM82-IF(AN$70&lt;='תכנון הבראה'!$D57,'תכנון הבראה'!$C57,0)</f>
        <v>0</v>
      </c>
      <c r="AO82" s="159">
        <f ca="1">AN82-IF(AO$70&lt;='תכנון הבראה'!$D57,'תכנון הבראה'!$C57,0)</f>
        <v>0</v>
      </c>
      <c r="AP82" s="159">
        <f ca="1">AO82-IF(AP$70&lt;='תכנון הבראה'!$D57,'תכנון הבראה'!$C57,0)</f>
        <v>0</v>
      </c>
      <c r="AQ82" s="159">
        <f ca="1">AP82-IF(AQ$70&lt;='תכנון הבראה'!$D57,'תכנון הבראה'!$C57,0)</f>
        <v>0</v>
      </c>
      <c r="AR82" s="159">
        <f ca="1">AQ82-IF(AR$70&lt;='תכנון הבראה'!$D57,'תכנון הבראה'!$C57,0)</f>
        <v>0</v>
      </c>
      <c r="AS82" s="159">
        <f ca="1">AR82-IF(AS$70&lt;='תכנון הבראה'!$D57,'תכנון הבראה'!$C57,0)</f>
        <v>0</v>
      </c>
      <c r="AT82" s="159">
        <f ca="1">AS82-IF(AT$70&lt;='תכנון הבראה'!$D57,'תכנון הבראה'!$C57,0)</f>
        <v>0</v>
      </c>
      <c r="AU82" s="159">
        <f ca="1">AT82-IF(AU$70&lt;='תכנון הבראה'!$D57,'תכנון הבראה'!$C57,0)</f>
        <v>0</v>
      </c>
      <c r="AV82" s="159">
        <f ca="1">AU82-IF(AV$70&lt;='תכנון הבראה'!$D57,'תכנון הבראה'!$C57,0)</f>
        <v>0</v>
      </c>
      <c r="AW82" s="159">
        <f ca="1">AV82-IF(AW$70&lt;='תכנון הבראה'!$D57,'תכנון הבראה'!$C57,0)</f>
        <v>0</v>
      </c>
      <c r="AX82" s="159">
        <f ca="1">AW82-IF(AX$70&lt;='תכנון הבראה'!$D57,'תכנון הבראה'!$C57,0)</f>
        <v>0</v>
      </c>
      <c r="AY82" s="159">
        <f ca="1">AX82-IF(AY$70&lt;='תכנון הבראה'!$D57,'תכנון הבראה'!$C57,0)</f>
        <v>0</v>
      </c>
      <c r="AZ82" s="159">
        <f ca="1">AY82-IF(AZ$70&lt;='תכנון הבראה'!$D57,'תכנון הבראה'!$C57,0)</f>
        <v>0</v>
      </c>
      <c r="BA82" s="159">
        <f ca="1">AZ82-IF(BA$70&lt;='תכנון הבראה'!$D57,'תכנון הבראה'!$C57,0)</f>
        <v>0</v>
      </c>
      <c r="BB82" s="159">
        <f ca="1">BA82-IF(BB$70&lt;='תכנון הבראה'!$D57,'תכנון הבראה'!$C57,0)</f>
        <v>0</v>
      </c>
      <c r="BC82" s="159">
        <f ca="1">BB82-IF(BC$70&lt;='תכנון הבראה'!$D57,'תכנון הבראה'!$C57,0)</f>
        <v>0</v>
      </c>
      <c r="BD82" s="159">
        <f ca="1">BC82-IF(BD$70&lt;='תכנון הבראה'!$D57,'תכנון הבראה'!$C57,0)</f>
        <v>0</v>
      </c>
      <c r="BE82" s="159">
        <f ca="1">BD82-IF(BE$70&lt;='תכנון הבראה'!$D57,'תכנון הבראה'!$C57,0)</f>
        <v>0</v>
      </c>
      <c r="BF82" s="159">
        <f ca="1">BE82-IF(BF$70&lt;='תכנון הבראה'!$D57,'תכנון הבראה'!$C57,0)</f>
        <v>0</v>
      </c>
      <c r="BG82" s="159">
        <f ca="1">BF82-IF(BG$70&lt;='תכנון הבראה'!$D57,'תכנון הבראה'!$C57,0)</f>
        <v>0</v>
      </c>
      <c r="BH82" s="159">
        <f ca="1">BG82-IF(BH$70&lt;='תכנון הבראה'!$D57,'תכנון הבראה'!$C57,0)</f>
        <v>0</v>
      </c>
      <c r="BI82" s="159">
        <f ca="1">BH82-IF(BI$70&lt;='תכנון הבראה'!$D57,'תכנון הבראה'!$C57,0)</f>
        <v>0</v>
      </c>
      <c r="BJ82" s="159">
        <f ca="1">BI82-IF(BJ$70&lt;='תכנון הבראה'!$D57,'תכנון הבראה'!$C57,0)</f>
        <v>0</v>
      </c>
      <c r="BK82" s="159">
        <f ca="1">BJ82-IF(BK$70&lt;='תכנון הבראה'!$D57,'תכנון הבראה'!$C57,0)</f>
        <v>0</v>
      </c>
      <c r="BL82" s="159">
        <f ca="1">BK82-IF(BL$70&lt;='תכנון הבראה'!$D57,'תכנון הבראה'!$C57,0)</f>
        <v>0</v>
      </c>
      <c r="BM82" s="159">
        <f ca="1">BL82-IF(BM$70&lt;='תכנון הבראה'!$D57,'תכנון הבראה'!$C57,0)</f>
        <v>0</v>
      </c>
      <c r="BN82" s="159">
        <f ca="1">BM82-IF(BN$70&lt;='תכנון הבראה'!$D57,'תכנון הבראה'!$C57,0)</f>
        <v>0</v>
      </c>
      <c r="BO82" s="159">
        <f ca="1">BN82-IF(BO$70&lt;='תכנון הבראה'!$D57,'תכנון הבראה'!$C57,0)</f>
        <v>0</v>
      </c>
      <c r="BP82" s="159">
        <f ca="1">BO82-IF(BP$70&lt;='תכנון הבראה'!$D57,'תכנון הבראה'!$C57,0)</f>
        <v>0</v>
      </c>
      <c r="BQ82" s="159">
        <f ca="1">BP82-IF(BQ$70&lt;='תכנון הבראה'!$D57,'תכנון הבראה'!$C57,0)</f>
        <v>0</v>
      </c>
      <c r="BR82" s="159">
        <f ca="1">BQ82-IF(BR$70&lt;='תכנון הבראה'!$D57,'תכנון הבראה'!$C57,0)</f>
        <v>0</v>
      </c>
      <c r="BS82" s="159">
        <f ca="1">BR82-IF(BS$70&lt;='תכנון הבראה'!$D57,'תכנון הבראה'!$C57,0)</f>
        <v>0</v>
      </c>
      <c r="BT82" s="159">
        <f ca="1">BS82-IF(BT$70&lt;='תכנון הבראה'!$D57,'תכנון הבראה'!$C57,0)</f>
        <v>0</v>
      </c>
      <c r="BU82" s="159">
        <f ca="1">BT82-IF(BU$70&lt;='תכנון הבראה'!$D57,'תכנון הבראה'!$C57,0)</f>
        <v>0</v>
      </c>
      <c r="BV82" s="159">
        <f ca="1">BU82-IF(BV$70&lt;='תכנון הבראה'!$D57,'תכנון הבראה'!$C57,0)</f>
        <v>0</v>
      </c>
      <c r="BW82" s="159">
        <f ca="1">BV82-IF(BW$70&lt;='תכנון הבראה'!$D57,'תכנון הבראה'!$C57,0)</f>
        <v>0</v>
      </c>
      <c r="BX82" s="159">
        <f ca="1">BW82-IF(BX$70&lt;='תכנון הבראה'!$D57,'תכנון הבראה'!$C57,0)</f>
        <v>0</v>
      </c>
      <c r="BY82" s="159">
        <f ca="1">BX82-IF(BY$70&lt;='תכנון הבראה'!$D57,'תכנון הבראה'!$C57,0)</f>
        <v>0</v>
      </c>
      <c r="BZ82" s="159">
        <f ca="1">BY82-IF(BZ$70&lt;='תכנון הבראה'!$D57,'תכנון הבראה'!$C57,0)</f>
        <v>0</v>
      </c>
      <c r="CA82" s="159">
        <f ca="1">BZ82-IF(CA$70&lt;='תכנון הבראה'!$D57,'תכנון הבראה'!$C57,0)</f>
        <v>0</v>
      </c>
      <c r="CB82" s="159">
        <f ca="1">CA82-IF(CB$70&lt;='תכנון הבראה'!$D57,'תכנון הבראה'!$C57,0)</f>
        <v>0</v>
      </c>
      <c r="CC82" s="159">
        <f ca="1">CB82-IF(CC$70&lt;='תכנון הבראה'!$D57,'תכנון הבראה'!$C57,0)</f>
        <v>0</v>
      </c>
      <c r="CD82" s="159">
        <f ca="1">CC82-IF(CD$70&lt;='תכנון הבראה'!$D57,'תכנון הבראה'!$C57,0)</f>
        <v>0</v>
      </c>
      <c r="CE82" s="159">
        <f ca="1">CD82-IF(CE$70&lt;='תכנון הבראה'!$D57,'תכנון הבראה'!$C57,0)</f>
        <v>0</v>
      </c>
      <c r="CF82" s="159">
        <f ca="1">CE82-IF(CF$70&lt;='תכנון הבראה'!$D57,'תכנון הבראה'!$C57,0)</f>
        <v>0</v>
      </c>
      <c r="CG82" s="159">
        <f ca="1">CF82-IF(CG$70&lt;='תכנון הבראה'!$D57,'תכנון הבראה'!$C57,0)</f>
        <v>0</v>
      </c>
      <c r="CH82" s="159">
        <f ca="1">CG82-IF(CH$70&lt;='תכנון הבראה'!$D57,'תכנון הבראה'!$C57,0)</f>
        <v>0</v>
      </c>
      <c r="CI82" s="159">
        <f ca="1">CH82-IF(CI$70&lt;='תכנון הבראה'!$D57,'תכנון הבראה'!$C57,0)</f>
        <v>0</v>
      </c>
      <c r="CJ82" s="159">
        <f ca="1">CI82-IF(CJ$70&lt;='תכנון הבראה'!$D57,'תכנון הבראה'!$C57,0)</f>
        <v>0</v>
      </c>
      <c r="CK82" s="159">
        <f ca="1">CJ82-IF(CK$70&lt;='תכנון הבראה'!$D57,'תכנון הבראה'!$C57,0)</f>
        <v>0</v>
      </c>
      <c r="CL82" s="159">
        <f ca="1">CK82-IF(CL$70&lt;='תכנון הבראה'!$D57,'תכנון הבראה'!$C57,0)</f>
        <v>0</v>
      </c>
      <c r="CM82" s="159">
        <f ca="1">CL82-IF(CM$70&lt;='תכנון הבראה'!$D57,'תכנון הבראה'!$C57,0)</f>
        <v>0</v>
      </c>
      <c r="CN82" s="159">
        <f ca="1">CM82-IF(CN$70&lt;='תכנון הבראה'!$D57,'תכנון הבראה'!$C57,0)</f>
        <v>0</v>
      </c>
      <c r="CO82" s="159">
        <f ca="1">CN82-IF(CO$70&lt;='תכנון הבראה'!$D57,'תכנון הבראה'!$C57,0)</f>
        <v>0</v>
      </c>
      <c r="CP82" s="159">
        <f ca="1">CO82-IF(CP$70&lt;='תכנון הבראה'!$D57,'תכנון הבראה'!$C57,0)</f>
        <v>0</v>
      </c>
      <c r="CQ82" s="159">
        <f ca="1">CP82-IF(CQ$70&lt;='תכנון הבראה'!$D57,'תכנון הבראה'!$C57,0)</f>
        <v>0</v>
      </c>
      <c r="CR82" s="159">
        <f ca="1">CQ82-IF(CR$70&lt;='תכנון הבראה'!$D57,'תכנון הבראה'!$C57,0)</f>
        <v>0</v>
      </c>
      <c r="CS82" s="159">
        <f ca="1">CR82-IF(CS$70&lt;='תכנון הבראה'!$D57,'תכנון הבראה'!$C57,0)</f>
        <v>0</v>
      </c>
      <c r="CT82" s="159">
        <f ca="1">CS82-IF(CT$70&lt;='תכנון הבראה'!$D57,'תכנון הבראה'!$C57,0)</f>
        <v>0</v>
      </c>
      <c r="CU82" s="159">
        <f ca="1">CT82-IF(CU$70&lt;='תכנון הבראה'!$D57,'תכנון הבראה'!$C57,0)</f>
        <v>0</v>
      </c>
      <c r="CV82" s="159">
        <f ca="1">CU82-IF(CV$70&lt;='תכנון הבראה'!$D57,'תכנון הבראה'!$C57,0)</f>
        <v>0</v>
      </c>
      <c r="CW82" s="159">
        <f ca="1">CV82-IF(CW$70&lt;='תכנון הבראה'!$D57,'תכנון הבראה'!$C57,0)</f>
        <v>0</v>
      </c>
      <c r="CX82" s="159">
        <f ca="1">CW82-IF(CX$70&lt;='תכנון הבראה'!$D57,'תכנון הבראה'!$C57,0)</f>
        <v>0</v>
      </c>
      <c r="CY82" s="159">
        <f ca="1">CX82-IF(CY$70&lt;='תכנון הבראה'!$D57,'תכנון הבראה'!$C57,0)</f>
        <v>0</v>
      </c>
      <c r="CZ82" s="159">
        <f ca="1">CY82-IF(CZ$70&lt;='תכנון הבראה'!$D57,'תכנון הבראה'!$C57,0)</f>
        <v>0</v>
      </c>
    </row>
    <row r="83" spans="1:104" ht="12.75" hidden="1" customHeight="1" outlineLevel="1">
      <c r="A83" s="192" t="str">
        <f ca="1">'תכנון הבראה'!A58</f>
        <v/>
      </c>
      <c r="B83" s="170"/>
      <c r="C83" s="171"/>
      <c r="D83" s="159">
        <f ca="1">'תכנון הבראה'!B58</f>
        <v>0</v>
      </c>
      <c r="E83" s="159">
        <f ca="1">D83-IF(E$70&lt;='תכנון הבראה'!$D58,'תכנון הבראה'!$C58,0)</f>
        <v>0</v>
      </c>
      <c r="F83" s="159">
        <f ca="1">E83-IF(F$70&lt;='תכנון הבראה'!$D58,'תכנון הבראה'!$C58,0)</f>
        <v>0</v>
      </c>
      <c r="G83" s="159">
        <f ca="1">F83-IF(G$70&lt;='תכנון הבראה'!$D58,'תכנון הבראה'!$C58,0)</f>
        <v>0</v>
      </c>
      <c r="H83" s="159">
        <f ca="1">G83-IF(H$70&lt;='תכנון הבראה'!$D58,'תכנון הבראה'!$C58,0)</f>
        <v>0</v>
      </c>
      <c r="I83" s="159">
        <f ca="1">H83-IF(I$70&lt;='תכנון הבראה'!$D58,'תכנון הבראה'!$C58,0)</f>
        <v>0</v>
      </c>
      <c r="J83" s="159">
        <f ca="1">I83-IF(J$70&lt;='תכנון הבראה'!$D58,'תכנון הבראה'!$C58,0)</f>
        <v>0</v>
      </c>
      <c r="K83" s="159">
        <f ca="1">J83-IF(K$70&lt;='תכנון הבראה'!$D58,'תכנון הבראה'!$C58,0)</f>
        <v>0</v>
      </c>
      <c r="L83" s="159">
        <f ca="1">K83-IF(L$70&lt;='תכנון הבראה'!$D58,'תכנון הבראה'!$C58,0)</f>
        <v>0</v>
      </c>
      <c r="M83" s="159">
        <f ca="1">L83-IF(M$70&lt;='תכנון הבראה'!$D58,'תכנון הבראה'!$C58,0)</f>
        <v>0</v>
      </c>
      <c r="N83" s="159">
        <f ca="1">M83-IF(N$70&lt;='תכנון הבראה'!$D58,'תכנון הבראה'!$C58,0)</f>
        <v>0</v>
      </c>
      <c r="O83" s="159">
        <f ca="1">N83-IF(O$70&lt;='תכנון הבראה'!$D58,'תכנון הבראה'!$C58,0)</f>
        <v>0</v>
      </c>
      <c r="P83" s="159">
        <f ca="1">O83-IF(P$70&lt;='תכנון הבראה'!$D58,'תכנון הבראה'!$C58,0)</f>
        <v>0</v>
      </c>
      <c r="Q83" s="159">
        <f ca="1">P83-IF(Q$70&lt;='תכנון הבראה'!$D58,'תכנון הבראה'!$C58,0)</f>
        <v>0</v>
      </c>
      <c r="R83" s="159">
        <f ca="1">Q83-IF(R$70&lt;='תכנון הבראה'!$D58,'תכנון הבראה'!$C58,0)</f>
        <v>0</v>
      </c>
      <c r="S83" s="159">
        <f ca="1">R83-IF(S$70&lt;='תכנון הבראה'!$D58,'תכנון הבראה'!$C58,0)</f>
        <v>0</v>
      </c>
      <c r="T83" s="159">
        <f ca="1">S83-IF(T$70&lt;='תכנון הבראה'!$D58,'תכנון הבראה'!$C58,0)</f>
        <v>0</v>
      </c>
      <c r="U83" s="159">
        <f ca="1">T83-IF(U$70&lt;='תכנון הבראה'!$D58,'תכנון הבראה'!$C58,0)</f>
        <v>0</v>
      </c>
      <c r="V83" s="159">
        <f ca="1">U83-IF(V$70&lt;='תכנון הבראה'!$D58,'תכנון הבראה'!$C58,0)</f>
        <v>0</v>
      </c>
      <c r="W83" s="159">
        <f ca="1">V83-IF(W$70&lt;='תכנון הבראה'!$D58,'תכנון הבראה'!$C58,0)</f>
        <v>0</v>
      </c>
      <c r="X83" s="159">
        <f ca="1">W83-IF(X$70&lt;='תכנון הבראה'!$D58,'תכנון הבראה'!$C58,0)</f>
        <v>0</v>
      </c>
      <c r="Y83" s="159">
        <f ca="1">X83-IF(Y$70&lt;='תכנון הבראה'!$D58,'תכנון הבראה'!$C58,0)</f>
        <v>0</v>
      </c>
      <c r="Z83" s="159">
        <f ca="1">Y83-IF(Z$70&lt;='תכנון הבראה'!$D58,'תכנון הבראה'!$C58,0)</f>
        <v>0</v>
      </c>
      <c r="AA83" s="159">
        <f ca="1">Z83-IF(AA$70&lt;='תכנון הבראה'!$D58,'תכנון הבראה'!$C58,0)</f>
        <v>0</v>
      </c>
      <c r="AB83" s="159">
        <f ca="1">AA83-IF(AB$70&lt;='תכנון הבראה'!$D58,'תכנון הבראה'!$C58,0)</f>
        <v>0</v>
      </c>
      <c r="AC83" s="159">
        <f ca="1">AB83-IF(AC$70&lt;='תכנון הבראה'!$D58,'תכנון הבראה'!$C58,0)</f>
        <v>0</v>
      </c>
      <c r="AD83" s="159">
        <f ca="1">AC83-IF(AD$70&lt;='תכנון הבראה'!$D58,'תכנון הבראה'!$C58,0)</f>
        <v>0</v>
      </c>
      <c r="AE83" s="159">
        <f ca="1">AD83-IF(AE$70&lt;='תכנון הבראה'!$D58,'תכנון הבראה'!$C58,0)</f>
        <v>0</v>
      </c>
      <c r="AF83" s="159">
        <f ca="1">AE83-IF(AF$70&lt;='תכנון הבראה'!$D58,'תכנון הבראה'!$C58,0)</f>
        <v>0</v>
      </c>
      <c r="AG83" s="159">
        <f ca="1">AF83-IF(AG$70&lt;='תכנון הבראה'!$D58,'תכנון הבראה'!$C58,0)</f>
        <v>0</v>
      </c>
      <c r="AH83" s="159">
        <f ca="1">AG83-IF(AH$70&lt;='תכנון הבראה'!$D58,'תכנון הבראה'!$C58,0)</f>
        <v>0</v>
      </c>
      <c r="AI83" s="159">
        <f ca="1">AH83-IF(AI$70&lt;='תכנון הבראה'!$D58,'תכנון הבראה'!$C58,0)</f>
        <v>0</v>
      </c>
      <c r="AJ83" s="159">
        <f ca="1">AI83-IF(AJ$70&lt;='תכנון הבראה'!$D58,'תכנון הבראה'!$C58,0)</f>
        <v>0</v>
      </c>
      <c r="AK83" s="159">
        <f ca="1">AJ83-IF(AK$70&lt;='תכנון הבראה'!$D58,'תכנון הבראה'!$C58,0)</f>
        <v>0</v>
      </c>
      <c r="AL83" s="159">
        <f ca="1">AK83-IF(AL$70&lt;='תכנון הבראה'!$D58,'תכנון הבראה'!$C58,0)</f>
        <v>0</v>
      </c>
      <c r="AM83" s="159">
        <f ca="1">AL83-IF(AM$70&lt;='תכנון הבראה'!$D58,'תכנון הבראה'!$C58,0)</f>
        <v>0</v>
      </c>
      <c r="AN83" s="159">
        <f ca="1">AM83-IF(AN$70&lt;='תכנון הבראה'!$D58,'תכנון הבראה'!$C58,0)</f>
        <v>0</v>
      </c>
      <c r="AO83" s="159">
        <f ca="1">AN83-IF(AO$70&lt;='תכנון הבראה'!$D58,'תכנון הבראה'!$C58,0)</f>
        <v>0</v>
      </c>
      <c r="AP83" s="159">
        <f ca="1">AO83-IF(AP$70&lt;='תכנון הבראה'!$D58,'תכנון הבראה'!$C58,0)</f>
        <v>0</v>
      </c>
      <c r="AQ83" s="159">
        <f ca="1">AP83-IF(AQ$70&lt;='תכנון הבראה'!$D58,'תכנון הבראה'!$C58,0)</f>
        <v>0</v>
      </c>
      <c r="AR83" s="159">
        <f ca="1">AQ83-IF(AR$70&lt;='תכנון הבראה'!$D58,'תכנון הבראה'!$C58,0)</f>
        <v>0</v>
      </c>
      <c r="AS83" s="159">
        <f ca="1">AR83-IF(AS$70&lt;='תכנון הבראה'!$D58,'תכנון הבראה'!$C58,0)</f>
        <v>0</v>
      </c>
      <c r="AT83" s="159">
        <f ca="1">AS83-IF(AT$70&lt;='תכנון הבראה'!$D58,'תכנון הבראה'!$C58,0)</f>
        <v>0</v>
      </c>
      <c r="AU83" s="159">
        <f ca="1">AT83-IF(AU$70&lt;='תכנון הבראה'!$D58,'תכנון הבראה'!$C58,0)</f>
        <v>0</v>
      </c>
      <c r="AV83" s="159">
        <f ca="1">AU83-IF(AV$70&lt;='תכנון הבראה'!$D58,'תכנון הבראה'!$C58,0)</f>
        <v>0</v>
      </c>
      <c r="AW83" s="159">
        <f ca="1">AV83-IF(AW$70&lt;='תכנון הבראה'!$D58,'תכנון הבראה'!$C58,0)</f>
        <v>0</v>
      </c>
      <c r="AX83" s="159">
        <f ca="1">AW83-IF(AX$70&lt;='תכנון הבראה'!$D58,'תכנון הבראה'!$C58,0)</f>
        <v>0</v>
      </c>
      <c r="AY83" s="159">
        <f ca="1">AX83-IF(AY$70&lt;='תכנון הבראה'!$D58,'תכנון הבראה'!$C58,0)</f>
        <v>0</v>
      </c>
      <c r="AZ83" s="159">
        <f ca="1">AY83-IF(AZ$70&lt;='תכנון הבראה'!$D58,'תכנון הבראה'!$C58,0)</f>
        <v>0</v>
      </c>
      <c r="BA83" s="159">
        <f ca="1">AZ83-IF(BA$70&lt;='תכנון הבראה'!$D58,'תכנון הבראה'!$C58,0)</f>
        <v>0</v>
      </c>
      <c r="BB83" s="159">
        <f ca="1">BA83-IF(BB$70&lt;='תכנון הבראה'!$D58,'תכנון הבראה'!$C58,0)</f>
        <v>0</v>
      </c>
      <c r="BC83" s="159">
        <f ca="1">BB83-IF(BC$70&lt;='תכנון הבראה'!$D58,'תכנון הבראה'!$C58,0)</f>
        <v>0</v>
      </c>
      <c r="BD83" s="159">
        <f ca="1">BC83-IF(BD$70&lt;='תכנון הבראה'!$D58,'תכנון הבראה'!$C58,0)</f>
        <v>0</v>
      </c>
      <c r="BE83" s="159">
        <f ca="1">BD83-IF(BE$70&lt;='תכנון הבראה'!$D58,'תכנון הבראה'!$C58,0)</f>
        <v>0</v>
      </c>
      <c r="BF83" s="159">
        <f ca="1">BE83-IF(BF$70&lt;='תכנון הבראה'!$D58,'תכנון הבראה'!$C58,0)</f>
        <v>0</v>
      </c>
      <c r="BG83" s="159">
        <f ca="1">BF83-IF(BG$70&lt;='תכנון הבראה'!$D58,'תכנון הבראה'!$C58,0)</f>
        <v>0</v>
      </c>
      <c r="BH83" s="159">
        <f ca="1">BG83-IF(BH$70&lt;='תכנון הבראה'!$D58,'תכנון הבראה'!$C58,0)</f>
        <v>0</v>
      </c>
      <c r="BI83" s="159">
        <f ca="1">BH83-IF(BI$70&lt;='תכנון הבראה'!$D58,'תכנון הבראה'!$C58,0)</f>
        <v>0</v>
      </c>
      <c r="BJ83" s="159">
        <f ca="1">BI83-IF(BJ$70&lt;='תכנון הבראה'!$D58,'תכנון הבראה'!$C58,0)</f>
        <v>0</v>
      </c>
      <c r="BK83" s="159">
        <f ca="1">BJ83-IF(BK$70&lt;='תכנון הבראה'!$D58,'תכנון הבראה'!$C58,0)</f>
        <v>0</v>
      </c>
      <c r="BL83" s="159">
        <f ca="1">BK83-IF(BL$70&lt;='תכנון הבראה'!$D58,'תכנון הבראה'!$C58,0)</f>
        <v>0</v>
      </c>
      <c r="BM83" s="159">
        <f ca="1">BL83-IF(BM$70&lt;='תכנון הבראה'!$D58,'תכנון הבראה'!$C58,0)</f>
        <v>0</v>
      </c>
      <c r="BN83" s="159">
        <f ca="1">BM83-IF(BN$70&lt;='תכנון הבראה'!$D58,'תכנון הבראה'!$C58,0)</f>
        <v>0</v>
      </c>
      <c r="BO83" s="159">
        <f ca="1">BN83-IF(BO$70&lt;='תכנון הבראה'!$D58,'תכנון הבראה'!$C58,0)</f>
        <v>0</v>
      </c>
      <c r="BP83" s="159">
        <f ca="1">BO83-IF(BP$70&lt;='תכנון הבראה'!$D58,'תכנון הבראה'!$C58,0)</f>
        <v>0</v>
      </c>
      <c r="BQ83" s="159">
        <f ca="1">BP83-IF(BQ$70&lt;='תכנון הבראה'!$D58,'תכנון הבראה'!$C58,0)</f>
        <v>0</v>
      </c>
      <c r="BR83" s="159">
        <f ca="1">BQ83-IF(BR$70&lt;='תכנון הבראה'!$D58,'תכנון הבראה'!$C58,0)</f>
        <v>0</v>
      </c>
      <c r="BS83" s="159">
        <f ca="1">BR83-IF(BS$70&lt;='תכנון הבראה'!$D58,'תכנון הבראה'!$C58,0)</f>
        <v>0</v>
      </c>
      <c r="BT83" s="159">
        <f ca="1">BS83-IF(BT$70&lt;='תכנון הבראה'!$D58,'תכנון הבראה'!$C58,0)</f>
        <v>0</v>
      </c>
      <c r="BU83" s="159">
        <f ca="1">BT83-IF(BU$70&lt;='תכנון הבראה'!$D58,'תכנון הבראה'!$C58,0)</f>
        <v>0</v>
      </c>
      <c r="BV83" s="159">
        <f ca="1">BU83-IF(BV$70&lt;='תכנון הבראה'!$D58,'תכנון הבראה'!$C58,0)</f>
        <v>0</v>
      </c>
      <c r="BW83" s="159">
        <f ca="1">BV83-IF(BW$70&lt;='תכנון הבראה'!$D58,'תכנון הבראה'!$C58,0)</f>
        <v>0</v>
      </c>
      <c r="BX83" s="159">
        <f ca="1">BW83-IF(BX$70&lt;='תכנון הבראה'!$D58,'תכנון הבראה'!$C58,0)</f>
        <v>0</v>
      </c>
      <c r="BY83" s="159">
        <f ca="1">BX83-IF(BY$70&lt;='תכנון הבראה'!$D58,'תכנון הבראה'!$C58,0)</f>
        <v>0</v>
      </c>
      <c r="BZ83" s="159">
        <f ca="1">BY83-IF(BZ$70&lt;='תכנון הבראה'!$D58,'תכנון הבראה'!$C58,0)</f>
        <v>0</v>
      </c>
      <c r="CA83" s="159">
        <f ca="1">BZ83-IF(CA$70&lt;='תכנון הבראה'!$D58,'תכנון הבראה'!$C58,0)</f>
        <v>0</v>
      </c>
      <c r="CB83" s="159">
        <f ca="1">CA83-IF(CB$70&lt;='תכנון הבראה'!$D58,'תכנון הבראה'!$C58,0)</f>
        <v>0</v>
      </c>
      <c r="CC83" s="159">
        <f ca="1">CB83-IF(CC$70&lt;='תכנון הבראה'!$D58,'תכנון הבראה'!$C58,0)</f>
        <v>0</v>
      </c>
      <c r="CD83" s="159">
        <f ca="1">CC83-IF(CD$70&lt;='תכנון הבראה'!$D58,'תכנון הבראה'!$C58,0)</f>
        <v>0</v>
      </c>
      <c r="CE83" s="159">
        <f ca="1">CD83-IF(CE$70&lt;='תכנון הבראה'!$D58,'תכנון הבראה'!$C58,0)</f>
        <v>0</v>
      </c>
      <c r="CF83" s="159">
        <f ca="1">CE83-IF(CF$70&lt;='תכנון הבראה'!$D58,'תכנון הבראה'!$C58,0)</f>
        <v>0</v>
      </c>
      <c r="CG83" s="159">
        <f ca="1">CF83-IF(CG$70&lt;='תכנון הבראה'!$D58,'תכנון הבראה'!$C58,0)</f>
        <v>0</v>
      </c>
      <c r="CH83" s="159">
        <f ca="1">CG83-IF(CH$70&lt;='תכנון הבראה'!$D58,'תכנון הבראה'!$C58,0)</f>
        <v>0</v>
      </c>
      <c r="CI83" s="159">
        <f ca="1">CH83-IF(CI$70&lt;='תכנון הבראה'!$D58,'תכנון הבראה'!$C58,0)</f>
        <v>0</v>
      </c>
      <c r="CJ83" s="159">
        <f ca="1">CI83-IF(CJ$70&lt;='תכנון הבראה'!$D58,'תכנון הבראה'!$C58,0)</f>
        <v>0</v>
      </c>
      <c r="CK83" s="159">
        <f ca="1">CJ83-IF(CK$70&lt;='תכנון הבראה'!$D58,'תכנון הבראה'!$C58,0)</f>
        <v>0</v>
      </c>
      <c r="CL83" s="159">
        <f ca="1">CK83-IF(CL$70&lt;='תכנון הבראה'!$D58,'תכנון הבראה'!$C58,0)</f>
        <v>0</v>
      </c>
      <c r="CM83" s="159">
        <f ca="1">CL83-IF(CM$70&lt;='תכנון הבראה'!$D58,'תכנון הבראה'!$C58,0)</f>
        <v>0</v>
      </c>
      <c r="CN83" s="159">
        <f ca="1">CM83-IF(CN$70&lt;='תכנון הבראה'!$D58,'תכנון הבראה'!$C58,0)</f>
        <v>0</v>
      </c>
      <c r="CO83" s="159">
        <f ca="1">CN83-IF(CO$70&lt;='תכנון הבראה'!$D58,'תכנון הבראה'!$C58,0)</f>
        <v>0</v>
      </c>
      <c r="CP83" s="159">
        <f ca="1">CO83-IF(CP$70&lt;='תכנון הבראה'!$D58,'תכנון הבראה'!$C58,0)</f>
        <v>0</v>
      </c>
      <c r="CQ83" s="159">
        <f ca="1">CP83-IF(CQ$70&lt;='תכנון הבראה'!$D58,'תכנון הבראה'!$C58,0)</f>
        <v>0</v>
      </c>
      <c r="CR83" s="159">
        <f ca="1">CQ83-IF(CR$70&lt;='תכנון הבראה'!$D58,'תכנון הבראה'!$C58,0)</f>
        <v>0</v>
      </c>
      <c r="CS83" s="159">
        <f ca="1">CR83-IF(CS$70&lt;='תכנון הבראה'!$D58,'תכנון הבראה'!$C58,0)</f>
        <v>0</v>
      </c>
      <c r="CT83" s="159">
        <f ca="1">CS83-IF(CT$70&lt;='תכנון הבראה'!$D58,'תכנון הבראה'!$C58,0)</f>
        <v>0</v>
      </c>
      <c r="CU83" s="159">
        <f ca="1">CT83-IF(CU$70&lt;='תכנון הבראה'!$D58,'תכנון הבראה'!$C58,0)</f>
        <v>0</v>
      </c>
      <c r="CV83" s="159">
        <f ca="1">CU83-IF(CV$70&lt;='תכנון הבראה'!$D58,'תכנון הבראה'!$C58,0)</f>
        <v>0</v>
      </c>
      <c r="CW83" s="159">
        <f ca="1">CV83-IF(CW$70&lt;='תכנון הבראה'!$D58,'תכנון הבראה'!$C58,0)</f>
        <v>0</v>
      </c>
      <c r="CX83" s="159">
        <f ca="1">CW83-IF(CX$70&lt;='תכנון הבראה'!$D58,'תכנון הבראה'!$C58,0)</f>
        <v>0</v>
      </c>
      <c r="CY83" s="159">
        <f ca="1">CX83-IF(CY$70&lt;='תכנון הבראה'!$D58,'תכנון הבראה'!$C58,0)</f>
        <v>0</v>
      </c>
      <c r="CZ83" s="159">
        <f ca="1">CY83-IF(CZ$70&lt;='תכנון הבראה'!$D58,'תכנון הבראה'!$C58,0)</f>
        <v>0</v>
      </c>
    </row>
    <row r="84" spans="1:104" ht="12.75" hidden="1" customHeight="1" outlineLevel="1">
      <c r="A84" s="192" t="str">
        <f ca="1">'תכנון הבראה'!A59</f>
        <v/>
      </c>
      <c r="B84" s="170"/>
      <c r="C84" s="171"/>
      <c r="D84" s="159">
        <f ca="1">'תכנון הבראה'!B59</f>
        <v>0</v>
      </c>
      <c r="E84" s="159">
        <f ca="1">D84-IF(E$70&lt;='תכנון הבראה'!$D59,'תכנון הבראה'!$C59,0)</f>
        <v>0</v>
      </c>
      <c r="F84" s="159">
        <f ca="1">E84-IF(F$70&lt;='תכנון הבראה'!$D59,'תכנון הבראה'!$C59,0)</f>
        <v>0</v>
      </c>
      <c r="G84" s="159">
        <f ca="1">F84-IF(G$70&lt;='תכנון הבראה'!$D59,'תכנון הבראה'!$C59,0)</f>
        <v>0</v>
      </c>
      <c r="H84" s="159">
        <f ca="1">G84-IF(H$70&lt;='תכנון הבראה'!$D59,'תכנון הבראה'!$C59,0)</f>
        <v>0</v>
      </c>
      <c r="I84" s="159">
        <f ca="1">H84-IF(I$70&lt;='תכנון הבראה'!$D59,'תכנון הבראה'!$C59,0)</f>
        <v>0</v>
      </c>
      <c r="J84" s="159">
        <f ca="1">I84-IF(J$70&lt;='תכנון הבראה'!$D59,'תכנון הבראה'!$C59,0)</f>
        <v>0</v>
      </c>
      <c r="K84" s="159">
        <f ca="1">J84-IF(K$70&lt;='תכנון הבראה'!$D59,'תכנון הבראה'!$C59,0)</f>
        <v>0</v>
      </c>
      <c r="L84" s="159">
        <f ca="1">K84-IF(L$70&lt;='תכנון הבראה'!$D59,'תכנון הבראה'!$C59,0)</f>
        <v>0</v>
      </c>
      <c r="M84" s="159">
        <f ca="1">L84-IF(M$70&lt;='תכנון הבראה'!$D59,'תכנון הבראה'!$C59,0)</f>
        <v>0</v>
      </c>
      <c r="N84" s="159">
        <f ca="1">M84-IF(N$70&lt;='תכנון הבראה'!$D59,'תכנון הבראה'!$C59,0)</f>
        <v>0</v>
      </c>
      <c r="O84" s="159">
        <f ca="1">N84-IF(O$70&lt;='תכנון הבראה'!$D59,'תכנון הבראה'!$C59,0)</f>
        <v>0</v>
      </c>
      <c r="P84" s="159">
        <f ca="1">O84-IF(P$70&lt;='תכנון הבראה'!$D59,'תכנון הבראה'!$C59,0)</f>
        <v>0</v>
      </c>
      <c r="Q84" s="159">
        <f ca="1">P84-IF(Q$70&lt;='תכנון הבראה'!$D59,'תכנון הבראה'!$C59,0)</f>
        <v>0</v>
      </c>
      <c r="R84" s="159">
        <f ca="1">Q84-IF(R$70&lt;='תכנון הבראה'!$D59,'תכנון הבראה'!$C59,0)</f>
        <v>0</v>
      </c>
      <c r="S84" s="159">
        <f ca="1">R84-IF(S$70&lt;='תכנון הבראה'!$D59,'תכנון הבראה'!$C59,0)</f>
        <v>0</v>
      </c>
      <c r="T84" s="159">
        <f ca="1">S84-IF(T$70&lt;='תכנון הבראה'!$D59,'תכנון הבראה'!$C59,0)</f>
        <v>0</v>
      </c>
      <c r="U84" s="159">
        <f ca="1">T84-IF(U$70&lt;='תכנון הבראה'!$D59,'תכנון הבראה'!$C59,0)</f>
        <v>0</v>
      </c>
      <c r="V84" s="159">
        <f ca="1">U84-IF(V$70&lt;='תכנון הבראה'!$D59,'תכנון הבראה'!$C59,0)</f>
        <v>0</v>
      </c>
      <c r="W84" s="159">
        <f ca="1">V84-IF(W$70&lt;='תכנון הבראה'!$D59,'תכנון הבראה'!$C59,0)</f>
        <v>0</v>
      </c>
      <c r="X84" s="159">
        <f ca="1">W84-IF(X$70&lt;='תכנון הבראה'!$D59,'תכנון הבראה'!$C59,0)</f>
        <v>0</v>
      </c>
      <c r="Y84" s="159">
        <f ca="1">X84-IF(Y$70&lt;='תכנון הבראה'!$D59,'תכנון הבראה'!$C59,0)</f>
        <v>0</v>
      </c>
      <c r="Z84" s="159">
        <f ca="1">Y84-IF(Z$70&lt;='תכנון הבראה'!$D59,'תכנון הבראה'!$C59,0)</f>
        <v>0</v>
      </c>
      <c r="AA84" s="159">
        <f ca="1">Z84-IF(AA$70&lt;='תכנון הבראה'!$D59,'תכנון הבראה'!$C59,0)</f>
        <v>0</v>
      </c>
      <c r="AB84" s="159">
        <f ca="1">AA84-IF(AB$70&lt;='תכנון הבראה'!$D59,'תכנון הבראה'!$C59,0)</f>
        <v>0</v>
      </c>
      <c r="AC84" s="159">
        <f ca="1">AB84-IF(AC$70&lt;='תכנון הבראה'!$D59,'תכנון הבראה'!$C59,0)</f>
        <v>0</v>
      </c>
      <c r="AD84" s="159">
        <f ca="1">AC84-IF(AD$70&lt;='תכנון הבראה'!$D59,'תכנון הבראה'!$C59,0)</f>
        <v>0</v>
      </c>
      <c r="AE84" s="159">
        <f ca="1">AD84-IF(AE$70&lt;='תכנון הבראה'!$D59,'תכנון הבראה'!$C59,0)</f>
        <v>0</v>
      </c>
      <c r="AF84" s="159">
        <f ca="1">AE84-IF(AF$70&lt;='תכנון הבראה'!$D59,'תכנון הבראה'!$C59,0)</f>
        <v>0</v>
      </c>
      <c r="AG84" s="159">
        <f ca="1">AF84-IF(AG$70&lt;='תכנון הבראה'!$D59,'תכנון הבראה'!$C59,0)</f>
        <v>0</v>
      </c>
      <c r="AH84" s="159">
        <f ca="1">AG84-IF(AH$70&lt;='תכנון הבראה'!$D59,'תכנון הבראה'!$C59,0)</f>
        <v>0</v>
      </c>
      <c r="AI84" s="159">
        <f ca="1">AH84-IF(AI$70&lt;='תכנון הבראה'!$D59,'תכנון הבראה'!$C59,0)</f>
        <v>0</v>
      </c>
      <c r="AJ84" s="159">
        <f ca="1">AI84-IF(AJ$70&lt;='תכנון הבראה'!$D59,'תכנון הבראה'!$C59,0)</f>
        <v>0</v>
      </c>
      <c r="AK84" s="159">
        <f ca="1">AJ84-IF(AK$70&lt;='תכנון הבראה'!$D59,'תכנון הבראה'!$C59,0)</f>
        <v>0</v>
      </c>
      <c r="AL84" s="159">
        <f ca="1">AK84-IF(AL$70&lt;='תכנון הבראה'!$D59,'תכנון הבראה'!$C59,0)</f>
        <v>0</v>
      </c>
      <c r="AM84" s="159">
        <f ca="1">AL84-IF(AM$70&lt;='תכנון הבראה'!$D59,'תכנון הבראה'!$C59,0)</f>
        <v>0</v>
      </c>
      <c r="AN84" s="159">
        <f ca="1">AM84-IF(AN$70&lt;='תכנון הבראה'!$D59,'תכנון הבראה'!$C59,0)</f>
        <v>0</v>
      </c>
      <c r="AO84" s="159">
        <f ca="1">AN84-IF(AO$70&lt;='תכנון הבראה'!$D59,'תכנון הבראה'!$C59,0)</f>
        <v>0</v>
      </c>
      <c r="AP84" s="159">
        <f ca="1">AO84-IF(AP$70&lt;='תכנון הבראה'!$D59,'תכנון הבראה'!$C59,0)</f>
        <v>0</v>
      </c>
      <c r="AQ84" s="159">
        <f ca="1">AP84-IF(AQ$70&lt;='תכנון הבראה'!$D59,'תכנון הבראה'!$C59,0)</f>
        <v>0</v>
      </c>
      <c r="AR84" s="159">
        <f ca="1">AQ84-IF(AR$70&lt;='תכנון הבראה'!$D59,'תכנון הבראה'!$C59,0)</f>
        <v>0</v>
      </c>
      <c r="AS84" s="159">
        <f ca="1">AR84-IF(AS$70&lt;='תכנון הבראה'!$D59,'תכנון הבראה'!$C59,0)</f>
        <v>0</v>
      </c>
      <c r="AT84" s="159">
        <f ca="1">AS84-IF(AT$70&lt;='תכנון הבראה'!$D59,'תכנון הבראה'!$C59,0)</f>
        <v>0</v>
      </c>
      <c r="AU84" s="159">
        <f ca="1">AT84-IF(AU$70&lt;='תכנון הבראה'!$D59,'תכנון הבראה'!$C59,0)</f>
        <v>0</v>
      </c>
      <c r="AV84" s="159">
        <f ca="1">AU84-IF(AV$70&lt;='תכנון הבראה'!$D59,'תכנון הבראה'!$C59,0)</f>
        <v>0</v>
      </c>
      <c r="AW84" s="159">
        <f ca="1">AV84-IF(AW$70&lt;='תכנון הבראה'!$D59,'תכנון הבראה'!$C59,0)</f>
        <v>0</v>
      </c>
      <c r="AX84" s="159">
        <f ca="1">AW84-IF(AX$70&lt;='תכנון הבראה'!$D59,'תכנון הבראה'!$C59,0)</f>
        <v>0</v>
      </c>
      <c r="AY84" s="159">
        <f ca="1">AX84-IF(AY$70&lt;='תכנון הבראה'!$D59,'תכנון הבראה'!$C59,0)</f>
        <v>0</v>
      </c>
      <c r="AZ84" s="159">
        <f ca="1">AY84-IF(AZ$70&lt;='תכנון הבראה'!$D59,'תכנון הבראה'!$C59,0)</f>
        <v>0</v>
      </c>
      <c r="BA84" s="159">
        <f ca="1">AZ84-IF(BA$70&lt;='תכנון הבראה'!$D59,'תכנון הבראה'!$C59,0)</f>
        <v>0</v>
      </c>
      <c r="BB84" s="159">
        <f ca="1">BA84-IF(BB$70&lt;='תכנון הבראה'!$D59,'תכנון הבראה'!$C59,0)</f>
        <v>0</v>
      </c>
      <c r="BC84" s="159">
        <f ca="1">BB84-IF(BC$70&lt;='תכנון הבראה'!$D59,'תכנון הבראה'!$C59,0)</f>
        <v>0</v>
      </c>
      <c r="BD84" s="159">
        <f ca="1">BC84-IF(BD$70&lt;='תכנון הבראה'!$D59,'תכנון הבראה'!$C59,0)</f>
        <v>0</v>
      </c>
      <c r="BE84" s="159">
        <f ca="1">BD84-IF(BE$70&lt;='תכנון הבראה'!$D59,'תכנון הבראה'!$C59,0)</f>
        <v>0</v>
      </c>
      <c r="BF84" s="159">
        <f ca="1">BE84-IF(BF$70&lt;='תכנון הבראה'!$D59,'תכנון הבראה'!$C59,0)</f>
        <v>0</v>
      </c>
      <c r="BG84" s="159">
        <f ca="1">BF84-IF(BG$70&lt;='תכנון הבראה'!$D59,'תכנון הבראה'!$C59,0)</f>
        <v>0</v>
      </c>
      <c r="BH84" s="159">
        <f ca="1">BG84-IF(BH$70&lt;='תכנון הבראה'!$D59,'תכנון הבראה'!$C59,0)</f>
        <v>0</v>
      </c>
      <c r="BI84" s="159">
        <f ca="1">BH84-IF(BI$70&lt;='תכנון הבראה'!$D59,'תכנון הבראה'!$C59,0)</f>
        <v>0</v>
      </c>
      <c r="BJ84" s="159">
        <f ca="1">BI84-IF(BJ$70&lt;='תכנון הבראה'!$D59,'תכנון הבראה'!$C59,0)</f>
        <v>0</v>
      </c>
      <c r="BK84" s="159">
        <f ca="1">BJ84-IF(BK$70&lt;='תכנון הבראה'!$D59,'תכנון הבראה'!$C59,0)</f>
        <v>0</v>
      </c>
      <c r="BL84" s="159">
        <f ca="1">BK84-IF(BL$70&lt;='תכנון הבראה'!$D59,'תכנון הבראה'!$C59,0)</f>
        <v>0</v>
      </c>
      <c r="BM84" s="159">
        <f ca="1">BL84-IF(BM$70&lt;='תכנון הבראה'!$D59,'תכנון הבראה'!$C59,0)</f>
        <v>0</v>
      </c>
      <c r="BN84" s="159">
        <f ca="1">BM84-IF(BN$70&lt;='תכנון הבראה'!$D59,'תכנון הבראה'!$C59,0)</f>
        <v>0</v>
      </c>
      <c r="BO84" s="159">
        <f ca="1">BN84-IF(BO$70&lt;='תכנון הבראה'!$D59,'תכנון הבראה'!$C59,0)</f>
        <v>0</v>
      </c>
      <c r="BP84" s="159">
        <f ca="1">BO84-IF(BP$70&lt;='תכנון הבראה'!$D59,'תכנון הבראה'!$C59,0)</f>
        <v>0</v>
      </c>
      <c r="BQ84" s="159">
        <f ca="1">BP84-IF(BQ$70&lt;='תכנון הבראה'!$D59,'תכנון הבראה'!$C59,0)</f>
        <v>0</v>
      </c>
      <c r="BR84" s="159">
        <f ca="1">BQ84-IF(BR$70&lt;='תכנון הבראה'!$D59,'תכנון הבראה'!$C59,0)</f>
        <v>0</v>
      </c>
      <c r="BS84" s="159">
        <f ca="1">BR84-IF(BS$70&lt;='תכנון הבראה'!$D59,'תכנון הבראה'!$C59,0)</f>
        <v>0</v>
      </c>
      <c r="BT84" s="159">
        <f ca="1">BS84-IF(BT$70&lt;='תכנון הבראה'!$D59,'תכנון הבראה'!$C59,0)</f>
        <v>0</v>
      </c>
      <c r="BU84" s="159">
        <f ca="1">BT84-IF(BU$70&lt;='תכנון הבראה'!$D59,'תכנון הבראה'!$C59,0)</f>
        <v>0</v>
      </c>
      <c r="BV84" s="159">
        <f ca="1">BU84-IF(BV$70&lt;='תכנון הבראה'!$D59,'תכנון הבראה'!$C59,0)</f>
        <v>0</v>
      </c>
      <c r="BW84" s="159">
        <f ca="1">BV84-IF(BW$70&lt;='תכנון הבראה'!$D59,'תכנון הבראה'!$C59,0)</f>
        <v>0</v>
      </c>
      <c r="BX84" s="159">
        <f ca="1">BW84-IF(BX$70&lt;='תכנון הבראה'!$D59,'תכנון הבראה'!$C59,0)</f>
        <v>0</v>
      </c>
      <c r="BY84" s="159">
        <f ca="1">BX84-IF(BY$70&lt;='תכנון הבראה'!$D59,'תכנון הבראה'!$C59,0)</f>
        <v>0</v>
      </c>
      <c r="BZ84" s="159">
        <f ca="1">BY84-IF(BZ$70&lt;='תכנון הבראה'!$D59,'תכנון הבראה'!$C59,0)</f>
        <v>0</v>
      </c>
      <c r="CA84" s="159">
        <f ca="1">BZ84-IF(CA$70&lt;='תכנון הבראה'!$D59,'תכנון הבראה'!$C59,0)</f>
        <v>0</v>
      </c>
      <c r="CB84" s="159">
        <f ca="1">CA84-IF(CB$70&lt;='תכנון הבראה'!$D59,'תכנון הבראה'!$C59,0)</f>
        <v>0</v>
      </c>
      <c r="CC84" s="159">
        <f ca="1">CB84-IF(CC$70&lt;='תכנון הבראה'!$D59,'תכנון הבראה'!$C59,0)</f>
        <v>0</v>
      </c>
      <c r="CD84" s="159">
        <f ca="1">CC84-IF(CD$70&lt;='תכנון הבראה'!$D59,'תכנון הבראה'!$C59,0)</f>
        <v>0</v>
      </c>
      <c r="CE84" s="159">
        <f ca="1">CD84-IF(CE$70&lt;='תכנון הבראה'!$D59,'תכנון הבראה'!$C59,0)</f>
        <v>0</v>
      </c>
      <c r="CF84" s="159">
        <f ca="1">CE84-IF(CF$70&lt;='תכנון הבראה'!$D59,'תכנון הבראה'!$C59,0)</f>
        <v>0</v>
      </c>
      <c r="CG84" s="159">
        <f ca="1">CF84-IF(CG$70&lt;='תכנון הבראה'!$D59,'תכנון הבראה'!$C59,0)</f>
        <v>0</v>
      </c>
      <c r="CH84" s="159">
        <f ca="1">CG84-IF(CH$70&lt;='תכנון הבראה'!$D59,'תכנון הבראה'!$C59,0)</f>
        <v>0</v>
      </c>
      <c r="CI84" s="159">
        <f ca="1">CH84-IF(CI$70&lt;='תכנון הבראה'!$D59,'תכנון הבראה'!$C59,0)</f>
        <v>0</v>
      </c>
      <c r="CJ84" s="159">
        <f ca="1">CI84-IF(CJ$70&lt;='תכנון הבראה'!$D59,'תכנון הבראה'!$C59,0)</f>
        <v>0</v>
      </c>
      <c r="CK84" s="159">
        <f ca="1">CJ84-IF(CK$70&lt;='תכנון הבראה'!$D59,'תכנון הבראה'!$C59,0)</f>
        <v>0</v>
      </c>
      <c r="CL84" s="159">
        <f ca="1">CK84-IF(CL$70&lt;='תכנון הבראה'!$D59,'תכנון הבראה'!$C59,0)</f>
        <v>0</v>
      </c>
      <c r="CM84" s="159">
        <f ca="1">CL84-IF(CM$70&lt;='תכנון הבראה'!$D59,'תכנון הבראה'!$C59,0)</f>
        <v>0</v>
      </c>
      <c r="CN84" s="159">
        <f ca="1">CM84-IF(CN$70&lt;='תכנון הבראה'!$D59,'תכנון הבראה'!$C59,0)</f>
        <v>0</v>
      </c>
      <c r="CO84" s="159">
        <f ca="1">CN84-IF(CO$70&lt;='תכנון הבראה'!$D59,'תכנון הבראה'!$C59,0)</f>
        <v>0</v>
      </c>
      <c r="CP84" s="159">
        <f ca="1">CO84-IF(CP$70&lt;='תכנון הבראה'!$D59,'תכנון הבראה'!$C59,0)</f>
        <v>0</v>
      </c>
      <c r="CQ84" s="159">
        <f ca="1">CP84-IF(CQ$70&lt;='תכנון הבראה'!$D59,'תכנון הבראה'!$C59,0)</f>
        <v>0</v>
      </c>
      <c r="CR84" s="159">
        <f ca="1">CQ84-IF(CR$70&lt;='תכנון הבראה'!$D59,'תכנון הבראה'!$C59,0)</f>
        <v>0</v>
      </c>
      <c r="CS84" s="159">
        <f ca="1">CR84-IF(CS$70&lt;='תכנון הבראה'!$D59,'תכנון הבראה'!$C59,0)</f>
        <v>0</v>
      </c>
      <c r="CT84" s="159">
        <f ca="1">CS84-IF(CT$70&lt;='תכנון הבראה'!$D59,'תכנון הבראה'!$C59,0)</f>
        <v>0</v>
      </c>
      <c r="CU84" s="159">
        <f ca="1">CT84-IF(CU$70&lt;='תכנון הבראה'!$D59,'תכנון הבראה'!$C59,0)</f>
        <v>0</v>
      </c>
      <c r="CV84" s="159">
        <f ca="1">CU84-IF(CV$70&lt;='תכנון הבראה'!$D59,'תכנון הבראה'!$C59,0)</f>
        <v>0</v>
      </c>
      <c r="CW84" s="159">
        <f ca="1">CV84-IF(CW$70&lt;='תכנון הבראה'!$D59,'תכנון הבראה'!$C59,0)</f>
        <v>0</v>
      </c>
      <c r="CX84" s="159">
        <f ca="1">CW84-IF(CX$70&lt;='תכנון הבראה'!$D59,'תכנון הבראה'!$C59,0)</f>
        <v>0</v>
      </c>
      <c r="CY84" s="159">
        <f ca="1">CX84-IF(CY$70&lt;='תכנון הבראה'!$D59,'תכנון הבראה'!$C59,0)</f>
        <v>0</v>
      </c>
      <c r="CZ84" s="159">
        <f ca="1">CY84-IF(CZ$70&lt;='תכנון הבראה'!$D59,'תכנון הבראה'!$C59,0)</f>
        <v>0</v>
      </c>
    </row>
    <row r="85" spans="1:104" ht="12.75" hidden="1" customHeight="1" outlineLevel="1">
      <c r="A85" s="192" t="str">
        <f ca="1">'תכנון הבראה'!A60</f>
        <v/>
      </c>
      <c r="B85" s="170"/>
      <c r="C85" s="171"/>
      <c r="D85" s="159">
        <f ca="1">'תכנון הבראה'!B60</f>
        <v>0</v>
      </c>
      <c r="E85" s="159">
        <f ca="1">D85-IF(E$70&lt;='תכנון הבראה'!$D60,'תכנון הבראה'!$C60,0)</f>
        <v>0</v>
      </c>
      <c r="F85" s="159">
        <f ca="1">E85-IF(F$70&lt;='תכנון הבראה'!$D60,'תכנון הבראה'!$C60,0)</f>
        <v>0</v>
      </c>
      <c r="G85" s="159">
        <f ca="1">F85-IF(G$70&lt;='תכנון הבראה'!$D60,'תכנון הבראה'!$C60,0)</f>
        <v>0</v>
      </c>
      <c r="H85" s="159">
        <f ca="1">G85-IF(H$70&lt;='תכנון הבראה'!$D60,'תכנון הבראה'!$C60,0)</f>
        <v>0</v>
      </c>
      <c r="I85" s="159">
        <f ca="1">H85-IF(I$70&lt;='תכנון הבראה'!$D60,'תכנון הבראה'!$C60,0)</f>
        <v>0</v>
      </c>
      <c r="J85" s="159">
        <f ca="1">I85-IF(J$70&lt;='תכנון הבראה'!$D60,'תכנון הבראה'!$C60,0)</f>
        <v>0</v>
      </c>
      <c r="K85" s="159">
        <f ca="1">J85-IF(K$70&lt;='תכנון הבראה'!$D60,'תכנון הבראה'!$C60,0)</f>
        <v>0</v>
      </c>
      <c r="L85" s="159">
        <f ca="1">K85-IF(L$70&lt;='תכנון הבראה'!$D60,'תכנון הבראה'!$C60,0)</f>
        <v>0</v>
      </c>
      <c r="M85" s="159">
        <f ca="1">L85-IF(M$70&lt;='תכנון הבראה'!$D60,'תכנון הבראה'!$C60,0)</f>
        <v>0</v>
      </c>
      <c r="N85" s="159">
        <f ca="1">M85-IF(N$70&lt;='תכנון הבראה'!$D60,'תכנון הבראה'!$C60,0)</f>
        <v>0</v>
      </c>
      <c r="O85" s="159">
        <f ca="1">N85-IF(O$70&lt;='תכנון הבראה'!$D60,'תכנון הבראה'!$C60,0)</f>
        <v>0</v>
      </c>
      <c r="P85" s="159">
        <f ca="1">O85-IF(P$70&lt;='תכנון הבראה'!$D60,'תכנון הבראה'!$C60,0)</f>
        <v>0</v>
      </c>
      <c r="Q85" s="159">
        <f ca="1">P85-IF(Q$70&lt;='תכנון הבראה'!$D60,'תכנון הבראה'!$C60,0)</f>
        <v>0</v>
      </c>
      <c r="R85" s="159">
        <f ca="1">Q85-IF(R$70&lt;='תכנון הבראה'!$D60,'תכנון הבראה'!$C60,0)</f>
        <v>0</v>
      </c>
      <c r="S85" s="159">
        <f ca="1">R85-IF(S$70&lt;='תכנון הבראה'!$D60,'תכנון הבראה'!$C60,0)</f>
        <v>0</v>
      </c>
      <c r="T85" s="159">
        <f ca="1">S85-IF(T$70&lt;='תכנון הבראה'!$D60,'תכנון הבראה'!$C60,0)</f>
        <v>0</v>
      </c>
      <c r="U85" s="159">
        <f ca="1">T85-IF(U$70&lt;='תכנון הבראה'!$D60,'תכנון הבראה'!$C60,0)</f>
        <v>0</v>
      </c>
      <c r="V85" s="159">
        <f ca="1">U85-IF(V$70&lt;='תכנון הבראה'!$D60,'תכנון הבראה'!$C60,0)</f>
        <v>0</v>
      </c>
      <c r="W85" s="159">
        <f ca="1">V85-IF(W$70&lt;='תכנון הבראה'!$D60,'תכנון הבראה'!$C60,0)</f>
        <v>0</v>
      </c>
      <c r="X85" s="159">
        <f ca="1">W85-IF(X$70&lt;='תכנון הבראה'!$D60,'תכנון הבראה'!$C60,0)</f>
        <v>0</v>
      </c>
      <c r="Y85" s="159">
        <f ca="1">X85-IF(Y$70&lt;='תכנון הבראה'!$D60,'תכנון הבראה'!$C60,0)</f>
        <v>0</v>
      </c>
      <c r="Z85" s="159">
        <f ca="1">Y85-IF(Z$70&lt;='תכנון הבראה'!$D60,'תכנון הבראה'!$C60,0)</f>
        <v>0</v>
      </c>
      <c r="AA85" s="159">
        <f ca="1">Z85-IF(AA$70&lt;='תכנון הבראה'!$D60,'תכנון הבראה'!$C60,0)</f>
        <v>0</v>
      </c>
      <c r="AB85" s="159">
        <f ca="1">AA85-IF(AB$70&lt;='תכנון הבראה'!$D60,'תכנון הבראה'!$C60,0)</f>
        <v>0</v>
      </c>
      <c r="AC85" s="159">
        <f ca="1">AB85-IF(AC$70&lt;='תכנון הבראה'!$D60,'תכנון הבראה'!$C60,0)</f>
        <v>0</v>
      </c>
      <c r="AD85" s="159">
        <f ca="1">AC85-IF(AD$70&lt;='תכנון הבראה'!$D60,'תכנון הבראה'!$C60,0)</f>
        <v>0</v>
      </c>
      <c r="AE85" s="159">
        <f ca="1">AD85-IF(AE$70&lt;='תכנון הבראה'!$D60,'תכנון הבראה'!$C60,0)</f>
        <v>0</v>
      </c>
      <c r="AF85" s="159">
        <f ca="1">AE85-IF(AF$70&lt;='תכנון הבראה'!$D60,'תכנון הבראה'!$C60,0)</f>
        <v>0</v>
      </c>
      <c r="AG85" s="159">
        <f ca="1">AF85-IF(AG$70&lt;='תכנון הבראה'!$D60,'תכנון הבראה'!$C60,0)</f>
        <v>0</v>
      </c>
      <c r="AH85" s="159">
        <f ca="1">AG85-IF(AH$70&lt;='תכנון הבראה'!$D60,'תכנון הבראה'!$C60,0)</f>
        <v>0</v>
      </c>
      <c r="AI85" s="159">
        <f ca="1">AH85-IF(AI$70&lt;='תכנון הבראה'!$D60,'תכנון הבראה'!$C60,0)</f>
        <v>0</v>
      </c>
      <c r="AJ85" s="159">
        <f ca="1">AI85-IF(AJ$70&lt;='תכנון הבראה'!$D60,'תכנון הבראה'!$C60,0)</f>
        <v>0</v>
      </c>
      <c r="AK85" s="159">
        <f ca="1">AJ85-IF(AK$70&lt;='תכנון הבראה'!$D60,'תכנון הבראה'!$C60,0)</f>
        <v>0</v>
      </c>
      <c r="AL85" s="159">
        <f ca="1">AK85-IF(AL$70&lt;='תכנון הבראה'!$D60,'תכנון הבראה'!$C60,0)</f>
        <v>0</v>
      </c>
      <c r="AM85" s="159">
        <f ca="1">AL85-IF(AM$70&lt;='תכנון הבראה'!$D60,'תכנון הבראה'!$C60,0)</f>
        <v>0</v>
      </c>
      <c r="AN85" s="159">
        <f ca="1">AM85-IF(AN$70&lt;='תכנון הבראה'!$D60,'תכנון הבראה'!$C60,0)</f>
        <v>0</v>
      </c>
      <c r="AO85" s="159">
        <f ca="1">AN85-IF(AO$70&lt;='תכנון הבראה'!$D60,'תכנון הבראה'!$C60,0)</f>
        <v>0</v>
      </c>
      <c r="AP85" s="159">
        <f ca="1">AO85-IF(AP$70&lt;='תכנון הבראה'!$D60,'תכנון הבראה'!$C60,0)</f>
        <v>0</v>
      </c>
      <c r="AQ85" s="159">
        <f ca="1">AP85-IF(AQ$70&lt;='תכנון הבראה'!$D60,'תכנון הבראה'!$C60,0)</f>
        <v>0</v>
      </c>
      <c r="AR85" s="159">
        <f ca="1">AQ85-IF(AR$70&lt;='תכנון הבראה'!$D60,'תכנון הבראה'!$C60,0)</f>
        <v>0</v>
      </c>
      <c r="AS85" s="159">
        <f ca="1">AR85-IF(AS$70&lt;='תכנון הבראה'!$D60,'תכנון הבראה'!$C60,0)</f>
        <v>0</v>
      </c>
      <c r="AT85" s="159">
        <f ca="1">AS85-IF(AT$70&lt;='תכנון הבראה'!$D60,'תכנון הבראה'!$C60,0)</f>
        <v>0</v>
      </c>
      <c r="AU85" s="159">
        <f ca="1">AT85-IF(AU$70&lt;='תכנון הבראה'!$D60,'תכנון הבראה'!$C60,0)</f>
        <v>0</v>
      </c>
      <c r="AV85" s="159">
        <f ca="1">AU85-IF(AV$70&lt;='תכנון הבראה'!$D60,'תכנון הבראה'!$C60,0)</f>
        <v>0</v>
      </c>
      <c r="AW85" s="159">
        <f ca="1">AV85-IF(AW$70&lt;='תכנון הבראה'!$D60,'תכנון הבראה'!$C60,0)</f>
        <v>0</v>
      </c>
      <c r="AX85" s="159">
        <f ca="1">AW85-IF(AX$70&lt;='תכנון הבראה'!$D60,'תכנון הבראה'!$C60,0)</f>
        <v>0</v>
      </c>
      <c r="AY85" s="159">
        <f ca="1">AX85-IF(AY$70&lt;='תכנון הבראה'!$D60,'תכנון הבראה'!$C60,0)</f>
        <v>0</v>
      </c>
      <c r="AZ85" s="159">
        <f ca="1">AY85-IF(AZ$70&lt;='תכנון הבראה'!$D60,'תכנון הבראה'!$C60,0)</f>
        <v>0</v>
      </c>
      <c r="BA85" s="159">
        <f ca="1">AZ85-IF(BA$70&lt;='תכנון הבראה'!$D60,'תכנון הבראה'!$C60,0)</f>
        <v>0</v>
      </c>
      <c r="BB85" s="159">
        <f ca="1">BA85-IF(BB$70&lt;='תכנון הבראה'!$D60,'תכנון הבראה'!$C60,0)</f>
        <v>0</v>
      </c>
      <c r="BC85" s="159">
        <f ca="1">BB85-IF(BC$70&lt;='תכנון הבראה'!$D60,'תכנון הבראה'!$C60,0)</f>
        <v>0</v>
      </c>
      <c r="BD85" s="159">
        <f ca="1">BC85-IF(BD$70&lt;='תכנון הבראה'!$D60,'תכנון הבראה'!$C60,0)</f>
        <v>0</v>
      </c>
      <c r="BE85" s="159">
        <f ca="1">BD85-IF(BE$70&lt;='תכנון הבראה'!$D60,'תכנון הבראה'!$C60,0)</f>
        <v>0</v>
      </c>
      <c r="BF85" s="159">
        <f ca="1">BE85-IF(BF$70&lt;='תכנון הבראה'!$D60,'תכנון הבראה'!$C60,0)</f>
        <v>0</v>
      </c>
      <c r="BG85" s="159">
        <f ca="1">BF85-IF(BG$70&lt;='תכנון הבראה'!$D60,'תכנון הבראה'!$C60,0)</f>
        <v>0</v>
      </c>
      <c r="BH85" s="159">
        <f ca="1">BG85-IF(BH$70&lt;='תכנון הבראה'!$D60,'תכנון הבראה'!$C60,0)</f>
        <v>0</v>
      </c>
      <c r="BI85" s="159">
        <f ca="1">BH85-IF(BI$70&lt;='תכנון הבראה'!$D60,'תכנון הבראה'!$C60,0)</f>
        <v>0</v>
      </c>
      <c r="BJ85" s="159">
        <f ca="1">BI85-IF(BJ$70&lt;='תכנון הבראה'!$D60,'תכנון הבראה'!$C60,0)</f>
        <v>0</v>
      </c>
      <c r="BK85" s="159">
        <f ca="1">BJ85-IF(BK$70&lt;='תכנון הבראה'!$D60,'תכנון הבראה'!$C60,0)</f>
        <v>0</v>
      </c>
      <c r="BL85" s="159">
        <f ca="1">BK85-IF(BL$70&lt;='תכנון הבראה'!$D60,'תכנון הבראה'!$C60,0)</f>
        <v>0</v>
      </c>
      <c r="BM85" s="159">
        <f ca="1">BL85-IF(BM$70&lt;='תכנון הבראה'!$D60,'תכנון הבראה'!$C60,0)</f>
        <v>0</v>
      </c>
      <c r="BN85" s="159">
        <f ca="1">BM85-IF(BN$70&lt;='תכנון הבראה'!$D60,'תכנון הבראה'!$C60,0)</f>
        <v>0</v>
      </c>
      <c r="BO85" s="159">
        <f ca="1">BN85-IF(BO$70&lt;='תכנון הבראה'!$D60,'תכנון הבראה'!$C60,0)</f>
        <v>0</v>
      </c>
      <c r="BP85" s="159">
        <f ca="1">BO85-IF(BP$70&lt;='תכנון הבראה'!$D60,'תכנון הבראה'!$C60,0)</f>
        <v>0</v>
      </c>
      <c r="BQ85" s="159">
        <f ca="1">BP85-IF(BQ$70&lt;='תכנון הבראה'!$D60,'תכנון הבראה'!$C60,0)</f>
        <v>0</v>
      </c>
      <c r="BR85" s="159">
        <f ca="1">BQ85-IF(BR$70&lt;='תכנון הבראה'!$D60,'תכנון הבראה'!$C60,0)</f>
        <v>0</v>
      </c>
      <c r="BS85" s="159">
        <f ca="1">BR85-IF(BS$70&lt;='תכנון הבראה'!$D60,'תכנון הבראה'!$C60,0)</f>
        <v>0</v>
      </c>
      <c r="BT85" s="159">
        <f ca="1">BS85-IF(BT$70&lt;='תכנון הבראה'!$D60,'תכנון הבראה'!$C60,0)</f>
        <v>0</v>
      </c>
      <c r="BU85" s="159">
        <f ca="1">BT85-IF(BU$70&lt;='תכנון הבראה'!$D60,'תכנון הבראה'!$C60,0)</f>
        <v>0</v>
      </c>
      <c r="BV85" s="159">
        <f ca="1">BU85-IF(BV$70&lt;='תכנון הבראה'!$D60,'תכנון הבראה'!$C60,0)</f>
        <v>0</v>
      </c>
      <c r="BW85" s="159">
        <f ca="1">BV85-IF(BW$70&lt;='תכנון הבראה'!$D60,'תכנון הבראה'!$C60,0)</f>
        <v>0</v>
      </c>
      <c r="BX85" s="159">
        <f ca="1">BW85-IF(BX$70&lt;='תכנון הבראה'!$D60,'תכנון הבראה'!$C60,0)</f>
        <v>0</v>
      </c>
      <c r="BY85" s="159">
        <f ca="1">BX85-IF(BY$70&lt;='תכנון הבראה'!$D60,'תכנון הבראה'!$C60,0)</f>
        <v>0</v>
      </c>
      <c r="BZ85" s="159">
        <f ca="1">BY85-IF(BZ$70&lt;='תכנון הבראה'!$D60,'תכנון הבראה'!$C60,0)</f>
        <v>0</v>
      </c>
      <c r="CA85" s="159">
        <f ca="1">BZ85-IF(CA$70&lt;='תכנון הבראה'!$D60,'תכנון הבראה'!$C60,0)</f>
        <v>0</v>
      </c>
      <c r="CB85" s="159">
        <f ca="1">CA85-IF(CB$70&lt;='תכנון הבראה'!$D60,'תכנון הבראה'!$C60,0)</f>
        <v>0</v>
      </c>
      <c r="CC85" s="159">
        <f ca="1">CB85-IF(CC$70&lt;='תכנון הבראה'!$D60,'תכנון הבראה'!$C60,0)</f>
        <v>0</v>
      </c>
      <c r="CD85" s="159">
        <f ca="1">CC85-IF(CD$70&lt;='תכנון הבראה'!$D60,'תכנון הבראה'!$C60,0)</f>
        <v>0</v>
      </c>
      <c r="CE85" s="159">
        <f ca="1">CD85-IF(CE$70&lt;='תכנון הבראה'!$D60,'תכנון הבראה'!$C60,0)</f>
        <v>0</v>
      </c>
      <c r="CF85" s="159">
        <f ca="1">CE85-IF(CF$70&lt;='תכנון הבראה'!$D60,'תכנון הבראה'!$C60,0)</f>
        <v>0</v>
      </c>
      <c r="CG85" s="159">
        <f ca="1">CF85-IF(CG$70&lt;='תכנון הבראה'!$D60,'תכנון הבראה'!$C60,0)</f>
        <v>0</v>
      </c>
      <c r="CH85" s="159">
        <f ca="1">CG85-IF(CH$70&lt;='תכנון הבראה'!$D60,'תכנון הבראה'!$C60,0)</f>
        <v>0</v>
      </c>
      <c r="CI85" s="159">
        <f ca="1">CH85-IF(CI$70&lt;='תכנון הבראה'!$D60,'תכנון הבראה'!$C60,0)</f>
        <v>0</v>
      </c>
      <c r="CJ85" s="159">
        <f ca="1">CI85-IF(CJ$70&lt;='תכנון הבראה'!$D60,'תכנון הבראה'!$C60,0)</f>
        <v>0</v>
      </c>
      <c r="CK85" s="159">
        <f ca="1">CJ85-IF(CK$70&lt;='תכנון הבראה'!$D60,'תכנון הבראה'!$C60,0)</f>
        <v>0</v>
      </c>
      <c r="CL85" s="159">
        <f ca="1">CK85-IF(CL$70&lt;='תכנון הבראה'!$D60,'תכנון הבראה'!$C60,0)</f>
        <v>0</v>
      </c>
      <c r="CM85" s="159">
        <f ca="1">CL85-IF(CM$70&lt;='תכנון הבראה'!$D60,'תכנון הבראה'!$C60,0)</f>
        <v>0</v>
      </c>
      <c r="CN85" s="159">
        <f ca="1">CM85-IF(CN$70&lt;='תכנון הבראה'!$D60,'תכנון הבראה'!$C60,0)</f>
        <v>0</v>
      </c>
      <c r="CO85" s="159">
        <f ca="1">CN85-IF(CO$70&lt;='תכנון הבראה'!$D60,'תכנון הבראה'!$C60,0)</f>
        <v>0</v>
      </c>
      <c r="CP85" s="159">
        <f ca="1">CO85-IF(CP$70&lt;='תכנון הבראה'!$D60,'תכנון הבראה'!$C60,0)</f>
        <v>0</v>
      </c>
      <c r="CQ85" s="159">
        <f ca="1">CP85-IF(CQ$70&lt;='תכנון הבראה'!$D60,'תכנון הבראה'!$C60,0)</f>
        <v>0</v>
      </c>
      <c r="CR85" s="159">
        <f ca="1">CQ85-IF(CR$70&lt;='תכנון הבראה'!$D60,'תכנון הבראה'!$C60,0)</f>
        <v>0</v>
      </c>
      <c r="CS85" s="159">
        <f ca="1">CR85-IF(CS$70&lt;='תכנון הבראה'!$D60,'תכנון הבראה'!$C60,0)</f>
        <v>0</v>
      </c>
      <c r="CT85" s="159">
        <f ca="1">CS85-IF(CT$70&lt;='תכנון הבראה'!$D60,'תכנון הבראה'!$C60,0)</f>
        <v>0</v>
      </c>
      <c r="CU85" s="159">
        <f ca="1">CT85-IF(CU$70&lt;='תכנון הבראה'!$D60,'תכנון הבראה'!$C60,0)</f>
        <v>0</v>
      </c>
      <c r="CV85" s="159">
        <f ca="1">CU85-IF(CV$70&lt;='תכנון הבראה'!$D60,'תכנון הבראה'!$C60,0)</f>
        <v>0</v>
      </c>
      <c r="CW85" s="159">
        <f ca="1">CV85-IF(CW$70&lt;='תכנון הבראה'!$D60,'תכנון הבראה'!$C60,0)</f>
        <v>0</v>
      </c>
      <c r="CX85" s="159">
        <f ca="1">CW85-IF(CX$70&lt;='תכנון הבראה'!$D60,'תכנון הבראה'!$C60,0)</f>
        <v>0</v>
      </c>
      <c r="CY85" s="159">
        <f ca="1">CX85-IF(CY$70&lt;='תכנון הבראה'!$D60,'תכנון הבראה'!$C60,0)</f>
        <v>0</v>
      </c>
      <c r="CZ85" s="159">
        <f ca="1">CY85-IF(CZ$70&lt;='תכנון הבראה'!$D60,'תכנון הבראה'!$C60,0)</f>
        <v>0</v>
      </c>
    </row>
    <row r="86" spans="1:104" ht="12.75" hidden="1" customHeight="1" outlineLevel="1">
      <c r="A86" s="192" t="str">
        <f ca="1">'תכנון הבראה'!A61</f>
        <v/>
      </c>
      <c r="B86" s="170"/>
      <c r="C86" s="171"/>
      <c r="D86" s="159">
        <f ca="1">'תכנון הבראה'!B61</f>
        <v>0</v>
      </c>
      <c r="E86" s="159">
        <f ca="1">D86-IF(E$70&lt;='תכנון הבראה'!$D61,'תכנון הבראה'!$C61,0)</f>
        <v>0</v>
      </c>
      <c r="F86" s="159">
        <f ca="1">E86-IF(F$70&lt;='תכנון הבראה'!$D61,'תכנון הבראה'!$C61,0)</f>
        <v>0</v>
      </c>
      <c r="G86" s="159">
        <f ca="1">F86-IF(G$70&lt;='תכנון הבראה'!$D61,'תכנון הבראה'!$C61,0)</f>
        <v>0</v>
      </c>
      <c r="H86" s="159">
        <f ca="1">G86-IF(H$70&lt;='תכנון הבראה'!$D61,'תכנון הבראה'!$C61,0)</f>
        <v>0</v>
      </c>
      <c r="I86" s="159">
        <f ca="1">H86-IF(I$70&lt;='תכנון הבראה'!$D61,'תכנון הבראה'!$C61,0)</f>
        <v>0</v>
      </c>
      <c r="J86" s="159">
        <f ca="1">I86-IF(J$70&lt;='תכנון הבראה'!$D61,'תכנון הבראה'!$C61,0)</f>
        <v>0</v>
      </c>
      <c r="K86" s="159">
        <f ca="1">J86-IF(K$70&lt;='תכנון הבראה'!$D61,'תכנון הבראה'!$C61,0)</f>
        <v>0</v>
      </c>
      <c r="L86" s="159">
        <f ca="1">K86-IF(L$70&lt;='תכנון הבראה'!$D61,'תכנון הבראה'!$C61,0)</f>
        <v>0</v>
      </c>
      <c r="M86" s="159">
        <f ca="1">L86-IF(M$70&lt;='תכנון הבראה'!$D61,'תכנון הבראה'!$C61,0)</f>
        <v>0</v>
      </c>
      <c r="N86" s="159">
        <f ca="1">M86-IF(N$70&lt;='תכנון הבראה'!$D61,'תכנון הבראה'!$C61,0)</f>
        <v>0</v>
      </c>
      <c r="O86" s="159">
        <f ca="1">N86-IF(O$70&lt;='תכנון הבראה'!$D61,'תכנון הבראה'!$C61,0)</f>
        <v>0</v>
      </c>
      <c r="P86" s="159">
        <f ca="1">O86-IF(P$70&lt;='תכנון הבראה'!$D61,'תכנון הבראה'!$C61,0)</f>
        <v>0</v>
      </c>
      <c r="Q86" s="159">
        <f ca="1">P86-IF(Q$70&lt;='תכנון הבראה'!$D61,'תכנון הבראה'!$C61,0)</f>
        <v>0</v>
      </c>
      <c r="R86" s="159">
        <f ca="1">Q86-IF(R$70&lt;='תכנון הבראה'!$D61,'תכנון הבראה'!$C61,0)</f>
        <v>0</v>
      </c>
      <c r="S86" s="159">
        <f ca="1">R86-IF(S$70&lt;='תכנון הבראה'!$D61,'תכנון הבראה'!$C61,0)</f>
        <v>0</v>
      </c>
      <c r="T86" s="159">
        <f ca="1">S86-IF(T$70&lt;='תכנון הבראה'!$D61,'תכנון הבראה'!$C61,0)</f>
        <v>0</v>
      </c>
      <c r="U86" s="159">
        <f ca="1">T86-IF(U$70&lt;='תכנון הבראה'!$D61,'תכנון הבראה'!$C61,0)</f>
        <v>0</v>
      </c>
      <c r="V86" s="159">
        <f ca="1">U86-IF(V$70&lt;='תכנון הבראה'!$D61,'תכנון הבראה'!$C61,0)</f>
        <v>0</v>
      </c>
      <c r="W86" s="159">
        <f ca="1">V86-IF(W$70&lt;='תכנון הבראה'!$D61,'תכנון הבראה'!$C61,0)</f>
        <v>0</v>
      </c>
      <c r="X86" s="159">
        <f ca="1">W86-IF(X$70&lt;='תכנון הבראה'!$D61,'תכנון הבראה'!$C61,0)</f>
        <v>0</v>
      </c>
      <c r="Y86" s="159">
        <f ca="1">X86-IF(Y$70&lt;='תכנון הבראה'!$D61,'תכנון הבראה'!$C61,0)</f>
        <v>0</v>
      </c>
      <c r="Z86" s="159">
        <f ca="1">Y86-IF(Z$70&lt;='תכנון הבראה'!$D61,'תכנון הבראה'!$C61,0)</f>
        <v>0</v>
      </c>
      <c r="AA86" s="159">
        <f ca="1">Z86-IF(AA$70&lt;='תכנון הבראה'!$D61,'תכנון הבראה'!$C61,0)</f>
        <v>0</v>
      </c>
      <c r="AB86" s="159">
        <f ca="1">AA86-IF(AB$70&lt;='תכנון הבראה'!$D61,'תכנון הבראה'!$C61,0)</f>
        <v>0</v>
      </c>
      <c r="AC86" s="159">
        <f ca="1">AB86-IF(AC$70&lt;='תכנון הבראה'!$D61,'תכנון הבראה'!$C61,0)</f>
        <v>0</v>
      </c>
      <c r="AD86" s="159">
        <f ca="1">AC86-IF(AD$70&lt;='תכנון הבראה'!$D61,'תכנון הבראה'!$C61,0)</f>
        <v>0</v>
      </c>
      <c r="AE86" s="159">
        <f ca="1">AD86-IF(AE$70&lt;='תכנון הבראה'!$D61,'תכנון הבראה'!$C61,0)</f>
        <v>0</v>
      </c>
      <c r="AF86" s="159">
        <f ca="1">AE86-IF(AF$70&lt;='תכנון הבראה'!$D61,'תכנון הבראה'!$C61,0)</f>
        <v>0</v>
      </c>
      <c r="AG86" s="159">
        <f ca="1">AF86-IF(AG$70&lt;='תכנון הבראה'!$D61,'תכנון הבראה'!$C61,0)</f>
        <v>0</v>
      </c>
      <c r="AH86" s="159">
        <f ca="1">AG86-IF(AH$70&lt;='תכנון הבראה'!$D61,'תכנון הבראה'!$C61,0)</f>
        <v>0</v>
      </c>
      <c r="AI86" s="159">
        <f ca="1">AH86-IF(AI$70&lt;='תכנון הבראה'!$D61,'תכנון הבראה'!$C61,0)</f>
        <v>0</v>
      </c>
      <c r="AJ86" s="159">
        <f ca="1">AI86-IF(AJ$70&lt;='תכנון הבראה'!$D61,'תכנון הבראה'!$C61,0)</f>
        <v>0</v>
      </c>
      <c r="AK86" s="159">
        <f ca="1">AJ86-IF(AK$70&lt;='תכנון הבראה'!$D61,'תכנון הבראה'!$C61,0)</f>
        <v>0</v>
      </c>
      <c r="AL86" s="159">
        <f ca="1">AK86-IF(AL$70&lt;='תכנון הבראה'!$D61,'תכנון הבראה'!$C61,0)</f>
        <v>0</v>
      </c>
      <c r="AM86" s="159">
        <f ca="1">AL86-IF(AM$70&lt;='תכנון הבראה'!$D61,'תכנון הבראה'!$C61,0)</f>
        <v>0</v>
      </c>
      <c r="AN86" s="159">
        <f ca="1">AM86-IF(AN$70&lt;='תכנון הבראה'!$D61,'תכנון הבראה'!$C61,0)</f>
        <v>0</v>
      </c>
      <c r="AO86" s="159">
        <f ca="1">AN86-IF(AO$70&lt;='תכנון הבראה'!$D61,'תכנון הבראה'!$C61,0)</f>
        <v>0</v>
      </c>
      <c r="AP86" s="159">
        <f ca="1">AO86-IF(AP$70&lt;='תכנון הבראה'!$D61,'תכנון הבראה'!$C61,0)</f>
        <v>0</v>
      </c>
      <c r="AQ86" s="159">
        <f ca="1">AP86-IF(AQ$70&lt;='תכנון הבראה'!$D61,'תכנון הבראה'!$C61,0)</f>
        <v>0</v>
      </c>
      <c r="AR86" s="159">
        <f ca="1">AQ86-IF(AR$70&lt;='תכנון הבראה'!$D61,'תכנון הבראה'!$C61,0)</f>
        <v>0</v>
      </c>
      <c r="AS86" s="159">
        <f ca="1">AR86-IF(AS$70&lt;='תכנון הבראה'!$D61,'תכנון הבראה'!$C61,0)</f>
        <v>0</v>
      </c>
      <c r="AT86" s="159">
        <f ca="1">AS86-IF(AT$70&lt;='תכנון הבראה'!$D61,'תכנון הבראה'!$C61,0)</f>
        <v>0</v>
      </c>
      <c r="AU86" s="159">
        <f ca="1">AT86-IF(AU$70&lt;='תכנון הבראה'!$D61,'תכנון הבראה'!$C61,0)</f>
        <v>0</v>
      </c>
      <c r="AV86" s="159">
        <f ca="1">AU86-IF(AV$70&lt;='תכנון הבראה'!$D61,'תכנון הבראה'!$C61,0)</f>
        <v>0</v>
      </c>
      <c r="AW86" s="159">
        <f ca="1">AV86-IF(AW$70&lt;='תכנון הבראה'!$D61,'תכנון הבראה'!$C61,0)</f>
        <v>0</v>
      </c>
      <c r="AX86" s="159">
        <f ca="1">AW86-IF(AX$70&lt;='תכנון הבראה'!$D61,'תכנון הבראה'!$C61,0)</f>
        <v>0</v>
      </c>
      <c r="AY86" s="159">
        <f ca="1">AX86-IF(AY$70&lt;='תכנון הבראה'!$D61,'תכנון הבראה'!$C61,0)</f>
        <v>0</v>
      </c>
      <c r="AZ86" s="159">
        <f ca="1">AY86-IF(AZ$70&lt;='תכנון הבראה'!$D61,'תכנון הבראה'!$C61,0)</f>
        <v>0</v>
      </c>
      <c r="BA86" s="159">
        <f ca="1">AZ86-IF(BA$70&lt;='תכנון הבראה'!$D61,'תכנון הבראה'!$C61,0)</f>
        <v>0</v>
      </c>
      <c r="BB86" s="159">
        <f ca="1">BA86-IF(BB$70&lt;='תכנון הבראה'!$D61,'תכנון הבראה'!$C61,0)</f>
        <v>0</v>
      </c>
      <c r="BC86" s="159">
        <f ca="1">BB86-IF(BC$70&lt;='תכנון הבראה'!$D61,'תכנון הבראה'!$C61,0)</f>
        <v>0</v>
      </c>
      <c r="BD86" s="159">
        <f ca="1">BC86-IF(BD$70&lt;='תכנון הבראה'!$D61,'תכנון הבראה'!$C61,0)</f>
        <v>0</v>
      </c>
      <c r="BE86" s="159">
        <f ca="1">BD86-IF(BE$70&lt;='תכנון הבראה'!$D61,'תכנון הבראה'!$C61,0)</f>
        <v>0</v>
      </c>
      <c r="BF86" s="159">
        <f ca="1">BE86-IF(BF$70&lt;='תכנון הבראה'!$D61,'תכנון הבראה'!$C61,0)</f>
        <v>0</v>
      </c>
      <c r="BG86" s="159">
        <f ca="1">BF86-IF(BG$70&lt;='תכנון הבראה'!$D61,'תכנון הבראה'!$C61,0)</f>
        <v>0</v>
      </c>
      <c r="BH86" s="159">
        <f ca="1">BG86-IF(BH$70&lt;='תכנון הבראה'!$D61,'תכנון הבראה'!$C61,0)</f>
        <v>0</v>
      </c>
      <c r="BI86" s="159">
        <f ca="1">BH86-IF(BI$70&lt;='תכנון הבראה'!$D61,'תכנון הבראה'!$C61,0)</f>
        <v>0</v>
      </c>
      <c r="BJ86" s="159">
        <f ca="1">BI86-IF(BJ$70&lt;='תכנון הבראה'!$D61,'תכנון הבראה'!$C61,0)</f>
        <v>0</v>
      </c>
      <c r="BK86" s="159">
        <f ca="1">BJ86-IF(BK$70&lt;='תכנון הבראה'!$D61,'תכנון הבראה'!$C61,0)</f>
        <v>0</v>
      </c>
      <c r="BL86" s="159">
        <f ca="1">BK86-IF(BL$70&lt;='תכנון הבראה'!$D61,'תכנון הבראה'!$C61,0)</f>
        <v>0</v>
      </c>
      <c r="BM86" s="159">
        <f ca="1">BL86-IF(BM$70&lt;='תכנון הבראה'!$D61,'תכנון הבראה'!$C61,0)</f>
        <v>0</v>
      </c>
      <c r="BN86" s="159">
        <f ca="1">BM86-IF(BN$70&lt;='תכנון הבראה'!$D61,'תכנון הבראה'!$C61,0)</f>
        <v>0</v>
      </c>
      <c r="BO86" s="159">
        <f ca="1">BN86-IF(BO$70&lt;='תכנון הבראה'!$D61,'תכנון הבראה'!$C61,0)</f>
        <v>0</v>
      </c>
      <c r="BP86" s="159">
        <f ca="1">BO86-IF(BP$70&lt;='תכנון הבראה'!$D61,'תכנון הבראה'!$C61,0)</f>
        <v>0</v>
      </c>
      <c r="BQ86" s="159">
        <f ca="1">BP86-IF(BQ$70&lt;='תכנון הבראה'!$D61,'תכנון הבראה'!$C61,0)</f>
        <v>0</v>
      </c>
      <c r="BR86" s="159">
        <f ca="1">BQ86-IF(BR$70&lt;='תכנון הבראה'!$D61,'תכנון הבראה'!$C61,0)</f>
        <v>0</v>
      </c>
      <c r="BS86" s="159">
        <f ca="1">BR86-IF(BS$70&lt;='תכנון הבראה'!$D61,'תכנון הבראה'!$C61,0)</f>
        <v>0</v>
      </c>
      <c r="BT86" s="159">
        <f ca="1">BS86-IF(BT$70&lt;='תכנון הבראה'!$D61,'תכנון הבראה'!$C61,0)</f>
        <v>0</v>
      </c>
      <c r="BU86" s="159">
        <f ca="1">BT86-IF(BU$70&lt;='תכנון הבראה'!$D61,'תכנון הבראה'!$C61,0)</f>
        <v>0</v>
      </c>
      <c r="BV86" s="159">
        <f ca="1">BU86-IF(BV$70&lt;='תכנון הבראה'!$D61,'תכנון הבראה'!$C61,0)</f>
        <v>0</v>
      </c>
      <c r="BW86" s="159">
        <f ca="1">BV86-IF(BW$70&lt;='תכנון הבראה'!$D61,'תכנון הבראה'!$C61,0)</f>
        <v>0</v>
      </c>
      <c r="BX86" s="159">
        <f ca="1">BW86-IF(BX$70&lt;='תכנון הבראה'!$D61,'תכנון הבראה'!$C61,0)</f>
        <v>0</v>
      </c>
      <c r="BY86" s="159">
        <f ca="1">BX86-IF(BY$70&lt;='תכנון הבראה'!$D61,'תכנון הבראה'!$C61,0)</f>
        <v>0</v>
      </c>
      <c r="BZ86" s="159">
        <f ca="1">BY86-IF(BZ$70&lt;='תכנון הבראה'!$D61,'תכנון הבראה'!$C61,0)</f>
        <v>0</v>
      </c>
      <c r="CA86" s="159">
        <f ca="1">BZ86-IF(CA$70&lt;='תכנון הבראה'!$D61,'תכנון הבראה'!$C61,0)</f>
        <v>0</v>
      </c>
      <c r="CB86" s="159">
        <f ca="1">CA86-IF(CB$70&lt;='תכנון הבראה'!$D61,'תכנון הבראה'!$C61,0)</f>
        <v>0</v>
      </c>
      <c r="CC86" s="159">
        <f ca="1">CB86-IF(CC$70&lt;='תכנון הבראה'!$D61,'תכנון הבראה'!$C61,0)</f>
        <v>0</v>
      </c>
      <c r="CD86" s="159">
        <f ca="1">CC86-IF(CD$70&lt;='תכנון הבראה'!$D61,'תכנון הבראה'!$C61,0)</f>
        <v>0</v>
      </c>
      <c r="CE86" s="159">
        <f ca="1">CD86-IF(CE$70&lt;='תכנון הבראה'!$D61,'תכנון הבראה'!$C61,0)</f>
        <v>0</v>
      </c>
      <c r="CF86" s="159">
        <f ca="1">CE86-IF(CF$70&lt;='תכנון הבראה'!$D61,'תכנון הבראה'!$C61,0)</f>
        <v>0</v>
      </c>
      <c r="CG86" s="159">
        <f ca="1">CF86-IF(CG$70&lt;='תכנון הבראה'!$D61,'תכנון הבראה'!$C61,0)</f>
        <v>0</v>
      </c>
      <c r="CH86" s="159">
        <f ca="1">CG86-IF(CH$70&lt;='תכנון הבראה'!$D61,'תכנון הבראה'!$C61,0)</f>
        <v>0</v>
      </c>
      <c r="CI86" s="159">
        <f ca="1">CH86-IF(CI$70&lt;='תכנון הבראה'!$D61,'תכנון הבראה'!$C61,0)</f>
        <v>0</v>
      </c>
      <c r="CJ86" s="159">
        <f ca="1">CI86-IF(CJ$70&lt;='תכנון הבראה'!$D61,'תכנון הבראה'!$C61,0)</f>
        <v>0</v>
      </c>
      <c r="CK86" s="159">
        <f ca="1">CJ86-IF(CK$70&lt;='תכנון הבראה'!$D61,'תכנון הבראה'!$C61,0)</f>
        <v>0</v>
      </c>
      <c r="CL86" s="159">
        <f ca="1">CK86-IF(CL$70&lt;='תכנון הבראה'!$D61,'תכנון הבראה'!$C61,0)</f>
        <v>0</v>
      </c>
      <c r="CM86" s="159">
        <f ca="1">CL86-IF(CM$70&lt;='תכנון הבראה'!$D61,'תכנון הבראה'!$C61,0)</f>
        <v>0</v>
      </c>
      <c r="CN86" s="159">
        <f ca="1">CM86-IF(CN$70&lt;='תכנון הבראה'!$D61,'תכנון הבראה'!$C61,0)</f>
        <v>0</v>
      </c>
      <c r="CO86" s="159">
        <f ca="1">CN86-IF(CO$70&lt;='תכנון הבראה'!$D61,'תכנון הבראה'!$C61,0)</f>
        <v>0</v>
      </c>
      <c r="CP86" s="159">
        <f ca="1">CO86-IF(CP$70&lt;='תכנון הבראה'!$D61,'תכנון הבראה'!$C61,0)</f>
        <v>0</v>
      </c>
      <c r="CQ86" s="159">
        <f ca="1">CP86-IF(CQ$70&lt;='תכנון הבראה'!$D61,'תכנון הבראה'!$C61,0)</f>
        <v>0</v>
      </c>
      <c r="CR86" s="159">
        <f ca="1">CQ86-IF(CR$70&lt;='תכנון הבראה'!$D61,'תכנון הבראה'!$C61,0)</f>
        <v>0</v>
      </c>
      <c r="CS86" s="159">
        <f ca="1">CR86-IF(CS$70&lt;='תכנון הבראה'!$D61,'תכנון הבראה'!$C61,0)</f>
        <v>0</v>
      </c>
      <c r="CT86" s="159">
        <f ca="1">CS86-IF(CT$70&lt;='תכנון הבראה'!$D61,'תכנון הבראה'!$C61,0)</f>
        <v>0</v>
      </c>
      <c r="CU86" s="159">
        <f ca="1">CT86-IF(CU$70&lt;='תכנון הבראה'!$D61,'תכנון הבראה'!$C61,0)</f>
        <v>0</v>
      </c>
      <c r="CV86" s="159">
        <f ca="1">CU86-IF(CV$70&lt;='תכנון הבראה'!$D61,'תכנון הבראה'!$C61,0)</f>
        <v>0</v>
      </c>
      <c r="CW86" s="159">
        <f ca="1">CV86-IF(CW$70&lt;='תכנון הבראה'!$D61,'תכנון הבראה'!$C61,0)</f>
        <v>0</v>
      </c>
      <c r="CX86" s="159">
        <f ca="1">CW86-IF(CX$70&lt;='תכנון הבראה'!$D61,'תכנון הבראה'!$C61,0)</f>
        <v>0</v>
      </c>
      <c r="CY86" s="159">
        <f ca="1">CX86-IF(CY$70&lt;='תכנון הבראה'!$D61,'תכנון הבראה'!$C61,0)</f>
        <v>0</v>
      </c>
      <c r="CZ86" s="159">
        <f ca="1">CY86-IF(CZ$70&lt;='תכנון הבראה'!$D61,'תכנון הבראה'!$C61,0)</f>
        <v>0</v>
      </c>
    </row>
    <row r="87" spans="1:104" ht="12.75" hidden="1" customHeight="1" outlineLevel="1">
      <c r="A87" s="192" t="str">
        <f ca="1">'תכנון הבראה'!A62</f>
        <v/>
      </c>
      <c r="B87" s="170"/>
      <c r="C87" s="171"/>
      <c r="D87" s="159">
        <f ca="1">'תכנון הבראה'!B62</f>
        <v>0</v>
      </c>
      <c r="E87" s="159">
        <f ca="1">D87-IF(E$70&lt;='תכנון הבראה'!$D62,'תכנון הבראה'!$C62,0)</f>
        <v>0</v>
      </c>
      <c r="F87" s="159">
        <f ca="1">E87-IF(F$70&lt;='תכנון הבראה'!$D62,'תכנון הבראה'!$C62,0)</f>
        <v>0</v>
      </c>
      <c r="G87" s="159">
        <f ca="1">F87-IF(G$70&lt;='תכנון הבראה'!$D62,'תכנון הבראה'!$C62,0)</f>
        <v>0</v>
      </c>
      <c r="H87" s="159">
        <f ca="1">G87-IF(H$70&lt;='תכנון הבראה'!$D62,'תכנון הבראה'!$C62,0)</f>
        <v>0</v>
      </c>
      <c r="I87" s="159">
        <f ca="1">H87-IF(I$70&lt;='תכנון הבראה'!$D62,'תכנון הבראה'!$C62,0)</f>
        <v>0</v>
      </c>
      <c r="J87" s="159">
        <f ca="1">I87-IF(J$70&lt;='תכנון הבראה'!$D62,'תכנון הבראה'!$C62,0)</f>
        <v>0</v>
      </c>
      <c r="K87" s="159">
        <f ca="1">J87-IF(K$70&lt;='תכנון הבראה'!$D62,'תכנון הבראה'!$C62,0)</f>
        <v>0</v>
      </c>
      <c r="L87" s="159">
        <f ca="1">K87-IF(L$70&lt;='תכנון הבראה'!$D62,'תכנון הבראה'!$C62,0)</f>
        <v>0</v>
      </c>
      <c r="M87" s="159">
        <f ca="1">L87-IF(M$70&lt;='תכנון הבראה'!$D62,'תכנון הבראה'!$C62,0)</f>
        <v>0</v>
      </c>
      <c r="N87" s="159">
        <f ca="1">M87-IF(N$70&lt;='תכנון הבראה'!$D62,'תכנון הבראה'!$C62,0)</f>
        <v>0</v>
      </c>
      <c r="O87" s="159">
        <f ca="1">N87-IF(O$70&lt;='תכנון הבראה'!$D62,'תכנון הבראה'!$C62,0)</f>
        <v>0</v>
      </c>
      <c r="P87" s="159">
        <f ca="1">O87-IF(P$70&lt;='תכנון הבראה'!$D62,'תכנון הבראה'!$C62,0)</f>
        <v>0</v>
      </c>
      <c r="Q87" s="159">
        <f ca="1">P87-IF(Q$70&lt;='תכנון הבראה'!$D62,'תכנון הבראה'!$C62,0)</f>
        <v>0</v>
      </c>
      <c r="R87" s="159">
        <f ca="1">Q87-IF(R$70&lt;='תכנון הבראה'!$D62,'תכנון הבראה'!$C62,0)</f>
        <v>0</v>
      </c>
      <c r="S87" s="159">
        <f ca="1">R87-IF(S$70&lt;='תכנון הבראה'!$D62,'תכנון הבראה'!$C62,0)</f>
        <v>0</v>
      </c>
      <c r="T87" s="159">
        <f ca="1">S87-IF(T$70&lt;='תכנון הבראה'!$D62,'תכנון הבראה'!$C62,0)</f>
        <v>0</v>
      </c>
      <c r="U87" s="159">
        <f ca="1">T87-IF(U$70&lt;='תכנון הבראה'!$D62,'תכנון הבראה'!$C62,0)</f>
        <v>0</v>
      </c>
      <c r="V87" s="159">
        <f ca="1">U87-IF(V$70&lt;='תכנון הבראה'!$D62,'תכנון הבראה'!$C62,0)</f>
        <v>0</v>
      </c>
      <c r="W87" s="159">
        <f ca="1">V87-IF(W$70&lt;='תכנון הבראה'!$D62,'תכנון הבראה'!$C62,0)</f>
        <v>0</v>
      </c>
      <c r="X87" s="159">
        <f ca="1">W87-IF(X$70&lt;='תכנון הבראה'!$D62,'תכנון הבראה'!$C62,0)</f>
        <v>0</v>
      </c>
      <c r="Y87" s="159">
        <f ca="1">X87-IF(Y$70&lt;='תכנון הבראה'!$D62,'תכנון הבראה'!$C62,0)</f>
        <v>0</v>
      </c>
      <c r="Z87" s="159">
        <f ca="1">Y87-IF(Z$70&lt;='תכנון הבראה'!$D62,'תכנון הבראה'!$C62,0)</f>
        <v>0</v>
      </c>
      <c r="AA87" s="159">
        <f ca="1">Z87-IF(AA$70&lt;='תכנון הבראה'!$D62,'תכנון הבראה'!$C62,0)</f>
        <v>0</v>
      </c>
      <c r="AB87" s="159">
        <f ca="1">AA87-IF(AB$70&lt;='תכנון הבראה'!$D62,'תכנון הבראה'!$C62,0)</f>
        <v>0</v>
      </c>
      <c r="AC87" s="159">
        <f ca="1">AB87-IF(AC$70&lt;='תכנון הבראה'!$D62,'תכנון הבראה'!$C62,0)</f>
        <v>0</v>
      </c>
      <c r="AD87" s="159">
        <f ca="1">AC87-IF(AD$70&lt;='תכנון הבראה'!$D62,'תכנון הבראה'!$C62,0)</f>
        <v>0</v>
      </c>
      <c r="AE87" s="159">
        <f ca="1">AD87-IF(AE$70&lt;='תכנון הבראה'!$D62,'תכנון הבראה'!$C62,0)</f>
        <v>0</v>
      </c>
      <c r="AF87" s="159">
        <f ca="1">AE87-IF(AF$70&lt;='תכנון הבראה'!$D62,'תכנון הבראה'!$C62,0)</f>
        <v>0</v>
      </c>
      <c r="AG87" s="159">
        <f ca="1">AF87-IF(AG$70&lt;='תכנון הבראה'!$D62,'תכנון הבראה'!$C62,0)</f>
        <v>0</v>
      </c>
      <c r="AH87" s="159">
        <f ca="1">AG87-IF(AH$70&lt;='תכנון הבראה'!$D62,'תכנון הבראה'!$C62,0)</f>
        <v>0</v>
      </c>
      <c r="AI87" s="159">
        <f ca="1">AH87-IF(AI$70&lt;='תכנון הבראה'!$D62,'תכנון הבראה'!$C62,0)</f>
        <v>0</v>
      </c>
      <c r="AJ87" s="159">
        <f ca="1">AI87-IF(AJ$70&lt;='תכנון הבראה'!$D62,'תכנון הבראה'!$C62,0)</f>
        <v>0</v>
      </c>
      <c r="AK87" s="159">
        <f ca="1">AJ87-IF(AK$70&lt;='תכנון הבראה'!$D62,'תכנון הבראה'!$C62,0)</f>
        <v>0</v>
      </c>
      <c r="AL87" s="159">
        <f ca="1">AK87-IF(AL$70&lt;='תכנון הבראה'!$D62,'תכנון הבראה'!$C62,0)</f>
        <v>0</v>
      </c>
      <c r="AM87" s="159">
        <f ca="1">AL87-IF(AM$70&lt;='תכנון הבראה'!$D62,'תכנון הבראה'!$C62,0)</f>
        <v>0</v>
      </c>
      <c r="AN87" s="159">
        <f ca="1">AM87-IF(AN$70&lt;='תכנון הבראה'!$D62,'תכנון הבראה'!$C62,0)</f>
        <v>0</v>
      </c>
      <c r="AO87" s="159">
        <f ca="1">AN87-IF(AO$70&lt;='תכנון הבראה'!$D62,'תכנון הבראה'!$C62,0)</f>
        <v>0</v>
      </c>
      <c r="AP87" s="159">
        <f ca="1">AO87-IF(AP$70&lt;='תכנון הבראה'!$D62,'תכנון הבראה'!$C62,0)</f>
        <v>0</v>
      </c>
      <c r="AQ87" s="159">
        <f ca="1">AP87-IF(AQ$70&lt;='תכנון הבראה'!$D62,'תכנון הבראה'!$C62,0)</f>
        <v>0</v>
      </c>
      <c r="AR87" s="159">
        <f ca="1">AQ87-IF(AR$70&lt;='תכנון הבראה'!$D62,'תכנון הבראה'!$C62,0)</f>
        <v>0</v>
      </c>
      <c r="AS87" s="159">
        <f ca="1">AR87-IF(AS$70&lt;='תכנון הבראה'!$D62,'תכנון הבראה'!$C62,0)</f>
        <v>0</v>
      </c>
      <c r="AT87" s="159">
        <f ca="1">AS87-IF(AT$70&lt;='תכנון הבראה'!$D62,'תכנון הבראה'!$C62,0)</f>
        <v>0</v>
      </c>
      <c r="AU87" s="159">
        <f ca="1">AT87-IF(AU$70&lt;='תכנון הבראה'!$D62,'תכנון הבראה'!$C62,0)</f>
        <v>0</v>
      </c>
      <c r="AV87" s="159">
        <f ca="1">AU87-IF(AV$70&lt;='תכנון הבראה'!$D62,'תכנון הבראה'!$C62,0)</f>
        <v>0</v>
      </c>
      <c r="AW87" s="159">
        <f ca="1">AV87-IF(AW$70&lt;='תכנון הבראה'!$D62,'תכנון הבראה'!$C62,0)</f>
        <v>0</v>
      </c>
      <c r="AX87" s="159">
        <f ca="1">AW87-IF(AX$70&lt;='תכנון הבראה'!$D62,'תכנון הבראה'!$C62,0)</f>
        <v>0</v>
      </c>
      <c r="AY87" s="159">
        <f ca="1">AX87-IF(AY$70&lt;='תכנון הבראה'!$D62,'תכנון הבראה'!$C62,0)</f>
        <v>0</v>
      </c>
      <c r="AZ87" s="159">
        <f ca="1">AY87-IF(AZ$70&lt;='תכנון הבראה'!$D62,'תכנון הבראה'!$C62,0)</f>
        <v>0</v>
      </c>
      <c r="BA87" s="159">
        <f ca="1">AZ87-IF(BA$70&lt;='תכנון הבראה'!$D62,'תכנון הבראה'!$C62,0)</f>
        <v>0</v>
      </c>
      <c r="BB87" s="159">
        <f ca="1">BA87-IF(BB$70&lt;='תכנון הבראה'!$D62,'תכנון הבראה'!$C62,0)</f>
        <v>0</v>
      </c>
      <c r="BC87" s="159">
        <f ca="1">BB87-IF(BC$70&lt;='תכנון הבראה'!$D62,'תכנון הבראה'!$C62,0)</f>
        <v>0</v>
      </c>
      <c r="BD87" s="159">
        <f ca="1">BC87-IF(BD$70&lt;='תכנון הבראה'!$D62,'תכנון הבראה'!$C62,0)</f>
        <v>0</v>
      </c>
      <c r="BE87" s="159">
        <f ca="1">BD87-IF(BE$70&lt;='תכנון הבראה'!$D62,'תכנון הבראה'!$C62,0)</f>
        <v>0</v>
      </c>
      <c r="BF87" s="159">
        <f ca="1">BE87-IF(BF$70&lt;='תכנון הבראה'!$D62,'תכנון הבראה'!$C62,0)</f>
        <v>0</v>
      </c>
      <c r="BG87" s="159">
        <f ca="1">BF87-IF(BG$70&lt;='תכנון הבראה'!$D62,'תכנון הבראה'!$C62,0)</f>
        <v>0</v>
      </c>
      <c r="BH87" s="159">
        <f ca="1">BG87-IF(BH$70&lt;='תכנון הבראה'!$D62,'תכנון הבראה'!$C62,0)</f>
        <v>0</v>
      </c>
      <c r="BI87" s="159">
        <f ca="1">BH87-IF(BI$70&lt;='תכנון הבראה'!$D62,'תכנון הבראה'!$C62,0)</f>
        <v>0</v>
      </c>
      <c r="BJ87" s="159">
        <f ca="1">BI87-IF(BJ$70&lt;='תכנון הבראה'!$D62,'תכנון הבראה'!$C62,0)</f>
        <v>0</v>
      </c>
      <c r="BK87" s="159">
        <f ca="1">BJ87-IF(BK$70&lt;='תכנון הבראה'!$D62,'תכנון הבראה'!$C62,0)</f>
        <v>0</v>
      </c>
      <c r="BL87" s="159">
        <f ca="1">BK87-IF(BL$70&lt;='תכנון הבראה'!$D62,'תכנון הבראה'!$C62,0)</f>
        <v>0</v>
      </c>
      <c r="BM87" s="159">
        <f ca="1">BL87-IF(BM$70&lt;='תכנון הבראה'!$D62,'תכנון הבראה'!$C62,0)</f>
        <v>0</v>
      </c>
      <c r="BN87" s="159">
        <f ca="1">BM87-IF(BN$70&lt;='תכנון הבראה'!$D62,'תכנון הבראה'!$C62,0)</f>
        <v>0</v>
      </c>
      <c r="BO87" s="159">
        <f ca="1">BN87-IF(BO$70&lt;='תכנון הבראה'!$D62,'תכנון הבראה'!$C62,0)</f>
        <v>0</v>
      </c>
      <c r="BP87" s="159">
        <f ca="1">BO87-IF(BP$70&lt;='תכנון הבראה'!$D62,'תכנון הבראה'!$C62,0)</f>
        <v>0</v>
      </c>
      <c r="BQ87" s="159">
        <f ca="1">BP87-IF(BQ$70&lt;='תכנון הבראה'!$D62,'תכנון הבראה'!$C62,0)</f>
        <v>0</v>
      </c>
      <c r="BR87" s="159">
        <f ca="1">BQ87-IF(BR$70&lt;='תכנון הבראה'!$D62,'תכנון הבראה'!$C62,0)</f>
        <v>0</v>
      </c>
      <c r="BS87" s="159">
        <f ca="1">BR87-IF(BS$70&lt;='תכנון הבראה'!$D62,'תכנון הבראה'!$C62,0)</f>
        <v>0</v>
      </c>
      <c r="BT87" s="159">
        <f ca="1">BS87-IF(BT$70&lt;='תכנון הבראה'!$D62,'תכנון הבראה'!$C62,0)</f>
        <v>0</v>
      </c>
      <c r="BU87" s="159">
        <f ca="1">BT87-IF(BU$70&lt;='תכנון הבראה'!$D62,'תכנון הבראה'!$C62,0)</f>
        <v>0</v>
      </c>
      <c r="BV87" s="159">
        <f ca="1">BU87-IF(BV$70&lt;='תכנון הבראה'!$D62,'תכנון הבראה'!$C62,0)</f>
        <v>0</v>
      </c>
      <c r="BW87" s="159">
        <f ca="1">BV87-IF(BW$70&lt;='תכנון הבראה'!$D62,'תכנון הבראה'!$C62,0)</f>
        <v>0</v>
      </c>
      <c r="BX87" s="159">
        <f ca="1">BW87-IF(BX$70&lt;='תכנון הבראה'!$D62,'תכנון הבראה'!$C62,0)</f>
        <v>0</v>
      </c>
      <c r="BY87" s="159">
        <f ca="1">BX87-IF(BY$70&lt;='תכנון הבראה'!$D62,'תכנון הבראה'!$C62,0)</f>
        <v>0</v>
      </c>
      <c r="BZ87" s="159">
        <f ca="1">BY87-IF(BZ$70&lt;='תכנון הבראה'!$D62,'תכנון הבראה'!$C62,0)</f>
        <v>0</v>
      </c>
      <c r="CA87" s="159">
        <f ca="1">BZ87-IF(CA$70&lt;='תכנון הבראה'!$D62,'תכנון הבראה'!$C62,0)</f>
        <v>0</v>
      </c>
      <c r="CB87" s="159">
        <f ca="1">CA87-IF(CB$70&lt;='תכנון הבראה'!$D62,'תכנון הבראה'!$C62,0)</f>
        <v>0</v>
      </c>
      <c r="CC87" s="159">
        <f ca="1">CB87-IF(CC$70&lt;='תכנון הבראה'!$D62,'תכנון הבראה'!$C62,0)</f>
        <v>0</v>
      </c>
      <c r="CD87" s="159">
        <f ca="1">CC87-IF(CD$70&lt;='תכנון הבראה'!$D62,'תכנון הבראה'!$C62,0)</f>
        <v>0</v>
      </c>
      <c r="CE87" s="159">
        <f ca="1">CD87-IF(CE$70&lt;='תכנון הבראה'!$D62,'תכנון הבראה'!$C62,0)</f>
        <v>0</v>
      </c>
      <c r="CF87" s="159">
        <f ca="1">CE87-IF(CF$70&lt;='תכנון הבראה'!$D62,'תכנון הבראה'!$C62,0)</f>
        <v>0</v>
      </c>
      <c r="CG87" s="159">
        <f ca="1">CF87-IF(CG$70&lt;='תכנון הבראה'!$D62,'תכנון הבראה'!$C62,0)</f>
        <v>0</v>
      </c>
      <c r="CH87" s="159">
        <f ca="1">CG87-IF(CH$70&lt;='תכנון הבראה'!$D62,'תכנון הבראה'!$C62,0)</f>
        <v>0</v>
      </c>
      <c r="CI87" s="159">
        <f ca="1">CH87-IF(CI$70&lt;='תכנון הבראה'!$D62,'תכנון הבראה'!$C62,0)</f>
        <v>0</v>
      </c>
      <c r="CJ87" s="159">
        <f ca="1">CI87-IF(CJ$70&lt;='תכנון הבראה'!$D62,'תכנון הבראה'!$C62,0)</f>
        <v>0</v>
      </c>
      <c r="CK87" s="159">
        <f ca="1">CJ87-IF(CK$70&lt;='תכנון הבראה'!$D62,'תכנון הבראה'!$C62,0)</f>
        <v>0</v>
      </c>
      <c r="CL87" s="159">
        <f ca="1">CK87-IF(CL$70&lt;='תכנון הבראה'!$D62,'תכנון הבראה'!$C62,0)</f>
        <v>0</v>
      </c>
      <c r="CM87" s="159">
        <f ca="1">CL87-IF(CM$70&lt;='תכנון הבראה'!$D62,'תכנון הבראה'!$C62,0)</f>
        <v>0</v>
      </c>
      <c r="CN87" s="159">
        <f ca="1">CM87-IF(CN$70&lt;='תכנון הבראה'!$D62,'תכנון הבראה'!$C62,0)</f>
        <v>0</v>
      </c>
      <c r="CO87" s="159">
        <f ca="1">CN87-IF(CO$70&lt;='תכנון הבראה'!$D62,'תכנון הבראה'!$C62,0)</f>
        <v>0</v>
      </c>
      <c r="CP87" s="159">
        <f ca="1">CO87-IF(CP$70&lt;='תכנון הבראה'!$D62,'תכנון הבראה'!$C62,0)</f>
        <v>0</v>
      </c>
      <c r="CQ87" s="159">
        <f ca="1">CP87-IF(CQ$70&lt;='תכנון הבראה'!$D62,'תכנון הבראה'!$C62,0)</f>
        <v>0</v>
      </c>
      <c r="CR87" s="159">
        <f ca="1">CQ87-IF(CR$70&lt;='תכנון הבראה'!$D62,'תכנון הבראה'!$C62,0)</f>
        <v>0</v>
      </c>
      <c r="CS87" s="159">
        <f ca="1">CR87-IF(CS$70&lt;='תכנון הבראה'!$D62,'תכנון הבראה'!$C62,0)</f>
        <v>0</v>
      </c>
      <c r="CT87" s="159">
        <f ca="1">CS87-IF(CT$70&lt;='תכנון הבראה'!$D62,'תכנון הבראה'!$C62,0)</f>
        <v>0</v>
      </c>
      <c r="CU87" s="159">
        <f ca="1">CT87-IF(CU$70&lt;='תכנון הבראה'!$D62,'תכנון הבראה'!$C62,0)</f>
        <v>0</v>
      </c>
      <c r="CV87" s="159">
        <f ca="1">CU87-IF(CV$70&lt;='תכנון הבראה'!$D62,'תכנון הבראה'!$C62,0)</f>
        <v>0</v>
      </c>
      <c r="CW87" s="159">
        <f ca="1">CV87-IF(CW$70&lt;='תכנון הבראה'!$D62,'תכנון הבראה'!$C62,0)</f>
        <v>0</v>
      </c>
      <c r="CX87" s="159">
        <f ca="1">CW87-IF(CX$70&lt;='תכנון הבראה'!$D62,'תכנון הבראה'!$C62,0)</f>
        <v>0</v>
      </c>
      <c r="CY87" s="159">
        <f ca="1">CX87-IF(CY$70&lt;='תכנון הבראה'!$D62,'תכנון הבראה'!$C62,0)</f>
        <v>0</v>
      </c>
      <c r="CZ87" s="159">
        <f ca="1">CY87-IF(CZ$70&lt;='תכנון הבראה'!$D62,'תכנון הבראה'!$C62,0)</f>
        <v>0</v>
      </c>
    </row>
    <row r="88" spans="1:104" ht="12.75" hidden="1" customHeight="1" outlineLevel="1">
      <c r="A88" s="192" t="str">
        <f ca="1">'תכנון הבראה'!A63</f>
        <v/>
      </c>
      <c r="B88" s="170"/>
      <c r="C88" s="171"/>
      <c r="D88" s="159">
        <f ca="1">'תכנון הבראה'!B63</f>
        <v>0</v>
      </c>
      <c r="E88" s="159">
        <f ca="1">D88-IF(E$70&lt;='תכנון הבראה'!$D63,'תכנון הבראה'!$C63,0)</f>
        <v>0</v>
      </c>
      <c r="F88" s="159">
        <f ca="1">E88-IF(F$70&lt;='תכנון הבראה'!$D63,'תכנון הבראה'!$C63,0)</f>
        <v>0</v>
      </c>
      <c r="G88" s="159">
        <f ca="1">F88-IF(G$70&lt;='תכנון הבראה'!$D63,'תכנון הבראה'!$C63,0)</f>
        <v>0</v>
      </c>
      <c r="H88" s="159">
        <f ca="1">G88-IF(H$70&lt;='תכנון הבראה'!$D63,'תכנון הבראה'!$C63,0)</f>
        <v>0</v>
      </c>
      <c r="I88" s="159">
        <f ca="1">H88-IF(I$70&lt;='תכנון הבראה'!$D63,'תכנון הבראה'!$C63,0)</f>
        <v>0</v>
      </c>
      <c r="J88" s="159">
        <f ca="1">I88-IF(J$70&lt;='תכנון הבראה'!$D63,'תכנון הבראה'!$C63,0)</f>
        <v>0</v>
      </c>
      <c r="K88" s="159">
        <f ca="1">J88-IF(K$70&lt;='תכנון הבראה'!$D63,'תכנון הבראה'!$C63,0)</f>
        <v>0</v>
      </c>
      <c r="L88" s="159">
        <f ca="1">K88-IF(L$70&lt;='תכנון הבראה'!$D63,'תכנון הבראה'!$C63,0)</f>
        <v>0</v>
      </c>
      <c r="M88" s="159">
        <f ca="1">L88-IF(M$70&lt;='תכנון הבראה'!$D63,'תכנון הבראה'!$C63,0)</f>
        <v>0</v>
      </c>
      <c r="N88" s="159">
        <f ca="1">M88-IF(N$70&lt;='תכנון הבראה'!$D63,'תכנון הבראה'!$C63,0)</f>
        <v>0</v>
      </c>
      <c r="O88" s="159">
        <f ca="1">N88-IF(O$70&lt;='תכנון הבראה'!$D63,'תכנון הבראה'!$C63,0)</f>
        <v>0</v>
      </c>
      <c r="P88" s="159">
        <f ca="1">O88-IF(P$70&lt;='תכנון הבראה'!$D63,'תכנון הבראה'!$C63,0)</f>
        <v>0</v>
      </c>
      <c r="Q88" s="159">
        <f ca="1">P88-IF(Q$70&lt;='תכנון הבראה'!$D63,'תכנון הבראה'!$C63,0)</f>
        <v>0</v>
      </c>
      <c r="R88" s="159">
        <f ca="1">Q88-IF(R$70&lt;='תכנון הבראה'!$D63,'תכנון הבראה'!$C63,0)</f>
        <v>0</v>
      </c>
      <c r="S88" s="159">
        <f ca="1">R88-IF(S$70&lt;='תכנון הבראה'!$D63,'תכנון הבראה'!$C63,0)</f>
        <v>0</v>
      </c>
      <c r="T88" s="159">
        <f ca="1">S88-IF(T$70&lt;='תכנון הבראה'!$D63,'תכנון הבראה'!$C63,0)</f>
        <v>0</v>
      </c>
      <c r="U88" s="159">
        <f ca="1">T88-IF(U$70&lt;='תכנון הבראה'!$D63,'תכנון הבראה'!$C63,0)</f>
        <v>0</v>
      </c>
      <c r="V88" s="159">
        <f ca="1">U88-IF(V$70&lt;='תכנון הבראה'!$D63,'תכנון הבראה'!$C63,0)</f>
        <v>0</v>
      </c>
      <c r="W88" s="159">
        <f ca="1">V88-IF(W$70&lt;='תכנון הבראה'!$D63,'תכנון הבראה'!$C63,0)</f>
        <v>0</v>
      </c>
      <c r="X88" s="159">
        <f ca="1">W88-IF(X$70&lt;='תכנון הבראה'!$D63,'תכנון הבראה'!$C63,0)</f>
        <v>0</v>
      </c>
      <c r="Y88" s="159">
        <f ca="1">X88-IF(Y$70&lt;='תכנון הבראה'!$D63,'תכנון הבראה'!$C63,0)</f>
        <v>0</v>
      </c>
      <c r="Z88" s="159">
        <f ca="1">Y88-IF(Z$70&lt;='תכנון הבראה'!$D63,'תכנון הבראה'!$C63,0)</f>
        <v>0</v>
      </c>
      <c r="AA88" s="159">
        <f ca="1">Z88-IF(AA$70&lt;='תכנון הבראה'!$D63,'תכנון הבראה'!$C63,0)</f>
        <v>0</v>
      </c>
      <c r="AB88" s="159">
        <f ca="1">AA88-IF(AB$70&lt;='תכנון הבראה'!$D63,'תכנון הבראה'!$C63,0)</f>
        <v>0</v>
      </c>
      <c r="AC88" s="159">
        <f ca="1">AB88-IF(AC$70&lt;='תכנון הבראה'!$D63,'תכנון הבראה'!$C63,0)</f>
        <v>0</v>
      </c>
      <c r="AD88" s="159">
        <f ca="1">AC88-IF(AD$70&lt;='תכנון הבראה'!$D63,'תכנון הבראה'!$C63,0)</f>
        <v>0</v>
      </c>
      <c r="AE88" s="159">
        <f ca="1">AD88-IF(AE$70&lt;='תכנון הבראה'!$D63,'תכנון הבראה'!$C63,0)</f>
        <v>0</v>
      </c>
      <c r="AF88" s="159">
        <f ca="1">AE88-IF(AF$70&lt;='תכנון הבראה'!$D63,'תכנון הבראה'!$C63,0)</f>
        <v>0</v>
      </c>
      <c r="AG88" s="159">
        <f ca="1">AF88-IF(AG$70&lt;='תכנון הבראה'!$D63,'תכנון הבראה'!$C63,0)</f>
        <v>0</v>
      </c>
      <c r="AH88" s="159">
        <f ca="1">AG88-IF(AH$70&lt;='תכנון הבראה'!$D63,'תכנון הבראה'!$C63,0)</f>
        <v>0</v>
      </c>
      <c r="AI88" s="159">
        <f ca="1">AH88-IF(AI$70&lt;='תכנון הבראה'!$D63,'תכנון הבראה'!$C63,0)</f>
        <v>0</v>
      </c>
      <c r="AJ88" s="159">
        <f ca="1">AI88-IF(AJ$70&lt;='תכנון הבראה'!$D63,'תכנון הבראה'!$C63,0)</f>
        <v>0</v>
      </c>
      <c r="AK88" s="159">
        <f ca="1">AJ88-IF(AK$70&lt;='תכנון הבראה'!$D63,'תכנון הבראה'!$C63,0)</f>
        <v>0</v>
      </c>
      <c r="AL88" s="159">
        <f ca="1">AK88-IF(AL$70&lt;='תכנון הבראה'!$D63,'תכנון הבראה'!$C63,0)</f>
        <v>0</v>
      </c>
      <c r="AM88" s="159">
        <f ca="1">AL88-IF(AM$70&lt;='תכנון הבראה'!$D63,'תכנון הבראה'!$C63,0)</f>
        <v>0</v>
      </c>
      <c r="AN88" s="159">
        <f ca="1">AM88-IF(AN$70&lt;='תכנון הבראה'!$D63,'תכנון הבראה'!$C63,0)</f>
        <v>0</v>
      </c>
      <c r="AO88" s="159">
        <f ca="1">AN88-IF(AO$70&lt;='תכנון הבראה'!$D63,'תכנון הבראה'!$C63,0)</f>
        <v>0</v>
      </c>
      <c r="AP88" s="159">
        <f ca="1">AO88-IF(AP$70&lt;='תכנון הבראה'!$D63,'תכנון הבראה'!$C63,0)</f>
        <v>0</v>
      </c>
      <c r="AQ88" s="159">
        <f ca="1">AP88-IF(AQ$70&lt;='תכנון הבראה'!$D63,'תכנון הבראה'!$C63,0)</f>
        <v>0</v>
      </c>
      <c r="AR88" s="159">
        <f ca="1">AQ88-IF(AR$70&lt;='תכנון הבראה'!$D63,'תכנון הבראה'!$C63,0)</f>
        <v>0</v>
      </c>
      <c r="AS88" s="159">
        <f ca="1">AR88-IF(AS$70&lt;='תכנון הבראה'!$D63,'תכנון הבראה'!$C63,0)</f>
        <v>0</v>
      </c>
      <c r="AT88" s="159">
        <f ca="1">AS88-IF(AT$70&lt;='תכנון הבראה'!$D63,'תכנון הבראה'!$C63,0)</f>
        <v>0</v>
      </c>
      <c r="AU88" s="159">
        <f ca="1">AT88-IF(AU$70&lt;='תכנון הבראה'!$D63,'תכנון הבראה'!$C63,0)</f>
        <v>0</v>
      </c>
      <c r="AV88" s="159">
        <f ca="1">AU88-IF(AV$70&lt;='תכנון הבראה'!$D63,'תכנון הבראה'!$C63,0)</f>
        <v>0</v>
      </c>
      <c r="AW88" s="159">
        <f ca="1">AV88-IF(AW$70&lt;='תכנון הבראה'!$D63,'תכנון הבראה'!$C63,0)</f>
        <v>0</v>
      </c>
      <c r="AX88" s="159">
        <f ca="1">AW88-IF(AX$70&lt;='תכנון הבראה'!$D63,'תכנון הבראה'!$C63,0)</f>
        <v>0</v>
      </c>
      <c r="AY88" s="159">
        <f ca="1">AX88-IF(AY$70&lt;='תכנון הבראה'!$D63,'תכנון הבראה'!$C63,0)</f>
        <v>0</v>
      </c>
      <c r="AZ88" s="159">
        <f ca="1">AY88-IF(AZ$70&lt;='תכנון הבראה'!$D63,'תכנון הבראה'!$C63,0)</f>
        <v>0</v>
      </c>
      <c r="BA88" s="159">
        <f ca="1">AZ88-IF(BA$70&lt;='תכנון הבראה'!$D63,'תכנון הבראה'!$C63,0)</f>
        <v>0</v>
      </c>
      <c r="BB88" s="159">
        <f ca="1">BA88-IF(BB$70&lt;='תכנון הבראה'!$D63,'תכנון הבראה'!$C63,0)</f>
        <v>0</v>
      </c>
      <c r="BC88" s="159">
        <f ca="1">BB88-IF(BC$70&lt;='תכנון הבראה'!$D63,'תכנון הבראה'!$C63,0)</f>
        <v>0</v>
      </c>
      <c r="BD88" s="159">
        <f ca="1">BC88-IF(BD$70&lt;='תכנון הבראה'!$D63,'תכנון הבראה'!$C63,0)</f>
        <v>0</v>
      </c>
      <c r="BE88" s="159">
        <f ca="1">BD88-IF(BE$70&lt;='תכנון הבראה'!$D63,'תכנון הבראה'!$C63,0)</f>
        <v>0</v>
      </c>
      <c r="BF88" s="159">
        <f ca="1">BE88-IF(BF$70&lt;='תכנון הבראה'!$D63,'תכנון הבראה'!$C63,0)</f>
        <v>0</v>
      </c>
      <c r="BG88" s="159">
        <f ca="1">BF88-IF(BG$70&lt;='תכנון הבראה'!$D63,'תכנון הבראה'!$C63,0)</f>
        <v>0</v>
      </c>
      <c r="BH88" s="159">
        <f ca="1">BG88-IF(BH$70&lt;='תכנון הבראה'!$D63,'תכנון הבראה'!$C63,0)</f>
        <v>0</v>
      </c>
      <c r="BI88" s="159">
        <f ca="1">BH88-IF(BI$70&lt;='תכנון הבראה'!$D63,'תכנון הבראה'!$C63,0)</f>
        <v>0</v>
      </c>
      <c r="BJ88" s="159">
        <f ca="1">BI88-IF(BJ$70&lt;='תכנון הבראה'!$D63,'תכנון הבראה'!$C63,0)</f>
        <v>0</v>
      </c>
      <c r="BK88" s="159">
        <f ca="1">BJ88-IF(BK$70&lt;='תכנון הבראה'!$D63,'תכנון הבראה'!$C63,0)</f>
        <v>0</v>
      </c>
      <c r="BL88" s="159">
        <f ca="1">BK88-IF(BL$70&lt;='תכנון הבראה'!$D63,'תכנון הבראה'!$C63,0)</f>
        <v>0</v>
      </c>
      <c r="BM88" s="159">
        <f ca="1">BL88-IF(BM$70&lt;='תכנון הבראה'!$D63,'תכנון הבראה'!$C63,0)</f>
        <v>0</v>
      </c>
      <c r="BN88" s="159">
        <f ca="1">BM88-IF(BN$70&lt;='תכנון הבראה'!$D63,'תכנון הבראה'!$C63,0)</f>
        <v>0</v>
      </c>
      <c r="BO88" s="159">
        <f ca="1">BN88-IF(BO$70&lt;='תכנון הבראה'!$D63,'תכנון הבראה'!$C63,0)</f>
        <v>0</v>
      </c>
      <c r="BP88" s="159">
        <f ca="1">BO88-IF(BP$70&lt;='תכנון הבראה'!$D63,'תכנון הבראה'!$C63,0)</f>
        <v>0</v>
      </c>
      <c r="BQ88" s="159">
        <f ca="1">BP88-IF(BQ$70&lt;='תכנון הבראה'!$D63,'תכנון הבראה'!$C63,0)</f>
        <v>0</v>
      </c>
      <c r="BR88" s="159">
        <f ca="1">BQ88-IF(BR$70&lt;='תכנון הבראה'!$D63,'תכנון הבראה'!$C63,0)</f>
        <v>0</v>
      </c>
      <c r="BS88" s="159">
        <f ca="1">BR88-IF(BS$70&lt;='תכנון הבראה'!$D63,'תכנון הבראה'!$C63,0)</f>
        <v>0</v>
      </c>
      <c r="BT88" s="159">
        <f ca="1">BS88-IF(BT$70&lt;='תכנון הבראה'!$D63,'תכנון הבראה'!$C63,0)</f>
        <v>0</v>
      </c>
      <c r="BU88" s="159">
        <f ca="1">BT88-IF(BU$70&lt;='תכנון הבראה'!$D63,'תכנון הבראה'!$C63,0)</f>
        <v>0</v>
      </c>
      <c r="BV88" s="159">
        <f ca="1">BU88-IF(BV$70&lt;='תכנון הבראה'!$D63,'תכנון הבראה'!$C63,0)</f>
        <v>0</v>
      </c>
      <c r="BW88" s="159">
        <f ca="1">BV88-IF(BW$70&lt;='תכנון הבראה'!$D63,'תכנון הבראה'!$C63,0)</f>
        <v>0</v>
      </c>
      <c r="BX88" s="159">
        <f ca="1">BW88-IF(BX$70&lt;='תכנון הבראה'!$D63,'תכנון הבראה'!$C63,0)</f>
        <v>0</v>
      </c>
      <c r="BY88" s="159">
        <f ca="1">BX88-IF(BY$70&lt;='תכנון הבראה'!$D63,'תכנון הבראה'!$C63,0)</f>
        <v>0</v>
      </c>
      <c r="BZ88" s="159">
        <f ca="1">BY88-IF(BZ$70&lt;='תכנון הבראה'!$D63,'תכנון הבראה'!$C63,0)</f>
        <v>0</v>
      </c>
      <c r="CA88" s="159">
        <f ca="1">BZ88-IF(CA$70&lt;='תכנון הבראה'!$D63,'תכנון הבראה'!$C63,0)</f>
        <v>0</v>
      </c>
      <c r="CB88" s="159">
        <f ca="1">CA88-IF(CB$70&lt;='תכנון הבראה'!$D63,'תכנון הבראה'!$C63,0)</f>
        <v>0</v>
      </c>
      <c r="CC88" s="159">
        <f ca="1">CB88-IF(CC$70&lt;='תכנון הבראה'!$D63,'תכנון הבראה'!$C63,0)</f>
        <v>0</v>
      </c>
      <c r="CD88" s="159">
        <f ca="1">CC88-IF(CD$70&lt;='תכנון הבראה'!$D63,'תכנון הבראה'!$C63,0)</f>
        <v>0</v>
      </c>
      <c r="CE88" s="159">
        <f ca="1">CD88-IF(CE$70&lt;='תכנון הבראה'!$D63,'תכנון הבראה'!$C63,0)</f>
        <v>0</v>
      </c>
      <c r="CF88" s="159">
        <f ca="1">CE88-IF(CF$70&lt;='תכנון הבראה'!$D63,'תכנון הבראה'!$C63,0)</f>
        <v>0</v>
      </c>
      <c r="CG88" s="159">
        <f ca="1">CF88-IF(CG$70&lt;='תכנון הבראה'!$D63,'תכנון הבראה'!$C63,0)</f>
        <v>0</v>
      </c>
      <c r="CH88" s="159">
        <f ca="1">CG88-IF(CH$70&lt;='תכנון הבראה'!$D63,'תכנון הבראה'!$C63,0)</f>
        <v>0</v>
      </c>
      <c r="CI88" s="159">
        <f ca="1">CH88-IF(CI$70&lt;='תכנון הבראה'!$D63,'תכנון הבראה'!$C63,0)</f>
        <v>0</v>
      </c>
      <c r="CJ88" s="159">
        <f ca="1">CI88-IF(CJ$70&lt;='תכנון הבראה'!$D63,'תכנון הבראה'!$C63,0)</f>
        <v>0</v>
      </c>
      <c r="CK88" s="159">
        <f ca="1">CJ88-IF(CK$70&lt;='תכנון הבראה'!$D63,'תכנון הבראה'!$C63,0)</f>
        <v>0</v>
      </c>
      <c r="CL88" s="159">
        <f ca="1">CK88-IF(CL$70&lt;='תכנון הבראה'!$D63,'תכנון הבראה'!$C63,0)</f>
        <v>0</v>
      </c>
      <c r="CM88" s="159">
        <f ca="1">CL88-IF(CM$70&lt;='תכנון הבראה'!$D63,'תכנון הבראה'!$C63,0)</f>
        <v>0</v>
      </c>
      <c r="CN88" s="159">
        <f ca="1">CM88-IF(CN$70&lt;='תכנון הבראה'!$D63,'תכנון הבראה'!$C63,0)</f>
        <v>0</v>
      </c>
      <c r="CO88" s="159">
        <f ca="1">CN88-IF(CO$70&lt;='תכנון הבראה'!$D63,'תכנון הבראה'!$C63,0)</f>
        <v>0</v>
      </c>
      <c r="CP88" s="159">
        <f ca="1">CO88-IF(CP$70&lt;='תכנון הבראה'!$D63,'תכנון הבראה'!$C63,0)</f>
        <v>0</v>
      </c>
      <c r="CQ88" s="159">
        <f ca="1">CP88-IF(CQ$70&lt;='תכנון הבראה'!$D63,'תכנון הבראה'!$C63,0)</f>
        <v>0</v>
      </c>
      <c r="CR88" s="159">
        <f ca="1">CQ88-IF(CR$70&lt;='תכנון הבראה'!$D63,'תכנון הבראה'!$C63,0)</f>
        <v>0</v>
      </c>
      <c r="CS88" s="159">
        <f ca="1">CR88-IF(CS$70&lt;='תכנון הבראה'!$D63,'תכנון הבראה'!$C63,0)</f>
        <v>0</v>
      </c>
      <c r="CT88" s="159">
        <f ca="1">CS88-IF(CT$70&lt;='תכנון הבראה'!$D63,'תכנון הבראה'!$C63,0)</f>
        <v>0</v>
      </c>
      <c r="CU88" s="159">
        <f ca="1">CT88-IF(CU$70&lt;='תכנון הבראה'!$D63,'תכנון הבראה'!$C63,0)</f>
        <v>0</v>
      </c>
      <c r="CV88" s="159">
        <f ca="1">CU88-IF(CV$70&lt;='תכנון הבראה'!$D63,'תכנון הבראה'!$C63,0)</f>
        <v>0</v>
      </c>
      <c r="CW88" s="159">
        <f ca="1">CV88-IF(CW$70&lt;='תכנון הבראה'!$D63,'תכנון הבראה'!$C63,0)</f>
        <v>0</v>
      </c>
      <c r="CX88" s="159">
        <f ca="1">CW88-IF(CX$70&lt;='תכנון הבראה'!$D63,'תכנון הבראה'!$C63,0)</f>
        <v>0</v>
      </c>
      <c r="CY88" s="159">
        <f ca="1">CX88-IF(CY$70&lt;='תכנון הבראה'!$D63,'תכנון הבראה'!$C63,0)</f>
        <v>0</v>
      </c>
      <c r="CZ88" s="159">
        <f ca="1">CY88-IF(CZ$70&lt;='תכנון הבראה'!$D63,'תכנון הבראה'!$C63,0)</f>
        <v>0</v>
      </c>
    </row>
    <row r="89" spans="1:104" ht="12.75" hidden="1" customHeight="1" outlineLevel="1">
      <c r="A89" s="192" t="str">
        <f ca="1">'תכנון הבראה'!A64</f>
        <v/>
      </c>
      <c r="B89" s="170"/>
      <c r="C89" s="171"/>
      <c r="D89" s="159">
        <f ca="1">'תכנון הבראה'!B64</f>
        <v>0</v>
      </c>
      <c r="E89" s="159">
        <f ca="1">D89-IF(E$70&lt;='תכנון הבראה'!$D64,'תכנון הבראה'!$C64,0)</f>
        <v>0</v>
      </c>
      <c r="F89" s="159">
        <f ca="1">E89-IF(F$70&lt;='תכנון הבראה'!$D64,'תכנון הבראה'!$C64,0)</f>
        <v>0</v>
      </c>
      <c r="G89" s="159">
        <f ca="1">F89-IF(G$70&lt;='תכנון הבראה'!$D64,'תכנון הבראה'!$C64,0)</f>
        <v>0</v>
      </c>
      <c r="H89" s="159">
        <f ca="1">G89-IF(H$70&lt;='תכנון הבראה'!$D64,'תכנון הבראה'!$C64,0)</f>
        <v>0</v>
      </c>
      <c r="I89" s="159">
        <f ca="1">H89-IF(I$70&lt;='תכנון הבראה'!$D64,'תכנון הבראה'!$C64,0)</f>
        <v>0</v>
      </c>
      <c r="J89" s="159">
        <f ca="1">I89-IF(J$70&lt;='תכנון הבראה'!$D64,'תכנון הבראה'!$C64,0)</f>
        <v>0</v>
      </c>
      <c r="K89" s="159">
        <f ca="1">J89-IF(K$70&lt;='תכנון הבראה'!$D64,'תכנון הבראה'!$C64,0)</f>
        <v>0</v>
      </c>
      <c r="L89" s="159">
        <f ca="1">K89-IF(L$70&lt;='תכנון הבראה'!$D64,'תכנון הבראה'!$C64,0)</f>
        <v>0</v>
      </c>
      <c r="M89" s="159">
        <f ca="1">L89-IF(M$70&lt;='תכנון הבראה'!$D64,'תכנון הבראה'!$C64,0)</f>
        <v>0</v>
      </c>
      <c r="N89" s="159">
        <f ca="1">M89-IF(N$70&lt;='תכנון הבראה'!$D64,'תכנון הבראה'!$C64,0)</f>
        <v>0</v>
      </c>
      <c r="O89" s="159">
        <f ca="1">N89-IF(O$70&lt;='תכנון הבראה'!$D64,'תכנון הבראה'!$C64,0)</f>
        <v>0</v>
      </c>
      <c r="P89" s="159">
        <f ca="1">O89-IF(P$70&lt;='תכנון הבראה'!$D64,'תכנון הבראה'!$C64,0)</f>
        <v>0</v>
      </c>
      <c r="Q89" s="159">
        <f ca="1">P89-IF(Q$70&lt;='תכנון הבראה'!$D64,'תכנון הבראה'!$C64,0)</f>
        <v>0</v>
      </c>
      <c r="R89" s="159">
        <f ca="1">Q89-IF(R$70&lt;='תכנון הבראה'!$D64,'תכנון הבראה'!$C64,0)</f>
        <v>0</v>
      </c>
      <c r="S89" s="159">
        <f ca="1">R89-IF(S$70&lt;='תכנון הבראה'!$D64,'תכנון הבראה'!$C64,0)</f>
        <v>0</v>
      </c>
      <c r="T89" s="159">
        <f ca="1">S89-IF(T$70&lt;='תכנון הבראה'!$D64,'תכנון הבראה'!$C64,0)</f>
        <v>0</v>
      </c>
      <c r="U89" s="159">
        <f ca="1">T89-IF(U$70&lt;='תכנון הבראה'!$D64,'תכנון הבראה'!$C64,0)</f>
        <v>0</v>
      </c>
      <c r="V89" s="159">
        <f ca="1">U89-IF(V$70&lt;='תכנון הבראה'!$D64,'תכנון הבראה'!$C64,0)</f>
        <v>0</v>
      </c>
      <c r="W89" s="159">
        <f ca="1">V89-IF(W$70&lt;='תכנון הבראה'!$D64,'תכנון הבראה'!$C64,0)</f>
        <v>0</v>
      </c>
      <c r="X89" s="159">
        <f ca="1">W89-IF(X$70&lt;='תכנון הבראה'!$D64,'תכנון הבראה'!$C64,0)</f>
        <v>0</v>
      </c>
      <c r="Y89" s="159">
        <f ca="1">X89-IF(Y$70&lt;='תכנון הבראה'!$D64,'תכנון הבראה'!$C64,0)</f>
        <v>0</v>
      </c>
      <c r="Z89" s="159">
        <f ca="1">Y89-IF(Z$70&lt;='תכנון הבראה'!$D64,'תכנון הבראה'!$C64,0)</f>
        <v>0</v>
      </c>
      <c r="AA89" s="159">
        <f ca="1">Z89-IF(AA$70&lt;='תכנון הבראה'!$D64,'תכנון הבראה'!$C64,0)</f>
        <v>0</v>
      </c>
      <c r="AB89" s="159">
        <f ca="1">AA89-IF(AB$70&lt;='תכנון הבראה'!$D64,'תכנון הבראה'!$C64,0)</f>
        <v>0</v>
      </c>
      <c r="AC89" s="159">
        <f ca="1">AB89-IF(AC$70&lt;='תכנון הבראה'!$D64,'תכנון הבראה'!$C64,0)</f>
        <v>0</v>
      </c>
      <c r="AD89" s="159">
        <f ca="1">AC89-IF(AD$70&lt;='תכנון הבראה'!$D64,'תכנון הבראה'!$C64,0)</f>
        <v>0</v>
      </c>
      <c r="AE89" s="159">
        <f ca="1">AD89-IF(AE$70&lt;='תכנון הבראה'!$D64,'תכנון הבראה'!$C64,0)</f>
        <v>0</v>
      </c>
      <c r="AF89" s="159">
        <f ca="1">AE89-IF(AF$70&lt;='תכנון הבראה'!$D64,'תכנון הבראה'!$C64,0)</f>
        <v>0</v>
      </c>
      <c r="AG89" s="159">
        <f ca="1">AF89-IF(AG$70&lt;='תכנון הבראה'!$D64,'תכנון הבראה'!$C64,0)</f>
        <v>0</v>
      </c>
      <c r="AH89" s="159">
        <f ca="1">AG89-IF(AH$70&lt;='תכנון הבראה'!$D64,'תכנון הבראה'!$C64,0)</f>
        <v>0</v>
      </c>
      <c r="AI89" s="159">
        <f ca="1">AH89-IF(AI$70&lt;='תכנון הבראה'!$D64,'תכנון הבראה'!$C64,0)</f>
        <v>0</v>
      </c>
      <c r="AJ89" s="159">
        <f ca="1">AI89-IF(AJ$70&lt;='תכנון הבראה'!$D64,'תכנון הבראה'!$C64,0)</f>
        <v>0</v>
      </c>
      <c r="AK89" s="159">
        <f ca="1">AJ89-IF(AK$70&lt;='תכנון הבראה'!$D64,'תכנון הבראה'!$C64,0)</f>
        <v>0</v>
      </c>
      <c r="AL89" s="159">
        <f ca="1">AK89-IF(AL$70&lt;='תכנון הבראה'!$D64,'תכנון הבראה'!$C64,0)</f>
        <v>0</v>
      </c>
      <c r="AM89" s="159">
        <f ca="1">AL89-IF(AM$70&lt;='תכנון הבראה'!$D64,'תכנון הבראה'!$C64,0)</f>
        <v>0</v>
      </c>
      <c r="AN89" s="159">
        <f ca="1">AM89-IF(AN$70&lt;='תכנון הבראה'!$D64,'תכנון הבראה'!$C64,0)</f>
        <v>0</v>
      </c>
      <c r="AO89" s="159">
        <f ca="1">AN89-IF(AO$70&lt;='תכנון הבראה'!$D64,'תכנון הבראה'!$C64,0)</f>
        <v>0</v>
      </c>
      <c r="AP89" s="159">
        <f ca="1">AO89-IF(AP$70&lt;='תכנון הבראה'!$D64,'תכנון הבראה'!$C64,0)</f>
        <v>0</v>
      </c>
      <c r="AQ89" s="159">
        <f ca="1">AP89-IF(AQ$70&lt;='תכנון הבראה'!$D64,'תכנון הבראה'!$C64,0)</f>
        <v>0</v>
      </c>
      <c r="AR89" s="159">
        <f ca="1">AQ89-IF(AR$70&lt;='תכנון הבראה'!$D64,'תכנון הבראה'!$C64,0)</f>
        <v>0</v>
      </c>
      <c r="AS89" s="159">
        <f ca="1">AR89-IF(AS$70&lt;='תכנון הבראה'!$D64,'תכנון הבראה'!$C64,0)</f>
        <v>0</v>
      </c>
      <c r="AT89" s="159">
        <f ca="1">AS89-IF(AT$70&lt;='תכנון הבראה'!$D64,'תכנון הבראה'!$C64,0)</f>
        <v>0</v>
      </c>
      <c r="AU89" s="159">
        <f ca="1">AT89-IF(AU$70&lt;='תכנון הבראה'!$D64,'תכנון הבראה'!$C64,0)</f>
        <v>0</v>
      </c>
      <c r="AV89" s="159">
        <f ca="1">AU89-IF(AV$70&lt;='תכנון הבראה'!$D64,'תכנון הבראה'!$C64,0)</f>
        <v>0</v>
      </c>
      <c r="AW89" s="159">
        <f ca="1">AV89-IF(AW$70&lt;='תכנון הבראה'!$D64,'תכנון הבראה'!$C64,0)</f>
        <v>0</v>
      </c>
      <c r="AX89" s="159">
        <f ca="1">AW89-IF(AX$70&lt;='תכנון הבראה'!$D64,'תכנון הבראה'!$C64,0)</f>
        <v>0</v>
      </c>
      <c r="AY89" s="159">
        <f ca="1">AX89-IF(AY$70&lt;='תכנון הבראה'!$D64,'תכנון הבראה'!$C64,0)</f>
        <v>0</v>
      </c>
      <c r="AZ89" s="159">
        <f ca="1">AY89-IF(AZ$70&lt;='תכנון הבראה'!$D64,'תכנון הבראה'!$C64,0)</f>
        <v>0</v>
      </c>
      <c r="BA89" s="159">
        <f ca="1">AZ89-IF(BA$70&lt;='תכנון הבראה'!$D64,'תכנון הבראה'!$C64,0)</f>
        <v>0</v>
      </c>
      <c r="BB89" s="159">
        <f ca="1">BA89-IF(BB$70&lt;='תכנון הבראה'!$D64,'תכנון הבראה'!$C64,0)</f>
        <v>0</v>
      </c>
      <c r="BC89" s="159">
        <f ca="1">BB89-IF(BC$70&lt;='תכנון הבראה'!$D64,'תכנון הבראה'!$C64,0)</f>
        <v>0</v>
      </c>
      <c r="BD89" s="159">
        <f ca="1">BC89-IF(BD$70&lt;='תכנון הבראה'!$D64,'תכנון הבראה'!$C64,0)</f>
        <v>0</v>
      </c>
      <c r="BE89" s="159">
        <f ca="1">BD89-IF(BE$70&lt;='תכנון הבראה'!$D64,'תכנון הבראה'!$C64,0)</f>
        <v>0</v>
      </c>
      <c r="BF89" s="159">
        <f ca="1">BE89-IF(BF$70&lt;='תכנון הבראה'!$D64,'תכנון הבראה'!$C64,0)</f>
        <v>0</v>
      </c>
      <c r="BG89" s="159">
        <f ca="1">BF89-IF(BG$70&lt;='תכנון הבראה'!$D64,'תכנון הבראה'!$C64,0)</f>
        <v>0</v>
      </c>
      <c r="BH89" s="159">
        <f ca="1">BG89-IF(BH$70&lt;='תכנון הבראה'!$D64,'תכנון הבראה'!$C64,0)</f>
        <v>0</v>
      </c>
      <c r="BI89" s="159">
        <f ca="1">BH89-IF(BI$70&lt;='תכנון הבראה'!$D64,'תכנון הבראה'!$C64,0)</f>
        <v>0</v>
      </c>
      <c r="BJ89" s="159">
        <f ca="1">BI89-IF(BJ$70&lt;='תכנון הבראה'!$D64,'תכנון הבראה'!$C64,0)</f>
        <v>0</v>
      </c>
      <c r="BK89" s="159">
        <f ca="1">BJ89-IF(BK$70&lt;='תכנון הבראה'!$D64,'תכנון הבראה'!$C64,0)</f>
        <v>0</v>
      </c>
      <c r="BL89" s="159">
        <f ca="1">BK89-IF(BL$70&lt;='תכנון הבראה'!$D64,'תכנון הבראה'!$C64,0)</f>
        <v>0</v>
      </c>
      <c r="BM89" s="159">
        <f ca="1">BL89-IF(BM$70&lt;='תכנון הבראה'!$D64,'תכנון הבראה'!$C64,0)</f>
        <v>0</v>
      </c>
      <c r="BN89" s="159">
        <f ca="1">BM89-IF(BN$70&lt;='תכנון הבראה'!$D64,'תכנון הבראה'!$C64,0)</f>
        <v>0</v>
      </c>
      <c r="BO89" s="159">
        <f ca="1">BN89-IF(BO$70&lt;='תכנון הבראה'!$D64,'תכנון הבראה'!$C64,0)</f>
        <v>0</v>
      </c>
      <c r="BP89" s="159">
        <f ca="1">BO89-IF(BP$70&lt;='תכנון הבראה'!$D64,'תכנון הבראה'!$C64,0)</f>
        <v>0</v>
      </c>
      <c r="BQ89" s="159">
        <f ca="1">BP89-IF(BQ$70&lt;='תכנון הבראה'!$D64,'תכנון הבראה'!$C64,0)</f>
        <v>0</v>
      </c>
      <c r="BR89" s="159">
        <f ca="1">BQ89-IF(BR$70&lt;='תכנון הבראה'!$D64,'תכנון הבראה'!$C64,0)</f>
        <v>0</v>
      </c>
      <c r="BS89" s="159">
        <f ca="1">BR89-IF(BS$70&lt;='תכנון הבראה'!$D64,'תכנון הבראה'!$C64,0)</f>
        <v>0</v>
      </c>
      <c r="BT89" s="159">
        <f ca="1">BS89-IF(BT$70&lt;='תכנון הבראה'!$D64,'תכנון הבראה'!$C64,0)</f>
        <v>0</v>
      </c>
      <c r="BU89" s="159">
        <f ca="1">BT89-IF(BU$70&lt;='תכנון הבראה'!$D64,'תכנון הבראה'!$C64,0)</f>
        <v>0</v>
      </c>
      <c r="BV89" s="159">
        <f ca="1">BU89-IF(BV$70&lt;='תכנון הבראה'!$D64,'תכנון הבראה'!$C64,0)</f>
        <v>0</v>
      </c>
      <c r="BW89" s="159">
        <f ca="1">BV89-IF(BW$70&lt;='תכנון הבראה'!$D64,'תכנון הבראה'!$C64,0)</f>
        <v>0</v>
      </c>
      <c r="BX89" s="159">
        <f ca="1">BW89-IF(BX$70&lt;='תכנון הבראה'!$D64,'תכנון הבראה'!$C64,0)</f>
        <v>0</v>
      </c>
      <c r="BY89" s="159">
        <f ca="1">BX89-IF(BY$70&lt;='תכנון הבראה'!$D64,'תכנון הבראה'!$C64,0)</f>
        <v>0</v>
      </c>
      <c r="BZ89" s="159">
        <f ca="1">BY89-IF(BZ$70&lt;='תכנון הבראה'!$D64,'תכנון הבראה'!$C64,0)</f>
        <v>0</v>
      </c>
      <c r="CA89" s="159">
        <f ca="1">BZ89-IF(CA$70&lt;='תכנון הבראה'!$D64,'תכנון הבראה'!$C64,0)</f>
        <v>0</v>
      </c>
      <c r="CB89" s="159">
        <f ca="1">CA89-IF(CB$70&lt;='תכנון הבראה'!$D64,'תכנון הבראה'!$C64,0)</f>
        <v>0</v>
      </c>
      <c r="CC89" s="159">
        <f ca="1">CB89-IF(CC$70&lt;='תכנון הבראה'!$D64,'תכנון הבראה'!$C64,0)</f>
        <v>0</v>
      </c>
      <c r="CD89" s="159">
        <f ca="1">CC89-IF(CD$70&lt;='תכנון הבראה'!$D64,'תכנון הבראה'!$C64,0)</f>
        <v>0</v>
      </c>
      <c r="CE89" s="159">
        <f ca="1">CD89-IF(CE$70&lt;='תכנון הבראה'!$D64,'תכנון הבראה'!$C64,0)</f>
        <v>0</v>
      </c>
      <c r="CF89" s="159">
        <f ca="1">CE89-IF(CF$70&lt;='תכנון הבראה'!$D64,'תכנון הבראה'!$C64,0)</f>
        <v>0</v>
      </c>
      <c r="CG89" s="159">
        <f ca="1">CF89-IF(CG$70&lt;='תכנון הבראה'!$D64,'תכנון הבראה'!$C64,0)</f>
        <v>0</v>
      </c>
      <c r="CH89" s="159">
        <f ca="1">CG89-IF(CH$70&lt;='תכנון הבראה'!$D64,'תכנון הבראה'!$C64,0)</f>
        <v>0</v>
      </c>
      <c r="CI89" s="159">
        <f ca="1">CH89-IF(CI$70&lt;='תכנון הבראה'!$D64,'תכנון הבראה'!$C64,0)</f>
        <v>0</v>
      </c>
      <c r="CJ89" s="159">
        <f ca="1">CI89-IF(CJ$70&lt;='תכנון הבראה'!$D64,'תכנון הבראה'!$C64,0)</f>
        <v>0</v>
      </c>
      <c r="CK89" s="159">
        <f ca="1">CJ89-IF(CK$70&lt;='תכנון הבראה'!$D64,'תכנון הבראה'!$C64,0)</f>
        <v>0</v>
      </c>
      <c r="CL89" s="159">
        <f ca="1">CK89-IF(CL$70&lt;='תכנון הבראה'!$D64,'תכנון הבראה'!$C64,0)</f>
        <v>0</v>
      </c>
      <c r="CM89" s="159">
        <f ca="1">CL89-IF(CM$70&lt;='תכנון הבראה'!$D64,'תכנון הבראה'!$C64,0)</f>
        <v>0</v>
      </c>
      <c r="CN89" s="159">
        <f ca="1">CM89-IF(CN$70&lt;='תכנון הבראה'!$D64,'תכנון הבראה'!$C64,0)</f>
        <v>0</v>
      </c>
      <c r="CO89" s="159">
        <f ca="1">CN89-IF(CO$70&lt;='תכנון הבראה'!$D64,'תכנון הבראה'!$C64,0)</f>
        <v>0</v>
      </c>
      <c r="CP89" s="159">
        <f ca="1">CO89-IF(CP$70&lt;='תכנון הבראה'!$D64,'תכנון הבראה'!$C64,0)</f>
        <v>0</v>
      </c>
      <c r="CQ89" s="159">
        <f ca="1">CP89-IF(CQ$70&lt;='תכנון הבראה'!$D64,'תכנון הבראה'!$C64,0)</f>
        <v>0</v>
      </c>
      <c r="CR89" s="159">
        <f ca="1">CQ89-IF(CR$70&lt;='תכנון הבראה'!$D64,'תכנון הבראה'!$C64,0)</f>
        <v>0</v>
      </c>
      <c r="CS89" s="159">
        <f ca="1">CR89-IF(CS$70&lt;='תכנון הבראה'!$D64,'תכנון הבראה'!$C64,0)</f>
        <v>0</v>
      </c>
      <c r="CT89" s="159">
        <f ca="1">CS89-IF(CT$70&lt;='תכנון הבראה'!$D64,'תכנון הבראה'!$C64,0)</f>
        <v>0</v>
      </c>
      <c r="CU89" s="159">
        <f ca="1">CT89-IF(CU$70&lt;='תכנון הבראה'!$D64,'תכנון הבראה'!$C64,0)</f>
        <v>0</v>
      </c>
      <c r="CV89" s="159">
        <f ca="1">CU89-IF(CV$70&lt;='תכנון הבראה'!$D64,'תכנון הבראה'!$C64,0)</f>
        <v>0</v>
      </c>
      <c r="CW89" s="159">
        <f ca="1">CV89-IF(CW$70&lt;='תכנון הבראה'!$D64,'תכנון הבראה'!$C64,0)</f>
        <v>0</v>
      </c>
      <c r="CX89" s="159">
        <f ca="1">CW89-IF(CX$70&lt;='תכנון הבראה'!$D64,'תכנון הבראה'!$C64,0)</f>
        <v>0</v>
      </c>
      <c r="CY89" s="159">
        <f ca="1">CX89-IF(CY$70&lt;='תכנון הבראה'!$D64,'תכנון הבראה'!$C64,0)</f>
        <v>0</v>
      </c>
      <c r="CZ89" s="159">
        <f ca="1">CY89-IF(CZ$70&lt;='תכנון הבראה'!$D64,'תכנון הבראה'!$C64,0)</f>
        <v>0</v>
      </c>
    </row>
    <row r="90" spans="1:104" ht="12.75" hidden="1" customHeight="1" outlineLevel="1">
      <c r="A90" s="192" t="str">
        <f ca="1">'תכנון הבראה'!A65</f>
        <v/>
      </c>
      <c r="B90" s="170"/>
      <c r="C90" s="171"/>
      <c r="D90" s="159">
        <f ca="1">'תכנון הבראה'!B65</f>
        <v>0</v>
      </c>
      <c r="E90" s="159">
        <f ca="1">D90-IF(E$70&lt;='תכנון הבראה'!$D65,'תכנון הבראה'!$C65,0)</f>
        <v>0</v>
      </c>
      <c r="F90" s="159">
        <f ca="1">E90-IF(F$70&lt;='תכנון הבראה'!$D65,'תכנון הבראה'!$C65,0)</f>
        <v>0</v>
      </c>
      <c r="G90" s="159">
        <f ca="1">F90-IF(G$70&lt;='תכנון הבראה'!$D65,'תכנון הבראה'!$C65,0)</f>
        <v>0</v>
      </c>
      <c r="H90" s="159">
        <f ca="1">G90-IF(H$70&lt;='תכנון הבראה'!$D65,'תכנון הבראה'!$C65,0)</f>
        <v>0</v>
      </c>
      <c r="I90" s="159">
        <f ca="1">H90-IF(I$70&lt;='תכנון הבראה'!$D65,'תכנון הבראה'!$C65,0)</f>
        <v>0</v>
      </c>
      <c r="J90" s="159">
        <f ca="1">I90-IF(J$70&lt;='תכנון הבראה'!$D65,'תכנון הבראה'!$C65,0)</f>
        <v>0</v>
      </c>
      <c r="K90" s="159">
        <f ca="1">J90-IF(K$70&lt;='תכנון הבראה'!$D65,'תכנון הבראה'!$C65,0)</f>
        <v>0</v>
      </c>
      <c r="L90" s="159">
        <f ca="1">K90-IF(L$70&lt;='תכנון הבראה'!$D65,'תכנון הבראה'!$C65,0)</f>
        <v>0</v>
      </c>
      <c r="M90" s="159">
        <f ca="1">L90-IF(M$70&lt;='תכנון הבראה'!$D65,'תכנון הבראה'!$C65,0)</f>
        <v>0</v>
      </c>
      <c r="N90" s="159">
        <f ca="1">M90-IF(N$70&lt;='תכנון הבראה'!$D65,'תכנון הבראה'!$C65,0)</f>
        <v>0</v>
      </c>
      <c r="O90" s="159">
        <f ca="1">N90-IF(O$70&lt;='תכנון הבראה'!$D65,'תכנון הבראה'!$C65,0)</f>
        <v>0</v>
      </c>
      <c r="P90" s="159">
        <f ca="1">O90-IF(P$70&lt;='תכנון הבראה'!$D65,'תכנון הבראה'!$C65,0)</f>
        <v>0</v>
      </c>
      <c r="Q90" s="159">
        <f ca="1">P90-IF(Q$70&lt;='תכנון הבראה'!$D65,'תכנון הבראה'!$C65,0)</f>
        <v>0</v>
      </c>
      <c r="R90" s="159">
        <f ca="1">Q90-IF(R$70&lt;='תכנון הבראה'!$D65,'תכנון הבראה'!$C65,0)</f>
        <v>0</v>
      </c>
      <c r="S90" s="159">
        <f ca="1">R90-IF(S$70&lt;='תכנון הבראה'!$D65,'תכנון הבראה'!$C65,0)</f>
        <v>0</v>
      </c>
      <c r="T90" s="159">
        <f ca="1">S90-IF(T$70&lt;='תכנון הבראה'!$D65,'תכנון הבראה'!$C65,0)</f>
        <v>0</v>
      </c>
      <c r="U90" s="159">
        <f ca="1">T90-IF(U$70&lt;='תכנון הבראה'!$D65,'תכנון הבראה'!$C65,0)</f>
        <v>0</v>
      </c>
      <c r="V90" s="159">
        <f ca="1">U90-IF(V$70&lt;='תכנון הבראה'!$D65,'תכנון הבראה'!$C65,0)</f>
        <v>0</v>
      </c>
      <c r="W90" s="159">
        <f ca="1">V90-IF(W$70&lt;='תכנון הבראה'!$D65,'תכנון הבראה'!$C65,0)</f>
        <v>0</v>
      </c>
      <c r="X90" s="159">
        <f ca="1">W90-IF(X$70&lt;='תכנון הבראה'!$D65,'תכנון הבראה'!$C65,0)</f>
        <v>0</v>
      </c>
      <c r="Y90" s="159">
        <f ca="1">X90-IF(Y$70&lt;='תכנון הבראה'!$D65,'תכנון הבראה'!$C65,0)</f>
        <v>0</v>
      </c>
      <c r="Z90" s="159">
        <f ca="1">Y90-IF(Z$70&lt;='תכנון הבראה'!$D65,'תכנון הבראה'!$C65,0)</f>
        <v>0</v>
      </c>
      <c r="AA90" s="159">
        <f ca="1">Z90-IF(AA$70&lt;='תכנון הבראה'!$D65,'תכנון הבראה'!$C65,0)</f>
        <v>0</v>
      </c>
      <c r="AB90" s="159">
        <f ca="1">AA90-IF(AB$70&lt;='תכנון הבראה'!$D65,'תכנון הבראה'!$C65,0)</f>
        <v>0</v>
      </c>
      <c r="AC90" s="159">
        <f ca="1">AB90-IF(AC$70&lt;='תכנון הבראה'!$D65,'תכנון הבראה'!$C65,0)</f>
        <v>0</v>
      </c>
      <c r="AD90" s="159">
        <f ca="1">AC90-IF(AD$70&lt;='תכנון הבראה'!$D65,'תכנון הבראה'!$C65,0)</f>
        <v>0</v>
      </c>
      <c r="AE90" s="159">
        <f ca="1">AD90-IF(AE$70&lt;='תכנון הבראה'!$D65,'תכנון הבראה'!$C65,0)</f>
        <v>0</v>
      </c>
      <c r="AF90" s="159">
        <f ca="1">AE90-IF(AF$70&lt;='תכנון הבראה'!$D65,'תכנון הבראה'!$C65,0)</f>
        <v>0</v>
      </c>
      <c r="AG90" s="159">
        <f ca="1">AF90-IF(AG$70&lt;='תכנון הבראה'!$D65,'תכנון הבראה'!$C65,0)</f>
        <v>0</v>
      </c>
      <c r="AH90" s="159">
        <f ca="1">AG90-IF(AH$70&lt;='תכנון הבראה'!$D65,'תכנון הבראה'!$C65,0)</f>
        <v>0</v>
      </c>
      <c r="AI90" s="159">
        <f ca="1">AH90-IF(AI$70&lt;='תכנון הבראה'!$D65,'תכנון הבראה'!$C65,0)</f>
        <v>0</v>
      </c>
      <c r="AJ90" s="159">
        <f ca="1">AI90-IF(AJ$70&lt;='תכנון הבראה'!$D65,'תכנון הבראה'!$C65,0)</f>
        <v>0</v>
      </c>
      <c r="AK90" s="159">
        <f ca="1">AJ90-IF(AK$70&lt;='תכנון הבראה'!$D65,'תכנון הבראה'!$C65,0)</f>
        <v>0</v>
      </c>
      <c r="AL90" s="159">
        <f ca="1">AK90-IF(AL$70&lt;='תכנון הבראה'!$D65,'תכנון הבראה'!$C65,0)</f>
        <v>0</v>
      </c>
      <c r="AM90" s="159">
        <f ca="1">AL90-IF(AM$70&lt;='תכנון הבראה'!$D65,'תכנון הבראה'!$C65,0)</f>
        <v>0</v>
      </c>
      <c r="AN90" s="159">
        <f ca="1">AM90-IF(AN$70&lt;='תכנון הבראה'!$D65,'תכנון הבראה'!$C65,0)</f>
        <v>0</v>
      </c>
      <c r="AO90" s="159">
        <f ca="1">AN90-IF(AO$70&lt;='תכנון הבראה'!$D65,'תכנון הבראה'!$C65,0)</f>
        <v>0</v>
      </c>
      <c r="AP90" s="159">
        <f ca="1">AO90-IF(AP$70&lt;='תכנון הבראה'!$D65,'תכנון הבראה'!$C65,0)</f>
        <v>0</v>
      </c>
      <c r="AQ90" s="159">
        <f ca="1">AP90-IF(AQ$70&lt;='תכנון הבראה'!$D65,'תכנון הבראה'!$C65,0)</f>
        <v>0</v>
      </c>
      <c r="AR90" s="159">
        <f ca="1">AQ90-IF(AR$70&lt;='תכנון הבראה'!$D65,'תכנון הבראה'!$C65,0)</f>
        <v>0</v>
      </c>
      <c r="AS90" s="159">
        <f ca="1">AR90-IF(AS$70&lt;='תכנון הבראה'!$D65,'תכנון הבראה'!$C65,0)</f>
        <v>0</v>
      </c>
      <c r="AT90" s="159">
        <f ca="1">AS90-IF(AT$70&lt;='תכנון הבראה'!$D65,'תכנון הבראה'!$C65,0)</f>
        <v>0</v>
      </c>
      <c r="AU90" s="159">
        <f ca="1">AT90-IF(AU$70&lt;='תכנון הבראה'!$D65,'תכנון הבראה'!$C65,0)</f>
        <v>0</v>
      </c>
      <c r="AV90" s="159">
        <f ca="1">AU90-IF(AV$70&lt;='תכנון הבראה'!$D65,'תכנון הבראה'!$C65,0)</f>
        <v>0</v>
      </c>
      <c r="AW90" s="159">
        <f ca="1">AV90-IF(AW$70&lt;='תכנון הבראה'!$D65,'תכנון הבראה'!$C65,0)</f>
        <v>0</v>
      </c>
      <c r="AX90" s="159">
        <f ca="1">AW90-IF(AX$70&lt;='תכנון הבראה'!$D65,'תכנון הבראה'!$C65,0)</f>
        <v>0</v>
      </c>
      <c r="AY90" s="159">
        <f ca="1">AX90-IF(AY$70&lt;='תכנון הבראה'!$D65,'תכנון הבראה'!$C65,0)</f>
        <v>0</v>
      </c>
      <c r="AZ90" s="159">
        <f ca="1">AY90-IF(AZ$70&lt;='תכנון הבראה'!$D65,'תכנון הבראה'!$C65,0)</f>
        <v>0</v>
      </c>
      <c r="BA90" s="159">
        <f ca="1">AZ90-IF(BA$70&lt;='תכנון הבראה'!$D65,'תכנון הבראה'!$C65,0)</f>
        <v>0</v>
      </c>
      <c r="BB90" s="159">
        <f ca="1">BA90-IF(BB$70&lt;='תכנון הבראה'!$D65,'תכנון הבראה'!$C65,0)</f>
        <v>0</v>
      </c>
      <c r="BC90" s="159">
        <f ca="1">BB90-IF(BC$70&lt;='תכנון הבראה'!$D65,'תכנון הבראה'!$C65,0)</f>
        <v>0</v>
      </c>
      <c r="BD90" s="159">
        <f ca="1">BC90-IF(BD$70&lt;='תכנון הבראה'!$D65,'תכנון הבראה'!$C65,0)</f>
        <v>0</v>
      </c>
      <c r="BE90" s="159">
        <f ca="1">BD90-IF(BE$70&lt;='תכנון הבראה'!$D65,'תכנון הבראה'!$C65,0)</f>
        <v>0</v>
      </c>
      <c r="BF90" s="159">
        <f ca="1">BE90-IF(BF$70&lt;='תכנון הבראה'!$D65,'תכנון הבראה'!$C65,0)</f>
        <v>0</v>
      </c>
      <c r="BG90" s="159">
        <f ca="1">BF90-IF(BG$70&lt;='תכנון הבראה'!$D65,'תכנון הבראה'!$C65,0)</f>
        <v>0</v>
      </c>
      <c r="BH90" s="159">
        <f ca="1">BG90-IF(BH$70&lt;='תכנון הבראה'!$D65,'תכנון הבראה'!$C65,0)</f>
        <v>0</v>
      </c>
      <c r="BI90" s="159">
        <f ca="1">BH90-IF(BI$70&lt;='תכנון הבראה'!$D65,'תכנון הבראה'!$C65,0)</f>
        <v>0</v>
      </c>
      <c r="BJ90" s="159">
        <f ca="1">BI90-IF(BJ$70&lt;='תכנון הבראה'!$D65,'תכנון הבראה'!$C65,0)</f>
        <v>0</v>
      </c>
      <c r="BK90" s="159">
        <f ca="1">BJ90-IF(BK$70&lt;='תכנון הבראה'!$D65,'תכנון הבראה'!$C65,0)</f>
        <v>0</v>
      </c>
      <c r="BL90" s="159">
        <f ca="1">BK90-IF(BL$70&lt;='תכנון הבראה'!$D65,'תכנון הבראה'!$C65,0)</f>
        <v>0</v>
      </c>
      <c r="BM90" s="159">
        <f ca="1">BL90-IF(BM$70&lt;='תכנון הבראה'!$D65,'תכנון הבראה'!$C65,0)</f>
        <v>0</v>
      </c>
      <c r="BN90" s="159">
        <f ca="1">BM90-IF(BN$70&lt;='תכנון הבראה'!$D65,'תכנון הבראה'!$C65,0)</f>
        <v>0</v>
      </c>
      <c r="BO90" s="159">
        <f ca="1">BN90-IF(BO$70&lt;='תכנון הבראה'!$D65,'תכנון הבראה'!$C65,0)</f>
        <v>0</v>
      </c>
      <c r="BP90" s="159">
        <f ca="1">BO90-IF(BP$70&lt;='תכנון הבראה'!$D65,'תכנון הבראה'!$C65,0)</f>
        <v>0</v>
      </c>
      <c r="BQ90" s="159">
        <f ca="1">BP90-IF(BQ$70&lt;='תכנון הבראה'!$D65,'תכנון הבראה'!$C65,0)</f>
        <v>0</v>
      </c>
      <c r="BR90" s="159">
        <f ca="1">BQ90-IF(BR$70&lt;='תכנון הבראה'!$D65,'תכנון הבראה'!$C65,0)</f>
        <v>0</v>
      </c>
      <c r="BS90" s="159">
        <f ca="1">BR90-IF(BS$70&lt;='תכנון הבראה'!$D65,'תכנון הבראה'!$C65,0)</f>
        <v>0</v>
      </c>
      <c r="BT90" s="159">
        <f ca="1">BS90-IF(BT$70&lt;='תכנון הבראה'!$D65,'תכנון הבראה'!$C65,0)</f>
        <v>0</v>
      </c>
      <c r="BU90" s="159">
        <f ca="1">BT90-IF(BU$70&lt;='תכנון הבראה'!$D65,'תכנון הבראה'!$C65,0)</f>
        <v>0</v>
      </c>
      <c r="BV90" s="159">
        <f ca="1">BU90-IF(BV$70&lt;='תכנון הבראה'!$D65,'תכנון הבראה'!$C65,0)</f>
        <v>0</v>
      </c>
      <c r="BW90" s="159">
        <f ca="1">BV90-IF(BW$70&lt;='תכנון הבראה'!$D65,'תכנון הבראה'!$C65,0)</f>
        <v>0</v>
      </c>
      <c r="BX90" s="159">
        <f ca="1">BW90-IF(BX$70&lt;='תכנון הבראה'!$D65,'תכנון הבראה'!$C65,0)</f>
        <v>0</v>
      </c>
      <c r="BY90" s="159">
        <f ca="1">BX90-IF(BY$70&lt;='תכנון הבראה'!$D65,'תכנון הבראה'!$C65,0)</f>
        <v>0</v>
      </c>
      <c r="BZ90" s="159">
        <f ca="1">BY90-IF(BZ$70&lt;='תכנון הבראה'!$D65,'תכנון הבראה'!$C65,0)</f>
        <v>0</v>
      </c>
      <c r="CA90" s="159">
        <f ca="1">BZ90-IF(CA$70&lt;='תכנון הבראה'!$D65,'תכנון הבראה'!$C65,0)</f>
        <v>0</v>
      </c>
      <c r="CB90" s="159">
        <f ca="1">CA90-IF(CB$70&lt;='תכנון הבראה'!$D65,'תכנון הבראה'!$C65,0)</f>
        <v>0</v>
      </c>
      <c r="CC90" s="159">
        <f ca="1">CB90-IF(CC$70&lt;='תכנון הבראה'!$D65,'תכנון הבראה'!$C65,0)</f>
        <v>0</v>
      </c>
      <c r="CD90" s="159">
        <f ca="1">CC90-IF(CD$70&lt;='תכנון הבראה'!$D65,'תכנון הבראה'!$C65,0)</f>
        <v>0</v>
      </c>
      <c r="CE90" s="159">
        <f ca="1">CD90-IF(CE$70&lt;='תכנון הבראה'!$D65,'תכנון הבראה'!$C65,0)</f>
        <v>0</v>
      </c>
      <c r="CF90" s="159">
        <f ca="1">CE90-IF(CF$70&lt;='תכנון הבראה'!$D65,'תכנון הבראה'!$C65,0)</f>
        <v>0</v>
      </c>
      <c r="CG90" s="159">
        <f ca="1">CF90-IF(CG$70&lt;='תכנון הבראה'!$D65,'תכנון הבראה'!$C65,0)</f>
        <v>0</v>
      </c>
      <c r="CH90" s="159">
        <f ca="1">CG90-IF(CH$70&lt;='תכנון הבראה'!$D65,'תכנון הבראה'!$C65,0)</f>
        <v>0</v>
      </c>
      <c r="CI90" s="159">
        <f ca="1">CH90-IF(CI$70&lt;='תכנון הבראה'!$D65,'תכנון הבראה'!$C65,0)</f>
        <v>0</v>
      </c>
      <c r="CJ90" s="159">
        <f ca="1">CI90-IF(CJ$70&lt;='תכנון הבראה'!$D65,'תכנון הבראה'!$C65,0)</f>
        <v>0</v>
      </c>
      <c r="CK90" s="159">
        <f ca="1">CJ90-IF(CK$70&lt;='תכנון הבראה'!$D65,'תכנון הבראה'!$C65,0)</f>
        <v>0</v>
      </c>
      <c r="CL90" s="159">
        <f ca="1">CK90-IF(CL$70&lt;='תכנון הבראה'!$D65,'תכנון הבראה'!$C65,0)</f>
        <v>0</v>
      </c>
      <c r="CM90" s="159">
        <f ca="1">CL90-IF(CM$70&lt;='תכנון הבראה'!$D65,'תכנון הבראה'!$C65,0)</f>
        <v>0</v>
      </c>
      <c r="CN90" s="159">
        <f ca="1">CM90-IF(CN$70&lt;='תכנון הבראה'!$D65,'תכנון הבראה'!$C65,0)</f>
        <v>0</v>
      </c>
      <c r="CO90" s="159">
        <f ca="1">CN90-IF(CO$70&lt;='תכנון הבראה'!$D65,'תכנון הבראה'!$C65,0)</f>
        <v>0</v>
      </c>
      <c r="CP90" s="159">
        <f ca="1">CO90-IF(CP$70&lt;='תכנון הבראה'!$D65,'תכנון הבראה'!$C65,0)</f>
        <v>0</v>
      </c>
      <c r="CQ90" s="159">
        <f ca="1">CP90-IF(CQ$70&lt;='תכנון הבראה'!$D65,'תכנון הבראה'!$C65,0)</f>
        <v>0</v>
      </c>
      <c r="CR90" s="159">
        <f ca="1">CQ90-IF(CR$70&lt;='תכנון הבראה'!$D65,'תכנון הבראה'!$C65,0)</f>
        <v>0</v>
      </c>
      <c r="CS90" s="159">
        <f ca="1">CR90-IF(CS$70&lt;='תכנון הבראה'!$D65,'תכנון הבראה'!$C65,0)</f>
        <v>0</v>
      </c>
      <c r="CT90" s="159">
        <f ca="1">CS90-IF(CT$70&lt;='תכנון הבראה'!$D65,'תכנון הבראה'!$C65,0)</f>
        <v>0</v>
      </c>
      <c r="CU90" s="159">
        <f ca="1">CT90-IF(CU$70&lt;='תכנון הבראה'!$D65,'תכנון הבראה'!$C65,0)</f>
        <v>0</v>
      </c>
      <c r="CV90" s="159">
        <f ca="1">CU90-IF(CV$70&lt;='תכנון הבראה'!$D65,'תכנון הבראה'!$C65,0)</f>
        <v>0</v>
      </c>
      <c r="CW90" s="159">
        <f ca="1">CV90-IF(CW$70&lt;='תכנון הבראה'!$D65,'תכנון הבראה'!$C65,0)</f>
        <v>0</v>
      </c>
      <c r="CX90" s="159">
        <f ca="1">CW90-IF(CX$70&lt;='תכנון הבראה'!$D65,'תכנון הבראה'!$C65,0)</f>
        <v>0</v>
      </c>
      <c r="CY90" s="159">
        <f ca="1">CX90-IF(CY$70&lt;='תכנון הבראה'!$D65,'תכנון הבראה'!$C65,0)</f>
        <v>0</v>
      </c>
      <c r="CZ90" s="159">
        <f ca="1">CY90-IF(CZ$70&lt;='תכנון הבראה'!$D65,'תכנון הבראה'!$C65,0)</f>
        <v>0</v>
      </c>
    </row>
    <row r="91" spans="1:104" ht="12.75" hidden="1" customHeight="1" outlineLevel="1">
      <c r="A91" s="192" t="str">
        <f ca="1">'תכנון הבראה'!A66</f>
        <v/>
      </c>
      <c r="B91" s="170"/>
      <c r="C91" s="171"/>
      <c r="D91" s="159">
        <f ca="1">'תכנון הבראה'!B66</f>
        <v>0</v>
      </c>
      <c r="E91" s="159">
        <f ca="1">D91-IF(E$70&lt;='תכנון הבראה'!$D66,'תכנון הבראה'!$C66,0)</f>
        <v>0</v>
      </c>
      <c r="F91" s="159">
        <f ca="1">E91-IF(F$70&lt;='תכנון הבראה'!$D66,'תכנון הבראה'!$C66,0)</f>
        <v>0</v>
      </c>
      <c r="G91" s="159">
        <f ca="1">F91-IF(G$70&lt;='תכנון הבראה'!$D66,'תכנון הבראה'!$C66,0)</f>
        <v>0</v>
      </c>
      <c r="H91" s="159">
        <f ca="1">G91-IF(H$70&lt;='תכנון הבראה'!$D66,'תכנון הבראה'!$C66,0)</f>
        <v>0</v>
      </c>
      <c r="I91" s="159">
        <f ca="1">H91-IF(I$70&lt;='תכנון הבראה'!$D66,'תכנון הבראה'!$C66,0)</f>
        <v>0</v>
      </c>
      <c r="J91" s="159">
        <f ca="1">I91-IF(J$70&lt;='תכנון הבראה'!$D66,'תכנון הבראה'!$C66,0)</f>
        <v>0</v>
      </c>
      <c r="K91" s="159">
        <f ca="1">J91-IF(K$70&lt;='תכנון הבראה'!$D66,'תכנון הבראה'!$C66,0)</f>
        <v>0</v>
      </c>
      <c r="L91" s="159">
        <f ca="1">K91-IF(L$70&lt;='תכנון הבראה'!$D66,'תכנון הבראה'!$C66,0)</f>
        <v>0</v>
      </c>
      <c r="M91" s="159">
        <f ca="1">L91-IF(M$70&lt;='תכנון הבראה'!$D66,'תכנון הבראה'!$C66,0)</f>
        <v>0</v>
      </c>
      <c r="N91" s="159">
        <f ca="1">M91-IF(N$70&lt;='תכנון הבראה'!$D66,'תכנון הבראה'!$C66,0)</f>
        <v>0</v>
      </c>
      <c r="O91" s="159">
        <f ca="1">N91-IF(O$70&lt;='תכנון הבראה'!$D66,'תכנון הבראה'!$C66,0)</f>
        <v>0</v>
      </c>
      <c r="P91" s="159">
        <f ca="1">O91-IF(P$70&lt;='תכנון הבראה'!$D66,'תכנון הבראה'!$C66,0)</f>
        <v>0</v>
      </c>
      <c r="Q91" s="159">
        <f ca="1">P91-IF(Q$70&lt;='תכנון הבראה'!$D66,'תכנון הבראה'!$C66,0)</f>
        <v>0</v>
      </c>
      <c r="R91" s="159">
        <f ca="1">Q91-IF(R$70&lt;='תכנון הבראה'!$D66,'תכנון הבראה'!$C66,0)</f>
        <v>0</v>
      </c>
      <c r="S91" s="159">
        <f ca="1">R91-IF(S$70&lt;='תכנון הבראה'!$D66,'תכנון הבראה'!$C66,0)</f>
        <v>0</v>
      </c>
      <c r="T91" s="159">
        <f ca="1">S91-IF(T$70&lt;='תכנון הבראה'!$D66,'תכנון הבראה'!$C66,0)</f>
        <v>0</v>
      </c>
      <c r="U91" s="159">
        <f ca="1">T91-IF(U$70&lt;='תכנון הבראה'!$D66,'תכנון הבראה'!$C66,0)</f>
        <v>0</v>
      </c>
      <c r="V91" s="159">
        <f ca="1">U91-IF(V$70&lt;='תכנון הבראה'!$D66,'תכנון הבראה'!$C66,0)</f>
        <v>0</v>
      </c>
      <c r="W91" s="159">
        <f ca="1">V91-IF(W$70&lt;='תכנון הבראה'!$D66,'תכנון הבראה'!$C66,0)</f>
        <v>0</v>
      </c>
      <c r="X91" s="159">
        <f ca="1">W91-IF(X$70&lt;='תכנון הבראה'!$D66,'תכנון הבראה'!$C66,0)</f>
        <v>0</v>
      </c>
      <c r="Y91" s="159">
        <f ca="1">X91-IF(Y$70&lt;='תכנון הבראה'!$D66,'תכנון הבראה'!$C66,0)</f>
        <v>0</v>
      </c>
      <c r="Z91" s="159">
        <f ca="1">Y91-IF(Z$70&lt;='תכנון הבראה'!$D66,'תכנון הבראה'!$C66,0)</f>
        <v>0</v>
      </c>
      <c r="AA91" s="159">
        <f ca="1">Z91-IF(AA$70&lt;='תכנון הבראה'!$D66,'תכנון הבראה'!$C66,0)</f>
        <v>0</v>
      </c>
      <c r="AB91" s="159">
        <f ca="1">AA91-IF(AB$70&lt;='תכנון הבראה'!$D66,'תכנון הבראה'!$C66,0)</f>
        <v>0</v>
      </c>
      <c r="AC91" s="159">
        <f ca="1">AB91-IF(AC$70&lt;='תכנון הבראה'!$D66,'תכנון הבראה'!$C66,0)</f>
        <v>0</v>
      </c>
      <c r="AD91" s="159">
        <f ca="1">AC91-IF(AD$70&lt;='תכנון הבראה'!$D66,'תכנון הבראה'!$C66,0)</f>
        <v>0</v>
      </c>
      <c r="AE91" s="159">
        <f ca="1">AD91-IF(AE$70&lt;='תכנון הבראה'!$D66,'תכנון הבראה'!$C66,0)</f>
        <v>0</v>
      </c>
      <c r="AF91" s="159">
        <f ca="1">AE91-IF(AF$70&lt;='תכנון הבראה'!$D66,'תכנון הבראה'!$C66,0)</f>
        <v>0</v>
      </c>
      <c r="AG91" s="159">
        <f ca="1">AF91-IF(AG$70&lt;='תכנון הבראה'!$D66,'תכנון הבראה'!$C66,0)</f>
        <v>0</v>
      </c>
      <c r="AH91" s="159">
        <f ca="1">AG91-IF(AH$70&lt;='תכנון הבראה'!$D66,'תכנון הבראה'!$C66,0)</f>
        <v>0</v>
      </c>
      <c r="AI91" s="159">
        <f ca="1">AH91-IF(AI$70&lt;='תכנון הבראה'!$D66,'תכנון הבראה'!$C66,0)</f>
        <v>0</v>
      </c>
      <c r="AJ91" s="159">
        <f ca="1">AI91-IF(AJ$70&lt;='תכנון הבראה'!$D66,'תכנון הבראה'!$C66,0)</f>
        <v>0</v>
      </c>
      <c r="AK91" s="159">
        <f ca="1">AJ91-IF(AK$70&lt;='תכנון הבראה'!$D66,'תכנון הבראה'!$C66,0)</f>
        <v>0</v>
      </c>
      <c r="AL91" s="159">
        <f ca="1">AK91-IF(AL$70&lt;='תכנון הבראה'!$D66,'תכנון הבראה'!$C66,0)</f>
        <v>0</v>
      </c>
      <c r="AM91" s="159">
        <f ca="1">AL91-IF(AM$70&lt;='תכנון הבראה'!$D66,'תכנון הבראה'!$C66,0)</f>
        <v>0</v>
      </c>
      <c r="AN91" s="159">
        <f ca="1">AM91-IF(AN$70&lt;='תכנון הבראה'!$D66,'תכנון הבראה'!$C66,0)</f>
        <v>0</v>
      </c>
      <c r="AO91" s="159">
        <f ca="1">AN91-IF(AO$70&lt;='תכנון הבראה'!$D66,'תכנון הבראה'!$C66,0)</f>
        <v>0</v>
      </c>
      <c r="AP91" s="159">
        <f ca="1">AO91-IF(AP$70&lt;='תכנון הבראה'!$D66,'תכנון הבראה'!$C66,0)</f>
        <v>0</v>
      </c>
      <c r="AQ91" s="159">
        <f ca="1">AP91-IF(AQ$70&lt;='תכנון הבראה'!$D66,'תכנון הבראה'!$C66,0)</f>
        <v>0</v>
      </c>
      <c r="AR91" s="159">
        <f ca="1">AQ91-IF(AR$70&lt;='תכנון הבראה'!$D66,'תכנון הבראה'!$C66,0)</f>
        <v>0</v>
      </c>
      <c r="AS91" s="159">
        <f ca="1">AR91-IF(AS$70&lt;='תכנון הבראה'!$D66,'תכנון הבראה'!$C66,0)</f>
        <v>0</v>
      </c>
      <c r="AT91" s="159">
        <f ca="1">AS91-IF(AT$70&lt;='תכנון הבראה'!$D66,'תכנון הבראה'!$C66,0)</f>
        <v>0</v>
      </c>
      <c r="AU91" s="159">
        <f ca="1">AT91-IF(AU$70&lt;='תכנון הבראה'!$D66,'תכנון הבראה'!$C66,0)</f>
        <v>0</v>
      </c>
      <c r="AV91" s="159">
        <f ca="1">AU91-IF(AV$70&lt;='תכנון הבראה'!$D66,'תכנון הבראה'!$C66,0)</f>
        <v>0</v>
      </c>
      <c r="AW91" s="159">
        <f ca="1">AV91-IF(AW$70&lt;='תכנון הבראה'!$D66,'תכנון הבראה'!$C66,0)</f>
        <v>0</v>
      </c>
      <c r="AX91" s="159">
        <f ca="1">AW91-IF(AX$70&lt;='תכנון הבראה'!$D66,'תכנון הבראה'!$C66,0)</f>
        <v>0</v>
      </c>
      <c r="AY91" s="159">
        <f ca="1">AX91-IF(AY$70&lt;='תכנון הבראה'!$D66,'תכנון הבראה'!$C66,0)</f>
        <v>0</v>
      </c>
      <c r="AZ91" s="159">
        <f ca="1">AY91-IF(AZ$70&lt;='תכנון הבראה'!$D66,'תכנון הבראה'!$C66,0)</f>
        <v>0</v>
      </c>
      <c r="BA91" s="159">
        <f ca="1">AZ91-IF(BA$70&lt;='תכנון הבראה'!$D66,'תכנון הבראה'!$C66,0)</f>
        <v>0</v>
      </c>
      <c r="BB91" s="159">
        <f ca="1">BA91-IF(BB$70&lt;='תכנון הבראה'!$D66,'תכנון הבראה'!$C66,0)</f>
        <v>0</v>
      </c>
      <c r="BC91" s="159">
        <f ca="1">BB91-IF(BC$70&lt;='תכנון הבראה'!$D66,'תכנון הבראה'!$C66,0)</f>
        <v>0</v>
      </c>
      <c r="BD91" s="159">
        <f ca="1">BC91-IF(BD$70&lt;='תכנון הבראה'!$D66,'תכנון הבראה'!$C66,0)</f>
        <v>0</v>
      </c>
      <c r="BE91" s="159">
        <f ca="1">BD91-IF(BE$70&lt;='תכנון הבראה'!$D66,'תכנון הבראה'!$C66,0)</f>
        <v>0</v>
      </c>
      <c r="BF91" s="159">
        <f ca="1">BE91-IF(BF$70&lt;='תכנון הבראה'!$D66,'תכנון הבראה'!$C66,0)</f>
        <v>0</v>
      </c>
      <c r="BG91" s="159">
        <f ca="1">BF91-IF(BG$70&lt;='תכנון הבראה'!$D66,'תכנון הבראה'!$C66,0)</f>
        <v>0</v>
      </c>
      <c r="BH91" s="159">
        <f ca="1">BG91-IF(BH$70&lt;='תכנון הבראה'!$D66,'תכנון הבראה'!$C66,0)</f>
        <v>0</v>
      </c>
      <c r="BI91" s="159">
        <f ca="1">BH91-IF(BI$70&lt;='תכנון הבראה'!$D66,'תכנון הבראה'!$C66,0)</f>
        <v>0</v>
      </c>
      <c r="BJ91" s="159">
        <f ca="1">BI91-IF(BJ$70&lt;='תכנון הבראה'!$D66,'תכנון הבראה'!$C66,0)</f>
        <v>0</v>
      </c>
      <c r="BK91" s="159">
        <f ca="1">BJ91-IF(BK$70&lt;='תכנון הבראה'!$D66,'תכנון הבראה'!$C66,0)</f>
        <v>0</v>
      </c>
      <c r="BL91" s="159">
        <f ca="1">BK91-IF(BL$70&lt;='תכנון הבראה'!$D66,'תכנון הבראה'!$C66,0)</f>
        <v>0</v>
      </c>
      <c r="BM91" s="159">
        <f ca="1">BL91-IF(BM$70&lt;='תכנון הבראה'!$D66,'תכנון הבראה'!$C66,0)</f>
        <v>0</v>
      </c>
      <c r="BN91" s="159">
        <f ca="1">BM91-IF(BN$70&lt;='תכנון הבראה'!$D66,'תכנון הבראה'!$C66,0)</f>
        <v>0</v>
      </c>
      <c r="BO91" s="159">
        <f ca="1">BN91-IF(BO$70&lt;='תכנון הבראה'!$D66,'תכנון הבראה'!$C66,0)</f>
        <v>0</v>
      </c>
      <c r="BP91" s="159">
        <f ca="1">BO91-IF(BP$70&lt;='תכנון הבראה'!$D66,'תכנון הבראה'!$C66,0)</f>
        <v>0</v>
      </c>
      <c r="BQ91" s="159">
        <f ca="1">BP91-IF(BQ$70&lt;='תכנון הבראה'!$D66,'תכנון הבראה'!$C66,0)</f>
        <v>0</v>
      </c>
      <c r="BR91" s="159">
        <f ca="1">BQ91-IF(BR$70&lt;='תכנון הבראה'!$D66,'תכנון הבראה'!$C66,0)</f>
        <v>0</v>
      </c>
      <c r="BS91" s="159">
        <f ca="1">BR91-IF(BS$70&lt;='תכנון הבראה'!$D66,'תכנון הבראה'!$C66,0)</f>
        <v>0</v>
      </c>
      <c r="BT91" s="159">
        <f ca="1">BS91-IF(BT$70&lt;='תכנון הבראה'!$D66,'תכנון הבראה'!$C66,0)</f>
        <v>0</v>
      </c>
      <c r="BU91" s="159">
        <f ca="1">BT91-IF(BU$70&lt;='תכנון הבראה'!$D66,'תכנון הבראה'!$C66,0)</f>
        <v>0</v>
      </c>
      <c r="BV91" s="159">
        <f ca="1">BU91-IF(BV$70&lt;='תכנון הבראה'!$D66,'תכנון הבראה'!$C66,0)</f>
        <v>0</v>
      </c>
      <c r="BW91" s="159">
        <f ca="1">BV91-IF(BW$70&lt;='תכנון הבראה'!$D66,'תכנון הבראה'!$C66,0)</f>
        <v>0</v>
      </c>
      <c r="BX91" s="159">
        <f ca="1">BW91-IF(BX$70&lt;='תכנון הבראה'!$D66,'תכנון הבראה'!$C66,0)</f>
        <v>0</v>
      </c>
      <c r="BY91" s="159">
        <f ca="1">BX91-IF(BY$70&lt;='תכנון הבראה'!$D66,'תכנון הבראה'!$C66,0)</f>
        <v>0</v>
      </c>
      <c r="BZ91" s="159">
        <f ca="1">BY91-IF(BZ$70&lt;='תכנון הבראה'!$D66,'תכנון הבראה'!$C66,0)</f>
        <v>0</v>
      </c>
      <c r="CA91" s="159">
        <f ca="1">BZ91-IF(CA$70&lt;='תכנון הבראה'!$D66,'תכנון הבראה'!$C66,0)</f>
        <v>0</v>
      </c>
      <c r="CB91" s="159">
        <f ca="1">CA91-IF(CB$70&lt;='תכנון הבראה'!$D66,'תכנון הבראה'!$C66,0)</f>
        <v>0</v>
      </c>
      <c r="CC91" s="159">
        <f ca="1">CB91-IF(CC$70&lt;='תכנון הבראה'!$D66,'תכנון הבראה'!$C66,0)</f>
        <v>0</v>
      </c>
      <c r="CD91" s="159">
        <f ca="1">CC91-IF(CD$70&lt;='תכנון הבראה'!$D66,'תכנון הבראה'!$C66,0)</f>
        <v>0</v>
      </c>
      <c r="CE91" s="159">
        <f ca="1">CD91-IF(CE$70&lt;='תכנון הבראה'!$D66,'תכנון הבראה'!$C66,0)</f>
        <v>0</v>
      </c>
      <c r="CF91" s="159">
        <f ca="1">CE91-IF(CF$70&lt;='תכנון הבראה'!$D66,'תכנון הבראה'!$C66,0)</f>
        <v>0</v>
      </c>
      <c r="CG91" s="159">
        <f ca="1">CF91-IF(CG$70&lt;='תכנון הבראה'!$D66,'תכנון הבראה'!$C66,0)</f>
        <v>0</v>
      </c>
      <c r="CH91" s="159">
        <f ca="1">CG91-IF(CH$70&lt;='תכנון הבראה'!$D66,'תכנון הבראה'!$C66,0)</f>
        <v>0</v>
      </c>
      <c r="CI91" s="159">
        <f ca="1">CH91-IF(CI$70&lt;='תכנון הבראה'!$D66,'תכנון הבראה'!$C66,0)</f>
        <v>0</v>
      </c>
      <c r="CJ91" s="159">
        <f ca="1">CI91-IF(CJ$70&lt;='תכנון הבראה'!$D66,'תכנון הבראה'!$C66,0)</f>
        <v>0</v>
      </c>
      <c r="CK91" s="159">
        <f ca="1">CJ91-IF(CK$70&lt;='תכנון הבראה'!$D66,'תכנון הבראה'!$C66,0)</f>
        <v>0</v>
      </c>
      <c r="CL91" s="159">
        <f ca="1">CK91-IF(CL$70&lt;='תכנון הבראה'!$D66,'תכנון הבראה'!$C66,0)</f>
        <v>0</v>
      </c>
      <c r="CM91" s="159">
        <f ca="1">CL91-IF(CM$70&lt;='תכנון הבראה'!$D66,'תכנון הבראה'!$C66,0)</f>
        <v>0</v>
      </c>
      <c r="CN91" s="159">
        <f ca="1">CM91-IF(CN$70&lt;='תכנון הבראה'!$D66,'תכנון הבראה'!$C66,0)</f>
        <v>0</v>
      </c>
      <c r="CO91" s="159">
        <f ca="1">CN91-IF(CO$70&lt;='תכנון הבראה'!$D66,'תכנון הבראה'!$C66,0)</f>
        <v>0</v>
      </c>
      <c r="CP91" s="159">
        <f ca="1">CO91-IF(CP$70&lt;='תכנון הבראה'!$D66,'תכנון הבראה'!$C66,0)</f>
        <v>0</v>
      </c>
      <c r="CQ91" s="159">
        <f ca="1">CP91-IF(CQ$70&lt;='תכנון הבראה'!$D66,'תכנון הבראה'!$C66,0)</f>
        <v>0</v>
      </c>
      <c r="CR91" s="159">
        <f ca="1">CQ91-IF(CR$70&lt;='תכנון הבראה'!$D66,'תכנון הבראה'!$C66,0)</f>
        <v>0</v>
      </c>
      <c r="CS91" s="159">
        <f ca="1">CR91-IF(CS$70&lt;='תכנון הבראה'!$D66,'תכנון הבראה'!$C66,0)</f>
        <v>0</v>
      </c>
      <c r="CT91" s="159">
        <f ca="1">CS91-IF(CT$70&lt;='תכנון הבראה'!$D66,'תכנון הבראה'!$C66,0)</f>
        <v>0</v>
      </c>
      <c r="CU91" s="159">
        <f ca="1">CT91-IF(CU$70&lt;='תכנון הבראה'!$D66,'תכנון הבראה'!$C66,0)</f>
        <v>0</v>
      </c>
      <c r="CV91" s="159">
        <f ca="1">CU91-IF(CV$70&lt;='תכנון הבראה'!$D66,'תכנון הבראה'!$C66,0)</f>
        <v>0</v>
      </c>
      <c r="CW91" s="159">
        <f ca="1">CV91-IF(CW$70&lt;='תכנון הבראה'!$D66,'תכנון הבראה'!$C66,0)</f>
        <v>0</v>
      </c>
      <c r="CX91" s="159">
        <f ca="1">CW91-IF(CX$70&lt;='תכנון הבראה'!$D66,'תכנון הבראה'!$C66,0)</f>
        <v>0</v>
      </c>
      <c r="CY91" s="159">
        <f ca="1">CX91-IF(CY$70&lt;='תכנון הבראה'!$D66,'תכנון הבראה'!$C66,0)</f>
        <v>0</v>
      </c>
      <c r="CZ91" s="159">
        <f ca="1">CY91-IF(CZ$70&lt;='תכנון הבראה'!$D66,'תכנון הבראה'!$C66,0)</f>
        <v>0</v>
      </c>
    </row>
    <row r="92" spans="1:104" ht="12.75" hidden="1" customHeight="1" outlineLevel="1">
      <c r="A92" s="192" t="str">
        <f ca="1">'תכנון הבראה'!A67</f>
        <v/>
      </c>
      <c r="B92" s="170"/>
      <c r="C92" s="171"/>
      <c r="D92" s="159">
        <f ca="1">'תכנון הבראה'!B67</f>
        <v>0</v>
      </c>
      <c r="E92" s="159">
        <f ca="1">D92-IF(E$70&lt;='תכנון הבראה'!$D67,'תכנון הבראה'!$C67,0)</f>
        <v>0</v>
      </c>
      <c r="F92" s="159">
        <f ca="1">E92-IF(F$70&lt;='תכנון הבראה'!$D67,'תכנון הבראה'!$C67,0)</f>
        <v>0</v>
      </c>
      <c r="G92" s="159">
        <f ca="1">F92-IF(G$70&lt;='תכנון הבראה'!$D67,'תכנון הבראה'!$C67,0)</f>
        <v>0</v>
      </c>
      <c r="H92" s="159">
        <f ca="1">G92-IF(H$70&lt;='תכנון הבראה'!$D67,'תכנון הבראה'!$C67,0)</f>
        <v>0</v>
      </c>
      <c r="I92" s="159">
        <f ca="1">H92-IF(I$70&lt;='תכנון הבראה'!$D67,'תכנון הבראה'!$C67,0)</f>
        <v>0</v>
      </c>
      <c r="J92" s="159">
        <f ca="1">I92-IF(J$70&lt;='תכנון הבראה'!$D67,'תכנון הבראה'!$C67,0)</f>
        <v>0</v>
      </c>
      <c r="K92" s="159">
        <f ca="1">J92-IF(K$70&lt;='תכנון הבראה'!$D67,'תכנון הבראה'!$C67,0)</f>
        <v>0</v>
      </c>
      <c r="L92" s="159">
        <f ca="1">K92-IF(L$70&lt;='תכנון הבראה'!$D67,'תכנון הבראה'!$C67,0)</f>
        <v>0</v>
      </c>
      <c r="M92" s="159">
        <f ca="1">L92-IF(M$70&lt;='תכנון הבראה'!$D67,'תכנון הבראה'!$C67,0)</f>
        <v>0</v>
      </c>
      <c r="N92" s="159">
        <f ca="1">M92-IF(N$70&lt;='תכנון הבראה'!$D67,'תכנון הבראה'!$C67,0)</f>
        <v>0</v>
      </c>
      <c r="O92" s="159">
        <f ca="1">N92-IF(O$70&lt;='תכנון הבראה'!$D67,'תכנון הבראה'!$C67,0)</f>
        <v>0</v>
      </c>
      <c r="P92" s="159">
        <f ca="1">O92-IF(P$70&lt;='תכנון הבראה'!$D67,'תכנון הבראה'!$C67,0)</f>
        <v>0</v>
      </c>
      <c r="Q92" s="159">
        <f ca="1">P92-IF(Q$70&lt;='תכנון הבראה'!$D67,'תכנון הבראה'!$C67,0)</f>
        <v>0</v>
      </c>
      <c r="R92" s="159">
        <f ca="1">Q92-IF(R$70&lt;='תכנון הבראה'!$D67,'תכנון הבראה'!$C67,0)</f>
        <v>0</v>
      </c>
      <c r="S92" s="159">
        <f ca="1">R92-IF(S$70&lt;='תכנון הבראה'!$D67,'תכנון הבראה'!$C67,0)</f>
        <v>0</v>
      </c>
      <c r="T92" s="159">
        <f ca="1">S92-IF(T$70&lt;='תכנון הבראה'!$D67,'תכנון הבראה'!$C67,0)</f>
        <v>0</v>
      </c>
      <c r="U92" s="159">
        <f ca="1">T92-IF(U$70&lt;='תכנון הבראה'!$D67,'תכנון הבראה'!$C67,0)</f>
        <v>0</v>
      </c>
      <c r="V92" s="159">
        <f ca="1">U92-IF(V$70&lt;='תכנון הבראה'!$D67,'תכנון הבראה'!$C67,0)</f>
        <v>0</v>
      </c>
      <c r="W92" s="159">
        <f ca="1">V92-IF(W$70&lt;='תכנון הבראה'!$D67,'תכנון הבראה'!$C67,0)</f>
        <v>0</v>
      </c>
      <c r="X92" s="159">
        <f ca="1">W92-IF(X$70&lt;='תכנון הבראה'!$D67,'תכנון הבראה'!$C67,0)</f>
        <v>0</v>
      </c>
      <c r="Y92" s="159">
        <f ca="1">X92-IF(Y$70&lt;='תכנון הבראה'!$D67,'תכנון הבראה'!$C67,0)</f>
        <v>0</v>
      </c>
      <c r="Z92" s="159">
        <f ca="1">Y92-IF(Z$70&lt;='תכנון הבראה'!$D67,'תכנון הבראה'!$C67,0)</f>
        <v>0</v>
      </c>
      <c r="AA92" s="159">
        <f ca="1">Z92-IF(AA$70&lt;='תכנון הבראה'!$D67,'תכנון הבראה'!$C67,0)</f>
        <v>0</v>
      </c>
      <c r="AB92" s="159">
        <f ca="1">AA92-IF(AB$70&lt;='תכנון הבראה'!$D67,'תכנון הבראה'!$C67,0)</f>
        <v>0</v>
      </c>
      <c r="AC92" s="159">
        <f ca="1">AB92-IF(AC$70&lt;='תכנון הבראה'!$D67,'תכנון הבראה'!$C67,0)</f>
        <v>0</v>
      </c>
      <c r="AD92" s="159">
        <f ca="1">AC92-IF(AD$70&lt;='תכנון הבראה'!$D67,'תכנון הבראה'!$C67,0)</f>
        <v>0</v>
      </c>
      <c r="AE92" s="159">
        <f ca="1">AD92-IF(AE$70&lt;='תכנון הבראה'!$D67,'תכנון הבראה'!$C67,0)</f>
        <v>0</v>
      </c>
      <c r="AF92" s="159">
        <f ca="1">AE92-IF(AF$70&lt;='תכנון הבראה'!$D67,'תכנון הבראה'!$C67,0)</f>
        <v>0</v>
      </c>
      <c r="AG92" s="159">
        <f ca="1">AF92-IF(AG$70&lt;='תכנון הבראה'!$D67,'תכנון הבראה'!$C67,0)</f>
        <v>0</v>
      </c>
      <c r="AH92" s="159">
        <f ca="1">AG92-IF(AH$70&lt;='תכנון הבראה'!$D67,'תכנון הבראה'!$C67,0)</f>
        <v>0</v>
      </c>
      <c r="AI92" s="159">
        <f ca="1">AH92-IF(AI$70&lt;='תכנון הבראה'!$D67,'תכנון הבראה'!$C67,0)</f>
        <v>0</v>
      </c>
      <c r="AJ92" s="159">
        <f ca="1">AI92-IF(AJ$70&lt;='תכנון הבראה'!$D67,'תכנון הבראה'!$C67,0)</f>
        <v>0</v>
      </c>
      <c r="AK92" s="159">
        <f ca="1">AJ92-IF(AK$70&lt;='תכנון הבראה'!$D67,'תכנון הבראה'!$C67,0)</f>
        <v>0</v>
      </c>
      <c r="AL92" s="159">
        <f ca="1">AK92-IF(AL$70&lt;='תכנון הבראה'!$D67,'תכנון הבראה'!$C67,0)</f>
        <v>0</v>
      </c>
      <c r="AM92" s="159">
        <f ca="1">AL92-IF(AM$70&lt;='תכנון הבראה'!$D67,'תכנון הבראה'!$C67,0)</f>
        <v>0</v>
      </c>
      <c r="AN92" s="159">
        <f ca="1">AM92-IF(AN$70&lt;='תכנון הבראה'!$D67,'תכנון הבראה'!$C67,0)</f>
        <v>0</v>
      </c>
      <c r="AO92" s="159">
        <f ca="1">AN92-IF(AO$70&lt;='תכנון הבראה'!$D67,'תכנון הבראה'!$C67,0)</f>
        <v>0</v>
      </c>
      <c r="AP92" s="159">
        <f ca="1">AO92-IF(AP$70&lt;='תכנון הבראה'!$D67,'תכנון הבראה'!$C67,0)</f>
        <v>0</v>
      </c>
      <c r="AQ92" s="159">
        <f ca="1">AP92-IF(AQ$70&lt;='תכנון הבראה'!$D67,'תכנון הבראה'!$C67,0)</f>
        <v>0</v>
      </c>
      <c r="AR92" s="159">
        <f ca="1">AQ92-IF(AR$70&lt;='תכנון הבראה'!$D67,'תכנון הבראה'!$C67,0)</f>
        <v>0</v>
      </c>
      <c r="AS92" s="159">
        <f ca="1">AR92-IF(AS$70&lt;='תכנון הבראה'!$D67,'תכנון הבראה'!$C67,0)</f>
        <v>0</v>
      </c>
      <c r="AT92" s="159">
        <f ca="1">AS92-IF(AT$70&lt;='תכנון הבראה'!$D67,'תכנון הבראה'!$C67,0)</f>
        <v>0</v>
      </c>
      <c r="AU92" s="159">
        <f ca="1">AT92-IF(AU$70&lt;='תכנון הבראה'!$D67,'תכנון הבראה'!$C67,0)</f>
        <v>0</v>
      </c>
      <c r="AV92" s="159">
        <f ca="1">AU92-IF(AV$70&lt;='תכנון הבראה'!$D67,'תכנון הבראה'!$C67,0)</f>
        <v>0</v>
      </c>
      <c r="AW92" s="159">
        <f ca="1">AV92-IF(AW$70&lt;='תכנון הבראה'!$D67,'תכנון הבראה'!$C67,0)</f>
        <v>0</v>
      </c>
      <c r="AX92" s="159">
        <f ca="1">AW92-IF(AX$70&lt;='תכנון הבראה'!$D67,'תכנון הבראה'!$C67,0)</f>
        <v>0</v>
      </c>
      <c r="AY92" s="159">
        <f ca="1">AX92-IF(AY$70&lt;='תכנון הבראה'!$D67,'תכנון הבראה'!$C67,0)</f>
        <v>0</v>
      </c>
      <c r="AZ92" s="159">
        <f ca="1">AY92-IF(AZ$70&lt;='תכנון הבראה'!$D67,'תכנון הבראה'!$C67,0)</f>
        <v>0</v>
      </c>
      <c r="BA92" s="159">
        <f ca="1">AZ92-IF(BA$70&lt;='תכנון הבראה'!$D67,'תכנון הבראה'!$C67,0)</f>
        <v>0</v>
      </c>
      <c r="BB92" s="159">
        <f ca="1">BA92-IF(BB$70&lt;='תכנון הבראה'!$D67,'תכנון הבראה'!$C67,0)</f>
        <v>0</v>
      </c>
      <c r="BC92" s="159">
        <f ca="1">BB92-IF(BC$70&lt;='תכנון הבראה'!$D67,'תכנון הבראה'!$C67,0)</f>
        <v>0</v>
      </c>
      <c r="BD92" s="159">
        <f ca="1">BC92-IF(BD$70&lt;='תכנון הבראה'!$D67,'תכנון הבראה'!$C67,0)</f>
        <v>0</v>
      </c>
      <c r="BE92" s="159">
        <f ca="1">BD92-IF(BE$70&lt;='תכנון הבראה'!$D67,'תכנון הבראה'!$C67,0)</f>
        <v>0</v>
      </c>
      <c r="BF92" s="159">
        <f ca="1">BE92-IF(BF$70&lt;='תכנון הבראה'!$D67,'תכנון הבראה'!$C67,0)</f>
        <v>0</v>
      </c>
      <c r="BG92" s="159">
        <f ca="1">BF92-IF(BG$70&lt;='תכנון הבראה'!$D67,'תכנון הבראה'!$C67,0)</f>
        <v>0</v>
      </c>
      <c r="BH92" s="159">
        <f ca="1">BG92-IF(BH$70&lt;='תכנון הבראה'!$D67,'תכנון הבראה'!$C67,0)</f>
        <v>0</v>
      </c>
      <c r="BI92" s="159">
        <f ca="1">BH92-IF(BI$70&lt;='תכנון הבראה'!$D67,'תכנון הבראה'!$C67,0)</f>
        <v>0</v>
      </c>
      <c r="BJ92" s="159">
        <f ca="1">BI92-IF(BJ$70&lt;='תכנון הבראה'!$D67,'תכנון הבראה'!$C67,0)</f>
        <v>0</v>
      </c>
      <c r="BK92" s="159">
        <f ca="1">BJ92-IF(BK$70&lt;='תכנון הבראה'!$D67,'תכנון הבראה'!$C67,0)</f>
        <v>0</v>
      </c>
      <c r="BL92" s="159">
        <f ca="1">BK92-IF(BL$70&lt;='תכנון הבראה'!$D67,'תכנון הבראה'!$C67,0)</f>
        <v>0</v>
      </c>
      <c r="BM92" s="159">
        <f ca="1">BL92-IF(BM$70&lt;='תכנון הבראה'!$D67,'תכנון הבראה'!$C67,0)</f>
        <v>0</v>
      </c>
      <c r="BN92" s="159">
        <f ca="1">BM92-IF(BN$70&lt;='תכנון הבראה'!$D67,'תכנון הבראה'!$C67,0)</f>
        <v>0</v>
      </c>
      <c r="BO92" s="159">
        <f ca="1">BN92-IF(BO$70&lt;='תכנון הבראה'!$D67,'תכנון הבראה'!$C67,0)</f>
        <v>0</v>
      </c>
      <c r="BP92" s="159">
        <f ca="1">BO92-IF(BP$70&lt;='תכנון הבראה'!$D67,'תכנון הבראה'!$C67,0)</f>
        <v>0</v>
      </c>
      <c r="BQ92" s="159">
        <f ca="1">BP92-IF(BQ$70&lt;='תכנון הבראה'!$D67,'תכנון הבראה'!$C67,0)</f>
        <v>0</v>
      </c>
      <c r="BR92" s="159">
        <f ca="1">BQ92-IF(BR$70&lt;='תכנון הבראה'!$D67,'תכנון הבראה'!$C67,0)</f>
        <v>0</v>
      </c>
      <c r="BS92" s="159">
        <f ca="1">BR92-IF(BS$70&lt;='תכנון הבראה'!$D67,'תכנון הבראה'!$C67,0)</f>
        <v>0</v>
      </c>
      <c r="BT92" s="159">
        <f ca="1">BS92-IF(BT$70&lt;='תכנון הבראה'!$D67,'תכנון הבראה'!$C67,0)</f>
        <v>0</v>
      </c>
      <c r="BU92" s="159">
        <f ca="1">BT92-IF(BU$70&lt;='תכנון הבראה'!$D67,'תכנון הבראה'!$C67,0)</f>
        <v>0</v>
      </c>
      <c r="BV92" s="159">
        <f ca="1">BU92-IF(BV$70&lt;='תכנון הבראה'!$D67,'תכנון הבראה'!$C67,0)</f>
        <v>0</v>
      </c>
      <c r="BW92" s="159">
        <f ca="1">BV92-IF(BW$70&lt;='תכנון הבראה'!$D67,'תכנון הבראה'!$C67,0)</f>
        <v>0</v>
      </c>
      <c r="BX92" s="159">
        <f ca="1">BW92-IF(BX$70&lt;='תכנון הבראה'!$D67,'תכנון הבראה'!$C67,0)</f>
        <v>0</v>
      </c>
      <c r="BY92" s="159">
        <f ca="1">BX92-IF(BY$70&lt;='תכנון הבראה'!$D67,'תכנון הבראה'!$C67,0)</f>
        <v>0</v>
      </c>
      <c r="BZ92" s="159">
        <f ca="1">BY92-IF(BZ$70&lt;='תכנון הבראה'!$D67,'תכנון הבראה'!$C67,0)</f>
        <v>0</v>
      </c>
      <c r="CA92" s="159">
        <f ca="1">BZ92-IF(CA$70&lt;='תכנון הבראה'!$D67,'תכנון הבראה'!$C67,0)</f>
        <v>0</v>
      </c>
      <c r="CB92" s="159">
        <f ca="1">CA92-IF(CB$70&lt;='תכנון הבראה'!$D67,'תכנון הבראה'!$C67,0)</f>
        <v>0</v>
      </c>
      <c r="CC92" s="159">
        <f ca="1">CB92-IF(CC$70&lt;='תכנון הבראה'!$D67,'תכנון הבראה'!$C67,0)</f>
        <v>0</v>
      </c>
      <c r="CD92" s="159">
        <f ca="1">CC92-IF(CD$70&lt;='תכנון הבראה'!$D67,'תכנון הבראה'!$C67,0)</f>
        <v>0</v>
      </c>
      <c r="CE92" s="159">
        <f ca="1">CD92-IF(CE$70&lt;='תכנון הבראה'!$D67,'תכנון הבראה'!$C67,0)</f>
        <v>0</v>
      </c>
      <c r="CF92" s="159">
        <f ca="1">CE92-IF(CF$70&lt;='תכנון הבראה'!$D67,'תכנון הבראה'!$C67,0)</f>
        <v>0</v>
      </c>
      <c r="CG92" s="159">
        <f ca="1">CF92-IF(CG$70&lt;='תכנון הבראה'!$D67,'תכנון הבראה'!$C67,0)</f>
        <v>0</v>
      </c>
      <c r="CH92" s="159">
        <f ca="1">CG92-IF(CH$70&lt;='תכנון הבראה'!$D67,'תכנון הבראה'!$C67,0)</f>
        <v>0</v>
      </c>
      <c r="CI92" s="159">
        <f ca="1">CH92-IF(CI$70&lt;='תכנון הבראה'!$D67,'תכנון הבראה'!$C67,0)</f>
        <v>0</v>
      </c>
      <c r="CJ92" s="159">
        <f ca="1">CI92-IF(CJ$70&lt;='תכנון הבראה'!$D67,'תכנון הבראה'!$C67,0)</f>
        <v>0</v>
      </c>
      <c r="CK92" s="159">
        <f ca="1">CJ92-IF(CK$70&lt;='תכנון הבראה'!$D67,'תכנון הבראה'!$C67,0)</f>
        <v>0</v>
      </c>
      <c r="CL92" s="159">
        <f ca="1">CK92-IF(CL$70&lt;='תכנון הבראה'!$D67,'תכנון הבראה'!$C67,0)</f>
        <v>0</v>
      </c>
      <c r="CM92" s="159">
        <f ca="1">CL92-IF(CM$70&lt;='תכנון הבראה'!$D67,'תכנון הבראה'!$C67,0)</f>
        <v>0</v>
      </c>
      <c r="CN92" s="159">
        <f ca="1">CM92-IF(CN$70&lt;='תכנון הבראה'!$D67,'תכנון הבראה'!$C67,0)</f>
        <v>0</v>
      </c>
      <c r="CO92" s="159">
        <f ca="1">CN92-IF(CO$70&lt;='תכנון הבראה'!$D67,'תכנון הבראה'!$C67,0)</f>
        <v>0</v>
      </c>
      <c r="CP92" s="159">
        <f ca="1">CO92-IF(CP$70&lt;='תכנון הבראה'!$D67,'תכנון הבראה'!$C67,0)</f>
        <v>0</v>
      </c>
      <c r="CQ92" s="159">
        <f ca="1">CP92-IF(CQ$70&lt;='תכנון הבראה'!$D67,'תכנון הבראה'!$C67,0)</f>
        <v>0</v>
      </c>
      <c r="CR92" s="159">
        <f ca="1">CQ92-IF(CR$70&lt;='תכנון הבראה'!$D67,'תכנון הבראה'!$C67,0)</f>
        <v>0</v>
      </c>
      <c r="CS92" s="159">
        <f ca="1">CR92-IF(CS$70&lt;='תכנון הבראה'!$D67,'תכנון הבראה'!$C67,0)</f>
        <v>0</v>
      </c>
      <c r="CT92" s="159">
        <f ca="1">CS92-IF(CT$70&lt;='תכנון הבראה'!$D67,'תכנון הבראה'!$C67,0)</f>
        <v>0</v>
      </c>
      <c r="CU92" s="159">
        <f ca="1">CT92-IF(CU$70&lt;='תכנון הבראה'!$D67,'תכנון הבראה'!$C67,0)</f>
        <v>0</v>
      </c>
      <c r="CV92" s="159">
        <f ca="1">CU92-IF(CV$70&lt;='תכנון הבראה'!$D67,'תכנון הבראה'!$C67,0)</f>
        <v>0</v>
      </c>
      <c r="CW92" s="159">
        <f ca="1">CV92-IF(CW$70&lt;='תכנון הבראה'!$D67,'תכנון הבראה'!$C67,0)</f>
        <v>0</v>
      </c>
      <c r="CX92" s="159">
        <f ca="1">CW92-IF(CX$70&lt;='תכנון הבראה'!$D67,'תכנון הבראה'!$C67,0)</f>
        <v>0</v>
      </c>
      <c r="CY92" s="159">
        <f ca="1">CX92-IF(CY$70&lt;='תכנון הבראה'!$D67,'תכנון הבראה'!$C67,0)</f>
        <v>0</v>
      </c>
      <c r="CZ92" s="159">
        <f ca="1">CY92-IF(CZ$70&lt;='תכנון הבראה'!$D67,'תכנון הבראה'!$C67,0)</f>
        <v>0</v>
      </c>
    </row>
    <row r="93" spans="1:104" ht="12.75" hidden="1" customHeight="1" outlineLevel="1">
      <c r="A93" s="192" t="str">
        <f ca="1">'תכנון הבראה'!A68</f>
        <v/>
      </c>
      <c r="B93" s="170"/>
      <c r="C93" s="171"/>
      <c r="D93" s="159">
        <f ca="1">'תכנון הבראה'!B68</f>
        <v>0</v>
      </c>
      <c r="E93" s="159">
        <f ca="1">D93-IF(E$70&lt;='תכנון הבראה'!$D68,'תכנון הבראה'!$C68,0)</f>
        <v>0</v>
      </c>
      <c r="F93" s="159">
        <f ca="1">E93-IF(F$70&lt;='תכנון הבראה'!$D68,'תכנון הבראה'!$C68,0)</f>
        <v>0</v>
      </c>
      <c r="G93" s="159">
        <f ca="1">F93-IF(G$70&lt;='תכנון הבראה'!$D68,'תכנון הבראה'!$C68,0)</f>
        <v>0</v>
      </c>
      <c r="H93" s="159">
        <f ca="1">G93-IF(H$70&lt;='תכנון הבראה'!$D68,'תכנון הבראה'!$C68,0)</f>
        <v>0</v>
      </c>
      <c r="I93" s="159">
        <f ca="1">H93-IF(I$70&lt;='תכנון הבראה'!$D68,'תכנון הבראה'!$C68,0)</f>
        <v>0</v>
      </c>
      <c r="J93" s="159">
        <f ca="1">I93-IF(J$70&lt;='תכנון הבראה'!$D68,'תכנון הבראה'!$C68,0)</f>
        <v>0</v>
      </c>
      <c r="K93" s="159">
        <f ca="1">J93-IF(K$70&lt;='תכנון הבראה'!$D68,'תכנון הבראה'!$C68,0)</f>
        <v>0</v>
      </c>
      <c r="L93" s="159">
        <f ca="1">K93-IF(L$70&lt;='תכנון הבראה'!$D68,'תכנון הבראה'!$C68,0)</f>
        <v>0</v>
      </c>
      <c r="M93" s="159">
        <f ca="1">L93-IF(M$70&lt;='תכנון הבראה'!$D68,'תכנון הבראה'!$C68,0)</f>
        <v>0</v>
      </c>
      <c r="N93" s="159">
        <f ca="1">M93-IF(N$70&lt;='תכנון הבראה'!$D68,'תכנון הבראה'!$C68,0)</f>
        <v>0</v>
      </c>
      <c r="O93" s="159">
        <f ca="1">N93-IF(O$70&lt;='תכנון הבראה'!$D68,'תכנון הבראה'!$C68,0)</f>
        <v>0</v>
      </c>
      <c r="P93" s="159">
        <f ca="1">O93-IF(P$70&lt;='תכנון הבראה'!$D68,'תכנון הבראה'!$C68,0)</f>
        <v>0</v>
      </c>
      <c r="Q93" s="159">
        <f ca="1">P93-IF(Q$70&lt;='תכנון הבראה'!$D68,'תכנון הבראה'!$C68,0)</f>
        <v>0</v>
      </c>
      <c r="R93" s="159">
        <f ca="1">Q93-IF(R$70&lt;='תכנון הבראה'!$D68,'תכנון הבראה'!$C68,0)</f>
        <v>0</v>
      </c>
      <c r="S93" s="159">
        <f ca="1">R93-IF(S$70&lt;='תכנון הבראה'!$D68,'תכנון הבראה'!$C68,0)</f>
        <v>0</v>
      </c>
      <c r="T93" s="159">
        <f ca="1">S93-IF(T$70&lt;='תכנון הבראה'!$D68,'תכנון הבראה'!$C68,0)</f>
        <v>0</v>
      </c>
      <c r="U93" s="159">
        <f ca="1">T93-IF(U$70&lt;='תכנון הבראה'!$D68,'תכנון הבראה'!$C68,0)</f>
        <v>0</v>
      </c>
      <c r="V93" s="159">
        <f ca="1">U93-IF(V$70&lt;='תכנון הבראה'!$D68,'תכנון הבראה'!$C68,0)</f>
        <v>0</v>
      </c>
      <c r="W93" s="159">
        <f ca="1">V93-IF(W$70&lt;='תכנון הבראה'!$D68,'תכנון הבראה'!$C68,0)</f>
        <v>0</v>
      </c>
      <c r="X93" s="159">
        <f ca="1">W93-IF(X$70&lt;='תכנון הבראה'!$D68,'תכנון הבראה'!$C68,0)</f>
        <v>0</v>
      </c>
      <c r="Y93" s="159">
        <f ca="1">X93-IF(Y$70&lt;='תכנון הבראה'!$D68,'תכנון הבראה'!$C68,0)</f>
        <v>0</v>
      </c>
      <c r="Z93" s="159">
        <f ca="1">Y93-IF(Z$70&lt;='תכנון הבראה'!$D68,'תכנון הבראה'!$C68,0)</f>
        <v>0</v>
      </c>
      <c r="AA93" s="159">
        <f ca="1">Z93-IF(AA$70&lt;='תכנון הבראה'!$D68,'תכנון הבראה'!$C68,0)</f>
        <v>0</v>
      </c>
      <c r="AB93" s="159">
        <f ca="1">AA93-IF(AB$70&lt;='תכנון הבראה'!$D68,'תכנון הבראה'!$C68,0)</f>
        <v>0</v>
      </c>
      <c r="AC93" s="159">
        <f ca="1">AB93-IF(AC$70&lt;='תכנון הבראה'!$D68,'תכנון הבראה'!$C68,0)</f>
        <v>0</v>
      </c>
      <c r="AD93" s="159">
        <f ca="1">AC93-IF(AD$70&lt;='תכנון הבראה'!$D68,'תכנון הבראה'!$C68,0)</f>
        <v>0</v>
      </c>
      <c r="AE93" s="159">
        <f ca="1">AD93-IF(AE$70&lt;='תכנון הבראה'!$D68,'תכנון הבראה'!$C68,0)</f>
        <v>0</v>
      </c>
      <c r="AF93" s="159">
        <f ca="1">AE93-IF(AF$70&lt;='תכנון הבראה'!$D68,'תכנון הבראה'!$C68,0)</f>
        <v>0</v>
      </c>
      <c r="AG93" s="159">
        <f ca="1">AF93-IF(AG$70&lt;='תכנון הבראה'!$D68,'תכנון הבראה'!$C68,0)</f>
        <v>0</v>
      </c>
      <c r="AH93" s="159">
        <f ca="1">AG93-IF(AH$70&lt;='תכנון הבראה'!$D68,'תכנון הבראה'!$C68,0)</f>
        <v>0</v>
      </c>
      <c r="AI93" s="159">
        <f ca="1">AH93-IF(AI$70&lt;='תכנון הבראה'!$D68,'תכנון הבראה'!$C68,0)</f>
        <v>0</v>
      </c>
      <c r="AJ93" s="159">
        <f ca="1">AI93-IF(AJ$70&lt;='תכנון הבראה'!$D68,'תכנון הבראה'!$C68,0)</f>
        <v>0</v>
      </c>
      <c r="AK93" s="159">
        <f ca="1">AJ93-IF(AK$70&lt;='תכנון הבראה'!$D68,'תכנון הבראה'!$C68,0)</f>
        <v>0</v>
      </c>
      <c r="AL93" s="159">
        <f ca="1">AK93-IF(AL$70&lt;='תכנון הבראה'!$D68,'תכנון הבראה'!$C68,0)</f>
        <v>0</v>
      </c>
      <c r="AM93" s="159">
        <f ca="1">AL93-IF(AM$70&lt;='תכנון הבראה'!$D68,'תכנון הבראה'!$C68,0)</f>
        <v>0</v>
      </c>
      <c r="AN93" s="159">
        <f ca="1">AM93-IF(AN$70&lt;='תכנון הבראה'!$D68,'תכנון הבראה'!$C68,0)</f>
        <v>0</v>
      </c>
      <c r="AO93" s="159">
        <f ca="1">AN93-IF(AO$70&lt;='תכנון הבראה'!$D68,'תכנון הבראה'!$C68,0)</f>
        <v>0</v>
      </c>
      <c r="AP93" s="159">
        <f ca="1">AO93-IF(AP$70&lt;='תכנון הבראה'!$D68,'תכנון הבראה'!$C68,0)</f>
        <v>0</v>
      </c>
      <c r="AQ93" s="159">
        <f ca="1">AP93-IF(AQ$70&lt;='תכנון הבראה'!$D68,'תכנון הבראה'!$C68,0)</f>
        <v>0</v>
      </c>
      <c r="AR93" s="159">
        <f ca="1">AQ93-IF(AR$70&lt;='תכנון הבראה'!$D68,'תכנון הבראה'!$C68,0)</f>
        <v>0</v>
      </c>
      <c r="AS93" s="159">
        <f ca="1">AR93-IF(AS$70&lt;='תכנון הבראה'!$D68,'תכנון הבראה'!$C68,0)</f>
        <v>0</v>
      </c>
      <c r="AT93" s="159">
        <f ca="1">AS93-IF(AT$70&lt;='תכנון הבראה'!$D68,'תכנון הבראה'!$C68,0)</f>
        <v>0</v>
      </c>
      <c r="AU93" s="159">
        <f ca="1">AT93-IF(AU$70&lt;='תכנון הבראה'!$D68,'תכנון הבראה'!$C68,0)</f>
        <v>0</v>
      </c>
      <c r="AV93" s="159">
        <f ca="1">AU93-IF(AV$70&lt;='תכנון הבראה'!$D68,'תכנון הבראה'!$C68,0)</f>
        <v>0</v>
      </c>
      <c r="AW93" s="159">
        <f ca="1">AV93-IF(AW$70&lt;='תכנון הבראה'!$D68,'תכנון הבראה'!$C68,0)</f>
        <v>0</v>
      </c>
      <c r="AX93" s="159">
        <f ca="1">AW93-IF(AX$70&lt;='תכנון הבראה'!$D68,'תכנון הבראה'!$C68,0)</f>
        <v>0</v>
      </c>
      <c r="AY93" s="159">
        <f ca="1">AX93-IF(AY$70&lt;='תכנון הבראה'!$D68,'תכנון הבראה'!$C68,0)</f>
        <v>0</v>
      </c>
      <c r="AZ93" s="159">
        <f ca="1">AY93-IF(AZ$70&lt;='תכנון הבראה'!$D68,'תכנון הבראה'!$C68,0)</f>
        <v>0</v>
      </c>
      <c r="BA93" s="159">
        <f ca="1">AZ93-IF(BA$70&lt;='תכנון הבראה'!$D68,'תכנון הבראה'!$C68,0)</f>
        <v>0</v>
      </c>
      <c r="BB93" s="159">
        <f ca="1">BA93-IF(BB$70&lt;='תכנון הבראה'!$D68,'תכנון הבראה'!$C68,0)</f>
        <v>0</v>
      </c>
      <c r="BC93" s="159">
        <f ca="1">BB93-IF(BC$70&lt;='תכנון הבראה'!$D68,'תכנון הבראה'!$C68,0)</f>
        <v>0</v>
      </c>
      <c r="BD93" s="159">
        <f ca="1">BC93-IF(BD$70&lt;='תכנון הבראה'!$D68,'תכנון הבראה'!$C68,0)</f>
        <v>0</v>
      </c>
      <c r="BE93" s="159">
        <f ca="1">BD93-IF(BE$70&lt;='תכנון הבראה'!$D68,'תכנון הבראה'!$C68,0)</f>
        <v>0</v>
      </c>
      <c r="BF93" s="159">
        <f ca="1">BE93-IF(BF$70&lt;='תכנון הבראה'!$D68,'תכנון הבראה'!$C68,0)</f>
        <v>0</v>
      </c>
      <c r="BG93" s="159">
        <f ca="1">BF93-IF(BG$70&lt;='תכנון הבראה'!$D68,'תכנון הבראה'!$C68,0)</f>
        <v>0</v>
      </c>
      <c r="BH93" s="159">
        <f ca="1">BG93-IF(BH$70&lt;='תכנון הבראה'!$D68,'תכנון הבראה'!$C68,0)</f>
        <v>0</v>
      </c>
      <c r="BI93" s="159">
        <f ca="1">BH93-IF(BI$70&lt;='תכנון הבראה'!$D68,'תכנון הבראה'!$C68,0)</f>
        <v>0</v>
      </c>
      <c r="BJ93" s="159">
        <f ca="1">BI93-IF(BJ$70&lt;='תכנון הבראה'!$D68,'תכנון הבראה'!$C68,0)</f>
        <v>0</v>
      </c>
      <c r="BK93" s="159">
        <f ca="1">BJ93-IF(BK$70&lt;='תכנון הבראה'!$D68,'תכנון הבראה'!$C68,0)</f>
        <v>0</v>
      </c>
      <c r="BL93" s="159">
        <f ca="1">BK93-IF(BL$70&lt;='תכנון הבראה'!$D68,'תכנון הבראה'!$C68,0)</f>
        <v>0</v>
      </c>
      <c r="BM93" s="159">
        <f ca="1">BL93-IF(BM$70&lt;='תכנון הבראה'!$D68,'תכנון הבראה'!$C68,0)</f>
        <v>0</v>
      </c>
      <c r="BN93" s="159">
        <f ca="1">BM93-IF(BN$70&lt;='תכנון הבראה'!$D68,'תכנון הבראה'!$C68,0)</f>
        <v>0</v>
      </c>
      <c r="BO93" s="159">
        <f ca="1">BN93-IF(BO$70&lt;='תכנון הבראה'!$D68,'תכנון הבראה'!$C68,0)</f>
        <v>0</v>
      </c>
      <c r="BP93" s="159">
        <f ca="1">BO93-IF(BP$70&lt;='תכנון הבראה'!$D68,'תכנון הבראה'!$C68,0)</f>
        <v>0</v>
      </c>
      <c r="BQ93" s="159">
        <f ca="1">BP93-IF(BQ$70&lt;='תכנון הבראה'!$D68,'תכנון הבראה'!$C68,0)</f>
        <v>0</v>
      </c>
      <c r="BR93" s="159">
        <f ca="1">BQ93-IF(BR$70&lt;='תכנון הבראה'!$D68,'תכנון הבראה'!$C68,0)</f>
        <v>0</v>
      </c>
      <c r="BS93" s="159">
        <f ca="1">BR93-IF(BS$70&lt;='תכנון הבראה'!$D68,'תכנון הבראה'!$C68,0)</f>
        <v>0</v>
      </c>
      <c r="BT93" s="159">
        <f ca="1">BS93-IF(BT$70&lt;='תכנון הבראה'!$D68,'תכנון הבראה'!$C68,0)</f>
        <v>0</v>
      </c>
      <c r="BU93" s="159">
        <f ca="1">BT93-IF(BU$70&lt;='תכנון הבראה'!$D68,'תכנון הבראה'!$C68,0)</f>
        <v>0</v>
      </c>
      <c r="BV93" s="159">
        <f ca="1">BU93-IF(BV$70&lt;='תכנון הבראה'!$D68,'תכנון הבראה'!$C68,0)</f>
        <v>0</v>
      </c>
      <c r="BW93" s="159">
        <f ca="1">BV93-IF(BW$70&lt;='תכנון הבראה'!$D68,'תכנון הבראה'!$C68,0)</f>
        <v>0</v>
      </c>
      <c r="BX93" s="159">
        <f ca="1">BW93-IF(BX$70&lt;='תכנון הבראה'!$D68,'תכנון הבראה'!$C68,0)</f>
        <v>0</v>
      </c>
      <c r="BY93" s="159">
        <f ca="1">BX93-IF(BY$70&lt;='תכנון הבראה'!$D68,'תכנון הבראה'!$C68,0)</f>
        <v>0</v>
      </c>
      <c r="BZ93" s="159">
        <f ca="1">BY93-IF(BZ$70&lt;='תכנון הבראה'!$D68,'תכנון הבראה'!$C68,0)</f>
        <v>0</v>
      </c>
      <c r="CA93" s="159">
        <f ca="1">BZ93-IF(CA$70&lt;='תכנון הבראה'!$D68,'תכנון הבראה'!$C68,0)</f>
        <v>0</v>
      </c>
      <c r="CB93" s="159">
        <f ca="1">CA93-IF(CB$70&lt;='תכנון הבראה'!$D68,'תכנון הבראה'!$C68,0)</f>
        <v>0</v>
      </c>
      <c r="CC93" s="159">
        <f ca="1">CB93-IF(CC$70&lt;='תכנון הבראה'!$D68,'תכנון הבראה'!$C68,0)</f>
        <v>0</v>
      </c>
      <c r="CD93" s="159">
        <f ca="1">CC93-IF(CD$70&lt;='תכנון הבראה'!$D68,'תכנון הבראה'!$C68,0)</f>
        <v>0</v>
      </c>
      <c r="CE93" s="159">
        <f ca="1">CD93-IF(CE$70&lt;='תכנון הבראה'!$D68,'תכנון הבראה'!$C68,0)</f>
        <v>0</v>
      </c>
      <c r="CF93" s="159">
        <f ca="1">CE93-IF(CF$70&lt;='תכנון הבראה'!$D68,'תכנון הבראה'!$C68,0)</f>
        <v>0</v>
      </c>
      <c r="CG93" s="159">
        <f ca="1">CF93-IF(CG$70&lt;='תכנון הבראה'!$D68,'תכנון הבראה'!$C68,0)</f>
        <v>0</v>
      </c>
      <c r="CH93" s="159">
        <f ca="1">CG93-IF(CH$70&lt;='תכנון הבראה'!$D68,'תכנון הבראה'!$C68,0)</f>
        <v>0</v>
      </c>
      <c r="CI93" s="159">
        <f ca="1">CH93-IF(CI$70&lt;='תכנון הבראה'!$D68,'תכנון הבראה'!$C68,0)</f>
        <v>0</v>
      </c>
      <c r="CJ93" s="159">
        <f ca="1">CI93-IF(CJ$70&lt;='תכנון הבראה'!$D68,'תכנון הבראה'!$C68,0)</f>
        <v>0</v>
      </c>
      <c r="CK93" s="159">
        <f ca="1">CJ93-IF(CK$70&lt;='תכנון הבראה'!$D68,'תכנון הבראה'!$C68,0)</f>
        <v>0</v>
      </c>
      <c r="CL93" s="159">
        <f ca="1">CK93-IF(CL$70&lt;='תכנון הבראה'!$D68,'תכנון הבראה'!$C68,0)</f>
        <v>0</v>
      </c>
      <c r="CM93" s="159">
        <f ca="1">CL93-IF(CM$70&lt;='תכנון הבראה'!$D68,'תכנון הבראה'!$C68,0)</f>
        <v>0</v>
      </c>
      <c r="CN93" s="159">
        <f ca="1">CM93-IF(CN$70&lt;='תכנון הבראה'!$D68,'תכנון הבראה'!$C68,0)</f>
        <v>0</v>
      </c>
      <c r="CO93" s="159">
        <f ca="1">CN93-IF(CO$70&lt;='תכנון הבראה'!$D68,'תכנון הבראה'!$C68,0)</f>
        <v>0</v>
      </c>
      <c r="CP93" s="159">
        <f ca="1">CO93-IF(CP$70&lt;='תכנון הבראה'!$D68,'תכנון הבראה'!$C68,0)</f>
        <v>0</v>
      </c>
      <c r="CQ93" s="159">
        <f ca="1">CP93-IF(CQ$70&lt;='תכנון הבראה'!$D68,'תכנון הבראה'!$C68,0)</f>
        <v>0</v>
      </c>
      <c r="CR93" s="159">
        <f ca="1">CQ93-IF(CR$70&lt;='תכנון הבראה'!$D68,'תכנון הבראה'!$C68,0)</f>
        <v>0</v>
      </c>
      <c r="CS93" s="159">
        <f ca="1">CR93-IF(CS$70&lt;='תכנון הבראה'!$D68,'תכנון הבראה'!$C68,0)</f>
        <v>0</v>
      </c>
      <c r="CT93" s="159">
        <f ca="1">CS93-IF(CT$70&lt;='תכנון הבראה'!$D68,'תכנון הבראה'!$C68,0)</f>
        <v>0</v>
      </c>
      <c r="CU93" s="159">
        <f ca="1">CT93-IF(CU$70&lt;='תכנון הבראה'!$D68,'תכנון הבראה'!$C68,0)</f>
        <v>0</v>
      </c>
      <c r="CV93" s="159">
        <f ca="1">CU93-IF(CV$70&lt;='תכנון הבראה'!$D68,'תכנון הבראה'!$C68,0)</f>
        <v>0</v>
      </c>
      <c r="CW93" s="159">
        <f ca="1">CV93-IF(CW$70&lt;='תכנון הבראה'!$D68,'תכנון הבראה'!$C68,0)</f>
        <v>0</v>
      </c>
      <c r="CX93" s="159">
        <f ca="1">CW93-IF(CX$70&lt;='תכנון הבראה'!$D68,'תכנון הבראה'!$C68,0)</f>
        <v>0</v>
      </c>
      <c r="CY93" s="159">
        <f ca="1">CX93-IF(CY$70&lt;='תכנון הבראה'!$D68,'תכנון הבראה'!$C68,0)</f>
        <v>0</v>
      </c>
      <c r="CZ93" s="159">
        <f ca="1">CY93-IF(CZ$70&lt;='תכנון הבראה'!$D68,'תכנון הבראה'!$C68,0)</f>
        <v>0</v>
      </c>
    </row>
    <row r="94" spans="1:104" ht="12.75" hidden="1" customHeight="1" outlineLevel="1">
      <c r="A94" s="192" t="str">
        <f ca="1">'תכנון הבראה'!A69</f>
        <v/>
      </c>
      <c r="B94" s="170"/>
      <c r="C94" s="171"/>
      <c r="D94" s="159">
        <f ca="1">'תכנון הבראה'!B69</f>
        <v>0</v>
      </c>
      <c r="E94" s="159">
        <f ca="1">D94-IF(E$70&lt;='תכנון הבראה'!$D69,'תכנון הבראה'!$C69,0)</f>
        <v>0</v>
      </c>
      <c r="F94" s="159">
        <f ca="1">E94-IF(F$70&lt;='תכנון הבראה'!$D69,'תכנון הבראה'!$C69,0)</f>
        <v>0</v>
      </c>
      <c r="G94" s="159">
        <f ca="1">F94-IF(G$70&lt;='תכנון הבראה'!$D69,'תכנון הבראה'!$C69,0)</f>
        <v>0</v>
      </c>
      <c r="H94" s="159">
        <f ca="1">G94-IF(H$70&lt;='תכנון הבראה'!$D69,'תכנון הבראה'!$C69,0)</f>
        <v>0</v>
      </c>
      <c r="I94" s="159">
        <f ca="1">H94-IF(I$70&lt;='תכנון הבראה'!$D69,'תכנון הבראה'!$C69,0)</f>
        <v>0</v>
      </c>
      <c r="J94" s="159">
        <f ca="1">I94-IF(J$70&lt;='תכנון הבראה'!$D69,'תכנון הבראה'!$C69,0)</f>
        <v>0</v>
      </c>
      <c r="K94" s="159">
        <f ca="1">J94-IF(K$70&lt;='תכנון הבראה'!$D69,'תכנון הבראה'!$C69,0)</f>
        <v>0</v>
      </c>
      <c r="L94" s="159">
        <f ca="1">K94-IF(L$70&lt;='תכנון הבראה'!$D69,'תכנון הבראה'!$C69,0)</f>
        <v>0</v>
      </c>
      <c r="M94" s="159">
        <f ca="1">L94-IF(M$70&lt;='תכנון הבראה'!$D69,'תכנון הבראה'!$C69,0)</f>
        <v>0</v>
      </c>
      <c r="N94" s="159">
        <f ca="1">M94-IF(N$70&lt;='תכנון הבראה'!$D69,'תכנון הבראה'!$C69,0)</f>
        <v>0</v>
      </c>
      <c r="O94" s="159">
        <f ca="1">N94-IF(O$70&lt;='תכנון הבראה'!$D69,'תכנון הבראה'!$C69,0)</f>
        <v>0</v>
      </c>
      <c r="P94" s="159">
        <f ca="1">O94-IF(P$70&lt;='תכנון הבראה'!$D69,'תכנון הבראה'!$C69,0)</f>
        <v>0</v>
      </c>
      <c r="Q94" s="159">
        <f ca="1">P94-IF(Q$70&lt;='תכנון הבראה'!$D69,'תכנון הבראה'!$C69,0)</f>
        <v>0</v>
      </c>
      <c r="R94" s="159">
        <f ca="1">Q94-IF(R$70&lt;='תכנון הבראה'!$D69,'תכנון הבראה'!$C69,0)</f>
        <v>0</v>
      </c>
      <c r="S94" s="159">
        <f ca="1">R94-IF(S$70&lt;='תכנון הבראה'!$D69,'תכנון הבראה'!$C69,0)</f>
        <v>0</v>
      </c>
      <c r="T94" s="159">
        <f ca="1">S94-IF(T$70&lt;='תכנון הבראה'!$D69,'תכנון הבראה'!$C69,0)</f>
        <v>0</v>
      </c>
      <c r="U94" s="159">
        <f ca="1">T94-IF(U$70&lt;='תכנון הבראה'!$D69,'תכנון הבראה'!$C69,0)</f>
        <v>0</v>
      </c>
      <c r="V94" s="159">
        <f ca="1">U94-IF(V$70&lt;='תכנון הבראה'!$D69,'תכנון הבראה'!$C69,0)</f>
        <v>0</v>
      </c>
      <c r="W94" s="159">
        <f ca="1">V94-IF(W$70&lt;='תכנון הבראה'!$D69,'תכנון הבראה'!$C69,0)</f>
        <v>0</v>
      </c>
      <c r="X94" s="159">
        <f ca="1">W94-IF(X$70&lt;='תכנון הבראה'!$D69,'תכנון הבראה'!$C69,0)</f>
        <v>0</v>
      </c>
      <c r="Y94" s="159">
        <f ca="1">X94-IF(Y$70&lt;='תכנון הבראה'!$D69,'תכנון הבראה'!$C69,0)</f>
        <v>0</v>
      </c>
      <c r="Z94" s="159">
        <f ca="1">Y94-IF(Z$70&lt;='תכנון הבראה'!$D69,'תכנון הבראה'!$C69,0)</f>
        <v>0</v>
      </c>
      <c r="AA94" s="159">
        <f ca="1">Z94-IF(AA$70&lt;='תכנון הבראה'!$D69,'תכנון הבראה'!$C69,0)</f>
        <v>0</v>
      </c>
      <c r="AB94" s="159">
        <f ca="1">AA94-IF(AB$70&lt;='תכנון הבראה'!$D69,'תכנון הבראה'!$C69,0)</f>
        <v>0</v>
      </c>
      <c r="AC94" s="159">
        <f ca="1">AB94-IF(AC$70&lt;='תכנון הבראה'!$D69,'תכנון הבראה'!$C69,0)</f>
        <v>0</v>
      </c>
      <c r="AD94" s="159">
        <f ca="1">AC94-IF(AD$70&lt;='תכנון הבראה'!$D69,'תכנון הבראה'!$C69,0)</f>
        <v>0</v>
      </c>
      <c r="AE94" s="159">
        <f ca="1">AD94-IF(AE$70&lt;='תכנון הבראה'!$D69,'תכנון הבראה'!$C69,0)</f>
        <v>0</v>
      </c>
      <c r="AF94" s="159">
        <f ca="1">AE94-IF(AF$70&lt;='תכנון הבראה'!$D69,'תכנון הבראה'!$C69,0)</f>
        <v>0</v>
      </c>
      <c r="AG94" s="159">
        <f ca="1">AF94-IF(AG$70&lt;='תכנון הבראה'!$D69,'תכנון הבראה'!$C69,0)</f>
        <v>0</v>
      </c>
      <c r="AH94" s="159">
        <f ca="1">AG94-IF(AH$70&lt;='תכנון הבראה'!$D69,'תכנון הבראה'!$C69,0)</f>
        <v>0</v>
      </c>
      <c r="AI94" s="159">
        <f ca="1">AH94-IF(AI$70&lt;='תכנון הבראה'!$D69,'תכנון הבראה'!$C69,0)</f>
        <v>0</v>
      </c>
      <c r="AJ94" s="159">
        <f ca="1">AI94-IF(AJ$70&lt;='תכנון הבראה'!$D69,'תכנון הבראה'!$C69,0)</f>
        <v>0</v>
      </c>
      <c r="AK94" s="159">
        <f ca="1">AJ94-IF(AK$70&lt;='תכנון הבראה'!$D69,'תכנון הבראה'!$C69,0)</f>
        <v>0</v>
      </c>
      <c r="AL94" s="159">
        <f ca="1">AK94-IF(AL$70&lt;='תכנון הבראה'!$D69,'תכנון הבראה'!$C69,0)</f>
        <v>0</v>
      </c>
      <c r="AM94" s="159">
        <f ca="1">AL94-IF(AM$70&lt;='תכנון הבראה'!$D69,'תכנון הבראה'!$C69,0)</f>
        <v>0</v>
      </c>
      <c r="AN94" s="159">
        <f ca="1">AM94-IF(AN$70&lt;='תכנון הבראה'!$D69,'תכנון הבראה'!$C69,0)</f>
        <v>0</v>
      </c>
      <c r="AO94" s="159">
        <f ca="1">AN94-IF(AO$70&lt;='תכנון הבראה'!$D69,'תכנון הבראה'!$C69,0)</f>
        <v>0</v>
      </c>
      <c r="AP94" s="159">
        <f ca="1">AO94-IF(AP$70&lt;='תכנון הבראה'!$D69,'תכנון הבראה'!$C69,0)</f>
        <v>0</v>
      </c>
      <c r="AQ94" s="159">
        <f ca="1">AP94-IF(AQ$70&lt;='תכנון הבראה'!$D69,'תכנון הבראה'!$C69,0)</f>
        <v>0</v>
      </c>
      <c r="AR94" s="159">
        <f ca="1">AQ94-IF(AR$70&lt;='תכנון הבראה'!$D69,'תכנון הבראה'!$C69,0)</f>
        <v>0</v>
      </c>
      <c r="AS94" s="159">
        <f ca="1">AR94-IF(AS$70&lt;='תכנון הבראה'!$D69,'תכנון הבראה'!$C69,0)</f>
        <v>0</v>
      </c>
      <c r="AT94" s="159">
        <f ca="1">AS94-IF(AT$70&lt;='תכנון הבראה'!$D69,'תכנון הבראה'!$C69,0)</f>
        <v>0</v>
      </c>
      <c r="AU94" s="159">
        <f ca="1">AT94-IF(AU$70&lt;='תכנון הבראה'!$D69,'תכנון הבראה'!$C69,0)</f>
        <v>0</v>
      </c>
      <c r="AV94" s="159">
        <f ca="1">AU94-IF(AV$70&lt;='תכנון הבראה'!$D69,'תכנון הבראה'!$C69,0)</f>
        <v>0</v>
      </c>
      <c r="AW94" s="159">
        <f ca="1">AV94-IF(AW$70&lt;='תכנון הבראה'!$D69,'תכנון הבראה'!$C69,0)</f>
        <v>0</v>
      </c>
      <c r="AX94" s="159">
        <f ca="1">AW94-IF(AX$70&lt;='תכנון הבראה'!$D69,'תכנון הבראה'!$C69,0)</f>
        <v>0</v>
      </c>
      <c r="AY94" s="159">
        <f ca="1">AX94-IF(AY$70&lt;='תכנון הבראה'!$D69,'תכנון הבראה'!$C69,0)</f>
        <v>0</v>
      </c>
      <c r="AZ94" s="159">
        <f ca="1">AY94-IF(AZ$70&lt;='תכנון הבראה'!$D69,'תכנון הבראה'!$C69,0)</f>
        <v>0</v>
      </c>
      <c r="BA94" s="159">
        <f ca="1">AZ94-IF(BA$70&lt;='תכנון הבראה'!$D69,'תכנון הבראה'!$C69,0)</f>
        <v>0</v>
      </c>
      <c r="BB94" s="159">
        <f ca="1">BA94-IF(BB$70&lt;='תכנון הבראה'!$D69,'תכנון הבראה'!$C69,0)</f>
        <v>0</v>
      </c>
      <c r="BC94" s="159">
        <f ca="1">BB94-IF(BC$70&lt;='תכנון הבראה'!$D69,'תכנון הבראה'!$C69,0)</f>
        <v>0</v>
      </c>
      <c r="BD94" s="159">
        <f ca="1">BC94-IF(BD$70&lt;='תכנון הבראה'!$D69,'תכנון הבראה'!$C69,0)</f>
        <v>0</v>
      </c>
      <c r="BE94" s="159">
        <f ca="1">BD94-IF(BE$70&lt;='תכנון הבראה'!$D69,'תכנון הבראה'!$C69,0)</f>
        <v>0</v>
      </c>
      <c r="BF94" s="159">
        <f ca="1">BE94-IF(BF$70&lt;='תכנון הבראה'!$D69,'תכנון הבראה'!$C69,0)</f>
        <v>0</v>
      </c>
      <c r="BG94" s="159">
        <f ca="1">BF94-IF(BG$70&lt;='תכנון הבראה'!$D69,'תכנון הבראה'!$C69,0)</f>
        <v>0</v>
      </c>
      <c r="BH94" s="159">
        <f ca="1">BG94-IF(BH$70&lt;='תכנון הבראה'!$D69,'תכנון הבראה'!$C69,0)</f>
        <v>0</v>
      </c>
      <c r="BI94" s="159">
        <f ca="1">BH94-IF(BI$70&lt;='תכנון הבראה'!$D69,'תכנון הבראה'!$C69,0)</f>
        <v>0</v>
      </c>
      <c r="BJ94" s="159">
        <f ca="1">BI94-IF(BJ$70&lt;='תכנון הבראה'!$D69,'תכנון הבראה'!$C69,0)</f>
        <v>0</v>
      </c>
      <c r="BK94" s="159">
        <f ca="1">BJ94-IF(BK$70&lt;='תכנון הבראה'!$D69,'תכנון הבראה'!$C69,0)</f>
        <v>0</v>
      </c>
      <c r="BL94" s="159">
        <f ca="1">BK94-IF(BL$70&lt;='תכנון הבראה'!$D69,'תכנון הבראה'!$C69,0)</f>
        <v>0</v>
      </c>
      <c r="BM94" s="159">
        <f ca="1">BL94-IF(BM$70&lt;='תכנון הבראה'!$D69,'תכנון הבראה'!$C69,0)</f>
        <v>0</v>
      </c>
      <c r="BN94" s="159">
        <f ca="1">BM94-IF(BN$70&lt;='תכנון הבראה'!$D69,'תכנון הבראה'!$C69,0)</f>
        <v>0</v>
      </c>
      <c r="BO94" s="159">
        <f ca="1">BN94-IF(BO$70&lt;='תכנון הבראה'!$D69,'תכנון הבראה'!$C69,0)</f>
        <v>0</v>
      </c>
      <c r="BP94" s="159">
        <f ca="1">BO94-IF(BP$70&lt;='תכנון הבראה'!$D69,'תכנון הבראה'!$C69,0)</f>
        <v>0</v>
      </c>
      <c r="BQ94" s="159">
        <f ca="1">BP94-IF(BQ$70&lt;='תכנון הבראה'!$D69,'תכנון הבראה'!$C69,0)</f>
        <v>0</v>
      </c>
      <c r="BR94" s="159">
        <f ca="1">BQ94-IF(BR$70&lt;='תכנון הבראה'!$D69,'תכנון הבראה'!$C69,0)</f>
        <v>0</v>
      </c>
      <c r="BS94" s="159">
        <f ca="1">BR94-IF(BS$70&lt;='תכנון הבראה'!$D69,'תכנון הבראה'!$C69,0)</f>
        <v>0</v>
      </c>
      <c r="BT94" s="159">
        <f ca="1">BS94-IF(BT$70&lt;='תכנון הבראה'!$D69,'תכנון הבראה'!$C69,0)</f>
        <v>0</v>
      </c>
      <c r="BU94" s="159">
        <f ca="1">BT94-IF(BU$70&lt;='תכנון הבראה'!$D69,'תכנון הבראה'!$C69,0)</f>
        <v>0</v>
      </c>
      <c r="BV94" s="159">
        <f ca="1">BU94-IF(BV$70&lt;='תכנון הבראה'!$D69,'תכנון הבראה'!$C69,0)</f>
        <v>0</v>
      </c>
      <c r="BW94" s="159">
        <f ca="1">BV94-IF(BW$70&lt;='תכנון הבראה'!$D69,'תכנון הבראה'!$C69,0)</f>
        <v>0</v>
      </c>
      <c r="BX94" s="159">
        <f ca="1">BW94-IF(BX$70&lt;='תכנון הבראה'!$D69,'תכנון הבראה'!$C69,0)</f>
        <v>0</v>
      </c>
      <c r="BY94" s="159">
        <f ca="1">BX94-IF(BY$70&lt;='תכנון הבראה'!$D69,'תכנון הבראה'!$C69,0)</f>
        <v>0</v>
      </c>
      <c r="BZ94" s="159">
        <f ca="1">BY94-IF(BZ$70&lt;='תכנון הבראה'!$D69,'תכנון הבראה'!$C69,0)</f>
        <v>0</v>
      </c>
      <c r="CA94" s="159">
        <f ca="1">BZ94-IF(CA$70&lt;='תכנון הבראה'!$D69,'תכנון הבראה'!$C69,0)</f>
        <v>0</v>
      </c>
      <c r="CB94" s="159">
        <f ca="1">CA94-IF(CB$70&lt;='תכנון הבראה'!$D69,'תכנון הבראה'!$C69,0)</f>
        <v>0</v>
      </c>
      <c r="CC94" s="159">
        <f ca="1">CB94-IF(CC$70&lt;='תכנון הבראה'!$D69,'תכנון הבראה'!$C69,0)</f>
        <v>0</v>
      </c>
      <c r="CD94" s="159">
        <f ca="1">CC94-IF(CD$70&lt;='תכנון הבראה'!$D69,'תכנון הבראה'!$C69,0)</f>
        <v>0</v>
      </c>
      <c r="CE94" s="159">
        <f ca="1">CD94-IF(CE$70&lt;='תכנון הבראה'!$D69,'תכנון הבראה'!$C69,0)</f>
        <v>0</v>
      </c>
      <c r="CF94" s="159">
        <f ca="1">CE94-IF(CF$70&lt;='תכנון הבראה'!$D69,'תכנון הבראה'!$C69,0)</f>
        <v>0</v>
      </c>
      <c r="CG94" s="159">
        <f ca="1">CF94-IF(CG$70&lt;='תכנון הבראה'!$D69,'תכנון הבראה'!$C69,0)</f>
        <v>0</v>
      </c>
      <c r="CH94" s="159">
        <f ca="1">CG94-IF(CH$70&lt;='תכנון הבראה'!$D69,'תכנון הבראה'!$C69,0)</f>
        <v>0</v>
      </c>
      <c r="CI94" s="159">
        <f ca="1">CH94-IF(CI$70&lt;='תכנון הבראה'!$D69,'תכנון הבראה'!$C69,0)</f>
        <v>0</v>
      </c>
      <c r="CJ94" s="159">
        <f ca="1">CI94-IF(CJ$70&lt;='תכנון הבראה'!$D69,'תכנון הבראה'!$C69,0)</f>
        <v>0</v>
      </c>
      <c r="CK94" s="159">
        <f ca="1">CJ94-IF(CK$70&lt;='תכנון הבראה'!$D69,'תכנון הבראה'!$C69,0)</f>
        <v>0</v>
      </c>
      <c r="CL94" s="159">
        <f ca="1">CK94-IF(CL$70&lt;='תכנון הבראה'!$D69,'תכנון הבראה'!$C69,0)</f>
        <v>0</v>
      </c>
      <c r="CM94" s="159">
        <f ca="1">CL94-IF(CM$70&lt;='תכנון הבראה'!$D69,'תכנון הבראה'!$C69,0)</f>
        <v>0</v>
      </c>
      <c r="CN94" s="159">
        <f ca="1">CM94-IF(CN$70&lt;='תכנון הבראה'!$D69,'תכנון הבראה'!$C69,0)</f>
        <v>0</v>
      </c>
      <c r="CO94" s="159">
        <f ca="1">CN94-IF(CO$70&lt;='תכנון הבראה'!$D69,'תכנון הבראה'!$C69,0)</f>
        <v>0</v>
      </c>
      <c r="CP94" s="159">
        <f ca="1">CO94-IF(CP$70&lt;='תכנון הבראה'!$D69,'תכנון הבראה'!$C69,0)</f>
        <v>0</v>
      </c>
      <c r="CQ94" s="159">
        <f ca="1">CP94-IF(CQ$70&lt;='תכנון הבראה'!$D69,'תכנון הבראה'!$C69,0)</f>
        <v>0</v>
      </c>
      <c r="CR94" s="159">
        <f ca="1">CQ94-IF(CR$70&lt;='תכנון הבראה'!$D69,'תכנון הבראה'!$C69,0)</f>
        <v>0</v>
      </c>
      <c r="CS94" s="159">
        <f ca="1">CR94-IF(CS$70&lt;='תכנון הבראה'!$D69,'תכנון הבראה'!$C69,0)</f>
        <v>0</v>
      </c>
      <c r="CT94" s="159">
        <f ca="1">CS94-IF(CT$70&lt;='תכנון הבראה'!$D69,'תכנון הבראה'!$C69,0)</f>
        <v>0</v>
      </c>
      <c r="CU94" s="159">
        <f ca="1">CT94-IF(CU$70&lt;='תכנון הבראה'!$D69,'תכנון הבראה'!$C69,0)</f>
        <v>0</v>
      </c>
      <c r="CV94" s="159">
        <f ca="1">CU94-IF(CV$70&lt;='תכנון הבראה'!$D69,'תכנון הבראה'!$C69,0)</f>
        <v>0</v>
      </c>
      <c r="CW94" s="159">
        <f ca="1">CV94-IF(CW$70&lt;='תכנון הבראה'!$D69,'תכנון הבראה'!$C69,0)</f>
        <v>0</v>
      </c>
      <c r="CX94" s="159">
        <f ca="1">CW94-IF(CX$70&lt;='תכנון הבראה'!$D69,'תכנון הבראה'!$C69,0)</f>
        <v>0</v>
      </c>
      <c r="CY94" s="159">
        <f ca="1">CX94-IF(CY$70&lt;='תכנון הבראה'!$D69,'תכנון הבראה'!$C69,0)</f>
        <v>0</v>
      </c>
      <c r="CZ94" s="159">
        <f ca="1">CY94-IF(CZ$70&lt;='תכנון הבראה'!$D69,'תכנון הבראה'!$C69,0)</f>
        <v>0</v>
      </c>
    </row>
    <row r="95" spans="1:104" ht="12.75" hidden="1" customHeight="1" outlineLevel="1">
      <c r="A95" s="192" t="str">
        <f ca="1">'תכנון הבראה'!A70</f>
        <v/>
      </c>
      <c r="B95" s="170"/>
      <c r="C95" s="171"/>
      <c r="D95" s="159">
        <f ca="1">'תכנון הבראה'!B70</f>
        <v>0</v>
      </c>
      <c r="E95" s="159">
        <f ca="1">D95-IF(E$70&lt;='תכנון הבראה'!$D70,'תכנון הבראה'!$C70,0)</f>
        <v>0</v>
      </c>
      <c r="F95" s="159">
        <f ca="1">E95-IF(F$70&lt;='תכנון הבראה'!$D70,'תכנון הבראה'!$C70,0)</f>
        <v>0</v>
      </c>
      <c r="G95" s="159">
        <f ca="1">F95-IF(G$70&lt;='תכנון הבראה'!$D70,'תכנון הבראה'!$C70,0)</f>
        <v>0</v>
      </c>
      <c r="H95" s="159">
        <f ca="1">G95-IF(H$70&lt;='תכנון הבראה'!$D70,'תכנון הבראה'!$C70,0)</f>
        <v>0</v>
      </c>
      <c r="I95" s="159">
        <f ca="1">H95-IF(I$70&lt;='תכנון הבראה'!$D70,'תכנון הבראה'!$C70,0)</f>
        <v>0</v>
      </c>
      <c r="J95" s="159">
        <f ca="1">I95-IF(J$70&lt;='תכנון הבראה'!$D70,'תכנון הבראה'!$C70,0)</f>
        <v>0</v>
      </c>
      <c r="K95" s="159">
        <f ca="1">J95-IF(K$70&lt;='תכנון הבראה'!$D70,'תכנון הבראה'!$C70,0)</f>
        <v>0</v>
      </c>
      <c r="L95" s="159">
        <f ca="1">K95-IF(L$70&lt;='תכנון הבראה'!$D70,'תכנון הבראה'!$C70,0)</f>
        <v>0</v>
      </c>
      <c r="M95" s="159">
        <f ca="1">L95-IF(M$70&lt;='תכנון הבראה'!$D70,'תכנון הבראה'!$C70,0)</f>
        <v>0</v>
      </c>
      <c r="N95" s="159">
        <f ca="1">M95-IF(N$70&lt;='תכנון הבראה'!$D70,'תכנון הבראה'!$C70,0)</f>
        <v>0</v>
      </c>
      <c r="O95" s="159">
        <f ca="1">N95-IF(O$70&lt;='תכנון הבראה'!$D70,'תכנון הבראה'!$C70,0)</f>
        <v>0</v>
      </c>
      <c r="P95" s="159">
        <f ca="1">O95-IF(P$70&lt;='תכנון הבראה'!$D70,'תכנון הבראה'!$C70,0)</f>
        <v>0</v>
      </c>
      <c r="Q95" s="159">
        <f ca="1">P95-IF(Q$70&lt;='תכנון הבראה'!$D70,'תכנון הבראה'!$C70,0)</f>
        <v>0</v>
      </c>
      <c r="R95" s="159">
        <f ca="1">Q95-IF(R$70&lt;='תכנון הבראה'!$D70,'תכנון הבראה'!$C70,0)</f>
        <v>0</v>
      </c>
      <c r="S95" s="159">
        <f ca="1">R95-IF(S$70&lt;='תכנון הבראה'!$D70,'תכנון הבראה'!$C70,0)</f>
        <v>0</v>
      </c>
      <c r="T95" s="159">
        <f ca="1">S95-IF(T$70&lt;='תכנון הבראה'!$D70,'תכנון הבראה'!$C70,0)</f>
        <v>0</v>
      </c>
      <c r="U95" s="159">
        <f ca="1">T95-IF(U$70&lt;='תכנון הבראה'!$D70,'תכנון הבראה'!$C70,0)</f>
        <v>0</v>
      </c>
      <c r="V95" s="159">
        <f ca="1">U95-IF(V$70&lt;='תכנון הבראה'!$D70,'תכנון הבראה'!$C70,0)</f>
        <v>0</v>
      </c>
      <c r="W95" s="159">
        <f ca="1">V95-IF(W$70&lt;='תכנון הבראה'!$D70,'תכנון הבראה'!$C70,0)</f>
        <v>0</v>
      </c>
      <c r="X95" s="159">
        <f ca="1">W95-IF(X$70&lt;='תכנון הבראה'!$D70,'תכנון הבראה'!$C70,0)</f>
        <v>0</v>
      </c>
      <c r="Y95" s="159">
        <f ca="1">X95-IF(Y$70&lt;='תכנון הבראה'!$D70,'תכנון הבראה'!$C70,0)</f>
        <v>0</v>
      </c>
      <c r="Z95" s="159">
        <f ca="1">Y95-IF(Z$70&lt;='תכנון הבראה'!$D70,'תכנון הבראה'!$C70,0)</f>
        <v>0</v>
      </c>
      <c r="AA95" s="159">
        <f ca="1">Z95-IF(AA$70&lt;='תכנון הבראה'!$D70,'תכנון הבראה'!$C70,0)</f>
        <v>0</v>
      </c>
      <c r="AB95" s="159">
        <f ca="1">AA95-IF(AB$70&lt;='תכנון הבראה'!$D70,'תכנון הבראה'!$C70,0)</f>
        <v>0</v>
      </c>
      <c r="AC95" s="159">
        <f ca="1">AB95-IF(AC$70&lt;='תכנון הבראה'!$D70,'תכנון הבראה'!$C70,0)</f>
        <v>0</v>
      </c>
      <c r="AD95" s="159">
        <f ca="1">AC95-IF(AD$70&lt;='תכנון הבראה'!$D70,'תכנון הבראה'!$C70,0)</f>
        <v>0</v>
      </c>
      <c r="AE95" s="159">
        <f ca="1">AD95-IF(AE$70&lt;='תכנון הבראה'!$D70,'תכנון הבראה'!$C70,0)</f>
        <v>0</v>
      </c>
      <c r="AF95" s="159">
        <f ca="1">AE95-IF(AF$70&lt;='תכנון הבראה'!$D70,'תכנון הבראה'!$C70,0)</f>
        <v>0</v>
      </c>
      <c r="AG95" s="159">
        <f ca="1">AF95-IF(AG$70&lt;='תכנון הבראה'!$D70,'תכנון הבראה'!$C70,0)</f>
        <v>0</v>
      </c>
      <c r="AH95" s="159">
        <f ca="1">AG95-IF(AH$70&lt;='תכנון הבראה'!$D70,'תכנון הבראה'!$C70,0)</f>
        <v>0</v>
      </c>
      <c r="AI95" s="159">
        <f ca="1">AH95-IF(AI$70&lt;='תכנון הבראה'!$D70,'תכנון הבראה'!$C70,0)</f>
        <v>0</v>
      </c>
      <c r="AJ95" s="159">
        <f ca="1">AI95-IF(AJ$70&lt;='תכנון הבראה'!$D70,'תכנון הבראה'!$C70,0)</f>
        <v>0</v>
      </c>
      <c r="AK95" s="159">
        <f ca="1">AJ95-IF(AK$70&lt;='תכנון הבראה'!$D70,'תכנון הבראה'!$C70,0)</f>
        <v>0</v>
      </c>
      <c r="AL95" s="159">
        <f ca="1">AK95-IF(AL$70&lt;='תכנון הבראה'!$D70,'תכנון הבראה'!$C70,0)</f>
        <v>0</v>
      </c>
      <c r="AM95" s="159">
        <f ca="1">AL95-IF(AM$70&lt;='תכנון הבראה'!$D70,'תכנון הבראה'!$C70,0)</f>
        <v>0</v>
      </c>
      <c r="AN95" s="159">
        <f ca="1">AM95-IF(AN$70&lt;='תכנון הבראה'!$D70,'תכנון הבראה'!$C70,0)</f>
        <v>0</v>
      </c>
      <c r="AO95" s="159">
        <f ca="1">AN95-IF(AO$70&lt;='תכנון הבראה'!$D70,'תכנון הבראה'!$C70,0)</f>
        <v>0</v>
      </c>
      <c r="AP95" s="159">
        <f ca="1">AO95-IF(AP$70&lt;='תכנון הבראה'!$D70,'תכנון הבראה'!$C70,0)</f>
        <v>0</v>
      </c>
      <c r="AQ95" s="159">
        <f ca="1">AP95-IF(AQ$70&lt;='תכנון הבראה'!$D70,'תכנון הבראה'!$C70,0)</f>
        <v>0</v>
      </c>
      <c r="AR95" s="159">
        <f ca="1">AQ95-IF(AR$70&lt;='תכנון הבראה'!$D70,'תכנון הבראה'!$C70,0)</f>
        <v>0</v>
      </c>
      <c r="AS95" s="159">
        <f ca="1">AR95-IF(AS$70&lt;='תכנון הבראה'!$D70,'תכנון הבראה'!$C70,0)</f>
        <v>0</v>
      </c>
      <c r="AT95" s="159">
        <f ca="1">AS95-IF(AT$70&lt;='תכנון הבראה'!$D70,'תכנון הבראה'!$C70,0)</f>
        <v>0</v>
      </c>
      <c r="AU95" s="159">
        <f ca="1">AT95-IF(AU$70&lt;='תכנון הבראה'!$D70,'תכנון הבראה'!$C70,0)</f>
        <v>0</v>
      </c>
      <c r="AV95" s="159">
        <f ca="1">AU95-IF(AV$70&lt;='תכנון הבראה'!$D70,'תכנון הבראה'!$C70,0)</f>
        <v>0</v>
      </c>
      <c r="AW95" s="159">
        <f ca="1">AV95-IF(AW$70&lt;='תכנון הבראה'!$D70,'תכנון הבראה'!$C70,0)</f>
        <v>0</v>
      </c>
      <c r="AX95" s="159">
        <f ca="1">AW95-IF(AX$70&lt;='תכנון הבראה'!$D70,'תכנון הבראה'!$C70,0)</f>
        <v>0</v>
      </c>
      <c r="AY95" s="159">
        <f ca="1">AX95-IF(AY$70&lt;='תכנון הבראה'!$D70,'תכנון הבראה'!$C70,0)</f>
        <v>0</v>
      </c>
      <c r="AZ95" s="159">
        <f ca="1">AY95-IF(AZ$70&lt;='תכנון הבראה'!$D70,'תכנון הבראה'!$C70,0)</f>
        <v>0</v>
      </c>
      <c r="BA95" s="159">
        <f ca="1">AZ95-IF(BA$70&lt;='תכנון הבראה'!$D70,'תכנון הבראה'!$C70,0)</f>
        <v>0</v>
      </c>
      <c r="BB95" s="159">
        <f ca="1">BA95-IF(BB$70&lt;='תכנון הבראה'!$D70,'תכנון הבראה'!$C70,0)</f>
        <v>0</v>
      </c>
      <c r="BC95" s="159">
        <f ca="1">BB95-IF(BC$70&lt;='תכנון הבראה'!$D70,'תכנון הבראה'!$C70,0)</f>
        <v>0</v>
      </c>
      <c r="BD95" s="159">
        <f ca="1">BC95-IF(BD$70&lt;='תכנון הבראה'!$D70,'תכנון הבראה'!$C70,0)</f>
        <v>0</v>
      </c>
      <c r="BE95" s="159">
        <f ca="1">BD95-IF(BE$70&lt;='תכנון הבראה'!$D70,'תכנון הבראה'!$C70,0)</f>
        <v>0</v>
      </c>
      <c r="BF95" s="159">
        <f ca="1">BE95-IF(BF$70&lt;='תכנון הבראה'!$D70,'תכנון הבראה'!$C70,0)</f>
        <v>0</v>
      </c>
      <c r="BG95" s="159">
        <f ca="1">BF95-IF(BG$70&lt;='תכנון הבראה'!$D70,'תכנון הבראה'!$C70,0)</f>
        <v>0</v>
      </c>
      <c r="BH95" s="159">
        <f ca="1">BG95-IF(BH$70&lt;='תכנון הבראה'!$D70,'תכנון הבראה'!$C70,0)</f>
        <v>0</v>
      </c>
      <c r="BI95" s="159">
        <f ca="1">BH95-IF(BI$70&lt;='תכנון הבראה'!$D70,'תכנון הבראה'!$C70,0)</f>
        <v>0</v>
      </c>
      <c r="BJ95" s="159">
        <f ca="1">BI95-IF(BJ$70&lt;='תכנון הבראה'!$D70,'תכנון הבראה'!$C70,0)</f>
        <v>0</v>
      </c>
      <c r="BK95" s="159">
        <f ca="1">BJ95-IF(BK$70&lt;='תכנון הבראה'!$D70,'תכנון הבראה'!$C70,0)</f>
        <v>0</v>
      </c>
      <c r="BL95" s="159">
        <f ca="1">BK95-IF(BL$70&lt;='תכנון הבראה'!$D70,'תכנון הבראה'!$C70,0)</f>
        <v>0</v>
      </c>
      <c r="BM95" s="159">
        <f ca="1">BL95-IF(BM$70&lt;='תכנון הבראה'!$D70,'תכנון הבראה'!$C70,0)</f>
        <v>0</v>
      </c>
      <c r="BN95" s="159">
        <f ca="1">BM95-IF(BN$70&lt;='תכנון הבראה'!$D70,'תכנון הבראה'!$C70,0)</f>
        <v>0</v>
      </c>
      <c r="BO95" s="159">
        <f ca="1">BN95-IF(BO$70&lt;='תכנון הבראה'!$D70,'תכנון הבראה'!$C70,0)</f>
        <v>0</v>
      </c>
      <c r="BP95" s="159">
        <f ca="1">BO95-IF(BP$70&lt;='תכנון הבראה'!$D70,'תכנון הבראה'!$C70,0)</f>
        <v>0</v>
      </c>
      <c r="BQ95" s="159">
        <f ca="1">BP95-IF(BQ$70&lt;='תכנון הבראה'!$D70,'תכנון הבראה'!$C70,0)</f>
        <v>0</v>
      </c>
      <c r="BR95" s="159">
        <f ca="1">BQ95-IF(BR$70&lt;='תכנון הבראה'!$D70,'תכנון הבראה'!$C70,0)</f>
        <v>0</v>
      </c>
      <c r="BS95" s="159">
        <f ca="1">BR95-IF(BS$70&lt;='תכנון הבראה'!$D70,'תכנון הבראה'!$C70,0)</f>
        <v>0</v>
      </c>
      <c r="BT95" s="159">
        <f ca="1">BS95-IF(BT$70&lt;='תכנון הבראה'!$D70,'תכנון הבראה'!$C70,0)</f>
        <v>0</v>
      </c>
      <c r="BU95" s="159">
        <f ca="1">BT95-IF(BU$70&lt;='תכנון הבראה'!$D70,'תכנון הבראה'!$C70,0)</f>
        <v>0</v>
      </c>
      <c r="BV95" s="159">
        <f ca="1">BU95-IF(BV$70&lt;='תכנון הבראה'!$D70,'תכנון הבראה'!$C70,0)</f>
        <v>0</v>
      </c>
      <c r="BW95" s="159">
        <f ca="1">BV95-IF(BW$70&lt;='תכנון הבראה'!$D70,'תכנון הבראה'!$C70,0)</f>
        <v>0</v>
      </c>
      <c r="BX95" s="159">
        <f ca="1">BW95-IF(BX$70&lt;='תכנון הבראה'!$D70,'תכנון הבראה'!$C70,0)</f>
        <v>0</v>
      </c>
      <c r="BY95" s="159">
        <f ca="1">BX95-IF(BY$70&lt;='תכנון הבראה'!$D70,'תכנון הבראה'!$C70,0)</f>
        <v>0</v>
      </c>
      <c r="BZ95" s="159">
        <f ca="1">BY95-IF(BZ$70&lt;='תכנון הבראה'!$D70,'תכנון הבראה'!$C70,0)</f>
        <v>0</v>
      </c>
      <c r="CA95" s="159">
        <f ca="1">BZ95-IF(CA$70&lt;='תכנון הבראה'!$D70,'תכנון הבראה'!$C70,0)</f>
        <v>0</v>
      </c>
      <c r="CB95" s="159">
        <f ca="1">CA95-IF(CB$70&lt;='תכנון הבראה'!$D70,'תכנון הבראה'!$C70,0)</f>
        <v>0</v>
      </c>
      <c r="CC95" s="159">
        <f ca="1">CB95-IF(CC$70&lt;='תכנון הבראה'!$D70,'תכנון הבראה'!$C70,0)</f>
        <v>0</v>
      </c>
      <c r="CD95" s="159">
        <f ca="1">CC95-IF(CD$70&lt;='תכנון הבראה'!$D70,'תכנון הבראה'!$C70,0)</f>
        <v>0</v>
      </c>
      <c r="CE95" s="159">
        <f ca="1">CD95-IF(CE$70&lt;='תכנון הבראה'!$D70,'תכנון הבראה'!$C70,0)</f>
        <v>0</v>
      </c>
      <c r="CF95" s="159">
        <f ca="1">CE95-IF(CF$70&lt;='תכנון הבראה'!$D70,'תכנון הבראה'!$C70,0)</f>
        <v>0</v>
      </c>
      <c r="CG95" s="159">
        <f ca="1">CF95-IF(CG$70&lt;='תכנון הבראה'!$D70,'תכנון הבראה'!$C70,0)</f>
        <v>0</v>
      </c>
      <c r="CH95" s="159">
        <f ca="1">CG95-IF(CH$70&lt;='תכנון הבראה'!$D70,'תכנון הבראה'!$C70,0)</f>
        <v>0</v>
      </c>
      <c r="CI95" s="159">
        <f ca="1">CH95-IF(CI$70&lt;='תכנון הבראה'!$D70,'תכנון הבראה'!$C70,0)</f>
        <v>0</v>
      </c>
      <c r="CJ95" s="159">
        <f ca="1">CI95-IF(CJ$70&lt;='תכנון הבראה'!$D70,'תכנון הבראה'!$C70,0)</f>
        <v>0</v>
      </c>
      <c r="CK95" s="159">
        <f ca="1">CJ95-IF(CK$70&lt;='תכנון הבראה'!$D70,'תכנון הבראה'!$C70,0)</f>
        <v>0</v>
      </c>
      <c r="CL95" s="159">
        <f ca="1">CK95-IF(CL$70&lt;='תכנון הבראה'!$D70,'תכנון הבראה'!$C70,0)</f>
        <v>0</v>
      </c>
      <c r="CM95" s="159">
        <f ca="1">CL95-IF(CM$70&lt;='תכנון הבראה'!$D70,'תכנון הבראה'!$C70,0)</f>
        <v>0</v>
      </c>
      <c r="CN95" s="159">
        <f ca="1">CM95-IF(CN$70&lt;='תכנון הבראה'!$D70,'תכנון הבראה'!$C70,0)</f>
        <v>0</v>
      </c>
      <c r="CO95" s="159">
        <f ca="1">CN95-IF(CO$70&lt;='תכנון הבראה'!$D70,'תכנון הבראה'!$C70,0)</f>
        <v>0</v>
      </c>
      <c r="CP95" s="159">
        <f ca="1">CO95-IF(CP$70&lt;='תכנון הבראה'!$D70,'תכנון הבראה'!$C70,0)</f>
        <v>0</v>
      </c>
      <c r="CQ95" s="159">
        <f ca="1">CP95-IF(CQ$70&lt;='תכנון הבראה'!$D70,'תכנון הבראה'!$C70,0)</f>
        <v>0</v>
      </c>
      <c r="CR95" s="159">
        <f ca="1">CQ95-IF(CR$70&lt;='תכנון הבראה'!$D70,'תכנון הבראה'!$C70,0)</f>
        <v>0</v>
      </c>
      <c r="CS95" s="159">
        <f ca="1">CR95-IF(CS$70&lt;='תכנון הבראה'!$D70,'תכנון הבראה'!$C70,0)</f>
        <v>0</v>
      </c>
      <c r="CT95" s="159">
        <f ca="1">CS95-IF(CT$70&lt;='תכנון הבראה'!$D70,'תכנון הבראה'!$C70,0)</f>
        <v>0</v>
      </c>
      <c r="CU95" s="159">
        <f ca="1">CT95-IF(CU$70&lt;='תכנון הבראה'!$D70,'תכנון הבראה'!$C70,0)</f>
        <v>0</v>
      </c>
      <c r="CV95" s="159">
        <f ca="1">CU95-IF(CV$70&lt;='תכנון הבראה'!$D70,'תכנון הבראה'!$C70,0)</f>
        <v>0</v>
      </c>
      <c r="CW95" s="159">
        <f ca="1">CV95-IF(CW$70&lt;='תכנון הבראה'!$D70,'תכנון הבראה'!$C70,0)</f>
        <v>0</v>
      </c>
      <c r="CX95" s="159">
        <f ca="1">CW95-IF(CX$70&lt;='תכנון הבראה'!$D70,'תכנון הבראה'!$C70,0)</f>
        <v>0</v>
      </c>
      <c r="CY95" s="159">
        <f ca="1">CX95-IF(CY$70&lt;='תכנון הבראה'!$D70,'תכנון הבראה'!$C70,0)</f>
        <v>0</v>
      </c>
      <c r="CZ95" s="159">
        <f ca="1">CY95-IF(CZ$70&lt;='תכנון הבראה'!$D70,'תכנון הבראה'!$C70,0)</f>
        <v>0</v>
      </c>
    </row>
    <row r="96" spans="1:104" ht="12.75" hidden="1" customHeight="1" outlineLevel="1">
      <c r="A96" s="192" t="str">
        <f ca="1">'תכנון הבראה'!A71</f>
        <v/>
      </c>
      <c r="B96" s="170"/>
      <c r="C96" s="171"/>
      <c r="D96" s="159">
        <f ca="1">'תכנון הבראה'!B71</f>
        <v>0</v>
      </c>
      <c r="E96" s="159">
        <f ca="1">D96-IF(E$70&lt;='תכנון הבראה'!$D71,'תכנון הבראה'!$C71,0)</f>
        <v>0</v>
      </c>
      <c r="F96" s="159">
        <f ca="1">E96-IF(F$70&lt;='תכנון הבראה'!$D71,'תכנון הבראה'!$C71,0)</f>
        <v>0</v>
      </c>
      <c r="G96" s="159">
        <f ca="1">F96-IF(G$70&lt;='תכנון הבראה'!$D71,'תכנון הבראה'!$C71,0)</f>
        <v>0</v>
      </c>
      <c r="H96" s="159">
        <f ca="1">G96-IF(H$70&lt;='תכנון הבראה'!$D71,'תכנון הבראה'!$C71,0)</f>
        <v>0</v>
      </c>
      <c r="I96" s="159">
        <f ca="1">H96-IF(I$70&lt;='תכנון הבראה'!$D71,'תכנון הבראה'!$C71,0)</f>
        <v>0</v>
      </c>
      <c r="J96" s="159">
        <f ca="1">I96-IF(J$70&lt;='תכנון הבראה'!$D71,'תכנון הבראה'!$C71,0)</f>
        <v>0</v>
      </c>
      <c r="K96" s="159">
        <f ca="1">J96-IF(K$70&lt;='תכנון הבראה'!$D71,'תכנון הבראה'!$C71,0)</f>
        <v>0</v>
      </c>
      <c r="L96" s="159">
        <f ca="1">K96-IF(L$70&lt;='תכנון הבראה'!$D71,'תכנון הבראה'!$C71,0)</f>
        <v>0</v>
      </c>
      <c r="M96" s="159">
        <f ca="1">L96-IF(M$70&lt;='תכנון הבראה'!$D71,'תכנון הבראה'!$C71,0)</f>
        <v>0</v>
      </c>
      <c r="N96" s="159">
        <f ca="1">M96-IF(N$70&lt;='תכנון הבראה'!$D71,'תכנון הבראה'!$C71,0)</f>
        <v>0</v>
      </c>
      <c r="O96" s="159">
        <f ca="1">N96-IF(O$70&lt;='תכנון הבראה'!$D71,'תכנון הבראה'!$C71,0)</f>
        <v>0</v>
      </c>
      <c r="P96" s="159">
        <f ca="1">O96-IF(P$70&lt;='תכנון הבראה'!$D71,'תכנון הבראה'!$C71,0)</f>
        <v>0</v>
      </c>
      <c r="Q96" s="159">
        <f ca="1">P96-IF(Q$70&lt;='תכנון הבראה'!$D71,'תכנון הבראה'!$C71,0)</f>
        <v>0</v>
      </c>
      <c r="R96" s="159">
        <f ca="1">Q96-IF(R$70&lt;='תכנון הבראה'!$D71,'תכנון הבראה'!$C71,0)</f>
        <v>0</v>
      </c>
      <c r="S96" s="159">
        <f ca="1">R96-IF(S$70&lt;='תכנון הבראה'!$D71,'תכנון הבראה'!$C71,0)</f>
        <v>0</v>
      </c>
      <c r="T96" s="159">
        <f ca="1">S96-IF(T$70&lt;='תכנון הבראה'!$D71,'תכנון הבראה'!$C71,0)</f>
        <v>0</v>
      </c>
      <c r="U96" s="159">
        <f ca="1">T96-IF(U$70&lt;='תכנון הבראה'!$D71,'תכנון הבראה'!$C71,0)</f>
        <v>0</v>
      </c>
      <c r="V96" s="159">
        <f ca="1">U96-IF(V$70&lt;='תכנון הבראה'!$D71,'תכנון הבראה'!$C71,0)</f>
        <v>0</v>
      </c>
      <c r="W96" s="159">
        <f ca="1">V96-IF(W$70&lt;='תכנון הבראה'!$D71,'תכנון הבראה'!$C71,0)</f>
        <v>0</v>
      </c>
      <c r="X96" s="159">
        <f ca="1">W96-IF(X$70&lt;='תכנון הבראה'!$D71,'תכנון הבראה'!$C71,0)</f>
        <v>0</v>
      </c>
      <c r="Y96" s="159">
        <f ca="1">X96-IF(Y$70&lt;='תכנון הבראה'!$D71,'תכנון הבראה'!$C71,0)</f>
        <v>0</v>
      </c>
      <c r="Z96" s="159">
        <f ca="1">Y96-IF(Z$70&lt;='תכנון הבראה'!$D71,'תכנון הבראה'!$C71,0)</f>
        <v>0</v>
      </c>
      <c r="AA96" s="159">
        <f ca="1">Z96-IF(AA$70&lt;='תכנון הבראה'!$D71,'תכנון הבראה'!$C71,0)</f>
        <v>0</v>
      </c>
      <c r="AB96" s="159">
        <f ca="1">AA96-IF(AB$70&lt;='תכנון הבראה'!$D71,'תכנון הבראה'!$C71,0)</f>
        <v>0</v>
      </c>
      <c r="AC96" s="159">
        <f ca="1">AB96-IF(AC$70&lt;='תכנון הבראה'!$D71,'תכנון הבראה'!$C71,0)</f>
        <v>0</v>
      </c>
      <c r="AD96" s="159">
        <f ca="1">AC96-IF(AD$70&lt;='תכנון הבראה'!$D71,'תכנון הבראה'!$C71,0)</f>
        <v>0</v>
      </c>
      <c r="AE96" s="159">
        <f ca="1">AD96-IF(AE$70&lt;='תכנון הבראה'!$D71,'תכנון הבראה'!$C71,0)</f>
        <v>0</v>
      </c>
      <c r="AF96" s="159">
        <f ca="1">AE96-IF(AF$70&lt;='תכנון הבראה'!$D71,'תכנון הבראה'!$C71,0)</f>
        <v>0</v>
      </c>
      <c r="AG96" s="159">
        <f ca="1">AF96-IF(AG$70&lt;='תכנון הבראה'!$D71,'תכנון הבראה'!$C71,0)</f>
        <v>0</v>
      </c>
      <c r="AH96" s="159">
        <f ca="1">AG96-IF(AH$70&lt;='תכנון הבראה'!$D71,'תכנון הבראה'!$C71,0)</f>
        <v>0</v>
      </c>
      <c r="AI96" s="159">
        <f ca="1">AH96-IF(AI$70&lt;='תכנון הבראה'!$D71,'תכנון הבראה'!$C71,0)</f>
        <v>0</v>
      </c>
      <c r="AJ96" s="159">
        <f ca="1">AI96-IF(AJ$70&lt;='תכנון הבראה'!$D71,'תכנון הבראה'!$C71,0)</f>
        <v>0</v>
      </c>
      <c r="AK96" s="159">
        <f ca="1">AJ96-IF(AK$70&lt;='תכנון הבראה'!$D71,'תכנון הבראה'!$C71,0)</f>
        <v>0</v>
      </c>
      <c r="AL96" s="159">
        <f ca="1">AK96-IF(AL$70&lt;='תכנון הבראה'!$D71,'תכנון הבראה'!$C71,0)</f>
        <v>0</v>
      </c>
      <c r="AM96" s="159">
        <f ca="1">AL96-IF(AM$70&lt;='תכנון הבראה'!$D71,'תכנון הבראה'!$C71,0)</f>
        <v>0</v>
      </c>
      <c r="AN96" s="159">
        <f ca="1">AM96-IF(AN$70&lt;='תכנון הבראה'!$D71,'תכנון הבראה'!$C71,0)</f>
        <v>0</v>
      </c>
      <c r="AO96" s="159">
        <f ca="1">AN96-IF(AO$70&lt;='תכנון הבראה'!$D71,'תכנון הבראה'!$C71,0)</f>
        <v>0</v>
      </c>
      <c r="AP96" s="159">
        <f ca="1">AO96-IF(AP$70&lt;='תכנון הבראה'!$D71,'תכנון הבראה'!$C71,0)</f>
        <v>0</v>
      </c>
      <c r="AQ96" s="159">
        <f ca="1">AP96-IF(AQ$70&lt;='תכנון הבראה'!$D71,'תכנון הבראה'!$C71,0)</f>
        <v>0</v>
      </c>
      <c r="AR96" s="159">
        <f ca="1">AQ96-IF(AR$70&lt;='תכנון הבראה'!$D71,'תכנון הבראה'!$C71,0)</f>
        <v>0</v>
      </c>
      <c r="AS96" s="159">
        <f ca="1">AR96-IF(AS$70&lt;='תכנון הבראה'!$D71,'תכנון הבראה'!$C71,0)</f>
        <v>0</v>
      </c>
      <c r="AT96" s="159">
        <f ca="1">AS96-IF(AT$70&lt;='תכנון הבראה'!$D71,'תכנון הבראה'!$C71,0)</f>
        <v>0</v>
      </c>
      <c r="AU96" s="159">
        <f ca="1">AT96-IF(AU$70&lt;='תכנון הבראה'!$D71,'תכנון הבראה'!$C71,0)</f>
        <v>0</v>
      </c>
      <c r="AV96" s="159">
        <f ca="1">AU96-IF(AV$70&lt;='תכנון הבראה'!$D71,'תכנון הבראה'!$C71,0)</f>
        <v>0</v>
      </c>
      <c r="AW96" s="159">
        <f ca="1">AV96-IF(AW$70&lt;='תכנון הבראה'!$D71,'תכנון הבראה'!$C71,0)</f>
        <v>0</v>
      </c>
      <c r="AX96" s="159">
        <f ca="1">AW96-IF(AX$70&lt;='תכנון הבראה'!$D71,'תכנון הבראה'!$C71,0)</f>
        <v>0</v>
      </c>
      <c r="AY96" s="159">
        <f ca="1">AX96-IF(AY$70&lt;='תכנון הבראה'!$D71,'תכנון הבראה'!$C71,0)</f>
        <v>0</v>
      </c>
      <c r="AZ96" s="159">
        <f ca="1">AY96-IF(AZ$70&lt;='תכנון הבראה'!$D71,'תכנון הבראה'!$C71,0)</f>
        <v>0</v>
      </c>
      <c r="BA96" s="159">
        <f ca="1">AZ96-IF(BA$70&lt;='תכנון הבראה'!$D71,'תכנון הבראה'!$C71,0)</f>
        <v>0</v>
      </c>
      <c r="BB96" s="159">
        <f ca="1">BA96-IF(BB$70&lt;='תכנון הבראה'!$D71,'תכנון הבראה'!$C71,0)</f>
        <v>0</v>
      </c>
      <c r="BC96" s="159">
        <f ca="1">BB96-IF(BC$70&lt;='תכנון הבראה'!$D71,'תכנון הבראה'!$C71,0)</f>
        <v>0</v>
      </c>
      <c r="BD96" s="159">
        <f ca="1">BC96-IF(BD$70&lt;='תכנון הבראה'!$D71,'תכנון הבראה'!$C71,0)</f>
        <v>0</v>
      </c>
      <c r="BE96" s="159">
        <f ca="1">BD96-IF(BE$70&lt;='תכנון הבראה'!$D71,'תכנון הבראה'!$C71,0)</f>
        <v>0</v>
      </c>
      <c r="BF96" s="159">
        <f ca="1">BE96-IF(BF$70&lt;='תכנון הבראה'!$D71,'תכנון הבראה'!$C71,0)</f>
        <v>0</v>
      </c>
      <c r="BG96" s="159">
        <f ca="1">BF96-IF(BG$70&lt;='תכנון הבראה'!$D71,'תכנון הבראה'!$C71,0)</f>
        <v>0</v>
      </c>
      <c r="BH96" s="159">
        <f ca="1">BG96-IF(BH$70&lt;='תכנון הבראה'!$D71,'תכנון הבראה'!$C71,0)</f>
        <v>0</v>
      </c>
      <c r="BI96" s="159">
        <f ca="1">BH96-IF(BI$70&lt;='תכנון הבראה'!$D71,'תכנון הבראה'!$C71,0)</f>
        <v>0</v>
      </c>
      <c r="BJ96" s="159">
        <f ca="1">BI96-IF(BJ$70&lt;='תכנון הבראה'!$D71,'תכנון הבראה'!$C71,0)</f>
        <v>0</v>
      </c>
      <c r="BK96" s="159">
        <f ca="1">BJ96-IF(BK$70&lt;='תכנון הבראה'!$D71,'תכנון הבראה'!$C71,0)</f>
        <v>0</v>
      </c>
      <c r="BL96" s="159">
        <f ca="1">BK96-IF(BL$70&lt;='תכנון הבראה'!$D71,'תכנון הבראה'!$C71,0)</f>
        <v>0</v>
      </c>
      <c r="BM96" s="159">
        <f ca="1">BL96-IF(BM$70&lt;='תכנון הבראה'!$D71,'תכנון הבראה'!$C71,0)</f>
        <v>0</v>
      </c>
      <c r="BN96" s="159">
        <f ca="1">BM96-IF(BN$70&lt;='תכנון הבראה'!$D71,'תכנון הבראה'!$C71,0)</f>
        <v>0</v>
      </c>
      <c r="BO96" s="159">
        <f ca="1">BN96-IF(BO$70&lt;='תכנון הבראה'!$D71,'תכנון הבראה'!$C71,0)</f>
        <v>0</v>
      </c>
      <c r="BP96" s="159">
        <f ca="1">BO96-IF(BP$70&lt;='תכנון הבראה'!$D71,'תכנון הבראה'!$C71,0)</f>
        <v>0</v>
      </c>
      <c r="BQ96" s="159">
        <f ca="1">BP96-IF(BQ$70&lt;='תכנון הבראה'!$D71,'תכנון הבראה'!$C71,0)</f>
        <v>0</v>
      </c>
      <c r="BR96" s="159">
        <f ca="1">BQ96-IF(BR$70&lt;='תכנון הבראה'!$D71,'תכנון הבראה'!$C71,0)</f>
        <v>0</v>
      </c>
      <c r="BS96" s="159">
        <f ca="1">BR96-IF(BS$70&lt;='תכנון הבראה'!$D71,'תכנון הבראה'!$C71,0)</f>
        <v>0</v>
      </c>
      <c r="BT96" s="159">
        <f ca="1">BS96-IF(BT$70&lt;='תכנון הבראה'!$D71,'תכנון הבראה'!$C71,0)</f>
        <v>0</v>
      </c>
      <c r="BU96" s="159">
        <f ca="1">BT96-IF(BU$70&lt;='תכנון הבראה'!$D71,'תכנון הבראה'!$C71,0)</f>
        <v>0</v>
      </c>
      <c r="BV96" s="159">
        <f ca="1">BU96-IF(BV$70&lt;='תכנון הבראה'!$D71,'תכנון הבראה'!$C71,0)</f>
        <v>0</v>
      </c>
      <c r="BW96" s="159">
        <f ca="1">BV96-IF(BW$70&lt;='תכנון הבראה'!$D71,'תכנון הבראה'!$C71,0)</f>
        <v>0</v>
      </c>
      <c r="BX96" s="159">
        <f ca="1">BW96-IF(BX$70&lt;='תכנון הבראה'!$D71,'תכנון הבראה'!$C71,0)</f>
        <v>0</v>
      </c>
      <c r="BY96" s="159">
        <f ca="1">BX96-IF(BY$70&lt;='תכנון הבראה'!$D71,'תכנון הבראה'!$C71,0)</f>
        <v>0</v>
      </c>
      <c r="BZ96" s="159">
        <f ca="1">BY96-IF(BZ$70&lt;='תכנון הבראה'!$D71,'תכנון הבראה'!$C71,0)</f>
        <v>0</v>
      </c>
      <c r="CA96" s="159">
        <f ca="1">BZ96-IF(CA$70&lt;='תכנון הבראה'!$D71,'תכנון הבראה'!$C71,0)</f>
        <v>0</v>
      </c>
      <c r="CB96" s="159">
        <f ca="1">CA96-IF(CB$70&lt;='תכנון הבראה'!$D71,'תכנון הבראה'!$C71,0)</f>
        <v>0</v>
      </c>
      <c r="CC96" s="159">
        <f ca="1">CB96-IF(CC$70&lt;='תכנון הבראה'!$D71,'תכנון הבראה'!$C71,0)</f>
        <v>0</v>
      </c>
      <c r="CD96" s="159">
        <f ca="1">CC96-IF(CD$70&lt;='תכנון הבראה'!$D71,'תכנון הבראה'!$C71,0)</f>
        <v>0</v>
      </c>
      <c r="CE96" s="159">
        <f ca="1">CD96-IF(CE$70&lt;='תכנון הבראה'!$D71,'תכנון הבראה'!$C71,0)</f>
        <v>0</v>
      </c>
      <c r="CF96" s="159">
        <f ca="1">CE96-IF(CF$70&lt;='תכנון הבראה'!$D71,'תכנון הבראה'!$C71,0)</f>
        <v>0</v>
      </c>
      <c r="CG96" s="159">
        <f ca="1">CF96-IF(CG$70&lt;='תכנון הבראה'!$D71,'תכנון הבראה'!$C71,0)</f>
        <v>0</v>
      </c>
      <c r="CH96" s="159">
        <f ca="1">CG96-IF(CH$70&lt;='תכנון הבראה'!$D71,'תכנון הבראה'!$C71,0)</f>
        <v>0</v>
      </c>
      <c r="CI96" s="159">
        <f ca="1">CH96-IF(CI$70&lt;='תכנון הבראה'!$D71,'תכנון הבראה'!$C71,0)</f>
        <v>0</v>
      </c>
      <c r="CJ96" s="159">
        <f ca="1">CI96-IF(CJ$70&lt;='תכנון הבראה'!$D71,'תכנון הבראה'!$C71,0)</f>
        <v>0</v>
      </c>
      <c r="CK96" s="159">
        <f ca="1">CJ96-IF(CK$70&lt;='תכנון הבראה'!$D71,'תכנון הבראה'!$C71,0)</f>
        <v>0</v>
      </c>
      <c r="CL96" s="159">
        <f ca="1">CK96-IF(CL$70&lt;='תכנון הבראה'!$D71,'תכנון הבראה'!$C71,0)</f>
        <v>0</v>
      </c>
      <c r="CM96" s="159">
        <f ca="1">CL96-IF(CM$70&lt;='תכנון הבראה'!$D71,'תכנון הבראה'!$C71,0)</f>
        <v>0</v>
      </c>
      <c r="CN96" s="159">
        <f ca="1">CM96-IF(CN$70&lt;='תכנון הבראה'!$D71,'תכנון הבראה'!$C71,0)</f>
        <v>0</v>
      </c>
      <c r="CO96" s="159">
        <f ca="1">CN96-IF(CO$70&lt;='תכנון הבראה'!$D71,'תכנון הבראה'!$C71,0)</f>
        <v>0</v>
      </c>
      <c r="CP96" s="159">
        <f ca="1">CO96-IF(CP$70&lt;='תכנון הבראה'!$D71,'תכנון הבראה'!$C71,0)</f>
        <v>0</v>
      </c>
      <c r="CQ96" s="159">
        <f ca="1">CP96-IF(CQ$70&lt;='תכנון הבראה'!$D71,'תכנון הבראה'!$C71,0)</f>
        <v>0</v>
      </c>
      <c r="CR96" s="159">
        <f ca="1">CQ96-IF(CR$70&lt;='תכנון הבראה'!$D71,'תכנון הבראה'!$C71,0)</f>
        <v>0</v>
      </c>
      <c r="CS96" s="159">
        <f ca="1">CR96-IF(CS$70&lt;='תכנון הבראה'!$D71,'תכנון הבראה'!$C71,0)</f>
        <v>0</v>
      </c>
      <c r="CT96" s="159">
        <f ca="1">CS96-IF(CT$70&lt;='תכנון הבראה'!$D71,'תכנון הבראה'!$C71,0)</f>
        <v>0</v>
      </c>
      <c r="CU96" s="159">
        <f ca="1">CT96-IF(CU$70&lt;='תכנון הבראה'!$D71,'תכנון הבראה'!$C71,0)</f>
        <v>0</v>
      </c>
      <c r="CV96" s="159">
        <f ca="1">CU96-IF(CV$70&lt;='תכנון הבראה'!$D71,'תכנון הבראה'!$C71,0)</f>
        <v>0</v>
      </c>
      <c r="CW96" s="159">
        <f ca="1">CV96-IF(CW$70&lt;='תכנון הבראה'!$D71,'תכנון הבראה'!$C71,0)</f>
        <v>0</v>
      </c>
      <c r="CX96" s="159">
        <f ca="1">CW96-IF(CX$70&lt;='תכנון הבראה'!$D71,'תכנון הבראה'!$C71,0)</f>
        <v>0</v>
      </c>
      <c r="CY96" s="159">
        <f ca="1">CX96-IF(CY$70&lt;='תכנון הבראה'!$D71,'תכנון הבראה'!$C71,0)</f>
        <v>0</v>
      </c>
      <c r="CZ96" s="159">
        <f ca="1">CY96-IF(CZ$70&lt;='תכנון הבראה'!$D71,'תכנון הבראה'!$C71,0)</f>
        <v>0</v>
      </c>
    </row>
    <row r="97" spans="1:105" ht="12.75" hidden="1" customHeight="1" outlineLevel="1">
      <c r="A97" s="192" t="str">
        <f ca="1">'תכנון הבראה'!A72</f>
        <v/>
      </c>
      <c r="B97" s="170"/>
      <c r="C97" s="171"/>
      <c r="D97" s="159">
        <f ca="1">'תכנון הבראה'!B72</f>
        <v>0</v>
      </c>
      <c r="E97" s="159">
        <f ca="1">D97-IF(E$70&lt;='תכנון הבראה'!$D72,'תכנון הבראה'!$C72,0)</f>
        <v>0</v>
      </c>
      <c r="F97" s="159">
        <f ca="1">E97-IF(F$70&lt;='תכנון הבראה'!$D72,'תכנון הבראה'!$C72,0)</f>
        <v>0</v>
      </c>
      <c r="G97" s="159">
        <f ca="1">F97-IF(G$70&lt;='תכנון הבראה'!$D72,'תכנון הבראה'!$C72,0)</f>
        <v>0</v>
      </c>
      <c r="H97" s="159">
        <f ca="1">G97-IF(H$70&lt;='תכנון הבראה'!$D72,'תכנון הבראה'!$C72,0)</f>
        <v>0</v>
      </c>
      <c r="I97" s="159">
        <f ca="1">H97-IF(I$70&lt;='תכנון הבראה'!$D72,'תכנון הבראה'!$C72,0)</f>
        <v>0</v>
      </c>
      <c r="J97" s="159">
        <f ca="1">I97-IF(J$70&lt;='תכנון הבראה'!$D72,'תכנון הבראה'!$C72,0)</f>
        <v>0</v>
      </c>
      <c r="K97" s="159">
        <f ca="1">J97-IF(K$70&lt;='תכנון הבראה'!$D72,'תכנון הבראה'!$C72,0)</f>
        <v>0</v>
      </c>
      <c r="L97" s="159">
        <f ca="1">K97-IF(L$70&lt;='תכנון הבראה'!$D72,'תכנון הבראה'!$C72,0)</f>
        <v>0</v>
      </c>
      <c r="M97" s="159">
        <f ca="1">L97-IF(M$70&lt;='תכנון הבראה'!$D72,'תכנון הבראה'!$C72,0)</f>
        <v>0</v>
      </c>
      <c r="N97" s="159">
        <f ca="1">M97-IF(N$70&lt;='תכנון הבראה'!$D72,'תכנון הבראה'!$C72,0)</f>
        <v>0</v>
      </c>
      <c r="O97" s="159">
        <f ca="1">N97-IF(O$70&lt;='תכנון הבראה'!$D72,'תכנון הבראה'!$C72,0)</f>
        <v>0</v>
      </c>
      <c r="P97" s="159">
        <f ca="1">O97-IF(P$70&lt;='תכנון הבראה'!$D72,'תכנון הבראה'!$C72,0)</f>
        <v>0</v>
      </c>
      <c r="Q97" s="159">
        <f ca="1">P97-IF(Q$70&lt;='תכנון הבראה'!$D72,'תכנון הבראה'!$C72,0)</f>
        <v>0</v>
      </c>
      <c r="R97" s="159">
        <f ca="1">Q97-IF(R$70&lt;='תכנון הבראה'!$D72,'תכנון הבראה'!$C72,0)</f>
        <v>0</v>
      </c>
      <c r="S97" s="159">
        <f ca="1">R97-IF(S$70&lt;='תכנון הבראה'!$D72,'תכנון הבראה'!$C72,0)</f>
        <v>0</v>
      </c>
      <c r="T97" s="159">
        <f ca="1">S97-IF(T$70&lt;='תכנון הבראה'!$D72,'תכנון הבראה'!$C72,0)</f>
        <v>0</v>
      </c>
      <c r="U97" s="159">
        <f ca="1">T97-IF(U$70&lt;='תכנון הבראה'!$D72,'תכנון הבראה'!$C72,0)</f>
        <v>0</v>
      </c>
      <c r="V97" s="159">
        <f ca="1">U97-IF(V$70&lt;='תכנון הבראה'!$D72,'תכנון הבראה'!$C72,0)</f>
        <v>0</v>
      </c>
      <c r="W97" s="159">
        <f ca="1">V97-IF(W$70&lt;='תכנון הבראה'!$D72,'תכנון הבראה'!$C72,0)</f>
        <v>0</v>
      </c>
      <c r="X97" s="159">
        <f ca="1">W97-IF(X$70&lt;='תכנון הבראה'!$D72,'תכנון הבראה'!$C72,0)</f>
        <v>0</v>
      </c>
      <c r="Y97" s="159">
        <f ca="1">X97-IF(Y$70&lt;='תכנון הבראה'!$D72,'תכנון הבראה'!$C72,0)</f>
        <v>0</v>
      </c>
      <c r="Z97" s="159">
        <f ca="1">Y97-IF(Z$70&lt;='תכנון הבראה'!$D72,'תכנון הבראה'!$C72,0)</f>
        <v>0</v>
      </c>
      <c r="AA97" s="159">
        <f ca="1">Z97-IF(AA$70&lt;='תכנון הבראה'!$D72,'תכנון הבראה'!$C72,0)</f>
        <v>0</v>
      </c>
      <c r="AB97" s="159">
        <f ca="1">AA97-IF(AB$70&lt;='תכנון הבראה'!$D72,'תכנון הבראה'!$C72,0)</f>
        <v>0</v>
      </c>
      <c r="AC97" s="159">
        <f ca="1">AB97-IF(AC$70&lt;='תכנון הבראה'!$D72,'תכנון הבראה'!$C72,0)</f>
        <v>0</v>
      </c>
      <c r="AD97" s="159">
        <f ca="1">AC97-IF(AD$70&lt;='תכנון הבראה'!$D72,'תכנון הבראה'!$C72,0)</f>
        <v>0</v>
      </c>
      <c r="AE97" s="159">
        <f ca="1">AD97-IF(AE$70&lt;='תכנון הבראה'!$D72,'תכנון הבראה'!$C72,0)</f>
        <v>0</v>
      </c>
      <c r="AF97" s="159">
        <f ca="1">AE97-IF(AF$70&lt;='תכנון הבראה'!$D72,'תכנון הבראה'!$C72,0)</f>
        <v>0</v>
      </c>
      <c r="AG97" s="159">
        <f ca="1">AF97-IF(AG$70&lt;='תכנון הבראה'!$D72,'תכנון הבראה'!$C72,0)</f>
        <v>0</v>
      </c>
      <c r="AH97" s="159">
        <f ca="1">AG97-IF(AH$70&lt;='תכנון הבראה'!$D72,'תכנון הבראה'!$C72,0)</f>
        <v>0</v>
      </c>
      <c r="AI97" s="159">
        <f ca="1">AH97-IF(AI$70&lt;='תכנון הבראה'!$D72,'תכנון הבראה'!$C72,0)</f>
        <v>0</v>
      </c>
      <c r="AJ97" s="159">
        <f ca="1">AI97-IF(AJ$70&lt;='תכנון הבראה'!$D72,'תכנון הבראה'!$C72,0)</f>
        <v>0</v>
      </c>
      <c r="AK97" s="159">
        <f ca="1">AJ97-IF(AK$70&lt;='תכנון הבראה'!$D72,'תכנון הבראה'!$C72,0)</f>
        <v>0</v>
      </c>
      <c r="AL97" s="159">
        <f ca="1">AK97-IF(AL$70&lt;='תכנון הבראה'!$D72,'תכנון הבראה'!$C72,0)</f>
        <v>0</v>
      </c>
      <c r="AM97" s="159">
        <f ca="1">AL97-IF(AM$70&lt;='תכנון הבראה'!$D72,'תכנון הבראה'!$C72,0)</f>
        <v>0</v>
      </c>
      <c r="AN97" s="159">
        <f ca="1">AM97-IF(AN$70&lt;='תכנון הבראה'!$D72,'תכנון הבראה'!$C72,0)</f>
        <v>0</v>
      </c>
      <c r="AO97" s="159">
        <f ca="1">AN97-IF(AO$70&lt;='תכנון הבראה'!$D72,'תכנון הבראה'!$C72,0)</f>
        <v>0</v>
      </c>
      <c r="AP97" s="159">
        <f ca="1">AO97-IF(AP$70&lt;='תכנון הבראה'!$D72,'תכנון הבראה'!$C72,0)</f>
        <v>0</v>
      </c>
      <c r="AQ97" s="159">
        <f ca="1">AP97-IF(AQ$70&lt;='תכנון הבראה'!$D72,'תכנון הבראה'!$C72,0)</f>
        <v>0</v>
      </c>
      <c r="AR97" s="159">
        <f ca="1">AQ97-IF(AR$70&lt;='תכנון הבראה'!$D72,'תכנון הבראה'!$C72,0)</f>
        <v>0</v>
      </c>
      <c r="AS97" s="159">
        <f ca="1">AR97-IF(AS$70&lt;='תכנון הבראה'!$D72,'תכנון הבראה'!$C72,0)</f>
        <v>0</v>
      </c>
      <c r="AT97" s="159">
        <f ca="1">AS97-IF(AT$70&lt;='תכנון הבראה'!$D72,'תכנון הבראה'!$C72,0)</f>
        <v>0</v>
      </c>
      <c r="AU97" s="159">
        <f ca="1">AT97-IF(AU$70&lt;='תכנון הבראה'!$D72,'תכנון הבראה'!$C72,0)</f>
        <v>0</v>
      </c>
      <c r="AV97" s="159">
        <f ca="1">AU97-IF(AV$70&lt;='תכנון הבראה'!$D72,'תכנון הבראה'!$C72,0)</f>
        <v>0</v>
      </c>
      <c r="AW97" s="159">
        <f ca="1">AV97-IF(AW$70&lt;='תכנון הבראה'!$D72,'תכנון הבראה'!$C72,0)</f>
        <v>0</v>
      </c>
      <c r="AX97" s="159">
        <f ca="1">AW97-IF(AX$70&lt;='תכנון הבראה'!$D72,'תכנון הבראה'!$C72,0)</f>
        <v>0</v>
      </c>
      <c r="AY97" s="159">
        <f ca="1">AX97-IF(AY$70&lt;='תכנון הבראה'!$D72,'תכנון הבראה'!$C72,0)</f>
        <v>0</v>
      </c>
      <c r="AZ97" s="159">
        <f ca="1">AY97-IF(AZ$70&lt;='תכנון הבראה'!$D72,'תכנון הבראה'!$C72,0)</f>
        <v>0</v>
      </c>
      <c r="BA97" s="159">
        <f ca="1">AZ97-IF(BA$70&lt;='תכנון הבראה'!$D72,'תכנון הבראה'!$C72,0)</f>
        <v>0</v>
      </c>
      <c r="BB97" s="159">
        <f ca="1">BA97-IF(BB$70&lt;='תכנון הבראה'!$D72,'תכנון הבראה'!$C72,0)</f>
        <v>0</v>
      </c>
      <c r="BC97" s="159">
        <f ca="1">BB97-IF(BC$70&lt;='תכנון הבראה'!$D72,'תכנון הבראה'!$C72,0)</f>
        <v>0</v>
      </c>
      <c r="BD97" s="159">
        <f ca="1">BC97-IF(BD$70&lt;='תכנון הבראה'!$D72,'תכנון הבראה'!$C72,0)</f>
        <v>0</v>
      </c>
      <c r="BE97" s="159">
        <f ca="1">BD97-IF(BE$70&lt;='תכנון הבראה'!$D72,'תכנון הבראה'!$C72,0)</f>
        <v>0</v>
      </c>
      <c r="BF97" s="159">
        <f ca="1">BE97-IF(BF$70&lt;='תכנון הבראה'!$D72,'תכנון הבראה'!$C72,0)</f>
        <v>0</v>
      </c>
      <c r="BG97" s="159">
        <f ca="1">BF97-IF(BG$70&lt;='תכנון הבראה'!$D72,'תכנון הבראה'!$C72,0)</f>
        <v>0</v>
      </c>
      <c r="BH97" s="159">
        <f ca="1">BG97-IF(BH$70&lt;='תכנון הבראה'!$D72,'תכנון הבראה'!$C72,0)</f>
        <v>0</v>
      </c>
      <c r="BI97" s="159">
        <f ca="1">BH97-IF(BI$70&lt;='תכנון הבראה'!$D72,'תכנון הבראה'!$C72,0)</f>
        <v>0</v>
      </c>
      <c r="BJ97" s="159">
        <f ca="1">BI97-IF(BJ$70&lt;='תכנון הבראה'!$D72,'תכנון הבראה'!$C72,0)</f>
        <v>0</v>
      </c>
      <c r="BK97" s="159">
        <f ca="1">BJ97-IF(BK$70&lt;='תכנון הבראה'!$D72,'תכנון הבראה'!$C72,0)</f>
        <v>0</v>
      </c>
      <c r="BL97" s="159">
        <f ca="1">BK97-IF(BL$70&lt;='תכנון הבראה'!$D72,'תכנון הבראה'!$C72,0)</f>
        <v>0</v>
      </c>
      <c r="BM97" s="159">
        <f ca="1">BL97-IF(BM$70&lt;='תכנון הבראה'!$D72,'תכנון הבראה'!$C72,0)</f>
        <v>0</v>
      </c>
      <c r="BN97" s="159">
        <f ca="1">BM97-IF(BN$70&lt;='תכנון הבראה'!$D72,'תכנון הבראה'!$C72,0)</f>
        <v>0</v>
      </c>
      <c r="BO97" s="159">
        <f ca="1">BN97-IF(BO$70&lt;='תכנון הבראה'!$D72,'תכנון הבראה'!$C72,0)</f>
        <v>0</v>
      </c>
      <c r="BP97" s="159">
        <f ca="1">BO97-IF(BP$70&lt;='תכנון הבראה'!$D72,'תכנון הבראה'!$C72,0)</f>
        <v>0</v>
      </c>
      <c r="BQ97" s="159">
        <f ca="1">BP97-IF(BQ$70&lt;='תכנון הבראה'!$D72,'תכנון הבראה'!$C72,0)</f>
        <v>0</v>
      </c>
      <c r="BR97" s="159">
        <f ca="1">BQ97-IF(BR$70&lt;='תכנון הבראה'!$D72,'תכנון הבראה'!$C72,0)</f>
        <v>0</v>
      </c>
      <c r="BS97" s="159">
        <f ca="1">BR97-IF(BS$70&lt;='תכנון הבראה'!$D72,'תכנון הבראה'!$C72,0)</f>
        <v>0</v>
      </c>
      <c r="BT97" s="159">
        <f ca="1">BS97-IF(BT$70&lt;='תכנון הבראה'!$D72,'תכנון הבראה'!$C72,0)</f>
        <v>0</v>
      </c>
      <c r="BU97" s="159">
        <f ca="1">BT97-IF(BU$70&lt;='תכנון הבראה'!$D72,'תכנון הבראה'!$C72,0)</f>
        <v>0</v>
      </c>
      <c r="BV97" s="159">
        <f ca="1">BU97-IF(BV$70&lt;='תכנון הבראה'!$D72,'תכנון הבראה'!$C72,0)</f>
        <v>0</v>
      </c>
      <c r="BW97" s="159">
        <f ca="1">BV97-IF(BW$70&lt;='תכנון הבראה'!$D72,'תכנון הבראה'!$C72,0)</f>
        <v>0</v>
      </c>
      <c r="BX97" s="159">
        <f ca="1">BW97-IF(BX$70&lt;='תכנון הבראה'!$D72,'תכנון הבראה'!$C72,0)</f>
        <v>0</v>
      </c>
      <c r="BY97" s="159">
        <f ca="1">BX97-IF(BY$70&lt;='תכנון הבראה'!$D72,'תכנון הבראה'!$C72,0)</f>
        <v>0</v>
      </c>
      <c r="BZ97" s="159">
        <f ca="1">BY97-IF(BZ$70&lt;='תכנון הבראה'!$D72,'תכנון הבראה'!$C72,0)</f>
        <v>0</v>
      </c>
      <c r="CA97" s="159">
        <f ca="1">BZ97-IF(CA$70&lt;='תכנון הבראה'!$D72,'תכנון הבראה'!$C72,0)</f>
        <v>0</v>
      </c>
      <c r="CB97" s="159">
        <f ca="1">CA97-IF(CB$70&lt;='תכנון הבראה'!$D72,'תכנון הבראה'!$C72,0)</f>
        <v>0</v>
      </c>
      <c r="CC97" s="159">
        <f ca="1">CB97-IF(CC$70&lt;='תכנון הבראה'!$D72,'תכנון הבראה'!$C72,0)</f>
        <v>0</v>
      </c>
      <c r="CD97" s="159">
        <f ca="1">CC97-IF(CD$70&lt;='תכנון הבראה'!$D72,'תכנון הבראה'!$C72,0)</f>
        <v>0</v>
      </c>
      <c r="CE97" s="159">
        <f ca="1">CD97-IF(CE$70&lt;='תכנון הבראה'!$D72,'תכנון הבראה'!$C72,0)</f>
        <v>0</v>
      </c>
      <c r="CF97" s="159">
        <f ca="1">CE97-IF(CF$70&lt;='תכנון הבראה'!$D72,'תכנון הבראה'!$C72,0)</f>
        <v>0</v>
      </c>
      <c r="CG97" s="159">
        <f ca="1">CF97-IF(CG$70&lt;='תכנון הבראה'!$D72,'תכנון הבראה'!$C72,0)</f>
        <v>0</v>
      </c>
      <c r="CH97" s="159">
        <f ca="1">CG97-IF(CH$70&lt;='תכנון הבראה'!$D72,'תכנון הבראה'!$C72,0)</f>
        <v>0</v>
      </c>
      <c r="CI97" s="159">
        <f ca="1">CH97-IF(CI$70&lt;='תכנון הבראה'!$D72,'תכנון הבראה'!$C72,0)</f>
        <v>0</v>
      </c>
      <c r="CJ97" s="159">
        <f ca="1">CI97-IF(CJ$70&lt;='תכנון הבראה'!$D72,'תכנון הבראה'!$C72,0)</f>
        <v>0</v>
      </c>
      <c r="CK97" s="159">
        <f ca="1">CJ97-IF(CK$70&lt;='תכנון הבראה'!$D72,'תכנון הבראה'!$C72,0)</f>
        <v>0</v>
      </c>
      <c r="CL97" s="159">
        <f ca="1">CK97-IF(CL$70&lt;='תכנון הבראה'!$D72,'תכנון הבראה'!$C72,0)</f>
        <v>0</v>
      </c>
      <c r="CM97" s="159">
        <f ca="1">CL97-IF(CM$70&lt;='תכנון הבראה'!$D72,'תכנון הבראה'!$C72,0)</f>
        <v>0</v>
      </c>
      <c r="CN97" s="159">
        <f ca="1">CM97-IF(CN$70&lt;='תכנון הבראה'!$D72,'תכנון הבראה'!$C72,0)</f>
        <v>0</v>
      </c>
      <c r="CO97" s="159">
        <f ca="1">CN97-IF(CO$70&lt;='תכנון הבראה'!$D72,'תכנון הבראה'!$C72,0)</f>
        <v>0</v>
      </c>
      <c r="CP97" s="159">
        <f ca="1">CO97-IF(CP$70&lt;='תכנון הבראה'!$D72,'תכנון הבראה'!$C72,0)</f>
        <v>0</v>
      </c>
      <c r="CQ97" s="159">
        <f ca="1">CP97-IF(CQ$70&lt;='תכנון הבראה'!$D72,'תכנון הבראה'!$C72,0)</f>
        <v>0</v>
      </c>
      <c r="CR97" s="159">
        <f ca="1">CQ97-IF(CR$70&lt;='תכנון הבראה'!$D72,'תכנון הבראה'!$C72,0)</f>
        <v>0</v>
      </c>
      <c r="CS97" s="159">
        <f ca="1">CR97-IF(CS$70&lt;='תכנון הבראה'!$D72,'תכנון הבראה'!$C72,0)</f>
        <v>0</v>
      </c>
      <c r="CT97" s="159">
        <f ca="1">CS97-IF(CT$70&lt;='תכנון הבראה'!$D72,'תכנון הבראה'!$C72,0)</f>
        <v>0</v>
      </c>
      <c r="CU97" s="159">
        <f ca="1">CT97-IF(CU$70&lt;='תכנון הבראה'!$D72,'תכנון הבראה'!$C72,0)</f>
        <v>0</v>
      </c>
      <c r="CV97" s="159">
        <f ca="1">CU97-IF(CV$70&lt;='תכנון הבראה'!$D72,'תכנון הבראה'!$C72,0)</f>
        <v>0</v>
      </c>
      <c r="CW97" s="159">
        <f ca="1">CV97-IF(CW$70&lt;='תכנון הבראה'!$D72,'תכנון הבראה'!$C72,0)</f>
        <v>0</v>
      </c>
      <c r="CX97" s="159">
        <f ca="1">CW97-IF(CX$70&lt;='תכנון הבראה'!$D72,'תכנון הבראה'!$C72,0)</f>
        <v>0</v>
      </c>
      <c r="CY97" s="159">
        <f ca="1">CX97-IF(CY$70&lt;='תכנון הבראה'!$D72,'תכנון הבראה'!$C72,0)</f>
        <v>0</v>
      </c>
      <c r="CZ97" s="159">
        <f ca="1">CY97-IF(CZ$70&lt;='תכנון הבראה'!$D72,'תכנון הבראה'!$C72,0)</f>
        <v>0</v>
      </c>
    </row>
    <row r="98" spans="1:105" ht="12.75" hidden="1" customHeight="1" outlineLevel="1">
      <c r="A98" s="192" t="str">
        <f ca="1">'תכנון הבראה'!A73</f>
        <v/>
      </c>
      <c r="B98" s="170"/>
      <c r="C98" s="171"/>
      <c r="D98" s="159">
        <f ca="1">'תכנון הבראה'!B73</f>
        <v>0</v>
      </c>
      <c r="E98" s="159">
        <f ca="1">D98-IF(E$70&lt;='תכנון הבראה'!$D73,'תכנון הבראה'!$C73,0)</f>
        <v>0</v>
      </c>
      <c r="F98" s="159">
        <f ca="1">E98-IF(F$70&lt;='תכנון הבראה'!$D73,'תכנון הבראה'!$C73,0)</f>
        <v>0</v>
      </c>
      <c r="G98" s="159">
        <f ca="1">F98-IF(G$70&lt;='תכנון הבראה'!$D73,'תכנון הבראה'!$C73,0)</f>
        <v>0</v>
      </c>
      <c r="H98" s="159">
        <f ca="1">G98-IF(H$70&lt;='תכנון הבראה'!$D73,'תכנון הבראה'!$C73,0)</f>
        <v>0</v>
      </c>
      <c r="I98" s="159">
        <f ca="1">H98-IF(I$70&lt;='תכנון הבראה'!$D73,'תכנון הבראה'!$C73,0)</f>
        <v>0</v>
      </c>
      <c r="J98" s="159">
        <f ca="1">I98-IF(J$70&lt;='תכנון הבראה'!$D73,'תכנון הבראה'!$C73,0)</f>
        <v>0</v>
      </c>
      <c r="K98" s="159">
        <f ca="1">J98-IF(K$70&lt;='תכנון הבראה'!$D73,'תכנון הבראה'!$C73,0)</f>
        <v>0</v>
      </c>
      <c r="L98" s="159">
        <f ca="1">K98-IF(L$70&lt;='תכנון הבראה'!$D73,'תכנון הבראה'!$C73,0)</f>
        <v>0</v>
      </c>
      <c r="M98" s="159">
        <f ca="1">L98-IF(M$70&lt;='תכנון הבראה'!$D73,'תכנון הבראה'!$C73,0)</f>
        <v>0</v>
      </c>
      <c r="N98" s="159">
        <f ca="1">M98-IF(N$70&lt;='תכנון הבראה'!$D73,'תכנון הבראה'!$C73,0)</f>
        <v>0</v>
      </c>
      <c r="O98" s="159">
        <f ca="1">N98-IF(O$70&lt;='תכנון הבראה'!$D73,'תכנון הבראה'!$C73,0)</f>
        <v>0</v>
      </c>
      <c r="P98" s="159">
        <f ca="1">O98-IF(P$70&lt;='תכנון הבראה'!$D73,'תכנון הבראה'!$C73,0)</f>
        <v>0</v>
      </c>
      <c r="Q98" s="159">
        <f ca="1">P98-IF(Q$70&lt;='תכנון הבראה'!$D73,'תכנון הבראה'!$C73,0)</f>
        <v>0</v>
      </c>
      <c r="R98" s="159">
        <f ca="1">Q98-IF(R$70&lt;='תכנון הבראה'!$D73,'תכנון הבראה'!$C73,0)</f>
        <v>0</v>
      </c>
      <c r="S98" s="159">
        <f ca="1">R98-IF(S$70&lt;='תכנון הבראה'!$D73,'תכנון הבראה'!$C73,0)</f>
        <v>0</v>
      </c>
      <c r="T98" s="159">
        <f ca="1">S98-IF(T$70&lt;='תכנון הבראה'!$D73,'תכנון הבראה'!$C73,0)</f>
        <v>0</v>
      </c>
      <c r="U98" s="159">
        <f ca="1">T98-IF(U$70&lt;='תכנון הבראה'!$D73,'תכנון הבראה'!$C73,0)</f>
        <v>0</v>
      </c>
      <c r="V98" s="159">
        <f ca="1">U98-IF(V$70&lt;='תכנון הבראה'!$D73,'תכנון הבראה'!$C73,0)</f>
        <v>0</v>
      </c>
      <c r="W98" s="159">
        <f ca="1">V98-IF(W$70&lt;='תכנון הבראה'!$D73,'תכנון הבראה'!$C73,0)</f>
        <v>0</v>
      </c>
      <c r="X98" s="159">
        <f ca="1">W98-IF(X$70&lt;='תכנון הבראה'!$D73,'תכנון הבראה'!$C73,0)</f>
        <v>0</v>
      </c>
      <c r="Y98" s="159">
        <f ca="1">X98-IF(Y$70&lt;='תכנון הבראה'!$D73,'תכנון הבראה'!$C73,0)</f>
        <v>0</v>
      </c>
      <c r="Z98" s="159">
        <f ca="1">Y98-IF(Z$70&lt;='תכנון הבראה'!$D73,'תכנון הבראה'!$C73,0)</f>
        <v>0</v>
      </c>
      <c r="AA98" s="159">
        <f ca="1">Z98-IF(AA$70&lt;='תכנון הבראה'!$D73,'תכנון הבראה'!$C73,0)</f>
        <v>0</v>
      </c>
      <c r="AB98" s="159">
        <f ca="1">AA98-IF(AB$70&lt;='תכנון הבראה'!$D73,'תכנון הבראה'!$C73,0)</f>
        <v>0</v>
      </c>
      <c r="AC98" s="159">
        <f ca="1">AB98-IF(AC$70&lt;='תכנון הבראה'!$D73,'תכנון הבראה'!$C73,0)</f>
        <v>0</v>
      </c>
      <c r="AD98" s="159">
        <f ca="1">AC98-IF(AD$70&lt;='תכנון הבראה'!$D73,'תכנון הבראה'!$C73,0)</f>
        <v>0</v>
      </c>
      <c r="AE98" s="159">
        <f ca="1">AD98-IF(AE$70&lt;='תכנון הבראה'!$D73,'תכנון הבראה'!$C73,0)</f>
        <v>0</v>
      </c>
      <c r="AF98" s="159">
        <f ca="1">AE98-IF(AF$70&lt;='תכנון הבראה'!$D73,'תכנון הבראה'!$C73,0)</f>
        <v>0</v>
      </c>
      <c r="AG98" s="159">
        <f ca="1">AF98-IF(AG$70&lt;='תכנון הבראה'!$D73,'תכנון הבראה'!$C73,0)</f>
        <v>0</v>
      </c>
      <c r="AH98" s="159">
        <f ca="1">AG98-IF(AH$70&lt;='תכנון הבראה'!$D73,'תכנון הבראה'!$C73,0)</f>
        <v>0</v>
      </c>
      <c r="AI98" s="159">
        <f ca="1">AH98-IF(AI$70&lt;='תכנון הבראה'!$D73,'תכנון הבראה'!$C73,0)</f>
        <v>0</v>
      </c>
      <c r="AJ98" s="159">
        <f ca="1">AI98-IF(AJ$70&lt;='תכנון הבראה'!$D73,'תכנון הבראה'!$C73,0)</f>
        <v>0</v>
      </c>
      <c r="AK98" s="159">
        <f ca="1">AJ98-IF(AK$70&lt;='תכנון הבראה'!$D73,'תכנון הבראה'!$C73,0)</f>
        <v>0</v>
      </c>
      <c r="AL98" s="159">
        <f ca="1">AK98-IF(AL$70&lt;='תכנון הבראה'!$D73,'תכנון הבראה'!$C73,0)</f>
        <v>0</v>
      </c>
      <c r="AM98" s="159">
        <f ca="1">AL98-IF(AM$70&lt;='תכנון הבראה'!$D73,'תכנון הבראה'!$C73,0)</f>
        <v>0</v>
      </c>
      <c r="AN98" s="159">
        <f ca="1">AM98-IF(AN$70&lt;='תכנון הבראה'!$D73,'תכנון הבראה'!$C73,0)</f>
        <v>0</v>
      </c>
      <c r="AO98" s="159">
        <f ca="1">AN98-IF(AO$70&lt;='תכנון הבראה'!$D73,'תכנון הבראה'!$C73,0)</f>
        <v>0</v>
      </c>
      <c r="AP98" s="159">
        <f ca="1">AO98-IF(AP$70&lt;='תכנון הבראה'!$D73,'תכנון הבראה'!$C73,0)</f>
        <v>0</v>
      </c>
      <c r="AQ98" s="159">
        <f ca="1">AP98-IF(AQ$70&lt;='תכנון הבראה'!$D73,'תכנון הבראה'!$C73,0)</f>
        <v>0</v>
      </c>
      <c r="AR98" s="159">
        <f ca="1">AQ98-IF(AR$70&lt;='תכנון הבראה'!$D73,'תכנון הבראה'!$C73,0)</f>
        <v>0</v>
      </c>
      <c r="AS98" s="159">
        <f ca="1">AR98-IF(AS$70&lt;='תכנון הבראה'!$D73,'תכנון הבראה'!$C73,0)</f>
        <v>0</v>
      </c>
      <c r="AT98" s="159">
        <f ca="1">AS98-IF(AT$70&lt;='תכנון הבראה'!$D73,'תכנון הבראה'!$C73,0)</f>
        <v>0</v>
      </c>
      <c r="AU98" s="159">
        <f ca="1">AT98-IF(AU$70&lt;='תכנון הבראה'!$D73,'תכנון הבראה'!$C73,0)</f>
        <v>0</v>
      </c>
      <c r="AV98" s="159">
        <f ca="1">AU98-IF(AV$70&lt;='תכנון הבראה'!$D73,'תכנון הבראה'!$C73,0)</f>
        <v>0</v>
      </c>
      <c r="AW98" s="159">
        <f ca="1">AV98-IF(AW$70&lt;='תכנון הבראה'!$D73,'תכנון הבראה'!$C73,0)</f>
        <v>0</v>
      </c>
      <c r="AX98" s="159">
        <f ca="1">AW98-IF(AX$70&lt;='תכנון הבראה'!$D73,'תכנון הבראה'!$C73,0)</f>
        <v>0</v>
      </c>
      <c r="AY98" s="159">
        <f ca="1">AX98-IF(AY$70&lt;='תכנון הבראה'!$D73,'תכנון הבראה'!$C73,0)</f>
        <v>0</v>
      </c>
      <c r="AZ98" s="159">
        <f ca="1">AY98-IF(AZ$70&lt;='תכנון הבראה'!$D73,'תכנון הבראה'!$C73,0)</f>
        <v>0</v>
      </c>
      <c r="BA98" s="159">
        <f ca="1">AZ98-IF(BA$70&lt;='תכנון הבראה'!$D73,'תכנון הבראה'!$C73,0)</f>
        <v>0</v>
      </c>
      <c r="BB98" s="159">
        <f ca="1">BA98-IF(BB$70&lt;='תכנון הבראה'!$D73,'תכנון הבראה'!$C73,0)</f>
        <v>0</v>
      </c>
      <c r="BC98" s="159">
        <f ca="1">BB98-IF(BC$70&lt;='תכנון הבראה'!$D73,'תכנון הבראה'!$C73,0)</f>
        <v>0</v>
      </c>
      <c r="BD98" s="159">
        <f ca="1">BC98-IF(BD$70&lt;='תכנון הבראה'!$D73,'תכנון הבראה'!$C73,0)</f>
        <v>0</v>
      </c>
      <c r="BE98" s="159">
        <f ca="1">BD98-IF(BE$70&lt;='תכנון הבראה'!$D73,'תכנון הבראה'!$C73,0)</f>
        <v>0</v>
      </c>
      <c r="BF98" s="159">
        <f ca="1">BE98-IF(BF$70&lt;='תכנון הבראה'!$D73,'תכנון הבראה'!$C73,0)</f>
        <v>0</v>
      </c>
      <c r="BG98" s="159">
        <f ca="1">BF98-IF(BG$70&lt;='תכנון הבראה'!$D73,'תכנון הבראה'!$C73,0)</f>
        <v>0</v>
      </c>
      <c r="BH98" s="159">
        <f ca="1">BG98-IF(BH$70&lt;='תכנון הבראה'!$D73,'תכנון הבראה'!$C73,0)</f>
        <v>0</v>
      </c>
      <c r="BI98" s="159">
        <f ca="1">BH98-IF(BI$70&lt;='תכנון הבראה'!$D73,'תכנון הבראה'!$C73,0)</f>
        <v>0</v>
      </c>
      <c r="BJ98" s="159">
        <f ca="1">BI98-IF(BJ$70&lt;='תכנון הבראה'!$D73,'תכנון הבראה'!$C73,0)</f>
        <v>0</v>
      </c>
      <c r="BK98" s="159">
        <f ca="1">BJ98-IF(BK$70&lt;='תכנון הבראה'!$D73,'תכנון הבראה'!$C73,0)</f>
        <v>0</v>
      </c>
      <c r="BL98" s="159">
        <f ca="1">BK98-IF(BL$70&lt;='תכנון הבראה'!$D73,'תכנון הבראה'!$C73,0)</f>
        <v>0</v>
      </c>
      <c r="BM98" s="159">
        <f ca="1">BL98-IF(BM$70&lt;='תכנון הבראה'!$D73,'תכנון הבראה'!$C73,0)</f>
        <v>0</v>
      </c>
      <c r="BN98" s="159">
        <f ca="1">BM98-IF(BN$70&lt;='תכנון הבראה'!$D73,'תכנון הבראה'!$C73,0)</f>
        <v>0</v>
      </c>
      <c r="BO98" s="159">
        <f ca="1">BN98-IF(BO$70&lt;='תכנון הבראה'!$D73,'תכנון הבראה'!$C73,0)</f>
        <v>0</v>
      </c>
      <c r="BP98" s="159">
        <f ca="1">BO98-IF(BP$70&lt;='תכנון הבראה'!$D73,'תכנון הבראה'!$C73,0)</f>
        <v>0</v>
      </c>
      <c r="BQ98" s="159">
        <f ca="1">BP98-IF(BQ$70&lt;='תכנון הבראה'!$D73,'תכנון הבראה'!$C73,0)</f>
        <v>0</v>
      </c>
      <c r="BR98" s="159">
        <f ca="1">BQ98-IF(BR$70&lt;='תכנון הבראה'!$D73,'תכנון הבראה'!$C73,0)</f>
        <v>0</v>
      </c>
      <c r="BS98" s="159">
        <f ca="1">BR98-IF(BS$70&lt;='תכנון הבראה'!$D73,'תכנון הבראה'!$C73,0)</f>
        <v>0</v>
      </c>
      <c r="BT98" s="159">
        <f ca="1">BS98-IF(BT$70&lt;='תכנון הבראה'!$D73,'תכנון הבראה'!$C73,0)</f>
        <v>0</v>
      </c>
      <c r="BU98" s="159">
        <f ca="1">BT98-IF(BU$70&lt;='תכנון הבראה'!$D73,'תכנון הבראה'!$C73,0)</f>
        <v>0</v>
      </c>
      <c r="BV98" s="159">
        <f ca="1">BU98-IF(BV$70&lt;='תכנון הבראה'!$D73,'תכנון הבראה'!$C73,0)</f>
        <v>0</v>
      </c>
      <c r="BW98" s="159">
        <f ca="1">BV98-IF(BW$70&lt;='תכנון הבראה'!$D73,'תכנון הבראה'!$C73,0)</f>
        <v>0</v>
      </c>
      <c r="BX98" s="159">
        <f ca="1">BW98-IF(BX$70&lt;='תכנון הבראה'!$D73,'תכנון הבראה'!$C73,0)</f>
        <v>0</v>
      </c>
      <c r="BY98" s="159">
        <f ca="1">BX98-IF(BY$70&lt;='תכנון הבראה'!$D73,'תכנון הבראה'!$C73,0)</f>
        <v>0</v>
      </c>
      <c r="BZ98" s="159">
        <f ca="1">BY98-IF(BZ$70&lt;='תכנון הבראה'!$D73,'תכנון הבראה'!$C73,0)</f>
        <v>0</v>
      </c>
      <c r="CA98" s="159">
        <f ca="1">BZ98-IF(CA$70&lt;='תכנון הבראה'!$D73,'תכנון הבראה'!$C73,0)</f>
        <v>0</v>
      </c>
      <c r="CB98" s="159">
        <f ca="1">CA98-IF(CB$70&lt;='תכנון הבראה'!$D73,'תכנון הבראה'!$C73,0)</f>
        <v>0</v>
      </c>
      <c r="CC98" s="159">
        <f ca="1">CB98-IF(CC$70&lt;='תכנון הבראה'!$D73,'תכנון הבראה'!$C73,0)</f>
        <v>0</v>
      </c>
      <c r="CD98" s="159">
        <f ca="1">CC98-IF(CD$70&lt;='תכנון הבראה'!$D73,'תכנון הבראה'!$C73,0)</f>
        <v>0</v>
      </c>
      <c r="CE98" s="159">
        <f ca="1">CD98-IF(CE$70&lt;='תכנון הבראה'!$D73,'תכנון הבראה'!$C73,0)</f>
        <v>0</v>
      </c>
      <c r="CF98" s="159">
        <f ca="1">CE98-IF(CF$70&lt;='תכנון הבראה'!$D73,'תכנון הבראה'!$C73,0)</f>
        <v>0</v>
      </c>
      <c r="CG98" s="159">
        <f ca="1">CF98-IF(CG$70&lt;='תכנון הבראה'!$D73,'תכנון הבראה'!$C73,0)</f>
        <v>0</v>
      </c>
      <c r="CH98" s="159">
        <f ca="1">CG98-IF(CH$70&lt;='תכנון הבראה'!$D73,'תכנון הבראה'!$C73,0)</f>
        <v>0</v>
      </c>
      <c r="CI98" s="159">
        <f ca="1">CH98-IF(CI$70&lt;='תכנון הבראה'!$D73,'תכנון הבראה'!$C73,0)</f>
        <v>0</v>
      </c>
      <c r="CJ98" s="159">
        <f ca="1">CI98-IF(CJ$70&lt;='תכנון הבראה'!$D73,'תכנון הבראה'!$C73,0)</f>
        <v>0</v>
      </c>
      <c r="CK98" s="159">
        <f ca="1">CJ98-IF(CK$70&lt;='תכנון הבראה'!$D73,'תכנון הבראה'!$C73,0)</f>
        <v>0</v>
      </c>
      <c r="CL98" s="159">
        <f ca="1">CK98-IF(CL$70&lt;='תכנון הבראה'!$D73,'תכנון הבראה'!$C73,0)</f>
        <v>0</v>
      </c>
      <c r="CM98" s="159">
        <f ca="1">CL98-IF(CM$70&lt;='תכנון הבראה'!$D73,'תכנון הבראה'!$C73,0)</f>
        <v>0</v>
      </c>
      <c r="CN98" s="159">
        <f ca="1">CM98-IF(CN$70&lt;='תכנון הבראה'!$D73,'תכנון הבראה'!$C73,0)</f>
        <v>0</v>
      </c>
      <c r="CO98" s="159">
        <f ca="1">CN98-IF(CO$70&lt;='תכנון הבראה'!$D73,'תכנון הבראה'!$C73,0)</f>
        <v>0</v>
      </c>
      <c r="CP98" s="159">
        <f ca="1">CO98-IF(CP$70&lt;='תכנון הבראה'!$D73,'תכנון הבראה'!$C73,0)</f>
        <v>0</v>
      </c>
      <c r="CQ98" s="159">
        <f ca="1">CP98-IF(CQ$70&lt;='תכנון הבראה'!$D73,'תכנון הבראה'!$C73,0)</f>
        <v>0</v>
      </c>
      <c r="CR98" s="159">
        <f ca="1">CQ98-IF(CR$70&lt;='תכנון הבראה'!$D73,'תכנון הבראה'!$C73,0)</f>
        <v>0</v>
      </c>
      <c r="CS98" s="159">
        <f ca="1">CR98-IF(CS$70&lt;='תכנון הבראה'!$D73,'תכנון הבראה'!$C73,0)</f>
        <v>0</v>
      </c>
      <c r="CT98" s="159">
        <f ca="1">CS98-IF(CT$70&lt;='תכנון הבראה'!$D73,'תכנון הבראה'!$C73,0)</f>
        <v>0</v>
      </c>
      <c r="CU98" s="159">
        <f ca="1">CT98-IF(CU$70&lt;='תכנון הבראה'!$D73,'תכנון הבראה'!$C73,0)</f>
        <v>0</v>
      </c>
      <c r="CV98" s="159">
        <f ca="1">CU98-IF(CV$70&lt;='תכנון הבראה'!$D73,'תכנון הבראה'!$C73,0)</f>
        <v>0</v>
      </c>
      <c r="CW98" s="159">
        <f ca="1">CV98-IF(CW$70&lt;='תכנון הבראה'!$D73,'תכנון הבראה'!$C73,0)</f>
        <v>0</v>
      </c>
      <c r="CX98" s="159">
        <f ca="1">CW98-IF(CX$70&lt;='תכנון הבראה'!$D73,'תכנון הבראה'!$C73,0)</f>
        <v>0</v>
      </c>
      <c r="CY98" s="159">
        <f ca="1">CX98-IF(CY$70&lt;='תכנון הבראה'!$D73,'תכנון הבראה'!$C73,0)</f>
        <v>0</v>
      </c>
      <c r="CZ98" s="159">
        <f ca="1">CY98-IF(CZ$70&lt;='תכנון הבראה'!$D73,'תכנון הבראה'!$C73,0)</f>
        <v>0</v>
      </c>
    </row>
    <row r="99" spans="1:105" ht="12.75" hidden="1" customHeight="1" outlineLevel="1">
      <c r="A99" s="192" t="str">
        <f ca="1">'תכנון הבראה'!A74</f>
        <v/>
      </c>
      <c r="B99" s="170"/>
      <c r="C99" s="171"/>
      <c r="D99" s="159">
        <f ca="1">'תכנון הבראה'!B74</f>
        <v>0</v>
      </c>
      <c r="E99" s="159">
        <f ca="1">D99-IF(E$70&lt;='תכנון הבראה'!$D74,'תכנון הבראה'!$C74,0)</f>
        <v>0</v>
      </c>
      <c r="F99" s="159">
        <f ca="1">E99-IF(F$70&lt;='תכנון הבראה'!$D74,'תכנון הבראה'!$C74,0)</f>
        <v>0</v>
      </c>
      <c r="G99" s="159">
        <f ca="1">F99-IF(G$70&lt;='תכנון הבראה'!$D74,'תכנון הבראה'!$C74,0)</f>
        <v>0</v>
      </c>
      <c r="H99" s="159">
        <f ca="1">G99-IF(H$70&lt;='תכנון הבראה'!$D74,'תכנון הבראה'!$C74,0)</f>
        <v>0</v>
      </c>
      <c r="I99" s="159">
        <f ca="1">H99-IF(I$70&lt;='תכנון הבראה'!$D74,'תכנון הבראה'!$C74,0)</f>
        <v>0</v>
      </c>
      <c r="J99" s="159">
        <f ca="1">I99-IF(J$70&lt;='תכנון הבראה'!$D74,'תכנון הבראה'!$C74,0)</f>
        <v>0</v>
      </c>
      <c r="K99" s="159">
        <f ca="1">J99-IF(K$70&lt;='תכנון הבראה'!$D74,'תכנון הבראה'!$C74,0)</f>
        <v>0</v>
      </c>
      <c r="L99" s="159">
        <f ca="1">K99-IF(L$70&lt;='תכנון הבראה'!$D74,'תכנון הבראה'!$C74,0)</f>
        <v>0</v>
      </c>
      <c r="M99" s="159">
        <f ca="1">L99-IF(M$70&lt;='תכנון הבראה'!$D74,'תכנון הבראה'!$C74,0)</f>
        <v>0</v>
      </c>
      <c r="N99" s="159">
        <f ca="1">M99-IF(N$70&lt;='תכנון הבראה'!$D74,'תכנון הבראה'!$C74,0)</f>
        <v>0</v>
      </c>
      <c r="O99" s="159">
        <f ca="1">N99-IF(O$70&lt;='תכנון הבראה'!$D74,'תכנון הבראה'!$C74,0)</f>
        <v>0</v>
      </c>
      <c r="P99" s="159">
        <f ca="1">O99-IF(P$70&lt;='תכנון הבראה'!$D74,'תכנון הבראה'!$C74,0)</f>
        <v>0</v>
      </c>
      <c r="Q99" s="159">
        <f ca="1">P99-IF(Q$70&lt;='תכנון הבראה'!$D74,'תכנון הבראה'!$C74,0)</f>
        <v>0</v>
      </c>
      <c r="R99" s="159">
        <f ca="1">Q99-IF(R$70&lt;='תכנון הבראה'!$D74,'תכנון הבראה'!$C74,0)</f>
        <v>0</v>
      </c>
      <c r="S99" s="159">
        <f ca="1">R99-IF(S$70&lt;='תכנון הבראה'!$D74,'תכנון הבראה'!$C74,0)</f>
        <v>0</v>
      </c>
      <c r="T99" s="159">
        <f ca="1">S99-IF(T$70&lt;='תכנון הבראה'!$D74,'תכנון הבראה'!$C74,0)</f>
        <v>0</v>
      </c>
      <c r="U99" s="159">
        <f ca="1">T99-IF(U$70&lt;='תכנון הבראה'!$D74,'תכנון הבראה'!$C74,0)</f>
        <v>0</v>
      </c>
      <c r="V99" s="159">
        <f ca="1">U99-IF(V$70&lt;='תכנון הבראה'!$D74,'תכנון הבראה'!$C74,0)</f>
        <v>0</v>
      </c>
      <c r="W99" s="159">
        <f ca="1">V99-IF(W$70&lt;='תכנון הבראה'!$D74,'תכנון הבראה'!$C74,0)</f>
        <v>0</v>
      </c>
      <c r="X99" s="159">
        <f ca="1">W99-IF(X$70&lt;='תכנון הבראה'!$D74,'תכנון הבראה'!$C74,0)</f>
        <v>0</v>
      </c>
      <c r="Y99" s="159">
        <f ca="1">X99-IF(Y$70&lt;='תכנון הבראה'!$D74,'תכנון הבראה'!$C74,0)</f>
        <v>0</v>
      </c>
      <c r="Z99" s="159">
        <f ca="1">Y99-IF(Z$70&lt;='תכנון הבראה'!$D74,'תכנון הבראה'!$C74,0)</f>
        <v>0</v>
      </c>
      <c r="AA99" s="159">
        <f ca="1">Z99-IF(AA$70&lt;='תכנון הבראה'!$D74,'תכנון הבראה'!$C74,0)</f>
        <v>0</v>
      </c>
      <c r="AB99" s="159">
        <f ca="1">AA99-IF(AB$70&lt;='תכנון הבראה'!$D74,'תכנון הבראה'!$C74,0)</f>
        <v>0</v>
      </c>
      <c r="AC99" s="159">
        <f ca="1">AB99-IF(AC$70&lt;='תכנון הבראה'!$D74,'תכנון הבראה'!$C74,0)</f>
        <v>0</v>
      </c>
      <c r="AD99" s="159">
        <f ca="1">AC99-IF(AD$70&lt;='תכנון הבראה'!$D74,'תכנון הבראה'!$C74,0)</f>
        <v>0</v>
      </c>
      <c r="AE99" s="159">
        <f ca="1">AD99-IF(AE$70&lt;='תכנון הבראה'!$D74,'תכנון הבראה'!$C74,0)</f>
        <v>0</v>
      </c>
      <c r="AF99" s="159">
        <f ca="1">AE99-IF(AF$70&lt;='תכנון הבראה'!$D74,'תכנון הבראה'!$C74,0)</f>
        <v>0</v>
      </c>
      <c r="AG99" s="159">
        <f ca="1">AF99-IF(AG$70&lt;='תכנון הבראה'!$D74,'תכנון הבראה'!$C74,0)</f>
        <v>0</v>
      </c>
      <c r="AH99" s="159">
        <f ca="1">AG99-IF(AH$70&lt;='תכנון הבראה'!$D74,'תכנון הבראה'!$C74,0)</f>
        <v>0</v>
      </c>
      <c r="AI99" s="159">
        <f ca="1">AH99-IF(AI$70&lt;='תכנון הבראה'!$D74,'תכנון הבראה'!$C74,0)</f>
        <v>0</v>
      </c>
      <c r="AJ99" s="159">
        <f ca="1">AI99-IF(AJ$70&lt;='תכנון הבראה'!$D74,'תכנון הבראה'!$C74,0)</f>
        <v>0</v>
      </c>
      <c r="AK99" s="159">
        <f ca="1">AJ99-IF(AK$70&lt;='תכנון הבראה'!$D74,'תכנון הבראה'!$C74,0)</f>
        <v>0</v>
      </c>
      <c r="AL99" s="159">
        <f ca="1">AK99-IF(AL$70&lt;='תכנון הבראה'!$D74,'תכנון הבראה'!$C74,0)</f>
        <v>0</v>
      </c>
      <c r="AM99" s="159">
        <f ca="1">AL99-IF(AM$70&lt;='תכנון הבראה'!$D74,'תכנון הבראה'!$C74,0)</f>
        <v>0</v>
      </c>
      <c r="AN99" s="159">
        <f ca="1">AM99-IF(AN$70&lt;='תכנון הבראה'!$D74,'תכנון הבראה'!$C74,0)</f>
        <v>0</v>
      </c>
      <c r="AO99" s="159">
        <f ca="1">AN99-IF(AO$70&lt;='תכנון הבראה'!$D74,'תכנון הבראה'!$C74,0)</f>
        <v>0</v>
      </c>
      <c r="AP99" s="159">
        <f ca="1">AO99-IF(AP$70&lt;='תכנון הבראה'!$D74,'תכנון הבראה'!$C74,0)</f>
        <v>0</v>
      </c>
      <c r="AQ99" s="159">
        <f ca="1">AP99-IF(AQ$70&lt;='תכנון הבראה'!$D74,'תכנון הבראה'!$C74,0)</f>
        <v>0</v>
      </c>
      <c r="AR99" s="159">
        <f ca="1">AQ99-IF(AR$70&lt;='תכנון הבראה'!$D74,'תכנון הבראה'!$C74,0)</f>
        <v>0</v>
      </c>
      <c r="AS99" s="159">
        <f ca="1">AR99-IF(AS$70&lt;='תכנון הבראה'!$D74,'תכנון הבראה'!$C74,0)</f>
        <v>0</v>
      </c>
      <c r="AT99" s="159">
        <f ca="1">AS99-IF(AT$70&lt;='תכנון הבראה'!$D74,'תכנון הבראה'!$C74,0)</f>
        <v>0</v>
      </c>
      <c r="AU99" s="159">
        <f ca="1">AT99-IF(AU$70&lt;='תכנון הבראה'!$D74,'תכנון הבראה'!$C74,0)</f>
        <v>0</v>
      </c>
      <c r="AV99" s="159">
        <f ca="1">AU99-IF(AV$70&lt;='תכנון הבראה'!$D74,'תכנון הבראה'!$C74,0)</f>
        <v>0</v>
      </c>
      <c r="AW99" s="159">
        <f ca="1">AV99-IF(AW$70&lt;='תכנון הבראה'!$D74,'תכנון הבראה'!$C74,0)</f>
        <v>0</v>
      </c>
      <c r="AX99" s="159">
        <f ca="1">AW99-IF(AX$70&lt;='תכנון הבראה'!$D74,'תכנון הבראה'!$C74,0)</f>
        <v>0</v>
      </c>
      <c r="AY99" s="159">
        <f ca="1">AX99-IF(AY$70&lt;='תכנון הבראה'!$D74,'תכנון הבראה'!$C74,0)</f>
        <v>0</v>
      </c>
      <c r="AZ99" s="159">
        <f ca="1">AY99-IF(AZ$70&lt;='תכנון הבראה'!$D74,'תכנון הבראה'!$C74,0)</f>
        <v>0</v>
      </c>
      <c r="BA99" s="159">
        <f ca="1">AZ99-IF(BA$70&lt;='תכנון הבראה'!$D74,'תכנון הבראה'!$C74,0)</f>
        <v>0</v>
      </c>
      <c r="BB99" s="159">
        <f ca="1">BA99-IF(BB$70&lt;='תכנון הבראה'!$D74,'תכנון הבראה'!$C74,0)</f>
        <v>0</v>
      </c>
      <c r="BC99" s="159">
        <f ca="1">BB99-IF(BC$70&lt;='תכנון הבראה'!$D74,'תכנון הבראה'!$C74,0)</f>
        <v>0</v>
      </c>
      <c r="BD99" s="159">
        <f ca="1">BC99-IF(BD$70&lt;='תכנון הבראה'!$D74,'תכנון הבראה'!$C74,0)</f>
        <v>0</v>
      </c>
      <c r="BE99" s="159">
        <f ca="1">BD99-IF(BE$70&lt;='תכנון הבראה'!$D74,'תכנון הבראה'!$C74,0)</f>
        <v>0</v>
      </c>
      <c r="BF99" s="159">
        <f ca="1">BE99-IF(BF$70&lt;='תכנון הבראה'!$D74,'תכנון הבראה'!$C74,0)</f>
        <v>0</v>
      </c>
      <c r="BG99" s="159">
        <f ca="1">BF99-IF(BG$70&lt;='תכנון הבראה'!$D74,'תכנון הבראה'!$C74,0)</f>
        <v>0</v>
      </c>
      <c r="BH99" s="159">
        <f ca="1">BG99-IF(BH$70&lt;='תכנון הבראה'!$D74,'תכנון הבראה'!$C74,0)</f>
        <v>0</v>
      </c>
      <c r="BI99" s="159">
        <f ca="1">BH99-IF(BI$70&lt;='תכנון הבראה'!$D74,'תכנון הבראה'!$C74,0)</f>
        <v>0</v>
      </c>
      <c r="BJ99" s="159">
        <f ca="1">BI99-IF(BJ$70&lt;='תכנון הבראה'!$D74,'תכנון הבראה'!$C74,0)</f>
        <v>0</v>
      </c>
      <c r="BK99" s="159">
        <f ca="1">BJ99-IF(BK$70&lt;='תכנון הבראה'!$D74,'תכנון הבראה'!$C74,0)</f>
        <v>0</v>
      </c>
      <c r="BL99" s="159">
        <f ca="1">BK99-IF(BL$70&lt;='תכנון הבראה'!$D74,'תכנון הבראה'!$C74,0)</f>
        <v>0</v>
      </c>
      <c r="BM99" s="159">
        <f ca="1">BL99-IF(BM$70&lt;='תכנון הבראה'!$D74,'תכנון הבראה'!$C74,0)</f>
        <v>0</v>
      </c>
      <c r="BN99" s="159">
        <f ca="1">BM99-IF(BN$70&lt;='תכנון הבראה'!$D74,'תכנון הבראה'!$C74,0)</f>
        <v>0</v>
      </c>
      <c r="BO99" s="159">
        <f ca="1">BN99-IF(BO$70&lt;='תכנון הבראה'!$D74,'תכנון הבראה'!$C74,0)</f>
        <v>0</v>
      </c>
      <c r="BP99" s="159">
        <f ca="1">BO99-IF(BP$70&lt;='תכנון הבראה'!$D74,'תכנון הבראה'!$C74,0)</f>
        <v>0</v>
      </c>
      <c r="BQ99" s="159">
        <f ca="1">BP99-IF(BQ$70&lt;='תכנון הבראה'!$D74,'תכנון הבראה'!$C74,0)</f>
        <v>0</v>
      </c>
      <c r="BR99" s="159">
        <f ca="1">BQ99-IF(BR$70&lt;='תכנון הבראה'!$D74,'תכנון הבראה'!$C74,0)</f>
        <v>0</v>
      </c>
      <c r="BS99" s="159">
        <f ca="1">BR99-IF(BS$70&lt;='תכנון הבראה'!$D74,'תכנון הבראה'!$C74,0)</f>
        <v>0</v>
      </c>
      <c r="BT99" s="159">
        <f ca="1">BS99-IF(BT$70&lt;='תכנון הבראה'!$D74,'תכנון הבראה'!$C74,0)</f>
        <v>0</v>
      </c>
      <c r="BU99" s="159">
        <f ca="1">BT99-IF(BU$70&lt;='תכנון הבראה'!$D74,'תכנון הבראה'!$C74,0)</f>
        <v>0</v>
      </c>
      <c r="BV99" s="159">
        <f ca="1">BU99-IF(BV$70&lt;='תכנון הבראה'!$D74,'תכנון הבראה'!$C74,0)</f>
        <v>0</v>
      </c>
      <c r="BW99" s="159">
        <f ca="1">BV99-IF(BW$70&lt;='תכנון הבראה'!$D74,'תכנון הבראה'!$C74,0)</f>
        <v>0</v>
      </c>
      <c r="BX99" s="159">
        <f ca="1">BW99-IF(BX$70&lt;='תכנון הבראה'!$D74,'תכנון הבראה'!$C74,0)</f>
        <v>0</v>
      </c>
      <c r="BY99" s="159">
        <f ca="1">BX99-IF(BY$70&lt;='תכנון הבראה'!$D74,'תכנון הבראה'!$C74,0)</f>
        <v>0</v>
      </c>
      <c r="BZ99" s="159">
        <f ca="1">BY99-IF(BZ$70&lt;='תכנון הבראה'!$D74,'תכנון הבראה'!$C74,0)</f>
        <v>0</v>
      </c>
      <c r="CA99" s="159">
        <f ca="1">BZ99-IF(CA$70&lt;='תכנון הבראה'!$D74,'תכנון הבראה'!$C74,0)</f>
        <v>0</v>
      </c>
      <c r="CB99" s="159">
        <f ca="1">CA99-IF(CB$70&lt;='תכנון הבראה'!$D74,'תכנון הבראה'!$C74,0)</f>
        <v>0</v>
      </c>
      <c r="CC99" s="159">
        <f ca="1">CB99-IF(CC$70&lt;='תכנון הבראה'!$D74,'תכנון הבראה'!$C74,0)</f>
        <v>0</v>
      </c>
      <c r="CD99" s="159">
        <f ca="1">CC99-IF(CD$70&lt;='תכנון הבראה'!$D74,'תכנון הבראה'!$C74,0)</f>
        <v>0</v>
      </c>
      <c r="CE99" s="159">
        <f ca="1">CD99-IF(CE$70&lt;='תכנון הבראה'!$D74,'תכנון הבראה'!$C74,0)</f>
        <v>0</v>
      </c>
      <c r="CF99" s="159">
        <f ca="1">CE99-IF(CF$70&lt;='תכנון הבראה'!$D74,'תכנון הבראה'!$C74,0)</f>
        <v>0</v>
      </c>
      <c r="CG99" s="159">
        <f ca="1">CF99-IF(CG$70&lt;='תכנון הבראה'!$D74,'תכנון הבראה'!$C74,0)</f>
        <v>0</v>
      </c>
      <c r="CH99" s="159">
        <f ca="1">CG99-IF(CH$70&lt;='תכנון הבראה'!$D74,'תכנון הבראה'!$C74,0)</f>
        <v>0</v>
      </c>
      <c r="CI99" s="159">
        <f ca="1">CH99-IF(CI$70&lt;='תכנון הבראה'!$D74,'תכנון הבראה'!$C74,0)</f>
        <v>0</v>
      </c>
      <c r="CJ99" s="159">
        <f ca="1">CI99-IF(CJ$70&lt;='תכנון הבראה'!$D74,'תכנון הבראה'!$C74,0)</f>
        <v>0</v>
      </c>
      <c r="CK99" s="159">
        <f ca="1">CJ99-IF(CK$70&lt;='תכנון הבראה'!$D74,'תכנון הבראה'!$C74,0)</f>
        <v>0</v>
      </c>
      <c r="CL99" s="159">
        <f ca="1">CK99-IF(CL$70&lt;='תכנון הבראה'!$D74,'תכנון הבראה'!$C74,0)</f>
        <v>0</v>
      </c>
      <c r="CM99" s="159">
        <f ca="1">CL99-IF(CM$70&lt;='תכנון הבראה'!$D74,'תכנון הבראה'!$C74,0)</f>
        <v>0</v>
      </c>
      <c r="CN99" s="159">
        <f ca="1">CM99-IF(CN$70&lt;='תכנון הבראה'!$D74,'תכנון הבראה'!$C74,0)</f>
        <v>0</v>
      </c>
      <c r="CO99" s="159">
        <f ca="1">CN99-IF(CO$70&lt;='תכנון הבראה'!$D74,'תכנון הבראה'!$C74,0)</f>
        <v>0</v>
      </c>
      <c r="CP99" s="159">
        <f ca="1">CO99-IF(CP$70&lt;='תכנון הבראה'!$D74,'תכנון הבראה'!$C74,0)</f>
        <v>0</v>
      </c>
      <c r="CQ99" s="159">
        <f ca="1">CP99-IF(CQ$70&lt;='תכנון הבראה'!$D74,'תכנון הבראה'!$C74,0)</f>
        <v>0</v>
      </c>
      <c r="CR99" s="159">
        <f ca="1">CQ99-IF(CR$70&lt;='תכנון הבראה'!$D74,'תכנון הבראה'!$C74,0)</f>
        <v>0</v>
      </c>
      <c r="CS99" s="159">
        <f ca="1">CR99-IF(CS$70&lt;='תכנון הבראה'!$D74,'תכנון הבראה'!$C74,0)</f>
        <v>0</v>
      </c>
      <c r="CT99" s="159">
        <f ca="1">CS99-IF(CT$70&lt;='תכנון הבראה'!$D74,'תכנון הבראה'!$C74,0)</f>
        <v>0</v>
      </c>
      <c r="CU99" s="159">
        <f ca="1">CT99-IF(CU$70&lt;='תכנון הבראה'!$D74,'תכנון הבראה'!$C74,0)</f>
        <v>0</v>
      </c>
      <c r="CV99" s="159">
        <f ca="1">CU99-IF(CV$70&lt;='תכנון הבראה'!$D74,'תכנון הבראה'!$C74,0)</f>
        <v>0</v>
      </c>
      <c r="CW99" s="159">
        <f ca="1">CV99-IF(CW$70&lt;='תכנון הבראה'!$D74,'תכנון הבראה'!$C74,0)</f>
        <v>0</v>
      </c>
      <c r="CX99" s="159">
        <f ca="1">CW99-IF(CX$70&lt;='תכנון הבראה'!$D74,'תכנון הבראה'!$C74,0)</f>
        <v>0</v>
      </c>
      <c r="CY99" s="159">
        <f ca="1">CX99-IF(CY$70&lt;='תכנון הבראה'!$D74,'תכנון הבראה'!$C74,0)</f>
        <v>0</v>
      </c>
      <c r="CZ99" s="159">
        <f ca="1">CY99-IF(CZ$70&lt;='תכנון הבראה'!$D74,'תכנון הבראה'!$C74,0)</f>
        <v>0</v>
      </c>
    </row>
    <row r="100" spans="1:105" ht="12.75" hidden="1" customHeight="1" outlineLevel="1">
      <c r="A100" s="192" t="str">
        <f ca="1">'תכנון הבראה'!A75</f>
        <v/>
      </c>
      <c r="B100" s="170"/>
      <c r="C100" s="171"/>
      <c r="D100" s="159">
        <f ca="1">'תכנון הבראה'!B75</f>
        <v>0</v>
      </c>
      <c r="E100" s="159">
        <f ca="1">D100-IF(E$70&lt;='תכנון הבראה'!$D75,'תכנון הבראה'!$C75,0)</f>
        <v>0</v>
      </c>
      <c r="F100" s="159">
        <f ca="1">E100-IF(F$70&lt;='תכנון הבראה'!$D75,'תכנון הבראה'!$C75,0)</f>
        <v>0</v>
      </c>
      <c r="G100" s="159">
        <f ca="1">F100-IF(G$70&lt;='תכנון הבראה'!$D75,'תכנון הבראה'!$C75,0)</f>
        <v>0</v>
      </c>
      <c r="H100" s="159">
        <f ca="1">G100-IF(H$70&lt;='תכנון הבראה'!$D75,'תכנון הבראה'!$C75,0)</f>
        <v>0</v>
      </c>
      <c r="I100" s="159">
        <f ca="1">H100-IF(I$70&lt;='תכנון הבראה'!$D75,'תכנון הבראה'!$C75,0)</f>
        <v>0</v>
      </c>
      <c r="J100" s="159">
        <f ca="1">I100-IF(J$70&lt;='תכנון הבראה'!$D75,'תכנון הבראה'!$C75,0)</f>
        <v>0</v>
      </c>
      <c r="K100" s="159">
        <f ca="1">J100-IF(K$70&lt;='תכנון הבראה'!$D75,'תכנון הבראה'!$C75,0)</f>
        <v>0</v>
      </c>
      <c r="L100" s="159">
        <f ca="1">K100-IF(L$70&lt;='תכנון הבראה'!$D75,'תכנון הבראה'!$C75,0)</f>
        <v>0</v>
      </c>
      <c r="M100" s="159">
        <f ca="1">L100-IF(M$70&lt;='תכנון הבראה'!$D75,'תכנון הבראה'!$C75,0)</f>
        <v>0</v>
      </c>
      <c r="N100" s="159">
        <f ca="1">M100-IF(N$70&lt;='תכנון הבראה'!$D75,'תכנון הבראה'!$C75,0)</f>
        <v>0</v>
      </c>
      <c r="O100" s="159">
        <f ca="1">N100-IF(O$70&lt;='תכנון הבראה'!$D75,'תכנון הבראה'!$C75,0)</f>
        <v>0</v>
      </c>
      <c r="P100" s="159">
        <f ca="1">O100-IF(P$70&lt;='תכנון הבראה'!$D75,'תכנון הבראה'!$C75,0)</f>
        <v>0</v>
      </c>
      <c r="Q100" s="159">
        <f ca="1">P100-IF(Q$70&lt;='תכנון הבראה'!$D75,'תכנון הבראה'!$C75,0)</f>
        <v>0</v>
      </c>
      <c r="R100" s="159">
        <f ca="1">Q100-IF(R$70&lt;='תכנון הבראה'!$D75,'תכנון הבראה'!$C75,0)</f>
        <v>0</v>
      </c>
      <c r="S100" s="159">
        <f ca="1">R100-IF(S$70&lt;='תכנון הבראה'!$D75,'תכנון הבראה'!$C75,0)</f>
        <v>0</v>
      </c>
      <c r="T100" s="159">
        <f ca="1">S100-IF(T$70&lt;='תכנון הבראה'!$D75,'תכנון הבראה'!$C75,0)</f>
        <v>0</v>
      </c>
      <c r="U100" s="159">
        <f ca="1">T100-IF(U$70&lt;='תכנון הבראה'!$D75,'תכנון הבראה'!$C75,0)</f>
        <v>0</v>
      </c>
      <c r="V100" s="159">
        <f ca="1">U100-IF(V$70&lt;='תכנון הבראה'!$D75,'תכנון הבראה'!$C75,0)</f>
        <v>0</v>
      </c>
      <c r="W100" s="159">
        <f ca="1">V100-IF(W$70&lt;='תכנון הבראה'!$D75,'תכנון הבראה'!$C75,0)</f>
        <v>0</v>
      </c>
      <c r="X100" s="159">
        <f ca="1">W100-IF(X$70&lt;='תכנון הבראה'!$D75,'תכנון הבראה'!$C75,0)</f>
        <v>0</v>
      </c>
      <c r="Y100" s="159">
        <f ca="1">X100-IF(Y$70&lt;='תכנון הבראה'!$D75,'תכנון הבראה'!$C75,0)</f>
        <v>0</v>
      </c>
      <c r="Z100" s="159">
        <f ca="1">Y100-IF(Z$70&lt;='תכנון הבראה'!$D75,'תכנון הבראה'!$C75,0)</f>
        <v>0</v>
      </c>
      <c r="AA100" s="159">
        <f ca="1">Z100-IF(AA$70&lt;='תכנון הבראה'!$D75,'תכנון הבראה'!$C75,0)</f>
        <v>0</v>
      </c>
      <c r="AB100" s="159">
        <f ca="1">AA100-IF(AB$70&lt;='תכנון הבראה'!$D75,'תכנון הבראה'!$C75,0)</f>
        <v>0</v>
      </c>
      <c r="AC100" s="159">
        <f ca="1">AB100-IF(AC$70&lt;='תכנון הבראה'!$D75,'תכנון הבראה'!$C75,0)</f>
        <v>0</v>
      </c>
      <c r="AD100" s="159">
        <f ca="1">AC100-IF(AD$70&lt;='תכנון הבראה'!$D75,'תכנון הבראה'!$C75,0)</f>
        <v>0</v>
      </c>
      <c r="AE100" s="159">
        <f ca="1">AD100-IF(AE$70&lt;='תכנון הבראה'!$D75,'תכנון הבראה'!$C75,0)</f>
        <v>0</v>
      </c>
      <c r="AF100" s="159">
        <f ca="1">AE100-IF(AF$70&lt;='תכנון הבראה'!$D75,'תכנון הבראה'!$C75,0)</f>
        <v>0</v>
      </c>
      <c r="AG100" s="159">
        <f ca="1">AF100-IF(AG$70&lt;='תכנון הבראה'!$D75,'תכנון הבראה'!$C75,0)</f>
        <v>0</v>
      </c>
      <c r="AH100" s="159">
        <f ca="1">AG100-IF(AH$70&lt;='תכנון הבראה'!$D75,'תכנון הבראה'!$C75,0)</f>
        <v>0</v>
      </c>
      <c r="AI100" s="159">
        <f ca="1">AH100-IF(AI$70&lt;='תכנון הבראה'!$D75,'תכנון הבראה'!$C75,0)</f>
        <v>0</v>
      </c>
      <c r="AJ100" s="159">
        <f ca="1">AI100-IF(AJ$70&lt;='תכנון הבראה'!$D75,'תכנון הבראה'!$C75,0)</f>
        <v>0</v>
      </c>
      <c r="AK100" s="159">
        <f ca="1">AJ100-IF(AK$70&lt;='תכנון הבראה'!$D75,'תכנון הבראה'!$C75,0)</f>
        <v>0</v>
      </c>
      <c r="AL100" s="159">
        <f ca="1">AK100-IF(AL$70&lt;='תכנון הבראה'!$D75,'תכנון הבראה'!$C75,0)</f>
        <v>0</v>
      </c>
      <c r="AM100" s="159">
        <f ca="1">AL100-IF(AM$70&lt;='תכנון הבראה'!$D75,'תכנון הבראה'!$C75,0)</f>
        <v>0</v>
      </c>
      <c r="AN100" s="159">
        <f ca="1">AM100-IF(AN$70&lt;='תכנון הבראה'!$D75,'תכנון הבראה'!$C75,0)</f>
        <v>0</v>
      </c>
      <c r="AO100" s="159">
        <f ca="1">AN100-IF(AO$70&lt;='תכנון הבראה'!$D75,'תכנון הבראה'!$C75,0)</f>
        <v>0</v>
      </c>
      <c r="AP100" s="159">
        <f ca="1">AO100-IF(AP$70&lt;='תכנון הבראה'!$D75,'תכנון הבראה'!$C75,0)</f>
        <v>0</v>
      </c>
      <c r="AQ100" s="159">
        <f ca="1">AP100-IF(AQ$70&lt;='תכנון הבראה'!$D75,'תכנון הבראה'!$C75,0)</f>
        <v>0</v>
      </c>
      <c r="AR100" s="159">
        <f ca="1">AQ100-IF(AR$70&lt;='תכנון הבראה'!$D75,'תכנון הבראה'!$C75,0)</f>
        <v>0</v>
      </c>
      <c r="AS100" s="159">
        <f ca="1">AR100-IF(AS$70&lt;='תכנון הבראה'!$D75,'תכנון הבראה'!$C75,0)</f>
        <v>0</v>
      </c>
      <c r="AT100" s="159">
        <f ca="1">AS100-IF(AT$70&lt;='תכנון הבראה'!$D75,'תכנון הבראה'!$C75,0)</f>
        <v>0</v>
      </c>
      <c r="AU100" s="159">
        <f ca="1">AT100-IF(AU$70&lt;='תכנון הבראה'!$D75,'תכנון הבראה'!$C75,0)</f>
        <v>0</v>
      </c>
      <c r="AV100" s="159">
        <f ca="1">AU100-IF(AV$70&lt;='תכנון הבראה'!$D75,'תכנון הבראה'!$C75,0)</f>
        <v>0</v>
      </c>
      <c r="AW100" s="159">
        <f ca="1">AV100-IF(AW$70&lt;='תכנון הבראה'!$D75,'תכנון הבראה'!$C75,0)</f>
        <v>0</v>
      </c>
      <c r="AX100" s="159">
        <f ca="1">AW100-IF(AX$70&lt;='תכנון הבראה'!$D75,'תכנון הבראה'!$C75,0)</f>
        <v>0</v>
      </c>
      <c r="AY100" s="159">
        <f ca="1">AX100-IF(AY$70&lt;='תכנון הבראה'!$D75,'תכנון הבראה'!$C75,0)</f>
        <v>0</v>
      </c>
      <c r="AZ100" s="159">
        <f ca="1">AY100-IF(AZ$70&lt;='תכנון הבראה'!$D75,'תכנון הבראה'!$C75,0)</f>
        <v>0</v>
      </c>
      <c r="BA100" s="159">
        <f ca="1">AZ100-IF(BA$70&lt;='תכנון הבראה'!$D75,'תכנון הבראה'!$C75,0)</f>
        <v>0</v>
      </c>
      <c r="BB100" s="159">
        <f ca="1">BA100-IF(BB$70&lt;='תכנון הבראה'!$D75,'תכנון הבראה'!$C75,0)</f>
        <v>0</v>
      </c>
      <c r="BC100" s="159">
        <f ca="1">BB100-IF(BC$70&lt;='תכנון הבראה'!$D75,'תכנון הבראה'!$C75,0)</f>
        <v>0</v>
      </c>
      <c r="BD100" s="159">
        <f ca="1">BC100-IF(BD$70&lt;='תכנון הבראה'!$D75,'תכנון הבראה'!$C75,0)</f>
        <v>0</v>
      </c>
      <c r="BE100" s="159">
        <f ca="1">BD100-IF(BE$70&lt;='תכנון הבראה'!$D75,'תכנון הבראה'!$C75,0)</f>
        <v>0</v>
      </c>
      <c r="BF100" s="159">
        <f ca="1">BE100-IF(BF$70&lt;='תכנון הבראה'!$D75,'תכנון הבראה'!$C75,0)</f>
        <v>0</v>
      </c>
      <c r="BG100" s="159">
        <f ca="1">BF100-IF(BG$70&lt;='תכנון הבראה'!$D75,'תכנון הבראה'!$C75,0)</f>
        <v>0</v>
      </c>
      <c r="BH100" s="159">
        <f ca="1">BG100-IF(BH$70&lt;='תכנון הבראה'!$D75,'תכנון הבראה'!$C75,0)</f>
        <v>0</v>
      </c>
      <c r="BI100" s="159">
        <f ca="1">BH100-IF(BI$70&lt;='תכנון הבראה'!$D75,'תכנון הבראה'!$C75,0)</f>
        <v>0</v>
      </c>
      <c r="BJ100" s="159">
        <f ca="1">BI100-IF(BJ$70&lt;='תכנון הבראה'!$D75,'תכנון הבראה'!$C75,0)</f>
        <v>0</v>
      </c>
      <c r="BK100" s="159">
        <f ca="1">BJ100-IF(BK$70&lt;='תכנון הבראה'!$D75,'תכנון הבראה'!$C75,0)</f>
        <v>0</v>
      </c>
      <c r="BL100" s="159">
        <f ca="1">BK100-IF(BL$70&lt;='תכנון הבראה'!$D75,'תכנון הבראה'!$C75,0)</f>
        <v>0</v>
      </c>
      <c r="BM100" s="159">
        <f ca="1">BL100-IF(BM$70&lt;='תכנון הבראה'!$D75,'תכנון הבראה'!$C75,0)</f>
        <v>0</v>
      </c>
      <c r="BN100" s="159">
        <f ca="1">BM100-IF(BN$70&lt;='תכנון הבראה'!$D75,'תכנון הבראה'!$C75,0)</f>
        <v>0</v>
      </c>
      <c r="BO100" s="159">
        <f ca="1">BN100-IF(BO$70&lt;='תכנון הבראה'!$D75,'תכנון הבראה'!$C75,0)</f>
        <v>0</v>
      </c>
      <c r="BP100" s="159">
        <f ca="1">BO100-IF(BP$70&lt;='תכנון הבראה'!$D75,'תכנון הבראה'!$C75,0)</f>
        <v>0</v>
      </c>
      <c r="BQ100" s="159">
        <f ca="1">BP100-IF(BQ$70&lt;='תכנון הבראה'!$D75,'תכנון הבראה'!$C75,0)</f>
        <v>0</v>
      </c>
      <c r="BR100" s="159">
        <f ca="1">BQ100-IF(BR$70&lt;='תכנון הבראה'!$D75,'תכנון הבראה'!$C75,0)</f>
        <v>0</v>
      </c>
      <c r="BS100" s="159">
        <f ca="1">BR100-IF(BS$70&lt;='תכנון הבראה'!$D75,'תכנון הבראה'!$C75,0)</f>
        <v>0</v>
      </c>
      <c r="BT100" s="159">
        <f ca="1">BS100-IF(BT$70&lt;='תכנון הבראה'!$D75,'תכנון הבראה'!$C75,0)</f>
        <v>0</v>
      </c>
      <c r="BU100" s="159">
        <f ca="1">BT100-IF(BU$70&lt;='תכנון הבראה'!$D75,'תכנון הבראה'!$C75,0)</f>
        <v>0</v>
      </c>
      <c r="BV100" s="159">
        <f ca="1">BU100-IF(BV$70&lt;='תכנון הבראה'!$D75,'תכנון הבראה'!$C75,0)</f>
        <v>0</v>
      </c>
      <c r="BW100" s="159">
        <f ca="1">BV100-IF(BW$70&lt;='תכנון הבראה'!$D75,'תכנון הבראה'!$C75,0)</f>
        <v>0</v>
      </c>
      <c r="BX100" s="159">
        <f ca="1">BW100-IF(BX$70&lt;='תכנון הבראה'!$D75,'תכנון הבראה'!$C75,0)</f>
        <v>0</v>
      </c>
      <c r="BY100" s="159">
        <f ca="1">BX100-IF(BY$70&lt;='תכנון הבראה'!$D75,'תכנון הבראה'!$C75,0)</f>
        <v>0</v>
      </c>
      <c r="BZ100" s="159">
        <f ca="1">BY100-IF(BZ$70&lt;='תכנון הבראה'!$D75,'תכנון הבראה'!$C75,0)</f>
        <v>0</v>
      </c>
      <c r="CA100" s="159">
        <f ca="1">BZ100-IF(CA$70&lt;='תכנון הבראה'!$D75,'תכנון הבראה'!$C75,0)</f>
        <v>0</v>
      </c>
      <c r="CB100" s="159">
        <f ca="1">CA100-IF(CB$70&lt;='תכנון הבראה'!$D75,'תכנון הבראה'!$C75,0)</f>
        <v>0</v>
      </c>
      <c r="CC100" s="159">
        <f ca="1">CB100-IF(CC$70&lt;='תכנון הבראה'!$D75,'תכנון הבראה'!$C75,0)</f>
        <v>0</v>
      </c>
      <c r="CD100" s="159">
        <f ca="1">CC100-IF(CD$70&lt;='תכנון הבראה'!$D75,'תכנון הבראה'!$C75,0)</f>
        <v>0</v>
      </c>
      <c r="CE100" s="159">
        <f ca="1">CD100-IF(CE$70&lt;='תכנון הבראה'!$D75,'תכנון הבראה'!$C75,0)</f>
        <v>0</v>
      </c>
      <c r="CF100" s="159">
        <f ca="1">CE100-IF(CF$70&lt;='תכנון הבראה'!$D75,'תכנון הבראה'!$C75,0)</f>
        <v>0</v>
      </c>
      <c r="CG100" s="159">
        <f ca="1">CF100-IF(CG$70&lt;='תכנון הבראה'!$D75,'תכנון הבראה'!$C75,0)</f>
        <v>0</v>
      </c>
      <c r="CH100" s="159">
        <f ca="1">CG100-IF(CH$70&lt;='תכנון הבראה'!$D75,'תכנון הבראה'!$C75,0)</f>
        <v>0</v>
      </c>
      <c r="CI100" s="159">
        <f ca="1">CH100-IF(CI$70&lt;='תכנון הבראה'!$D75,'תכנון הבראה'!$C75,0)</f>
        <v>0</v>
      </c>
      <c r="CJ100" s="159">
        <f ca="1">CI100-IF(CJ$70&lt;='תכנון הבראה'!$D75,'תכנון הבראה'!$C75,0)</f>
        <v>0</v>
      </c>
      <c r="CK100" s="159">
        <f ca="1">CJ100-IF(CK$70&lt;='תכנון הבראה'!$D75,'תכנון הבראה'!$C75,0)</f>
        <v>0</v>
      </c>
      <c r="CL100" s="159">
        <f ca="1">CK100-IF(CL$70&lt;='תכנון הבראה'!$D75,'תכנון הבראה'!$C75,0)</f>
        <v>0</v>
      </c>
      <c r="CM100" s="159">
        <f ca="1">CL100-IF(CM$70&lt;='תכנון הבראה'!$D75,'תכנון הבראה'!$C75,0)</f>
        <v>0</v>
      </c>
      <c r="CN100" s="159">
        <f ca="1">CM100-IF(CN$70&lt;='תכנון הבראה'!$D75,'תכנון הבראה'!$C75,0)</f>
        <v>0</v>
      </c>
      <c r="CO100" s="159">
        <f ca="1">CN100-IF(CO$70&lt;='תכנון הבראה'!$D75,'תכנון הבראה'!$C75,0)</f>
        <v>0</v>
      </c>
      <c r="CP100" s="159">
        <f ca="1">CO100-IF(CP$70&lt;='תכנון הבראה'!$D75,'תכנון הבראה'!$C75,0)</f>
        <v>0</v>
      </c>
      <c r="CQ100" s="159">
        <f ca="1">CP100-IF(CQ$70&lt;='תכנון הבראה'!$D75,'תכנון הבראה'!$C75,0)</f>
        <v>0</v>
      </c>
      <c r="CR100" s="159">
        <f ca="1">CQ100-IF(CR$70&lt;='תכנון הבראה'!$D75,'תכנון הבראה'!$C75,0)</f>
        <v>0</v>
      </c>
      <c r="CS100" s="159">
        <f ca="1">CR100-IF(CS$70&lt;='תכנון הבראה'!$D75,'תכנון הבראה'!$C75,0)</f>
        <v>0</v>
      </c>
      <c r="CT100" s="159">
        <f ca="1">CS100-IF(CT$70&lt;='תכנון הבראה'!$D75,'תכנון הבראה'!$C75,0)</f>
        <v>0</v>
      </c>
      <c r="CU100" s="159">
        <f ca="1">CT100-IF(CU$70&lt;='תכנון הבראה'!$D75,'תכנון הבראה'!$C75,0)</f>
        <v>0</v>
      </c>
      <c r="CV100" s="159">
        <f ca="1">CU100-IF(CV$70&lt;='תכנון הבראה'!$D75,'תכנון הבראה'!$C75,0)</f>
        <v>0</v>
      </c>
      <c r="CW100" s="159">
        <f ca="1">CV100-IF(CW$70&lt;='תכנון הבראה'!$D75,'תכנון הבראה'!$C75,0)</f>
        <v>0</v>
      </c>
      <c r="CX100" s="159">
        <f ca="1">CW100-IF(CX$70&lt;='תכנון הבראה'!$D75,'תכנון הבראה'!$C75,0)</f>
        <v>0</v>
      </c>
      <c r="CY100" s="159">
        <f ca="1">CX100-IF(CY$70&lt;='תכנון הבראה'!$D75,'תכנון הבראה'!$C75,0)</f>
        <v>0</v>
      </c>
      <c r="CZ100" s="159">
        <f ca="1">CY100-IF(CZ$70&lt;='תכנון הבראה'!$D75,'תכנון הבראה'!$C75,0)</f>
        <v>0</v>
      </c>
    </row>
    <row r="101" spans="1:105" ht="12.75" hidden="1" customHeight="1" outlineLevel="1">
      <c r="A101" s="192" t="str">
        <f ca="1">'תכנון הבראה'!A76</f>
        <v/>
      </c>
      <c r="B101" s="170"/>
      <c r="C101" s="171"/>
      <c r="D101" s="159">
        <f ca="1">'תכנון הבראה'!B76</f>
        <v>0</v>
      </c>
      <c r="E101" s="159">
        <f ca="1">D101-IF(E$70&lt;='תכנון הבראה'!$D76,'תכנון הבראה'!$C76,0)</f>
        <v>0</v>
      </c>
      <c r="F101" s="159">
        <f ca="1">E101-IF(F$70&lt;='תכנון הבראה'!$D76,'תכנון הבראה'!$C76,0)</f>
        <v>0</v>
      </c>
      <c r="G101" s="159">
        <f ca="1">F101-IF(G$70&lt;='תכנון הבראה'!$D76,'תכנון הבראה'!$C76,0)</f>
        <v>0</v>
      </c>
      <c r="H101" s="159">
        <f ca="1">G101-IF(H$70&lt;='תכנון הבראה'!$D76,'תכנון הבראה'!$C76,0)</f>
        <v>0</v>
      </c>
      <c r="I101" s="159">
        <f ca="1">H101-IF(I$70&lt;='תכנון הבראה'!$D76,'תכנון הבראה'!$C76,0)</f>
        <v>0</v>
      </c>
      <c r="J101" s="159">
        <f ca="1">I101-IF(J$70&lt;='תכנון הבראה'!$D76,'תכנון הבראה'!$C76,0)</f>
        <v>0</v>
      </c>
      <c r="K101" s="159">
        <f ca="1">J101-IF(K$70&lt;='תכנון הבראה'!$D76,'תכנון הבראה'!$C76,0)</f>
        <v>0</v>
      </c>
      <c r="L101" s="159">
        <f ca="1">K101-IF(L$70&lt;='תכנון הבראה'!$D76,'תכנון הבראה'!$C76,0)</f>
        <v>0</v>
      </c>
      <c r="M101" s="159">
        <f ca="1">L101-IF(M$70&lt;='תכנון הבראה'!$D76,'תכנון הבראה'!$C76,0)</f>
        <v>0</v>
      </c>
      <c r="N101" s="159">
        <f ca="1">M101-IF(N$70&lt;='תכנון הבראה'!$D76,'תכנון הבראה'!$C76,0)</f>
        <v>0</v>
      </c>
      <c r="O101" s="159">
        <f ca="1">N101-IF(O$70&lt;='תכנון הבראה'!$D76,'תכנון הבראה'!$C76,0)</f>
        <v>0</v>
      </c>
      <c r="P101" s="159">
        <f ca="1">O101-IF(P$70&lt;='תכנון הבראה'!$D76,'תכנון הבראה'!$C76,0)</f>
        <v>0</v>
      </c>
      <c r="Q101" s="159">
        <f ca="1">P101-IF(Q$70&lt;='תכנון הבראה'!$D76,'תכנון הבראה'!$C76,0)</f>
        <v>0</v>
      </c>
      <c r="R101" s="159">
        <f ca="1">Q101-IF(R$70&lt;='תכנון הבראה'!$D76,'תכנון הבראה'!$C76,0)</f>
        <v>0</v>
      </c>
      <c r="S101" s="159">
        <f ca="1">R101-IF(S$70&lt;='תכנון הבראה'!$D76,'תכנון הבראה'!$C76,0)</f>
        <v>0</v>
      </c>
      <c r="T101" s="159">
        <f ca="1">S101-IF(T$70&lt;='תכנון הבראה'!$D76,'תכנון הבראה'!$C76,0)</f>
        <v>0</v>
      </c>
      <c r="U101" s="159">
        <f ca="1">T101-IF(U$70&lt;='תכנון הבראה'!$D76,'תכנון הבראה'!$C76,0)</f>
        <v>0</v>
      </c>
      <c r="V101" s="159">
        <f ca="1">U101-IF(V$70&lt;='תכנון הבראה'!$D76,'תכנון הבראה'!$C76,0)</f>
        <v>0</v>
      </c>
      <c r="W101" s="159">
        <f ca="1">V101-IF(W$70&lt;='תכנון הבראה'!$D76,'תכנון הבראה'!$C76,0)</f>
        <v>0</v>
      </c>
      <c r="X101" s="159">
        <f ca="1">W101-IF(X$70&lt;='תכנון הבראה'!$D76,'תכנון הבראה'!$C76,0)</f>
        <v>0</v>
      </c>
      <c r="Y101" s="159">
        <f ca="1">X101-IF(Y$70&lt;='תכנון הבראה'!$D76,'תכנון הבראה'!$C76,0)</f>
        <v>0</v>
      </c>
      <c r="Z101" s="159">
        <f ca="1">Y101-IF(Z$70&lt;='תכנון הבראה'!$D76,'תכנון הבראה'!$C76,0)</f>
        <v>0</v>
      </c>
      <c r="AA101" s="159">
        <f ca="1">Z101-IF(AA$70&lt;='תכנון הבראה'!$D76,'תכנון הבראה'!$C76,0)</f>
        <v>0</v>
      </c>
      <c r="AB101" s="159">
        <f ca="1">AA101-IF(AB$70&lt;='תכנון הבראה'!$D76,'תכנון הבראה'!$C76,0)</f>
        <v>0</v>
      </c>
      <c r="AC101" s="159">
        <f ca="1">AB101-IF(AC$70&lt;='תכנון הבראה'!$D76,'תכנון הבראה'!$C76,0)</f>
        <v>0</v>
      </c>
      <c r="AD101" s="159">
        <f ca="1">AC101-IF(AD$70&lt;='תכנון הבראה'!$D76,'תכנון הבראה'!$C76,0)</f>
        <v>0</v>
      </c>
      <c r="AE101" s="159">
        <f ca="1">AD101-IF(AE$70&lt;='תכנון הבראה'!$D76,'תכנון הבראה'!$C76,0)</f>
        <v>0</v>
      </c>
      <c r="AF101" s="159">
        <f ca="1">AE101-IF(AF$70&lt;='תכנון הבראה'!$D76,'תכנון הבראה'!$C76,0)</f>
        <v>0</v>
      </c>
      <c r="AG101" s="159">
        <f ca="1">AF101-IF(AG$70&lt;='תכנון הבראה'!$D76,'תכנון הבראה'!$C76,0)</f>
        <v>0</v>
      </c>
      <c r="AH101" s="159">
        <f ca="1">AG101-IF(AH$70&lt;='תכנון הבראה'!$D76,'תכנון הבראה'!$C76,0)</f>
        <v>0</v>
      </c>
      <c r="AI101" s="159">
        <f ca="1">AH101-IF(AI$70&lt;='תכנון הבראה'!$D76,'תכנון הבראה'!$C76,0)</f>
        <v>0</v>
      </c>
      <c r="AJ101" s="159">
        <f ca="1">AI101-IF(AJ$70&lt;='תכנון הבראה'!$D76,'תכנון הבראה'!$C76,0)</f>
        <v>0</v>
      </c>
      <c r="AK101" s="159">
        <f ca="1">AJ101-IF(AK$70&lt;='תכנון הבראה'!$D76,'תכנון הבראה'!$C76,0)</f>
        <v>0</v>
      </c>
      <c r="AL101" s="159">
        <f ca="1">AK101-IF(AL$70&lt;='תכנון הבראה'!$D76,'תכנון הבראה'!$C76,0)</f>
        <v>0</v>
      </c>
      <c r="AM101" s="159">
        <f ca="1">AL101-IF(AM$70&lt;='תכנון הבראה'!$D76,'תכנון הבראה'!$C76,0)</f>
        <v>0</v>
      </c>
      <c r="AN101" s="159">
        <f ca="1">AM101-IF(AN$70&lt;='תכנון הבראה'!$D76,'תכנון הבראה'!$C76,0)</f>
        <v>0</v>
      </c>
      <c r="AO101" s="159">
        <f ca="1">AN101-IF(AO$70&lt;='תכנון הבראה'!$D76,'תכנון הבראה'!$C76,0)</f>
        <v>0</v>
      </c>
      <c r="AP101" s="159">
        <f ca="1">AO101-IF(AP$70&lt;='תכנון הבראה'!$D76,'תכנון הבראה'!$C76,0)</f>
        <v>0</v>
      </c>
      <c r="AQ101" s="159">
        <f ca="1">AP101-IF(AQ$70&lt;='תכנון הבראה'!$D76,'תכנון הבראה'!$C76,0)</f>
        <v>0</v>
      </c>
      <c r="AR101" s="159">
        <f ca="1">AQ101-IF(AR$70&lt;='תכנון הבראה'!$D76,'תכנון הבראה'!$C76,0)</f>
        <v>0</v>
      </c>
      <c r="AS101" s="159">
        <f ca="1">AR101-IF(AS$70&lt;='תכנון הבראה'!$D76,'תכנון הבראה'!$C76,0)</f>
        <v>0</v>
      </c>
      <c r="AT101" s="159">
        <f ca="1">AS101-IF(AT$70&lt;='תכנון הבראה'!$D76,'תכנון הבראה'!$C76,0)</f>
        <v>0</v>
      </c>
      <c r="AU101" s="159">
        <f ca="1">AT101-IF(AU$70&lt;='תכנון הבראה'!$D76,'תכנון הבראה'!$C76,0)</f>
        <v>0</v>
      </c>
      <c r="AV101" s="159">
        <f ca="1">AU101-IF(AV$70&lt;='תכנון הבראה'!$D76,'תכנון הבראה'!$C76,0)</f>
        <v>0</v>
      </c>
      <c r="AW101" s="159">
        <f ca="1">AV101-IF(AW$70&lt;='תכנון הבראה'!$D76,'תכנון הבראה'!$C76,0)</f>
        <v>0</v>
      </c>
      <c r="AX101" s="159">
        <f ca="1">AW101-IF(AX$70&lt;='תכנון הבראה'!$D76,'תכנון הבראה'!$C76,0)</f>
        <v>0</v>
      </c>
      <c r="AY101" s="159">
        <f ca="1">AX101-IF(AY$70&lt;='תכנון הבראה'!$D76,'תכנון הבראה'!$C76,0)</f>
        <v>0</v>
      </c>
      <c r="AZ101" s="159">
        <f ca="1">AY101-IF(AZ$70&lt;='תכנון הבראה'!$D76,'תכנון הבראה'!$C76,0)</f>
        <v>0</v>
      </c>
      <c r="BA101" s="159">
        <f ca="1">AZ101-IF(BA$70&lt;='תכנון הבראה'!$D76,'תכנון הבראה'!$C76,0)</f>
        <v>0</v>
      </c>
      <c r="BB101" s="159">
        <f ca="1">BA101-IF(BB$70&lt;='תכנון הבראה'!$D76,'תכנון הבראה'!$C76,0)</f>
        <v>0</v>
      </c>
      <c r="BC101" s="159">
        <f ca="1">BB101-IF(BC$70&lt;='תכנון הבראה'!$D76,'תכנון הבראה'!$C76,0)</f>
        <v>0</v>
      </c>
      <c r="BD101" s="159">
        <f ca="1">BC101-IF(BD$70&lt;='תכנון הבראה'!$D76,'תכנון הבראה'!$C76,0)</f>
        <v>0</v>
      </c>
      <c r="BE101" s="159">
        <f ca="1">BD101-IF(BE$70&lt;='תכנון הבראה'!$D76,'תכנון הבראה'!$C76,0)</f>
        <v>0</v>
      </c>
      <c r="BF101" s="159">
        <f ca="1">BE101-IF(BF$70&lt;='תכנון הבראה'!$D76,'תכנון הבראה'!$C76,0)</f>
        <v>0</v>
      </c>
      <c r="BG101" s="159">
        <f ca="1">BF101-IF(BG$70&lt;='תכנון הבראה'!$D76,'תכנון הבראה'!$C76,0)</f>
        <v>0</v>
      </c>
      <c r="BH101" s="159">
        <f ca="1">BG101-IF(BH$70&lt;='תכנון הבראה'!$D76,'תכנון הבראה'!$C76,0)</f>
        <v>0</v>
      </c>
      <c r="BI101" s="159">
        <f ca="1">BH101-IF(BI$70&lt;='תכנון הבראה'!$D76,'תכנון הבראה'!$C76,0)</f>
        <v>0</v>
      </c>
      <c r="BJ101" s="159">
        <f ca="1">BI101-IF(BJ$70&lt;='תכנון הבראה'!$D76,'תכנון הבראה'!$C76,0)</f>
        <v>0</v>
      </c>
      <c r="BK101" s="159">
        <f ca="1">BJ101-IF(BK$70&lt;='תכנון הבראה'!$D76,'תכנון הבראה'!$C76,0)</f>
        <v>0</v>
      </c>
      <c r="BL101" s="159">
        <f ca="1">BK101-IF(BL$70&lt;='תכנון הבראה'!$D76,'תכנון הבראה'!$C76,0)</f>
        <v>0</v>
      </c>
      <c r="BM101" s="159">
        <f ca="1">BL101-IF(BM$70&lt;='תכנון הבראה'!$D76,'תכנון הבראה'!$C76,0)</f>
        <v>0</v>
      </c>
      <c r="BN101" s="159">
        <f ca="1">BM101-IF(BN$70&lt;='תכנון הבראה'!$D76,'תכנון הבראה'!$C76,0)</f>
        <v>0</v>
      </c>
      <c r="BO101" s="159">
        <f ca="1">BN101-IF(BO$70&lt;='תכנון הבראה'!$D76,'תכנון הבראה'!$C76,0)</f>
        <v>0</v>
      </c>
      <c r="BP101" s="159">
        <f ca="1">BO101-IF(BP$70&lt;='תכנון הבראה'!$D76,'תכנון הבראה'!$C76,0)</f>
        <v>0</v>
      </c>
      <c r="BQ101" s="159">
        <f ca="1">BP101-IF(BQ$70&lt;='תכנון הבראה'!$D76,'תכנון הבראה'!$C76,0)</f>
        <v>0</v>
      </c>
      <c r="BR101" s="159">
        <f ca="1">BQ101-IF(BR$70&lt;='תכנון הבראה'!$D76,'תכנון הבראה'!$C76,0)</f>
        <v>0</v>
      </c>
      <c r="BS101" s="159">
        <f ca="1">BR101-IF(BS$70&lt;='תכנון הבראה'!$D76,'תכנון הבראה'!$C76,0)</f>
        <v>0</v>
      </c>
      <c r="BT101" s="159">
        <f ca="1">BS101-IF(BT$70&lt;='תכנון הבראה'!$D76,'תכנון הבראה'!$C76,0)</f>
        <v>0</v>
      </c>
      <c r="BU101" s="159">
        <f ca="1">BT101-IF(BU$70&lt;='תכנון הבראה'!$D76,'תכנון הבראה'!$C76,0)</f>
        <v>0</v>
      </c>
      <c r="BV101" s="159">
        <f ca="1">BU101-IF(BV$70&lt;='תכנון הבראה'!$D76,'תכנון הבראה'!$C76,0)</f>
        <v>0</v>
      </c>
      <c r="BW101" s="159">
        <f ca="1">BV101-IF(BW$70&lt;='תכנון הבראה'!$D76,'תכנון הבראה'!$C76,0)</f>
        <v>0</v>
      </c>
      <c r="BX101" s="159">
        <f ca="1">BW101-IF(BX$70&lt;='תכנון הבראה'!$D76,'תכנון הבראה'!$C76,0)</f>
        <v>0</v>
      </c>
      <c r="BY101" s="159">
        <f ca="1">BX101-IF(BY$70&lt;='תכנון הבראה'!$D76,'תכנון הבראה'!$C76,0)</f>
        <v>0</v>
      </c>
      <c r="BZ101" s="159">
        <f ca="1">BY101-IF(BZ$70&lt;='תכנון הבראה'!$D76,'תכנון הבראה'!$C76,0)</f>
        <v>0</v>
      </c>
      <c r="CA101" s="159">
        <f ca="1">BZ101-IF(CA$70&lt;='תכנון הבראה'!$D76,'תכנון הבראה'!$C76,0)</f>
        <v>0</v>
      </c>
      <c r="CB101" s="159">
        <f ca="1">CA101-IF(CB$70&lt;='תכנון הבראה'!$D76,'תכנון הבראה'!$C76,0)</f>
        <v>0</v>
      </c>
      <c r="CC101" s="159">
        <f ca="1">CB101-IF(CC$70&lt;='תכנון הבראה'!$D76,'תכנון הבראה'!$C76,0)</f>
        <v>0</v>
      </c>
      <c r="CD101" s="159">
        <f ca="1">CC101-IF(CD$70&lt;='תכנון הבראה'!$D76,'תכנון הבראה'!$C76,0)</f>
        <v>0</v>
      </c>
      <c r="CE101" s="159">
        <f ca="1">CD101-IF(CE$70&lt;='תכנון הבראה'!$D76,'תכנון הבראה'!$C76,0)</f>
        <v>0</v>
      </c>
      <c r="CF101" s="159">
        <f ca="1">CE101-IF(CF$70&lt;='תכנון הבראה'!$D76,'תכנון הבראה'!$C76,0)</f>
        <v>0</v>
      </c>
      <c r="CG101" s="159">
        <f ca="1">CF101-IF(CG$70&lt;='תכנון הבראה'!$D76,'תכנון הבראה'!$C76,0)</f>
        <v>0</v>
      </c>
      <c r="CH101" s="159">
        <f ca="1">CG101-IF(CH$70&lt;='תכנון הבראה'!$D76,'תכנון הבראה'!$C76,0)</f>
        <v>0</v>
      </c>
      <c r="CI101" s="159">
        <f ca="1">CH101-IF(CI$70&lt;='תכנון הבראה'!$D76,'תכנון הבראה'!$C76,0)</f>
        <v>0</v>
      </c>
      <c r="CJ101" s="159">
        <f ca="1">CI101-IF(CJ$70&lt;='תכנון הבראה'!$D76,'תכנון הבראה'!$C76,0)</f>
        <v>0</v>
      </c>
      <c r="CK101" s="159">
        <f ca="1">CJ101-IF(CK$70&lt;='תכנון הבראה'!$D76,'תכנון הבראה'!$C76,0)</f>
        <v>0</v>
      </c>
      <c r="CL101" s="159">
        <f ca="1">CK101-IF(CL$70&lt;='תכנון הבראה'!$D76,'תכנון הבראה'!$C76,0)</f>
        <v>0</v>
      </c>
      <c r="CM101" s="159">
        <f ca="1">CL101-IF(CM$70&lt;='תכנון הבראה'!$D76,'תכנון הבראה'!$C76,0)</f>
        <v>0</v>
      </c>
      <c r="CN101" s="159">
        <f ca="1">CM101-IF(CN$70&lt;='תכנון הבראה'!$D76,'תכנון הבראה'!$C76,0)</f>
        <v>0</v>
      </c>
      <c r="CO101" s="159">
        <f ca="1">CN101-IF(CO$70&lt;='תכנון הבראה'!$D76,'תכנון הבראה'!$C76,0)</f>
        <v>0</v>
      </c>
      <c r="CP101" s="159">
        <f ca="1">CO101-IF(CP$70&lt;='תכנון הבראה'!$D76,'תכנון הבראה'!$C76,0)</f>
        <v>0</v>
      </c>
      <c r="CQ101" s="159">
        <f ca="1">CP101-IF(CQ$70&lt;='תכנון הבראה'!$D76,'תכנון הבראה'!$C76,0)</f>
        <v>0</v>
      </c>
      <c r="CR101" s="159">
        <f ca="1">CQ101-IF(CR$70&lt;='תכנון הבראה'!$D76,'תכנון הבראה'!$C76,0)</f>
        <v>0</v>
      </c>
      <c r="CS101" s="159">
        <f ca="1">CR101-IF(CS$70&lt;='תכנון הבראה'!$D76,'תכנון הבראה'!$C76,0)</f>
        <v>0</v>
      </c>
      <c r="CT101" s="159">
        <f ca="1">CS101-IF(CT$70&lt;='תכנון הבראה'!$D76,'תכנון הבראה'!$C76,0)</f>
        <v>0</v>
      </c>
      <c r="CU101" s="159">
        <f ca="1">CT101-IF(CU$70&lt;='תכנון הבראה'!$D76,'תכנון הבראה'!$C76,0)</f>
        <v>0</v>
      </c>
      <c r="CV101" s="159">
        <f ca="1">CU101-IF(CV$70&lt;='תכנון הבראה'!$D76,'תכנון הבראה'!$C76,0)</f>
        <v>0</v>
      </c>
      <c r="CW101" s="159">
        <f ca="1">CV101-IF(CW$70&lt;='תכנון הבראה'!$D76,'תכנון הבראה'!$C76,0)</f>
        <v>0</v>
      </c>
      <c r="CX101" s="159">
        <f ca="1">CW101-IF(CX$70&lt;='תכנון הבראה'!$D76,'תכנון הבראה'!$C76,0)</f>
        <v>0</v>
      </c>
      <c r="CY101" s="159">
        <f ca="1">CX101-IF(CY$70&lt;='תכנון הבראה'!$D76,'תכנון הבראה'!$C76,0)</f>
        <v>0</v>
      </c>
      <c r="CZ101" s="159">
        <f ca="1">CY101-IF(CZ$70&lt;='תכנון הבראה'!$D76,'תכנון הבראה'!$C76,0)</f>
        <v>0</v>
      </c>
    </row>
    <row r="102" spans="1:105" ht="12.75" hidden="1" customHeight="1" outlineLevel="1">
      <c r="A102" s="192" t="str">
        <f ca="1">'תכנון הבראה'!A77</f>
        <v/>
      </c>
      <c r="B102" s="170"/>
      <c r="C102" s="171"/>
      <c r="D102" s="159">
        <f ca="1">'תכנון הבראה'!B77</f>
        <v>0</v>
      </c>
      <c r="E102" s="159">
        <f ca="1">D102-IF(E$70&lt;='תכנון הבראה'!$D77,'תכנון הבראה'!$C77,0)</f>
        <v>0</v>
      </c>
      <c r="F102" s="159">
        <f ca="1">E102-IF(F$70&lt;='תכנון הבראה'!$D77,'תכנון הבראה'!$C77,0)</f>
        <v>0</v>
      </c>
      <c r="G102" s="159">
        <f ca="1">F102-IF(G$70&lt;='תכנון הבראה'!$D77,'תכנון הבראה'!$C77,0)</f>
        <v>0</v>
      </c>
      <c r="H102" s="159">
        <f ca="1">G102-IF(H$70&lt;='תכנון הבראה'!$D77,'תכנון הבראה'!$C77,0)</f>
        <v>0</v>
      </c>
      <c r="I102" s="159">
        <f ca="1">H102-IF(I$70&lt;='תכנון הבראה'!$D77,'תכנון הבראה'!$C77,0)</f>
        <v>0</v>
      </c>
      <c r="J102" s="159">
        <f ca="1">I102-IF(J$70&lt;='תכנון הבראה'!$D77,'תכנון הבראה'!$C77,0)</f>
        <v>0</v>
      </c>
      <c r="K102" s="159">
        <f ca="1">J102-IF(K$70&lt;='תכנון הבראה'!$D77,'תכנון הבראה'!$C77,0)</f>
        <v>0</v>
      </c>
      <c r="L102" s="159">
        <f ca="1">K102-IF(L$70&lt;='תכנון הבראה'!$D77,'תכנון הבראה'!$C77,0)</f>
        <v>0</v>
      </c>
      <c r="M102" s="159">
        <f ca="1">L102-IF(M$70&lt;='תכנון הבראה'!$D77,'תכנון הבראה'!$C77,0)</f>
        <v>0</v>
      </c>
      <c r="N102" s="159">
        <f ca="1">M102-IF(N$70&lt;='תכנון הבראה'!$D77,'תכנון הבראה'!$C77,0)</f>
        <v>0</v>
      </c>
      <c r="O102" s="159">
        <f ca="1">N102-IF(O$70&lt;='תכנון הבראה'!$D77,'תכנון הבראה'!$C77,0)</f>
        <v>0</v>
      </c>
      <c r="P102" s="159">
        <f ca="1">O102-IF(P$70&lt;='תכנון הבראה'!$D77,'תכנון הבראה'!$C77,0)</f>
        <v>0</v>
      </c>
      <c r="Q102" s="159">
        <f ca="1">P102-IF(Q$70&lt;='תכנון הבראה'!$D77,'תכנון הבראה'!$C77,0)</f>
        <v>0</v>
      </c>
      <c r="R102" s="159">
        <f ca="1">Q102-IF(R$70&lt;='תכנון הבראה'!$D77,'תכנון הבראה'!$C77,0)</f>
        <v>0</v>
      </c>
      <c r="S102" s="159">
        <f ca="1">R102-IF(S$70&lt;='תכנון הבראה'!$D77,'תכנון הבראה'!$C77,0)</f>
        <v>0</v>
      </c>
      <c r="T102" s="159">
        <f ca="1">S102-IF(T$70&lt;='תכנון הבראה'!$D77,'תכנון הבראה'!$C77,0)</f>
        <v>0</v>
      </c>
      <c r="U102" s="159">
        <f ca="1">T102-IF(U$70&lt;='תכנון הבראה'!$D77,'תכנון הבראה'!$C77,0)</f>
        <v>0</v>
      </c>
      <c r="V102" s="159">
        <f ca="1">U102-IF(V$70&lt;='תכנון הבראה'!$D77,'תכנון הבראה'!$C77,0)</f>
        <v>0</v>
      </c>
      <c r="W102" s="159">
        <f ca="1">V102-IF(W$70&lt;='תכנון הבראה'!$D77,'תכנון הבראה'!$C77,0)</f>
        <v>0</v>
      </c>
      <c r="X102" s="159">
        <f ca="1">W102-IF(X$70&lt;='תכנון הבראה'!$D77,'תכנון הבראה'!$C77,0)</f>
        <v>0</v>
      </c>
      <c r="Y102" s="159">
        <f ca="1">X102-IF(Y$70&lt;='תכנון הבראה'!$D77,'תכנון הבראה'!$C77,0)</f>
        <v>0</v>
      </c>
      <c r="Z102" s="159">
        <f ca="1">Y102-IF(Z$70&lt;='תכנון הבראה'!$D77,'תכנון הבראה'!$C77,0)</f>
        <v>0</v>
      </c>
      <c r="AA102" s="159">
        <f ca="1">Z102-IF(AA$70&lt;='תכנון הבראה'!$D77,'תכנון הבראה'!$C77,0)</f>
        <v>0</v>
      </c>
      <c r="AB102" s="159">
        <f ca="1">AA102-IF(AB$70&lt;='תכנון הבראה'!$D77,'תכנון הבראה'!$C77,0)</f>
        <v>0</v>
      </c>
      <c r="AC102" s="159">
        <f ca="1">AB102-IF(AC$70&lt;='תכנון הבראה'!$D77,'תכנון הבראה'!$C77,0)</f>
        <v>0</v>
      </c>
      <c r="AD102" s="159">
        <f ca="1">AC102-IF(AD$70&lt;='תכנון הבראה'!$D77,'תכנון הבראה'!$C77,0)</f>
        <v>0</v>
      </c>
      <c r="AE102" s="159">
        <f ca="1">AD102-IF(AE$70&lt;='תכנון הבראה'!$D77,'תכנון הבראה'!$C77,0)</f>
        <v>0</v>
      </c>
      <c r="AF102" s="159">
        <f ca="1">AE102-IF(AF$70&lt;='תכנון הבראה'!$D77,'תכנון הבראה'!$C77,0)</f>
        <v>0</v>
      </c>
      <c r="AG102" s="159">
        <f ca="1">AF102-IF(AG$70&lt;='תכנון הבראה'!$D77,'תכנון הבראה'!$C77,0)</f>
        <v>0</v>
      </c>
      <c r="AH102" s="159">
        <f ca="1">AG102-IF(AH$70&lt;='תכנון הבראה'!$D77,'תכנון הבראה'!$C77,0)</f>
        <v>0</v>
      </c>
      <c r="AI102" s="159">
        <f ca="1">AH102-IF(AI$70&lt;='תכנון הבראה'!$D77,'תכנון הבראה'!$C77,0)</f>
        <v>0</v>
      </c>
      <c r="AJ102" s="159">
        <f ca="1">AI102-IF(AJ$70&lt;='תכנון הבראה'!$D77,'תכנון הבראה'!$C77,0)</f>
        <v>0</v>
      </c>
      <c r="AK102" s="159">
        <f ca="1">AJ102-IF(AK$70&lt;='תכנון הבראה'!$D77,'תכנון הבראה'!$C77,0)</f>
        <v>0</v>
      </c>
      <c r="AL102" s="159">
        <f ca="1">AK102-IF(AL$70&lt;='תכנון הבראה'!$D77,'תכנון הבראה'!$C77,0)</f>
        <v>0</v>
      </c>
      <c r="AM102" s="159">
        <f ca="1">AL102-IF(AM$70&lt;='תכנון הבראה'!$D77,'תכנון הבראה'!$C77,0)</f>
        <v>0</v>
      </c>
      <c r="AN102" s="159">
        <f ca="1">AM102-IF(AN$70&lt;='תכנון הבראה'!$D77,'תכנון הבראה'!$C77,0)</f>
        <v>0</v>
      </c>
      <c r="AO102" s="159">
        <f ca="1">AN102-IF(AO$70&lt;='תכנון הבראה'!$D77,'תכנון הבראה'!$C77,0)</f>
        <v>0</v>
      </c>
      <c r="AP102" s="159">
        <f ca="1">AO102-IF(AP$70&lt;='תכנון הבראה'!$D77,'תכנון הבראה'!$C77,0)</f>
        <v>0</v>
      </c>
      <c r="AQ102" s="159">
        <f ca="1">AP102-IF(AQ$70&lt;='תכנון הבראה'!$D77,'תכנון הבראה'!$C77,0)</f>
        <v>0</v>
      </c>
      <c r="AR102" s="159">
        <f ca="1">AQ102-IF(AR$70&lt;='תכנון הבראה'!$D77,'תכנון הבראה'!$C77,0)</f>
        <v>0</v>
      </c>
      <c r="AS102" s="159">
        <f ca="1">AR102-IF(AS$70&lt;='תכנון הבראה'!$D77,'תכנון הבראה'!$C77,0)</f>
        <v>0</v>
      </c>
      <c r="AT102" s="159">
        <f ca="1">AS102-IF(AT$70&lt;='תכנון הבראה'!$D77,'תכנון הבראה'!$C77,0)</f>
        <v>0</v>
      </c>
      <c r="AU102" s="159">
        <f ca="1">AT102-IF(AU$70&lt;='תכנון הבראה'!$D77,'תכנון הבראה'!$C77,0)</f>
        <v>0</v>
      </c>
      <c r="AV102" s="159">
        <f ca="1">AU102-IF(AV$70&lt;='תכנון הבראה'!$D77,'תכנון הבראה'!$C77,0)</f>
        <v>0</v>
      </c>
      <c r="AW102" s="159">
        <f ca="1">AV102-IF(AW$70&lt;='תכנון הבראה'!$D77,'תכנון הבראה'!$C77,0)</f>
        <v>0</v>
      </c>
      <c r="AX102" s="159">
        <f ca="1">AW102-IF(AX$70&lt;='תכנון הבראה'!$D77,'תכנון הבראה'!$C77,0)</f>
        <v>0</v>
      </c>
      <c r="AY102" s="159">
        <f ca="1">AX102-IF(AY$70&lt;='תכנון הבראה'!$D77,'תכנון הבראה'!$C77,0)</f>
        <v>0</v>
      </c>
      <c r="AZ102" s="159">
        <f ca="1">AY102-IF(AZ$70&lt;='תכנון הבראה'!$D77,'תכנון הבראה'!$C77,0)</f>
        <v>0</v>
      </c>
      <c r="BA102" s="159">
        <f ca="1">AZ102-IF(BA$70&lt;='תכנון הבראה'!$D77,'תכנון הבראה'!$C77,0)</f>
        <v>0</v>
      </c>
      <c r="BB102" s="159">
        <f ca="1">BA102-IF(BB$70&lt;='תכנון הבראה'!$D77,'תכנון הבראה'!$C77,0)</f>
        <v>0</v>
      </c>
      <c r="BC102" s="159">
        <f ca="1">BB102-IF(BC$70&lt;='תכנון הבראה'!$D77,'תכנון הבראה'!$C77,0)</f>
        <v>0</v>
      </c>
      <c r="BD102" s="159">
        <f ca="1">BC102-IF(BD$70&lt;='תכנון הבראה'!$D77,'תכנון הבראה'!$C77,0)</f>
        <v>0</v>
      </c>
      <c r="BE102" s="159">
        <f ca="1">BD102-IF(BE$70&lt;='תכנון הבראה'!$D77,'תכנון הבראה'!$C77,0)</f>
        <v>0</v>
      </c>
      <c r="BF102" s="159">
        <f ca="1">BE102-IF(BF$70&lt;='תכנון הבראה'!$D77,'תכנון הבראה'!$C77,0)</f>
        <v>0</v>
      </c>
      <c r="BG102" s="159">
        <f ca="1">BF102-IF(BG$70&lt;='תכנון הבראה'!$D77,'תכנון הבראה'!$C77,0)</f>
        <v>0</v>
      </c>
      <c r="BH102" s="159">
        <f ca="1">BG102-IF(BH$70&lt;='תכנון הבראה'!$D77,'תכנון הבראה'!$C77,0)</f>
        <v>0</v>
      </c>
      <c r="BI102" s="159">
        <f ca="1">BH102-IF(BI$70&lt;='תכנון הבראה'!$D77,'תכנון הבראה'!$C77,0)</f>
        <v>0</v>
      </c>
      <c r="BJ102" s="159">
        <f ca="1">BI102-IF(BJ$70&lt;='תכנון הבראה'!$D77,'תכנון הבראה'!$C77,0)</f>
        <v>0</v>
      </c>
      <c r="BK102" s="159">
        <f ca="1">BJ102-IF(BK$70&lt;='תכנון הבראה'!$D77,'תכנון הבראה'!$C77,0)</f>
        <v>0</v>
      </c>
      <c r="BL102" s="159">
        <f ca="1">BK102-IF(BL$70&lt;='תכנון הבראה'!$D77,'תכנון הבראה'!$C77,0)</f>
        <v>0</v>
      </c>
      <c r="BM102" s="159">
        <f ca="1">BL102-IF(BM$70&lt;='תכנון הבראה'!$D77,'תכנון הבראה'!$C77,0)</f>
        <v>0</v>
      </c>
      <c r="BN102" s="159">
        <f ca="1">BM102-IF(BN$70&lt;='תכנון הבראה'!$D77,'תכנון הבראה'!$C77,0)</f>
        <v>0</v>
      </c>
      <c r="BO102" s="159">
        <f ca="1">BN102-IF(BO$70&lt;='תכנון הבראה'!$D77,'תכנון הבראה'!$C77,0)</f>
        <v>0</v>
      </c>
      <c r="BP102" s="159">
        <f ca="1">BO102-IF(BP$70&lt;='תכנון הבראה'!$D77,'תכנון הבראה'!$C77,0)</f>
        <v>0</v>
      </c>
      <c r="BQ102" s="159">
        <f ca="1">BP102-IF(BQ$70&lt;='תכנון הבראה'!$D77,'תכנון הבראה'!$C77,0)</f>
        <v>0</v>
      </c>
      <c r="BR102" s="159">
        <f ca="1">BQ102-IF(BR$70&lt;='תכנון הבראה'!$D77,'תכנון הבראה'!$C77,0)</f>
        <v>0</v>
      </c>
      <c r="BS102" s="159">
        <f ca="1">BR102-IF(BS$70&lt;='תכנון הבראה'!$D77,'תכנון הבראה'!$C77,0)</f>
        <v>0</v>
      </c>
      <c r="BT102" s="159">
        <f ca="1">BS102-IF(BT$70&lt;='תכנון הבראה'!$D77,'תכנון הבראה'!$C77,0)</f>
        <v>0</v>
      </c>
      <c r="BU102" s="159">
        <f ca="1">BT102-IF(BU$70&lt;='תכנון הבראה'!$D77,'תכנון הבראה'!$C77,0)</f>
        <v>0</v>
      </c>
      <c r="BV102" s="159">
        <f ca="1">BU102-IF(BV$70&lt;='תכנון הבראה'!$D77,'תכנון הבראה'!$C77,0)</f>
        <v>0</v>
      </c>
      <c r="BW102" s="159">
        <f ca="1">BV102-IF(BW$70&lt;='תכנון הבראה'!$D77,'תכנון הבראה'!$C77,0)</f>
        <v>0</v>
      </c>
      <c r="BX102" s="159">
        <f ca="1">BW102-IF(BX$70&lt;='תכנון הבראה'!$D77,'תכנון הבראה'!$C77,0)</f>
        <v>0</v>
      </c>
      <c r="BY102" s="159">
        <f ca="1">BX102-IF(BY$70&lt;='תכנון הבראה'!$D77,'תכנון הבראה'!$C77,0)</f>
        <v>0</v>
      </c>
      <c r="BZ102" s="159">
        <f ca="1">BY102-IF(BZ$70&lt;='תכנון הבראה'!$D77,'תכנון הבראה'!$C77,0)</f>
        <v>0</v>
      </c>
      <c r="CA102" s="159">
        <f ca="1">BZ102-IF(CA$70&lt;='תכנון הבראה'!$D77,'תכנון הבראה'!$C77,0)</f>
        <v>0</v>
      </c>
      <c r="CB102" s="159">
        <f ca="1">CA102-IF(CB$70&lt;='תכנון הבראה'!$D77,'תכנון הבראה'!$C77,0)</f>
        <v>0</v>
      </c>
      <c r="CC102" s="159">
        <f ca="1">CB102-IF(CC$70&lt;='תכנון הבראה'!$D77,'תכנון הבראה'!$C77,0)</f>
        <v>0</v>
      </c>
      <c r="CD102" s="159">
        <f ca="1">CC102-IF(CD$70&lt;='תכנון הבראה'!$D77,'תכנון הבראה'!$C77,0)</f>
        <v>0</v>
      </c>
      <c r="CE102" s="159">
        <f ca="1">CD102-IF(CE$70&lt;='תכנון הבראה'!$D77,'תכנון הבראה'!$C77,0)</f>
        <v>0</v>
      </c>
      <c r="CF102" s="159">
        <f ca="1">CE102-IF(CF$70&lt;='תכנון הבראה'!$D77,'תכנון הבראה'!$C77,0)</f>
        <v>0</v>
      </c>
      <c r="CG102" s="159">
        <f ca="1">CF102-IF(CG$70&lt;='תכנון הבראה'!$D77,'תכנון הבראה'!$C77,0)</f>
        <v>0</v>
      </c>
      <c r="CH102" s="159">
        <f ca="1">CG102-IF(CH$70&lt;='תכנון הבראה'!$D77,'תכנון הבראה'!$C77,0)</f>
        <v>0</v>
      </c>
      <c r="CI102" s="159">
        <f ca="1">CH102-IF(CI$70&lt;='תכנון הבראה'!$D77,'תכנון הבראה'!$C77,0)</f>
        <v>0</v>
      </c>
      <c r="CJ102" s="159">
        <f ca="1">CI102-IF(CJ$70&lt;='תכנון הבראה'!$D77,'תכנון הבראה'!$C77,0)</f>
        <v>0</v>
      </c>
      <c r="CK102" s="159">
        <f ca="1">CJ102-IF(CK$70&lt;='תכנון הבראה'!$D77,'תכנון הבראה'!$C77,0)</f>
        <v>0</v>
      </c>
      <c r="CL102" s="159">
        <f ca="1">CK102-IF(CL$70&lt;='תכנון הבראה'!$D77,'תכנון הבראה'!$C77,0)</f>
        <v>0</v>
      </c>
      <c r="CM102" s="159">
        <f ca="1">CL102-IF(CM$70&lt;='תכנון הבראה'!$D77,'תכנון הבראה'!$C77,0)</f>
        <v>0</v>
      </c>
      <c r="CN102" s="159">
        <f ca="1">CM102-IF(CN$70&lt;='תכנון הבראה'!$D77,'תכנון הבראה'!$C77,0)</f>
        <v>0</v>
      </c>
      <c r="CO102" s="159">
        <f ca="1">CN102-IF(CO$70&lt;='תכנון הבראה'!$D77,'תכנון הבראה'!$C77,0)</f>
        <v>0</v>
      </c>
      <c r="CP102" s="159">
        <f ca="1">CO102-IF(CP$70&lt;='תכנון הבראה'!$D77,'תכנון הבראה'!$C77,0)</f>
        <v>0</v>
      </c>
      <c r="CQ102" s="159">
        <f ca="1">CP102-IF(CQ$70&lt;='תכנון הבראה'!$D77,'תכנון הבראה'!$C77,0)</f>
        <v>0</v>
      </c>
      <c r="CR102" s="159">
        <f ca="1">CQ102-IF(CR$70&lt;='תכנון הבראה'!$D77,'תכנון הבראה'!$C77,0)</f>
        <v>0</v>
      </c>
      <c r="CS102" s="159">
        <f ca="1">CR102-IF(CS$70&lt;='תכנון הבראה'!$D77,'תכנון הבראה'!$C77,0)</f>
        <v>0</v>
      </c>
      <c r="CT102" s="159">
        <f ca="1">CS102-IF(CT$70&lt;='תכנון הבראה'!$D77,'תכנון הבראה'!$C77,0)</f>
        <v>0</v>
      </c>
      <c r="CU102" s="159">
        <f ca="1">CT102-IF(CU$70&lt;='תכנון הבראה'!$D77,'תכנון הבראה'!$C77,0)</f>
        <v>0</v>
      </c>
      <c r="CV102" s="159">
        <f ca="1">CU102-IF(CV$70&lt;='תכנון הבראה'!$D77,'תכנון הבראה'!$C77,0)</f>
        <v>0</v>
      </c>
      <c r="CW102" s="159">
        <f ca="1">CV102-IF(CW$70&lt;='תכנון הבראה'!$D77,'תכנון הבראה'!$C77,0)</f>
        <v>0</v>
      </c>
      <c r="CX102" s="159">
        <f ca="1">CW102-IF(CX$70&lt;='תכנון הבראה'!$D77,'תכנון הבראה'!$C77,0)</f>
        <v>0</v>
      </c>
      <c r="CY102" s="159">
        <f ca="1">CX102-IF(CY$70&lt;='תכנון הבראה'!$D77,'תכנון הבראה'!$C77,0)</f>
        <v>0</v>
      </c>
      <c r="CZ102" s="159">
        <f ca="1">CY102-IF(CZ$70&lt;='תכנון הבראה'!$D77,'תכנון הבראה'!$C77,0)</f>
        <v>0</v>
      </c>
    </row>
    <row r="103" spans="1:105" ht="13.5" hidden="1" customHeight="1" outlineLevel="1">
      <c r="A103" s="192" t="str">
        <f ca="1">'תכנון הבראה'!A78</f>
        <v/>
      </c>
      <c r="B103" s="172"/>
      <c r="C103" s="173"/>
      <c r="D103" s="159">
        <f ca="1">'תכנון הבראה'!B78</f>
        <v>0</v>
      </c>
      <c r="E103" s="159">
        <f ca="1">D103-IF(E$70&lt;='תכנון הבראה'!$D78,'תכנון הבראה'!$C78,0)</f>
        <v>0</v>
      </c>
      <c r="F103" s="159">
        <f ca="1">E103-IF(F$70&lt;='תכנון הבראה'!$D78,'תכנון הבראה'!$C78,0)</f>
        <v>0</v>
      </c>
      <c r="G103" s="159">
        <f ca="1">F103-IF(G$70&lt;='תכנון הבראה'!$D78,'תכנון הבראה'!$C78,0)</f>
        <v>0</v>
      </c>
      <c r="H103" s="159">
        <f ca="1">G103-IF(H$70&lt;='תכנון הבראה'!$D78,'תכנון הבראה'!$C78,0)</f>
        <v>0</v>
      </c>
      <c r="I103" s="159">
        <f ca="1">H103-IF(I$70&lt;='תכנון הבראה'!$D78,'תכנון הבראה'!$C78,0)</f>
        <v>0</v>
      </c>
      <c r="J103" s="159">
        <f ca="1">I103-IF(J$70&lt;='תכנון הבראה'!$D78,'תכנון הבראה'!$C78,0)</f>
        <v>0</v>
      </c>
      <c r="K103" s="159">
        <f ca="1">J103-IF(K$70&lt;='תכנון הבראה'!$D78,'תכנון הבראה'!$C78,0)</f>
        <v>0</v>
      </c>
      <c r="L103" s="159">
        <f ca="1">K103-IF(L$70&lt;='תכנון הבראה'!$D78,'תכנון הבראה'!$C78,0)</f>
        <v>0</v>
      </c>
      <c r="M103" s="159">
        <f ca="1">L103-IF(M$70&lt;='תכנון הבראה'!$D78,'תכנון הבראה'!$C78,0)</f>
        <v>0</v>
      </c>
      <c r="N103" s="159">
        <f ca="1">M103-IF(N$70&lt;='תכנון הבראה'!$D78,'תכנון הבראה'!$C78,0)</f>
        <v>0</v>
      </c>
      <c r="O103" s="159">
        <f ca="1">N103-IF(O$70&lt;='תכנון הבראה'!$D78,'תכנון הבראה'!$C78,0)</f>
        <v>0</v>
      </c>
      <c r="P103" s="159">
        <f ca="1">O103-IF(P$70&lt;='תכנון הבראה'!$D78,'תכנון הבראה'!$C78,0)</f>
        <v>0</v>
      </c>
      <c r="Q103" s="159">
        <f ca="1">P103-IF(Q$70&lt;='תכנון הבראה'!$D78,'תכנון הבראה'!$C78,0)</f>
        <v>0</v>
      </c>
      <c r="R103" s="159">
        <f ca="1">Q103-IF(R$70&lt;='תכנון הבראה'!$D78,'תכנון הבראה'!$C78,0)</f>
        <v>0</v>
      </c>
      <c r="S103" s="159">
        <f ca="1">R103-IF(S$70&lt;='תכנון הבראה'!$D78,'תכנון הבראה'!$C78,0)</f>
        <v>0</v>
      </c>
      <c r="T103" s="159">
        <f ca="1">S103-IF(T$70&lt;='תכנון הבראה'!$D78,'תכנון הבראה'!$C78,0)</f>
        <v>0</v>
      </c>
      <c r="U103" s="159">
        <f ca="1">T103-IF(U$70&lt;='תכנון הבראה'!$D78,'תכנון הבראה'!$C78,0)</f>
        <v>0</v>
      </c>
      <c r="V103" s="159">
        <f ca="1">U103-IF(V$70&lt;='תכנון הבראה'!$D78,'תכנון הבראה'!$C78,0)</f>
        <v>0</v>
      </c>
      <c r="W103" s="159">
        <f ca="1">V103-IF(W$70&lt;='תכנון הבראה'!$D78,'תכנון הבראה'!$C78,0)</f>
        <v>0</v>
      </c>
      <c r="X103" s="159">
        <f ca="1">W103-IF(X$70&lt;='תכנון הבראה'!$D78,'תכנון הבראה'!$C78,0)</f>
        <v>0</v>
      </c>
      <c r="Y103" s="159">
        <f ca="1">X103-IF(Y$70&lt;='תכנון הבראה'!$D78,'תכנון הבראה'!$C78,0)</f>
        <v>0</v>
      </c>
      <c r="Z103" s="159">
        <f ca="1">Y103-IF(Z$70&lt;='תכנון הבראה'!$D78,'תכנון הבראה'!$C78,0)</f>
        <v>0</v>
      </c>
      <c r="AA103" s="159">
        <f ca="1">Z103-IF(AA$70&lt;='תכנון הבראה'!$D78,'תכנון הבראה'!$C78,0)</f>
        <v>0</v>
      </c>
      <c r="AB103" s="159">
        <f ca="1">AA103-IF(AB$70&lt;='תכנון הבראה'!$D78,'תכנון הבראה'!$C78,0)</f>
        <v>0</v>
      </c>
      <c r="AC103" s="159">
        <f ca="1">AB103-IF(AC$70&lt;='תכנון הבראה'!$D78,'תכנון הבראה'!$C78,0)</f>
        <v>0</v>
      </c>
      <c r="AD103" s="159">
        <f ca="1">AC103-IF(AD$70&lt;='תכנון הבראה'!$D78,'תכנון הבראה'!$C78,0)</f>
        <v>0</v>
      </c>
      <c r="AE103" s="159">
        <f ca="1">AD103-IF(AE$70&lt;='תכנון הבראה'!$D78,'תכנון הבראה'!$C78,0)</f>
        <v>0</v>
      </c>
      <c r="AF103" s="159">
        <f ca="1">AE103-IF(AF$70&lt;='תכנון הבראה'!$D78,'תכנון הבראה'!$C78,0)</f>
        <v>0</v>
      </c>
      <c r="AG103" s="159">
        <f ca="1">AF103-IF(AG$70&lt;='תכנון הבראה'!$D78,'תכנון הבראה'!$C78,0)</f>
        <v>0</v>
      </c>
      <c r="AH103" s="159">
        <f ca="1">AG103-IF(AH$70&lt;='תכנון הבראה'!$D78,'תכנון הבראה'!$C78,0)</f>
        <v>0</v>
      </c>
      <c r="AI103" s="159">
        <f ca="1">AH103-IF(AI$70&lt;='תכנון הבראה'!$D78,'תכנון הבראה'!$C78,0)</f>
        <v>0</v>
      </c>
      <c r="AJ103" s="159">
        <f ca="1">AI103-IF(AJ$70&lt;='תכנון הבראה'!$D78,'תכנון הבראה'!$C78,0)</f>
        <v>0</v>
      </c>
      <c r="AK103" s="159">
        <f ca="1">AJ103-IF(AK$70&lt;='תכנון הבראה'!$D78,'תכנון הבראה'!$C78,0)</f>
        <v>0</v>
      </c>
      <c r="AL103" s="159">
        <f ca="1">AK103-IF(AL$70&lt;='תכנון הבראה'!$D78,'תכנון הבראה'!$C78,0)</f>
        <v>0</v>
      </c>
      <c r="AM103" s="159">
        <f ca="1">AL103-IF(AM$70&lt;='תכנון הבראה'!$D78,'תכנון הבראה'!$C78,0)</f>
        <v>0</v>
      </c>
      <c r="AN103" s="159">
        <f ca="1">AM103-IF(AN$70&lt;='תכנון הבראה'!$D78,'תכנון הבראה'!$C78,0)</f>
        <v>0</v>
      </c>
      <c r="AO103" s="159">
        <f ca="1">AN103-IF(AO$70&lt;='תכנון הבראה'!$D78,'תכנון הבראה'!$C78,0)</f>
        <v>0</v>
      </c>
      <c r="AP103" s="159">
        <f ca="1">AO103-IF(AP$70&lt;='תכנון הבראה'!$D78,'תכנון הבראה'!$C78,0)</f>
        <v>0</v>
      </c>
      <c r="AQ103" s="159">
        <f ca="1">AP103-IF(AQ$70&lt;='תכנון הבראה'!$D78,'תכנון הבראה'!$C78,0)</f>
        <v>0</v>
      </c>
      <c r="AR103" s="159">
        <f ca="1">AQ103-IF(AR$70&lt;='תכנון הבראה'!$D78,'תכנון הבראה'!$C78,0)</f>
        <v>0</v>
      </c>
      <c r="AS103" s="159">
        <f ca="1">AR103-IF(AS$70&lt;='תכנון הבראה'!$D78,'תכנון הבראה'!$C78,0)</f>
        <v>0</v>
      </c>
      <c r="AT103" s="159">
        <f ca="1">AS103-IF(AT$70&lt;='תכנון הבראה'!$D78,'תכנון הבראה'!$C78,0)</f>
        <v>0</v>
      </c>
      <c r="AU103" s="159">
        <f ca="1">AT103-IF(AU$70&lt;='תכנון הבראה'!$D78,'תכנון הבראה'!$C78,0)</f>
        <v>0</v>
      </c>
      <c r="AV103" s="159">
        <f ca="1">AU103-IF(AV$70&lt;='תכנון הבראה'!$D78,'תכנון הבראה'!$C78,0)</f>
        <v>0</v>
      </c>
      <c r="AW103" s="159">
        <f ca="1">AV103-IF(AW$70&lt;='תכנון הבראה'!$D78,'תכנון הבראה'!$C78,0)</f>
        <v>0</v>
      </c>
      <c r="AX103" s="159">
        <f ca="1">AW103-IF(AX$70&lt;='תכנון הבראה'!$D78,'תכנון הבראה'!$C78,0)</f>
        <v>0</v>
      </c>
      <c r="AY103" s="159">
        <f ca="1">AX103-IF(AY$70&lt;='תכנון הבראה'!$D78,'תכנון הבראה'!$C78,0)</f>
        <v>0</v>
      </c>
      <c r="AZ103" s="159">
        <f ca="1">AY103-IF(AZ$70&lt;='תכנון הבראה'!$D78,'תכנון הבראה'!$C78,0)</f>
        <v>0</v>
      </c>
      <c r="BA103" s="159">
        <f ca="1">AZ103-IF(BA$70&lt;='תכנון הבראה'!$D78,'תכנון הבראה'!$C78,0)</f>
        <v>0</v>
      </c>
      <c r="BB103" s="159">
        <f ca="1">BA103-IF(BB$70&lt;='תכנון הבראה'!$D78,'תכנון הבראה'!$C78,0)</f>
        <v>0</v>
      </c>
      <c r="BC103" s="159">
        <f ca="1">BB103-IF(BC$70&lt;='תכנון הבראה'!$D78,'תכנון הבראה'!$C78,0)</f>
        <v>0</v>
      </c>
      <c r="BD103" s="159">
        <f ca="1">BC103-IF(BD$70&lt;='תכנון הבראה'!$D78,'תכנון הבראה'!$C78,0)</f>
        <v>0</v>
      </c>
      <c r="BE103" s="159">
        <f ca="1">BD103-IF(BE$70&lt;='תכנון הבראה'!$D78,'תכנון הבראה'!$C78,0)</f>
        <v>0</v>
      </c>
      <c r="BF103" s="159">
        <f ca="1">BE103-IF(BF$70&lt;='תכנון הבראה'!$D78,'תכנון הבראה'!$C78,0)</f>
        <v>0</v>
      </c>
      <c r="BG103" s="159">
        <f ca="1">BF103-IF(BG$70&lt;='תכנון הבראה'!$D78,'תכנון הבראה'!$C78,0)</f>
        <v>0</v>
      </c>
      <c r="BH103" s="159">
        <f ca="1">BG103-IF(BH$70&lt;='תכנון הבראה'!$D78,'תכנון הבראה'!$C78,0)</f>
        <v>0</v>
      </c>
      <c r="BI103" s="159">
        <f ca="1">BH103-IF(BI$70&lt;='תכנון הבראה'!$D78,'תכנון הבראה'!$C78,0)</f>
        <v>0</v>
      </c>
      <c r="BJ103" s="159">
        <f ca="1">BI103-IF(BJ$70&lt;='תכנון הבראה'!$D78,'תכנון הבראה'!$C78,0)</f>
        <v>0</v>
      </c>
      <c r="BK103" s="159">
        <f ca="1">BJ103-IF(BK$70&lt;='תכנון הבראה'!$D78,'תכנון הבראה'!$C78,0)</f>
        <v>0</v>
      </c>
      <c r="BL103" s="159">
        <f ca="1">BK103-IF(BL$70&lt;='תכנון הבראה'!$D78,'תכנון הבראה'!$C78,0)</f>
        <v>0</v>
      </c>
      <c r="BM103" s="159">
        <f ca="1">BL103-IF(BM$70&lt;='תכנון הבראה'!$D78,'תכנון הבראה'!$C78,0)</f>
        <v>0</v>
      </c>
      <c r="BN103" s="159">
        <f ca="1">BM103-IF(BN$70&lt;='תכנון הבראה'!$D78,'תכנון הבראה'!$C78,0)</f>
        <v>0</v>
      </c>
      <c r="BO103" s="159">
        <f ca="1">BN103-IF(BO$70&lt;='תכנון הבראה'!$D78,'תכנון הבראה'!$C78,0)</f>
        <v>0</v>
      </c>
      <c r="BP103" s="159">
        <f ca="1">BO103-IF(BP$70&lt;='תכנון הבראה'!$D78,'תכנון הבראה'!$C78,0)</f>
        <v>0</v>
      </c>
      <c r="BQ103" s="159">
        <f ca="1">BP103-IF(BQ$70&lt;='תכנון הבראה'!$D78,'תכנון הבראה'!$C78,0)</f>
        <v>0</v>
      </c>
      <c r="BR103" s="159">
        <f ca="1">BQ103-IF(BR$70&lt;='תכנון הבראה'!$D78,'תכנון הבראה'!$C78,0)</f>
        <v>0</v>
      </c>
      <c r="BS103" s="159">
        <f ca="1">BR103-IF(BS$70&lt;='תכנון הבראה'!$D78,'תכנון הבראה'!$C78,0)</f>
        <v>0</v>
      </c>
      <c r="BT103" s="159">
        <f ca="1">BS103-IF(BT$70&lt;='תכנון הבראה'!$D78,'תכנון הבראה'!$C78,0)</f>
        <v>0</v>
      </c>
      <c r="BU103" s="159">
        <f ca="1">BT103-IF(BU$70&lt;='תכנון הבראה'!$D78,'תכנון הבראה'!$C78,0)</f>
        <v>0</v>
      </c>
      <c r="BV103" s="159">
        <f ca="1">BU103-IF(BV$70&lt;='תכנון הבראה'!$D78,'תכנון הבראה'!$C78,0)</f>
        <v>0</v>
      </c>
      <c r="BW103" s="159">
        <f ca="1">BV103-IF(BW$70&lt;='תכנון הבראה'!$D78,'תכנון הבראה'!$C78,0)</f>
        <v>0</v>
      </c>
      <c r="BX103" s="159">
        <f ca="1">BW103-IF(BX$70&lt;='תכנון הבראה'!$D78,'תכנון הבראה'!$C78,0)</f>
        <v>0</v>
      </c>
      <c r="BY103" s="159">
        <f ca="1">BX103-IF(BY$70&lt;='תכנון הבראה'!$D78,'תכנון הבראה'!$C78,0)</f>
        <v>0</v>
      </c>
      <c r="BZ103" s="159">
        <f ca="1">BY103-IF(BZ$70&lt;='תכנון הבראה'!$D78,'תכנון הבראה'!$C78,0)</f>
        <v>0</v>
      </c>
      <c r="CA103" s="159">
        <f ca="1">BZ103-IF(CA$70&lt;='תכנון הבראה'!$D78,'תכנון הבראה'!$C78,0)</f>
        <v>0</v>
      </c>
      <c r="CB103" s="159">
        <f ca="1">CA103-IF(CB$70&lt;='תכנון הבראה'!$D78,'תכנון הבראה'!$C78,0)</f>
        <v>0</v>
      </c>
      <c r="CC103" s="159">
        <f ca="1">CB103-IF(CC$70&lt;='תכנון הבראה'!$D78,'תכנון הבראה'!$C78,0)</f>
        <v>0</v>
      </c>
      <c r="CD103" s="159">
        <f ca="1">CC103-IF(CD$70&lt;='תכנון הבראה'!$D78,'תכנון הבראה'!$C78,0)</f>
        <v>0</v>
      </c>
      <c r="CE103" s="159">
        <f ca="1">CD103-IF(CE$70&lt;='תכנון הבראה'!$D78,'תכנון הבראה'!$C78,0)</f>
        <v>0</v>
      </c>
      <c r="CF103" s="159">
        <f ca="1">CE103-IF(CF$70&lt;='תכנון הבראה'!$D78,'תכנון הבראה'!$C78,0)</f>
        <v>0</v>
      </c>
      <c r="CG103" s="159">
        <f ca="1">CF103-IF(CG$70&lt;='תכנון הבראה'!$D78,'תכנון הבראה'!$C78,0)</f>
        <v>0</v>
      </c>
      <c r="CH103" s="159">
        <f ca="1">CG103-IF(CH$70&lt;='תכנון הבראה'!$D78,'תכנון הבראה'!$C78,0)</f>
        <v>0</v>
      </c>
      <c r="CI103" s="159">
        <f ca="1">CH103-IF(CI$70&lt;='תכנון הבראה'!$D78,'תכנון הבראה'!$C78,0)</f>
        <v>0</v>
      </c>
      <c r="CJ103" s="159">
        <f ca="1">CI103-IF(CJ$70&lt;='תכנון הבראה'!$D78,'תכנון הבראה'!$C78,0)</f>
        <v>0</v>
      </c>
      <c r="CK103" s="159">
        <f ca="1">CJ103-IF(CK$70&lt;='תכנון הבראה'!$D78,'תכנון הבראה'!$C78,0)</f>
        <v>0</v>
      </c>
      <c r="CL103" s="159">
        <f ca="1">CK103-IF(CL$70&lt;='תכנון הבראה'!$D78,'תכנון הבראה'!$C78,0)</f>
        <v>0</v>
      </c>
      <c r="CM103" s="159">
        <f ca="1">CL103-IF(CM$70&lt;='תכנון הבראה'!$D78,'תכנון הבראה'!$C78,0)</f>
        <v>0</v>
      </c>
      <c r="CN103" s="159">
        <f ca="1">CM103-IF(CN$70&lt;='תכנון הבראה'!$D78,'תכנון הבראה'!$C78,0)</f>
        <v>0</v>
      </c>
      <c r="CO103" s="159">
        <f ca="1">CN103-IF(CO$70&lt;='תכנון הבראה'!$D78,'תכנון הבראה'!$C78,0)</f>
        <v>0</v>
      </c>
      <c r="CP103" s="159">
        <f ca="1">CO103-IF(CP$70&lt;='תכנון הבראה'!$D78,'תכנון הבראה'!$C78,0)</f>
        <v>0</v>
      </c>
      <c r="CQ103" s="159">
        <f ca="1">CP103-IF(CQ$70&lt;='תכנון הבראה'!$D78,'תכנון הבראה'!$C78,0)</f>
        <v>0</v>
      </c>
      <c r="CR103" s="159">
        <f ca="1">CQ103-IF(CR$70&lt;='תכנון הבראה'!$D78,'תכנון הבראה'!$C78,0)</f>
        <v>0</v>
      </c>
      <c r="CS103" s="159">
        <f ca="1">CR103-IF(CS$70&lt;='תכנון הבראה'!$D78,'תכנון הבראה'!$C78,0)</f>
        <v>0</v>
      </c>
      <c r="CT103" s="159">
        <f ca="1">CS103-IF(CT$70&lt;='תכנון הבראה'!$D78,'תכנון הבראה'!$C78,0)</f>
        <v>0</v>
      </c>
      <c r="CU103" s="159">
        <f ca="1">CT103-IF(CU$70&lt;='תכנון הבראה'!$D78,'תכנון הבראה'!$C78,0)</f>
        <v>0</v>
      </c>
      <c r="CV103" s="159">
        <f ca="1">CU103-IF(CV$70&lt;='תכנון הבראה'!$D78,'תכנון הבראה'!$C78,0)</f>
        <v>0</v>
      </c>
      <c r="CW103" s="159">
        <f ca="1">CV103-IF(CW$70&lt;='תכנון הבראה'!$D78,'תכנון הבראה'!$C78,0)</f>
        <v>0</v>
      </c>
      <c r="CX103" s="159">
        <f ca="1">CW103-IF(CX$70&lt;='תכנון הבראה'!$D78,'תכנון הבראה'!$C78,0)</f>
        <v>0</v>
      </c>
      <c r="CY103" s="159">
        <f ca="1">CX103-IF(CY$70&lt;='תכנון הבראה'!$D78,'תכנון הבראה'!$C78,0)</f>
        <v>0</v>
      </c>
      <c r="CZ103" s="159">
        <f ca="1">CY103-IF(CZ$70&lt;='תכנון הבראה'!$D78,'תכנון הבראה'!$C78,0)</f>
        <v>0</v>
      </c>
    </row>
    <row r="104" spans="1:105" hidden="1" outlineLevel="1" collapsed="1">
      <c r="A104" s="189" t="s">
        <v>195</v>
      </c>
      <c r="D104" s="159">
        <f ca="1">SUM(D71:D103)</f>
        <v>0</v>
      </c>
      <c r="E104" s="159">
        <f ca="1">SUM(E71:E103)</f>
        <v>0</v>
      </c>
      <c r="F104" s="159">
        <f t="shared" ref="F104:BQ104" ca="1" si="32">SUM(F71:F103)</f>
        <v>0</v>
      </c>
      <c r="G104" s="159">
        <f t="shared" ca="1" si="32"/>
        <v>0</v>
      </c>
      <c r="H104" s="159">
        <f t="shared" ca="1" si="32"/>
        <v>0</v>
      </c>
      <c r="I104" s="159">
        <f t="shared" ca="1" si="32"/>
        <v>0</v>
      </c>
      <c r="J104" s="159">
        <f t="shared" ca="1" si="32"/>
        <v>0</v>
      </c>
      <c r="K104" s="159">
        <f t="shared" ca="1" si="32"/>
        <v>0</v>
      </c>
      <c r="L104" s="159">
        <f t="shared" ca="1" si="32"/>
        <v>0</v>
      </c>
      <c r="M104" s="159">
        <f t="shared" ca="1" si="32"/>
        <v>0</v>
      </c>
      <c r="N104" s="159">
        <f t="shared" ca="1" si="32"/>
        <v>0</v>
      </c>
      <c r="O104" s="159">
        <f t="shared" ca="1" si="32"/>
        <v>0</v>
      </c>
      <c r="P104" s="159">
        <f t="shared" ca="1" si="32"/>
        <v>0</v>
      </c>
      <c r="Q104" s="159">
        <f t="shared" ca="1" si="32"/>
        <v>0</v>
      </c>
      <c r="R104" s="159">
        <f t="shared" ca="1" si="32"/>
        <v>0</v>
      </c>
      <c r="S104" s="159">
        <f t="shared" ca="1" si="32"/>
        <v>0</v>
      </c>
      <c r="T104" s="159">
        <f t="shared" ca="1" si="32"/>
        <v>0</v>
      </c>
      <c r="U104" s="159">
        <f t="shared" ca="1" si="32"/>
        <v>0</v>
      </c>
      <c r="V104" s="159">
        <f t="shared" ca="1" si="32"/>
        <v>0</v>
      </c>
      <c r="W104" s="159">
        <f t="shared" ca="1" si="32"/>
        <v>0</v>
      </c>
      <c r="X104" s="159">
        <f t="shared" ca="1" si="32"/>
        <v>0</v>
      </c>
      <c r="Y104" s="159">
        <f t="shared" ca="1" si="32"/>
        <v>0</v>
      </c>
      <c r="Z104" s="159">
        <f t="shared" ca="1" si="32"/>
        <v>0</v>
      </c>
      <c r="AA104" s="159">
        <f t="shared" ca="1" si="32"/>
        <v>0</v>
      </c>
      <c r="AB104" s="159">
        <f t="shared" ca="1" si="32"/>
        <v>0</v>
      </c>
      <c r="AC104" s="159">
        <f t="shared" ca="1" si="32"/>
        <v>0</v>
      </c>
      <c r="AD104" s="159">
        <f t="shared" ca="1" si="32"/>
        <v>0</v>
      </c>
      <c r="AE104" s="159">
        <f t="shared" ca="1" si="32"/>
        <v>0</v>
      </c>
      <c r="AF104" s="159">
        <f t="shared" ca="1" si="32"/>
        <v>0</v>
      </c>
      <c r="AG104" s="159">
        <f t="shared" ca="1" si="32"/>
        <v>0</v>
      </c>
      <c r="AH104" s="159">
        <f t="shared" ca="1" si="32"/>
        <v>0</v>
      </c>
      <c r="AI104" s="159">
        <f t="shared" ca="1" si="32"/>
        <v>0</v>
      </c>
      <c r="AJ104" s="159">
        <f t="shared" ca="1" si="32"/>
        <v>0</v>
      </c>
      <c r="AK104" s="159">
        <f t="shared" ca="1" si="32"/>
        <v>0</v>
      </c>
      <c r="AL104" s="159">
        <f t="shared" ca="1" si="32"/>
        <v>0</v>
      </c>
      <c r="AM104" s="159">
        <f t="shared" ca="1" si="32"/>
        <v>0</v>
      </c>
      <c r="AN104" s="159">
        <f t="shared" ca="1" si="32"/>
        <v>0</v>
      </c>
      <c r="AO104" s="159">
        <f t="shared" ca="1" si="32"/>
        <v>0</v>
      </c>
      <c r="AP104" s="159">
        <f t="shared" ca="1" si="32"/>
        <v>0</v>
      </c>
      <c r="AQ104" s="159">
        <f t="shared" ca="1" si="32"/>
        <v>0</v>
      </c>
      <c r="AR104" s="159">
        <f t="shared" ca="1" si="32"/>
        <v>0</v>
      </c>
      <c r="AS104" s="159">
        <f t="shared" ca="1" si="32"/>
        <v>0</v>
      </c>
      <c r="AT104" s="159">
        <f t="shared" ca="1" si="32"/>
        <v>0</v>
      </c>
      <c r="AU104" s="159">
        <f t="shared" ca="1" si="32"/>
        <v>0</v>
      </c>
      <c r="AV104" s="159">
        <f t="shared" ca="1" si="32"/>
        <v>0</v>
      </c>
      <c r="AW104" s="159">
        <f t="shared" ca="1" si="32"/>
        <v>0</v>
      </c>
      <c r="AX104" s="159">
        <f t="shared" ca="1" si="32"/>
        <v>0</v>
      </c>
      <c r="AY104" s="159">
        <f t="shared" ca="1" si="32"/>
        <v>0</v>
      </c>
      <c r="AZ104" s="159">
        <f t="shared" ca="1" si="32"/>
        <v>0</v>
      </c>
      <c r="BA104" s="159">
        <f t="shared" ca="1" si="32"/>
        <v>0</v>
      </c>
      <c r="BB104" s="159">
        <f t="shared" ca="1" si="32"/>
        <v>0</v>
      </c>
      <c r="BC104" s="159">
        <f t="shared" ca="1" si="32"/>
        <v>0</v>
      </c>
      <c r="BD104" s="159">
        <f t="shared" ca="1" si="32"/>
        <v>0</v>
      </c>
      <c r="BE104" s="159">
        <f t="shared" ca="1" si="32"/>
        <v>0</v>
      </c>
      <c r="BF104" s="159">
        <f t="shared" ca="1" si="32"/>
        <v>0</v>
      </c>
      <c r="BG104" s="159">
        <f t="shared" ca="1" si="32"/>
        <v>0</v>
      </c>
      <c r="BH104" s="159">
        <f t="shared" ca="1" si="32"/>
        <v>0</v>
      </c>
      <c r="BI104" s="159">
        <f t="shared" ca="1" si="32"/>
        <v>0</v>
      </c>
      <c r="BJ104" s="159">
        <f t="shared" ca="1" si="32"/>
        <v>0</v>
      </c>
      <c r="BK104" s="159">
        <f t="shared" ca="1" si="32"/>
        <v>0</v>
      </c>
      <c r="BL104" s="159">
        <f t="shared" ca="1" si="32"/>
        <v>0</v>
      </c>
      <c r="BM104" s="159">
        <f t="shared" ca="1" si="32"/>
        <v>0</v>
      </c>
      <c r="BN104" s="159">
        <f t="shared" ca="1" si="32"/>
        <v>0</v>
      </c>
      <c r="BO104" s="159">
        <f t="shared" ca="1" si="32"/>
        <v>0</v>
      </c>
      <c r="BP104" s="159">
        <f t="shared" ca="1" si="32"/>
        <v>0</v>
      </c>
      <c r="BQ104" s="159">
        <f t="shared" ca="1" si="32"/>
        <v>0</v>
      </c>
      <c r="BR104" s="159">
        <f t="shared" ref="BR104:CZ104" ca="1" si="33">SUM(BR71:BR103)</f>
        <v>0</v>
      </c>
      <c r="BS104" s="159">
        <f t="shared" ca="1" si="33"/>
        <v>0</v>
      </c>
      <c r="BT104" s="159">
        <f t="shared" ca="1" si="33"/>
        <v>0</v>
      </c>
      <c r="BU104" s="159">
        <f t="shared" ca="1" si="33"/>
        <v>0</v>
      </c>
      <c r="BV104" s="159">
        <f t="shared" ca="1" si="33"/>
        <v>0</v>
      </c>
      <c r="BW104" s="159">
        <f t="shared" ca="1" si="33"/>
        <v>0</v>
      </c>
      <c r="BX104" s="159">
        <f t="shared" ca="1" si="33"/>
        <v>0</v>
      </c>
      <c r="BY104" s="159">
        <f t="shared" ca="1" si="33"/>
        <v>0</v>
      </c>
      <c r="BZ104" s="159">
        <f t="shared" ca="1" si="33"/>
        <v>0</v>
      </c>
      <c r="CA104" s="159">
        <f t="shared" ca="1" si="33"/>
        <v>0</v>
      </c>
      <c r="CB104" s="159">
        <f t="shared" ca="1" si="33"/>
        <v>0</v>
      </c>
      <c r="CC104" s="159">
        <f t="shared" ca="1" si="33"/>
        <v>0</v>
      </c>
      <c r="CD104" s="159">
        <f t="shared" ca="1" si="33"/>
        <v>0</v>
      </c>
      <c r="CE104" s="159">
        <f t="shared" ca="1" si="33"/>
        <v>0</v>
      </c>
      <c r="CF104" s="159">
        <f t="shared" ca="1" si="33"/>
        <v>0</v>
      </c>
      <c r="CG104" s="159">
        <f t="shared" ca="1" si="33"/>
        <v>0</v>
      </c>
      <c r="CH104" s="159">
        <f t="shared" ca="1" si="33"/>
        <v>0</v>
      </c>
      <c r="CI104" s="159">
        <f t="shared" ca="1" si="33"/>
        <v>0</v>
      </c>
      <c r="CJ104" s="159">
        <f t="shared" ca="1" si="33"/>
        <v>0</v>
      </c>
      <c r="CK104" s="159">
        <f t="shared" ca="1" si="33"/>
        <v>0</v>
      </c>
      <c r="CL104" s="159">
        <f t="shared" ca="1" si="33"/>
        <v>0</v>
      </c>
      <c r="CM104" s="159">
        <f t="shared" ca="1" si="33"/>
        <v>0</v>
      </c>
      <c r="CN104" s="159">
        <f t="shared" ca="1" si="33"/>
        <v>0</v>
      </c>
      <c r="CO104" s="159">
        <f t="shared" ca="1" si="33"/>
        <v>0</v>
      </c>
      <c r="CP104" s="159">
        <f t="shared" ca="1" si="33"/>
        <v>0</v>
      </c>
      <c r="CQ104" s="159">
        <f t="shared" ca="1" si="33"/>
        <v>0</v>
      </c>
      <c r="CR104" s="159">
        <f t="shared" ca="1" si="33"/>
        <v>0</v>
      </c>
      <c r="CS104" s="159">
        <f t="shared" ca="1" si="33"/>
        <v>0</v>
      </c>
      <c r="CT104" s="159">
        <f t="shared" ca="1" si="33"/>
        <v>0</v>
      </c>
      <c r="CU104" s="159">
        <f t="shared" ca="1" si="33"/>
        <v>0</v>
      </c>
      <c r="CV104" s="159">
        <f t="shared" ca="1" si="33"/>
        <v>0</v>
      </c>
      <c r="CW104" s="159">
        <f t="shared" ca="1" si="33"/>
        <v>0</v>
      </c>
      <c r="CX104" s="159">
        <f t="shared" ca="1" si="33"/>
        <v>0</v>
      </c>
      <c r="CY104" s="159">
        <f t="shared" ca="1" si="33"/>
        <v>0</v>
      </c>
      <c r="CZ104" s="160">
        <f t="shared" ca="1" si="33"/>
        <v>0</v>
      </c>
    </row>
    <row r="105" spans="1:105" hidden="1" outlineLevel="1">
      <c r="A105" s="189" t="s">
        <v>196</v>
      </c>
      <c r="D105" s="134">
        <f ca="1">'תכנון הבראה'!$B$117</f>
        <v>0</v>
      </c>
      <c r="E105" s="134" t="e">
        <f ca="1">MAX(0,D105-E11)</f>
        <v>#N/A</v>
      </c>
      <c r="F105" s="134" t="e">
        <f t="shared" ref="F105:BQ105" ca="1" si="34">MAX(0,E105-F11)</f>
        <v>#N/A</v>
      </c>
      <c r="G105" s="134" t="e">
        <f t="shared" ca="1" si="34"/>
        <v>#N/A</v>
      </c>
      <c r="H105" s="134" t="e">
        <f t="shared" ca="1" si="34"/>
        <v>#N/A</v>
      </c>
      <c r="I105" s="134" t="e">
        <f t="shared" ca="1" si="34"/>
        <v>#N/A</v>
      </c>
      <c r="J105" s="134" t="e">
        <f t="shared" ca="1" si="34"/>
        <v>#N/A</v>
      </c>
      <c r="K105" s="134" t="e">
        <f t="shared" ca="1" si="34"/>
        <v>#N/A</v>
      </c>
      <c r="L105" s="134" t="e">
        <f t="shared" ca="1" si="34"/>
        <v>#N/A</v>
      </c>
      <c r="M105" s="134" t="e">
        <f t="shared" ca="1" si="34"/>
        <v>#N/A</v>
      </c>
      <c r="N105" s="134" t="e">
        <f t="shared" ca="1" si="34"/>
        <v>#N/A</v>
      </c>
      <c r="O105" s="134" t="e">
        <f t="shared" ca="1" si="34"/>
        <v>#N/A</v>
      </c>
      <c r="P105" s="134" t="e">
        <f t="shared" ca="1" si="34"/>
        <v>#N/A</v>
      </c>
      <c r="Q105" s="134" t="e">
        <f t="shared" ca="1" si="34"/>
        <v>#N/A</v>
      </c>
      <c r="R105" s="134" t="e">
        <f t="shared" ca="1" si="34"/>
        <v>#N/A</v>
      </c>
      <c r="S105" s="134" t="e">
        <f t="shared" ca="1" si="34"/>
        <v>#N/A</v>
      </c>
      <c r="T105" s="134" t="e">
        <f t="shared" ca="1" si="34"/>
        <v>#N/A</v>
      </c>
      <c r="U105" s="134" t="e">
        <f t="shared" ca="1" si="34"/>
        <v>#N/A</v>
      </c>
      <c r="V105" s="134" t="e">
        <f t="shared" ca="1" si="34"/>
        <v>#N/A</v>
      </c>
      <c r="W105" s="134" t="e">
        <f t="shared" ca="1" si="34"/>
        <v>#N/A</v>
      </c>
      <c r="X105" s="134" t="e">
        <f t="shared" ca="1" si="34"/>
        <v>#N/A</v>
      </c>
      <c r="Y105" s="134" t="e">
        <f t="shared" ca="1" si="34"/>
        <v>#N/A</v>
      </c>
      <c r="Z105" s="134" t="e">
        <f t="shared" ca="1" si="34"/>
        <v>#N/A</v>
      </c>
      <c r="AA105" s="134" t="e">
        <f t="shared" ca="1" si="34"/>
        <v>#N/A</v>
      </c>
      <c r="AB105" s="134" t="e">
        <f t="shared" ca="1" si="34"/>
        <v>#N/A</v>
      </c>
      <c r="AC105" s="134" t="e">
        <f t="shared" ca="1" si="34"/>
        <v>#N/A</v>
      </c>
      <c r="AD105" s="134" t="e">
        <f t="shared" ca="1" si="34"/>
        <v>#N/A</v>
      </c>
      <c r="AE105" s="134" t="e">
        <f t="shared" ca="1" si="34"/>
        <v>#N/A</v>
      </c>
      <c r="AF105" s="134" t="e">
        <f t="shared" ca="1" si="34"/>
        <v>#N/A</v>
      </c>
      <c r="AG105" s="134" t="e">
        <f t="shared" ca="1" si="34"/>
        <v>#N/A</v>
      </c>
      <c r="AH105" s="134" t="e">
        <f t="shared" ca="1" si="34"/>
        <v>#N/A</v>
      </c>
      <c r="AI105" s="134" t="e">
        <f t="shared" ca="1" si="34"/>
        <v>#N/A</v>
      </c>
      <c r="AJ105" s="134" t="e">
        <f t="shared" ca="1" si="34"/>
        <v>#N/A</v>
      </c>
      <c r="AK105" s="134" t="e">
        <f t="shared" ca="1" si="34"/>
        <v>#N/A</v>
      </c>
      <c r="AL105" s="134" t="e">
        <f t="shared" ca="1" si="34"/>
        <v>#N/A</v>
      </c>
      <c r="AM105" s="134" t="e">
        <f t="shared" ca="1" si="34"/>
        <v>#N/A</v>
      </c>
      <c r="AN105" s="134" t="e">
        <f t="shared" ca="1" si="34"/>
        <v>#N/A</v>
      </c>
      <c r="AO105" s="134" t="e">
        <f t="shared" ca="1" si="34"/>
        <v>#N/A</v>
      </c>
      <c r="AP105" s="134" t="e">
        <f t="shared" ca="1" si="34"/>
        <v>#N/A</v>
      </c>
      <c r="AQ105" s="134" t="e">
        <f t="shared" ca="1" si="34"/>
        <v>#N/A</v>
      </c>
      <c r="AR105" s="134" t="e">
        <f t="shared" ca="1" si="34"/>
        <v>#N/A</v>
      </c>
      <c r="AS105" s="134" t="e">
        <f t="shared" ca="1" si="34"/>
        <v>#N/A</v>
      </c>
      <c r="AT105" s="134" t="e">
        <f t="shared" ca="1" si="34"/>
        <v>#N/A</v>
      </c>
      <c r="AU105" s="134" t="e">
        <f t="shared" ca="1" si="34"/>
        <v>#N/A</v>
      </c>
      <c r="AV105" s="134" t="e">
        <f t="shared" ca="1" si="34"/>
        <v>#N/A</v>
      </c>
      <c r="AW105" s="134" t="e">
        <f t="shared" ca="1" si="34"/>
        <v>#N/A</v>
      </c>
      <c r="AX105" s="134" t="e">
        <f t="shared" ca="1" si="34"/>
        <v>#N/A</v>
      </c>
      <c r="AY105" s="134" t="e">
        <f t="shared" ca="1" si="34"/>
        <v>#N/A</v>
      </c>
      <c r="AZ105" s="134" t="e">
        <f t="shared" ca="1" si="34"/>
        <v>#N/A</v>
      </c>
      <c r="BA105" s="134" t="e">
        <f t="shared" ca="1" si="34"/>
        <v>#N/A</v>
      </c>
      <c r="BB105" s="134" t="e">
        <f t="shared" ca="1" si="34"/>
        <v>#N/A</v>
      </c>
      <c r="BC105" s="134" t="e">
        <f t="shared" ca="1" si="34"/>
        <v>#N/A</v>
      </c>
      <c r="BD105" s="134" t="e">
        <f t="shared" ca="1" si="34"/>
        <v>#N/A</v>
      </c>
      <c r="BE105" s="134" t="e">
        <f t="shared" ca="1" si="34"/>
        <v>#N/A</v>
      </c>
      <c r="BF105" s="134" t="e">
        <f t="shared" ca="1" si="34"/>
        <v>#N/A</v>
      </c>
      <c r="BG105" s="134" t="e">
        <f t="shared" ca="1" si="34"/>
        <v>#N/A</v>
      </c>
      <c r="BH105" s="134" t="e">
        <f t="shared" ca="1" si="34"/>
        <v>#N/A</v>
      </c>
      <c r="BI105" s="134" t="e">
        <f t="shared" ca="1" si="34"/>
        <v>#N/A</v>
      </c>
      <c r="BJ105" s="134" t="e">
        <f t="shared" ca="1" si="34"/>
        <v>#N/A</v>
      </c>
      <c r="BK105" s="134" t="e">
        <f t="shared" ca="1" si="34"/>
        <v>#N/A</v>
      </c>
      <c r="BL105" s="134" t="e">
        <f t="shared" ca="1" si="34"/>
        <v>#N/A</v>
      </c>
      <c r="BM105" s="134" t="e">
        <f t="shared" ca="1" si="34"/>
        <v>#N/A</v>
      </c>
      <c r="BN105" s="134" t="e">
        <f t="shared" ca="1" si="34"/>
        <v>#N/A</v>
      </c>
      <c r="BO105" s="134" t="e">
        <f t="shared" ca="1" si="34"/>
        <v>#N/A</v>
      </c>
      <c r="BP105" s="134" t="e">
        <f t="shared" ca="1" si="34"/>
        <v>#N/A</v>
      </c>
      <c r="BQ105" s="134" t="e">
        <f t="shared" ca="1" si="34"/>
        <v>#N/A</v>
      </c>
      <c r="BR105" s="134" t="e">
        <f t="shared" ref="BR105:CZ105" ca="1" si="35">MAX(0,BQ105-BR11)</f>
        <v>#N/A</v>
      </c>
      <c r="BS105" s="134" t="e">
        <f t="shared" ca="1" si="35"/>
        <v>#N/A</v>
      </c>
      <c r="BT105" s="134" t="e">
        <f t="shared" ca="1" si="35"/>
        <v>#N/A</v>
      </c>
      <c r="BU105" s="134" t="e">
        <f t="shared" ca="1" si="35"/>
        <v>#N/A</v>
      </c>
      <c r="BV105" s="134" t="e">
        <f t="shared" ca="1" si="35"/>
        <v>#N/A</v>
      </c>
      <c r="BW105" s="134" t="e">
        <f t="shared" ca="1" si="35"/>
        <v>#N/A</v>
      </c>
      <c r="BX105" s="134" t="e">
        <f t="shared" ca="1" si="35"/>
        <v>#N/A</v>
      </c>
      <c r="BY105" s="134" t="e">
        <f t="shared" ca="1" si="35"/>
        <v>#N/A</v>
      </c>
      <c r="BZ105" s="134" t="e">
        <f t="shared" ca="1" si="35"/>
        <v>#N/A</v>
      </c>
      <c r="CA105" s="134" t="e">
        <f t="shared" ca="1" si="35"/>
        <v>#N/A</v>
      </c>
      <c r="CB105" s="134" t="e">
        <f t="shared" ca="1" si="35"/>
        <v>#N/A</v>
      </c>
      <c r="CC105" s="134" t="e">
        <f t="shared" ca="1" si="35"/>
        <v>#N/A</v>
      </c>
      <c r="CD105" s="134" t="e">
        <f t="shared" ca="1" si="35"/>
        <v>#N/A</v>
      </c>
      <c r="CE105" s="134" t="e">
        <f t="shared" ca="1" si="35"/>
        <v>#N/A</v>
      </c>
      <c r="CF105" s="134" t="e">
        <f t="shared" ca="1" si="35"/>
        <v>#N/A</v>
      </c>
      <c r="CG105" s="134" t="e">
        <f t="shared" ca="1" si="35"/>
        <v>#N/A</v>
      </c>
      <c r="CH105" s="134" t="e">
        <f t="shared" ca="1" si="35"/>
        <v>#N/A</v>
      </c>
      <c r="CI105" s="134" t="e">
        <f t="shared" ca="1" si="35"/>
        <v>#N/A</v>
      </c>
      <c r="CJ105" s="134" t="e">
        <f t="shared" ca="1" si="35"/>
        <v>#N/A</v>
      </c>
      <c r="CK105" s="134" t="e">
        <f t="shared" ca="1" si="35"/>
        <v>#N/A</v>
      </c>
      <c r="CL105" s="134" t="e">
        <f t="shared" ca="1" si="35"/>
        <v>#N/A</v>
      </c>
      <c r="CM105" s="134" t="e">
        <f t="shared" ca="1" si="35"/>
        <v>#N/A</v>
      </c>
      <c r="CN105" s="134" t="e">
        <f t="shared" ca="1" si="35"/>
        <v>#N/A</v>
      </c>
      <c r="CO105" s="134" t="e">
        <f t="shared" ca="1" si="35"/>
        <v>#N/A</v>
      </c>
      <c r="CP105" s="134" t="e">
        <f t="shared" ca="1" si="35"/>
        <v>#N/A</v>
      </c>
      <c r="CQ105" s="134" t="e">
        <f t="shared" ca="1" si="35"/>
        <v>#N/A</v>
      </c>
      <c r="CR105" s="134" t="e">
        <f t="shared" ca="1" si="35"/>
        <v>#N/A</v>
      </c>
      <c r="CS105" s="134" t="e">
        <f t="shared" ca="1" si="35"/>
        <v>#N/A</v>
      </c>
      <c r="CT105" s="134" t="e">
        <f t="shared" ca="1" si="35"/>
        <v>#N/A</v>
      </c>
      <c r="CU105" s="134" t="e">
        <f t="shared" ca="1" si="35"/>
        <v>#N/A</v>
      </c>
      <c r="CV105" s="134" t="e">
        <f t="shared" ca="1" si="35"/>
        <v>#N/A</v>
      </c>
      <c r="CW105" s="134" t="e">
        <f t="shared" ca="1" si="35"/>
        <v>#N/A</v>
      </c>
      <c r="CX105" s="134" t="e">
        <f t="shared" ca="1" si="35"/>
        <v>#N/A</v>
      </c>
      <c r="CY105" s="134" t="e">
        <f t="shared" ca="1" si="35"/>
        <v>#N/A</v>
      </c>
      <c r="CZ105" s="134" t="e">
        <f t="shared" ca="1" si="35"/>
        <v>#N/A</v>
      </c>
      <c r="DA105" s="134"/>
    </row>
    <row r="106" spans="1:105" collapsed="1">
      <c r="A106" s="189" t="s">
        <v>197</v>
      </c>
      <c r="D106" s="134">
        <f t="shared" ref="D106:BP106" ca="1" si="36">D104+D105</f>
        <v>0</v>
      </c>
      <c r="E106" s="134" t="e">
        <f t="shared" ca="1" si="36"/>
        <v>#N/A</v>
      </c>
      <c r="F106" s="134" t="e">
        <f t="shared" ca="1" si="36"/>
        <v>#N/A</v>
      </c>
      <c r="G106" s="134" t="e">
        <f t="shared" ca="1" si="36"/>
        <v>#N/A</v>
      </c>
      <c r="H106" s="134" t="e">
        <f t="shared" ca="1" si="36"/>
        <v>#N/A</v>
      </c>
      <c r="I106" s="134" t="e">
        <f t="shared" ca="1" si="36"/>
        <v>#N/A</v>
      </c>
      <c r="J106" s="134" t="e">
        <f t="shared" ca="1" si="36"/>
        <v>#N/A</v>
      </c>
      <c r="K106" s="134" t="e">
        <f t="shared" ca="1" si="36"/>
        <v>#N/A</v>
      </c>
      <c r="L106" s="134" t="e">
        <f t="shared" ca="1" si="36"/>
        <v>#N/A</v>
      </c>
      <c r="M106" s="134" t="e">
        <f t="shared" ca="1" si="36"/>
        <v>#N/A</v>
      </c>
      <c r="N106" s="134" t="e">
        <f t="shared" ca="1" si="36"/>
        <v>#N/A</v>
      </c>
      <c r="O106" s="134" t="e">
        <f t="shared" ca="1" si="36"/>
        <v>#N/A</v>
      </c>
      <c r="P106" s="134" t="e">
        <f t="shared" ca="1" si="36"/>
        <v>#N/A</v>
      </c>
      <c r="Q106" s="134" t="e">
        <f t="shared" ca="1" si="36"/>
        <v>#N/A</v>
      </c>
      <c r="R106" s="134" t="e">
        <f t="shared" ca="1" si="36"/>
        <v>#N/A</v>
      </c>
      <c r="S106" s="134" t="e">
        <f t="shared" ca="1" si="36"/>
        <v>#N/A</v>
      </c>
      <c r="T106" s="134" t="e">
        <f t="shared" ca="1" si="36"/>
        <v>#N/A</v>
      </c>
      <c r="U106" s="134" t="e">
        <f t="shared" ca="1" si="36"/>
        <v>#N/A</v>
      </c>
      <c r="V106" s="134" t="e">
        <f t="shared" ca="1" si="36"/>
        <v>#N/A</v>
      </c>
      <c r="W106" s="134" t="e">
        <f t="shared" ca="1" si="36"/>
        <v>#N/A</v>
      </c>
      <c r="X106" s="134" t="e">
        <f t="shared" ca="1" si="36"/>
        <v>#N/A</v>
      </c>
      <c r="Y106" s="134" t="e">
        <f t="shared" ca="1" si="36"/>
        <v>#N/A</v>
      </c>
      <c r="Z106" s="134" t="e">
        <f t="shared" ca="1" si="36"/>
        <v>#N/A</v>
      </c>
      <c r="AA106" s="134" t="e">
        <f t="shared" ca="1" si="36"/>
        <v>#N/A</v>
      </c>
      <c r="AB106" s="134" t="e">
        <f t="shared" ca="1" si="36"/>
        <v>#N/A</v>
      </c>
      <c r="AC106" s="134" t="e">
        <f t="shared" ca="1" si="36"/>
        <v>#N/A</v>
      </c>
      <c r="AD106" s="134" t="e">
        <f t="shared" ca="1" si="36"/>
        <v>#N/A</v>
      </c>
      <c r="AE106" s="134" t="e">
        <f t="shared" ca="1" si="36"/>
        <v>#N/A</v>
      </c>
      <c r="AF106" s="134" t="e">
        <f t="shared" ca="1" si="36"/>
        <v>#N/A</v>
      </c>
      <c r="AG106" s="134" t="e">
        <f t="shared" ca="1" si="36"/>
        <v>#N/A</v>
      </c>
      <c r="AH106" s="134" t="e">
        <f t="shared" ca="1" si="36"/>
        <v>#N/A</v>
      </c>
      <c r="AI106" s="134" t="e">
        <f t="shared" ca="1" si="36"/>
        <v>#N/A</v>
      </c>
      <c r="AJ106" s="134" t="e">
        <f t="shared" ca="1" si="36"/>
        <v>#N/A</v>
      </c>
      <c r="AK106" s="134" t="e">
        <f t="shared" ca="1" si="36"/>
        <v>#N/A</v>
      </c>
      <c r="AL106" s="134" t="e">
        <f t="shared" ca="1" si="36"/>
        <v>#N/A</v>
      </c>
      <c r="AM106" s="134" t="e">
        <f t="shared" ca="1" si="36"/>
        <v>#N/A</v>
      </c>
      <c r="AN106" s="134" t="e">
        <f t="shared" ca="1" si="36"/>
        <v>#N/A</v>
      </c>
      <c r="AO106" s="134" t="e">
        <f t="shared" ca="1" si="36"/>
        <v>#N/A</v>
      </c>
      <c r="AP106" s="134" t="e">
        <f t="shared" ca="1" si="36"/>
        <v>#N/A</v>
      </c>
      <c r="AQ106" s="134" t="e">
        <f t="shared" ca="1" si="36"/>
        <v>#N/A</v>
      </c>
      <c r="AR106" s="134" t="e">
        <f t="shared" ca="1" si="36"/>
        <v>#N/A</v>
      </c>
      <c r="AS106" s="134" t="e">
        <f t="shared" ca="1" si="36"/>
        <v>#N/A</v>
      </c>
      <c r="AT106" s="134" t="e">
        <f t="shared" ca="1" si="36"/>
        <v>#N/A</v>
      </c>
      <c r="AU106" s="134" t="e">
        <f t="shared" ca="1" si="36"/>
        <v>#N/A</v>
      </c>
      <c r="AV106" s="134" t="e">
        <f t="shared" ca="1" si="36"/>
        <v>#N/A</v>
      </c>
      <c r="AW106" s="134" t="e">
        <f t="shared" ca="1" si="36"/>
        <v>#N/A</v>
      </c>
      <c r="AX106" s="134" t="e">
        <f t="shared" ca="1" si="36"/>
        <v>#N/A</v>
      </c>
      <c r="AY106" s="134" t="e">
        <f t="shared" ca="1" si="36"/>
        <v>#N/A</v>
      </c>
      <c r="AZ106" s="134" t="e">
        <f t="shared" ca="1" si="36"/>
        <v>#N/A</v>
      </c>
      <c r="BA106" s="134" t="e">
        <f t="shared" ca="1" si="36"/>
        <v>#N/A</v>
      </c>
      <c r="BB106" s="134" t="e">
        <f t="shared" ca="1" si="36"/>
        <v>#N/A</v>
      </c>
      <c r="BC106" s="134" t="e">
        <f t="shared" ca="1" si="36"/>
        <v>#N/A</v>
      </c>
      <c r="BD106" s="134" t="e">
        <f t="shared" ca="1" si="36"/>
        <v>#N/A</v>
      </c>
      <c r="BE106" s="134" t="e">
        <f t="shared" ca="1" si="36"/>
        <v>#N/A</v>
      </c>
      <c r="BF106" s="134" t="e">
        <f t="shared" ca="1" si="36"/>
        <v>#N/A</v>
      </c>
      <c r="BG106" s="134" t="e">
        <f t="shared" ca="1" si="36"/>
        <v>#N/A</v>
      </c>
      <c r="BH106" s="134" t="e">
        <f t="shared" ca="1" si="36"/>
        <v>#N/A</v>
      </c>
      <c r="BI106" s="134" t="e">
        <f t="shared" ca="1" si="36"/>
        <v>#N/A</v>
      </c>
      <c r="BJ106" s="134" t="e">
        <f t="shared" ca="1" si="36"/>
        <v>#N/A</v>
      </c>
      <c r="BK106" s="134" t="e">
        <f t="shared" ca="1" si="36"/>
        <v>#N/A</v>
      </c>
      <c r="BL106" s="134" t="e">
        <f t="shared" ca="1" si="36"/>
        <v>#N/A</v>
      </c>
      <c r="BM106" s="134" t="e">
        <f t="shared" ca="1" si="36"/>
        <v>#N/A</v>
      </c>
      <c r="BN106" s="134" t="e">
        <f t="shared" ca="1" si="36"/>
        <v>#N/A</v>
      </c>
      <c r="BO106" s="134" t="e">
        <f t="shared" ca="1" si="36"/>
        <v>#N/A</v>
      </c>
      <c r="BP106" s="134" t="e">
        <f t="shared" ca="1" si="36"/>
        <v>#N/A</v>
      </c>
      <c r="BQ106" s="134" t="e">
        <f t="shared" ref="BQ106:CZ106" ca="1" si="37">BQ104+BQ105</f>
        <v>#N/A</v>
      </c>
      <c r="BR106" s="134" t="e">
        <f t="shared" ca="1" si="37"/>
        <v>#N/A</v>
      </c>
      <c r="BS106" s="134" t="e">
        <f t="shared" ca="1" si="37"/>
        <v>#N/A</v>
      </c>
      <c r="BT106" s="134" t="e">
        <f t="shared" ca="1" si="37"/>
        <v>#N/A</v>
      </c>
      <c r="BU106" s="134" t="e">
        <f t="shared" ca="1" si="37"/>
        <v>#N/A</v>
      </c>
      <c r="BV106" s="134" t="e">
        <f t="shared" ca="1" si="37"/>
        <v>#N/A</v>
      </c>
      <c r="BW106" s="134" t="e">
        <f t="shared" ca="1" si="37"/>
        <v>#N/A</v>
      </c>
      <c r="BX106" s="134" t="e">
        <f t="shared" ca="1" si="37"/>
        <v>#N/A</v>
      </c>
      <c r="BY106" s="134" t="e">
        <f t="shared" ca="1" si="37"/>
        <v>#N/A</v>
      </c>
      <c r="BZ106" s="134" t="e">
        <f t="shared" ca="1" si="37"/>
        <v>#N/A</v>
      </c>
      <c r="CA106" s="134" t="e">
        <f t="shared" ca="1" si="37"/>
        <v>#N/A</v>
      </c>
      <c r="CB106" s="134" t="e">
        <f t="shared" ca="1" si="37"/>
        <v>#N/A</v>
      </c>
      <c r="CC106" s="134" t="e">
        <f t="shared" ca="1" si="37"/>
        <v>#N/A</v>
      </c>
      <c r="CD106" s="134" t="e">
        <f t="shared" ca="1" si="37"/>
        <v>#N/A</v>
      </c>
      <c r="CE106" s="134" t="e">
        <f t="shared" ca="1" si="37"/>
        <v>#N/A</v>
      </c>
      <c r="CF106" s="134" t="e">
        <f t="shared" ca="1" si="37"/>
        <v>#N/A</v>
      </c>
      <c r="CG106" s="134" t="e">
        <f t="shared" ca="1" si="37"/>
        <v>#N/A</v>
      </c>
      <c r="CH106" s="134" t="e">
        <f t="shared" ca="1" si="37"/>
        <v>#N/A</v>
      </c>
      <c r="CI106" s="134" t="e">
        <f t="shared" ca="1" si="37"/>
        <v>#N/A</v>
      </c>
      <c r="CJ106" s="134" t="e">
        <f t="shared" ca="1" si="37"/>
        <v>#N/A</v>
      </c>
      <c r="CK106" s="134" t="e">
        <f t="shared" ca="1" si="37"/>
        <v>#N/A</v>
      </c>
      <c r="CL106" s="134" t="e">
        <f t="shared" ca="1" si="37"/>
        <v>#N/A</v>
      </c>
      <c r="CM106" s="134" t="e">
        <f t="shared" ca="1" si="37"/>
        <v>#N/A</v>
      </c>
      <c r="CN106" s="134" t="e">
        <f t="shared" ca="1" si="37"/>
        <v>#N/A</v>
      </c>
      <c r="CO106" s="134" t="e">
        <f t="shared" ca="1" si="37"/>
        <v>#N/A</v>
      </c>
      <c r="CP106" s="134" t="e">
        <f t="shared" ca="1" si="37"/>
        <v>#N/A</v>
      </c>
      <c r="CQ106" s="134" t="e">
        <f t="shared" ca="1" si="37"/>
        <v>#N/A</v>
      </c>
      <c r="CR106" s="134" t="e">
        <f t="shared" ca="1" si="37"/>
        <v>#N/A</v>
      </c>
      <c r="CS106" s="134" t="e">
        <f t="shared" ca="1" si="37"/>
        <v>#N/A</v>
      </c>
      <c r="CT106" s="134" t="e">
        <f t="shared" ca="1" si="37"/>
        <v>#N/A</v>
      </c>
      <c r="CU106" s="134" t="e">
        <f t="shared" ca="1" si="37"/>
        <v>#N/A</v>
      </c>
      <c r="CV106" s="134" t="e">
        <f t="shared" ca="1" si="37"/>
        <v>#N/A</v>
      </c>
      <c r="CW106" s="134" t="e">
        <f t="shared" ca="1" si="37"/>
        <v>#N/A</v>
      </c>
      <c r="CX106" s="134" t="e">
        <f t="shared" ca="1" si="37"/>
        <v>#N/A</v>
      </c>
      <c r="CY106" s="134" t="e">
        <f t="shared" ca="1" si="37"/>
        <v>#N/A</v>
      </c>
      <c r="CZ106" s="134" t="e">
        <f t="shared" ca="1" si="37"/>
        <v>#N/A</v>
      </c>
      <c r="DA106" s="134"/>
    </row>
    <row r="107" spans="1:105" ht="14.4" hidden="1" outlineLevel="1" thickTop="1" thickBot="1">
      <c r="A107" s="191" t="s">
        <v>198</v>
      </c>
      <c r="B107" s="152"/>
      <c r="C107" s="153"/>
      <c r="D107" s="154"/>
      <c r="E107" s="155">
        <v>1</v>
      </c>
      <c r="F107" s="155">
        <f t="shared" ref="F107:BQ107" si="38">E107+1</f>
        <v>2</v>
      </c>
      <c r="G107" s="155">
        <f t="shared" si="38"/>
        <v>3</v>
      </c>
      <c r="H107" s="155">
        <f t="shared" si="38"/>
        <v>4</v>
      </c>
      <c r="I107" s="155">
        <f t="shared" si="38"/>
        <v>5</v>
      </c>
      <c r="J107" s="155">
        <f t="shared" si="38"/>
        <v>6</v>
      </c>
      <c r="K107" s="155">
        <f t="shared" si="38"/>
        <v>7</v>
      </c>
      <c r="L107" s="155">
        <f t="shared" si="38"/>
        <v>8</v>
      </c>
      <c r="M107" s="155">
        <f t="shared" si="38"/>
        <v>9</v>
      </c>
      <c r="N107" s="155">
        <f t="shared" si="38"/>
        <v>10</v>
      </c>
      <c r="O107" s="155">
        <f t="shared" si="38"/>
        <v>11</v>
      </c>
      <c r="P107" s="155">
        <f t="shared" si="38"/>
        <v>12</v>
      </c>
      <c r="Q107" s="155">
        <f t="shared" si="38"/>
        <v>13</v>
      </c>
      <c r="R107" s="155">
        <f t="shared" si="38"/>
        <v>14</v>
      </c>
      <c r="S107" s="155">
        <f t="shared" si="38"/>
        <v>15</v>
      </c>
      <c r="T107" s="155">
        <f t="shared" si="38"/>
        <v>16</v>
      </c>
      <c r="U107" s="155">
        <f t="shared" si="38"/>
        <v>17</v>
      </c>
      <c r="V107" s="155">
        <f t="shared" si="38"/>
        <v>18</v>
      </c>
      <c r="W107" s="155">
        <f t="shared" si="38"/>
        <v>19</v>
      </c>
      <c r="X107" s="155">
        <f t="shared" si="38"/>
        <v>20</v>
      </c>
      <c r="Y107" s="155">
        <f t="shared" si="38"/>
        <v>21</v>
      </c>
      <c r="Z107" s="155">
        <f t="shared" si="38"/>
        <v>22</v>
      </c>
      <c r="AA107" s="155">
        <f t="shared" si="38"/>
        <v>23</v>
      </c>
      <c r="AB107" s="155">
        <f t="shared" si="38"/>
        <v>24</v>
      </c>
      <c r="AC107" s="155">
        <f t="shared" si="38"/>
        <v>25</v>
      </c>
      <c r="AD107" s="155">
        <f t="shared" si="38"/>
        <v>26</v>
      </c>
      <c r="AE107" s="155">
        <f t="shared" si="38"/>
        <v>27</v>
      </c>
      <c r="AF107" s="155">
        <f t="shared" si="38"/>
        <v>28</v>
      </c>
      <c r="AG107" s="155">
        <f t="shared" si="38"/>
        <v>29</v>
      </c>
      <c r="AH107" s="155">
        <f t="shared" si="38"/>
        <v>30</v>
      </c>
      <c r="AI107" s="155">
        <f t="shared" si="38"/>
        <v>31</v>
      </c>
      <c r="AJ107" s="155">
        <f t="shared" si="38"/>
        <v>32</v>
      </c>
      <c r="AK107" s="155">
        <f t="shared" si="38"/>
        <v>33</v>
      </c>
      <c r="AL107" s="155">
        <f t="shared" si="38"/>
        <v>34</v>
      </c>
      <c r="AM107" s="155">
        <f t="shared" si="38"/>
        <v>35</v>
      </c>
      <c r="AN107" s="155">
        <f t="shared" si="38"/>
        <v>36</v>
      </c>
      <c r="AO107" s="155">
        <f t="shared" si="38"/>
        <v>37</v>
      </c>
      <c r="AP107" s="155">
        <f t="shared" si="38"/>
        <v>38</v>
      </c>
      <c r="AQ107" s="155">
        <f t="shared" si="38"/>
        <v>39</v>
      </c>
      <c r="AR107" s="155">
        <f t="shared" si="38"/>
        <v>40</v>
      </c>
      <c r="AS107" s="155">
        <f t="shared" si="38"/>
        <v>41</v>
      </c>
      <c r="AT107" s="155">
        <f t="shared" si="38"/>
        <v>42</v>
      </c>
      <c r="AU107" s="155">
        <f t="shared" si="38"/>
        <v>43</v>
      </c>
      <c r="AV107" s="155">
        <f t="shared" si="38"/>
        <v>44</v>
      </c>
      <c r="AW107" s="155">
        <f t="shared" si="38"/>
        <v>45</v>
      </c>
      <c r="AX107" s="155">
        <f t="shared" si="38"/>
        <v>46</v>
      </c>
      <c r="AY107" s="155">
        <f t="shared" si="38"/>
        <v>47</v>
      </c>
      <c r="AZ107" s="155">
        <f t="shared" si="38"/>
        <v>48</v>
      </c>
      <c r="BA107" s="155">
        <f t="shared" si="38"/>
        <v>49</v>
      </c>
      <c r="BB107" s="155">
        <f t="shared" si="38"/>
        <v>50</v>
      </c>
      <c r="BC107" s="155">
        <f t="shared" si="38"/>
        <v>51</v>
      </c>
      <c r="BD107" s="155">
        <f t="shared" si="38"/>
        <v>52</v>
      </c>
      <c r="BE107" s="155">
        <f t="shared" si="38"/>
        <v>53</v>
      </c>
      <c r="BF107" s="155">
        <f t="shared" si="38"/>
        <v>54</v>
      </c>
      <c r="BG107" s="155">
        <f t="shared" si="38"/>
        <v>55</v>
      </c>
      <c r="BH107" s="155">
        <f t="shared" si="38"/>
        <v>56</v>
      </c>
      <c r="BI107" s="155">
        <f t="shared" si="38"/>
        <v>57</v>
      </c>
      <c r="BJ107" s="155">
        <f t="shared" si="38"/>
        <v>58</v>
      </c>
      <c r="BK107" s="155">
        <f t="shared" si="38"/>
        <v>59</v>
      </c>
      <c r="BL107" s="155">
        <f t="shared" si="38"/>
        <v>60</v>
      </c>
      <c r="BM107" s="155">
        <f t="shared" si="38"/>
        <v>61</v>
      </c>
      <c r="BN107" s="155">
        <f t="shared" si="38"/>
        <v>62</v>
      </c>
      <c r="BO107" s="155">
        <f t="shared" si="38"/>
        <v>63</v>
      </c>
      <c r="BP107" s="155">
        <f t="shared" si="38"/>
        <v>64</v>
      </c>
      <c r="BQ107" s="155">
        <f t="shared" si="38"/>
        <v>65</v>
      </c>
      <c r="BR107" s="155">
        <f t="shared" ref="BR107:CZ107" si="39">BQ107+1</f>
        <v>66</v>
      </c>
      <c r="BS107" s="155">
        <f t="shared" si="39"/>
        <v>67</v>
      </c>
      <c r="BT107" s="155">
        <f t="shared" si="39"/>
        <v>68</v>
      </c>
      <c r="BU107" s="155">
        <f t="shared" si="39"/>
        <v>69</v>
      </c>
      <c r="BV107" s="155">
        <f t="shared" si="39"/>
        <v>70</v>
      </c>
      <c r="BW107" s="155">
        <f t="shared" si="39"/>
        <v>71</v>
      </c>
      <c r="BX107" s="155">
        <f t="shared" si="39"/>
        <v>72</v>
      </c>
      <c r="BY107" s="155">
        <f t="shared" si="39"/>
        <v>73</v>
      </c>
      <c r="BZ107" s="155">
        <f t="shared" si="39"/>
        <v>74</v>
      </c>
      <c r="CA107" s="155">
        <f t="shared" si="39"/>
        <v>75</v>
      </c>
      <c r="CB107" s="155">
        <f t="shared" si="39"/>
        <v>76</v>
      </c>
      <c r="CC107" s="155">
        <f t="shared" si="39"/>
        <v>77</v>
      </c>
      <c r="CD107" s="155">
        <f t="shared" si="39"/>
        <v>78</v>
      </c>
      <c r="CE107" s="155">
        <f t="shared" si="39"/>
        <v>79</v>
      </c>
      <c r="CF107" s="155">
        <f t="shared" si="39"/>
        <v>80</v>
      </c>
      <c r="CG107" s="155">
        <f t="shared" si="39"/>
        <v>81</v>
      </c>
      <c r="CH107" s="155">
        <f t="shared" si="39"/>
        <v>82</v>
      </c>
      <c r="CI107" s="155">
        <f t="shared" si="39"/>
        <v>83</v>
      </c>
      <c r="CJ107" s="155">
        <f t="shared" si="39"/>
        <v>84</v>
      </c>
      <c r="CK107" s="155">
        <f t="shared" si="39"/>
        <v>85</v>
      </c>
      <c r="CL107" s="155">
        <f t="shared" si="39"/>
        <v>86</v>
      </c>
      <c r="CM107" s="155">
        <f t="shared" si="39"/>
        <v>87</v>
      </c>
      <c r="CN107" s="155">
        <f t="shared" si="39"/>
        <v>88</v>
      </c>
      <c r="CO107" s="155">
        <f t="shared" si="39"/>
        <v>89</v>
      </c>
      <c r="CP107" s="155">
        <f t="shared" si="39"/>
        <v>90</v>
      </c>
      <c r="CQ107" s="155">
        <f t="shared" si="39"/>
        <v>91</v>
      </c>
      <c r="CR107" s="155">
        <f t="shared" si="39"/>
        <v>92</v>
      </c>
      <c r="CS107" s="155">
        <f t="shared" si="39"/>
        <v>93</v>
      </c>
      <c r="CT107" s="155">
        <f t="shared" si="39"/>
        <v>94</v>
      </c>
      <c r="CU107" s="155">
        <f t="shared" si="39"/>
        <v>95</v>
      </c>
      <c r="CV107" s="155">
        <f t="shared" si="39"/>
        <v>96</v>
      </c>
      <c r="CW107" s="155">
        <f t="shared" si="39"/>
        <v>97</v>
      </c>
      <c r="CX107" s="155">
        <f t="shared" si="39"/>
        <v>98</v>
      </c>
      <c r="CY107" s="155">
        <f t="shared" si="39"/>
        <v>99</v>
      </c>
      <c r="CZ107" s="156">
        <f t="shared" si="39"/>
        <v>100</v>
      </c>
    </row>
    <row r="108" spans="1:105" ht="12.75" hidden="1" customHeight="1" outlineLevel="1">
      <c r="A108" s="192" t="str">
        <f t="shared" ref="A108:A140" ca="1" si="40">A18</f>
        <v/>
      </c>
      <c r="B108" s="168"/>
      <c r="C108" s="169"/>
      <c r="D108" s="159">
        <f ca="1">IF(C18=1,0,'פריסת חובות'!B9)</f>
        <v>0</v>
      </c>
      <c r="E108" s="159">
        <f t="shared" ref="E108:AJ108" ca="1" si="41">D108-E18</f>
        <v>0</v>
      </c>
      <c r="F108" s="159">
        <f t="shared" ca="1" si="41"/>
        <v>0</v>
      </c>
      <c r="G108" s="159">
        <f t="shared" ca="1" si="41"/>
        <v>0</v>
      </c>
      <c r="H108" s="159">
        <f t="shared" ca="1" si="41"/>
        <v>0</v>
      </c>
      <c r="I108" s="159">
        <f t="shared" ca="1" si="41"/>
        <v>0</v>
      </c>
      <c r="J108" s="159">
        <f t="shared" ca="1" si="41"/>
        <v>0</v>
      </c>
      <c r="K108" s="159">
        <f t="shared" ca="1" si="41"/>
        <v>0</v>
      </c>
      <c r="L108" s="159">
        <f t="shared" ca="1" si="41"/>
        <v>0</v>
      </c>
      <c r="M108" s="159">
        <f t="shared" ca="1" si="41"/>
        <v>0</v>
      </c>
      <c r="N108" s="159">
        <f t="shared" ca="1" si="41"/>
        <v>0</v>
      </c>
      <c r="O108" s="159">
        <f t="shared" ca="1" si="41"/>
        <v>0</v>
      </c>
      <c r="P108" s="159">
        <f t="shared" ca="1" si="41"/>
        <v>0</v>
      </c>
      <c r="Q108" s="159">
        <f t="shared" ca="1" si="41"/>
        <v>0</v>
      </c>
      <c r="R108" s="159">
        <f t="shared" ca="1" si="41"/>
        <v>0</v>
      </c>
      <c r="S108" s="159">
        <f t="shared" ca="1" si="41"/>
        <v>0</v>
      </c>
      <c r="T108" s="159">
        <f t="shared" ca="1" si="41"/>
        <v>0</v>
      </c>
      <c r="U108" s="159">
        <f t="shared" ca="1" si="41"/>
        <v>0</v>
      </c>
      <c r="V108" s="159">
        <f t="shared" ca="1" si="41"/>
        <v>0</v>
      </c>
      <c r="W108" s="159">
        <f t="shared" ca="1" si="41"/>
        <v>0</v>
      </c>
      <c r="X108" s="159">
        <f t="shared" ca="1" si="41"/>
        <v>0</v>
      </c>
      <c r="Y108" s="159">
        <f t="shared" ca="1" si="41"/>
        <v>0</v>
      </c>
      <c r="Z108" s="159">
        <f t="shared" ca="1" si="41"/>
        <v>0</v>
      </c>
      <c r="AA108" s="159">
        <f t="shared" ca="1" si="41"/>
        <v>0</v>
      </c>
      <c r="AB108" s="159">
        <f t="shared" ca="1" si="41"/>
        <v>0</v>
      </c>
      <c r="AC108" s="159">
        <f t="shared" ca="1" si="41"/>
        <v>0</v>
      </c>
      <c r="AD108" s="159">
        <f t="shared" ca="1" si="41"/>
        <v>0</v>
      </c>
      <c r="AE108" s="159">
        <f t="shared" ca="1" si="41"/>
        <v>0</v>
      </c>
      <c r="AF108" s="159">
        <f t="shared" ca="1" si="41"/>
        <v>0</v>
      </c>
      <c r="AG108" s="159">
        <f t="shared" ca="1" si="41"/>
        <v>0</v>
      </c>
      <c r="AH108" s="159">
        <f t="shared" ca="1" si="41"/>
        <v>0</v>
      </c>
      <c r="AI108" s="159">
        <f t="shared" ca="1" si="41"/>
        <v>0</v>
      </c>
      <c r="AJ108" s="159">
        <f t="shared" ca="1" si="41"/>
        <v>0</v>
      </c>
      <c r="AK108" s="159">
        <f t="shared" ref="AK108:BP108" ca="1" si="42">AJ108-AK18</f>
        <v>0</v>
      </c>
      <c r="AL108" s="159">
        <f t="shared" ca="1" si="42"/>
        <v>0</v>
      </c>
      <c r="AM108" s="159">
        <f t="shared" ca="1" si="42"/>
        <v>0</v>
      </c>
      <c r="AN108" s="159">
        <f t="shared" ca="1" si="42"/>
        <v>0</v>
      </c>
      <c r="AO108" s="159">
        <f t="shared" ca="1" si="42"/>
        <v>0</v>
      </c>
      <c r="AP108" s="159">
        <f t="shared" ca="1" si="42"/>
        <v>0</v>
      </c>
      <c r="AQ108" s="159">
        <f t="shared" ca="1" si="42"/>
        <v>0</v>
      </c>
      <c r="AR108" s="159">
        <f t="shared" ca="1" si="42"/>
        <v>0</v>
      </c>
      <c r="AS108" s="159">
        <f t="shared" ca="1" si="42"/>
        <v>0</v>
      </c>
      <c r="AT108" s="159">
        <f t="shared" ca="1" si="42"/>
        <v>0</v>
      </c>
      <c r="AU108" s="159">
        <f t="shared" ca="1" si="42"/>
        <v>0</v>
      </c>
      <c r="AV108" s="159">
        <f t="shared" ca="1" si="42"/>
        <v>0</v>
      </c>
      <c r="AW108" s="159">
        <f t="shared" ca="1" si="42"/>
        <v>0</v>
      </c>
      <c r="AX108" s="159">
        <f t="shared" ca="1" si="42"/>
        <v>0</v>
      </c>
      <c r="AY108" s="159">
        <f t="shared" ca="1" si="42"/>
        <v>0</v>
      </c>
      <c r="AZ108" s="159">
        <f t="shared" ca="1" si="42"/>
        <v>0</v>
      </c>
      <c r="BA108" s="159">
        <f t="shared" ca="1" si="42"/>
        <v>0</v>
      </c>
      <c r="BB108" s="159">
        <f t="shared" ca="1" si="42"/>
        <v>0</v>
      </c>
      <c r="BC108" s="159">
        <f t="shared" ca="1" si="42"/>
        <v>0</v>
      </c>
      <c r="BD108" s="159">
        <f t="shared" ca="1" si="42"/>
        <v>0</v>
      </c>
      <c r="BE108" s="159">
        <f t="shared" ca="1" si="42"/>
        <v>0</v>
      </c>
      <c r="BF108" s="159">
        <f t="shared" ca="1" si="42"/>
        <v>0</v>
      </c>
      <c r="BG108" s="159">
        <f t="shared" ca="1" si="42"/>
        <v>0</v>
      </c>
      <c r="BH108" s="159">
        <f t="shared" ca="1" si="42"/>
        <v>0</v>
      </c>
      <c r="BI108" s="159">
        <f t="shared" ca="1" si="42"/>
        <v>0</v>
      </c>
      <c r="BJ108" s="159">
        <f t="shared" ca="1" si="42"/>
        <v>0</v>
      </c>
      <c r="BK108" s="159">
        <f t="shared" ca="1" si="42"/>
        <v>0</v>
      </c>
      <c r="BL108" s="159">
        <f t="shared" ca="1" si="42"/>
        <v>0</v>
      </c>
      <c r="BM108" s="159">
        <f t="shared" ca="1" si="42"/>
        <v>0</v>
      </c>
      <c r="BN108" s="159">
        <f t="shared" ca="1" si="42"/>
        <v>0</v>
      </c>
      <c r="BO108" s="159">
        <f t="shared" ca="1" si="42"/>
        <v>0</v>
      </c>
      <c r="BP108" s="159">
        <f t="shared" ca="1" si="42"/>
        <v>0</v>
      </c>
      <c r="BQ108" s="159">
        <f t="shared" ref="BQ108:CZ108" ca="1" si="43">BP108-BQ18</f>
        <v>0</v>
      </c>
      <c r="BR108" s="159">
        <f t="shared" ca="1" si="43"/>
        <v>0</v>
      </c>
      <c r="BS108" s="159">
        <f t="shared" ca="1" si="43"/>
        <v>0</v>
      </c>
      <c r="BT108" s="159">
        <f t="shared" ca="1" si="43"/>
        <v>0</v>
      </c>
      <c r="BU108" s="159">
        <f t="shared" ca="1" si="43"/>
        <v>0</v>
      </c>
      <c r="BV108" s="159">
        <f t="shared" ca="1" si="43"/>
        <v>0</v>
      </c>
      <c r="BW108" s="159">
        <f t="shared" ca="1" si="43"/>
        <v>0</v>
      </c>
      <c r="BX108" s="159">
        <f t="shared" ca="1" si="43"/>
        <v>0</v>
      </c>
      <c r="BY108" s="159">
        <f t="shared" ca="1" si="43"/>
        <v>0</v>
      </c>
      <c r="BZ108" s="159">
        <f t="shared" ca="1" si="43"/>
        <v>0</v>
      </c>
      <c r="CA108" s="159">
        <f t="shared" ca="1" si="43"/>
        <v>0</v>
      </c>
      <c r="CB108" s="159">
        <f t="shared" ca="1" si="43"/>
        <v>0</v>
      </c>
      <c r="CC108" s="159">
        <f t="shared" ca="1" si="43"/>
        <v>0</v>
      </c>
      <c r="CD108" s="159">
        <f t="shared" ca="1" si="43"/>
        <v>0</v>
      </c>
      <c r="CE108" s="159">
        <f t="shared" ca="1" si="43"/>
        <v>0</v>
      </c>
      <c r="CF108" s="159">
        <f t="shared" ca="1" si="43"/>
        <v>0</v>
      </c>
      <c r="CG108" s="159">
        <f t="shared" ca="1" si="43"/>
        <v>0</v>
      </c>
      <c r="CH108" s="159">
        <f t="shared" ca="1" si="43"/>
        <v>0</v>
      </c>
      <c r="CI108" s="159">
        <f t="shared" ca="1" si="43"/>
        <v>0</v>
      </c>
      <c r="CJ108" s="159">
        <f t="shared" ca="1" si="43"/>
        <v>0</v>
      </c>
      <c r="CK108" s="159">
        <f t="shared" ca="1" si="43"/>
        <v>0</v>
      </c>
      <c r="CL108" s="159">
        <f t="shared" ca="1" si="43"/>
        <v>0</v>
      </c>
      <c r="CM108" s="159">
        <f t="shared" ca="1" si="43"/>
        <v>0</v>
      </c>
      <c r="CN108" s="159">
        <f t="shared" ca="1" si="43"/>
        <v>0</v>
      </c>
      <c r="CO108" s="159">
        <f t="shared" ca="1" si="43"/>
        <v>0</v>
      </c>
      <c r="CP108" s="159">
        <f t="shared" ca="1" si="43"/>
        <v>0</v>
      </c>
      <c r="CQ108" s="159">
        <f t="shared" ca="1" si="43"/>
        <v>0</v>
      </c>
      <c r="CR108" s="159">
        <f t="shared" ca="1" si="43"/>
        <v>0</v>
      </c>
      <c r="CS108" s="159">
        <f t="shared" ca="1" si="43"/>
        <v>0</v>
      </c>
      <c r="CT108" s="159">
        <f t="shared" ca="1" si="43"/>
        <v>0</v>
      </c>
      <c r="CU108" s="159">
        <f t="shared" ca="1" si="43"/>
        <v>0</v>
      </c>
      <c r="CV108" s="159">
        <f t="shared" ca="1" si="43"/>
        <v>0</v>
      </c>
      <c r="CW108" s="159">
        <f t="shared" ca="1" si="43"/>
        <v>0</v>
      </c>
      <c r="CX108" s="159">
        <f t="shared" ca="1" si="43"/>
        <v>0</v>
      </c>
      <c r="CY108" s="159">
        <f t="shared" ca="1" si="43"/>
        <v>0</v>
      </c>
      <c r="CZ108" s="159">
        <f t="shared" ca="1" si="43"/>
        <v>0</v>
      </c>
    </row>
    <row r="109" spans="1:105" ht="12.75" hidden="1" customHeight="1" outlineLevel="1">
      <c r="A109" s="192" t="str">
        <f t="shared" ca="1" si="40"/>
        <v/>
      </c>
      <c r="B109" s="170"/>
      <c r="C109" s="171"/>
      <c r="D109" s="159">
        <f ca="1">IF(C19=1,0,'פריסת חובות'!B10)</f>
        <v>0</v>
      </c>
      <c r="E109" s="159">
        <f t="shared" ref="E109:AJ109" ca="1" si="44">D109-E19</f>
        <v>0</v>
      </c>
      <c r="F109" s="159">
        <f t="shared" ca="1" si="44"/>
        <v>0</v>
      </c>
      <c r="G109" s="159">
        <f t="shared" ca="1" si="44"/>
        <v>0</v>
      </c>
      <c r="H109" s="159">
        <f t="shared" ca="1" si="44"/>
        <v>0</v>
      </c>
      <c r="I109" s="159">
        <f t="shared" ca="1" si="44"/>
        <v>0</v>
      </c>
      <c r="J109" s="159">
        <f t="shared" ca="1" si="44"/>
        <v>0</v>
      </c>
      <c r="K109" s="159">
        <f t="shared" ca="1" si="44"/>
        <v>0</v>
      </c>
      <c r="L109" s="159">
        <f t="shared" ca="1" si="44"/>
        <v>0</v>
      </c>
      <c r="M109" s="159">
        <f t="shared" ca="1" si="44"/>
        <v>0</v>
      </c>
      <c r="N109" s="159">
        <f t="shared" ca="1" si="44"/>
        <v>0</v>
      </c>
      <c r="O109" s="159">
        <f t="shared" ca="1" si="44"/>
        <v>0</v>
      </c>
      <c r="P109" s="159">
        <f t="shared" ca="1" si="44"/>
        <v>0</v>
      </c>
      <c r="Q109" s="159">
        <f t="shared" ca="1" si="44"/>
        <v>0</v>
      </c>
      <c r="R109" s="159">
        <f t="shared" ca="1" si="44"/>
        <v>0</v>
      </c>
      <c r="S109" s="159">
        <f t="shared" ca="1" si="44"/>
        <v>0</v>
      </c>
      <c r="T109" s="159">
        <f t="shared" ca="1" si="44"/>
        <v>0</v>
      </c>
      <c r="U109" s="159">
        <f t="shared" ca="1" si="44"/>
        <v>0</v>
      </c>
      <c r="V109" s="159">
        <f t="shared" ca="1" si="44"/>
        <v>0</v>
      </c>
      <c r="W109" s="159">
        <f t="shared" ca="1" si="44"/>
        <v>0</v>
      </c>
      <c r="X109" s="159">
        <f t="shared" ca="1" si="44"/>
        <v>0</v>
      </c>
      <c r="Y109" s="159">
        <f t="shared" ca="1" si="44"/>
        <v>0</v>
      </c>
      <c r="Z109" s="159">
        <f t="shared" ca="1" si="44"/>
        <v>0</v>
      </c>
      <c r="AA109" s="159">
        <f t="shared" ca="1" si="44"/>
        <v>0</v>
      </c>
      <c r="AB109" s="159">
        <f t="shared" ca="1" si="44"/>
        <v>0</v>
      </c>
      <c r="AC109" s="159">
        <f t="shared" ca="1" si="44"/>
        <v>0</v>
      </c>
      <c r="AD109" s="159">
        <f t="shared" ca="1" si="44"/>
        <v>0</v>
      </c>
      <c r="AE109" s="159">
        <f t="shared" ca="1" si="44"/>
        <v>0</v>
      </c>
      <c r="AF109" s="159">
        <f t="shared" ca="1" si="44"/>
        <v>0</v>
      </c>
      <c r="AG109" s="159">
        <f t="shared" ca="1" si="44"/>
        <v>0</v>
      </c>
      <c r="AH109" s="159">
        <f t="shared" ca="1" si="44"/>
        <v>0</v>
      </c>
      <c r="AI109" s="159">
        <f t="shared" ca="1" si="44"/>
        <v>0</v>
      </c>
      <c r="AJ109" s="159">
        <f t="shared" ca="1" si="44"/>
        <v>0</v>
      </c>
      <c r="AK109" s="159">
        <f t="shared" ref="AK109:BP109" ca="1" si="45">AJ109-AK19</f>
        <v>0</v>
      </c>
      <c r="AL109" s="159">
        <f t="shared" ca="1" si="45"/>
        <v>0</v>
      </c>
      <c r="AM109" s="159">
        <f t="shared" ca="1" si="45"/>
        <v>0</v>
      </c>
      <c r="AN109" s="159">
        <f t="shared" ca="1" si="45"/>
        <v>0</v>
      </c>
      <c r="AO109" s="159">
        <f t="shared" ca="1" si="45"/>
        <v>0</v>
      </c>
      <c r="AP109" s="159">
        <f t="shared" ca="1" si="45"/>
        <v>0</v>
      </c>
      <c r="AQ109" s="159">
        <f t="shared" ca="1" si="45"/>
        <v>0</v>
      </c>
      <c r="AR109" s="159">
        <f t="shared" ca="1" si="45"/>
        <v>0</v>
      </c>
      <c r="AS109" s="159">
        <f t="shared" ca="1" si="45"/>
        <v>0</v>
      </c>
      <c r="AT109" s="159">
        <f t="shared" ca="1" si="45"/>
        <v>0</v>
      </c>
      <c r="AU109" s="159">
        <f t="shared" ca="1" si="45"/>
        <v>0</v>
      </c>
      <c r="AV109" s="159">
        <f t="shared" ca="1" si="45"/>
        <v>0</v>
      </c>
      <c r="AW109" s="159">
        <f t="shared" ca="1" si="45"/>
        <v>0</v>
      </c>
      <c r="AX109" s="159">
        <f t="shared" ca="1" si="45"/>
        <v>0</v>
      </c>
      <c r="AY109" s="159">
        <f t="shared" ca="1" si="45"/>
        <v>0</v>
      </c>
      <c r="AZ109" s="159">
        <f t="shared" ca="1" si="45"/>
        <v>0</v>
      </c>
      <c r="BA109" s="159">
        <f t="shared" ca="1" si="45"/>
        <v>0</v>
      </c>
      <c r="BB109" s="159">
        <f t="shared" ca="1" si="45"/>
        <v>0</v>
      </c>
      <c r="BC109" s="159">
        <f t="shared" ca="1" si="45"/>
        <v>0</v>
      </c>
      <c r="BD109" s="159">
        <f t="shared" ca="1" si="45"/>
        <v>0</v>
      </c>
      <c r="BE109" s="159">
        <f t="shared" ca="1" si="45"/>
        <v>0</v>
      </c>
      <c r="BF109" s="159">
        <f t="shared" ca="1" si="45"/>
        <v>0</v>
      </c>
      <c r="BG109" s="159">
        <f t="shared" ca="1" si="45"/>
        <v>0</v>
      </c>
      <c r="BH109" s="159">
        <f t="shared" ca="1" si="45"/>
        <v>0</v>
      </c>
      <c r="BI109" s="159">
        <f t="shared" ca="1" si="45"/>
        <v>0</v>
      </c>
      <c r="BJ109" s="159">
        <f t="shared" ca="1" si="45"/>
        <v>0</v>
      </c>
      <c r="BK109" s="159">
        <f t="shared" ca="1" si="45"/>
        <v>0</v>
      </c>
      <c r="BL109" s="159">
        <f t="shared" ca="1" si="45"/>
        <v>0</v>
      </c>
      <c r="BM109" s="159">
        <f t="shared" ca="1" si="45"/>
        <v>0</v>
      </c>
      <c r="BN109" s="159">
        <f t="shared" ca="1" si="45"/>
        <v>0</v>
      </c>
      <c r="BO109" s="159">
        <f t="shared" ca="1" si="45"/>
        <v>0</v>
      </c>
      <c r="BP109" s="159">
        <f t="shared" ca="1" si="45"/>
        <v>0</v>
      </c>
      <c r="BQ109" s="159">
        <f t="shared" ref="BQ109:CZ109" ca="1" si="46">BP109-BQ19</f>
        <v>0</v>
      </c>
      <c r="BR109" s="159">
        <f t="shared" ca="1" si="46"/>
        <v>0</v>
      </c>
      <c r="BS109" s="159">
        <f t="shared" ca="1" si="46"/>
        <v>0</v>
      </c>
      <c r="BT109" s="159">
        <f t="shared" ca="1" si="46"/>
        <v>0</v>
      </c>
      <c r="BU109" s="159">
        <f t="shared" ca="1" si="46"/>
        <v>0</v>
      </c>
      <c r="BV109" s="159">
        <f t="shared" ca="1" si="46"/>
        <v>0</v>
      </c>
      <c r="BW109" s="159">
        <f t="shared" ca="1" si="46"/>
        <v>0</v>
      </c>
      <c r="BX109" s="159">
        <f t="shared" ca="1" si="46"/>
        <v>0</v>
      </c>
      <c r="BY109" s="159">
        <f t="shared" ca="1" si="46"/>
        <v>0</v>
      </c>
      <c r="BZ109" s="159">
        <f t="shared" ca="1" si="46"/>
        <v>0</v>
      </c>
      <c r="CA109" s="159">
        <f t="shared" ca="1" si="46"/>
        <v>0</v>
      </c>
      <c r="CB109" s="159">
        <f t="shared" ca="1" si="46"/>
        <v>0</v>
      </c>
      <c r="CC109" s="159">
        <f t="shared" ca="1" si="46"/>
        <v>0</v>
      </c>
      <c r="CD109" s="159">
        <f t="shared" ca="1" si="46"/>
        <v>0</v>
      </c>
      <c r="CE109" s="159">
        <f t="shared" ca="1" si="46"/>
        <v>0</v>
      </c>
      <c r="CF109" s="159">
        <f t="shared" ca="1" si="46"/>
        <v>0</v>
      </c>
      <c r="CG109" s="159">
        <f t="shared" ca="1" si="46"/>
        <v>0</v>
      </c>
      <c r="CH109" s="159">
        <f t="shared" ca="1" si="46"/>
        <v>0</v>
      </c>
      <c r="CI109" s="159">
        <f t="shared" ca="1" si="46"/>
        <v>0</v>
      </c>
      <c r="CJ109" s="159">
        <f t="shared" ca="1" si="46"/>
        <v>0</v>
      </c>
      <c r="CK109" s="159">
        <f t="shared" ca="1" si="46"/>
        <v>0</v>
      </c>
      <c r="CL109" s="159">
        <f t="shared" ca="1" si="46"/>
        <v>0</v>
      </c>
      <c r="CM109" s="159">
        <f t="shared" ca="1" si="46"/>
        <v>0</v>
      </c>
      <c r="CN109" s="159">
        <f t="shared" ca="1" si="46"/>
        <v>0</v>
      </c>
      <c r="CO109" s="159">
        <f t="shared" ca="1" si="46"/>
        <v>0</v>
      </c>
      <c r="CP109" s="159">
        <f t="shared" ca="1" si="46"/>
        <v>0</v>
      </c>
      <c r="CQ109" s="159">
        <f t="shared" ca="1" si="46"/>
        <v>0</v>
      </c>
      <c r="CR109" s="159">
        <f t="shared" ca="1" si="46"/>
        <v>0</v>
      </c>
      <c r="CS109" s="159">
        <f t="shared" ca="1" si="46"/>
        <v>0</v>
      </c>
      <c r="CT109" s="159">
        <f t="shared" ca="1" si="46"/>
        <v>0</v>
      </c>
      <c r="CU109" s="159">
        <f t="shared" ca="1" si="46"/>
        <v>0</v>
      </c>
      <c r="CV109" s="159">
        <f t="shared" ca="1" si="46"/>
        <v>0</v>
      </c>
      <c r="CW109" s="159">
        <f t="shared" ca="1" si="46"/>
        <v>0</v>
      </c>
      <c r="CX109" s="159">
        <f t="shared" ca="1" si="46"/>
        <v>0</v>
      </c>
      <c r="CY109" s="159">
        <f t="shared" ca="1" si="46"/>
        <v>0</v>
      </c>
      <c r="CZ109" s="159">
        <f t="shared" ca="1" si="46"/>
        <v>0</v>
      </c>
    </row>
    <row r="110" spans="1:105" ht="12.75" hidden="1" customHeight="1" outlineLevel="1">
      <c r="A110" s="192" t="str">
        <f t="shared" ca="1" si="40"/>
        <v/>
      </c>
      <c r="B110" s="170"/>
      <c r="C110" s="171"/>
      <c r="D110" s="159">
        <f ca="1">IF(C20=1,0,'פריסת חובות'!B11)</f>
        <v>0</v>
      </c>
      <c r="E110" s="159">
        <f t="shared" ref="E110:AJ110" ca="1" si="47">D110-E20</f>
        <v>0</v>
      </c>
      <c r="F110" s="159">
        <f t="shared" ca="1" si="47"/>
        <v>0</v>
      </c>
      <c r="G110" s="159">
        <f t="shared" ca="1" si="47"/>
        <v>0</v>
      </c>
      <c r="H110" s="159">
        <f t="shared" ca="1" si="47"/>
        <v>0</v>
      </c>
      <c r="I110" s="159">
        <f t="shared" ca="1" si="47"/>
        <v>0</v>
      </c>
      <c r="J110" s="159">
        <f t="shared" ca="1" si="47"/>
        <v>0</v>
      </c>
      <c r="K110" s="159">
        <f t="shared" ca="1" si="47"/>
        <v>0</v>
      </c>
      <c r="L110" s="159">
        <f t="shared" ca="1" si="47"/>
        <v>0</v>
      </c>
      <c r="M110" s="159">
        <f t="shared" ca="1" si="47"/>
        <v>0</v>
      </c>
      <c r="N110" s="159">
        <f t="shared" ca="1" si="47"/>
        <v>0</v>
      </c>
      <c r="O110" s="159">
        <f t="shared" ca="1" si="47"/>
        <v>0</v>
      </c>
      <c r="P110" s="159">
        <f t="shared" ca="1" si="47"/>
        <v>0</v>
      </c>
      <c r="Q110" s="159">
        <f t="shared" ca="1" si="47"/>
        <v>0</v>
      </c>
      <c r="R110" s="159">
        <f t="shared" ca="1" si="47"/>
        <v>0</v>
      </c>
      <c r="S110" s="159">
        <f t="shared" ca="1" si="47"/>
        <v>0</v>
      </c>
      <c r="T110" s="159">
        <f t="shared" ca="1" si="47"/>
        <v>0</v>
      </c>
      <c r="U110" s="159">
        <f t="shared" ca="1" si="47"/>
        <v>0</v>
      </c>
      <c r="V110" s="159">
        <f t="shared" ca="1" si="47"/>
        <v>0</v>
      </c>
      <c r="W110" s="159">
        <f t="shared" ca="1" si="47"/>
        <v>0</v>
      </c>
      <c r="X110" s="159">
        <f t="shared" ca="1" si="47"/>
        <v>0</v>
      </c>
      <c r="Y110" s="159">
        <f t="shared" ca="1" si="47"/>
        <v>0</v>
      </c>
      <c r="Z110" s="159">
        <f t="shared" ca="1" si="47"/>
        <v>0</v>
      </c>
      <c r="AA110" s="159">
        <f t="shared" ca="1" si="47"/>
        <v>0</v>
      </c>
      <c r="AB110" s="159">
        <f t="shared" ca="1" si="47"/>
        <v>0</v>
      </c>
      <c r="AC110" s="159">
        <f t="shared" ca="1" si="47"/>
        <v>0</v>
      </c>
      <c r="AD110" s="159">
        <f t="shared" ca="1" si="47"/>
        <v>0</v>
      </c>
      <c r="AE110" s="159">
        <f t="shared" ca="1" si="47"/>
        <v>0</v>
      </c>
      <c r="AF110" s="159">
        <f t="shared" ca="1" si="47"/>
        <v>0</v>
      </c>
      <c r="AG110" s="159">
        <f t="shared" ca="1" si="47"/>
        <v>0</v>
      </c>
      <c r="AH110" s="159">
        <f t="shared" ca="1" si="47"/>
        <v>0</v>
      </c>
      <c r="AI110" s="159">
        <f t="shared" ca="1" si="47"/>
        <v>0</v>
      </c>
      <c r="AJ110" s="159">
        <f t="shared" ca="1" si="47"/>
        <v>0</v>
      </c>
      <c r="AK110" s="159">
        <f t="shared" ref="AK110:BP110" ca="1" si="48">AJ110-AK20</f>
        <v>0</v>
      </c>
      <c r="AL110" s="159">
        <f t="shared" ca="1" si="48"/>
        <v>0</v>
      </c>
      <c r="AM110" s="159">
        <f t="shared" ca="1" si="48"/>
        <v>0</v>
      </c>
      <c r="AN110" s="159">
        <f t="shared" ca="1" si="48"/>
        <v>0</v>
      </c>
      <c r="AO110" s="159">
        <f t="shared" ca="1" si="48"/>
        <v>0</v>
      </c>
      <c r="AP110" s="159">
        <f t="shared" ca="1" si="48"/>
        <v>0</v>
      </c>
      <c r="AQ110" s="159">
        <f t="shared" ca="1" si="48"/>
        <v>0</v>
      </c>
      <c r="AR110" s="159">
        <f t="shared" ca="1" si="48"/>
        <v>0</v>
      </c>
      <c r="AS110" s="159">
        <f t="shared" ca="1" si="48"/>
        <v>0</v>
      </c>
      <c r="AT110" s="159">
        <f t="shared" ca="1" si="48"/>
        <v>0</v>
      </c>
      <c r="AU110" s="159">
        <f t="shared" ca="1" si="48"/>
        <v>0</v>
      </c>
      <c r="AV110" s="159">
        <f t="shared" ca="1" si="48"/>
        <v>0</v>
      </c>
      <c r="AW110" s="159">
        <f t="shared" ca="1" si="48"/>
        <v>0</v>
      </c>
      <c r="AX110" s="159">
        <f t="shared" ca="1" si="48"/>
        <v>0</v>
      </c>
      <c r="AY110" s="159">
        <f t="shared" ca="1" si="48"/>
        <v>0</v>
      </c>
      <c r="AZ110" s="159">
        <f t="shared" ca="1" si="48"/>
        <v>0</v>
      </c>
      <c r="BA110" s="159">
        <f t="shared" ca="1" si="48"/>
        <v>0</v>
      </c>
      <c r="BB110" s="159">
        <f t="shared" ca="1" si="48"/>
        <v>0</v>
      </c>
      <c r="BC110" s="159">
        <f t="shared" ca="1" si="48"/>
        <v>0</v>
      </c>
      <c r="BD110" s="159">
        <f t="shared" ca="1" si="48"/>
        <v>0</v>
      </c>
      <c r="BE110" s="159">
        <f t="shared" ca="1" si="48"/>
        <v>0</v>
      </c>
      <c r="BF110" s="159">
        <f t="shared" ca="1" si="48"/>
        <v>0</v>
      </c>
      <c r="BG110" s="159">
        <f t="shared" ca="1" si="48"/>
        <v>0</v>
      </c>
      <c r="BH110" s="159">
        <f t="shared" ca="1" si="48"/>
        <v>0</v>
      </c>
      <c r="BI110" s="159">
        <f t="shared" ca="1" si="48"/>
        <v>0</v>
      </c>
      <c r="BJ110" s="159">
        <f t="shared" ca="1" si="48"/>
        <v>0</v>
      </c>
      <c r="BK110" s="159">
        <f t="shared" ca="1" si="48"/>
        <v>0</v>
      </c>
      <c r="BL110" s="159">
        <f t="shared" ca="1" si="48"/>
        <v>0</v>
      </c>
      <c r="BM110" s="159">
        <f t="shared" ca="1" si="48"/>
        <v>0</v>
      </c>
      <c r="BN110" s="159">
        <f t="shared" ca="1" si="48"/>
        <v>0</v>
      </c>
      <c r="BO110" s="159">
        <f t="shared" ca="1" si="48"/>
        <v>0</v>
      </c>
      <c r="BP110" s="159">
        <f t="shared" ca="1" si="48"/>
        <v>0</v>
      </c>
      <c r="BQ110" s="159">
        <f t="shared" ref="BQ110:CZ110" ca="1" si="49">BP110-BQ20</f>
        <v>0</v>
      </c>
      <c r="BR110" s="159">
        <f t="shared" ca="1" si="49"/>
        <v>0</v>
      </c>
      <c r="BS110" s="159">
        <f t="shared" ca="1" si="49"/>
        <v>0</v>
      </c>
      <c r="BT110" s="159">
        <f t="shared" ca="1" si="49"/>
        <v>0</v>
      </c>
      <c r="BU110" s="159">
        <f t="shared" ca="1" si="49"/>
        <v>0</v>
      </c>
      <c r="BV110" s="159">
        <f t="shared" ca="1" si="49"/>
        <v>0</v>
      </c>
      <c r="BW110" s="159">
        <f t="shared" ca="1" si="49"/>
        <v>0</v>
      </c>
      <c r="BX110" s="159">
        <f t="shared" ca="1" si="49"/>
        <v>0</v>
      </c>
      <c r="BY110" s="159">
        <f t="shared" ca="1" si="49"/>
        <v>0</v>
      </c>
      <c r="BZ110" s="159">
        <f t="shared" ca="1" si="49"/>
        <v>0</v>
      </c>
      <c r="CA110" s="159">
        <f t="shared" ca="1" si="49"/>
        <v>0</v>
      </c>
      <c r="CB110" s="159">
        <f t="shared" ca="1" si="49"/>
        <v>0</v>
      </c>
      <c r="CC110" s="159">
        <f t="shared" ca="1" si="49"/>
        <v>0</v>
      </c>
      <c r="CD110" s="159">
        <f t="shared" ca="1" si="49"/>
        <v>0</v>
      </c>
      <c r="CE110" s="159">
        <f t="shared" ca="1" si="49"/>
        <v>0</v>
      </c>
      <c r="CF110" s="159">
        <f t="shared" ca="1" si="49"/>
        <v>0</v>
      </c>
      <c r="CG110" s="159">
        <f t="shared" ca="1" si="49"/>
        <v>0</v>
      </c>
      <c r="CH110" s="159">
        <f t="shared" ca="1" si="49"/>
        <v>0</v>
      </c>
      <c r="CI110" s="159">
        <f t="shared" ca="1" si="49"/>
        <v>0</v>
      </c>
      <c r="CJ110" s="159">
        <f t="shared" ca="1" si="49"/>
        <v>0</v>
      </c>
      <c r="CK110" s="159">
        <f t="shared" ca="1" si="49"/>
        <v>0</v>
      </c>
      <c r="CL110" s="159">
        <f t="shared" ca="1" si="49"/>
        <v>0</v>
      </c>
      <c r="CM110" s="159">
        <f t="shared" ca="1" si="49"/>
        <v>0</v>
      </c>
      <c r="CN110" s="159">
        <f t="shared" ca="1" si="49"/>
        <v>0</v>
      </c>
      <c r="CO110" s="159">
        <f t="shared" ca="1" si="49"/>
        <v>0</v>
      </c>
      <c r="CP110" s="159">
        <f t="shared" ca="1" si="49"/>
        <v>0</v>
      </c>
      <c r="CQ110" s="159">
        <f t="shared" ca="1" si="49"/>
        <v>0</v>
      </c>
      <c r="CR110" s="159">
        <f t="shared" ca="1" si="49"/>
        <v>0</v>
      </c>
      <c r="CS110" s="159">
        <f t="shared" ca="1" si="49"/>
        <v>0</v>
      </c>
      <c r="CT110" s="159">
        <f t="shared" ca="1" si="49"/>
        <v>0</v>
      </c>
      <c r="CU110" s="159">
        <f t="shared" ca="1" si="49"/>
        <v>0</v>
      </c>
      <c r="CV110" s="159">
        <f t="shared" ca="1" si="49"/>
        <v>0</v>
      </c>
      <c r="CW110" s="159">
        <f t="shared" ca="1" si="49"/>
        <v>0</v>
      </c>
      <c r="CX110" s="159">
        <f t="shared" ca="1" si="49"/>
        <v>0</v>
      </c>
      <c r="CY110" s="159">
        <f t="shared" ca="1" si="49"/>
        <v>0</v>
      </c>
      <c r="CZ110" s="159">
        <f t="shared" ca="1" si="49"/>
        <v>0</v>
      </c>
    </row>
    <row r="111" spans="1:105" ht="12.75" hidden="1" customHeight="1" outlineLevel="1">
      <c r="A111" s="192" t="str">
        <f t="shared" ca="1" si="40"/>
        <v/>
      </c>
      <c r="B111" s="170"/>
      <c r="C111" s="171"/>
      <c r="D111" s="159">
        <f ca="1">IF(C21=1,0,'פריסת חובות'!B12)</f>
        <v>0</v>
      </c>
      <c r="E111" s="159">
        <f t="shared" ref="E111:AJ111" ca="1" si="50">D111-E21</f>
        <v>0</v>
      </c>
      <c r="F111" s="159">
        <f t="shared" ca="1" si="50"/>
        <v>0</v>
      </c>
      <c r="G111" s="159">
        <f t="shared" ca="1" si="50"/>
        <v>0</v>
      </c>
      <c r="H111" s="159">
        <f t="shared" ca="1" si="50"/>
        <v>0</v>
      </c>
      <c r="I111" s="159">
        <f t="shared" ca="1" si="50"/>
        <v>0</v>
      </c>
      <c r="J111" s="159">
        <f t="shared" ca="1" si="50"/>
        <v>0</v>
      </c>
      <c r="K111" s="159">
        <f t="shared" ca="1" si="50"/>
        <v>0</v>
      </c>
      <c r="L111" s="159">
        <f t="shared" ca="1" si="50"/>
        <v>0</v>
      </c>
      <c r="M111" s="159">
        <f t="shared" ca="1" si="50"/>
        <v>0</v>
      </c>
      <c r="N111" s="159">
        <f t="shared" ca="1" si="50"/>
        <v>0</v>
      </c>
      <c r="O111" s="159">
        <f t="shared" ca="1" si="50"/>
        <v>0</v>
      </c>
      <c r="P111" s="159">
        <f t="shared" ca="1" si="50"/>
        <v>0</v>
      </c>
      <c r="Q111" s="159">
        <f t="shared" ca="1" si="50"/>
        <v>0</v>
      </c>
      <c r="R111" s="159">
        <f t="shared" ca="1" si="50"/>
        <v>0</v>
      </c>
      <c r="S111" s="159">
        <f t="shared" ca="1" si="50"/>
        <v>0</v>
      </c>
      <c r="T111" s="159">
        <f t="shared" ca="1" si="50"/>
        <v>0</v>
      </c>
      <c r="U111" s="159">
        <f t="shared" ca="1" si="50"/>
        <v>0</v>
      </c>
      <c r="V111" s="159">
        <f t="shared" ca="1" si="50"/>
        <v>0</v>
      </c>
      <c r="W111" s="159">
        <f t="shared" ca="1" si="50"/>
        <v>0</v>
      </c>
      <c r="X111" s="159">
        <f t="shared" ca="1" si="50"/>
        <v>0</v>
      </c>
      <c r="Y111" s="159">
        <f t="shared" ca="1" si="50"/>
        <v>0</v>
      </c>
      <c r="Z111" s="159">
        <f t="shared" ca="1" si="50"/>
        <v>0</v>
      </c>
      <c r="AA111" s="159">
        <f t="shared" ca="1" si="50"/>
        <v>0</v>
      </c>
      <c r="AB111" s="159">
        <f t="shared" ca="1" si="50"/>
        <v>0</v>
      </c>
      <c r="AC111" s="159">
        <f t="shared" ca="1" si="50"/>
        <v>0</v>
      </c>
      <c r="AD111" s="159">
        <f t="shared" ca="1" si="50"/>
        <v>0</v>
      </c>
      <c r="AE111" s="159">
        <f t="shared" ca="1" si="50"/>
        <v>0</v>
      </c>
      <c r="AF111" s="159">
        <f t="shared" ca="1" si="50"/>
        <v>0</v>
      </c>
      <c r="AG111" s="159">
        <f t="shared" ca="1" si="50"/>
        <v>0</v>
      </c>
      <c r="AH111" s="159">
        <f t="shared" ca="1" si="50"/>
        <v>0</v>
      </c>
      <c r="AI111" s="159">
        <f t="shared" ca="1" si="50"/>
        <v>0</v>
      </c>
      <c r="AJ111" s="159">
        <f t="shared" ca="1" si="50"/>
        <v>0</v>
      </c>
      <c r="AK111" s="159">
        <f t="shared" ref="AK111:BP111" ca="1" si="51">AJ111-AK21</f>
        <v>0</v>
      </c>
      <c r="AL111" s="159">
        <f t="shared" ca="1" si="51"/>
        <v>0</v>
      </c>
      <c r="AM111" s="159">
        <f t="shared" ca="1" si="51"/>
        <v>0</v>
      </c>
      <c r="AN111" s="159">
        <f t="shared" ca="1" si="51"/>
        <v>0</v>
      </c>
      <c r="AO111" s="159">
        <f t="shared" ca="1" si="51"/>
        <v>0</v>
      </c>
      <c r="AP111" s="159">
        <f t="shared" ca="1" si="51"/>
        <v>0</v>
      </c>
      <c r="AQ111" s="159">
        <f t="shared" ca="1" si="51"/>
        <v>0</v>
      </c>
      <c r="AR111" s="159">
        <f t="shared" ca="1" si="51"/>
        <v>0</v>
      </c>
      <c r="AS111" s="159">
        <f t="shared" ca="1" si="51"/>
        <v>0</v>
      </c>
      <c r="AT111" s="159">
        <f t="shared" ca="1" si="51"/>
        <v>0</v>
      </c>
      <c r="AU111" s="159">
        <f t="shared" ca="1" si="51"/>
        <v>0</v>
      </c>
      <c r="AV111" s="159">
        <f t="shared" ca="1" si="51"/>
        <v>0</v>
      </c>
      <c r="AW111" s="159">
        <f t="shared" ca="1" si="51"/>
        <v>0</v>
      </c>
      <c r="AX111" s="159">
        <f t="shared" ca="1" si="51"/>
        <v>0</v>
      </c>
      <c r="AY111" s="159">
        <f t="shared" ca="1" si="51"/>
        <v>0</v>
      </c>
      <c r="AZ111" s="159">
        <f t="shared" ca="1" si="51"/>
        <v>0</v>
      </c>
      <c r="BA111" s="159">
        <f t="shared" ca="1" si="51"/>
        <v>0</v>
      </c>
      <c r="BB111" s="159">
        <f t="shared" ca="1" si="51"/>
        <v>0</v>
      </c>
      <c r="BC111" s="159">
        <f t="shared" ca="1" si="51"/>
        <v>0</v>
      </c>
      <c r="BD111" s="159">
        <f t="shared" ca="1" si="51"/>
        <v>0</v>
      </c>
      <c r="BE111" s="159">
        <f t="shared" ca="1" si="51"/>
        <v>0</v>
      </c>
      <c r="BF111" s="159">
        <f t="shared" ca="1" si="51"/>
        <v>0</v>
      </c>
      <c r="BG111" s="159">
        <f t="shared" ca="1" si="51"/>
        <v>0</v>
      </c>
      <c r="BH111" s="159">
        <f t="shared" ca="1" si="51"/>
        <v>0</v>
      </c>
      <c r="BI111" s="159">
        <f t="shared" ca="1" si="51"/>
        <v>0</v>
      </c>
      <c r="BJ111" s="159">
        <f t="shared" ca="1" si="51"/>
        <v>0</v>
      </c>
      <c r="BK111" s="159">
        <f t="shared" ca="1" si="51"/>
        <v>0</v>
      </c>
      <c r="BL111" s="159">
        <f t="shared" ca="1" si="51"/>
        <v>0</v>
      </c>
      <c r="BM111" s="159">
        <f t="shared" ca="1" si="51"/>
        <v>0</v>
      </c>
      <c r="BN111" s="159">
        <f t="shared" ca="1" si="51"/>
        <v>0</v>
      </c>
      <c r="BO111" s="159">
        <f t="shared" ca="1" si="51"/>
        <v>0</v>
      </c>
      <c r="BP111" s="159">
        <f t="shared" ca="1" si="51"/>
        <v>0</v>
      </c>
      <c r="BQ111" s="159">
        <f t="shared" ref="BQ111:CZ111" ca="1" si="52">BP111-BQ21</f>
        <v>0</v>
      </c>
      <c r="BR111" s="159">
        <f t="shared" ca="1" si="52"/>
        <v>0</v>
      </c>
      <c r="BS111" s="159">
        <f t="shared" ca="1" si="52"/>
        <v>0</v>
      </c>
      <c r="BT111" s="159">
        <f t="shared" ca="1" si="52"/>
        <v>0</v>
      </c>
      <c r="BU111" s="159">
        <f t="shared" ca="1" si="52"/>
        <v>0</v>
      </c>
      <c r="BV111" s="159">
        <f t="shared" ca="1" si="52"/>
        <v>0</v>
      </c>
      <c r="BW111" s="159">
        <f t="shared" ca="1" si="52"/>
        <v>0</v>
      </c>
      <c r="BX111" s="159">
        <f t="shared" ca="1" si="52"/>
        <v>0</v>
      </c>
      <c r="BY111" s="159">
        <f t="shared" ca="1" si="52"/>
        <v>0</v>
      </c>
      <c r="BZ111" s="159">
        <f t="shared" ca="1" si="52"/>
        <v>0</v>
      </c>
      <c r="CA111" s="159">
        <f t="shared" ca="1" si="52"/>
        <v>0</v>
      </c>
      <c r="CB111" s="159">
        <f t="shared" ca="1" si="52"/>
        <v>0</v>
      </c>
      <c r="CC111" s="159">
        <f t="shared" ca="1" si="52"/>
        <v>0</v>
      </c>
      <c r="CD111" s="159">
        <f t="shared" ca="1" si="52"/>
        <v>0</v>
      </c>
      <c r="CE111" s="159">
        <f t="shared" ca="1" si="52"/>
        <v>0</v>
      </c>
      <c r="CF111" s="159">
        <f t="shared" ca="1" si="52"/>
        <v>0</v>
      </c>
      <c r="CG111" s="159">
        <f t="shared" ca="1" si="52"/>
        <v>0</v>
      </c>
      <c r="CH111" s="159">
        <f t="shared" ca="1" si="52"/>
        <v>0</v>
      </c>
      <c r="CI111" s="159">
        <f t="shared" ca="1" si="52"/>
        <v>0</v>
      </c>
      <c r="CJ111" s="159">
        <f t="shared" ca="1" si="52"/>
        <v>0</v>
      </c>
      <c r="CK111" s="159">
        <f t="shared" ca="1" si="52"/>
        <v>0</v>
      </c>
      <c r="CL111" s="159">
        <f t="shared" ca="1" si="52"/>
        <v>0</v>
      </c>
      <c r="CM111" s="159">
        <f t="shared" ca="1" si="52"/>
        <v>0</v>
      </c>
      <c r="CN111" s="159">
        <f t="shared" ca="1" si="52"/>
        <v>0</v>
      </c>
      <c r="CO111" s="159">
        <f t="shared" ca="1" si="52"/>
        <v>0</v>
      </c>
      <c r="CP111" s="159">
        <f t="shared" ca="1" si="52"/>
        <v>0</v>
      </c>
      <c r="CQ111" s="159">
        <f t="shared" ca="1" si="52"/>
        <v>0</v>
      </c>
      <c r="CR111" s="159">
        <f t="shared" ca="1" si="52"/>
        <v>0</v>
      </c>
      <c r="CS111" s="159">
        <f t="shared" ca="1" si="52"/>
        <v>0</v>
      </c>
      <c r="CT111" s="159">
        <f t="shared" ca="1" si="52"/>
        <v>0</v>
      </c>
      <c r="CU111" s="159">
        <f t="shared" ca="1" si="52"/>
        <v>0</v>
      </c>
      <c r="CV111" s="159">
        <f t="shared" ca="1" si="52"/>
        <v>0</v>
      </c>
      <c r="CW111" s="159">
        <f t="shared" ca="1" si="52"/>
        <v>0</v>
      </c>
      <c r="CX111" s="159">
        <f t="shared" ca="1" si="52"/>
        <v>0</v>
      </c>
      <c r="CY111" s="159">
        <f t="shared" ca="1" si="52"/>
        <v>0</v>
      </c>
      <c r="CZ111" s="159">
        <f t="shared" ca="1" si="52"/>
        <v>0</v>
      </c>
    </row>
    <row r="112" spans="1:105" ht="12.75" hidden="1" customHeight="1" outlineLevel="1">
      <c r="A112" s="192" t="str">
        <f t="shared" ca="1" si="40"/>
        <v/>
      </c>
      <c r="B112" s="170"/>
      <c r="C112" s="171"/>
      <c r="D112" s="159">
        <f ca="1">IF(C22=1,0,'פריסת חובות'!B13)</f>
        <v>0</v>
      </c>
      <c r="E112" s="159">
        <f t="shared" ref="E112:AJ112" ca="1" si="53">D112-E22</f>
        <v>0</v>
      </c>
      <c r="F112" s="159">
        <f t="shared" ca="1" si="53"/>
        <v>0</v>
      </c>
      <c r="G112" s="159">
        <f t="shared" ca="1" si="53"/>
        <v>0</v>
      </c>
      <c r="H112" s="159">
        <f t="shared" ca="1" si="53"/>
        <v>0</v>
      </c>
      <c r="I112" s="159">
        <f t="shared" ca="1" si="53"/>
        <v>0</v>
      </c>
      <c r="J112" s="159">
        <f t="shared" ca="1" si="53"/>
        <v>0</v>
      </c>
      <c r="K112" s="159">
        <f t="shared" ca="1" si="53"/>
        <v>0</v>
      </c>
      <c r="L112" s="159">
        <f t="shared" ca="1" si="53"/>
        <v>0</v>
      </c>
      <c r="M112" s="159">
        <f t="shared" ca="1" si="53"/>
        <v>0</v>
      </c>
      <c r="N112" s="159">
        <f t="shared" ca="1" si="53"/>
        <v>0</v>
      </c>
      <c r="O112" s="159">
        <f t="shared" ca="1" si="53"/>
        <v>0</v>
      </c>
      <c r="P112" s="159">
        <f t="shared" ca="1" si="53"/>
        <v>0</v>
      </c>
      <c r="Q112" s="159">
        <f t="shared" ca="1" si="53"/>
        <v>0</v>
      </c>
      <c r="R112" s="159">
        <f t="shared" ca="1" si="53"/>
        <v>0</v>
      </c>
      <c r="S112" s="159">
        <f t="shared" ca="1" si="53"/>
        <v>0</v>
      </c>
      <c r="T112" s="159">
        <f t="shared" ca="1" si="53"/>
        <v>0</v>
      </c>
      <c r="U112" s="159">
        <f t="shared" ca="1" si="53"/>
        <v>0</v>
      </c>
      <c r="V112" s="159">
        <f t="shared" ca="1" si="53"/>
        <v>0</v>
      </c>
      <c r="W112" s="159">
        <f t="shared" ca="1" si="53"/>
        <v>0</v>
      </c>
      <c r="X112" s="159">
        <f t="shared" ca="1" si="53"/>
        <v>0</v>
      </c>
      <c r="Y112" s="159">
        <f t="shared" ca="1" si="53"/>
        <v>0</v>
      </c>
      <c r="Z112" s="159">
        <f t="shared" ca="1" si="53"/>
        <v>0</v>
      </c>
      <c r="AA112" s="159">
        <f t="shared" ca="1" si="53"/>
        <v>0</v>
      </c>
      <c r="AB112" s="159">
        <f t="shared" ca="1" si="53"/>
        <v>0</v>
      </c>
      <c r="AC112" s="159">
        <f t="shared" ca="1" si="53"/>
        <v>0</v>
      </c>
      <c r="AD112" s="159">
        <f t="shared" ca="1" si="53"/>
        <v>0</v>
      </c>
      <c r="AE112" s="159">
        <f t="shared" ca="1" si="53"/>
        <v>0</v>
      </c>
      <c r="AF112" s="159">
        <f t="shared" ca="1" si="53"/>
        <v>0</v>
      </c>
      <c r="AG112" s="159">
        <f t="shared" ca="1" si="53"/>
        <v>0</v>
      </c>
      <c r="AH112" s="159">
        <f t="shared" ca="1" si="53"/>
        <v>0</v>
      </c>
      <c r="AI112" s="159">
        <f t="shared" ca="1" si="53"/>
        <v>0</v>
      </c>
      <c r="AJ112" s="159">
        <f t="shared" ca="1" si="53"/>
        <v>0</v>
      </c>
      <c r="AK112" s="159">
        <f t="shared" ref="AK112:BP112" ca="1" si="54">AJ112-AK22</f>
        <v>0</v>
      </c>
      <c r="AL112" s="159">
        <f t="shared" ca="1" si="54"/>
        <v>0</v>
      </c>
      <c r="AM112" s="159">
        <f t="shared" ca="1" si="54"/>
        <v>0</v>
      </c>
      <c r="AN112" s="159">
        <f t="shared" ca="1" si="54"/>
        <v>0</v>
      </c>
      <c r="AO112" s="159">
        <f t="shared" ca="1" si="54"/>
        <v>0</v>
      </c>
      <c r="AP112" s="159">
        <f t="shared" ca="1" si="54"/>
        <v>0</v>
      </c>
      <c r="AQ112" s="159">
        <f t="shared" ca="1" si="54"/>
        <v>0</v>
      </c>
      <c r="AR112" s="159">
        <f t="shared" ca="1" si="54"/>
        <v>0</v>
      </c>
      <c r="AS112" s="159">
        <f t="shared" ca="1" si="54"/>
        <v>0</v>
      </c>
      <c r="AT112" s="159">
        <f t="shared" ca="1" si="54"/>
        <v>0</v>
      </c>
      <c r="AU112" s="159">
        <f t="shared" ca="1" si="54"/>
        <v>0</v>
      </c>
      <c r="AV112" s="159">
        <f t="shared" ca="1" si="54"/>
        <v>0</v>
      </c>
      <c r="AW112" s="159">
        <f t="shared" ca="1" si="54"/>
        <v>0</v>
      </c>
      <c r="AX112" s="159">
        <f t="shared" ca="1" si="54"/>
        <v>0</v>
      </c>
      <c r="AY112" s="159">
        <f t="shared" ca="1" si="54"/>
        <v>0</v>
      </c>
      <c r="AZ112" s="159">
        <f t="shared" ca="1" si="54"/>
        <v>0</v>
      </c>
      <c r="BA112" s="159">
        <f t="shared" ca="1" si="54"/>
        <v>0</v>
      </c>
      <c r="BB112" s="159">
        <f t="shared" ca="1" si="54"/>
        <v>0</v>
      </c>
      <c r="BC112" s="159">
        <f t="shared" ca="1" si="54"/>
        <v>0</v>
      </c>
      <c r="BD112" s="159">
        <f t="shared" ca="1" si="54"/>
        <v>0</v>
      </c>
      <c r="BE112" s="159">
        <f t="shared" ca="1" si="54"/>
        <v>0</v>
      </c>
      <c r="BF112" s="159">
        <f t="shared" ca="1" si="54"/>
        <v>0</v>
      </c>
      <c r="BG112" s="159">
        <f t="shared" ca="1" si="54"/>
        <v>0</v>
      </c>
      <c r="BH112" s="159">
        <f t="shared" ca="1" si="54"/>
        <v>0</v>
      </c>
      <c r="BI112" s="159">
        <f t="shared" ca="1" si="54"/>
        <v>0</v>
      </c>
      <c r="BJ112" s="159">
        <f t="shared" ca="1" si="54"/>
        <v>0</v>
      </c>
      <c r="BK112" s="159">
        <f t="shared" ca="1" si="54"/>
        <v>0</v>
      </c>
      <c r="BL112" s="159">
        <f t="shared" ca="1" si="54"/>
        <v>0</v>
      </c>
      <c r="BM112" s="159">
        <f t="shared" ca="1" si="54"/>
        <v>0</v>
      </c>
      <c r="BN112" s="159">
        <f t="shared" ca="1" si="54"/>
        <v>0</v>
      </c>
      <c r="BO112" s="159">
        <f t="shared" ca="1" si="54"/>
        <v>0</v>
      </c>
      <c r="BP112" s="159">
        <f t="shared" ca="1" si="54"/>
        <v>0</v>
      </c>
      <c r="BQ112" s="159">
        <f t="shared" ref="BQ112:CZ112" ca="1" si="55">BP112-BQ22</f>
        <v>0</v>
      </c>
      <c r="BR112" s="159">
        <f t="shared" ca="1" si="55"/>
        <v>0</v>
      </c>
      <c r="BS112" s="159">
        <f t="shared" ca="1" si="55"/>
        <v>0</v>
      </c>
      <c r="BT112" s="159">
        <f t="shared" ca="1" si="55"/>
        <v>0</v>
      </c>
      <c r="BU112" s="159">
        <f t="shared" ca="1" si="55"/>
        <v>0</v>
      </c>
      <c r="BV112" s="159">
        <f t="shared" ca="1" si="55"/>
        <v>0</v>
      </c>
      <c r="BW112" s="159">
        <f t="shared" ca="1" si="55"/>
        <v>0</v>
      </c>
      <c r="BX112" s="159">
        <f t="shared" ca="1" si="55"/>
        <v>0</v>
      </c>
      <c r="BY112" s="159">
        <f t="shared" ca="1" si="55"/>
        <v>0</v>
      </c>
      <c r="BZ112" s="159">
        <f t="shared" ca="1" si="55"/>
        <v>0</v>
      </c>
      <c r="CA112" s="159">
        <f t="shared" ca="1" si="55"/>
        <v>0</v>
      </c>
      <c r="CB112" s="159">
        <f t="shared" ca="1" si="55"/>
        <v>0</v>
      </c>
      <c r="CC112" s="159">
        <f t="shared" ca="1" si="55"/>
        <v>0</v>
      </c>
      <c r="CD112" s="159">
        <f t="shared" ca="1" si="55"/>
        <v>0</v>
      </c>
      <c r="CE112" s="159">
        <f t="shared" ca="1" si="55"/>
        <v>0</v>
      </c>
      <c r="CF112" s="159">
        <f t="shared" ca="1" si="55"/>
        <v>0</v>
      </c>
      <c r="CG112" s="159">
        <f t="shared" ca="1" si="55"/>
        <v>0</v>
      </c>
      <c r="CH112" s="159">
        <f t="shared" ca="1" si="55"/>
        <v>0</v>
      </c>
      <c r="CI112" s="159">
        <f t="shared" ca="1" si="55"/>
        <v>0</v>
      </c>
      <c r="CJ112" s="159">
        <f t="shared" ca="1" si="55"/>
        <v>0</v>
      </c>
      <c r="CK112" s="159">
        <f t="shared" ca="1" si="55"/>
        <v>0</v>
      </c>
      <c r="CL112" s="159">
        <f t="shared" ca="1" si="55"/>
        <v>0</v>
      </c>
      <c r="CM112" s="159">
        <f t="shared" ca="1" si="55"/>
        <v>0</v>
      </c>
      <c r="CN112" s="159">
        <f t="shared" ca="1" si="55"/>
        <v>0</v>
      </c>
      <c r="CO112" s="159">
        <f t="shared" ca="1" si="55"/>
        <v>0</v>
      </c>
      <c r="CP112" s="159">
        <f t="shared" ca="1" si="55"/>
        <v>0</v>
      </c>
      <c r="CQ112" s="159">
        <f t="shared" ca="1" si="55"/>
        <v>0</v>
      </c>
      <c r="CR112" s="159">
        <f t="shared" ca="1" si="55"/>
        <v>0</v>
      </c>
      <c r="CS112" s="159">
        <f t="shared" ca="1" si="55"/>
        <v>0</v>
      </c>
      <c r="CT112" s="159">
        <f t="shared" ca="1" si="55"/>
        <v>0</v>
      </c>
      <c r="CU112" s="159">
        <f t="shared" ca="1" si="55"/>
        <v>0</v>
      </c>
      <c r="CV112" s="159">
        <f t="shared" ca="1" si="55"/>
        <v>0</v>
      </c>
      <c r="CW112" s="159">
        <f t="shared" ca="1" si="55"/>
        <v>0</v>
      </c>
      <c r="CX112" s="159">
        <f t="shared" ca="1" si="55"/>
        <v>0</v>
      </c>
      <c r="CY112" s="159">
        <f t="shared" ca="1" si="55"/>
        <v>0</v>
      </c>
      <c r="CZ112" s="159">
        <f t="shared" ca="1" si="55"/>
        <v>0</v>
      </c>
    </row>
    <row r="113" spans="1:104" ht="12.75" hidden="1" customHeight="1" outlineLevel="1">
      <c r="A113" s="192" t="str">
        <f t="shared" ca="1" si="40"/>
        <v/>
      </c>
      <c r="B113" s="170"/>
      <c r="C113" s="171"/>
      <c r="D113" s="159">
        <f ca="1">IF(C23=1,0,'פריסת חובות'!B14)</f>
        <v>0</v>
      </c>
      <c r="E113" s="159">
        <f t="shared" ref="E113:AJ113" ca="1" si="56">D113-E23</f>
        <v>0</v>
      </c>
      <c r="F113" s="159">
        <f t="shared" ca="1" si="56"/>
        <v>0</v>
      </c>
      <c r="G113" s="159">
        <f t="shared" ca="1" si="56"/>
        <v>0</v>
      </c>
      <c r="H113" s="159">
        <f t="shared" ca="1" si="56"/>
        <v>0</v>
      </c>
      <c r="I113" s="159">
        <f t="shared" ca="1" si="56"/>
        <v>0</v>
      </c>
      <c r="J113" s="159">
        <f t="shared" ca="1" si="56"/>
        <v>0</v>
      </c>
      <c r="K113" s="159">
        <f t="shared" ca="1" si="56"/>
        <v>0</v>
      </c>
      <c r="L113" s="159">
        <f t="shared" ca="1" si="56"/>
        <v>0</v>
      </c>
      <c r="M113" s="159">
        <f t="shared" ca="1" si="56"/>
        <v>0</v>
      </c>
      <c r="N113" s="159">
        <f t="shared" ca="1" si="56"/>
        <v>0</v>
      </c>
      <c r="O113" s="159">
        <f t="shared" ca="1" si="56"/>
        <v>0</v>
      </c>
      <c r="P113" s="159">
        <f t="shared" ca="1" si="56"/>
        <v>0</v>
      </c>
      <c r="Q113" s="159">
        <f t="shared" ca="1" si="56"/>
        <v>0</v>
      </c>
      <c r="R113" s="159">
        <f t="shared" ca="1" si="56"/>
        <v>0</v>
      </c>
      <c r="S113" s="159">
        <f t="shared" ca="1" si="56"/>
        <v>0</v>
      </c>
      <c r="T113" s="159">
        <f t="shared" ca="1" si="56"/>
        <v>0</v>
      </c>
      <c r="U113" s="159">
        <f t="shared" ca="1" si="56"/>
        <v>0</v>
      </c>
      <c r="V113" s="159">
        <f t="shared" ca="1" si="56"/>
        <v>0</v>
      </c>
      <c r="W113" s="159">
        <f t="shared" ca="1" si="56"/>
        <v>0</v>
      </c>
      <c r="X113" s="159">
        <f t="shared" ca="1" si="56"/>
        <v>0</v>
      </c>
      <c r="Y113" s="159">
        <f t="shared" ca="1" si="56"/>
        <v>0</v>
      </c>
      <c r="Z113" s="159">
        <f t="shared" ca="1" si="56"/>
        <v>0</v>
      </c>
      <c r="AA113" s="159">
        <f t="shared" ca="1" si="56"/>
        <v>0</v>
      </c>
      <c r="AB113" s="159">
        <f t="shared" ca="1" si="56"/>
        <v>0</v>
      </c>
      <c r="AC113" s="159">
        <f t="shared" ca="1" si="56"/>
        <v>0</v>
      </c>
      <c r="AD113" s="159">
        <f t="shared" ca="1" si="56"/>
        <v>0</v>
      </c>
      <c r="AE113" s="159">
        <f t="shared" ca="1" si="56"/>
        <v>0</v>
      </c>
      <c r="AF113" s="159">
        <f t="shared" ca="1" si="56"/>
        <v>0</v>
      </c>
      <c r="AG113" s="159">
        <f t="shared" ca="1" si="56"/>
        <v>0</v>
      </c>
      <c r="AH113" s="159">
        <f t="shared" ca="1" si="56"/>
        <v>0</v>
      </c>
      <c r="AI113" s="159">
        <f t="shared" ca="1" si="56"/>
        <v>0</v>
      </c>
      <c r="AJ113" s="159">
        <f t="shared" ca="1" si="56"/>
        <v>0</v>
      </c>
      <c r="AK113" s="159">
        <f t="shared" ref="AK113:BP113" ca="1" si="57">AJ113-AK23</f>
        <v>0</v>
      </c>
      <c r="AL113" s="159">
        <f t="shared" ca="1" si="57"/>
        <v>0</v>
      </c>
      <c r="AM113" s="159">
        <f t="shared" ca="1" si="57"/>
        <v>0</v>
      </c>
      <c r="AN113" s="159">
        <f t="shared" ca="1" si="57"/>
        <v>0</v>
      </c>
      <c r="AO113" s="159">
        <f t="shared" ca="1" si="57"/>
        <v>0</v>
      </c>
      <c r="AP113" s="159">
        <f t="shared" ca="1" si="57"/>
        <v>0</v>
      </c>
      <c r="AQ113" s="159">
        <f t="shared" ca="1" si="57"/>
        <v>0</v>
      </c>
      <c r="AR113" s="159">
        <f t="shared" ca="1" si="57"/>
        <v>0</v>
      </c>
      <c r="AS113" s="159">
        <f t="shared" ca="1" si="57"/>
        <v>0</v>
      </c>
      <c r="AT113" s="159">
        <f t="shared" ca="1" si="57"/>
        <v>0</v>
      </c>
      <c r="AU113" s="159">
        <f t="shared" ca="1" si="57"/>
        <v>0</v>
      </c>
      <c r="AV113" s="159">
        <f t="shared" ca="1" si="57"/>
        <v>0</v>
      </c>
      <c r="AW113" s="159">
        <f t="shared" ca="1" si="57"/>
        <v>0</v>
      </c>
      <c r="AX113" s="159">
        <f t="shared" ca="1" si="57"/>
        <v>0</v>
      </c>
      <c r="AY113" s="159">
        <f t="shared" ca="1" si="57"/>
        <v>0</v>
      </c>
      <c r="AZ113" s="159">
        <f t="shared" ca="1" si="57"/>
        <v>0</v>
      </c>
      <c r="BA113" s="159">
        <f t="shared" ca="1" si="57"/>
        <v>0</v>
      </c>
      <c r="BB113" s="159">
        <f t="shared" ca="1" si="57"/>
        <v>0</v>
      </c>
      <c r="BC113" s="159">
        <f t="shared" ca="1" si="57"/>
        <v>0</v>
      </c>
      <c r="BD113" s="159">
        <f t="shared" ca="1" si="57"/>
        <v>0</v>
      </c>
      <c r="BE113" s="159">
        <f t="shared" ca="1" si="57"/>
        <v>0</v>
      </c>
      <c r="BF113" s="159">
        <f t="shared" ca="1" si="57"/>
        <v>0</v>
      </c>
      <c r="BG113" s="159">
        <f t="shared" ca="1" si="57"/>
        <v>0</v>
      </c>
      <c r="BH113" s="159">
        <f t="shared" ca="1" si="57"/>
        <v>0</v>
      </c>
      <c r="BI113" s="159">
        <f t="shared" ca="1" si="57"/>
        <v>0</v>
      </c>
      <c r="BJ113" s="159">
        <f t="shared" ca="1" si="57"/>
        <v>0</v>
      </c>
      <c r="BK113" s="159">
        <f t="shared" ca="1" si="57"/>
        <v>0</v>
      </c>
      <c r="BL113" s="159">
        <f t="shared" ca="1" si="57"/>
        <v>0</v>
      </c>
      <c r="BM113" s="159">
        <f t="shared" ca="1" si="57"/>
        <v>0</v>
      </c>
      <c r="BN113" s="159">
        <f t="shared" ca="1" si="57"/>
        <v>0</v>
      </c>
      <c r="BO113" s="159">
        <f t="shared" ca="1" si="57"/>
        <v>0</v>
      </c>
      <c r="BP113" s="159">
        <f t="shared" ca="1" si="57"/>
        <v>0</v>
      </c>
      <c r="BQ113" s="159">
        <f t="shared" ref="BQ113:CZ113" ca="1" si="58">BP113-BQ23</f>
        <v>0</v>
      </c>
      <c r="BR113" s="159">
        <f t="shared" ca="1" si="58"/>
        <v>0</v>
      </c>
      <c r="BS113" s="159">
        <f t="shared" ca="1" si="58"/>
        <v>0</v>
      </c>
      <c r="BT113" s="159">
        <f t="shared" ca="1" si="58"/>
        <v>0</v>
      </c>
      <c r="BU113" s="159">
        <f t="shared" ca="1" si="58"/>
        <v>0</v>
      </c>
      <c r="BV113" s="159">
        <f t="shared" ca="1" si="58"/>
        <v>0</v>
      </c>
      <c r="BW113" s="159">
        <f t="shared" ca="1" si="58"/>
        <v>0</v>
      </c>
      <c r="BX113" s="159">
        <f t="shared" ca="1" si="58"/>
        <v>0</v>
      </c>
      <c r="BY113" s="159">
        <f t="shared" ca="1" si="58"/>
        <v>0</v>
      </c>
      <c r="BZ113" s="159">
        <f t="shared" ca="1" si="58"/>
        <v>0</v>
      </c>
      <c r="CA113" s="159">
        <f t="shared" ca="1" si="58"/>
        <v>0</v>
      </c>
      <c r="CB113" s="159">
        <f t="shared" ca="1" si="58"/>
        <v>0</v>
      </c>
      <c r="CC113" s="159">
        <f t="shared" ca="1" si="58"/>
        <v>0</v>
      </c>
      <c r="CD113" s="159">
        <f t="shared" ca="1" si="58"/>
        <v>0</v>
      </c>
      <c r="CE113" s="159">
        <f t="shared" ca="1" si="58"/>
        <v>0</v>
      </c>
      <c r="CF113" s="159">
        <f t="shared" ca="1" si="58"/>
        <v>0</v>
      </c>
      <c r="CG113" s="159">
        <f t="shared" ca="1" si="58"/>
        <v>0</v>
      </c>
      <c r="CH113" s="159">
        <f t="shared" ca="1" si="58"/>
        <v>0</v>
      </c>
      <c r="CI113" s="159">
        <f t="shared" ca="1" si="58"/>
        <v>0</v>
      </c>
      <c r="CJ113" s="159">
        <f t="shared" ca="1" si="58"/>
        <v>0</v>
      </c>
      <c r="CK113" s="159">
        <f t="shared" ca="1" si="58"/>
        <v>0</v>
      </c>
      <c r="CL113" s="159">
        <f t="shared" ca="1" si="58"/>
        <v>0</v>
      </c>
      <c r="CM113" s="159">
        <f t="shared" ca="1" si="58"/>
        <v>0</v>
      </c>
      <c r="CN113" s="159">
        <f t="shared" ca="1" si="58"/>
        <v>0</v>
      </c>
      <c r="CO113" s="159">
        <f t="shared" ca="1" si="58"/>
        <v>0</v>
      </c>
      <c r="CP113" s="159">
        <f t="shared" ca="1" si="58"/>
        <v>0</v>
      </c>
      <c r="CQ113" s="159">
        <f t="shared" ca="1" si="58"/>
        <v>0</v>
      </c>
      <c r="CR113" s="159">
        <f t="shared" ca="1" si="58"/>
        <v>0</v>
      </c>
      <c r="CS113" s="159">
        <f t="shared" ca="1" si="58"/>
        <v>0</v>
      </c>
      <c r="CT113" s="159">
        <f t="shared" ca="1" si="58"/>
        <v>0</v>
      </c>
      <c r="CU113" s="159">
        <f t="shared" ca="1" si="58"/>
        <v>0</v>
      </c>
      <c r="CV113" s="159">
        <f t="shared" ca="1" si="58"/>
        <v>0</v>
      </c>
      <c r="CW113" s="159">
        <f t="shared" ca="1" si="58"/>
        <v>0</v>
      </c>
      <c r="CX113" s="159">
        <f t="shared" ca="1" si="58"/>
        <v>0</v>
      </c>
      <c r="CY113" s="159">
        <f t="shared" ca="1" si="58"/>
        <v>0</v>
      </c>
      <c r="CZ113" s="159">
        <f t="shared" ca="1" si="58"/>
        <v>0</v>
      </c>
    </row>
    <row r="114" spans="1:104" ht="12.75" hidden="1" customHeight="1" outlineLevel="1">
      <c r="A114" s="192" t="str">
        <f t="shared" ca="1" si="40"/>
        <v/>
      </c>
      <c r="B114" s="170"/>
      <c r="C114" s="171"/>
      <c r="D114" s="159">
        <f ca="1">IF(C24=1,0,'פריסת חובות'!B15)</f>
        <v>0</v>
      </c>
      <c r="E114" s="159">
        <f t="shared" ref="E114:AJ114" ca="1" si="59">D114-E24</f>
        <v>0</v>
      </c>
      <c r="F114" s="159">
        <f t="shared" ca="1" si="59"/>
        <v>0</v>
      </c>
      <c r="G114" s="159">
        <f t="shared" ca="1" si="59"/>
        <v>0</v>
      </c>
      <c r="H114" s="159">
        <f t="shared" ca="1" si="59"/>
        <v>0</v>
      </c>
      <c r="I114" s="159">
        <f t="shared" ca="1" si="59"/>
        <v>0</v>
      </c>
      <c r="J114" s="159">
        <f t="shared" ca="1" si="59"/>
        <v>0</v>
      </c>
      <c r="K114" s="159">
        <f t="shared" ca="1" si="59"/>
        <v>0</v>
      </c>
      <c r="L114" s="159">
        <f t="shared" ca="1" si="59"/>
        <v>0</v>
      </c>
      <c r="M114" s="159">
        <f t="shared" ca="1" si="59"/>
        <v>0</v>
      </c>
      <c r="N114" s="159">
        <f t="shared" ca="1" si="59"/>
        <v>0</v>
      </c>
      <c r="O114" s="159">
        <f t="shared" ca="1" si="59"/>
        <v>0</v>
      </c>
      <c r="P114" s="159">
        <f t="shared" ca="1" si="59"/>
        <v>0</v>
      </c>
      <c r="Q114" s="159">
        <f t="shared" ca="1" si="59"/>
        <v>0</v>
      </c>
      <c r="R114" s="159">
        <f t="shared" ca="1" si="59"/>
        <v>0</v>
      </c>
      <c r="S114" s="159">
        <f t="shared" ca="1" si="59"/>
        <v>0</v>
      </c>
      <c r="T114" s="159">
        <f t="shared" ca="1" si="59"/>
        <v>0</v>
      </c>
      <c r="U114" s="159">
        <f t="shared" ca="1" si="59"/>
        <v>0</v>
      </c>
      <c r="V114" s="159">
        <f t="shared" ca="1" si="59"/>
        <v>0</v>
      </c>
      <c r="W114" s="159">
        <f t="shared" ca="1" si="59"/>
        <v>0</v>
      </c>
      <c r="X114" s="159">
        <f t="shared" ca="1" si="59"/>
        <v>0</v>
      </c>
      <c r="Y114" s="159">
        <f t="shared" ca="1" si="59"/>
        <v>0</v>
      </c>
      <c r="Z114" s="159">
        <f t="shared" ca="1" si="59"/>
        <v>0</v>
      </c>
      <c r="AA114" s="159">
        <f t="shared" ca="1" si="59"/>
        <v>0</v>
      </c>
      <c r="AB114" s="159">
        <f t="shared" ca="1" si="59"/>
        <v>0</v>
      </c>
      <c r="AC114" s="159">
        <f t="shared" ca="1" si="59"/>
        <v>0</v>
      </c>
      <c r="AD114" s="159">
        <f t="shared" ca="1" si="59"/>
        <v>0</v>
      </c>
      <c r="AE114" s="159">
        <f t="shared" ca="1" si="59"/>
        <v>0</v>
      </c>
      <c r="AF114" s="159">
        <f t="shared" ca="1" si="59"/>
        <v>0</v>
      </c>
      <c r="AG114" s="159">
        <f t="shared" ca="1" si="59"/>
        <v>0</v>
      </c>
      <c r="AH114" s="159">
        <f t="shared" ca="1" si="59"/>
        <v>0</v>
      </c>
      <c r="AI114" s="159">
        <f t="shared" ca="1" si="59"/>
        <v>0</v>
      </c>
      <c r="AJ114" s="159">
        <f t="shared" ca="1" si="59"/>
        <v>0</v>
      </c>
      <c r="AK114" s="159">
        <f t="shared" ref="AK114:BP114" ca="1" si="60">AJ114-AK24</f>
        <v>0</v>
      </c>
      <c r="AL114" s="159">
        <f t="shared" ca="1" si="60"/>
        <v>0</v>
      </c>
      <c r="AM114" s="159">
        <f t="shared" ca="1" si="60"/>
        <v>0</v>
      </c>
      <c r="AN114" s="159">
        <f t="shared" ca="1" si="60"/>
        <v>0</v>
      </c>
      <c r="AO114" s="159">
        <f t="shared" ca="1" si="60"/>
        <v>0</v>
      </c>
      <c r="AP114" s="159">
        <f t="shared" ca="1" si="60"/>
        <v>0</v>
      </c>
      <c r="AQ114" s="159">
        <f t="shared" ca="1" si="60"/>
        <v>0</v>
      </c>
      <c r="AR114" s="159">
        <f t="shared" ca="1" si="60"/>
        <v>0</v>
      </c>
      <c r="AS114" s="159">
        <f t="shared" ca="1" si="60"/>
        <v>0</v>
      </c>
      <c r="AT114" s="159">
        <f t="shared" ca="1" si="60"/>
        <v>0</v>
      </c>
      <c r="AU114" s="159">
        <f t="shared" ca="1" si="60"/>
        <v>0</v>
      </c>
      <c r="AV114" s="159">
        <f t="shared" ca="1" si="60"/>
        <v>0</v>
      </c>
      <c r="AW114" s="159">
        <f t="shared" ca="1" si="60"/>
        <v>0</v>
      </c>
      <c r="AX114" s="159">
        <f t="shared" ca="1" si="60"/>
        <v>0</v>
      </c>
      <c r="AY114" s="159">
        <f t="shared" ca="1" si="60"/>
        <v>0</v>
      </c>
      <c r="AZ114" s="159">
        <f t="shared" ca="1" si="60"/>
        <v>0</v>
      </c>
      <c r="BA114" s="159">
        <f t="shared" ca="1" si="60"/>
        <v>0</v>
      </c>
      <c r="BB114" s="159">
        <f t="shared" ca="1" si="60"/>
        <v>0</v>
      </c>
      <c r="BC114" s="159">
        <f t="shared" ca="1" si="60"/>
        <v>0</v>
      </c>
      <c r="BD114" s="159">
        <f t="shared" ca="1" si="60"/>
        <v>0</v>
      </c>
      <c r="BE114" s="159">
        <f t="shared" ca="1" si="60"/>
        <v>0</v>
      </c>
      <c r="BF114" s="159">
        <f t="shared" ca="1" si="60"/>
        <v>0</v>
      </c>
      <c r="BG114" s="159">
        <f t="shared" ca="1" si="60"/>
        <v>0</v>
      </c>
      <c r="BH114" s="159">
        <f t="shared" ca="1" si="60"/>
        <v>0</v>
      </c>
      <c r="BI114" s="159">
        <f t="shared" ca="1" si="60"/>
        <v>0</v>
      </c>
      <c r="BJ114" s="159">
        <f t="shared" ca="1" si="60"/>
        <v>0</v>
      </c>
      <c r="BK114" s="159">
        <f t="shared" ca="1" si="60"/>
        <v>0</v>
      </c>
      <c r="BL114" s="159">
        <f t="shared" ca="1" si="60"/>
        <v>0</v>
      </c>
      <c r="BM114" s="159">
        <f t="shared" ca="1" si="60"/>
        <v>0</v>
      </c>
      <c r="BN114" s="159">
        <f t="shared" ca="1" si="60"/>
        <v>0</v>
      </c>
      <c r="BO114" s="159">
        <f t="shared" ca="1" si="60"/>
        <v>0</v>
      </c>
      <c r="BP114" s="159">
        <f t="shared" ca="1" si="60"/>
        <v>0</v>
      </c>
      <c r="BQ114" s="159">
        <f t="shared" ref="BQ114:CZ114" ca="1" si="61">BP114-BQ24</f>
        <v>0</v>
      </c>
      <c r="BR114" s="159">
        <f t="shared" ca="1" si="61"/>
        <v>0</v>
      </c>
      <c r="BS114" s="159">
        <f t="shared" ca="1" si="61"/>
        <v>0</v>
      </c>
      <c r="BT114" s="159">
        <f t="shared" ca="1" si="61"/>
        <v>0</v>
      </c>
      <c r="BU114" s="159">
        <f t="shared" ca="1" si="61"/>
        <v>0</v>
      </c>
      <c r="BV114" s="159">
        <f t="shared" ca="1" si="61"/>
        <v>0</v>
      </c>
      <c r="BW114" s="159">
        <f t="shared" ca="1" si="61"/>
        <v>0</v>
      </c>
      <c r="BX114" s="159">
        <f t="shared" ca="1" si="61"/>
        <v>0</v>
      </c>
      <c r="BY114" s="159">
        <f t="shared" ca="1" si="61"/>
        <v>0</v>
      </c>
      <c r="BZ114" s="159">
        <f t="shared" ca="1" si="61"/>
        <v>0</v>
      </c>
      <c r="CA114" s="159">
        <f t="shared" ca="1" si="61"/>
        <v>0</v>
      </c>
      <c r="CB114" s="159">
        <f t="shared" ca="1" si="61"/>
        <v>0</v>
      </c>
      <c r="CC114" s="159">
        <f t="shared" ca="1" si="61"/>
        <v>0</v>
      </c>
      <c r="CD114" s="159">
        <f t="shared" ca="1" si="61"/>
        <v>0</v>
      </c>
      <c r="CE114" s="159">
        <f t="shared" ca="1" si="61"/>
        <v>0</v>
      </c>
      <c r="CF114" s="159">
        <f t="shared" ca="1" si="61"/>
        <v>0</v>
      </c>
      <c r="CG114" s="159">
        <f t="shared" ca="1" si="61"/>
        <v>0</v>
      </c>
      <c r="CH114" s="159">
        <f t="shared" ca="1" si="61"/>
        <v>0</v>
      </c>
      <c r="CI114" s="159">
        <f t="shared" ca="1" si="61"/>
        <v>0</v>
      </c>
      <c r="CJ114" s="159">
        <f t="shared" ca="1" si="61"/>
        <v>0</v>
      </c>
      <c r="CK114" s="159">
        <f t="shared" ca="1" si="61"/>
        <v>0</v>
      </c>
      <c r="CL114" s="159">
        <f t="shared" ca="1" si="61"/>
        <v>0</v>
      </c>
      <c r="CM114" s="159">
        <f t="shared" ca="1" si="61"/>
        <v>0</v>
      </c>
      <c r="CN114" s="159">
        <f t="shared" ca="1" si="61"/>
        <v>0</v>
      </c>
      <c r="CO114" s="159">
        <f t="shared" ca="1" si="61"/>
        <v>0</v>
      </c>
      <c r="CP114" s="159">
        <f t="shared" ca="1" si="61"/>
        <v>0</v>
      </c>
      <c r="CQ114" s="159">
        <f t="shared" ca="1" si="61"/>
        <v>0</v>
      </c>
      <c r="CR114" s="159">
        <f t="shared" ca="1" si="61"/>
        <v>0</v>
      </c>
      <c r="CS114" s="159">
        <f t="shared" ca="1" si="61"/>
        <v>0</v>
      </c>
      <c r="CT114" s="159">
        <f t="shared" ca="1" si="61"/>
        <v>0</v>
      </c>
      <c r="CU114" s="159">
        <f t="shared" ca="1" si="61"/>
        <v>0</v>
      </c>
      <c r="CV114" s="159">
        <f t="shared" ca="1" si="61"/>
        <v>0</v>
      </c>
      <c r="CW114" s="159">
        <f t="shared" ca="1" si="61"/>
        <v>0</v>
      </c>
      <c r="CX114" s="159">
        <f t="shared" ca="1" si="61"/>
        <v>0</v>
      </c>
      <c r="CY114" s="159">
        <f t="shared" ca="1" si="61"/>
        <v>0</v>
      </c>
      <c r="CZ114" s="159">
        <f t="shared" ca="1" si="61"/>
        <v>0</v>
      </c>
    </row>
    <row r="115" spans="1:104" ht="12.75" hidden="1" customHeight="1" outlineLevel="1">
      <c r="A115" s="192" t="str">
        <f t="shared" ca="1" si="40"/>
        <v/>
      </c>
      <c r="B115" s="170"/>
      <c r="C115" s="171"/>
      <c r="D115" s="159">
        <f ca="1">IF(C25=1,0,'פריסת חובות'!B16)</f>
        <v>0</v>
      </c>
      <c r="E115" s="159">
        <f t="shared" ref="E115:AJ115" ca="1" si="62">D115-E25</f>
        <v>0</v>
      </c>
      <c r="F115" s="159">
        <f t="shared" ca="1" si="62"/>
        <v>0</v>
      </c>
      <c r="G115" s="159">
        <f t="shared" ca="1" si="62"/>
        <v>0</v>
      </c>
      <c r="H115" s="159">
        <f t="shared" ca="1" si="62"/>
        <v>0</v>
      </c>
      <c r="I115" s="159">
        <f t="shared" ca="1" si="62"/>
        <v>0</v>
      </c>
      <c r="J115" s="159">
        <f t="shared" ca="1" si="62"/>
        <v>0</v>
      </c>
      <c r="K115" s="159">
        <f t="shared" ca="1" si="62"/>
        <v>0</v>
      </c>
      <c r="L115" s="159">
        <f t="shared" ca="1" si="62"/>
        <v>0</v>
      </c>
      <c r="M115" s="159">
        <f t="shared" ca="1" si="62"/>
        <v>0</v>
      </c>
      <c r="N115" s="159">
        <f t="shared" ca="1" si="62"/>
        <v>0</v>
      </c>
      <c r="O115" s="159">
        <f t="shared" ca="1" si="62"/>
        <v>0</v>
      </c>
      <c r="P115" s="159">
        <f t="shared" ca="1" si="62"/>
        <v>0</v>
      </c>
      <c r="Q115" s="159">
        <f t="shared" ca="1" si="62"/>
        <v>0</v>
      </c>
      <c r="R115" s="159">
        <f t="shared" ca="1" si="62"/>
        <v>0</v>
      </c>
      <c r="S115" s="159">
        <f t="shared" ca="1" si="62"/>
        <v>0</v>
      </c>
      <c r="T115" s="159">
        <f t="shared" ca="1" si="62"/>
        <v>0</v>
      </c>
      <c r="U115" s="159">
        <f t="shared" ca="1" si="62"/>
        <v>0</v>
      </c>
      <c r="V115" s="159">
        <f t="shared" ca="1" si="62"/>
        <v>0</v>
      </c>
      <c r="W115" s="159">
        <f t="shared" ca="1" si="62"/>
        <v>0</v>
      </c>
      <c r="X115" s="159">
        <f t="shared" ca="1" si="62"/>
        <v>0</v>
      </c>
      <c r="Y115" s="159">
        <f t="shared" ca="1" si="62"/>
        <v>0</v>
      </c>
      <c r="Z115" s="159">
        <f t="shared" ca="1" si="62"/>
        <v>0</v>
      </c>
      <c r="AA115" s="159">
        <f t="shared" ca="1" si="62"/>
        <v>0</v>
      </c>
      <c r="AB115" s="159">
        <f t="shared" ca="1" si="62"/>
        <v>0</v>
      </c>
      <c r="AC115" s="159">
        <f t="shared" ca="1" si="62"/>
        <v>0</v>
      </c>
      <c r="AD115" s="159">
        <f t="shared" ca="1" si="62"/>
        <v>0</v>
      </c>
      <c r="AE115" s="159">
        <f t="shared" ca="1" si="62"/>
        <v>0</v>
      </c>
      <c r="AF115" s="159">
        <f t="shared" ca="1" si="62"/>
        <v>0</v>
      </c>
      <c r="AG115" s="159">
        <f t="shared" ca="1" si="62"/>
        <v>0</v>
      </c>
      <c r="AH115" s="159">
        <f t="shared" ca="1" si="62"/>
        <v>0</v>
      </c>
      <c r="AI115" s="159">
        <f t="shared" ca="1" si="62"/>
        <v>0</v>
      </c>
      <c r="AJ115" s="159">
        <f t="shared" ca="1" si="62"/>
        <v>0</v>
      </c>
      <c r="AK115" s="159">
        <f t="shared" ref="AK115:BP115" ca="1" si="63">AJ115-AK25</f>
        <v>0</v>
      </c>
      <c r="AL115" s="159">
        <f t="shared" ca="1" si="63"/>
        <v>0</v>
      </c>
      <c r="AM115" s="159">
        <f t="shared" ca="1" si="63"/>
        <v>0</v>
      </c>
      <c r="AN115" s="159">
        <f t="shared" ca="1" si="63"/>
        <v>0</v>
      </c>
      <c r="AO115" s="159">
        <f t="shared" ca="1" si="63"/>
        <v>0</v>
      </c>
      <c r="AP115" s="159">
        <f t="shared" ca="1" si="63"/>
        <v>0</v>
      </c>
      <c r="AQ115" s="159">
        <f t="shared" ca="1" si="63"/>
        <v>0</v>
      </c>
      <c r="AR115" s="159">
        <f t="shared" ca="1" si="63"/>
        <v>0</v>
      </c>
      <c r="AS115" s="159">
        <f t="shared" ca="1" si="63"/>
        <v>0</v>
      </c>
      <c r="AT115" s="159">
        <f t="shared" ca="1" si="63"/>
        <v>0</v>
      </c>
      <c r="AU115" s="159">
        <f t="shared" ca="1" si="63"/>
        <v>0</v>
      </c>
      <c r="AV115" s="159">
        <f t="shared" ca="1" si="63"/>
        <v>0</v>
      </c>
      <c r="AW115" s="159">
        <f t="shared" ca="1" si="63"/>
        <v>0</v>
      </c>
      <c r="AX115" s="159">
        <f t="shared" ca="1" si="63"/>
        <v>0</v>
      </c>
      <c r="AY115" s="159">
        <f t="shared" ca="1" si="63"/>
        <v>0</v>
      </c>
      <c r="AZ115" s="159">
        <f t="shared" ca="1" si="63"/>
        <v>0</v>
      </c>
      <c r="BA115" s="159">
        <f t="shared" ca="1" si="63"/>
        <v>0</v>
      </c>
      <c r="BB115" s="159">
        <f t="shared" ca="1" si="63"/>
        <v>0</v>
      </c>
      <c r="BC115" s="159">
        <f t="shared" ca="1" si="63"/>
        <v>0</v>
      </c>
      <c r="BD115" s="159">
        <f t="shared" ca="1" si="63"/>
        <v>0</v>
      </c>
      <c r="BE115" s="159">
        <f t="shared" ca="1" si="63"/>
        <v>0</v>
      </c>
      <c r="BF115" s="159">
        <f t="shared" ca="1" si="63"/>
        <v>0</v>
      </c>
      <c r="BG115" s="159">
        <f t="shared" ca="1" si="63"/>
        <v>0</v>
      </c>
      <c r="BH115" s="159">
        <f t="shared" ca="1" si="63"/>
        <v>0</v>
      </c>
      <c r="BI115" s="159">
        <f t="shared" ca="1" si="63"/>
        <v>0</v>
      </c>
      <c r="BJ115" s="159">
        <f t="shared" ca="1" si="63"/>
        <v>0</v>
      </c>
      <c r="BK115" s="159">
        <f t="shared" ca="1" si="63"/>
        <v>0</v>
      </c>
      <c r="BL115" s="159">
        <f t="shared" ca="1" si="63"/>
        <v>0</v>
      </c>
      <c r="BM115" s="159">
        <f t="shared" ca="1" si="63"/>
        <v>0</v>
      </c>
      <c r="BN115" s="159">
        <f t="shared" ca="1" si="63"/>
        <v>0</v>
      </c>
      <c r="BO115" s="159">
        <f t="shared" ca="1" si="63"/>
        <v>0</v>
      </c>
      <c r="BP115" s="159">
        <f t="shared" ca="1" si="63"/>
        <v>0</v>
      </c>
      <c r="BQ115" s="159">
        <f t="shared" ref="BQ115:CZ115" ca="1" si="64">BP115-BQ25</f>
        <v>0</v>
      </c>
      <c r="BR115" s="159">
        <f t="shared" ca="1" si="64"/>
        <v>0</v>
      </c>
      <c r="BS115" s="159">
        <f t="shared" ca="1" si="64"/>
        <v>0</v>
      </c>
      <c r="BT115" s="159">
        <f t="shared" ca="1" si="64"/>
        <v>0</v>
      </c>
      <c r="BU115" s="159">
        <f t="shared" ca="1" si="64"/>
        <v>0</v>
      </c>
      <c r="BV115" s="159">
        <f t="shared" ca="1" si="64"/>
        <v>0</v>
      </c>
      <c r="BW115" s="159">
        <f t="shared" ca="1" si="64"/>
        <v>0</v>
      </c>
      <c r="BX115" s="159">
        <f t="shared" ca="1" si="64"/>
        <v>0</v>
      </c>
      <c r="BY115" s="159">
        <f t="shared" ca="1" si="64"/>
        <v>0</v>
      </c>
      <c r="BZ115" s="159">
        <f t="shared" ca="1" si="64"/>
        <v>0</v>
      </c>
      <c r="CA115" s="159">
        <f t="shared" ca="1" si="64"/>
        <v>0</v>
      </c>
      <c r="CB115" s="159">
        <f t="shared" ca="1" si="64"/>
        <v>0</v>
      </c>
      <c r="CC115" s="159">
        <f t="shared" ca="1" si="64"/>
        <v>0</v>
      </c>
      <c r="CD115" s="159">
        <f t="shared" ca="1" si="64"/>
        <v>0</v>
      </c>
      <c r="CE115" s="159">
        <f t="shared" ca="1" si="64"/>
        <v>0</v>
      </c>
      <c r="CF115" s="159">
        <f t="shared" ca="1" si="64"/>
        <v>0</v>
      </c>
      <c r="CG115" s="159">
        <f t="shared" ca="1" si="64"/>
        <v>0</v>
      </c>
      <c r="CH115" s="159">
        <f t="shared" ca="1" si="64"/>
        <v>0</v>
      </c>
      <c r="CI115" s="159">
        <f t="shared" ca="1" si="64"/>
        <v>0</v>
      </c>
      <c r="CJ115" s="159">
        <f t="shared" ca="1" si="64"/>
        <v>0</v>
      </c>
      <c r="CK115" s="159">
        <f t="shared" ca="1" si="64"/>
        <v>0</v>
      </c>
      <c r="CL115" s="159">
        <f t="shared" ca="1" si="64"/>
        <v>0</v>
      </c>
      <c r="CM115" s="159">
        <f t="shared" ca="1" si="64"/>
        <v>0</v>
      </c>
      <c r="CN115" s="159">
        <f t="shared" ca="1" si="64"/>
        <v>0</v>
      </c>
      <c r="CO115" s="159">
        <f t="shared" ca="1" si="64"/>
        <v>0</v>
      </c>
      <c r="CP115" s="159">
        <f t="shared" ca="1" si="64"/>
        <v>0</v>
      </c>
      <c r="CQ115" s="159">
        <f t="shared" ca="1" si="64"/>
        <v>0</v>
      </c>
      <c r="CR115" s="159">
        <f t="shared" ca="1" si="64"/>
        <v>0</v>
      </c>
      <c r="CS115" s="159">
        <f t="shared" ca="1" si="64"/>
        <v>0</v>
      </c>
      <c r="CT115" s="159">
        <f t="shared" ca="1" si="64"/>
        <v>0</v>
      </c>
      <c r="CU115" s="159">
        <f t="shared" ca="1" si="64"/>
        <v>0</v>
      </c>
      <c r="CV115" s="159">
        <f t="shared" ca="1" si="64"/>
        <v>0</v>
      </c>
      <c r="CW115" s="159">
        <f t="shared" ca="1" si="64"/>
        <v>0</v>
      </c>
      <c r="CX115" s="159">
        <f t="shared" ca="1" si="64"/>
        <v>0</v>
      </c>
      <c r="CY115" s="159">
        <f t="shared" ca="1" si="64"/>
        <v>0</v>
      </c>
      <c r="CZ115" s="159">
        <f t="shared" ca="1" si="64"/>
        <v>0</v>
      </c>
    </row>
    <row r="116" spans="1:104" ht="12.75" hidden="1" customHeight="1" outlineLevel="1">
      <c r="A116" s="192" t="str">
        <f t="shared" ca="1" si="40"/>
        <v/>
      </c>
      <c r="B116" s="170"/>
      <c r="C116" s="171"/>
      <c r="D116" s="159">
        <f ca="1">IF(C26=1,0,'פריסת חובות'!B17)</f>
        <v>0</v>
      </c>
      <c r="E116" s="159">
        <f t="shared" ref="E116:AJ116" ca="1" si="65">D116-E26</f>
        <v>0</v>
      </c>
      <c r="F116" s="159">
        <f t="shared" ca="1" si="65"/>
        <v>0</v>
      </c>
      <c r="G116" s="159">
        <f t="shared" ca="1" si="65"/>
        <v>0</v>
      </c>
      <c r="H116" s="159">
        <f t="shared" ca="1" si="65"/>
        <v>0</v>
      </c>
      <c r="I116" s="159">
        <f t="shared" ca="1" si="65"/>
        <v>0</v>
      </c>
      <c r="J116" s="159">
        <f t="shared" ca="1" si="65"/>
        <v>0</v>
      </c>
      <c r="K116" s="159">
        <f t="shared" ca="1" si="65"/>
        <v>0</v>
      </c>
      <c r="L116" s="159">
        <f t="shared" ca="1" si="65"/>
        <v>0</v>
      </c>
      <c r="M116" s="159">
        <f t="shared" ca="1" si="65"/>
        <v>0</v>
      </c>
      <c r="N116" s="159">
        <f t="shared" ca="1" si="65"/>
        <v>0</v>
      </c>
      <c r="O116" s="159">
        <f t="shared" ca="1" si="65"/>
        <v>0</v>
      </c>
      <c r="P116" s="159">
        <f t="shared" ca="1" si="65"/>
        <v>0</v>
      </c>
      <c r="Q116" s="159">
        <f t="shared" ca="1" si="65"/>
        <v>0</v>
      </c>
      <c r="R116" s="159">
        <f t="shared" ca="1" si="65"/>
        <v>0</v>
      </c>
      <c r="S116" s="159">
        <f t="shared" ca="1" si="65"/>
        <v>0</v>
      </c>
      <c r="T116" s="159">
        <f t="shared" ca="1" si="65"/>
        <v>0</v>
      </c>
      <c r="U116" s="159">
        <f t="shared" ca="1" si="65"/>
        <v>0</v>
      </c>
      <c r="V116" s="159">
        <f t="shared" ca="1" si="65"/>
        <v>0</v>
      </c>
      <c r="W116" s="159">
        <f t="shared" ca="1" si="65"/>
        <v>0</v>
      </c>
      <c r="X116" s="159">
        <f t="shared" ca="1" si="65"/>
        <v>0</v>
      </c>
      <c r="Y116" s="159">
        <f t="shared" ca="1" si="65"/>
        <v>0</v>
      </c>
      <c r="Z116" s="159">
        <f t="shared" ca="1" si="65"/>
        <v>0</v>
      </c>
      <c r="AA116" s="159">
        <f t="shared" ca="1" si="65"/>
        <v>0</v>
      </c>
      <c r="AB116" s="159">
        <f t="shared" ca="1" si="65"/>
        <v>0</v>
      </c>
      <c r="AC116" s="159">
        <f t="shared" ca="1" si="65"/>
        <v>0</v>
      </c>
      <c r="AD116" s="159">
        <f t="shared" ca="1" si="65"/>
        <v>0</v>
      </c>
      <c r="AE116" s="159">
        <f t="shared" ca="1" si="65"/>
        <v>0</v>
      </c>
      <c r="AF116" s="159">
        <f t="shared" ca="1" si="65"/>
        <v>0</v>
      </c>
      <c r="AG116" s="159">
        <f t="shared" ca="1" si="65"/>
        <v>0</v>
      </c>
      <c r="AH116" s="159">
        <f t="shared" ca="1" si="65"/>
        <v>0</v>
      </c>
      <c r="AI116" s="159">
        <f t="shared" ca="1" si="65"/>
        <v>0</v>
      </c>
      <c r="AJ116" s="159">
        <f t="shared" ca="1" si="65"/>
        <v>0</v>
      </c>
      <c r="AK116" s="159">
        <f t="shared" ref="AK116:BP116" ca="1" si="66">AJ116-AK26</f>
        <v>0</v>
      </c>
      <c r="AL116" s="159">
        <f t="shared" ca="1" si="66"/>
        <v>0</v>
      </c>
      <c r="AM116" s="159">
        <f t="shared" ca="1" si="66"/>
        <v>0</v>
      </c>
      <c r="AN116" s="159">
        <f t="shared" ca="1" si="66"/>
        <v>0</v>
      </c>
      <c r="AO116" s="159">
        <f t="shared" ca="1" si="66"/>
        <v>0</v>
      </c>
      <c r="AP116" s="159">
        <f t="shared" ca="1" si="66"/>
        <v>0</v>
      </c>
      <c r="AQ116" s="159">
        <f t="shared" ca="1" si="66"/>
        <v>0</v>
      </c>
      <c r="AR116" s="159">
        <f t="shared" ca="1" si="66"/>
        <v>0</v>
      </c>
      <c r="AS116" s="159">
        <f t="shared" ca="1" si="66"/>
        <v>0</v>
      </c>
      <c r="AT116" s="159">
        <f t="shared" ca="1" si="66"/>
        <v>0</v>
      </c>
      <c r="AU116" s="159">
        <f t="shared" ca="1" si="66"/>
        <v>0</v>
      </c>
      <c r="AV116" s="159">
        <f t="shared" ca="1" si="66"/>
        <v>0</v>
      </c>
      <c r="AW116" s="159">
        <f t="shared" ca="1" si="66"/>
        <v>0</v>
      </c>
      <c r="AX116" s="159">
        <f t="shared" ca="1" si="66"/>
        <v>0</v>
      </c>
      <c r="AY116" s="159">
        <f t="shared" ca="1" si="66"/>
        <v>0</v>
      </c>
      <c r="AZ116" s="159">
        <f t="shared" ca="1" si="66"/>
        <v>0</v>
      </c>
      <c r="BA116" s="159">
        <f t="shared" ca="1" si="66"/>
        <v>0</v>
      </c>
      <c r="BB116" s="159">
        <f t="shared" ca="1" si="66"/>
        <v>0</v>
      </c>
      <c r="BC116" s="159">
        <f t="shared" ca="1" si="66"/>
        <v>0</v>
      </c>
      <c r="BD116" s="159">
        <f t="shared" ca="1" si="66"/>
        <v>0</v>
      </c>
      <c r="BE116" s="159">
        <f t="shared" ca="1" si="66"/>
        <v>0</v>
      </c>
      <c r="BF116" s="159">
        <f t="shared" ca="1" si="66"/>
        <v>0</v>
      </c>
      <c r="BG116" s="159">
        <f t="shared" ca="1" si="66"/>
        <v>0</v>
      </c>
      <c r="BH116" s="159">
        <f t="shared" ca="1" si="66"/>
        <v>0</v>
      </c>
      <c r="BI116" s="159">
        <f t="shared" ca="1" si="66"/>
        <v>0</v>
      </c>
      <c r="BJ116" s="159">
        <f t="shared" ca="1" si="66"/>
        <v>0</v>
      </c>
      <c r="BK116" s="159">
        <f t="shared" ca="1" si="66"/>
        <v>0</v>
      </c>
      <c r="BL116" s="159">
        <f t="shared" ca="1" si="66"/>
        <v>0</v>
      </c>
      <c r="BM116" s="159">
        <f t="shared" ca="1" si="66"/>
        <v>0</v>
      </c>
      <c r="BN116" s="159">
        <f t="shared" ca="1" si="66"/>
        <v>0</v>
      </c>
      <c r="BO116" s="159">
        <f t="shared" ca="1" si="66"/>
        <v>0</v>
      </c>
      <c r="BP116" s="159">
        <f t="shared" ca="1" si="66"/>
        <v>0</v>
      </c>
      <c r="BQ116" s="159">
        <f t="shared" ref="BQ116:CZ116" ca="1" si="67">BP116-BQ26</f>
        <v>0</v>
      </c>
      <c r="BR116" s="159">
        <f t="shared" ca="1" si="67"/>
        <v>0</v>
      </c>
      <c r="BS116" s="159">
        <f t="shared" ca="1" si="67"/>
        <v>0</v>
      </c>
      <c r="BT116" s="159">
        <f t="shared" ca="1" si="67"/>
        <v>0</v>
      </c>
      <c r="BU116" s="159">
        <f t="shared" ca="1" si="67"/>
        <v>0</v>
      </c>
      <c r="BV116" s="159">
        <f t="shared" ca="1" si="67"/>
        <v>0</v>
      </c>
      <c r="BW116" s="159">
        <f t="shared" ca="1" si="67"/>
        <v>0</v>
      </c>
      <c r="BX116" s="159">
        <f t="shared" ca="1" si="67"/>
        <v>0</v>
      </c>
      <c r="BY116" s="159">
        <f t="shared" ca="1" si="67"/>
        <v>0</v>
      </c>
      <c r="BZ116" s="159">
        <f t="shared" ca="1" si="67"/>
        <v>0</v>
      </c>
      <c r="CA116" s="159">
        <f t="shared" ca="1" si="67"/>
        <v>0</v>
      </c>
      <c r="CB116" s="159">
        <f t="shared" ca="1" si="67"/>
        <v>0</v>
      </c>
      <c r="CC116" s="159">
        <f t="shared" ca="1" si="67"/>
        <v>0</v>
      </c>
      <c r="CD116" s="159">
        <f t="shared" ca="1" si="67"/>
        <v>0</v>
      </c>
      <c r="CE116" s="159">
        <f t="shared" ca="1" si="67"/>
        <v>0</v>
      </c>
      <c r="CF116" s="159">
        <f t="shared" ca="1" si="67"/>
        <v>0</v>
      </c>
      <c r="CG116" s="159">
        <f t="shared" ca="1" si="67"/>
        <v>0</v>
      </c>
      <c r="CH116" s="159">
        <f t="shared" ca="1" si="67"/>
        <v>0</v>
      </c>
      <c r="CI116" s="159">
        <f t="shared" ca="1" si="67"/>
        <v>0</v>
      </c>
      <c r="CJ116" s="159">
        <f t="shared" ca="1" si="67"/>
        <v>0</v>
      </c>
      <c r="CK116" s="159">
        <f t="shared" ca="1" si="67"/>
        <v>0</v>
      </c>
      <c r="CL116" s="159">
        <f t="shared" ca="1" si="67"/>
        <v>0</v>
      </c>
      <c r="CM116" s="159">
        <f t="shared" ca="1" si="67"/>
        <v>0</v>
      </c>
      <c r="CN116" s="159">
        <f t="shared" ca="1" si="67"/>
        <v>0</v>
      </c>
      <c r="CO116" s="159">
        <f t="shared" ca="1" si="67"/>
        <v>0</v>
      </c>
      <c r="CP116" s="159">
        <f t="shared" ca="1" si="67"/>
        <v>0</v>
      </c>
      <c r="CQ116" s="159">
        <f t="shared" ca="1" si="67"/>
        <v>0</v>
      </c>
      <c r="CR116" s="159">
        <f t="shared" ca="1" si="67"/>
        <v>0</v>
      </c>
      <c r="CS116" s="159">
        <f t="shared" ca="1" si="67"/>
        <v>0</v>
      </c>
      <c r="CT116" s="159">
        <f t="shared" ca="1" si="67"/>
        <v>0</v>
      </c>
      <c r="CU116" s="159">
        <f t="shared" ca="1" si="67"/>
        <v>0</v>
      </c>
      <c r="CV116" s="159">
        <f t="shared" ca="1" si="67"/>
        <v>0</v>
      </c>
      <c r="CW116" s="159">
        <f t="shared" ca="1" si="67"/>
        <v>0</v>
      </c>
      <c r="CX116" s="159">
        <f t="shared" ca="1" si="67"/>
        <v>0</v>
      </c>
      <c r="CY116" s="159">
        <f t="shared" ca="1" si="67"/>
        <v>0</v>
      </c>
      <c r="CZ116" s="159">
        <f t="shared" ca="1" si="67"/>
        <v>0</v>
      </c>
    </row>
    <row r="117" spans="1:104" ht="12.75" hidden="1" customHeight="1" outlineLevel="1">
      <c r="A117" s="192" t="str">
        <f t="shared" ca="1" si="40"/>
        <v/>
      </c>
      <c r="B117" s="170"/>
      <c r="C117" s="171"/>
      <c r="D117" s="159">
        <f ca="1">IF(C27=1,0,'פריסת חובות'!B18)</f>
        <v>0</v>
      </c>
      <c r="E117" s="159">
        <f t="shared" ref="E117:AJ117" ca="1" si="68">D117-E27</f>
        <v>0</v>
      </c>
      <c r="F117" s="159">
        <f t="shared" ca="1" si="68"/>
        <v>0</v>
      </c>
      <c r="G117" s="159">
        <f t="shared" ca="1" si="68"/>
        <v>0</v>
      </c>
      <c r="H117" s="159">
        <f t="shared" ca="1" si="68"/>
        <v>0</v>
      </c>
      <c r="I117" s="159">
        <f t="shared" ca="1" si="68"/>
        <v>0</v>
      </c>
      <c r="J117" s="159">
        <f t="shared" ca="1" si="68"/>
        <v>0</v>
      </c>
      <c r="K117" s="159">
        <f t="shared" ca="1" si="68"/>
        <v>0</v>
      </c>
      <c r="L117" s="159">
        <f t="shared" ca="1" si="68"/>
        <v>0</v>
      </c>
      <c r="M117" s="159">
        <f t="shared" ca="1" si="68"/>
        <v>0</v>
      </c>
      <c r="N117" s="159">
        <f t="shared" ca="1" si="68"/>
        <v>0</v>
      </c>
      <c r="O117" s="159">
        <f t="shared" ca="1" si="68"/>
        <v>0</v>
      </c>
      <c r="P117" s="159">
        <f t="shared" ca="1" si="68"/>
        <v>0</v>
      </c>
      <c r="Q117" s="159">
        <f t="shared" ca="1" si="68"/>
        <v>0</v>
      </c>
      <c r="R117" s="159">
        <f t="shared" ca="1" si="68"/>
        <v>0</v>
      </c>
      <c r="S117" s="159">
        <f t="shared" ca="1" si="68"/>
        <v>0</v>
      </c>
      <c r="T117" s="159">
        <f t="shared" ca="1" si="68"/>
        <v>0</v>
      </c>
      <c r="U117" s="159">
        <f t="shared" ca="1" si="68"/>
        <v>0</v>
      </c>
      <c r="V117" s="159">
        <f t="shared" ca="1" si="68"/>
        <v>0</v>
      </c>
      <c r="W117" s="159">
        <f t="shared" ca="1" si="68"/>
        <v>0</v>
      </c>
      <c r="X117" s="159">
        <f t="shared" ca="1" si="68"/>
        <v>0</v>
      </c>
      <c r="Y117" s="159">
        <f t="shared" ca="1" si="68"/>
        <v>0</v>
      </c>
      <c r="Z117" s="159">
        <f t="shared" ca="1" si="68"/>
        <v>0</v>
      </c>
      <c r="AA117" s="159">
        <f t="shared" ca="1" si="68"/>
        <v>0</v>
      </c>
      <c r="AB117" s="159">
        <f t="shared" ca="1" si="68"/>
        <v>0</v>
      </c>
      <c r="AC117" s="159">
        <f t="shared" ca="1" si="68"/>
        <v>0</v>
      </c>
      <c r="AD117" s="159">
        <f t="shared" ca="1" si="68"/>
        <v>0</v>
      </c>
      <c r="AE117" s="159">
        <f t="shared" ca="1" si="68"/>
        <v>0</v>
      </c>
      <c r="AF117" s="159">
        <f t="shared" ca="1" si="68"/>
        <v>0</v>
      </c>
      <c r="AG117" s="159">
        <f t="shared" ca="1" si="68"/>
        <v>0</v>
      </c>
      <c r="AH117" s="159">
        <f t="shared" ca="1" si="68"/>
        <v>0</v>
      </c>
      <c r="AI117" s="159">
        <f t="shared" ca="1" si="68"/>
        <v>0</v>
      </c>
      <c r="AJ117" s="159">
        <f t="shared" ca="1" si="68"/>
        <v>0</v>
      </c>
      <c r="AK117" s="159">
        <f t="shared" ref="AK117:BP117" ca="1" si="69">AJ117-AK27</f>
        <v>0</v>
      </c>
      <c r="AL117" s="159">
        <f t="shared" ca="1" si="69"/>
        <v>0</v>
      </c>
      <c r="AM117" s="159">
        <f t="shared" ca="1" si="69"/>
        <v>0</v>
      </c>
      <c r="AN117" s="159">
        <f t="shared" ca="1" si="69"/>
        <v>0</v>
      </c>
      <c r="AO117" s="159">
        <f t="shared" ca="1" si="69"/>
        <v>0</v>
      </c>
      <c r="AP117" s="159">
        <f t="shared" ca="1" si="69"/>
        <v>0</v>
      </c>
      <c r="AQ117" s="159">
        <f t="shared" ca="1" si="69"/>
        <v>0</v>
      </c>
      <c r="AR117" s="159">
        <f t="shared" ca="1" si="69"/>
        <v>0</v>
      </c>
      <c r="AS117" s="159">
        <f t="shared" ca="1" si="69"/>
        <v>0</v>
      </c>
      <c r="AT117" s="159">
        <f t="shared" ca="1" si="69"/>
        <v>0</v>
      </c>
      <c r="AU117" s="159">
        <f t="shared" ca="1" si="69"/>
        <v>0</v>
      </c>
      <c r="AV117" s="159">
        <f t="shared" ca="1" si="69"/>
        <v>0</v>
      </c>
      <c r="AW117" s="159">
        <f t="shared" ca="1" si="69"/>
        <v>0</v>
      </c>
      <c r="AX117" s="159">
        <f t="shared" ca="1" si="69"/>
        <v>0</v>
      </c>
      <c r="AY117" s="159">
        <f t="shared" ca="1" si="69"/>
        <v>0</v>
      </c>
      <c r="AZ117" s="159">
        <f t="shared" ca="1" si="69"/>
        <v>0</v>
      </c>
      <c r="BA117" s="159">
        <f t="shared" ca="1" si="69"/>
        <v>0</v>
      </c>
      <c r="BB117" s="159">
        <f t="shared" ca="1" si="69"/>
        <v>0</v>
      </c>
      <c r="BC117" s="159">
        <f t="shared" ca="1" si="69"/>
        <v>0</v>
      </c>
      <c r="BD117" s="159">
        <f t="shared" ca="1" si="69"/>
        <v>0</v>
      </c>
      <c r="BE117" s="159">
        <f t="shared" ca="1" si="69"/>
        <v>0</v>
      </c>
      <c r="BF117" s="159">
        <f t="shared" ca="1" si="69"/>
        <v>0</v>
      </c>
      <c r="BG117" s="159">
        <f t="shared" ca="1" si="69"/>
        <v>0</v>
      </c>
      <c r="BH117" s="159">
        <f t="shared" ca="1" si="69"/>
        <v>0</v>
      </c>
      <c r="BI117" s="159">
        <f t="shared" ca="1" si="69"/>
        <v>0</v>
      </c>
      <c r="BJ117" s="159">
        <f t="shared" ca="1" si="69"/>
        <v>0</v>
      </c>
      <c r="BK117" s="159">
        <f t="shared" ca="1" si="69"/>
        <v>0</v>
      </c>
      <c r="BL117" s="159">
        <f t="shared" ca="1" si="69"/>
        <v>0</v>
      </c>
      <c r="BM117" s="159">
        <f t="shared" ca="1" si="69"/>
        <v>0</v>
      </c>
      <c r="BN117" s="159">
        <f t="shared" ca="1" si="69"/>
        <v>0</v>
      </c>
      <c r="BO117" s="159">
        <f t="shared" ca="1" si="69"/>
        <v>0</v>
      </c>
      <c r="BP117" s="159">
        <f t="shared" ca="1" si="69"/>
        <v>0</v>
      </c>
      <c r="BQ117" s="159">
        <f t="shared" ref="BQ117:CZ117" ca="1" si="70">BP117-BQ27</f>
        <v>0</v>
      </c>
      <c r="BR117" s="159">
        <f t="shared" ca="1" si="70"/>
        <v>0</v>
      </c>
      <c r="BS117" s="159">
        <f t="shared" ca="1" si="70"/>
        <v>0</v>
      </c>
      <c r="BT117" s="159">
        <f t="shared" ca="1" si="70"/>
        <v>0</v>
      </c>
      <c r="BU117" s="159">
        <f t="shared" ca="1" si="70"/>
        <v>0</v>
      </c>
      <c r="BV117" s="159">
        <f t="shared" ca="1" si="70"/>
        <v>0</v>
      </c>
      <c r="BW117" s="159">
        <f t="shared" ca="1" si="70"/>
        <v>0</v>
      </c>
      <c r="BX117" s="159">
        <f t="shared" ca="1" si="70"/>
        <v>0</v>
      </c>
      <c r="BY117" s="159">
        <f t="shared" ca="1" si="70"/>
        <v>0</v>
      </c>
      <c r="BZ117" s="159">
        <f t="shared" ca="1" si="70"/>
        <v>0</v>
      </c>
      <c r="CA117" s="159">
        <f t="shared" ca="1" si="70"/>
        <v>0</v>
      </c>
      <c r="CB117" s="159">
        <f t="shared" ca="1" si="70"/>
        <v>0</v>
      </c>
      <c r="CC117" s="159">
        <f t="shared" ca="1" si="70"/>
        <v>0</v>
      </c>
      <c r="CD117" s="159">
        <f t="shared" ca="1" si="70"/>
        <v>0</v>
      </c>
      <c r="CE117" s="159">
        <f t="shared" ca="1" si="70"/>
        <v>0</v>
      </c>
      <c r="CF117" s="159">
        <f t="shared" ca="1" si="70"/>
        <v>0</v>
      </c>
      <c r="CG117" s="159">
        <f t="shared" ca="1" si="70"/>
        <v>0</v>
      </c>
      <c r="CH117" s="159">
        <f t="shared" ca="1" si="70"/>
        <v>0</v>
      </c>
      <c r="CI117" s="159">
        <f t="shared" ca="1" si="70"/>
        <v>0</v>
      </c>
      <c r="CJ117" s="159">
        <f t="shared" ca="1" si="70"/>
        <v>0</v>
      </c>
      <c r="CK117" s="159">
        <f t="shared" ca="1" si="70"/>
        <v>0</v>
      </c>
      <c r="CL117" s="159">
        <f t="shared" ca="1" si="70"/>
        <v>0</v>
      </c>
      <c r="CM117" s="159">
        <f t="shared" ca="1" si="70"/>
        <v>0</v>
      </c>
      <c r="CN117" s="159">
        <f t="shared" ca="1" si="70"/>
        <v>0</v>
      </c>
      <c r="CO117" s="159">
        <f t="shared" ca="1" si="70"/>
        <v>0</v>
      </c>
      <c r="CP117" s="159">
        <f t="shared" ca="1" si="70"/>
        <v>0</v>
      </c>
      <c r="CQ117" s="159">
        <f t="shared" ca="1" si="70"/>
        <v>0</v>
      </c>
      <c r="CR117" s="159">
        <f t="shared" ca="1" si="70"/>
        <v>0</v>
      </c>
      <c r="CS117" s="159">
        <f t="shared" ca="1" si="70"/>
        <v>0</v>
      </c>
      <c r="CT117" s="159">
        <f t="shared" ca="1" si="70"/>
        <v>0</v>
      </c>
      <c r="CU117" s="159">
        <f t="shared" ca="1" si="70"/>
        <v>0</v>
      </c>
      <c r="CV117" s="159">
        <f t="shared" ca="1" si="70"/>
        <v>0</v>
      </c>
      <c r="CW117" s="159">
        <f t="shared" ca="1" si="70"/>
        <v>0</v>
      </c>
      <c r="CX117" s="159">
        <f t="shared" ca="1" si="70"/>
        <v>0</v>
      </c>
      <c r="CY117" s="159">
        <f t="shared" ca="1" si="70"/>
        <v>0</v>
      </c>
      <c r="CZ117" s="159">
        <f t="shared" ca="1" si="70"/>
        <v>0</v>
      </c>
    </row>
    <row r="118" spans="1:104" ht="12.75" hidden="1" customHeight="1" outlineLevel="1">
      <c r="A118" s="192" t="str">
        <f t="shared" ca="1" si="40"/>
        <v/>
      </c>
      <c r="B118" s="170"/>
      <c r="C118" s="171"/>
      <c r="D118" s="159">
        <f ca="1">IF(C28=1,0,'פריסת חובות'!B19)</f>
        <v>0</v>
      </c>
      <c r="E118" s="159">
        <f t="shared" ref="E118:AJ118" ca="1" si="71">D118-E28</f>
        <v>0</v>
      </c>
      <c r="F118" s="159">
        <f t="shared" ca="1" si="71"/>
        <v>0</v>
      </c>
      <c r="G118" s="159">
        <f t="shared" ca="1" si="71"/>
        <v>0</v>
      </c>
      <c r="H118" s="159">
        <f t="shared" ca="1" si="71"/>
        <v>0</v>
      </c>
      <c r="I118" s="159">
        <f t="shared" ca="1" si="71"/>
        <v>0</v>
      </c>
      <c r="J118" s="159">
        <f t="shared" ca="1" si="71"/>
        <v>0</v>
      </c>
      <c r="K118" s="159">
        <f t="shared" ca="1" si="71"/>
        <v>0</v>
      </c>
      <c r="L118" s="159">
        <f t="shared" ca="1" si="71"/>
        <v>0</v>
      </c>
      <c r="M118" s="159">
        <f t="shared" ca="1" si="71"/>
        <v>0</v>
      </c>
      <c r="N118" s="159">
        <f t="shared" ca="1" si="71"/>
        <v>0</v>
      </c>
      <c r="O118" s="159">
        <f t="shared" ca="1" si="71"/>
        <v>0</v>
      </c>
      <c r="P118" s="159">
        <f t="shared" ca="1" si="71"/>
        <v>0</v>
      </c>
      <c r="Q118" s="159">
        <f t="shared" ca="1" si="71"/>
        <v>0</v>
      </c>
      <c r="R118" s="159">
        <f t="shared" ca="1" si="71"/>
        <v>0</v>
      </c>
      <c r="S118" s="159">
        <f t="shared" ca="1" si="71"/>
        <v>0</v>
      </c>
      <c r="T118" s="159">
        <f t="shared" ca="1" si="71"/>
        <v>0</v>
      </c>
      <c r="U118" s="159">
        <f t="shared" ca="1" si="71"/>
        <v>0</v>
      </c>
      <c r="V118" s="159">
        <f t="shared" ca="1" si="71"/>
        <v>0</v>
      </c>
      <c r="W118" s="159">
        <f t="shared" ca="1" si="71"/>
        <v>0</v>
      </c>
      <c r="X118" s="159">
        <f t="shared" ca="1" si="71"/>
        <v>0</v>
      </c>
      <c r="Y118" s="159">
        <f t="shared" ca="1" si="71"/>
        <v>0</v>
      </c>
      <c r="Z118" s="159">
        <f t="shared" ca="1" si="71"/>
        <v>0</v>
      </c>
      <c r="AA118" s="159">
        <f t="shared" ca="1" si="71"/>
        <v>0</v>
      </c>
      <c r="AB118" s="159">
        <f t="shared" ca="1" si="71"/>
        <v>0</v>
      </c>
      <c r="AC118" s="159">
        <f t="shared" ca="1" si="71"/>
        <v>0</v>
      </c>
      <c r="AD118" s="159">
        <f t="shared" ca="1" si="71"/>
        <v>0</v>
      </c>
      <c r="AE118" s="159">
        <f t="shared" ca="1" si="71"/>
        <v>0</v>
      </c>
      <c r="AF118" s="159">
        <f t="shared" ca="1" si="71"/>
        <v>0</v>
      </c>
      <c r="AG118" s="159">
        <f t="shared" ca="1" si="71"/>
        <v>0</v>
      </c>
      <c r="AH118" s="159">
        <f t="shared" ca="1" si="71"/>
        <v>0</v>
      </c>
      <c r="AI118" s="159">
        <f t="shared" ca="1" si="71"/>
        <v>0</v>
      </c>
      <c r="AJ118" s="159">
        <f t="shared" ca="1" si="71"/>
        <v>0</v>
      </c>
      <c r="AK118" s="159">
        <f t="shared" ref="AK118:BP118" ca="1" si="72">AJ118-AK28</f>
        <v>0</v>
      </c>
      <c r="AL118" s="159">
        <f t="shared" ca="1" si="72"/>
        <v>0</v>
      </c>
      <c r="AM118" s="159">
        <f t="shared" ca="1" si="72"/>
        <v>0</v>
      </c>
      <c r="AN118" s="159">
        <f t="shared" ca="1" si="72"/>
        <v>0</v>
      </c>
      <c r="AO118" s="159">
        <f t="shared" ca="1" si="72"/>
        <v>0</v>
      </c>
      <c r="AP118" s="159">
        <f t="shared" ca="1" si="72"/>
        <v>0</v>
      </c>
      <c r="AQ118" s="159">
        <f t="shared" ca="1" si="72"/>
        <v>0</v>
      </c>
      <c r="AR118" s="159">
        <f t="shared" ca="1" si="72"/>
        <v>0</v>
      </c>
      <c r="AS118" s="159">
        <f t="shared" ca="1" si="72"/>
        <v>0</v>
      </c>
      <c r="AT118" s="159">
        <f t="shared" ca="1" si="72"/>
        <v>0</v>
      </c>
      <c r="AU118" s="159">
        <f t="shared" ca="1" si="72"/>
        <v>0</v>
      </c>
      <c r="AV118" s="159">
        <f t="shared" ca="1" si="72"/>
        <v>0</v>
      </c>
      <c r="AW118" s="159">
        <f t="shared" ca="1" si="72"/>
        <v>0</v>
      </c>
      <c r="AX118" s="159">
        <f t="shared" ca="1" si="72"/>
        <v>0</v>
      </c>
      <c r="AY118" s="159">
        <f t="shared" ca="1" si="72"/>
        <v>0</v>
      </c>
      <c r="AZ118" s="159">
        <f t="shared" ca="1" si="72"/>
        <v>0</v>
      </c>
      <c r="BA118" s="159">
        <f t="shared" ca="1" si="72"/>
        <v>0</v>
      </c>
      <c r="BB118" s="159">
        <f t="shared" ca="1" si="72"/>
        <v>0</v>
      </c>
      <c r="BC118" s="159">
        <f t="shared" ca="1" si="72"/>
        <v>0</v>
      </c>
      <c r="BD118" s="159">
        <f t="shared" ca="1" si="72"/>
        <v>0</v>
      </c>
      <c r="BE118" s="159">
        <f t="shared" ca="1" si="72"/>
        <v>0</v>
      </c>
      <c r="BF118" s="159">
        <f t="shared" ca="1" si="72"/>
        <v>0</v>
      </c>
      <c r="BG118" s="159">
        <f t="shared" ca="1" si="72"/>
        <v>0</v>
      </c>
      <c r="BH118" s="159">
        <f t="shared" ca="1" si="72"/>
        <v>0</v>
      </c>
      <c r="BI118" s="159">
        <f t="shared" ca="1" si="72"/>
        <v>0</v>
      </c>
      <c r="BJ118" s="159">
        <f t="shared" ca="1" si="72"/>
        <v>0</v>
      </c>
      <c r="BK118" s="159">
        <f t="shared" ca="1" si="72"/>
        <v>0</v>
      </c>
      <c r="BL118" s="159">
        <f t="shared" ca="1" si="72"/>
        <v>0</v>
      </c>
      <c r="BM118" s="159">
        <f t="shared" ca="1" si="72"/>
        <v>0</v>
      </c>
      <c r="BN118" s="159">
        <f t="shared" ca="1" si="72"/>
        <v>0</v>
      </c>
      <c r="BO118" s="159">
        <f t="shared" ca="1" si="72"/>
        <v>0</v>
      </c>
      <c r="BP118" s="159">
        <f t="shared" ca="1" si="72"/>
        <v>0</v>
      </c>
      <c r="BQ118" s="159">
        <f t="shared" ref="BQ118:CZ118" ca="1" si="73">BP118-BQ28</f>
        <v>0</v>
      </c>
      <c r="BR118" s="159">
        <f t="shared" ca="1" si="73"/>
        <v>0</v>
      </c>
      <c r="BS118" s="159">
        <f t="shared" ca="1" si="73"/>
        <v>0</v>
      </c>
      <c r="BT118" s="159">
        <f t="shared" ca="1" si="73"/>
        <v>0</v>
      </c>
      <c r="BU118" s="159">
        <f t="shared" ca="1" si="73"/>
        <v>0</v>
      </c>
      <c r="BV118" s="159">
        <f t="shared" ca="1" si="73"/>
        <v>0</v>
      </c>
      <c r="BW118" s="159">
        <f t="shared" ca="1" si="73"/>
        <v>0</v>
      </c>
      <c r="BX118" s="159">
        <f t="shared" ca="1" si="73"/>
        <v>0</v>
      </c>
      <c r="BY118" s="159">
        <f t="shared" ca="1" si="73"/>
        <v>0</v>
      </c>
      <c r="BZ118" s="159">
        <f t="shared" ca="1" si="73"/>
        <v>0</v>
      </c>
      <c r="CA118" s="159">
        <f t="shared" ca="1" si="73"/>
        <v>0</v>
      </c>
      <c r="CB118" s="159">
        <f t="shared" ca="1" si="73"/>
        <v>0</v>
      </c>
      <c r="CC118" s="159">
        <f t="shared" ca="1" si="73"/>
        <v>0</v>
      </c>
      <c r="CD118" s="159">
        <f t="shared" ca="1" si="73"/>
        <v>0</v>
      </c>
      <c r="CE118" s="159">
        <f t="shared" ca="1" si="73"/>
        <v>0</v>
      </c>
      <c r="CF118" s="159">
        <f t="shared" ca="1" si="73"/>
        <v>0</v>
      </c>
      <c r="CG118" s="159">
        <f t="shared" ca="1" si="73"/>
        <v>0</v>
      </c>
      <c r="CH118" s="159">
        <f t="shared" ca="1" si="73"/>
        <v>0</v>
      </c>
      <c r="CI118" s="159">
        <f t="shared" ca="1" si="73"/>
        <v>0</v>
      </c>
      <c r="CJ118" s="159">
        <f t="shared" ca="1" si="73"/>
        <v>0</v>
      </c>
      <c r="CK118" s="159">
        <f t="shared" ca="1" si="73"/>
        <v>0</v>
      </c>
      <c r="CL118" s="159">
        <f t="shared" ca="1" si="73"/>
        <v>0</v>
      </c>
      <c r="CM118" s="159">
        <f t="shared" ca="1" si="73"/>
        <v>0</v>
      </c>
      <c r="CN118" s="159">
        <f t="shared" ca="1" si="73"/>
        <v>0</v>
      </c>
      <c r="CO118" s="159">
        <f t="shared" ca="1" si="73"/>
        <v>0</v>
      </c>
      <c r="CP118" s="159">
        <f t="shared" ca="1" si="73"/>
        <v>0</v>
      </c>
      <c r="CQ118" s="159">
        <f t="shared" ca="1" si="73"/>
        <v>0</v>
      </c>
      <c r="CR118" s="159">
        <f t="shared" ca="1" si="73"/>
        <v>0</v>
      </c>
      <c r="CS118" s="159">
        <f t="shared" ca="1" si="73"/>
        <v>0</v>
      </c>
      <c r="CT118" s="159">
        <f t="shared" ca="1" si="73"/>
        <v>0</v>
      </c>
      <c r="CU118" s="159">
        <f t="shared" ca="1" si="73"/>
        <v>0</v>
      </c>
      <c r="CV118" s="159">
        <f t="shared" ca="1" si="73"/>
        <v>0</v>
      </c>
      <c r="CW118" s="159">
        <f t="shared" ca="1" si="73"/>
        <v>0</v>
      </c>
      <c r="CX118" s="159">
        <f t="shared" ca="1" si="73"/>
        <v>0</v>
      </c>
      <c r="CY118" s="159">
        <f t="shared" ca="1" si="73"/>
        <v>0</v>
      </c>
      <c r="CZ118" s="159">
        <f t="shared" ca="1" si="73"/>
        <v>0</v>
      </c>
    </row>
    <row r="119" spans="1:104" ht="12.75" hidden="1" customHeight="1" outlineLevel="1">
      <c r="A119" s="192" t="str">
        <f t="shared" ca="1" si="40"/>
        <v/>
      </c>
      <c r="B119" s="170"/>
      <c r="C119" s="171"/>
      <c r="D119" s="159">
        <f ca="1">IF(C29=1,0,'פריסת חובות'!B20)</f>
        <v>0</v>
      </c>
      <c r="E119" s="159">
        <f t="shared" ref="E119:AJ119" ca="1" si="74">D119-E29</f>
        <v>0</v>
      </c>
      <c r="F119" s="159">
        <f t="shared" ca="1" si="74"/>
        <v>0</v>
      </c>
      <c r="G119" s="159">
        <f t="shared" ca="1" si="74"/>
        <v>0</v>
      </c>
      <c r="H119" s="159">
        <f t="shared" ca="1" si="74"/>
        <v>0</v>
      </c>
      <c r="I119" s="159">
        <f t="shared" ca="1" si="74"/>
        <v>0</v>
      </c>
      <c r="J119" s="159">
        <f t="shared" ca="1" si="74"/>
        <v>0</v>
      </c>
      <c r="K119" s="159">
        <f t="shared" ca="1" si="74"/>
        <v>0</v>
      </c>
      <c r="L119" s="159">
        <f t="shared" ca="1" si="74"/>
        <v>0</v>
      </c>
      <c r="M119" s="159">
        <f t="shared" ca="1" si="74"/>
        <v>0</v>
      </c>
      <c r="N119" s="159">
        <f t="shared" ca="1" si="74"/>
        <v>0</v>
      </c>
      <c r="O119" s="159">
        <f t="shared" ca="1" si="74"/>
        <v>0</v>
      </c>
      <c r="P119" s="159">
        <f t="shared" ca="1" si="74"/>
        <v>0</v>
      </c>
      <c r="Q119" s="159">
        <f t="shared" ca="1" si="74"/>
        <v>0</v>
      </c>
      <c r="R119" s="159">
        <f t="shared" ca="1" si="74"/>
        <v>0</v>
      </c>
      <c r="S119" s="159">
        <f t="shared" ca="1" si="74"/>
        <v>0</v>
      </c>
      <c r="T119" s="159">
        <f t="shared" ca="1" si="74"/>
        <v>0</v>
      </c>
      <c r="U119" s="159">
        <f t="shared" ca="1" si="74"/>
        <v>0</v>
      </c>
      <c r="V119" s="159">
        <f t="shared" ca="1" si="74"/>
        <v>0</v>
      </c>
      <c r="W119" s="159">
        <f t="shared" ca="1" si="74"/>
        <v>0</v>
      </c>
      <c r="X119" s="159">
        <f t="shared" ca="1" si="74"/>
        <v>0</v>
      </c>
      <c r="Y119" s="159">
        <f t="shared" ca="1" si="74"/>
        <v>0</v>
      </c>
      <c r="Z119" s="159">
        <f t="shared" ca="1" si="74"/>
        <v>0</v>
      </c>
      <c r="AA119" s="159">
        <f t="shared" ca="1" si="74"/>
        <v>0</v>
      </c>
      <c r="AB119" s="159">
        <f t="shared" ca="1" si="74"/>
        <v>0</v>
      </c>
      <c r="AC119" s="159">
        <f t="shared" ca="1" si="74"/>
        <v>0</v>
      </c>
      <c r="AD119" s="159">
        <f t="shared" ca="1" si="74"/>
        <v>0</v>
      </c>
      <c r="AE119" s="159">
        <f t="shared" ca="1" si="74"/>
        <v>0</v>
      </c>
      <c r="AF119" s="159">
        <f t="shared" ca="1" si="74"/>
        <v>0</v>
      </c>
      <c r="AG119" s="159">
        <f t="shared" ca="1" si="74"/>
        <v>0</v>
      </c>
      <c r="AH119" s="159">
        <f t="shared" ca="1" si="74"/>
        <v>0</v>
      </c>
      <c r="AI119" s="159">
        <f t="shared" ca="1" si="74"/>
        <v>0</v>
      </c>
      <c r="AJ119" s="159">
        <f t="shared" ca="1" si="74"/>
        <v>0</v>
      </c>
      <c r="AK119" s="159">
        <f t="shared" ref="AK119:BP119" ca="1" si="75">AJ119-AK29</f>
        <v>0</v>
      </c>
      <c r="AL119" s="159">
        <f t="shared" ca="1" si="75"/>
        <v>0</v>
      </c>
      <c r="AM119" s="159">
        <f t="shared" ca="1" si="75"/>
        <v>0</v>
      </c>
      <c r="AN119" s="159">
        <f t="shared" ca="1" si="75"/>
        <v>0</v>
      </c>
      <c r="AO119" s="159">
        <f t="shared" ca="1" si="75"/>
        <v>0</v>
      </c>
      <c r="AP119" s="159">
        <f t="shared" ca="1" si="75"/>
        <v>0</v>
      </c>
      <c r="AQ119" s="159">
        <f t="shared" ca="1" si="75"/>
        <v>0</v>
      </c>
      <c r="AR119" s="159">
        <f t="shared" ca="1" si="75"/>
        <v>0</v>
      </c>
      <c r="AS119" s="159">
        <f t="shared" ca="1" si="75"/>
        <v>0</v>
      </c>
      <c r="AT119" s="159">
        <f t="shared" ca="1" si="75"/>
        <v>0</v>
      </c>
      <c r="AU119" s="159">
        <f t="shared" ca="1" si="75"/>
        <v>0</v>
      </c>
      <c r="AV119" s="159">
        <f t="shared" ca="1" si="75"/>
        <v>0</v>
      </c>
      <c r="AW119" s="159">
        <f t="shared" ca="1" si="75"/>
        <v>0</v>
      </c>
      <c r="AX119" s="159">
        <f t="shared" ca="1" si="75"/>
        <v>0</v>
      </c>
      <c r="AY119" s="159">
        <f t="shared" ca="1" si="75"/>
        <v>0</v>
      </c>
      <c r="AZ119" s="159">
        <f t="shared" ca="1" si="75"/>
        <v>0</v>
      </c>
      <c r="BA119" s="159">
        <f t="shared" ca="1" si="75"/>
        <v>0</v>
      </c>
      <c r="BB119" s="159">
        <f t="shared" ca="1" si="75"/>
        <v>0</v>
      </c>
      <c r="BC119" s="159">
        <f t="shared" ca="1" si="75"/>
        <v>0</v>
      </c>
      <c r="BD119" s="159">
        <f t="shared" ca="1" si="75"/>
        <v>0</v>
      </c>
      <c r="BE119" s="159">
        <f t="shared" ca="1" si="75"/>
        <v>0</v>
      </c>
      <c r="BF119" s="159">
        <f t="shared" ca="1" si="75"/>
        <v>0</v>
      </c>
      <c r="BG119" s="159">
        <f t="shared" ca="1" si="75"/>
        <v>0</v>
      </c>
      <c r="BH119" s="159">
        <f t="shared" ca="1" si="75"/>
        <v>0</v>
      </c>
      <c r="BI119" s="159">
        <f t="shared" ca="1" si="75"/>
        <v>0</v>
      </c>
      <c r="BJ119" s="159">
        <f t="shared" ca="1" si="75"/>
        <v>0</v>
      </c>
      <c r="BK119" s="159">
        <f t="shared" ca="1" si="75"/>
        <v>0</v>
      </c>
      <c r="BL119" s="159">
        <f t="shared" ca="1" si="75"/>
        <v>0</v>
      </c>
      <c r="BM119" s="159">
        <f t="shared" ca="1" si="75"/>
        <v>0</v>
      </c>
      <c r="BN119" s="159">
        <f t="shared" ca="1" si="75"/>
        <v>0</v>
      </c>
      <c r="BO119" s="159">
        <f t="shared" ca="1" si="75"/>
        <v>0</v>
      </c>
      <c r="BP119" s="159">
        <f t="shared" ca="1" si="75"/>
        <v>0</v>
      </c>
      <c r="BQ119" s="159">
        <f t="shared" ref="BQ119:CZ119" ca="1" si="76">BP119-BQ29</f>
        <v>0</v>
      </c>
      <c r="BR119" s="159">
        <f t="shared" ca="1" si="76"/>
        <v>0</v>
      </c>
      <c r="BS119" s="159">
        <f t="shared" ca="1" si="76"/>
        <v>0</v>
      </c>
      <c r="BT119" s="159">
        <f t="shared" ca="1" si="76"/>
        <v>0</v>
      </c>
      <c r="BU119" s="159">
        <f t="shared" ca="1" si="76"/>
        <v>0</v>
      </c>
      <c r="BV119" s="159">
        <f t="shared" ca="1" si="76"/>
        <v>0</v>
      </c>
      <c r="BW119" s="159">
        <f t="shared" ca="1" si="76"/>
        <v>0</v>
      </c>
      <c r="BX119" s="159">
        <f t="shared" ca="1" si="76"/>
        <v>0</v>
      </c>
      <c r="BY119" s="159">
        <f t="shared" ca="1" si="76"/>
        <v>0</v>
      </c>
      <c r="BZ119" s="159">
        <f t="shared" ca="1" si="76"/>
        <v>0</v>
      </c>
      <c r="CA119" s="159">
        <f t="shared" ca="1" si="76"/>
        <v>0</v>
      </c>
      <c r="CB119" s="159">
        <f t="shared" ca="1" si="76"/>
        <v>0</v>
      </c>
      <c r="CC119" s="159">
        <f t="shared" ca="1" si="76"/>
        <v>0</v>
      </c>
      <c r="CD119" s="159">
        <f t="shared" ca="1" si="76"/>
        <v>0</v>
      </c>
      <c r="CE119" s="159">
        <f t="shared" ca="1" si="76"/>
        <v>0</v>
      </c>
      <c r="CF119" s="159">
        <f t="shared" ca="1" si="76"/>
        <v>0</v>
      </c>
      <c r="CG119" s="159">
        <f t="shared" ca="1" si="76"/>
        <v>0</v>
      </c>
      <c r="CH119" s="159">
        <f t="shared" ca="1" si="76"/>
        <v>0</v>
      </c>
      <c r="CI119" s="159">
        <f t="shared" ca="1" si="76"/>
        <v>0</v>
      </c>
      <c r="CJ119" s="159">
        <f t="shared" ca="1" si="76"/>
        <v>0</v>
      </c>
      <c r="CK119" s="159">
        <f t="shared" ca="1" si="76"/>
        <v>0</v>
      </c>
      <c r="CL119" s="159">
        <f t="shared" ca="1" si="76"/>
        <v>0</v>
      </c>
      <c r="CM119" s="159">
        <f t="shared" ca="1" si="76"/>
        <v>0</v>
      </c>
      <c r="CN119" s="159">
        <f t="shared" ca="1" si="76"/>
        <v>0</v>
      </c>
      <c r="CO119" s="159">
        <f t="shared" ca="1" si="76"/>
        <v>0</v>
      </c>
      <c r="CP119" s="159">
        <f t="shared" ca="1" si="76"/>
        <v>0</v>
      </c>
      <c r="CQ119" s="159">
        <f t="shared" ca="1" si="76"/>
        <v>0</v>
      </c>
      <c r="CR119" s="159">
        <f t="shared" ca="1" si="76"/>
        <v>0</v>
      </c>
      <c r="CS119" s="159">
        <f t="shared" ca="1" si="76"/>
        <v>0</v>
      </c>
      <c r="CT119" s="159">
        <f t="shared" ca="1" si="76"/>
        <v>0</v>
      </c>
      <c r="CU119" s="159">
        <f t="shared" ca="1" si="76"/>
        <v>0</v>
      </c>
      <c r="CV119" s="159">
        <f t="shared" ca="1" si="76"/>
        <v>0</v>
      </c>
      <c r="CW119" s="159">
        <f t="shared" ca="1" si="76"/>
        <v>0</v>
      </c>
      <c r="CX119" s="159">
        <f t="shared" ca="1" si="76"/>
        <v>0</v>
      </c>
      <c r="CY119" s="159">
        <f t="shared" ca="1" si="76"/>
        <v>0</v>
      </c>
      <c r="CZ119" s="159">
        <f t="shared" ca="1" si="76"/>
        <v>0</v>
      </c>
    </row>
    <row r="120" spans="1:104" ht="12.75" hidden="1" customHeight="1" outlineLevel="1">
      <c r="A120" s="192" t="str">
        <f t="shared" ca="1" si="40"/>
        <v/>
      </c>
      <c r="B120" s="170"/>
      <c r="C120" s="171"/>
      <c r="D120" s="159">
        <f ca="1">IF(C30=1,0,'פריסת חובות'!B21)</f>
        <v>0</v>
      </c>
      <c r="E120" s="159">
        <f t="shared" ref="E120:AJ120" ca="1" si="77">D120-E30</f>
        <v>0</v>
      </c>
      <c r="F120" s="159">
        <f t="shared" ca="1" si="77"/>
        <v>0</v>
      </c>
      <c r="G120" s="159">
        <f t="shared" ca="1" si="77"/>
        <v>0</v>
      </c>
      <c r="H120" s="159">
        <f t="shared" ca="1" si="77"/>
        <v>0</v>
      </c>
      <c r="I120" s="159">
        <f t="shared" ca="1" si="77"/>
        <v>0</v>
      </c>
      <c r="J120" s="159">
        <f t="shared" ca="1" si="77"/>
        <v>0</v>
      </c>
      <c r="K120" s="159">
        <f t="shared" ca="1" si="77"/>
        <v>0</v>
      </c>
      <c r="L120" s="159">
        <f t="shared" ca="1" si="77"/>
        <v>0</v>
      </c>
      <c r="M120" s="159">
        <f t="shared" ca="1" si="77"/>
        <v>0</v>
      </c>
      <c r="N120" s="159">
        <f t="shared" ca="1" si="77"/>
        <v>0</v>
      </c>
      <c r="O120" s="159">
        <f t="shared" ca="1" si="77"/>
        <v>0</v>
      </c>
      <c r="P120" s="159">
        <f t="shared" ca="1" si="77"/>
        <v>0</v>
      </c>
      <c r="Q120" s="159">
        <f t="shared" ca="1" si="77"/>
        <v>0</v>
      </c>
      <c r="R120" s="159">
        <f t="shared" ca="1" si="77"/>
        <v>0</v>
      </c>
      <c r="S120" s="159">
        <f t="shared" ca="1" si="77"/>
        <v>0</v>
      </c>
      <c r="T120" s="159">
        <f t="shared" ca="1" si="77"/>
        <v>0</v>
      </c>
      <c r="U120" s="159">
        <f t="shared" ca="1" si="77"/>
        <v>0</v>
      </c>
      <c r="V120" s="159">
        <f t="shared" ca="1" si="77"/>
        <v>0</v>
      </c>
      <c r="W120" s="159">
        <f t="shared" ca="1" si="77"/>
        <v>0</v>
      </c>
      <c r="X120" s="159">
        <f t="shared" ca="1" si="77"/>
        <v>0</v>
      </c>
      <c r="Y120" s="159">
        <f t="shared" ca="1" si="77"/>
        <v>0</v>
      </c>
      <c r="Z120" s="159">
        <f t="shared" ca="1" si="77"/>
        <v>0</v>
      </c>
      <c r="AA120" s="159">
        <f t="shared" ca="1" si="77"/>
        <v>0</v>
      </c>
      <c r="AB120" s="159">
        <f t="shared" ca="1" si="77"/>
        <v>0</v>
      </c>
      <c r="AC120" s="159">
        <f t="shared" ca="1" si="77"/>
        <v>0</v>
      </c>
      <c r="AD120" s="159">
        <f t="shared" ca="1" si="77"/>
        <v>0</v>
      </c>
      <c r="AE120" s="159">
        <f t="shared" ca="1" si="77"/>
        <v>0</v>
      </c>
      <c r="AF120" s="159">
        <f t="shared" ca="1" si="77"/>
        <v>0</v>
      </c>
      <c r="AG120" s="159">
        <f t="shared" ca="1" si="77"/>
        <v>0</v>
      </c>
      <c r="AH120" s="159">
        <f t="shared" ca="1" si="77"/>
        <v>0</v>
      </c>
      <c r="AI120" s="159">
        <f t="shared" ca="1" si="77"/>
        <v>0</v>
      </c>
      <c r="AJ120" s="159">
        <f t="shared" ca="1" si="77"/>
        <v>0</v>
      </c>
      <c r="AK120" s="159">
        <f t="shared" ref="AK120:BP120" ca="1" si="78">AJ120-AK30</f>
        <v>0</v>
      </c>
      <c r="AL120" s="159">
        <f t="shared" ca="1" si="78"/>
        <v>0</v>
      </c>
      <c r="AM120" s="159">
        <f t="shared" ca="1" si="78"/>
        <v>0</v>
      </c>
      <c r="AN120" s="159">
        <f t="shared" ca="1" si="78"/>
        <v>0</v>
      </c>
      <c r="AO120" s="159">
        <f t="shared" ca="1" si="78"/>
        <v>0</v>
      </c>
      <c r="AP120" s="159">
        <f t="shared" ca="1" si="78"/>
        <v>0</v>
      </c>
      <c r="AQ120" s="159">
        <f t="shared" ca="1" si="78"/>
        <v>0</v>
      </c>
      <c r="AR120" s="159">
        <f t="shared" ca="1" si="78"/>
        <v>0</v>
      </c>
      <c r="AS120" s="159">
        <f t="shared" ca="1" si="78"/>
        <v>0</v>
      </c>
      <c r="AT120" s="159">
        <f t="shared" ca="1" si="78"/>
        <v>0</v>
      </c>
      <c r="AU120" s="159">
        <f t="shared" ca="1" si="78"/>
        <v>0</v>
      </c>
      <c r="AV120" s="159">
        <f t="shared" ca="1" si="78"/>
        <v>0</v>
      </c>
      <c r="AW120" s="159">
        <f t="shared" ca="1" si="78"/>
        <v>0</v>
      </c>
      <c r="AX120" s="159">
        <f t="shared" ca="1" si="78"/>
        <v>0</v>
      </c>
      <c r="AY120" s="159">
        <f t="shared" ca="1" si="78"/>
        <v>0</v>
      </c>
      <c r="AZ120" s="159">
        <f t="shared" ca="1" si="78"/>
        <v>0</v>
      </c>
      <c r="BA120" s="159">
        <f t="shared" ca="1" si="78"/>
        <v>0</v>
      </c>
      <c r="BB120" s="159">
        <f t="shared" ca="1" si="78"/>
        <v>0</v>
      </c>
      <c r="BC120" s="159">
        <f t="shared" ca="1" si="78"/>
        <v>0</v>
      </c>
      <c r="BD120" s="159">
        <f t="shared" ca="1" si="78"/>
        <v>0</v>
      </c>
      <c r="BE120" s="159">
        <f t="shared" ca="1" si="78"/>
        <v>0</v>
      </c>
      <c r="BF120" s="159">
        <f t="shared" ca="1" si="78"/>
        <v>0</v>
      </c>
      <c r="BG120" s="159">
        <f t="shared" ca="1" si="78"/>
        <v>0</v>
      </c>
      <c r="BH120" s="159">
        <f t="shared" ca="1" si="78"/>
        <v>0</v>
      </c>
      <c r="BI120" s="159">
        <f t="shared" ca="1" si="78"/>
        <v>0</v>
      </c>
      <c r="BJ120" s="159">
        <f t="shared" ca="1" si="78"/>
        <v>0</v>
      </c>
      <c r="BK120" s="159">
        <f t="shared" ca="1" si="78"/>
        <v>0</v>
      </c>
      <c r="BL120" s="159">
        <f t="shared" ca="1" si="78"/>
        <v>0</v>
      </c>
      <c r="BM120" s="159">
        <f t="shared" ca="1" si="78"/>
        <v>0</v>
      </c>
      <c r="BN120" s="159">
        <f t="shared" ca="1" si="78"/>
        <v>0</v>
      </c>
      <c r="BO120" s="159">
        <f t="shared" ca="1" si="78"/>
        <v>0</v>
      </c>
      <c r="BP120" s="159">
        <f t="shared" ca="1" si="78"/>
        <v>0</v>
      </c>
      <c r="BQ120" s="159">
        <f t="shared" ref="BQ120:CZ120" ca="1" si="79">BP120-BQ30</f>
        <v>0</v>
      </c>
      <c r="BR120" s="159">
        <f t="shared" ca="1" si="79"/>
        <v>0</v>
      </c>
      <c r="BS120" s="159">
        <f t="shared" ca="1" si="79"/>
        <v>0</v>
      </c>
      <c r="BT120" s="159">
        <f t="shared" ca="1" si="79"/>
        <v>0</v>
      </c>
      <c r="BU120" s="159">
        <f t="shared" ca="1" si="79"/>
        <v>0</v>
      </c>
      <c r="BV120" s="159">
        <f t="shared" ca="1" si="79"/>
        <v>0</v>
      </c>
      <c r="BW120" s="159">
        <f t="shared" ca="1" si="79"/>
        <v>0</v>
      </c>
      <c r="BX120" s="159">
        <f t="shared" ca="1" si="79"/>
        <v>0</v>
      </c>
      <c r="BY120" s="159">
        <f t="shared" ca="1" si="79"/>
        <v>0</v>
      </c>
      <c r="BZ120" s="159">
        <f t="shared" ca="1" si="79"/>
        <v>0</v>
      </c>
      <c r="CA120" s="159">
        <f t="shared" ca="1" si="79"/>
        <v>0</v>
      </c>
      <c r="CB120" s="159">
        <f t="shared" ca="1" si="79"/>
        <v>0</v>
      </c>
      <c r="CC120" s="159">
        <f t="shared" ca="1" si="79"/>
        <v>0</v>
      </c>
      <c r="CD120" s="159">
        <f t="shared" ca="1" si="79"/>
        <v>0</v>
      </c>
      <c r="CE120" s="159">
        <f t="shared" ca="1" si="79"/>
        <v>0</v>
      </c>
      <c r="CF120" s="159">
        <f t="shared" ca="1" si="79"/>
        <v>0</v>
      </c>
      <c r="CG120" s="159">
        <f t="shared" ca="1" si="79"/>
        <v>0</v>
      </c>
      <c r="CH120" s="159">
        <f t="shared" ca="1" si="79"/>
        <v>0</v>
      </c>
      <c r="CI120" s="159">
        <f t="shared" ca="1" si="79"/>
        <v>0</v>
      </c>
      <c r="CJ120" s="159">
        <f t="shared" ca="1" si="79"/>
        <v>0</v>
      </c>
      <c r="CK120" s="159">
        <f t="shared" ca="1" si="79"/>
        <v>0</v>
      </c>
      <c r="CL120" s="159">
        <f t="shared" ca="1" si="79"/>
        <v>0</v>
      </c>
      <c r="CM120" s="159">
        <f t="shared" ca="1" si="79"/>
        <v>0</v>
      </c>
      <c r="CN120" s="159">
        <f t="shared" ca="1" si="79"/>
        <v>0</v>
      </c>
      <c r="CO120" s="159">
        <f t="shared" ca="1" si="79"/>
        <v>0</v>
      </c>
      <c r="CP120" s="159">
        <f t="shared" ca="1" si="79"/>
        <v>0</v>
      </c>
      <c r="CQ120" s="159">
        <f t="shared" ca="1" si="79"/>
        <v>0</v>
      </c>
      <c r="CR120" s="159">
        <f t="shared" ca="1" si="79"/>
        <v>0</v>
      </c>
      <c r="CS120" s="159">
        <f t="shared" ca="1" si="79"/>
        <v>0</v>
      </c>
      <c r="CT120" s="159">
        <f t="shared" ca="1" si="79"/>
        <v>0</v>
      </c>
      <c r="CU120" s="159">
        <f t="shared" ca="1" si="79"/>
        <v>0</v>
      </c>
      <c r="CV120" s="159">
        <f t="shared" ca="1" si="79"/>
        <v>0</v>
      </c>
      <c r="CW120" s="159">
        <f t="shared" ca="1" si="79"/>
        <v>0</v>
      </c>
      <c r="CX120" s="159">
        <f t="shared" ca="1" si="79"/>
        <v>0</v>
      </c>
      <c r="CY120" s="159">
        <f t="shared" ca="1" si="79"/>
        <v>0</v>
      </c>
      <c r="CZ120" s="159">
        <f t="shared" ca="1" si="79"/>
        <v>0</v>
      </c>
    </row>
    <row r="121" spans="1:104" ht="12.75" hidden="1" customHeight="1" outlineLevel="1">
      <c r="A121" s="192" t="str">
        <f t="shared" ca="1" si="40"/>
        <v/>
      </c>
      <c r="B121" s="170"/>
      <c r="C121" s="171"/>
      <c r="D121" s="159">
        <f ca="1">IF(C31=1,0,'פריסת חובות'!B22)</f>
        <v>0</v>
      </c>
      <c r="E121" s="159">
        <f t="shared" ref="E121:AJ121" ca="1" si="80">D121-E31</f>
        <v>0</v>
      </c>
      <c r="F121" s="159">
        <f t="shared" ca="1" si="80"/>
        <v>0</v>
      </c>
      <c r="G121" s="159">
        <f t="shared" ca="1" si="80"/>
        <v>0</v>
      </c>
      <c r="H121" s="159">
        <f t="shared" ca="1" si="80"/>
        <v>0</v>
      </c>
      <c r="I121" s="159">
        <f t="shared" ca="1" si="80"/>
        <v>0</v>
      </c>
      <c r="J121" s="159">
        <f t="shared" ca="1" si="80"/>
        <v>0</v>
      </c>
      <c r="K121" s="159">
        <f t="shared" ca="1" si="80"/>
        <v>0</v>
      </c>
      <c r="L121" s="159">
        <f t="shared" ca="1" si="80"/>
        <v>0</v>
      </c>
      <c r="M121" s="159">
        <f t="shared" ca="1" si="80"/>
        <v>0</v>
      </c>
      <c r="N121" s="159">
        <f t="shared" ca="1" si="80"/>
        <v>0</v>
      </c>
      <c r="O121" s="159">
        <f t="shared" ca="1" si="80"/>
        <v>0</v>
      </c>
      <c r="P121" s="159">
        <f t="shared" ca="1" si="80"/>
        <v>0</v>
      </c>
      <c r="Q121" s="159">
        <f t="shared" ca="1" si="80"/>
        <v>0</v>
      </c>
      <c r="R121" s="159">
        <f t="shared" ca="1" si="80"/>
        <v>0</v>
      </c>
      <c r="S121" s="159">
        <f t="shared" ca="1" si="80"/>
        <v>0</v>
      </c>
      <c r="T121" s="159">
        <f t="shared" ca="1" si="80"/>
        <v>0</v>
      </c>
      <c r="U121" s="159">
        <f t="shared" ca="1" si="80"/>
        <v>0</v>
      </c>
      <c r="V121" s="159">
        <f t="shared" ca="1" si="80"/>
        <v>0</v>
      </c>
      <c r="W121" s="159">
        <f t="shared" ca="1" si="80"/>
        <v>0</v>
      </c>
      <c r="X121" s="159">
        <f t="shared" ca="1" si="80"/>
        <v>0</v>
      </c>
      <c r="Y121" s="159">
        <f t="shared" ca="1" si="80"/>
        <v>0</v>
      </c>
      <c r="Z121" s="159">
        <f t="shared" ca="1" si="80"/>
        <v>0</v>
      </c>
      <c r="AA121" s="159">
        <f t="shared" ca="1" si="80"/>
        <v>0</v>
      </c>
      <c r="AB121" s="159">
        <f t="shared" ca="1" si="80"/>
        <v>0</v>
      </c>
      <c r="AC121" s="159">
        <f t="shared" ca="1" si="80"/>
        <v>0</v>
      </c>
      <c r="AD121" s="159">
        <f t="shared" ca="1" si="80"/>
        <v>0</v>
      </c>
      <c r="AE121" s="159">
        <f t="shared" ca="1" si="80"/>
        <v>0</v>
      </c>
      <c r="AF121" s="159">
        <f t="shared" ca="1" si="80"/>
        <v>0</v>
      </c>
      <c r="AG121" s="159">
        <f t="shared" ca="1" si="80"/>
        <v>0</v>
      </c>
      <c r="AH121" s="159">
        <f t="shared" ca="1" si="80"/>
        <v>0</v>
      </c>
      <c r="AI121" s="159">
        <f t="shared" ca="1" si="80"/>
        <v>0</v>
      </c>
      <c r="AJ121" s="159">
        <f t="shared" ca="1" si="80"/>
        <v>0</v>
      </c>
      <c r="AK121" s="159">
        <f t="shared" ref="AK121:BP121" ca="1" si="81">AJ121-AK31</f>
        <v>0</v>
      </c>
      <c r="AL121" s="159">
        <f t="shared" ca="1" si="81"/>
        <v>0</v>
      </c>
      <c r="AM121" s="159">
        <f t="shared" ca="1" si="81"/>
        <v>0</v>
      </c>
      <c r="AN121" s="159">
        <f t="shared" ca="1" si="81"/>
        <v>0</v>
      </c>
      <c r="AO121" s="159">
        <f t="shared" ca="1" si="81"/>
        <v>0</v>
      </c>
      <c r="AP121" s="159">
        <f t="shared" ca="1" si="81"/>
        <v>0</v>
      </c>
      <c r="AQ121" s="159">
        <f t="shared" ca="1" si="81"/>
        <v>0</v>
      </c>
      <c r="AR121" s="159">
        <f t="shared" ca="1" si="81"/>
        <v>0</v>
      </c>
      <c r="AS121" s="159">
        <f t="shared" ca="1" si="81"/>
        <v>0</v>
      </c>
      <c r="AT121" s="159">
        <f t="shared" ca="1" si="81"/>
        <v>0</v>
      </c>
      <c r="AU121" s="159">
        <f t="shared" ca="1" si="81"/>
        <v>0</v>
      </c>
      <c r="AV121" s="159">
        <f t="shared" ca="1" si="81"/>
        <v>0</v>
      </c>
      <c r="AW121" s="159">
        <f t="shared" ca="1" si="81"/>
        <v>0</v>
      </c>
      <c r="AX121" s="159">
        <f t="shared" ca="1" si="81"/>
        <v>0</v>
      </c>
      <c r="AY121" s="159">
        <f t="shared" ca="1" si="81"/>
        <v>0</v>
      </c>
      <c r="AZ121" s="159">
        <f t="shared" ca="1" si="81"/>
        <v>0</v>
      </c>
      <c r="BA121" s="159">
        <f t="shared" ca="1" si="81"/>
        <v>0</v>
      </c>
      <c r="BB121" s="159">
        <f t="shared" ca="1" si="81"/>
        <v>0</v>
      </c>
      <c r="BC121" s="159">
        <f t="shared" ca="1" si="81"/>
        <v>0</v>
      </c>
      <c r="BD121" s="159">
        <f t="shared" ca="1" si="81"/>
        <v>0</v>
      </c>
      <c r="BE121" s="159">
        <f t="shared" ca="1" si="81"/>
        <v>0</v>
      </c>
      <c r="BF121" s="159">
        <f t="shared" ca="1" si="81"/>
        <v>0</v>
      </c>
      <c r="BG121" s="159">
        <f t="shared" ca="1" si="81"/>
        <v>0</v>
      </c>
      <c r="BH121" s="159">
        <f t="shared" ca="1" si="81"/>
        <v>0</v>
      </c>
      <c r="BI121" s="159">
        <f t="shared" ca="1" si="81"/>
        <v>0</v>
      </c>
      <c r="BJ121" s="159">
        <f t="shared" ca="1" si="81"/>
        <v>0</v>
      </c>
      <c r="BK121" s="159">
        <f t="shared" ca="1" si="81"/>
        <v>0</v>
      </c>
      <c r="BL121" s="159">
        <f t="shared" ca="1" si="81"/>
        <v>0</v>
      </c>
      <c r="BM121" s="159">
        <f t="shared" ca="1" si="81"/>
        <v>0</v>
      </c>
      <c r="BN121" s="159">
        <f t="shared" ca="1" si="81"/>
        <v>0</v>
      </c>
      <c r="BO121" s="159">
        <f t="shared" ca="1" si="81"/>
        <v>0</v>
      </c>
      <c r="BP121" s="159">
        <f t="shared" ca="1" si="81"/>
        <v>0</v>
      </c>
      <c r="BQ121" s="159">
        <f t="shared" ref="BQ121:CZ121" ca="1" si="82">BP121-BQ31</f>
        <v>0</v>
      </c>
      <c r="BR121" s="159">
        <f t="shared" ca="1" si="82"/>
        <v>0</v>
      </c>
      <c r="BS121" s="159">
        <f t="shared" ca="1" si="82"/>
        <v>0</v>
      </c>
      <c r="BT121" s="159">
        <f t="shared" ca="1" si="82"/>
        <v>0</v>
      </c>
      <c r="BU121" s="159">
        <f t="shared" ca="1" si="82"/>
        <v>0</v>
      </c>
      <c r="BV121" s="159">
        <f t="shared" ca="1" si="82"/>
        <v>0</v>
      </c>
      <c r="BW121" s="159">
        <f t="shared" ca="1" si="82"/>
        <v>0</v>
      </c>
      <c r="BX121" s="159">
        <f t="shared" ca="1" si="82"/>
        <v>0</v>
      </c>
      <c r="BY121" s="159">
        <f t="shared" ca="1" si="82"/>
        <v>0</v>
      </c>
      <c r="BZ121" s="159">
        <f t="shared" ca="1" si="82"/>
        <v>0</v>
      </c>
      <c r="CA121" s="159">
        <f t="shared" ca="1" si="82"/>
        <v>0</v>
      </c>
      <c r="CB121" s="159">
        <f t="shared" ca="1" si="82"/>
        <v>0</v>
      </c>
      <c r="CC121" s="159">
        <f t="shared" ca="1" si="82"/>
        <v>0</v>
      </c>
      <c r="CD121" s="159">
        <f t="shared" ca="1" si="82"/>
        <v>0</v>
      </c>
      <c r="CE121" s="159">
        <f t="shared" ca="1" si="82"/>
        <v>0</v>
      </c>
      <c r="CF121" s="159">
        <f t="shared" ca="1" si="82"/>
        <v>0</v>
      </c>
      <c r="CG121" s="159">
        <f t="shared" ca="1" si="82"/>
        <v>0</v>
      </c>
      <c r="CH121" s="159">
        <f t="shared" ca="1" si="82"/>
        <v>0</v>
      </c>
      <c r="CI121" s="159">
        <f t="shared" ca="1" si="82"/>
        <v>0</v>
      </c>
      <c r="CJ121" s="159">
        <f t="shared" ca="1" si="82"/>
        <v>0</v>
      </c>
      <c r="CK121" s="159">
        <f t="shared" ca="1" si="82"/>
        <v>0</v>
      </c>
      <c r="CL121" s="159">
        <f t="shared" ca="1" si="82"/>
        <v>0</v>
      </c>
      <c r="CM121" s="159">
        <f t="shared" ca="1" si="82"/>
        <v>0</v>
      </c>
      <c r="CN121" s="159">
        <f t="shared" ca="1" si="82"/>
        <v>0</v>
      </c>
      <c r="CO121" s="159">
        <f t="shared" ca="1" si="82"/>
        <v>0</v>
      </c>
      <c r="CP121" s="159">
        <f t="shared" ca="1" si="82"/>
        <v>0</v>
      </c>
      <c r="CQ121" s="159">
        <f t="shared" ca="1" si="82"/>
        <v>0</v>
      </c>
      <c r="CR121" s="159">
        <f t="shared" ca="1" si="82"/>
        <v>0</v>
      </c>
      <c r="CS121" s="159">
        <f t="shared" ca="1" si="82"/>
        <v>0</v>
      </c>
      <c r="CT121" s="159">
        <f t="shared" ca="1" si="82"/>
        <v>0</v>
      </c>
      <c r="CU121" s="159">
        <f t="shared" ca="1" si="82"/>
        <v>0</v>
      </c>
      <c r="CV121" s="159">
        <f t="shared" ca="1" si="82"/>
        <v>0</v>
      </c>
      <c r="CW121" s="159">
        <f t="shared" ca="1" si="82"/>
        <v>0</v>
      </c>
      <c r="CX121" s="159">
        <f t="shared" ca="1" si="82"/>
        <v>0</v>
      </c>
      <c r="CY121" s="159">
        <f t="shared" ca="1" si="82"/>
        <v>0</v>
      </c>
      <c r="CZ121" s="159">
        <f t="shared" ca="1" si="82"/>
        <v>0</v>
      </c>
    </row>
    <row r="122" spans="1:104" ht="12.75" hidden="1" customHeight="1" outlineLevel="1">
      <c r="A122" s="192" t="str">
        <f t="shared" ca="1" si="40"/>
        <v/>
      </c>
      <c r="B122" s="170"/>
      <c r="C122" s="171"/>
      <c r="D122" s="159">
        <f ca="1">IF(C32=1,0,'פריסת חובות'!B23)</f>
        <v>0</v>
      </c>
      <c r="E122" s="159">
        <f t="shared" ref="E122:AJ122" ca="1" si="83">D122-E32</f>
        <v>0</v>
      </c>
      <c r="F122" s="159">
        <f t="shared" ca="1" si="83"/>
        <v>0</v>
      </c>
      <c r="G122" s="159">
        <f t="shared" ca="1" si="83"/>
        <v>0</v>
      </c>
      <c r="H122" s="159">
        <f t="shared" ca="1" si="83"/>
        <v>0</v>
      </c>
      <c r="I122" s="159">
        <f t="shared" ca="1" si="83"/>
        <v>0</v>
      </c>
      <c r="J122" s="159">
        <f t="shared" ca="1" si="83"/>
        <v>0</v>
      </c>
      <c r="K122" s="159">
        <f t="shared" ca="1" si="83"/>
        <v>0</v>
      </c>
      <c r="L122" s="159">
        <f t="shared" ca="1" si="83"/>
        <v>0</v>
      </c>
      <c r="M122" s="159">
        <f t="shared" ca="1" si="83"/>
        <v>0</v>
      </c>
      <c r="N122" s="159">
        <f t="shared" ca="1" si="83"/>
        <v>0</v>
      </c>
      <c r="O122" s="159">
        <f t="shared" ca="1" si="83"/>
        <v>0</v>
      </c>
      <c r="P122" s="159">
        <f t="shared" ca="1" si="83"/>
        <v>0</v>
      </c>
      <c r="Q122" s="159">
        <f t="shared" ca="1" si="83"/>
        <v>0</v>
      </c>
      <c r="R122" s="159">
        <f t="shared" ca="1" si="83"/>
        <v>0</v>
      </c>
      <c r="S122" s="159">
        <f t="shared" ca="1" si="83"/>
        <v>0</v>
      </c>
      <c r="T122" s="159">
        <f t="shared" ca="1" si="83"/>
        <v>0</v>
      </c>
      <c r="U122" s="159">
        <f t="shared" ca="1" si="83"/>
        <v>0</v>
      </c>
      <c r="V122" s="159">
        <f t="shared" ca="1" si="83"/>
        <v>0</v>
      </c>
      <c r="W122" s="159">
        <f t="shared" ca="1" si="83"/>
        <v>0</v>
      </c>
      <c r="X122" s="159">
        <f t="shared" ca="1" si="83"/>
        <v>0</v>
      </c>
      <c r="Y122" s="159">
        <f t="shared" ca="1" si="83"/>
        <v>0</v>
      </c>
      <c r="Z122" s="159">
        <f t="shared" ca="1" si="83"/>
        <v>0</v>
      </c>
      <c r="AA122" s="159">
        <f t="shared" ca="1" si="83"/>
        <v>0</v>
      </c>
      <c r="AB122" s="159">
        <f t="shared" ca="1" si="83"/>
        <v>0</v>
      </c>
      <c r="AC122" s="159">
        <f t="shared" ca="1" si="83"/>
        <v>0</v>
      </c>
      <c r="AD122" s="159">
        <f t="shared" ca="1" si="83"/>
        <v>0</v>
      </c>
      <c r="AE122" s="159">
        <f t="shared" ca="1" si="83"/>
        <v>0</v>
      </c>
      <c r="AF122" s="159">
        <f t="shared" ca="1" si="83"/>
        <v>0</v>
      </c>
      <c r="AG122" s="159">
        <f t="shared" ca="1" si="83"/>
        <v>0</v>
      </c>
      <c r="AH122" s="159">
        <f t="shared" ca="1" si="83"/>
        <v>0</v>
      </c>
      <c r="AI122" s="159">
        <f t="shared" ca="1" si="83"/>
        <v>0</v>
      </c>
      <c r="AJ122" s="159">
        <f t="shared" ca="1" si="83"/>
        <v>0</v>
      </c>
      <c r="AK122" s="159">
        <f t="shared" ref="AK122:BP122" ca="1" si="84">AJ122-AK32</f>
        <v>0</v>
      </c>
      <c r="AL122" s="159">
        <f t="shared" ca="1" si="84"/>
        <v>0</v>
      </c>
      <c r="AM122" s="159">
        <f t="shared" ca="1" si="84"/>
        <v>0</v>
      </c>
      <c r="AN122" s="159">
        <f t="shared" ca="1" si="84"/>
        <v>0</v>
      </c>
      <c r="AO122" s="159">
        <f t="shared" ca="1" si="84"/>
        <v>0</v>
      </c>
      <c r="AP122" s="159">
        <f t="shared" ca="1" si="84"/>
        <v>0</v>
      </c>
      <c r="AQ122" s="159">
        <f t="shared" ca="1" si="84"/>
        <v>0</v>
      </c>
      <c r="AR122" s="159">
        <f t="shared" ca="1" si="84"/>
        <v>0</v>
      </c>
      <c r="AS122" s="159">
        <f t="shared" ca="1" si="84"/>
        <v>0</v>
      </c>
      <c r="AT122" s="159">
        <f t="shared" ca="1" si="84"/>
        <v>0</v>
      </c>
      <c r="AU122" s="159">
        <f t="shared" ca="1" si="84"/>
        <v>0</v>
      </c>
      <c r="AV122" s="159">
        <f t="shared" ca="1" si="84"/>
        <v>0</v>
      </c>
      <c r="AW122" s="159">
        <f t="shared" ca="1" si="84"/>
        <v>0</v>
      </c>
      <c r="AX122" s="159">
        <f t="shared" ca="1" si="84"/>
        <v>0</v>
      </c>
      <c r="AY122" s="159">
        <f t="shared" ca="1" si="84"/>
        <v>0</v>
      </c>
      <c r="AZ122" s="159">
        <f t="shared" ca="1" si="84"/>
        <v>0</v>
      </c>
      <c r="BA122" s="159">
        <f t="shared" ca="1" si="84"/>
        <v>0</v>
      </c>
      <c r="BB122" s="159">
        <f t="shared" ca="1" si="84"/>
        <v>0</v>
      </c>
      <c r="BC122" s="159">
        <f t="shared" ca="1" si="84"/>
        <v>0</v>
      </c>
      <c r="BD122" s="159">
        <f t="shared" ca="1" si="84"/>
        <v>0</v>
      </c>
      <c r="BE122" s="159">
        <f t="shared" ca="1" si="84"/>
        <v>0</v>
      </c>
      <c r="BF122" s="159">
        <f t="shared" ca="1" si="84"/>
        <v>0</v>
      </c>
      <c r="BG122" s="159">
        <f t="shared" ca="1" si="84"/>
        <v>0</v>
      </c>
      <c r="BH122" s="159">
        <f t="shared" ca="1" si="84"/>
        <v>0</v>
      </c>
      <c r="BI122" s="159">
        <f t="shared" ca="1" si="84"/>
        <v>0</v>
      </c>
      <c r="BJ122" s="159">
        <f t="shared" ca="1" si="84"/>
        <v>0</v>
      </c>
      <c r="BK122" s="159">
        <f t="shared" ca="1" si="84"/>
        <v>0</v>
      </c>
      <c r="BL122" s="159">
        <f t="shared" ca="1" si="84"/>
        <v>0</v>
      </c>
      <c r="BM122" s="159">
        <f t="shared" ca="1" si="84"/>
        <v>0</v>
      </c>
      <c r="BN122" s="159">
        <f t="shared" ca="1" si="84"/>
        <v>0</v>
      </c>
      <c r="BO122" s="159">
        <f t="shared" ca="1" si="84"/>
        <v>0</v>
      </c>
      <c r="BP122" s="159">
        <f t="shared" ca="1" si="84"/>
        <v>0</v>
      </c>
      <c r="BQ122" s="159">
        <f t="shared" ref="BQ122:CZ122" ca="1" si="85">BP122-BQ32</f>
        <v>0</v>
      </c>
      <c r="BR122" s="159">
        <f t="shared" ca="1" si="85"/>
        <v>0</v>
      </c>
      <c r="BS122" s="159">
        <f t="shared" ca="1" si="85"/>
        <v>0</v>
      </c>
      <c r="BT122" s="159">
        <f t="shared" ca="1" si="85"/>
        <v>0</v>
      </c>
      <c r="BU122" s="159">
        <f t="shared" ca="1" si="85"/>
        <v>0</v>
      </c>
      <c r="BV122" s="159">
        <f t="shared" ca="1" si="85"/>
        <v>0</v>
      </c>
      <c r="BW122" s="159">
        <f t="shared" ca="1" si="85"/>
        <v>0</v>
      </c>
      <c r="BX122" s="159">
        <f t="shared" ca="1" si="85"/>
        <v>0</v>
      </c>
      <c r="BY122" s="159">
        <f t="shared" ca="1" si="85"/>
        <v>0</v>
      </c>
      <c r="BZ122" s="159">
        <f t="shared" ca="1" si="85"/>
        <v>0</v>
      </c>
      <c r="CA122" s="159">
        <f t="shared" ca="1" si="85"/>
        <v>0</v>
      </c>
      <c r="CB122" s="159">
        <f t="shared" ca="1" si="85"/>
        <v>0</v>
      </c>
      <c r="CC122" s="159">
        <f t="shared" ca="1" si="85"/>
        <v>0</v>
      </c>
      <c r="CD122" s="159">
        <f t="shared" ca="1" si="85"/>
        <v>0</v>
      </c>
      <c r="CE122" s="159">
        <f t="shared" ca="1" si="85"/>
        <v>0</v>
      </c>
      <c r="CF122" s="159">
        <f t="shared" ca="1" si="85"/>
        <v>0</v>
      </c>
      <c r="CG122" s="159">
        <f t="shared" ca="1" si="85"/>
        <v>0</v>
      </c>
      <c r="CH122" s="159">
        <f t="shared" ca="1" si="85"/>
        <v>0</v>
      </c>
      <c r="CI122" s="159">
        <f t="shared" ca="1" si="85"/>
        <v>0</v>
      </c>
      <c r="CJ122" s="159">
        <f t="shared" ca="1" si="85"/>
        <v>0</v>
      </c>
      <c r="CK122" s="159">
        <f t="shared" ca="1" si="85"/>
        <v>0</v>
      </c>
      <c r="CL122" s="159">
        <f t="shared" ca="1" si="85"/>
        <v>0</v>
      </c>
      <c r="CM122" s="159">
        <f t="shared" ca="1" si="85"/>
        <v>0</v>
      </c>
      <c r="CN122" s="159">
        <f t="shared" ca="1" si="85"/>
        <v>0</v>
      </c>
      <c r="CO122" s="159">
        <f t="shared" ca="1" si="85"/>
        <v>0</v>
      </c>
      <c r="CP122" s="159">
        <f t="shared" ca="1" si="85"/>
        <v>0</v>
      </c>
      <c r="CQ122" s="159">
        <f t="shared" ca="1" si="85"/>
        <v>0</v>
      </c>
      <c r="CR122" s="159">
        <f t="shared" ca="1" si="85"/>
        <v>0</v>
      </c>
      <c r="CS122" s="159">
        <f t="shared" ca="1" si="85"/>
        <v>0</v>
      </c>
      <c r="CT122" s="159">
        <f t="shared" ca="1" si="85"/>
        <v>0</v>
      </c>
      <c r="CU122" s="159">
        <f t="shared" ca="1" si="85"/>
        <v>0</v>
      </c>
      <c r="CV122" s="159">
        <f t="shared" ca="1" si="85"/>
        <v>0</v>
      </c>
      <c r="CW122" s="159">
        <f t="shared" ca="1" si="85"/>
        <v>0</v>
      </c>
      <c r="CX122" s="159">
        <f t="shared" ca="1" si="85"/>
        <v>0</v>
      </c>
      <c r="CY122" s="159">
        <f t="shared" ca="1" si="85"/>
        <v>0</v>
      </c>
      <c r="CZ122" s="159">
        <f t="shared" ca="1" si="85"/>
        <v>0</v>
      </c>
    </row>
    <row r="123" spans="1:104" ht="12.75" hidden="1" customHeight="1" outlineLevel="1">
      <c r="A123" s="192" t="str">
        <f t="shared" ca="1" si="40"/>
        <v/>
      </c>
      <c r="B123" s="170"/>
      <c r="C123" s="171"/>
      <c r="D123" s="159">
        <f ca="1">IF(C33=1,0,'פריסת חובות'!B24)</f>
        <v>0</v>
      </c>
      <c r="E123" s="159">
        <f t="shared" ref="E123:AJ123" ca="1" si="86">D123-E33</f>
        <v>0</v>
      </c>
      <c r="F123" s="159">
        <f t="shared" ca="1" si="86"/>
        <v>0</v>
      </c>
      <c r="G123" s="159">
        <f t="shared" ca="1" si="86"/>
        <v>0</v>
      </c>
      <c r="H123" s="159">
        <f t="shared" ca="1" si="86"/>
        <v>0</v>
      </c>
      <c r="I123" s="159">
        <f t="shared" ca="1" si="86"/>
        <v>0</v>
      </c>
      <c r="J123" s="159">
        <f t="shared" ca="1" si="86"/>
        <v>0</v>
      </c>
      <c r="K123" s="159">
        <f t="shared" ca="1" si="86"/>
        <v>0</v>
      </c>
      <c r="L123" s="159">
        <f t="shared" ca="1" si="86"/>
        <v>0</v>
      </c>
      <c r="M123" s="159">
        <f t="shared" ca="1" si="86"/>
        <v>0</v>
      </c>
      <c r="N123" s="159">
        <f t="shared" ca="1" si="86"/>
        <v>0</v>
      </c>
      <c r="O123" s="159">
        <f t="shared" ca="1" si="86"/>
        <v>0</v>
      </c>
      <c r="P123" s="159">
        <f t="shared" ca="1" si="86"/>
        <v>0</v>
      </c>
      <c r="Q123" s="159">
        <f t="shared" ca="1" si="86"/>
        <v>0</v>
      </c>
      <c r="R123" s="159">
        <f t="shared" ca="1" si="86"/>
        <v>0</v>
      </c>
      <c r="S123" s="159">
        <f t="shared" ca="1" si="86"/>
        <v>0</v>
      </c>
      <c r="T123" s="159">
        <f t="shared" ca="1" si="86"/>
        <v>0</v>
      </c>
      <c r="U123" s="159">
        <f t="shared" ca="1" si="86"/>
        <v>0</v>
      </c>
      <c r="V123" s="159">
        <f t="shared" ca="1" si="86"/>
        <v>0</v>
      </c>
      <c r="W123" s="159">
        <f t="shared" ca="1" si="86"/>
        <v>0</v>
      </c>
      <c r="X123" s="159">
        <f t="shared" ca="1" si="86"/>
        <v>0</v>
      </c>
      <c r="Y123" s="159">
        <f t="shared" ca="1" si="86"/>
        <v>0</v>
      </c>
      <c r="Z123" s="159">
        <f t="shared" ca="1" si="86"/>
        <v>0</v>
      </c>
      <c r="AA123" s="159">
        <f t="shared" ca="1" si="86"/>
        <v>0</v>
      </c>
      <c r="AB123" s="159">
        <f t="shared" ca="1" si="86"/>
        <v>0</v>
      </c>
      <c r="AC123" s="159">
        <f t="shared" ca="1" si="86"/>
        <v>0</v>
      </c>
      <c r="AD123" s="159">
        <f t="shared" ca="1" si="86"/>
        <v>0</v>
      </c>
      <c r="AE123" s="159">
        <f t="shared" ca="1" si="86"/>
        <v>0</v>
      </c>
      <c r="AF123" s="159">
        <f t="shared" ca="1" si="86"/>
        <v>0</v>
      </c>
      <c r="AG123" s="159">
        <f t="shared" ca="1" si="86"/>
        <v>0</v>
      </c>
      <c r="AH123" s="159">
        <f t="shared" ca="1" si="86"/>
        <v>0</v>
      </c>
      <c r="AI123" s="159">
        <f t="shared" ca="1" si="86"/>
        <v>0</v>
      </c>
      <c r="AJ123" s="159">
        <f t="shared" ca="1" si="86"/>
        <v>0</v>
      </c>
      <c r="AK123" s="159">
        <f t="shared" ref="AK123:BP123" ca="1" si="87">AJ123-AK33</f>
        <v>0</v>
      </c>
      <c r="AL123" s="159">
        <f t="shared" ca="1" si="87"/>
        <v>0</v>
      </c>
      <c r="AM123" s="159">
        <f t="shared" ca="1" si="87"/>
        <v>0</v>
      </c>
      <c r="AN123" s="159">
        <f t="shared" ca="1" si="87"/>
        <v>0</v>
      </c>
      <c r="AO123" s="159">
        <f t="shared" ca="1" si="87"/>
        <v>0</v>
      </c>
      <c r="AP123" s="159">
        <f t="shared" ca="1" si="87"/>
        <v>0</v>
      </c>
      <c r="AQ123" s="159">
        <f t="shared" ca="1" si="87"/>
        <v>0</v>
      </c>
      <c r="AR123" s="159">
        <f t="shared" ca="1" si="87"/>
        <v>0</v>
      </c>
      <c r="AS123" s="159">
        <f t="shared" ca="1" si="87"/>
        <v>0</v>
      </c>
      <c r="AT123" s="159">
        <f t="shared" ca="1" si="87"/>
        <v>0</v>
      </c>
      <c r="AU123" s="159">
        <f t="shared" ca="1" si="87"/>
        <v>0</v>
      </c>
      <c r="AV123" s="159">
        <f t="shared" ca="1" si="87"/>
        <v>0</v>
      </c>
      <c r="AW123" s="159">
        <f t="shared" ca="1" si="87"/>
        <v>0</v>
      </c>
      <c r="AX123" s="159">
        <f t="shared" ca="1" si="87"/>
        <v>0</v>
      </c>
      <c r="AY123" s="159">
        <f t="shared" ca="1" si="87"/>
        <v>0</v>
      </c>
      <c r="AZ123" s="159">
        <f t="shared" ca="1" si="87"/>
        <v>0</v>
      </c>
      <c r="BA123" s="159">
        <f t="shared" ca="1" si="87"/>
        <v>0</v>
      </c>
      <c r="BB123" s="159">
        <f t="shared" ca="1" si="87"/>
        <v>0</v>
      </c>
      <c r="BC123" s="159">
        <f t="shared" ca="1" si="87"/>
        <v>0</v>
      </c>
      <c r="BD123" s="159">
        <f t="shared" ca="1" si="87"/>
        <v>0</v>
      </c>
      <c r="BE123" s="159">
        <f t="shared" ca="1" si="87"/>
        <v>0</v>
      </c>
      <c r="BF123" s="159">
        <f t="shared" ca="1" si="87"/>
        <v>0</v>
      </c>
      <c r="BG123" s="159">
        <f t="shared" ca="1" si="87"/>
        <v>0</v>
      </c>
      <c r="BH123" s="159">
        <f t="shared" ca="1" si="87"/>
        <v>0</v>
      </c>
      <c r="BI123" s="159">
        <f t="shared" ca="1" si="87"/>
        <v>0</v>
      </c>
      <c r="BJ123" s="159">
        <f t="shared" ca="1" si="87"/>
        <v>0</v>
      </c>
      <c r="BK123" s="159">
        <f t="shared" ca="1" si="87"/>
        <v>0</v>
      </c>
      <c r="BL123" s="159">
        <f t="shared" ca="1" si="87"/>
        <v>0</v>
      </c>
      <c r="BM123" s="159">
        <f t="shared" ca="1" si="87"/>
        <v>0</v>
      </c>
      <c r="BN123" s="159">
        <f t="shared" ca="1" si="87"/>
        <v>0</v>
      </c>
      <c r="BO123" s="159">
        <f t="shared" ca="1" si="87"/>
        <v>0</v>
      </c>
      <c r="BP123" s="159">
        <f t="shared" ca="1" si="87"/>
        <v>0</v>
      </c>
      <c r="BQ123" s="159">
        <f t="shared" ref="BQ123:CZ123" ca="1" si="88">BP123-BQ33</f>
        <v>0</v>
      </c>
      <c r="BR123" s="159">
        <f t="shared" ca="1" si="88"/>
        <v>0</v>
      </c>
      <c r="BS123" s="159">
        <f t="shared" ca="1" si="88"/>
        <v>0</v>
      </c>
      <c r="BT123" s="159">
        <f t="shared" ca="1" si="88"/>
        <v>0</v>
      </c>
      <c r="BU123" s="159">
        <f t="shared" ca="1" si="88"/>
        <v>0</v>
      </c>
      <c r="BV123" s="159">
        <f t="shared" ca="1" si="88"/>
        <v>0</v>
      </c>
      <c r="BW123" s="159">
        <f t="shared" ca="1" si="88"/>
        <v>0</v>
      </c>
      <c r="BX123" s="159">
        <f t="shared" ca="1" si="88"/>
        <v>0</v>
      </c>
      <c r="BY123" s="159">
        <f t="shared" ca="1" si="88"/>
        <v>0</v>
      </c>
      <c r="BZ123" s="159">
        <f t="shared" ca="1" si="88"/>
        <v>0</v>
      </c>
      <c r="CA123" s="159">
        <f t="shared" ca="1" si="88"/>
        <v>0</v>
      </c>
      <c r="CB123" s="159">
        <f t="shared" ca="1" si="88"/>
        <v>0</v>
      </c>
      <c r="CC123" s="159">
        <f t="shared" ca="1" si="88"/>
        <v>0</v>
      </c>
      <c r="CD123" s="159">
        <f t="shared" ca="1" si="88"/>
        <v>0</v>
      </c>
      <c r="CE123" s="159">
        <f t="shared" ca="1" si="88"/>
        <v>0</v>
      </c>
      <c r="CF123" s="159">
        <f t="shared" ca="1" si="88"/>
        <v>0</v>
      </c>
      <c r="CG123" s="159">
        <f t="shared" ca="1" si="88"/>
        <v>0</v>
      </c>
      <c r="CH123" s="159">
        <f t="shared" ca="1" si="88"/>
        <v>0</v>
      </c>
      <c r="CI123" s="159">
        <f t="shared" ca="1" si="88"/>
        <v>0</v>
      </c>
      <c r="CJ123" s="159">
        <f t="shared" ca="1" si="88"/>
        <v>0</v>
      </c>
      <c r="CK123" s="159">
        <f t="shared" ca="1" si="88"/>
        <v>0</v>
      </c>
      <c r="CL123" s="159">
        <f t="shared" ca="1" si="88"/>
        <v>0</v>
      </c>
      <c r="CM123" s="159">
        <f t="shared" ca="1" si="88"/>
        <v>0</v>
      </c>
      <c r="CN123" s="159">
        <f t="shared" ca="1" si="88"/>
        <v>0</v>
      </c>
      <c r="CO123" s="159">
        <f t="shared" ca="1" si="88"/>
        <v>0</v>
      </c>
      <c r="CP123" s="159">
        <f t="shared" ca="1" si="88"/>
        <v>0</v>
      </c>
      <c r="CQ123" s="159">
        <f t="shared" ca="1" si="88"/>
        <v>0</v>
      </c>
      <c r="CR123" s="159">
        <f t="shared" ca="1" si="88"/>
        <v>0</v>
      </c>
      <c r="CS123" s="159">
        <f t="shared" ca="1" si="88"/>
        <v>0</v>
      </c>
      <c r="CT123" s="159">
        <f t="shared" ca="1" si="88"/>
        <v>0</v>
      </c>
      <c r="CU123" s="159">
        <f t="shared" ca="1" si="88"/>
        <v>0</v>
      </c>
      <c r="CV123" s="159">
        <f t="shared" ca="1" si="88"/>
        <v>0</v>
      </c>
      <c r="CW123" s="159">
        <f t="shared" ca="1" si="88"/>
        <v>0</v>
      </c>
      <c r="CX123" s="159">
        <f t="shared" ca="1" si="88"/>
        <v>0</v>
      </c>
      <c r="CY123" s="159">
        <f t="shared" ca="1" si="88"/>
        <v>0</v>
      </c>
      <c r="CZ123" s="159">
        <f t="shared" ca="1" si="88"/>
        <v>0</v>
      </c>
    </row>
    <row r="124" spans="1:104" ht="12.75" hidden="1" customHeight="1" outlineLevel="1">
      <c r="A124" s="192" t="str">
        <f t="shared" ca="1" si="40"/>
        <v/>
      </c>
      <c r="B124" s="170"/>
      <c r="C124" s="171"/>
      <c r="D124" s="159">
        <f ca="1">IF(C34=1,0,'פריסת חובות'!B25)</f>
        <v>0</v>
      </c>
      <c r="E124" s="159">
        <f t="shared" ref="E124:AJ124" ca="1" si="89">D124-E34</f>
        <v>0</v>
      </c>
      <c r="F124" s="159">
        <f t="shared" ca="1" si="89"/>
        <v>0</v>
      </c>
      <c r="G124" s="159">
        <f t="shared" ca="1" si="89"/>
        <v>0</v>
      </c>
      <c r="H124" s="159">
        <f t="shared" ca="1" si="89"/>
        <v>0</v>
      </c>
      <c r="I124" s="159">
        <f t="shared" ca="1" si="89"/>
        <v>0</v>
      </c>
      <c r="J124" s="159">
        <f t="shared" ca="1" si="89"/>
        <v>0</v>
      </c>
      <c r="K124" s="159">
        <f t="shared" ca="1" si="89"/>
        <v>0</v>
      </c>
      <c r="L124" s="159">
        <f t="shared" ca="1" si="89"/>
        <v>0</v>
      </c>
      <c r="M124" s="159">
        <f t="shared" ca="1" si="89"/>
        <v>0</v>
      </c>
      <c r="N124" s="159">
        <f t="shared" ca="1" si="89"/>
        <v>0</v>
      </c>
      <c r="O124" s="159">
        <f t="shared" ca="1" si="89"/>
        <v>0</v>
      </c>
      <c r="P124" s="159">
        <f t="shared" ca="1" si="89"/>
        <v>0</v>
      </c>
      <c r="Q124" s="159">
        <f t="shared" ca="1" si="89"/>
        <v>0</v>
      </c>
      <c r="R124" s="159">
        <f t="shared" ca="1" si="89"/>
        <v>0</v>
      </c>
      <c r="S124" s="159">
        <f t="shared" ca="1" si="89"/>
        <v>0</v>
      </c>
      <c r="T124" s="159">
        <f t="shared" ca="1" si="89"/>
        <v>0</v>
      </c>
      <c r="U124" s="159">
        <f t="shared" ca="1" si="89"/>
        <v>0</v>
      </c>
      <c r="V124" s="159">
        <f t="shared" ca="1" si="89"/>
        <v>0</v>
      </c>
      <c r="W124" s="159">
        <f t="shared" ca="1" si="89"/>
        <v>0</v>
      </c>
      <c r="X124" s="159">
        <f t="shared" ca="1" si="89"/>
        <v>0</v>
      </c>
      <c r="Y124" s="159">
        <f t="shared" ca="1" si="89"/>
        <v>0</v>
      </c>
      <c r="Z124" s="159">
        <f t="shared" ca="1" si="89"/>
        <v>0</v>
      </c>
      <c r="AA124" s="159">
        <f t="shared" ca="1" si="89"/>
        <v>0</v>
      </c>
      <c r="AB124" s="159">
        <f t="shared" ca="1" si="89"/>
        <v>0</v>
      </c>
      <c r="AC124" s="159">
        <f t="shared" ca="1" si="89"/>
        <v>0</v>
      </c>
      <c r="AD124" s="159">
        <f t="shared" ca="1" si="89"/>
        <v>0</v>
      </c>
      <c r="AE124" s="159">
        <f t="shared" ca="1" si="89"/>
        <v>0</v>
      </c>
      <c r="AF124" s="159">
        <f t="shared" ca="1" si="89"/>
        <v>0</v>
      </c>
      <c r="AG124" s="159">
        <f t="shared" ca="1" si="89"/>
        <v>0</v>
      </c>
      <c r="AH124" s="159">
        <f t="shared" ca="1" si="89"/>
        <v>0</v>
      </c>
      <c r="AI124" s="159">
        <f t="shared" ca="1" si="89"/>
        <v>0</v>
      </c>
      <c r="AJ124" s="159">
        <f t="shared" ca="1" si="89"/>
        <v>0</v>
      </c>
      <c r="AK124" s="159">
        <f t="shared" ref="AK124:BP124" ca="1" si="90">AJ124-AK34</f>
        <v>0</v>
      </c>
      <c r="AL124" s="159">
        <f t="shared" ca="1" si="90"/>
        <v>0</v>
      </c>
      <c r="AM124" s="159">
        <f t="shared" ca="1" si="90"/>
        <v>0</v>
      </c>
      <c r="AN124" s="159">
        <f t="shared" ca="1" si="90"/>
        <v>0</v>
      </c>
      <c r="AO124" s="159">
        <f t="shared" ca="1" si="90"/>
        <v>0</v>
      </c>
      <c r="AP124" s="159">
        <f t="shared" ca="1" si="90"/>
        <v>0</v>
      </c>
      <c r="AQ124" s="159">
        <f t="shared" ca="1" si="90"/>
        <v>0</v>
      </c>
      <c r="AR124" s="159">
        <f t="shared" ca="1" si="90"/>
        <v>0</v>
      </c>
      <c r="AS124" s="159">
        <f t="shared" ca="1" si="90"/>
        <v>0</v>
      </c>
      <c r="AT124" s="159">
        <f t="shared" ca="1" si="90"/>
        <v>0</v>
      </c>
      <c r="AU124" s="159">
        <f t="shared" ca="1" si="90"/>
        <v>0</v>
      </c>
      <c r="AV124" s="159">
        <f t="shared" ca="1" si="90"/>
        <v>0</v>
      </c>
      <c r="AW124" s="159">
        <f t="shared" ca="1" si="90"/>
        <v>0</v>
      </c>
      <c r="AX124" s="159">
        <f t="shared" ca="1" si="90"/>
        <v>0</v>
      </c>
      <c r="AY124" s="159">
        <f t="shared" ca="1" si="90"/>
        <v>0</v>
      </c>
      <c r="AZ124" s="159">
        <f t="shared" ca="1" si="90"/>
        <v>0</v>
      </c>
      <c r="BA124" s="159">
        <f t="shared" ca="1" si="90"/>
        <v>0</v>
      </c>
      <c r="BB124" s="159">
        <f t="shared" ca="1" si="90"/>
        <v>0</v>
      </c>
      <c r="BC124" s="159">
        <f t="shared" ca="1" si="90"/>
        <v>0</v>
      </c>
      <c r="BD124" s="159">
        <f t="shared" ca="1" si="90"/>
        <v>0</v>
      </c>
      <c r="BE124" s="159">
        <f t="shared" ca="1" si="90"/>
        <v>0</v>
      </c>
      <c r="BF124" s="159">
        <f t="shared" ca="1" si="90"/>
        <v>0</v>
      </c>
      <c r="BG124" s="159">
        <f t="shared" ca="1" si="90"/>
        <v>0</v>
      </c>
      <c r="BH124" s="159">
        <f t="shared" ca="1" si="90"/>
        <v>0</v>
      </c>
      <c r="BI124" s="159">
        <f t="shared" ca="1" si="90"/>
        <v>0</v>
      </c>
      <c r="BJ124" s="159">
        <f t="shared" ca="1" si="90"/>
        <v>0</v>
      </c>
      <c r="BK124" s="159">
        <f t="shared" ca="1" si="90"/>
        <v>0</v>
      </c>
      <c r="BL124" s="159">
        <f t="shared" ca="1" si="90"/>
        <v>0</v>
      </c>
      <c r="BM124" s="159">
        <f t="shared" ca="1" si="90"/>
        <v>0</v>
      </c>
      <c r="BN124" s="159">
        <f t="shared" ca="1" si="90"/>
        <v>0</v>
      </c>
      <c r="BO124" s="159">
        <f t="shared" ca="1" si="90"/>
        <v>0</v>
      </c>
      <c r="BP124" s="159">
        <f t="shared" ca="1" si="90"/>
        <v>0</v>
      </c>
      <c r="BQ124" s="159">
        <f t="shared" ref="BQ124:CZ124" ca="1" si="91">BP124-BQ34</f>
        <v>0</v>
      </c>
      <c r="BR124" s="159">
        <f t="shared" ca="1" si="91"/>
        <v>0</v>
      </c>
      <c r="BS124" s="159">
        <f t="shared" ca="1" si="91"/>
        <v>0</v>
      </c>
      <c r="BT124" s="159">
        <f t="shared" ca="1" si="91"/>
        <v>0</v>
      </c>
      <c r="BU124" s="159">
        <f t="shared" ca="1" si="91"/>
        <v>0</v>
      </c>
      <c r="BV124" s="159">
        <f t="shared" ca="1" si="91"/>
        <v>0</v>
      </c>
      <c r="BW124" s="159">
        <f t="shared" ca="1" si="91"/>
        <v>0</v>
      </c>
      <c r="BX124" s="159">
        <f t="shared" ca="1" si="91"/>
        <v>0</v>
      </c>
      <c r="BY124" s="159">
        <f t="shared" ca="1" si="91"/>
        <v>0</v>
      </c>
      <c r="BZ124" s="159">
        <f t="shared" ca="1" si="91"/>
        <v>0</v>
      </c>
      <c r="CA124" s="159">
        <f t="shared" ca="1" si="91"/>
        <v>0</v>
      </c>
      <c r="CB124" s="159">
        <f t="shared" ca="1" si="91"/>
        <v>0</v>
      </c>
      <c r="CC124" s="159">
        <f t="shared" ca="1" si="91"/>
        <v>0</v>
      </c>
      <c r="CD124" s="159">
        <f t="shared" ca="1" si="91"/>
        <v>0</v>
      </c>
      <c r="CE124" s="159">
        <f t="shared" ca="1" si="91"/>
        <v>0</v>
      </c>
      <c r="CF124" s="159">
        <f t="shared" ca="1" si="91"/>
        <v>0</v>
      </c>
      <c r="CG124" s="159">
        <f t="shared" ca="1" si="91"/>
        <v>0</v>
      </c>
      <c r="CH124" s="159">
        <f t="shared" ca="1" si="91"/>
        <v>0</v>
      </c>
      <c r="CI124" s="159">
        <f t="shared" ca="1" si="91"/>
        <v>0</v>
      </c>
      <c r="CJ124" s="159">
        <f t="shared" ca="1" si="91"/>
        <v>0</v>
      </c>
      <c r="CK124" s="159">
        <f t="shared" ca="1" si="91"/>
        <v>0</v>
      </c>
      <c r="CL124" s="159">
        <f t="shared" ca="1" si="91"/>
        <v>0</v>
      </c>
      <c r="CM124" s="159">
        <f t="shared" ca="1" si="91"/>
        <v>0</v>
      </c>
      <c r="CN124" s="159">
        <f t="shared" ca="1" si="91"/>
        <v>0</v>
      </c>
      <c r="CO124" s="159">
        <f t="shared" ca="1" si="91"/>
        <v>0</v>
      </c>
      <c r="CP124" s="159">
        <f t="shared" ca="1" si="91"/>
        <v>0</v>
      </c>
      <c r="CQ124" s="159">
        <f t="shared" ca="1" si="91"/>
        <v>0</v>
      </c>
      <c r="CR124" s="159">
        <f t="shared" ca="1" si="91"/>
        <v>0</v>
      </c>
      <c r="CS124" s="159">
        <f t="shared" ca="1" si="91"/>
        <v>0</v>
      </c>
      <c r="CT124" s="159">
        <f t="shared" ca="1" si="91"/>
        <v>0</v>
      </c>
      <c r="CU124" s="159">
        <f t="shared" ca="1" si="91"/>
        <v>0</v>
      </c>
      <c r="CV124" s="159">
        <f t="shared" ca="1" si="91"/>
        <v>0</v>
      </c>
      <c r="CW124" s="159">
        <f t="shared" ca="1" si="91"/>
        <v>0</v>
      </c>
      <c r="CX124" s="159">
        <f t="shared" ca="1" si="91"/>
        <v>0</v>
      </c>
      <c r="CY124" s="159">
        <f t="shared" ca="1" si="91"/>
        <v>0</v>
      </c>
      <c r="CZ124" s="159">
        <f t="shared" ca="1" si="91"/>
        <v>0</v>
      </c>
    </row>
    <row r="125" spans="1:104" ht="12.75" hidden="1" customHeight="1" outlineLevel="1">
      <c r="A125" s="192" t="str">
        <f t="shared" ca="1" si="40"/>
        <v/>
      </c>
      <c r="B125" s="170"/>
      <c r="C125" s="171"/>
      <c r="D125" s="159">
        <f ca="1">IF(C35=1,0,'פריסת חובות'!B26)</f>
        <v>0</v>
      </c>
      <c r="E125" s="159">
        <f t="shared" ref="E125:AJ125" ca="1" si="92">D125-E35</f>
        <v>0</v>
      </c>
      <c r="F125" s="159">
        <f t="shared" ca="1" si="92"/>
        <v>0</v>
      </c>
      <c r="G125" s="159">
        <f t="shared" ca="1" si="92"/>
        <v>0</v>
      </c>
      <c r="H125" s="159">
        <f t="shared" ca="1" si="92"/>
        <v>0</v>
      </c>
      <c r="I125" s="159">
        <f t="shared" ca="1" si="92"/>
        <v>0</v>
      </c>
      <c r="J125" s="159">
        <f t="shared" ca="1" si="92"/>
        <v>0</v>
      </c>
      <c r="K125" s="159">
        <f t="shared" ca="1" si="92"/>
        <v>0</v>
      </c>
      <c r="L125" s="159">
        <f t="shared" ca="1" si="92"/>
        <v>0</v>
      </c>
      <c r="M125" s="159">
        <f t="shared" ca="1" si="92"/>
        <v>0</v>
      </c>
      <c r="N125" s="159">
        <f t="shared" ca="1" si="92"/>
        <v>0</v>
      </c>
      <c r="O125" s="159">
        <f t="shared" ca="1" si="92"/>
        <v>0</v>
      </c>
      <c r="P125" s="159">
        <f t="shared" ca="1" si="92"/>
        <v>0</v>
      </c>
      <c r="Q125" s="159">
        <f t="shared" ca="1" si="92"/>
        <v>0</v>
      </c>
      <c r="R125" s="159">
        <f t="shared" ca="1" si="92"/>
        <v>0</v>
      </c>
      <c r="S125" s="159">
        <f t="shared" ca="1" si="92"/>
        <v>0</v>
      </c>
      <c r="T125" s="159">
        <f t="shared" ca="1" si="92"/>
        <v>0</v>
      </c>
      <c r="U125" s="159">
        <f t="shared" ca="1" si="92"/>
        <v>0</v>
      </c>
      <c r="V125" s="159">
        <f t="shared" ca="1" si="92"/>
        <v>0</v>
      </c>
      <c r="W125" s="159">
        <f t="shared" ca="1" si="92"/>
        <v>0</v>
      </c>
      <c r="X125" s="159">
        <f t="shared" ca="1" si="92"/>
        <v>0</v>
      </c>
      <c r="Y125" s="159">
        <f t="shared" ca="1" si="92"/>
        <v>0</v>
      </c>
      <c r="Z125" s="159">
        <f t="shared" ca="1" si="92"/>
        <v>0</v>
      </c>
      <c r="AA125" s="159">
        <f t="shared" ca="1" si="92"/>
        <v>0</v>
      </c>
      <c r="AB125" s="159">
        <f t="shared" ca="1" si="92"/>
        <v>0</v>
      </c>
      <c r="AC125" s="159">
        <f t="shared" ca="1" si="92"/>
        <v>0</v>
      </c>
      <c r="AD125" s="159">
        <f t="shared" ca="1" si="92"/>
        <v>0</v>
      </c>
      <c r="AE125" s="159">
        <f t="shared" ca="1" si="92"/>
        <v>0</v>
      </c>
      <c r="AF125" s="159">
        <f t="shared" ca="1" si="92"/>
        <v>0</v>
      </c>
      <c r="AG125" s="159">
        <f t="shared" ca="1" si="92"/>
        <v>0</v>
      </c>
      <c r="AH125" s="159">
        <f t="shared" ca="1" si="92"/>
        <v>0</v>
      </c>
      <c r="AI125" s="159">
        <f t="shared" ca="1" si="92"/>
        <v>0</v>
      </c>
      <c r="AJ125" s="159">
        <f t="shared" ca="1" si="92"/>
        <v>0</v>
      </c>
      <c r="AK125" s="159">
        <f t="shared" ref="AK125:BP125" ca="1" si="93">AJ125-AK35</f>
        <v>0</v>
      </c>
      <c r="AL125" s="159">
        <f t="shared" ca="1" si="93"/>
        <v>0</v>
      </c>
      <c r="AM125" s="159">
        <f t="shared" ca="1" si="93"/>
        <v>0</v>
      </c>
      <c r="AN125" s="159">
        <f t="shared" ca="1" si="93"/>
        <v>0</v>
      </c>
      <c r="AO125" s="159">
        <f t="shared" ca="1" si="93"/>
        <v>0</v>
      </c>
      <c r="AP125" s="159">
        <f t="shared" ca="1" si="93"/>
        <v>0</v>
      </c>
      <c r="AQ125" s="159">
        <f t="shared" ca="1" si="93"/>
        <v>0</v>
      </c>
      <c r="AR125" s="159">
        <f t="shared" ca="1" si="93"/>
        <v>0</v>
      </c>
      <c r="AS125" s="159">
        <f t="shared" ca="1" si="93"/>
        <v>0</v>
      </c>
      <c r="AT125" s="159">
        <f t="shared" ca="1" si="93"/>
        <v>0</v>
      </c>
      <c r="AU125" s="159">
        <f t="shared" ca="1" si="93"/>
        <v>0</v>
      </c>
      <c r="AV125" s="159">
        <f t="shared" ca="1" si="93"/>
        <v>0</v>
      </c>
      <c r="AW125" s="159">
        <f t="shared" ca="1" si="93"/>
        <v>0</v>
      </c>
      <c r="AX125" s="159">
        <f t="shared" ca="1" si="93"/>
        <v>0</v>
      </c>
      <c r="AY125" s="159">
        <f t="shared" ca="1" si="93"/>
        <v>0</v>
      </c>
      <c r="AZ125" s="159">
        <f t="shared" ca="1" si="93"/>
        <v>0</v>
      </c>
      <c r="BA125" s="159">
        <f t="shared" ca="1" si="93"/>
        <v>0</v>
      </c>
      <c r="BB125" s="159">
        <f t="shared" ca="1" si="93"/>
        <v>0</v>
      </c>
      <c r="BC125" s="159">
        <f t="shared" ca="1" si="93"/>
        <v>0</v>
      </c>
      <c r="BD125" s="159">
        <f t="shared" ca="1" si="93"/>
        <v>0</v>
      </c>
      <c r="BE125" s="159">
        <f t="shared" ca="1" si="93"/>
        <v>0</v>
      </c>
      <c r="BF125" s="159">
        <f t="shared" ca="1" si="93"/>
        <v>0</v>
      </c>
      <c r="BG125" s="159">
        <f t="shared" ca="1" si="93"/>
        <v>0</v>
      </c>
      <c r="BH125" s="159">
        <f t="shared" ca="1" si="93"/>
        <v>0</v>
      </c>
      <c r="BI125" s="159">
        <f t="shared" ca="1" si="93"/>
        <v>0</v>
      </c>
      <c r="BJ125" s="159">
        <f t="shared" ca="1" si="93"/>
        <v>0</v>
      </c>
      <c r="BK125" s="159">
        <f t="shared" ca="1" si="93"/>
        <v>0</v>
      </c>
      <c r="BL125" s="159">
        <f t="shared" ca="1" si="93"/>
        <v>0</v>
      </c>
      <c r="BM125" s="159">
        <f t="shared" ca="1" si="93"/>
        <v>0</v>
      </c>
      <c r="BN125" s="159">
        <f t="shared" ca="1" si="93"/>
        <v>0</v>
      </c>
      <c r="BO125" s="159">
        <f t="shared" ca="1" si="93"/>
        <v>0</v>
      </c>
      <c r="BP125" s="159">
        <f t="shared" ca="1" si="93"/>
        <v>0</v>
      </c>
      <c r="BQ125" s="159">
        <f t="shared" ref="BQ125:CZ125" ca="1" si="94">BP125-BQ35</f>
        <v>0</v>
      </c>
      <c r="BR125" s="159">
        <f t="shared" ca="1" si="94"/>
        <v>0</v>
      </c>
      <c r="BS125" s="159">
        <f t="shared" ca="1" si="94"/>
        <v>0</v>
      </c>
      <c r="BT125" s="159">
        <f t="shared" ca="1" si="94"/>
        <v>0</v>
      </c>
      <c r="BU125" s="159">
        <f t="shared" ca="1" si="94"/>
        <v>0</v>
      </c>
      <c r="BV125" s="159">
        <f t="shared" ca="1" si="94"/>
        <v>0</v>
      </c>
      <c r="BW125" s="159">
        <f t="shared" ca="1" si="94"/>
        <v>0</v>
      </c>
      <c r="BX125" s="159">
        <f t="shared" ca="1" si="94"/>
        <v>0</v>
      </c>
      <c r="BY125" s="159">
        <f t="shared" ca="1" si="94"/>
        <v>0</v>
      </c>
      <c r="BZ125" s="159">
        <f t="shared" ca="1" si="94"/>
        <v>0</v>
      </c>
      <c r="CA125" s="159">
        <f t="shared" ca="1" si="94"/>
        <v>0</v>
      </c>
      <c r="CB125" s="159">
        <f t="shared" ca="1" si="94"/>
        <v>0</v>
      </c>
      <c r="CC125" s="159">
        <f t="shared" ca="1" si="94"/>
        <v>0</v>
      </c>
      <c r="CD125" s="159">
        <f t="shared" ca="1" si="94"/>
        <v>0</v>
      </c>
      <c r="CE125" s="159">
        <f t="shared" ca="1" si="94"/>
        <v>0</v>
      </c>
      <c r="CF125" s="159">
        <f t="shared" ca="1" si="94"/>
        <v>0</v>
      </c>
      <c r="CG125" s="159">
        <f t="shared" ca="1" si="94"/>
        <v>0</v>
      </c>
      <c r="CH125" s="159">
        <f t="shared" ca="1" si="94"/>
        <v>0</v>
      </c>
      <c r="CI125" s="159">
        <f t="shared" ca="1" si="94"/>
        <v>0</v>
      </c>
      <c r="CJ125" s="159">
        <f t="shared" ca="1" si="94"/>
        <v>0</v>
      </c>
      <c r="CK125" s="159">
        <f t="shared" ca="1" si="94"/>
        <v>0</v>
      </c>
      <c r="CL125" s="159">
        <f t="shared" ca="1" si="94"/>
        <v>0</v>
      </c>
      <c r="CM125" s="159">
        <f t="shared" ca="1" si="94"/>
        <v>0</v>
      </c>
      <c r="CN125" s="159">
        <f t="shared" ca="1" si="94"/>
        <v>0</v>
      </c>
      <c r="CO125" s="159">
        <f t="shared" ca="1" si="94"/>
        <v>0</v>
      </c>
      <c r="CP125" s="159">
        <f t="shared" ca="1" si="94"/>
        <v>0</v>
      </c>
      <c r="CQ125" s="159">
        <f t="shared" ca="1" si="94"/>
        <v>0</v>
      </c>
      <c r="CR125" s="159">
        <f t="shared" ca="1" si="94"/>
        <v>0</v>
      </c>
      <c r="CS125" s="159">
        <f t="shared" ca="1" si="94"/>
        <v>0</v>
      </c>
      <c r="CT125" s="159">
        <f t="shared" ca="1" si="94"/>
        <v>0</v>
      </c>
      <c r="CU125" s="159">
        <f t="shared" ca="1" si="94"/>
        <v>0</v>
      </c>
      <c r="CV125" s="159">
        <f t="shared" ca="1" si="94"/>
        <v>0</v>
      </c>
      <c r="CW125" s="159">
        <f t="shared" ca="1" si="94"/>
        <v>0</v>
      </c>
      <c r="CX125" s="159">
        <f t="shared" ca="1" si="94"/>
        <v>0</v>
      </c>
      <c r="CY125" s="159">
        <f t="shared" ca="1" si="94"/>
        <v>0</v>
      </c>
      <c r="CZ125" s="159">
        <f t="shared" ca="1" si="94"/>
        <v>0</v>
      </c>
    </row>
    <row r="126" spans="1:104" ht="12.75" hidden="1" customHeight="1" outlineLevel="1">
      <c r="A126" s="192" t="str">
        <f t="shared" ca="1" si="40"/>
        <v/>
      </c>
      <c r="B126" s="170"/>
      <c r="C126" s="171"/>
      <c r="D126" s="159">
        <f ca="1">IF(C36=1,0,'פריסת חובות'!B27)</f>
        <v>0</v>
      </c>
      <c r="E126" s="159">
        <f t="shared" ref="E126:AJ126" ca="1" si="95">D126-E36</f>
        <v>0</v>
      </c>
      <c r="F126" s="159">
        <f t="shared" ca="1" si="95"/>
        <v>0</v>
      </c>
      <c r="G126" s="159">
        <f t="shared" ca="1" si="95"/>
        <v>0</v>
      </c>
      <c r="H126" s="159">
        <f t="shared" ca="1" si="95"/>
        <v>0</v>
      </c>
      <c r="I126" s="159">
        <f t="shared" ca="1" si="95"/>
        <v>0</v>
      </c>
      <c r="J126" s="159">
        <f t="shared" ca="1" si="95"/>
        <v>0</v>
      </c>
      <c r="K126" s="159">
        <f t="shared" ca="1" si="95"/>
        <v>0</v>
      </c>
      <c r="L126" s="159">
        <f t="shared" ca="1" si="95"/>
        <v>0</v>
      </c>
      <c r="M126" s="159">
        <f t="shared" ca="1" si="95"/>
        <v>0</v>
      </c>
      <c r="N126" s="159">
        <f t="shared" ca="1" si="95"/>
        <v>0</v>
      </c>
      <c r="O126" s="159">
        <f t="shared" ca="1" si="95"/>
        <v>0</v>
      </c>
      <c r="P126" s="159">
        <f t="shared" ca="1" si="95"/>
        <v>0</v>
      </c>
      <c r="Q126" s="159">
        <f t="shared" ca="1" si="95"/>
        <v>0</v>
      </c>
      <c r="R126" s="159">
        <f t="shared" ca="1" si="95"/>
        <v>0</v>
      </c>
      <c r="S126" s="159">
        <f t="shared" ca="1" si="95"/>
        <v>0</v>
      </c>
      <c r="T126" s="159">
        <f t="shared" ca="1" si="95"/>
        <v>0</v>
      </c>
      <c r="U126" s="159">
        <f t="shared" ca="1" si="95"/>
        <v>0</v>
      </c>
      <c r="V126" s="159">
        <f t="shared" ca="1" si="95"/>
        <v>0</v>
      </c>
      <c r="W126" s="159">
        <f t="shared" ca="1" si="95"/>
        <v>0</v>
      </c>
      <c r="X126" s="159">
        <f t="shared" ca="1" si="95"/>
        <v>0</v>
      </c>
      <c r="Y126" s="159">
        <f t="shared" ca="1" si="95"/>
        <v>0</v>
      </c>
      <c r="Z126" s="159">
        <f t="shared" ca="1" si="95"/>
        <v>0</v>
      </c>
      <c r="AA126" s="159">
        <f t="shared" ca="1" si="95"/>
        <v>0</v>
      </c>
      <c r="AB126" s="159">
        <f t="shared" ca="1" si="95"/>
        <v>0</v>
      </c>
      <c r="AC126" s="159">
        <f t="shared" ca="1" si="95"/>
        <v>0</v>
      </c>
      <c r="AD126" s="159">
        <f t="shared" ca="1" si="95"/>
        <v>0</v>
      </c>
      <c r="AE126" s="159">
        <f t="shared" ca="1" si="95"/>
        <v>0</v>
      </c>
      <c r="AF126" s="159">
        <f t="shared" ca="1" si="95"/>
        <v>0</v>
      </c>
      <c r="AG126" s="159">
        <f t="shared" ca="1" si="95"/>
        <v>0</v>
      </c>
      <c r="AH126" s="159">
        <f t="shared" ca="1" si="95"/>
        <v>0</v>
      </c>
      <c r="AI126" s="159">
        <f t="shared" ca="1" si="95"/>
        <v>0</v>
      </c>
      <c r="AJ126" s="159">
        <f t="shared" ca="1" si="95"/>
        <v>0</v>
      </c>
      <c r="AK126" s="159">
        <f t="shared" ref="AK126:BP126" ca="1" si="96">AJ126-AK36</f>
        <v>0</v>
      </c>
      <c r="AL126" s="159">
        <f t="shared" ca="1" si="96"/>
        <v>0</v>
      </c>
      <c r="AM126" s="159">
        <f t="shared" ca="1" si="96"/>
        <v>0</v>
      </c>
      <c r="AN126" s="159">
        <f t="shared" ca="1" si="96"/>
        <v>0</v>
      </c>
      <c r="AO126" s="159">
        <f t="shared" ca="1" si="96"/>
        <v>0</v>
      </c>
      <c r="AP126" s="159">
        <f t="shared" ca="1" si="96"/>
        <v>0</v>
      </c>
      <c r="AQ126" s="159">
        <f t="shared" ca="1" si="96"/>
        <v>0</v>
      </c>
      <c r="AR126" s="159">
        <f t="shared" ca="1" si="96"/>
        <v>0</v>
      </c>
      <c r="AS126" s="159">
        <f t="shared" ca="1" si="96"/>
        <v>0</v>
      </c>
      <c r="AT126" s="159">
        <f t="shared" ca="1" si="96"/>
        <v>0</v>
      </c>
      <c r="AU126" s="159">
        <f t="shared" ca="1" si="96"/>
        <v>0</v>
      </c>
      <c r="AV126" s="159">
        <f t="shared" ca="1" si="96"/>
        <v>0</v>
      </c>
      <c r="AW126" s="159">
        <f t="shared" ca="1" si="96"/>
        <v>0</v>
      </c>
      <c r="AX126" s="159">
        <f t="shared" ca="1" si="96"/>
        <v>0</v>
      </c>
      <c r="AY126" s="159">
        <f t="shared" ca="1" si="96"/>
        <v>0</v>
      </c>
      <c r="AZ126" s="159">
        <f t="shared" ca="1" si="96"/>
        <v>0</v>
      </c>
      <c r="BA126" s="159">
        <f t="shared" ca="1" si="96"/>
        <v>0</v>
      </c>
      <c r="BB126" s="159">
        <f t="shared" ca="1" si="96"/>
        <v>0</v>
      </c>
      <c r="BC126" s="159">
        <f t="shared" ca="1" si="96"/>
        <v>0</v>
      </c>
      <c r="BD126" s="159">
        <f t="shared" ca="1" si="96"/>
        <v>0</v>
      </c>
      <c r="BE126" s="159">
        <f t="shared" ca="1" si="96"/>
        <v>0</v>
      </c>
      <c r="BF126" s="159">
        <f t="shared" ca="1" si="96"/>
        <v>0</v>
      </c>
      <c r="BG126" s="159">
        <f t="shared" ca="1" si="96"/>
        <v>0</v>
      </c>
      <c r="BH126" s="159">
        <f t="shared" ca="1" si="96"/>
        <v>0</v>
      </c>
      <c r="BI126" s="159">
        <f t="shared" ca="1" si="96"/>
        <v>0</v>
      </c>
      <c r="BJ126" s="159">
        <f t="shared" ca="1" si="96"/>
        <v>0</v>
      </c>
      <c r="BK126" s="159">
        <f t="shared" ca="1" si="96"/>
        <v>0</v>
      </c>
      <c r="BL126" s="159">
        <f t="shared" ca="1" si="96"/>
        <v>0</v>
      </c>
      <c r="BM126" s="159">
        <f t="shared" ca="1" si="96"/>
        <v>0</v>
      </c>
      <c r="BN126" s="159">
        <f t="shared" ca="1" si="96"/>
        <v>0</v>
      </c>
      <c r="BO126" s="159">
        <f t="shared" ca="1" si="96"/>
        <v>0</v>
      </c>
      <c r="BP126" s="159">
        <f t="shared" ca="1" si="96"/>
        <v>0</v>
      </c>
      <c r="BQ126" s="159">
        <f t="shared" ref="BQ126:CZ126" ca="1" si="97">BP126-BQ36</f>
        <v>0</v>
      </c>
      <c r="BR126" s="159">
        <f t="shared" ca="1" si="97"/>
        <v>0</v>
      </c>
      <c r="BS126" s="159">
        <f t="shared" ca="1" si="97"/>
        <v>0</v>
      </c>
      <c r="BT126" s="159">
        <f t="shared" ca="1" si="97"/>
        <v>0</v>
      </c>
      <c r="BU126" s="159">
        <f t="shared" ca="1" si="97"/>
        <v>0</v>
      </c>
      <c r="BV126" s="159">
        <f t="shared" ca="1" si="97"/>
        <v>0</v>
      </c>
      <c r="BW126" s="159">
        <f t="shared" ca="1" si="97"/>
        <v>0</v>
      </c>
      <c r="BX126" s="159">
        <f t="shared" ca="1" si="97"/>
        <v>0</v>
      </c>
      <c r="BY126" s="159">
        <f t="shared" ca="1" si="97"/>
        <v>0</v>
      </c>
      <c r="BZ126" s="159">
        <f t="shared" ca="1" si="97"/>
        <v>0</v>
      </c>
      <c r="CA126" s="159">
        <f t="shared" ca="1" si="97"/>
        <v>0</v>
      </c>
      <c r="CB126" s="159">
        <f t="shared" ca="1" si="97"/>
        <v>0</v>
      </c>
      <c r="CC126" s="159">
        <f t="shared" ca="1" si="97"/>
        <v>0</v>
      </c>
      <c r="CD126" s="159">
        <f t="shared" ca="1" si="97"/>
        <v>0</v>
      </c>
      <c r="CE126" s="159">
        <f t="shared" ca="1" si="97"/>
        <v>0</v>
      </c>
      <c r="CF126" s="159">
        <f t="shared" ca="1" si="97"/>
        <v>0</v>
      </c>
      <c r="CG126" s="159">
        <f t="shared" ca="1" si="97"/>
        <v>0</v>
      </c>
      <c r="CH126" s="159">
        <f t="shared" ca="1" si="97"/>
        <v>0</v>
      </c>
      <c r="CI126" s="159">
        <f t="shared" ca="1" si="97"/>
        <v>0</v>
      </c>
      <c r="CJ126" s="159">
        <f t="shared" ca="1" si="97"/>
        <v>0</v>
      </c>
      <c r="CK126" s="159">
        <f t="shared" ca="1" si="97"/>
        <v>0</v>
      </c>
      <c r="CL126" s="159">
        <f t="shared" ca="1" si="97"/>
        <v>0</v>
      </c>
      <c r="CM126" s="159">
        <f t="shared" ca="1" si="97"/>
        <v>0</v>
      </c>
      <c r="CN126" s="159">
        <f t="shared" ca="1" si="97"/>
        <v>0</v>
      </c>
      <c r="CO126" s="159">
        <f t="shared" ca="1" si="97"/>
        <v>0</v>
      </c>
      <c r="CP126" s="159">
        <f t="shared" ca="1" si="97"/>
        <v>0</v>
      </c>
      <c r="CQ126" s="159">
        <f t="shared" ca="1" si="97"/>
        <v>0</v>
      </c>
      <c r="CR126" s="159">
        <f t="shared" ca="1" si="97"/>
        <v>0</v>
      </c>
      <c r="CS126" s="159">
        <f t="shared" ca="1" si="97"/>
        <v>0</v>
      </c>
      <c r="CT126" s="159">
        <f t="shared" ca="1" si="97"/>
        <v>0</v>
      </c>
      <c r="CU126" s="159">
        <f t="shared" ca="1" si="97"/>
        <v>0</v>
      </c>
      <c r="CV126" s="159">
        <f t="shared" ca="1" si="97"/>
        <v>0</v>
      </c>
      <c r="CW126" s="159">
        <f t="shared" ca="1" si="97"/>
        <v>0</v>
      </c>
      <c r="CX126" s="159">
        <f t="shared" ca="1" si="97"/>
        <v>0</v>
      </c>
      <c r="CY126" s="159">
        <f t="shared" ca="1" si="97"/>
        <v>0</v>
      </c>
      <c r="CZ126" s="159">
        <f t="shared" ca="1" si="97"/>
        <v>0</v>
      </c>
    </row>
    <row r="127" spans="1:104" ht="12.75" hidden="1" customHeight="1" outlineLevel="1">
      <c r="A127" s="192" t="str">
        <f t="shared" ca="1" si="40"/>
        <v/>
      </c>
      <c r="B127" s="170"/>
      <c r="C127" s="171"/>
      <c r="D127" s="159">
        <f ca="1">IF(C37=1,0,'פריסת חובות'!B28)</f>
        <v>0</v>
      </c>
      <c r="E127" s="159">
        <f t="shared" ref="E127:AJ127" ca="1" si="98">D127-E37</f>
        <v>0</v>
      </c>
      <c r="F127" s="159">
        <f t="shared" ca="1" si="98"/>
        <v>0</v>
      </c>
      <c r="G127" s="159">
        <f t="shared" ca="1" si="98"/>
        <v>0</v>
      </c>
      <c r="H127" s="159">
        <f t="shared" ca="1" si="98"/>
        <v>0</v>
      </c>
      <c r="I127" s="159">
        <f t="shared" ca="1" si="98"/>
        <v>0</v>
      </c>
      <c r="J127" s="159">
        <f t="shared" ca="1" si="98"/>
        <v>0</v>
      </c>
      <c r="K127" s="159">
        <f t="shared" ca="1" si="98"/>
        <v>0</v>
      </c>
      <c r="L127" s="159">
        <f t="shared" ca="1" si="98"/>
        <v>0</v>
      </c>
      <c r="M127" s="159">
        <f t="shared" ca="1" si="98"/>
        <v>0</v>
      </c>
      <c r="N127" s="159">
        <f t="shared" ca="1" si="98"/>
        <v>0</v>
      </c>
      <c r="O127" s="159">
        <f t="shared" ca="1" si="98"/>
        <v>0</v>
      </c>
      <c r="P127" s="159">
        <f t="shared" ca="1" si="98"/>
        <v>0</v>
      </c>
      <c r="Q127" s="159">
        <f t="shared" ca="1" si="98"/>
        <v>0</v>
      </c>
      <c r="R127" s="159">
        <f t="shared" ca="1" si="98"/>
        <v>0</v>
      </c>
      <c r="S127" s="159">
        <f t="shared" ca="1" si="98"/>
        <v>0</v>
      </c>
      <c r="T127" s="159">
        <f t="shared" ca="1" si="98"/>
        <v>0</v>
      </c>
      <c r="U127" s="159">
        <f t="shared" ca="1" si="98"/>
        <v>0</v>
      </c>
      <c r="V127" s="159">
        <f t="shared" ca="1" si="98"/>
        <v>0</v>
      </c>
      <c r="W127" s="159">
        <f t="shared" ca="1" si="98"/>
        <v>0</v>
      </c>
      <c r="X127" s="159">
        <f t="shared" ca="1" si="98"/>
        <v>0</v>
      </c>
      <c r="Y127" s="159">
        <f t="shared" ca="1" si="98"/>
        <v>0</v>
      </c>
      <c r="Z127" s="159">
        <f t="shared" ca="1" si="98"/>
        <v>0</v>
      </c>
      <c r="AA127" s="159">
        <f t="shared" ca="1" si="98"/>
        <v>0</v>
      </c>
      <c r="AB127" s="159">
        <f t="shared" ca="1" si="98"/>
        <v>0</v>
      </c>
      <c r="AC127" s="159">
        <f t="shared" ca="1" si="98"/>
        <v>0</v>
      </c>
      <c r="AD127" s="159">
        <f t="shared" ca="1" si="98"/>
        <v>0</v>
      </c>
      <c r="AE127" s="159">
        <f t="shared" ca="1" si="98"/>
        <v>0</v>
      </c>
      <c r="AF127" s="159">
        <f t="shared" ca="1" si="98"/>
        <v>0</v>
      </c>
      <c r="AG127" s="159">
        <f t="shared" ca="1" si="98"/>
        <v>0</v>
      </c>
      <c r="AH127" s="159">
        <f t="shared" ca="1" si="98"/>
        <v>0</v>
      </c>
      <c r="AI127" s="159">
        <f t="shared" ca="1" si="98"/>
        <v>0</v>
      </c>
      <c r="AJ127" s="159">
        <f t="shared" ca="1" si="98"/>
        <v>0</v>
      </c>
      <c r="AK127" s="159">
        <f t="shared" ref="AK127:BP127" ca="1" si="99">AJ127-AK37</f>
        <v>0</v>
      </c>
      <c r="AL127" s="159">
        <f t="shared" ca="1" si="99"/>
        <v>0</v>
      </c>
      <c r="AM127" s="159">
        <f t="shared" ca="1" si="99"/>
        <v>0</v>
      </c>
      <c r="AN127" s="159">
        <f t="shared" ca="1" si="99"/>
        <v>0</v>
      </c>
      <c r="AO127" s="159">
        <f t="shared" ca="1" si="99"/>
        <v>0</v>
      </c>
      <c r="AP127" s="159">
        <f t="shared" ca="1" si="99"/>
        <v>0</v>
      </c>
      <c r="AQ127" s="159">
        <f t="shared" ca="1" si="99"/>
        <v>0</v>
      </c>
      <c r="AR127" s="159">
        <f t="shared" ca="1" si="99"/>
        <v>0</v>
      </c>
      <c r="AS127" s="159">
        <f t="shared" ca="1" si="99"/>
        <v>0</v>
      </c>
      <c r="AT127" s="159">
        <f t="shared" ca="1" si="99"/>
        <v>0</v>
      </c>
      <c r="AU127" s="159">
        <f t="shared" ca="1" si="99"/>
        <v>0</v>
      </c>
      <c r="AV127" s="159">
        <f t="shared" ca="1" si="99"/>
        <v>0</v>
      </c>
      <c r="AW127" s="159">
        <f t="shared" ca="1" si="99"/>
        <v>0</v>
      </c>
      <c r="AX127" s="159">
        <f t="shared" ca="1" si="99"/>
        <v>0</v>
      </c>
      <c r="AY127" s="159">
        <f t="shared" ca="1" si="99"/>
        <v>0</v>
      </c>
      <c r="AZ127" s="159">
        <f t="shared" ca="1" si="99"/>
        <v>0</v>
      </c>
      <c r="BA127" s="159">
        <f t="shared" ca="1" si="99"/>
        <v>0</v>
      </c>
      <c r="BB127" s="159">
        <f t="shared" ca="1" si="99"/>
        <v>0</v>
      </c>
      <c r="BC127" s="159">
        <f t="shared" ca="1" si="99"/>
        <v>0</v>
      </c>
      <c r="BD127" s="159">
        <f t="shared" ca="1" si="99"/>
        <v>0</v>
      </c>
      <c r="BE127" s="159">
        <f t="shared" ca="1" si="99"/>
        <v>0</v>
      </c>
      <c r="BF127" s="159">
        <f t="shared" ca="1" si="99"/>
        <v>0</v>
      </c>
      <c r="BG127" s="159">
        <f t="shared" ca="1" si="99"/>
        <v>0</v>
      </c>
      <c r="BH127" s="159">
        <f t="shared" ca="1" si="99"/>
        <v>0</v>
      </c>
      <c r="BI127" s="159">
        <f t="shared" ca="1" si="99"/>
        <v>0</v>
      </c>
      <c r="BJ127" s="159">
        <f t="shared" ca="1" si="99"/>
        <v>0</v>
      </c>
      <c r="BK127" s="159">
        <f t="shared" ca="1" si="99"/>
        <v>0</v>
      </c>
      <c r="BL127" s="159">
        <f t="shared" ca="1" si="99"/>
        <v>0</v>
      </c>
      <c r="BM127" s="159">
        <f t="shared" ca="1" si="99"/>
        <v>0</v>
      </c>
      <c r="BN127" s="159">
        <f t="shared" ca="1" si="99"/>
        <v>0</v>
      </c>
      <c r="BO127" s="159">
        <f t="shared" ca="1" si="99"/>
        <v>0</v>
      </c>
      <c r="BP127" s="159">
        <f t="shared" ca="1" si="99"/>
        <v>0</v>
      </c>
      <c r="BQ127" s="159">
        <f t="shared" ref="BQ127:CZ127" ca="1" si="100">BP127-BQ37</f>
        <v>0</v>
      </c>
      <c r="BR127" s="159">
        <f t="shared" ca="1" si="100"/>
        <v>0</v>
      </c>
      <c r="BS127" s="159">
        <f t="shared" ca="1" si="100"/>
        <v>0</v>
      </c>
      <c r="BT127" s="159">
        <f t="shared" ca="1" si="100"/>
        <v>0</v>
      </c>
      <c r="BU127" s="159">
        <f t="shared" ca="1" si="100"/>
        <v>0</v>
      </c>
      <c r="BV127" s="159">
        <f t="shared" ca="1" si="100"/>
        <v>0</v>
      </c>
      <c r="BW127" s="159">
        <f t="shared" ca="1" si="100"/>
        <v>0</v>
      </c>
      <c r="BX127" s="159">
        <f t="shared" ca="1" si="100"/>
        <v>0</v>
      </c>
      <c r="BY127" s="159">
        <f t="shared" ca="1" si="100"/>
        <v>0</v>
      </c>
      <c r="BZ127" s="159">
        <f t="shared" ca="1" si="100"/>
        <v>0</v>
      </c>
      <c r="CA127" s="159">
        <f t="shared" ca="1" si="100"/>
        <v>0</v>
      </c>
      <c r="CB127" s="159">
        <f t="shared" ca="1" si="100"/>
        <v>0</v>
      </c>
      <c r="CC127" s="159">
        <f t="shared" ca="1" si="100"/>
        <v>0</v>
      </c>
      <c r="CD127" s="159">
        <f t="shared" ca="1" si="100"/>
        <v>0</v>
      </c>
      <c r="CE127" s="159">
        <f t="shared" ca="1" si="100"/>
        <v>0</v>
      </c>
      <c r="CF127" s="159">
        <f t="shared" ca="1" si="100"/>
        <v>0</v>
      </c>
      <c r="CG127" s="159">
        <f t="shared" ca="1" si="100"/>
        <v>0</v>
      </c>
      <c r="CH127" s="159">
        <f t="shared" ca="1" si="100"/>
        <v>0</v>
      </c>
      <c r="CI127" s="159">
        <f t="shared" ca="1" si="100"/>
        <v>0</v>
      </c>
      <c r="CJ127" s="159">
        <f t="shared" ca="1" si="100"/>
        <v>0</v>
      </c>
      <c r="CK127" s="159">
        <f t="shared" ca="1" si="100"/>
        <v>0</v>
      </c>
      <c r="CL127" s="159">
        <f t="shared" ca="1" si="100"/>
        <v>0</v>
      </c>
      <c r="CM127" s="159">
        <f t="shared" ca="1" si="100"/>
        <v>0</v>
      </c>
      <c r="CN127" s="159">
        <f t="shared" ca="1" si="100"/>
        <v>0</v>
      </c>
      <c r="CO127" s="159">
        <f t="shared" ca="1" si="100"/>
        <v>0</v>
      </c>
      <c r="CP127" s="159">
        <f t="shared" ca="1" si="100"/>
        <v>0</v>
      </c>
      <c r="CQ127" s="159">
        <f t="shared" ca="1" si="100"/>
        <v>0</v>
      </c>
      <c r="CR127" s="159">
        <f t="shared" ca="1" si="100"/>
        <v>0</v>
      </c>
      <c r="CS127" s="159">
        <f t="shared" ca="1" si="100"/>
        <v>0</v>
      </c>
      <c r="CT127" s="159">
        <f t="shared" ca="1" si="100"/>
        <v>0</v>
      </c>
      <c r="CU127" s="159">
        <f t="shared" ca="1" si="100"/>
        <v>0</v>
      </c>
      <c r="CV127" s="159">
        <f t="shared" ca="1" si="100"/>
        <v>0</v>
      </c>
      <c r="CW127" s="159">
        <f t="shared" ca="1" si="100"/>
        <v>0</v>
      </c>
      <c r="CX127" s="159">
        <f t="shared" ca="1" si="100"/>
        <v>0</v>
      </c>
      <c r="CY127" s="159">
        <f t="shared" ca="1" si="100"/>
        <v>0</v>
      </c>
      <c r="CZ127" s="159">
        <f t="shared" ca="1" si="100"/>
        <v>0</v>
      </c>
    </row>
    <row r="128" spans="1:104" ht="12.75" hidden="1" customHeight="1" outlineLevel="1">
      <c r="A128" s="192" t="str">
        <f t="shared" ca="1" si="40"/>
        <v/>
      </c>
      <c r="B128" s="170"/>
      <c r="C128" s="171"/>
      <c r="D128" s="159">
        <f ca="1">IF(C38=1,0,'פריסת חובות'!B29)</f>
        <v>0</v>
      </c>
      <c r="E128" s="159">
        <f t="shared" ref="E128:AJ128" ca="1" si="101">D128-E38</f>
        <v>0</v>
      </c>
      <c r="F128" s="159">
        <f t="shared" ca="1" si="101"/>
        <v>0</v>
      </c>
      <c r="G128" s="159">
        <f t="shared" ca="1" si="101"/>
        <v>0</v>
      </c>
      <c r="H128" s="159">
        <f t="shared" ca="1" si="101"/>
        <v>0</v>
      </c>
      <c r="I128" s="159">
        <f t="shared" ca="1" si="101"/>
        <v>0</v>
      </c>
      <c r="J128" s="159">
        <f t="shared" ca="1" si="101"/>
        <v>0</v>
      </c>
      <c r="K128" s="159">
        <f t="shared" ca="1" si="101"/>
        <v>0</v>
      </c>
      <c r="L128" s="159">
        <f t="shared" ca="1" si="101"/>
        <v>0</v>
      </c>
      <c r="M128" s="159">
        <f t="shared" ca="1" si="101"/>
        <v>0</v>
      </c>
      <c r="N128" s="159">
        <f t="shared" ca="1" si="101"/>
        <v>0</v>
      </c>
      <c r="O128" s="159">
        <f t="shared" ca="1" si="101"/>
        <v>0</v>
      </c>
      <c r="P128" s="159">
        <f t="shared" ca="1" si="101"/>
        <v>0</v>
      </c>
      <c r="Q128" s="159">
        <f t="shared" ca="1" si="101"/>
        <v>0</v>
      </c>
      <c r="R128" s="159">
        <f t="shared" ca="1" si="101"/>
        <v>0</v>
      </c>
      <c r="S128" s="159">
        <f t="shared" ca="1" si="101"/>
        <v>0</v>
      </c>
      <c r="T128" s="159">
        <f t="shared" ca="1" si="101"/>
        <v>0</v>
      </c>
      <c r="U128" s="159">
        <f t="shared" ca="1" si="101"/>
        <v>0</v>
      </c>
      <c r="V128" s="159">
        <f t="shared" ca="1" si="101"/>
        <v>0</v>
      </c>
      <c r="W128" s="159">
        <f t="shared" ca="1" si="101"/>
        <v>0</v>
      </c>
      <c r="X128" s="159">
        <f t="shared" ca="1" si="101"/>
        <v>0</v>
      </c>
      <c r="Y128" s="159">
        <f t="shared" ca="1" si="101"/>
        <v>0</v>
      </c>
      <c r="Z128" s="159">
        <f t="shared" ca="1" si="101"/>
        <v>0</v>
      </c>
      <c r="AA128" s="159">
        <f t="shared" ca="1" si="101"/>
        <v>0</v>
      </c>
      <c r="AB128" s="159">
        <f t="shared" ca="1" si="101"/>
        <v>0</v>
      </c>
      <c r="AC128" s="159">
        <f t="shared" ca="1" si="101"/>
        <v>0</v>
      </c>
      <c r="AD128" s="159">
        <f t="shared" ca="1" si="101"/>
        <v>0</v>
      </c>
      <c r="AE128" s="159">
        <f t="shared" ca="1" si="101"/>
        <v>0</v>
      </c>
      <c r="AF128" s="159">
        <f t="shared" ca="1" si="101"/>
        <v>0</v>
      </c>
      <c r="AG128" s="159">
        <f t="shared" ca="1" si="101"/>
        <v>0</v>
      </c>
      <c r="AH128" s="159">
        <f t="shared" ca="1" si="101"/>
        <v>0</v>
      </c>
      <c r="AI128" s="159">
        <f t="shared" ca="1" si="101"/>
        <v>0</v>
      </c>
      <c r="AJ128" s="159">
        <f t="shared" ca="1" si="101"/>
        <v>0</v>
      </c>
      <c r="AK128" s="159">
        <f t="shared" ref="AK128:BP128" ca="1" si="102">AJ128-AK38</f>
        <v>0</v>
      </c>
      <c r="AL128" s="159">
        <f t="shared" ca="1" si="102"/>
        <v>0</v>
      </c>
      <c r="AM128" s="159">
        <f t="shared" ca="1" si="102"/>
        <v>0</v>
      </c>
      <c r="AN128" s="159">
        <f t="shared" ca="1" si="102"/>
        <v>0</v>
      </c>
      <c r="AO128" s="159">
        <f t="shared" ca="1" si="102"/>
        <v>0</v>
      </c>
      <c r="AP128" s="159">
        <f t="shared" ca="1" si="102"/>
        <v>0</v>
      </c>
      <c r="AQ128" s="159">
        <f t="shared" ca="1" si="102"/>
        <v>0</v>
      </c>
      <c r="AR128" s="159">
        <f t="shared" ca="1" si="102"/>
        <v>0</v>
      </c>
      <c r="AS128" s="159">
        <f t="shared" ca="1" si="102"/>
        <v>0</v>
      </c>
      <c r="AT128" s="159">
        <f t="shared" ca="1" si="102"/>
        <v>0</v>
      </c>
      <c r="AU128" s="159">
        <f t="shared" ca="1" si="102"/>
        <v>0</v>
      </c>
      <c r="AV128" s="159">
        <f t="shared" ca="1" si="102"/>
        <v>0</v>
      </c>
      <c r="AW128" s="159">
        <f t="shared" ca="1" si="102"/>
        <v>0</v>
      </c>
      <c r="AX128" s="159">
        <f t="shared" ca="1" si="102"/>
        <v>0</v>
      </c>
      <c r="AY128" s="159">
        <f t="shared" ca="1" si="102"/>
        <v>0</v>
      </c>
      <c r="AZ128" s="159">
        <f t="shared" ca="1" si="102"/>
        <v>0</v>
      </c>
      <c r="BA128" s="159">
        <f t="shared" ca="1" si="102"/>
        <v>0</v>
      </c>
      <c r="BB128" s="159">
        <f t="shared" ca="1" si="102"/>
        <v>0</v>
      </c>
      <c r="BC128" s="159">
        <f t="shared" ca="1" si="102"/>
        <v>0</v>
      </c>
      <c r="BD128" s="159">
        <f t="shared" ca="1" si="102"/>
        <v>0</v>
      </c>
      <c r="BE128" s="159">
        <f t="shared" ca="1" si="102"/>
        <v>0</v>
      </c>
      <c r="BF128" s="159">
        <f t="shared" ca="1" si="102"/>
        <v>0</v>
      </c>
      <c r="BG128" s="159">
        <f t="shared" ca="1" si="102"/>
        <v>0</v>
      </c>
      <c r="BH128" s="159">
        <f t="shared" ca="1" si="102"/>
        <v>0</v>
      </c>
      <c r="BI128" s="159">
        <f t="shared" ca="1" si="102"/>
        <v>0</v>
      </c>
      <c r="BJ128" s="159">
        <f t="shared" ca="1" si="102"/>
        <v>0</v>
      </c>
      <c r="BK128" s="159">
        <f t="shared" ca="1" si="102"/>
        <v>0</v>
      </c>
      <c r="BL128" s="159">
        <f t="shared" ca="1" si="102"/>
        <v>0</v>
      </c>
      <c r="BM128" s="159">
        <f t="shared" ca="1" si="102"/>
        <v>0</v>
      </c>
      <c r="BN128" s="159">
        <f t="shared" ca="1" si="102"/>
        <v>0</v>
      </c>
      <c r="BO128" s="159">
        <f t="shared" ca="1" si="102"/>
        <v>0</v>
      </c>
      <c r="BP128" s="159">
        <f t="shared" ca="1" si="102"/>
        <v>0</v>
      </c>
      <c r="BQ128" s="159">
        <f t="shared" ref="BQ128:CZ128" ca="1" si="103">BP128-BQ38</f>
        <v>0</v>
      </c>
      <c r="BR128" s="159">
        <f t="shared" ca="1" si="103"/>
        <v>0</v>
      </c>
      <c r="BS128" s="159">
        <f t="shared" ca="1" si="103"/>
        <v>0</v>
      </c>
      <c r="BT128" s="159">
        <f t="shared" ca="1" si="103"/>
        <v>0</v>
      </c>
      <c r="BU128" s="159">
        <f t="shared" ca="1" si="103"/>
        <v>0</v>
      </c>
      <c r="BV128" s="159">
        <f t="shared" ca="1" si="103"/>
        <v>0</v>
      </c>
      <c r="BW128" s="159">
        <f t="shared" ca="1" si="103"/>
        <v>0</v>
      </c>
      <c r="BX128" s="159">
        <f t="shared" ca="1" si="103"/>
        <v>0</v>
      </c>
      <c r="BY128" s="159">
        <f t="shared" ca="1" si="103"/>
        <v>0</v>
      </c>
      <c r="BZ128" s="159">
        <f t="shared" ca="1" si="103"/>
        <v>0</v>
      </c>
      <c r="CA128" s="159">
        <f t="shared" ca="1" si="103"/>
        <v>0</v>
      </c>
      <c r="CB128" s="159">
        <f t="shared" ca="1" si="103"/>
        <v>0</v>
      </c>
      <c r="CC128" s="159">
        <f t="shared" ca="1" si="103"/>
        <v>0</v>
      </c>
      <c r="CD128" s="159">
        <f t="shared" ca="1" si="103"/>
        <v>0</v>
      </c>
      <c r="CE128" s="159">
        <f t="shared" ca="1" si="103"/>
        <v>0</v>
      </c>
      <c r="CF128" s="159">
        <f t="shared" ca="1" si="103"/>
        <v>0</v>
      </c>
      <c r="CG128" s="159">
        <f t="shared" ca="1" si="103"/>
        <v>0</v>
      </c>
      <c r="CH128" s="159">
        <f t="shared" ca="1" si="103"/>
        <v>0</v>
      </c>
      <c r="CI128" s="159">
        <f t="shared" ca="1" si="103"/>
        <v>0</v>
      </c>
      <c r="CJ128" s="159">
        <f t="shared" ca="1" si="103"/>
        <v>0</v>
      </c>
      <c r="CK128" s="159">
        <f t="shared" ca="1" si="103"/>
        <v>0</v>
      </c>
      <c r="CL128" s="159">
        <f t="shared" ca="1" si="103"/>
        <v>0</v>
      </c>
      <c r="CM128" s="159">
        <f t="shared" ca="1" si="103"/>
        <v>0</v>
      </c>
      <c r="CN128" s="159">
        <f t="shared" ca="1" si="103"/>
        <v>0</v>
      </c>
      <c r="CO128" s="159">
        <f t="shared" ca="1" si="103"/>
        <v>0</v>
      </c>
      <c r="CP128" s="159">
        <f t="shared" ca="1" si="103"/>
        <v>0</v>
      </c>
      <c r="CQ128" s="159">
        <f t="shared" ca="1" si="103"/>
        <v>0</v>
      </c>
      <c r="CR128" s="159">
        <f t="shared" ca="1" si="103"/>
        <v>0</v>
      </c>
      <c r="CS128" s="159">
        <f t="shared" ca="1" si="103"/>
        <v>0</v>
      </c>
      <c r="CT128" s="159">
        <f t="shared" ca="1" si="103"/>
        <v>0</v>
      </c>
      <c r="CU128" s="159">
        <f t="shared" ca="1" si="103"/>
        <v>0</v>
      </c>
      <c r="CV128" s="159">
        <f t="shared" ca="1" si="103"/>
        <v>0</v>
      </c>
      <c r="CW128" s="159">
        <f t="shared" ca="1" si="103"/>
        <v>0</v>
      </c>
      <c r="CX128" s="159">
        <f t="shared" ca="1" si="103"/>
        <v>0</v>
      </c>
      <c r="CY128" s="159">
        <f t="shared" ca="1" si="103"/>
        <v>0</v>
      </c>
      <c r="CZ128" s="159">
        <f t="shared" ca="1" si="103"/>
        <v>0</v>
      </c>
    </row>
    <row r="129" spans="1:105" ht="12.75" hidden="1" customHeight="1" outlineLevel="1">
      <c r="A129" s="192" t="str">
        <f t="shared" ca="1" si="40"/>
        <v/>
      </c>
      <c r="B129" s="170"/>
      <c r="C129" s="171"/>
      <c r="D129" s="159">
        <f ca="1">IF(C39=1,0,'פריסת חובות'!B30)</f>
        <v>0</v>
      </c>
      <c r="E129" s="159">
        <f t="shared" ref="E129:AJ129" ca="1" si="104">D129-E39</f>
        <v>0</v>
      </c>
      <c r="F129" s="159">
        <f t="shared" ca="1" si="104"/>
        <v>0</v>
      </c>
      <c r="G129" s="159">
        <f t="shared" ca="1" si="104"/>
        <v>0</v>
      </c>
      <c r="H129" s="159">
        <f t="shared" ca="1" si="104"/>
        <v>0</v>
      </c>
      <c r="I129" s="159">
        <f t="shared" ca="1" si="104"/>
        <v>0</v>
      </c>
      <c r="J129" s="159">
        <f t="shared" ca="1" si="104"/>
        <v>0</v>
      </c>
      <c r="K129" s="159">
        <f t="shared" ca="1" si="104"/>
        <v>0</v>
      </c>
      <c r="L129" s="159">
        <f t="shared" ca="1" si="104"/>
        <v>0</v>
      </c>
      <c r="M129" s="159">
        <f t="shared" ca="1" si="104"/>
        <v>0</v>
      </c>
      <c r="N129" s="159">
        <f t="shared" ca="1" si="104"/>
        <v>0</v>
      </c>
      <c r="O129" s="159">
        <f t="shared" ca="1" si="104"/>
        <v>0</v>
      </c>
      <c r="P129" s="159">
        <f t="shared" ca="1" si="104"/>
        <v>0</v>
      </c>
      <c r="Q129" s="159">
        <f t="shared" ca="1" si="104"/>
        <v>0</v>
      </c>
      <c r="R129" s="159">
        <f t="shared" ca="1" si="104"/>
        <v>0</v>
      </c>
      <c r="S129" s="159">
        <f t="shared" ca="1" si="104"/>
        <v>0</v>
      </c>
      <c r="T129" s="159">
        <f t="shared" ca="1" si="104"/>
        <v>0</v>
      </c>
      <c r="U129" s="159">
        <f t="shared" ca="1" si="104"/>
        <v>0</v>
      </c>
      <c r="V129" s="159">
        <f t="shared" ca="1" si="104"/>
        <v>0</v>
      </c>
      <c r="W129" s="159">
        <f t="shared" ca="1" si="104"/>
        <v>0</v>
      </c>
      <c r="X129" s="159">
        <f t="shared" ca="1" si="104"/>
        <v>0</v>
      </c>
      <c r="Y129" s="159">
        <f t="shared" ca="1" si="104"/>
        <v>0</v>
      </c>
      <c r="Z129" s="159">
        <f t="shared" ca="1" si="104"/>
        <v>0</v>
      </c>
      <c r="AA129" s="159">
        <f t="shared" ca="1" si="104"/>
        <v>0</v>
      </c>
      <c r="AB129" s="159">
        <f t="shared" ca="1" si="104"/>
        <v>0</v>
      </c>
      <c r="AC129" s="159">
        <f t="shared" ca="1" si="104"/>
        <v>0</v>
      </c>
      <c r="AD129" s="159">
        <f t="shared" ca="1" si="104"/>
        <v>0</v>
      </c>
      <c r="AE129" s="159">
        <f t="shared" ca="1" si="104"/>
        <v>0</v>
      </c>
      <c r="AF129" s="159">
        <f t="shared" ca="1" si="104"/>
        <v>0</v>
      </c>
      <c r="AG129" s="159">
        <f t="shared" ca="1" si="104"/>
        <v>0</v>
      </c>
      <c r="AH129" s="159">
        <f t="shared" ca="1" si="104"/>
        <v>0</v>
      </c>
      <c r="AI129" s="159">
        <f t="shared" ca="1" si="104"/>
        <v>0</v>
      </c>
      <c r="AJ129" s="159">
        <f t="shared" ca="1" si="104"/>
        <v>0</v>
      </c>
      <c r="AK129" s="159">
        <f t="shared" ref="AK129:BP129" ca="1" si="105">AJ129-AK39</f>
        <v>0</v>
      </c>
      <c r="AL129" s="159">
        <f t="shared" ca="1" si="105"/>
        <v>0</v>
      </c>
      <c r="AM129" s="159">
        <f t="shared" ca="1" si="105"/>
        <v>0</v>
      </c>
      <c r="AN129" s="159">
        <f t="shared" ca="1" si="105"/>
        <v>0</v>
      </c>
      <c r="AO129" s="159">
        <f t="shared" ca="1" si="105"/>
        <v>0</v>
      </c>
      <c r="AP129" s="159">
        <f t="shared" ca="1" si="105"/>
        <v>0</v>
      </c>
      <c r="AQ129" s="159">
        <f t="shared" ca="1" si="105"/>
        <v>0</v>
      </c>
      <c r="AR129" s="159">
        <f t="shared" ca="1" si="105"/>
        <v>0</v>
      </c>
      <c r="AS129" s="159">
        <f t="shared" ca="1" si="105"/>
        <v>0</v>
      </c>
      <c r="AT129" s="159">
        <f t="shared" ca="1" si="105"/>
        <v>0</v>
      </c>
      <c r="AU129" s="159">
        <f t="shared" ca="1" si="105"/>
        <v>0</v>
      </c>
      <c r="AV129" s="159">
        <f t="shared" ca="1" si="105"/>
        <v>0</v>
      </c>
      <c r="AW129" s="159">
        <f t="shared" ca="1" si="105"/>
        <v>0</v>
      </c>
      <c r="AX129" s="159">
        <f t="shared" ca="1" si="105"/>
        <v>0</v>
      </c>
      <c r="AY129" s="159">
        <f t="shared" ca="1" si="105"/>
        <v>0</v>
      </c>
      <c r="AZ129" s="159">
        <f t="shared" ca="1" si="105"/>
        <v>0</v>
      </c>
      <c r="BA129" s="159">
        <f t="shared" ca="1" si="105"/>
        <v>0</v>
      </c>
      <c r="BB129" s="159">
        <f t="shared" ca="1" si="105"/>
        <v>0</v>
      </c>
      <c r="BC129" s="159">
        <f t="shared" ca="1" si="105"/>
        <v>0</v>
      </c>
      <c r="BD129" s="159">
        <f t="shared" ca="1" si="105"/>
        <v>0</v>
      </c>
      <c r="BE129" s="159">
        <f t="shared" ca="1" si="105"/>
        <v>0</v>
      </c>
      <c r="BF129" s="159">
        <f t="shared" ca="1" si="105"/>
        <v>0</v>
      </c>
      <c r="BG129" s="159">
        <f t="shared" ca="1" si="105"/>
        <v>0</v>
      </c>
      <c r="BH129" s="159">
        <f t="shared" ca="1" si="105"/>
        <v>0</v>
      </c>
      <c r="BI129" s="159">
        <f t="shared" ca="1" si="105"/>
        <v>0</v>
      </c>
      <c r="BJ129" s="159">
        <f t="shared" ca="1" si="105"/>
        <v>0</v>
      </c>
      <c r="BK129" s="159">
        <f t="shared" ca="1" si="105"/>
        <v>0</v>
      </c>
      <c r="BL129" s="159">
        <f t="shared" ca="1" si="105"/>
        <v>0</v>
      </c>
      <c r="BM129" s="159">
        <f t="shared" ca="1" si="105"/>
        <v>0</v>
      </c>
      <c r="BN129" s="159">
        <f t="shared" ca="1" si="105"/>
        <v>0</v>
      </c>
      <c r="BO129" s="159">
        <f t="shared" ca="1" si="105"/>
        <v>0</v>
      </c>
      <c r="BP129" s="159">
        <f t="shared" ca="1" si="105"/>
        <v>0</v>
      </c>
      <c r="BQ129" s="159">
        <f t="shared" ref="BQ129:CZ129" ca="1" si="106">BP129-BQ39</f>
        <v>0</v>
      </c>
      <c r="BR129" s="159">
        <f t="shared" ca="1" si="106"/>
        <v>0</v>
      </c>
      <c r="BS129" s="159">
        <f t="shared" ca="1" si="106"/>
        <v>0</v>
      </c>
      <c r="BT129" s="159">
        <f t="shared" ca="1" si="106"/>
        <v>0</v>
      </c>
      <c r="BU129" s="159">
        <f t="shared" ca="1" si="106"/>
        <v>0</v>
      </c>
      <c r="BV129" s="159">
        <f t="shared" ca="1" si="106"/>
        <v>0</v>
      </c>
      <c r="BW129" s="159">
        <f t="shared" ca="1" si="106"/>
        <v>0</v>
      </c>
      <c r="BX129" s="159">
        <f t="shared" ca="1" si="106"/>
        <v>0</v>
      </c>
      <c r="BY129" s="159">
        <f t="shared" ca="1" si="106"/>
        <v>0</v>
      </c>
      <c r="BZ129" s="159">
        <f t="shared" ca="1" si="106"/>
        <v>0</v>
      </c>
      <c r="CA129" s="159">
        <f t="shared" ca="1" si="106"/>
        <v>0</v>
      </c>
      <c r="CB129" s="159">
        <f t="shared" ca="1" si="106"/>
        <v>0</v>
      </c>
      <c r="CC129" s="159">
        <f t="shared" ca="1" si="106"/>
        <v>0</v>
      </c>
      <c r="CD129" s="159">
        <f t="shared" ca="1" si="106"/>
        <v>0</v>
      </c>
      <c r="CE129" s="159">
        <f t="shared" ca="1" si="106"/>
        <v>0</v>
      </c>
      <c r="CF129" s="159">
        <f t="shared" ca="1" si="106"/>
        <v>0</v>
      </c>
      <c r="CG129" s="159">
        <f t="shared" ca="1" si="106"/>
        <v>0</v>
      </c>
      <c r="CH129" s="159">
        <f t="shared" ca="1" si="106"/>
        <v>0</v>
      </c>
      <c r="CI129" s="159">
        <f t="shared" ca="1" si="106"/>
        <v>0</v>
      </c>
      <c r="CJ129" s="159">
        <f t="shared" ca="1" si="106"/>
        <v>0</v>
      </c>
      <c r="CK129" s="159">
        <f t="shared" ca="1" si="106"/>
        <v>0</v>
      </c>
      <c r="CL129" s="159">
        <f t="shared" ca="1" si="106"/>
        <v>0</v>
      </c>
      <c r="CM129" s="159">
        <f t="shared" ca="1" si="106"/>
        <v>0</v>
      </c>
      <c r="CN129" s="159">
        <f t="shared" ca="1" si="106"/>
        <v>0</v>
      </c>
      <c r="CO129" s="159">
        <f t="shared" ca="1" si="106"/>
        <v>0</v>
      </c>
      <c r="CP129" s="159">
        <f t="shared" ca="1" si="106"/>
        <v>0</v>
      </c>
      <c r="CQ129" s="159">
        <f t="shared" ca="1" si="106"/>
        <v>0</v>
      </c>
      <c r="CR129" s="159">
        <f t="shared" ca="1" si="106"/>
        <v>0</v>
      </c>
      <c r="CS129" s="159">
        <f t="shared" ca="1" si="106"/>
        <v>0</v>
      </c>
      <c r="CT129" s="159">
        <f t="shared" ca="1" si="106"/>
        <v>0</v>
      </c>
      <c r="CU129" s="159">
        <f t="shared" ca="1" si="106"/>
        <v>0</v>
      </c>
      <c r="CV129" s="159">
        <f t="shared" ca="1" si="106"/>
        <v>0</v>
      </c>
      <c r="CW129" s="159">
        <f t="shared" ca="1" si="106"/>
        <v>0</v>
      </c>
      <c r="CX129" s="159">
        <f t="shared" ca="1" si="106"/>
        <v>0</v>
      </c>
      <c r="CY129" s="159">
        <f t="shared" ca="1" si="106"/>
        <v>0</v>
      </c>
      <c r="CZ129" s="159">
        <f t="shared" ca="1" si="106"/>
        <v>0</v>
      </c>
    </row>
    <row r="130" spans="1:105" ht="12.75" hidden="1" customHeight="1" outlineLevel="1">
      <c r="A130" s="192" t="str">
        <f t="shared" ca="1" si="40"/>
        <v/>
      </c>
      <c r="B130" s="170"/>
      <c r="C130" s="171"/>
      <c r="D130" s="159">
        <f ca="1">IF(C40=1,0,'פריסת חובות'!B31)</f>
        <v>0</v>
      </c>
      <c r="E130" s="159">
        <f t="shared" ref="E130:AJ130" ca="1" si="107">D130-E40</f>
        <v>0</v>
      </c>
      <c r="F130" s="159">
        <f t="shared" ca="1" si="107"/>
        <v>0</v>
      </c>
      <c r="G130" s="159">
        <f t="shared" ca="1" si="107"/>
        <v>0</v>
      </c>
      <c r="H130" s="159">
        <f t="shared" ca="1" si="107"/>
        <v>0</v>
      </c>
      <c r="I130" s="159">
        <f t="shared" ca="1" si="107"/>
        <v>0</v>
      </c>
      <c r="J130" s="159">
        <f t="shared" ca="1" si="107"/>
        <v>0</v>
      </c>
      <c r="K130" s="159">
        <f t="shared" ca="1" si="107"/>
        <v>0</v>
      </c>
      <c r="L130" s="159">
        <f t="shared" ca="1" si="107"/>
        <v>0</v>
      </c>
      <c r="M130" s="159">
        <f t="shared" ca="1" si="107"/>
        <v>0</v>
      </c>
      <c r="N130" s="159">
        <f t="shared" ca="1" si="107"/>
        <v>0</v>
      </c>
      <c r="O130" s="159">
        <f t="shared" ca="1" si="107"/>
        <v>0</v>
      </c>
      <c r="P130" s="159">
        <f t="shared" ca="1" si="107"/>
        <v>0</v>
      </c>
      <c r="Q130" s="159">
        <f t="shared" ca="1" si="107"/>
        <v>0</v>
      </c>
      <c r="R130" s="159">
        <f t="shared" ca="1" si="107"/>
        <v>0</v>
      </c>
      <c r="S130" s="159">
        <f t="shared" ca="1" si="107"/>
        <v>0</v>
      </c>
      <c r="T130" s="159">
        <f t="shared" ca="1" si="107"/>
        <v>0</v>
      </c>
      <c r="U130" s="159">
        <f t="shared" ca="1" si="107"/>
        <v>0</v>
      </c>
      <c r="V130" s="159">
        <f t="shared" ca="1" si="107"/>
        <v>0</v>
      </c>
      <c r="W130" s="159">
        <f t="shared" ca="1" si="107"/>
        <v>0</v>
      </c>
      <c r="X130" s="159">
        <f t="shared" ca="1" si="107"/>
        <v>0</v>
      </c>
      <c r="Y130" s="159">
        <f t="shared" ca="1" si="107"/>
        <v>0</v>
      </c>
      <c r="Z130" s="159">
        <f t="shared" ca="1" si="107"/>
        <v>0</v>
      </c>
      <c r="AA130" s="159">
        <f t="shared" ca="1" si="107"/>
        <v>0</v>
      </c>
      <c r="AB130" s="159">
        <f t="shared" ca="1" si="107"/>
        <v>0</v>
      </c>
      <c r="AC130" s="159">
        <f t="shared" ca="1" si="107"/>
        <v>0</v>
      </c>
      <c r="AD130" s="159">
        <f t="shared" ca="1" si="107"/>
        <v>0</v>
      </c>
      <c r="AE130" s="159">
        <f t="shared" ca="1" si="107"/>
        <v>0</v>
      </c>
      <c r="AF130" s="159">
        <f t="shared" ca="1" si="107"/>
        <v>0</v>
      </c>
      <c r="AG130" s="159">
        <f t="shared" ca="1" si="107"/>
        <v>0</v>
      </c>
      <c r="AH130" s="159">
        <f t="shared" ca="1" si="107"/>
        <v>0</v>
      </c>
      <c r="AI130" s="159">
        <f t="shared" ca="1" si="107"/>
        <v>0</v>
      </c>
      <c r="AJ130" s="159">
        <f t="shared" ca="1" si="107"/>
        <v>0</v>
      </c>
      <c r="AK130" s="159">
        <f t="shared" ref="AK130:BP130" ca="1" si="108">AJ130-AK40</f>
        <v>0</v>
      </c>
      <c r="AL130" s="159">
        <f t="shared" ca="1" si="108"/>
        <v>0</v>
      </c>
      <c r="AM130" s="159">
        <f t="shared" ca="1" si="108"/>
        <v>0</v>
      </c>
      <c r="AN130" s="159">
        <f t="shared" ca="1" si="108"/>
        <v>0</v>
      </c>
      <c r="AO130" s="159">
        <f t="shared" ca="1" si="108"/>
        <v>0</v>
      </c>
      <c r="AP130" s="159">
        <f t="shared" ca="1" si="108"/>
        <v>0</v>
      </c>
      <c r="AQ130" s="159">
        <f t="shared" ca="1" si="108"/>
        <v>0</v>
      </c>
      <c r="AR130" s="159">
        <f t="shared" ca="1" si="108"/>
        <v>0</v>
      </c>
      <c r="AS130" s="159">
        <f t="shared" ca="1" si="108"/>
        <v>0</v>
      </c>
      <c r="AT130" s="159">
        <f t="shared" ca="1" si="108"/>
        <v>0</v>
      </c>
      <c r="AU130" s="159">
        <f t="shared" ca="1" si="108"/>
        <v>0</v>
      </c>
      <c r="AV130" s="159">
        <f t="shared" ca="1" si="108"/>
        <v>0</v>
      </c>
      <c r="AW130" s="159">
        <f t="shared" ca="1" si="108"/>
        <v>0</v>
      </c>
      <c r="AX130" s="159">
        <f t="shared" ca="1" si="108"/>
        <v>0</v>
      </c>
      <c r="AY130" s="159">
        <f t="shared" ca="1" si="108"/>
        <v>0</v>
      </c>
      <c r="AZ130" s="159">
        <f t="shared" ca="1" si="108"/>
        <v>0</v>
      </c>
      <c r="BA130" s="159">
        <f t="shared" ca="1" si="108"/>
        <v>0</v>
      </c>
      <c r="BB130" s="159">
        <f t="shared" ca="1" si="108"/>
        <v>0</v>
      </c>
      <c r="BC130" s="159">
        <f t="shared" ca="1" si="108"/>
        <v>0</v>
      </c>
      <c r="BD130" s="159">
        <f t="shared" ca="1" si="108"/>
        <v>0</v>
      </c>
      <c r="BE130" s="159">
        <f t="shared" ca="1" si="108"/>
        <v>0</v>
      </c>
      <c r="BF130" s="159">
        <f t="shared" ca="1" si="108"/>
        <v>0</v>
      </c>
      <c r="BG130" s="159">
        <f t="shared" ca="1" si="108"/>
        <v>0</v>
      </c>
      <c r="BH130" s="159">
        <f t="shared" ca="1" si="108"/>
        <v>0</v>
      </c>
      <c r="BI130" s="159">
        <f t="shared" ca="1" si="108"/>
        <v>0</v>
      </c>
      <c r="BJ130" s="159">
        <f t="shared" ca="1" si="108"/>
        <v>0</v>
      </c>
      <c r="BK130" s="159">
        <f t="shared" ca="1" si="108"/>
        <v>0</v>
      </c>
      <c r="BL130" s="159">
        <f t="shared" ca="1" si="108"/>
        <v>0</v>
      </c>
      <c r="BM130" s="159">
        <f t="shared" ca="1" si="108"/>
        <v>0</v>
      </c>
      <c r="BN130" s="159">
        <f t="shared" ca="1" si="108"/>
        <v>0</v>
      </c>
      <c r="BO130" s="159">
        <f t="shared" ca="1" si="108"/>
        <v>0</v>
      </c>
      <c r="BP130" s="159">
        <f t="shared" ca="1" si="108"/>
        <v>0</v>
      </c>
      <c r="BQ130" s="159">
        <f t="shared" ref="BQ130:CZ130" ca="1" si="109">BP130-BQ40</f>
        <v>0</v>
      </c>
      <c r="BR130" s="159">
        <f t="shared" ca="1" si="109"/>
        <v>0</v>
      </c>
      <c r="BS130" s="159">
        <f t="shared" ca="1" si="109"/>
        <v>0</v>
      </c>
      <c r="BT130" s="159">
        <f t="shared" ca="1" si="109"/>
        <v>0</v>
      </c>
      <c r="BU130" s="159">
        <f t="shared" ca="1" si="109"/>
        <v>0</v>
      </c>
      <c r="BV130" s="159">
        <f t="shared" ca="1" si="109"/>
        <v>0</v>
      </c>
      <c r="BW130" s="159">
        <f t="shared" ca="1" si="109"/>
        <v>0</v>
      </c>
      <c r="BX130" s="159">
        <f t="shared" ca="1" si="109"/>
        <v>0</v>
      </c>
      <c r="BY130" s="159">
        <f t="shared" ca="1" si="109"/>
        <v>0</v>
      </c>
      <c r="BZ130" s="159">
        <f t="shared" ca="1" si="109"/>
        <v>0</v>
      </c>
      <c r="CA130" s="159">
        <f t="shared" ca="1" si="109"/>
        <v>0</v>
      </c>
      <c r="CB130" s="159">
        <f t="shared" ca="1" si="109"/>
        <v>0</v>
      </c>
      <c r="CC130" s="159">
        <f t="shared" ca="1" si="109"/>
        <v>0</v>
      </c>
      <c r="CD130" s="159">
        <f t="shared" ca="1" si="109"/>
        <v>0</v>
      </c>
      <c r="CE130" s="159">
        <f t="shared" ca="1" si="109"/>
        <v>0</v>
      </c>
      <c r="CF130" s="159">
        <f t="shared" ca="1" si="109"/>
        <v>0</v>
      </c>
      <c r="CG130" s="159">
        <f t="shared" ca="1" si="109"/>
        <v>0</v>
      </c>
      <c r="CH130" s="159">
        <f t="shared" ca="1" si="109"/>
        <v>0</v>
      </c>
      <c r="CI130" s="159">
        <f t="shared" ca="1" si="109"/>
        <v>0</v>
      </c>
      <c r="CJ130" s="159">
        <f t="shared" ca="1" si="109"/>
        <v>0</v>
      </c>
      <c r="CK130" s="159">
        <f t="shared" ca="1" si="109"/>
        <v>0</v>
      </c>
      <c r="CL130" s="159">
        <f t="shared" ca="1" si="109"/>
        <v>0</v>
      </c>
      <c r="CM130" s="159">
        <f t="shared" ca="1" si="109"/>
        <v>0</v>
      </c>
      <c r="CN130" s="159">
        <f t="shared" ca="1" si="109"/>
        <v>0</v>
      </c>
      <c r="CO130" s="159">
        <f t="shared" ca="1" si="109"/>
        <v>0</v>
      </c>
      <c r="CP130" s="159">
        <f t="shared" ca="1" si="109"/>
        <v>0</v>
      </c>
      <c r="CQ130" s="159">
        <f t="shared" ca="1" si="109"/>
        <v>0</v>
      </c>
      <c r="CR130" s="159">
        <f t="shared" ca="1" si="109"/>
        <v>0</v>
      </c>
      <c r="CS130" s="159">
        <f t="shared" ca="1" si="109"/>
        <v>0</v>
      </c>
      <c r="CT130" s="159">
        <f t="shared" ca="1" si="109"/>
        <v>0</v>
      </c>
      <c r="CU130" s="159">
        <f t="shared" ca="1" si="109"/>
        <v>0</v>
      </c>
      <c r="CV130" s="159">
        <f t="shared" ca="1" si="109"/>
        <v>0</v>
      </c>
      <c r="CW130" s="159">
        <f t="shared" ca="1" si="109"/>
        <v>0</v>
      </c>
      <c r="CX130" s="159">
        <f t="shared" ca="1" si="109"/>
        <v>0</v>
      </c>
      <c r="CY130" s="159">
        <f t="shared" ca="1" si="109"/>
        <v>0</v>
      </c>
      <c r="CZ130" s="159">
        <f t="shared" ca="1" si="109"/>
        <v>0</v>
      </c>
    </row>
    <row r="131" spans="1:105" ht="12.75" hidden="1" customHeight="1" outlineLevel="1">
      <c r="A131" s="192" t="str">
        <f t="shared" ca="1" si="40"/>
        <v/>
      </c>
      <c r="B131" s="170"/>
      <c r="C131" s="171"/>
      <c r="D131" s="159">
        <f ca="1">IF(C41=1,0,'פריסת חובות'!B32)</f>
        <v>0</v>
      </c>
      <c r="E131" s="159">
        <f t="shared" ref="E131:AJ131" ca="1" si="110">D131-E41</f>
        <v>0</v>
      </c>
      <c r="F131" s="159">
        <f t="shared" ca="1" si="110"/>
        <v>0</v>
      </c>
      <c r="G131" s="159">
        <f t="shared" ca="1" si="110"/>
        <v>0</v>
      </c>
      <c r="H131" s="159">
        <f t="shared" ca="1" si="110"/>
        <v>0</v>
      </c>
      <c r="I131" s="159">
        <f t="shared" ca="1" si="110"/>
        <v>0</v>
      </c>
      <c r="J131" s="159">
        <f t="shared" ca="1" si="110"/>
        <v>0</v>
      </c>
      <c r="K131" s="159">
        <f t="shared" ca="1" si="110"/>
        <v>0</v>
      </c>
      <c r="L131" s="159">
        <f t="shared" ca="1" si="110"/>
        <v>0</v>
      </c>
      <c r="M131" s="159">
        <f t="shared" ca="1" si="110"/>
        <v>0</v>
      </c>
      <c r="N131" s="159">
        <f t="shared" ca="1" si="110"/>
        <v>0</v>
      </c>
      <c r="O131" s="159">
        <f t="shared" ca="1" si="110"/>
        <v>0</v>
      </c>
      <c r="P131" s="159">
        <f t="shared" ca="1" si="110"/>
        <v>0</v>
      </c>
      <c r="Q131" s="159">
        <f t="shared" ca="1" si="110"/>
        <v>0</v>
      </c>
      <c r="R131" s="159">
        <f t="shared" ca="1" si="110"/>
        <v>0</v>
      </c>
      <c r="S131" s="159">
        <f t="shared" ca="1" si="110"/>
        <v>0</v>
      </c>
      <c r="T131" s="159">
        <f t="shared" ca="1" si="110"/>
        <v>0</v>
      </c>
      <c r="U131" s="159">
        <f t="shared" ca="1" si="110"/>
        <v>0</v>
      </c>
      <c r="V131" s="159">
        <f t="shared" ca="1" si="110"/>
        <v>0</v>
      </c>
      <c r="W131" s="159">
        <f t="shared" ca="1" si="110"/>
        <v>0</v>
      </c>
      <c r="X131" s="159">
        <f t="shared" ca="1" si="110"/>
        <v>0</v>
      </c>
      <c r="Y131" s="159">
        <f t="shared" ca="1" si="110"/>
        <v>0</v>
      </c>
      <c r="Z131" s="159">
        <f t="shared" ca="1" si="110"/>
        <v>0</v>
      </c>
      <c r="AA131" s="159">
        <f t="shared" ca="1" si="110"/>
        <v>0</v>
      </c>
      <c r="AB131" s="159">
        <f t="shared" ca="1" si="110"/>
        <v>0</v>
      </c>
      <c r="AC131" s="159">
        <f t="shared" ca="1" si="110"/>
        <v>0</v>
      </c>
      <c r="AD131" s="159">
        <f t="shared" ca="1" si="110"/>
        <v>0</v>
      </c>
      <c r="AE131" s="159">
        <f t="shared" ca="1" si="110"/>
        <v>0</v>
      </c>
      <c r="AF131" s="159">
        <f t="shared" ca="1" si="110"/>
        <v>0</v>
      </c>
      <c r="AG131" s="159">
        <f t="shared" ca="1" si="110"/>
        <v>0</v>
      </c>
      <c r="AH131" s="159">
        <f t="shared" ca="1" si="110"/>
        <v>0</v>
      </c>
      <c r="AI131" s="159">
        <f t="shared" ca="1" si="110"/>
        <v>0</v>
      </c>
      <c r="AJ131" s="159">
        <f t="shared" ca="1" si="110"/>
        <v>0</v>
      </c>
      <c r="AK131" s="159">
        <f t="shared" ref="AK131:BP131" ca="1" si="111">AJ131-AK41</f>
        <v>0</v>
      </c>
      <c r="AL131" s="159">
        <f t="shared" ca="1" si="111"/>
        <v>0</v>
      </c>
      <c r="AM131" s="159">
        <f t="shared" ca="1" si="111"/>
        <v>0</v>
      </c>
      <c r="AN131" s="159">
        <f t="shared" ca="1" si="111"/>
        <v>0</v>
      </c>
      <c r="AO131" s="159">
        <f t="shared" ca="1" si="111"/>
        <v>0</v>
      </c>
      <c r="AP131" s="159">
        <f t="shared" ca="1" si="111"/>
        <v>0</v>
      </c>
      <c r="AQ131" s="159">
        <f t="shared" ca="1" si="111"/>
        <v>0</v>
      </c>
      <c r="AR131" s="159">
        <f t="shared" ca="1" si="111"/>
        <v>0</v>
      </c>
      <c r="AS131" s="159">
        <f t="shared" ca="1" si="111"/>
        <v>0</v>
      </c>
      <c r="AT131" s="159">
        <f t="shared" ca="1" si="111"/>
        <v>0</v>
      </c>
      <c r="AU131" s="159">
        <f t="shared" ca="1" si="111"/>
        <v>0</v>
      </c>
      <c r="AV131" s="159">
        <f t="shared" ca="1" si="111"/>
        <v>0</v>
      </c>
      <c r="AW131" s="159">
        <f t="shared" ca="1" si="111"/>
        <v>0</v>
      </c>
      <c r="AX131" s="159">
        <f t="shared" ca="1" si="111"/>
        <v>0</v>
      </c>
      <c r="AY131" s="159">
        <f t="shared" ca="1" si="111"/>
        <v>0</v>
      </c>
      <c r="AZ131" s="159">
        <f t="shared" ca="1" si="111"/>
        <v>0</v>
      </c>
      <c r="BA131" s="159">
        <f t="shared" ca="1" si="111"/>
        <v>0</v>
      </c>
      <c r="BB131" s="159">
        <f t="shared" ca="1" si="111"/>
        <v>0</v>
      </c>
      <c r="BC131" s="159">
        <f t="shared" ca="1" si="111"/>
        <v>0</v>
      </c>
      <c r="BD131" s="159">
        <f t="shared" ca="1" si="111"/>
        <v>0</v>
      </c>
      <c r="BE131" s="159">
        <f t="shared" ca="1" si="111"/>
        <v>0</v>
      </c>
      <c r="BF131" s="159">
        <f t="shared" ca="1" si="111"/>
        <v>0</v>
      </c>
      <c r="BG131" s="159">
        <f t="shared" ca="1" si="111"/>
        <v>0</v>
      </c>
      <c r="BH131" s="159">
        <f t="shared" ca="1" si="111"/>
        <v>0</v>
      </c>
      <c r="BI131" s="159">
        <f t="shared" ca="1" si="111"/>
        <v>0</v>
      </c>
      <c r="BJ131" s="159">
        <f t="shared" ca="1" si="111"/>
        <v>0</v>
      </c>
      <c r="BK131" s="159">
        <f t="shared" ca="1" si="111"/>
        <v>0</v>
      </c>
      <c r="BL131" s="159">
        <f t="shared" ca="1" si="111"/>
        <v>0</v>
      </c>
      <c r="BM131" s="159">
        <f t="shared" ca="1" si="111"/>
        <v>0</v>
      </c>
      <c r="BN131" s="159">
        <f t="shared" ca="1" si="111"/>
        <v>0</v>
      </c>
      <c r="BO131" s="159">
        <f t="shared" ca="1" si="111"/>
        <v>0</v>
      </c>
      <c r="BP131" s="159">
        <f t="shared" ca="1" si="111"/>
        <v>0</v>
      </c>
      <c r="BQ131" s="159">
        <f t="shared" ref="BQ131:CZ131" ca="1" si="112">BP131-BQ41</f>
        <v>0</v>
      </c>
      <c r="BR131" s="159">
        <f t="shared" ca="1" si="112"/>
        <v>0</v>
      </c>
      <c r="BS131" s="159">
        <f t="shared" ca="1" si="112"/>
        <v>0</v>
      </c>
      <c r="BT131" s="159">
        <f t="shared" ca="1" si="112"/>
        <v>0</v>
      </c>
      <c r="BU131" s="159">
        <f t="shared" ca="1" si="112"/>
        <v>0</v>
      </c>
      <c r="BV131" s="159">
        <f t="shared" ca="1" si="112"/>
        <v>0</v>
      </c>
      <c r="BW131" s="159">
        <f t="shared" ca="1" si="112"/>
        <v>0</v>
      </c>
      <c r="BX131" s="159">
        <f t="shared" ca="1" si="112"/>
        <v>0</v>
      </c>
      <c r="BY131" s="159">
        <f t="shared" ca="1" si="112"/>
        <v>0</v>
      </c>
      <c r="BZ131" s="159">
        <f t="shared" ca="1" si="112"/>
        <v>0</v>
      </c>
      <c r="CA131" s="159">
        <f t="shared" ca="1" si="112"/>
        <v>0</v>
      </c>
      <c r="CB131" s="159">
        <f t="shared" ca="1" si="112"/>
        <v>0</v>
      </c>
      <c r="CC131" s="159">
        <f t="shared" ca="1" si="112"/>
        <v>0</v>
      </c>
      <c r="CD131" s="159">
        <f t="shared" ca="1" si="112"/>
        <v>0</v>
      </c>
      <c r="CE131" s="159">
        <f t="shared" ca="1" si="112"/>
        <v>0</v>
      </c>
      <c r="CF131" s="159">
        <f t="shared" ca="1" si="112"/>
        <v>0</v>
      </c>
      <c r="CG131" s="159">
        <f t="shared" ca="1" si="112"/>
        <v>0</v>
      </c>
      <c r="CH131" s="159">
        <f t="shared" ca="1" si="112"/>
        <v>0</v>
      </c>
      <c r="CI131" s="159">
        <f t="shared" ca="1" si="112"/>
        <v>0</v>
      </c>
      <c r="CJ131" s="159">
        <f t="shared" ca="1" si="112"/>
        <v>0</v>
      </c>
      <c r="CK131" s="159">
        <f t="shared" ca="1" si="112"/>
        <v>0</v>
      </c>
      <c r="CL131" s="159">
        <f t="shared" ca="1" si="112"/>
        <v>0</v>
      </c>
      <c r="CM131" s="159">
        <f t="shared" ca="1" si="112"/>
        <v>0</v>
      </c>
      <c r="CN131" s="159">
        <f t="shared" ca="1" si="112"/>
        <v>0</v>
      </c>
      <c r="CO131" s="159">
        <f t="shared" ca="1" si="112"/>
        <v>0</v>
      </c>
      <c r="CP131" s="159">
        <f t="shared" ca="1" si="112"/>
        <v>0</v>
      </c>
      <c r="CQ131" s="159">
        <f t="shared" ca="1" si="112"/>
        <v>0</v>
      </c>
      <c r="CR131" s="159">
        <f t="shared" ca="1" si="112"/>
        <v>0</v>
      </c>
      <c r="CS131" s="159">
        <f t="shared" ca="1" si="112"/>
        <v>0</v>
      </c>
      <c r="CT131" s="159">
        <f t="shared" ca="1" si="112"/>
        <v>0</v>
      </c>
      <c r="CU131" s="159">
        <f t="shared" ca="1" si="112"/>
        <v>0</v>
      </c>
      <c r="CV131" s="159">
        <f t="shared" ca="1" si="112"/>
        <v>0</v>
      </c>
      <c r="CW131" s="159">
        <f t="shared" ca="1" si="112"/>
        <v>0</v>
      </c>
      <c r="CX131" s="159">
        <f t="shared" ca="1" si="112"/>
        <v>0</v>
      </c>
      <c r="CY131" s="159">
        <f t="shared" ca="1" si="112"/>
        <v>0</v>
      </c>
      <c r="CZ131" s="159">
        <f t="shared" ca="1" si="112"/>
        <v>0</v>
      </c>
    </row>
    <row r="132" spans="1:105" ht="12.75" hidden="1" customHeight="1" outlineLevel="1">
      <c r="A132" s="192" t="str">
        <f t="shared" ca="1" si="40"/>
        <v/>
      </c>
      <c r="B132" s="170"/>
      <c r="C132" s="171"/>
      <c r="D132" s="159">
        <f ca="1">IF(C42=1,0,'פריסת חובות'!B33)</f>
        <v>0</v>
      </c>
      <c r="E132" s="159">
        <f t="shared" ref="E132:AJ132" ca="1" si="113">D132-E42</f>
        <v>0</v>
      </c>
      <c r="F132" s="159">
        <f t="shared" ca="1" si="113"/>
        <v>0</v>
      </c>
      <c r="G132" s="159">
        <f t="shared" ca="1" si="113"/>
        <v>0</v>
      </c>
      <c r="H132" s="159">
        <f t="shared" ca="1" si="113"/>
        <v>0</v>
      </c>
      <c r="I132" s="159">
        <f t="shared" ca="1" si="113"/>
        <v>0</v>
      </c>
      <c r="J132" s="159">
        <f t="shared" ca="1" si="113"/>
        <v>0</v>
      </c>
      <c r="K132" s="159">
        <f t="shared" ca="1" si="113"/>
        <v>0</v>
      </c>
      <c r="L132" s="159">
        <f t="shared" ca="1" si="113"/>
        <v>0</v>
      </c>
      <c r="M132" s="159">
        <f t="shared" ca="1" si="113"/>
        <v>0</v>
      </c>
      <c r="N132" s="159">
        <f t="shared" ca="1" si="113"/>
        <v>0</v>
      </c>
      <c r="O132" s="159">
        <f t="shared" ca="1" si="113"/>
        <v>0</v>
      </c>
      <c r="P132" s="159">
        <f t="shared" ca="1" si="113"/>
        <v>0</v>
      </c>
      <c r="Q132" s="159">
        <f t="shared" ca="1" si="113"/>
        <v>0</v>
      </c>
      <c r="R132" s="159">
        <f t="shared" ca="1" si="113"/>
        <v>0</v>
      </c>
      <c r="S132" s="159">
        <f t="shared" ca="1" si="113"/>
        <v>0</v>
      </c>
      <c r="T132" s="159">
        <f t="shared" ca="1" si="113"/>
        <v>0</v>
      </c>
      <c r="U132" s="159">
        <f t="shared" ca="1" si="113"/>
        <v>0</v>
      </c>
      <c r="V132" s="159">
        <f t="shared" ca="1" si="113"/>
        <v>0</v>
      </c>
      <c r="W132" s="159">
        <f t="shared" ca="1" si="113"/>
        <v>0</v>
      </c>
      <c r="X132" s="159">
        <f t="shared" ca="1" si="113"/>
        <v>0</v>
      </c>
      <c r="Y132" s="159">
        <f t="shared" ca="1" si="113"/>
        <v>0</v>
      </c>
      <c r="Z132" s="159">
        <f t="shared" ca="1" si="113"/>
        <v>0</v>
      </c>
      <c r="AA132" s="159">
        <f t="shared" ca="1" si="113"/>
        <v>0</v>
      </c>
      <c r="AB132" s="159">
        <f t="shared" ca="1" si="113"/>
        <v>0</v>
      </c>
      <c r="AC132" s="159">
        <f t="shared" ca="1" si="113"/>
        <v>0</v>
      </c>
      <c r="AD132" s="159">
        <f t="shared" ca="1" si="113"/>
        <v>0</v>
      </c>
      <c r="AE132" s="159">
        <f t="shared" ca="1" si="113"/>
        <v>0</v>
      </c>
      <c r="AF132" s="159">
        <f t="shared" ca="1" si="113"/>
        <v>0</v>
      </c>
      <c r="AG132" s="159">
        <f t="shared" ca="1" si="113"/>
        <v>0</v>
      </c>
      <c r="AH132" s="159">
        <f t="shared" ca="1" si="113"/>
        <v>0</v>
      </c>
      <c r="AI132" s="159">
        <f t="shared" ca="1" si="113"/>
        <v>0</v>
      </c>
      <c r="AJ132" s="159">
        <f t="shared" ca="1" si="113"/>
        <v>0</v>
      </c>
      <c r="AK132" s="159">
        <f t="shared" ref="AK132:BP132" ca="1" si="114">AJ132-AK42</f>
        <v>0</v>
      </c>
      <c r="AL132" s="159">
        <f t="shared" ca="1" si="114"/>
        <v>0</v>
      </c>
      <c r="AM132" s="159">
        <f t="shared" ca="1" si="114"/>
        <v>0</v>
      </c>
      <c r="AN132" s="159">
        <f t="shared" ca="1" si="114"/>
        <v>0</v>
      </c>
      <c r="AO132" s="159">
        <f t="shared" ca="1" si="114"/>
        <v>0</v>
      </c>
      <c r="AP132" s="159">
        <f t="shared" ca="1" si="114"/>
        <v>0</v>
      </c>
      <c r="AQ132" s="159">
        <f t="shared" ca="1" si="114"/>
        <v>0</v>
      </c>
      <c r="AR132" s="159">
        <f t="shared" ca="1" si="114"/>
        <v>0</v>
      </c>
      <c r="AS132" s="159">
        <f t="shared" ca="1" si="114"/>
        <v>0</v>
      </c>
      <c r="AT132" s="159">
        <f t="shared" ca="1" si="114"/>
        <v>0</v>
      </c>
      <c r="AU132" s="159">
        <f t="shared" ca="1" si="114"/>
        <v>0</v>
      </c>
      <c r="AV132" s="159">
        <f t="shared" ca="1" si="114"/>
        <v>0</v>
      </c>
      <c r="AW132" s="159">
        <f t="shared" ca="1" si="114"/>
        <v>0</v>
      </c>
      <c r="AX132" s="159">
        <f t="shared" ca="1" si="114"/>
        <v>0</v>
      </c>
      <c r="AY132" s="159">
        <f t="shared" ca="1" si="114"/>
        <v>0</v>
      </c>
      <c r="AZ132" s="159">
        <f t="shared" ca="1" si="114"/>
        <v>0</v>
      </c>
      <c r="BA132" s="159">
        <f t="shared" ca="1" si="114"/>
        <v>0</v>
      </c>
      <c r="BB132" s="159">
        <f t="shared" ca="1" si="114"/>
        <v>0</v>
      </c>
      <c r="BC132" s="159">
        <f t="shared" ca="1" si="114"/>
        <v>0</v>
      </c>
      <c r="BD132" s="159">
        <f t="shared" ca="1" si="114"/>
        <v>0</v>
      </c>
      <c r="BE132" s="159">
        <f t="shared" ca="1" si="114"/>
        <v>0</v>
      </c>
      <c r="BF132" s="159">
        <f t="shared" ca="1" si="114"/>
        <v>0</v>
      </c>
      <c r="BG132" s="159">
        <f t="shared" ca="1" si="114"/>
        <v>0</v>
      </c>
      <c r="BH132" s="159">
        <f t="shared" ca="1" si="114"/>
        <v>0</v>
      </c>
      <c r="BI132" s="159">
        <f t="shared" ca="1" si="114"/>
        <v>0</v>
      </c>
      <c r="BJ132" s="159">
        <f t="shared" ca="1" si="114"/>
        <v>0</v>
      </c>
      <c r="BK132" s="159">
        <f t="shared" ca="1" si="114"/>
        <v>0</v>
      </c>
      <c r="BL132" s="159">
        <f t="shared" ca="1" si="114"/>
        <v>0</v>
      </c>
      <c r="BM132" s="159">
        <f t="shared" ca="1" si="114"/>
        <v>0</v>
      </c>
      <c r="BN132" s="159">
        <f t="shared" ca="1" si="114"/>
        <v>0</v>
      </c>
      <c r="BO132" s="159">
        <f t="shared" ca="1" si="114"/>
        <v>0</v>
      </c>
      <c r="BP132" s="159">
        <f t="shared" ca="1" si="114"/>
        <v>0</v>
      </c>
      <c r="BQ132" s="159">
        <f t="shared" ref="BQ132:CZ132" ca="1" si="115">BP132-BQ42</f>
        <v>0</v>
      </c>
      <c r="BR132" s="159">
        <f t="shared" ca="1" si="115"/>
        <v>0</v>
      </c>
      <c r="BS132" s="159">
        <f t="shared" ca="1" si="115"/>
        <v>0</v>
      </c>
      <c r="BT132" s="159">
        <f t="shared" ca="1" si="115"/>
        <v>0</v>
      </c>
      <c r="BU132" s="159">
        <f t="shared" ca="1" si="115"/>
        <v>0</v>
      </c>
      <c r="BV132" s="159">
        <f t="shared" ca="1" si="115"/>
        <v>0</v>
      </c>
      <c r="BW132" s="159">
        <f t="shared" ca="1" si="115"/>
        <v>0</v>
      </c>
      <c r="BX132" s="159">
        <f t="shared" ca="1" si="115"/>
        <v>0</v>
      </c>
      <c r="BY132" s="159">
        <f t="shared" ca="1" si="115"/>
        <v>0</v>
      </c>
      <c r="BZ132" s="159">
        <f t="shared" ca="1" si="115"/>
        <v>0</v>
      </c>
      <c r="CA132" s="159">
        <f t="shared" ca="1" si="115"/>
        <v>0</v>
      </c>
      <c r="CB132" s="159">
        <f t="shared" ca="1" si="115"/>
        <v>0</v>
      </c>
      <c r="CC132" s="159">
        <f t="shared" ca="1" si="115"/>
        <v>0</v>
      </c>
      <c r="CD132" s="159">
        <f t="shared" ca="1" si="115"/>
        <v>0</v>
      </c>
      <c r="CE132" s="159">
        <f t="shared" ca="1" si="115"/>
        <v>0</v>
      </c>
      <c r="CF132" s="159">
        <f t="shared" ca="1" si="115"/>
        <v>0</v>
      </c>
      <c r="CG132" s="159">
        <f t="shared" ca="1" si="115"/>
        <v>0</v>
      </c>
      <c r="CH132" s="159">
        <f t="shared" ca="1" si="115"/>
        <v>0</v>
      </c>
      <c r="CI132" s="159">
        <f t="shared" ca="1" si="115"/>
        <v>0</v>
      </c>
      <c r="CJ132" s="159">
        <f t="shared" ca="1" si="115"/>
        <v>0</v>
      </c>
      <c r="CK132" s="159">
        <f t="shared" ca="1" si="115"/>
        <v>0</v>
      </c>
      <c r="CL132" s="159">
        <f t="shared" ca="1" si="115"/>
        <v>0</v>
      </c>
      <c r="CM132" s="159">
        <f t="shared" ca="1" si="115"/>
        <v>0</v>
      </c>
      <c r="CN132" s="159">
        <f t="shared" ca="1" si="115"/>
        <v>0</v>
      </c>
      <c r="CO132" s="159">
        <f t="shared" ca="1" si="115"/>
        <v>0</v>
      </c>
      <c r="CP132" s="159">
        <f t="shared" ca="1" si="115"/>
        <v>0</v>
      </c>
      <c r="CQ132" s="159">
        <f t="shared" ca="1" si="115"/>
        <v>0</v>
      </c>
      <c r="CR132" s="159">
        <f t="shared" ca="1" si="115"/>
        <v>0</v>
      </c>
      <c r="CS132" s="159">
        <f t="shared" ca="1" si="115"/>
        <v>0</v>
      </c>
      <c r="CT132" s="159">
        <f t="shared" ca="1" si="115"/>
        <v>0</v>
      </c>
      <c r="CU132" s="159">
        <f t="shared" ca="1" si="115"/>
        <v>0</v>
      </c>
      <c r="CV132" s="159">
        <f t="shared" ca="1" si="115"/>
        <v>0</v>
      </c>
      <c r="CW132" s="159">
        <f t="shared" ca="1" si="115"/>
        <v>0</v>
      </c>
      <c r="CX132" s="159">
        <f t="shared" ca="1" si="115"/>
        <v>0</v>
      </c>
      <c r="CY132" s="159">
        <f t="shared" ca="1" si="115"/>
        <v>0</v>
      </c>
      <c r="CZ132" s="159">
        <f t="shared" ca="1" si="115"/>
        <v>0</v>
      </c>
    </row>
    <row r="133" spans="1:105" ht="12.75" hidden="1" customHeight="1" outlineLevel="1">
      <c r="A133" s="192" t="str">
        <f t="shared" ca="1" si="40"/>
        <v/>
      </c>
      <c r="B133" s="170"/>
      <c r="C133" s="171"/>
      <c r="D133" s="159">
        <f ca="1">IF(C43=1,0,'פריסת חובות'!B34)</f>
        <v>0</v>
      </c>
      <c r="E133" s="159">
        <f t="shared" ref="E133:AJ133" ca="1" si="116">D133-E43</f>
        <v>0</v>
      </c>
      <c r="F133" s="159">
        <f t="shared" ca="1" si="116"/>
        <v>0</v>
      </c>
      <c r="G133" s="159">
        <f t="shared" ca="1" si="116"/>
        <v>0</v>
      </c>
      <c r="H133" s="159">
        <f t="shared" ca="1" si="116"/>
        <v>0</v>
      </c>
      <c r="I133" s="159">
        <f t="shared" ca="1" si="116"/>
        <v>0</v>
      </c>
      <c r="J133" s="159">
        <f t="shared" ca="1" si="116"/>
        <v>0</v>
      </c>
      <c r="K133" s="159">
        <f t="shared" ca="1" si="116"/>
        <v>0</v>
      </c>
      <c r="L133" s="159">
        <f t="shared" ca="1" si="116"/>
        <v>0</v>
      </c>
      <c r="M133" s="159">
        <f t="shared" ca="1" si="116"/>
        <v>0</v>
      </c>
      <c r="N133" s="159">
        <f t="shared" ca="1" si="116"/>
        <v>0</v>
      </c>
      <c r="O133" s="159">
        <f t="shared" ca="1" si="116"/>
        <v>0</v>
      </c>
      <c r="P133" s="159">
        <f t="shared" ca="1" si="116"/>
        <v>0</v>
      </c>
      <c r="Q133" s="159">
        <f t="shared" ca="1" si="116"/>
        <v>0</v>
      </c>
      <c r="R133" s="159">
        <f t="shared" ca="1" si="116"/>
        <v>0</v>
      </c>
      <c r="S133" s="159">
        <f t="shared" ca="1" si="116"/>
        <v>0</v>
      </c>
      <c r="T133" s="159">
        <f t="shared" ca="1" si="116"/>
        <v>0</v>
      </c>
      <c r="U133" s="159">
        <f t="shared" ca="1" si="116"/>
        <v>0</v>
      </c>
      <c r="V133" s="159">
        <f t="shared" ca="1" si="116"/>
        <v>0</v>
      </c>
      <c r="W133" s="159">
        <f t="shared" ca="1" si="116"/>
        <v>0</v>
      </c>
      <c r="X133" s="159">
        <f t="shared" ca="1" si="116"/>
        <v>0</v>
      </c>
      <c r="Y133" s="159">
        <f t="shared" ca="1" si="116"/>
        <v>0</v>
      </c>
      <c r="Z133" s="159">
        <f t="shared" ca="1" si="116"/>
        <v>0</v>
      </c>
      <c r="AA133" s="159">
        <f t="shared" ca="1" si="116"/>
        <v>0</v>
      </c>
      <c r="AB133" s="159">
        <f t="shared" ca="1" si="116"/>
        <v>0</v>
      </c>
      <c r="AC133" s="159">
        <f t="shared" ca="1" si="116"/>
        <v>0</v>
      </c>
      <c r="AD133" s="159">
        <f t="shared" ca="1" si="116"/>
        <v>0</v>
      </c>
      <c r="AE133" s="159">
        <f t="shared" ca="1" si="116"/>
        <v>0</v>
      </c>
      <c r="AF133" s="159">
        <f t="shared" ca="1" si="116"/>
        <v>0</v>
      </c>
      <c r="AG133" s="159">
        <f t="shared" ca="1" si="116"/>
        <v>0</v>
      </c>
      <c r="AH133" s="159">
        <f t="shared" ca="1" si="116"/>
        <v>0</v>
      </c>
      <c r="AI133" s="159">
        <f t="shared" ca="1" si="116"/>
        <v>0</v>
      </c>
      <c r="AJ133" s="159">
        <f t="shared" ca="1" si="116"/>
        <v>0</v>
      </c>
      <c r="AK133" s="159">
        <f t="shared" ref="AK133:BP133" ca="1" si="117">AJ133-AK43</f>
        <v>0</v>
      </c>
      <c r="AL133" s="159">
        <f t="shared" ca="1" si="117"/>
        <v>0</v>
      </c>
      <c r="AM133" s="159">
        <f t="shared" ca="1" si="117"/>
        <v>0</v>
      </c>
      <c r="AN133" s="159">
        <f t="shared" ca="1" si="117"/>
        <v>0</v>
      </c>
      <c r="AO133" s="159">
        <f t="shared" ca="1" si="117"/>
        <v>0</v>
      </c>
      <c r="AP133" s="159">
        <f t="shared" ca="1" si="117"/>
        <v>0</v>
      </c>
      <c r="AQ133" s="159">
        <f t="shared" ca="1" si="117"/>
        <v>0</v>
      </c>
      <c r="AR133" s="159">
        <f t="shared" ca="1" si="117"/>
        <v>0</v>
      </c>
      <c r="AS133" s="159">
        <f t="shared" ca="1" si="117"/>
        <v>0</v>
      </c>
      <c r="AT133" s="159">
        <f t="shared" ca="1" si="117"/>
        <v>0</v>
      </c>
      <c r="AU133" s="159">
        <f t="shared" ca="1" si="117"/>
        <v>0</v>
      </c>
      <c r="AV133" s="159">
        <f t="shared" ca="1" si="117"/>
        <v>0</v>
      </c>
      <c r="AW133" s="159">
        <f t="shared" ca="1" si="117"/>
        <v>0</v>
      </c>
      <c r="AX133" s="159">
        <f t="shared" ca="1" si="117"/>
        <v>0</v>
      </c>
      <c r="AY133" s="159">
        <f t="shared" ca="1" si="117"/>
        <v>0</v>
      </c>
      <c r="AZ133" s="159">
        <f t="shared" ca="1" si="117"/>
        <v>0</v>
      </c>
      <c r="BA133" s="159">
        <f t="shared" ca="1" si="117"/>
        <v>0</v>
      </c>
      <c r="BB133" s="159">
        <f t="shared" ca="1" si="117"/>
        <v>0</v>
      </c>
      <c r="BC133" s="159">
        <f t="shared" ca="1" si="117"/>
        <v>0</v>
      </c>
      <c r="BD133" s="159">
        <f t="shared" ca="1" si="117"/>
        <v>0</v>
      </c>
      <c r="BE133" s="159">
        <f t="shared" ca="1" si="117"/>
        <v>0</v>
      </c>
      <c r="BF133" s="159">
        <f t="shared" ca="1" si="117"/>
        <v>0</v>
      </c>
      <c r="BG133" s="159">
        <f t="shared" ca="1" si="117"/>
        <v>0</v>
      </c>
      <c r="BH133" s="159">
        <f t="shared" ca="1" si="117"/>
        <v>0</v>
      </c>
      <c r="BI133" s="159">
        <f t="shared" ca="1" si="117"/>
        <v>0</v>
      </c>
      <c r="BJ133" s="159">
        <f t="shared" ca="1" si="117"/>
        <v>0</v>
      </c>
      <c r="BK133" s="159">
        <f t="shared" ca="1" si="117"/>
        <v>0</v>
      </c>
      <c r="BL133" s="159">
        <f t="shared" ca="1" si="117"/>
        <v>0</v>
      </c>
      <c r="BM133" s="159">
        <f t="shared" ca="1" si="117"/>
        <v>0</v>
      </c>
      <c r="BN133" s="159">
        <f t="shared" ca="1" si="117"/>
        <v>0</v>
      </c>
      <c r="BO133" s="159">
        <f t="shared" ca="1" si="117"/>
        <v>0</v>
      </c>
      <c r="BP133" s="159">
        <f t="shared" ca="1" si="117"/>
        <v>0</v>
      </c>
      <c r="BQ133" s="159">
        <f t="shared" ref="BQ133:CZ133" ca="1" si="118">BP133-BQ43</f>
        <v>0</v>
      </c>
      <c r="BR133" s="159">
        <f t="shared" ca="1" si="118"/>
        <v>0</v>
      </c>
      <c r="BS133" s="159">
        <f t="shared" ca="1" si="118"/>
        <v>0</v>
      </c>
      <c r="BT133" s="159">
        <f t="shared" ca="1" si="118"/>
        <v>0</v>
      </c>
      <c r="BU133" s="159">
        <f t="shared" ca="1" si="118"/>
        <v>0</v>
      </c>
      <c r="BV133" s="159">
        <f t="shared" ca="1" si="118"/>
        <v>0</v>
      </c>
      <c r="BW133" s="159">
        <f t="shared" ca="1" si="118"/>
        <v>0</v>
      </c>
      <c r="BX133" s="159">
        <f t="shared" ca="1" si="118"/>
        <v>0</v>
      </c>
      <c r="BY133" s="159">
        <f t="shared" ca="1" si="118"/>
        <v>0</v>
      </c>
      <c r="BZ133" s="159">
        <f t="shared" ca="1" si="118"/>
        <v>0</v>
      </c>
      <c r="CA133" s="159">
        <f t="shared" ca="1" si="118"/>
        <v>0</v>
      </c>
      <c r="CB133" s="159">
        <f t="shared" ca="1" si="118"/>
        <v>0</v>
      </c>
      <c r="CC133" s="159">
        <f t="shared" ca="1" si="118"/>
        <v>0</v>
      </c>
      <c r="CD133" s="159">
        <f t="shared" ca="1" si="118"/>
        <v>0</v>
      </c>
      <c r="CE133" s="159">
        <f t="shared" ca="1" si="118"/>
        <v>0</v>
      </c>
      <c r="CF133" s="159">
        <f t="shared" ca="1" si="118"/>
        <v>0</v>
      </c>
      <c r="CG133" s="159">
        <f t="shared" ca="1" si="118"/>
        <v>0</v>
      </c>
      <c r="CH133" s="159">
        <f t="shared" ca="1" si="118"/>
        <v>0</v>
      </c>
      <c r="CI133" s="159">
        <f t="shared" ca="1" si="118"/>
        <v>0</v>
      </c>
      <c r="CJ133" s="159">
        <f t="shared" ca="1" si="118"/>
        <v>0</v>
      </c>
      <c r="CK133" s="159">
        <f t="shared" ca="1" si="118"/>
        <v>0</v>
      </c>
      <c r="CL133" s="159">
        <f t="shared" ca="1" si="118"/>
        <v>0</v>
      </c>
      <c r="CM133" s="159">
        <f t="shared" ca="1" si="118"/>
        <v>0</v>
      </c>
      <c r="CN133" s="159">
        <f t="shared" ca="1" si="118"/>
        <v>0</v>
      </c>
      <c r="CO133" s="159">
        <f t="shared" ca="1" si="118"/>
        <v>0</v>
      </c>
      <c r="CP133" s="159">
        <f t="shared" ca="1" si="118"/>
        <v>0</v>
      </c>
      <c r="CQ133" s="159">
        <f t="shared" ca="1" si="118"/>
        <v>0</v>
      </c>
      <c r="CR133" s="159">
        <f t="shared" ca="1" si="118"/>
        <v>0</v>
      </c>
      <c r="CS133" s="159">
        <f t="shared" ca="1" si="118"/>
        <v>0</v>
      </c>
      <c r="CT133" s="159">
        <f t="shared" ca="1" si="118"/>
        <v>0</v>
      </c>
      <c r="CU133" s="159">
        <f t="shared" ca="1" si="118"/>
        <v>0</v>
      </c>
      <c r="CV133" s="159">
        <f t="shared" ca="1" si="118"/>
        <v>0</v>
      </c>
      <c r="CW133" s="159">
        <f t="shared" ca="1" si="118"/>
        <v>0</v>
      </c>
      <c r="CX133" s="159">
        <f t="shared" ca="1" si="118"/>
        <v>0</v>
      </c>
      <c r="CY133" s="159">
        <f t="shared" ca="1" si="118"/>
        <v>0</v>
      </c>
      <c r="CZ133" s="159">
        <f t="shared" ca="1" si="118"/>
        <v>0</v>
      </c>
    </row>
    <row r="134" spans="1:105" ht="12.75" hidden="1" customHeight="1" outlineLevel="1">
      <c r="A134" s="192" t="str">
        <f t="shared" ca="1" si="40"/>
        <v/>
      </c>
      <c r="B134" s="170"/>
      <c r="C134" s="171"/>
      <c r="D134" s="159">
        <f ca="1">IF(C44=1,0,'פריסת חובות'!B35)</f>
        <v>0</v>
      </c>
      <c r="E134" s="159">
        <f t="shared" ref="E134:AJ134" ca="1" si="119">D134-E44</f>
        <v>0</v>
      </c>
      <c r="F134" s="159">
        <f t="shared" ca="1" si="119"/>
        <v>0</v>
      </c>
      <c r="G134" s="159">
        <f t="shared" ca="1" si="119"/>
        <v>0</v>
      </c>
      <c r="H134" s="159">
        <f t="shared" ca="1" si="119"/>
        <v>0</v>
      </c>
      <c r="I134" s="159">
        <f t="shared" ca="1" si="119"/>
        <v>0</v>
      </c>
      <c r="J134" s="159">
        <f t="shared" ca="1" si="119"/>
        <v>0</v>
      </c>
      <c r="K134" s="159">
        <f t="shared" ca="1" si="119"/>
        <v>0</v>
      </c>
      <c r="L134" s="159">
        <f t="shared" ca="1" si="119"/>
        <v>0</v>
      </c>
      <c r="M134" s="159">
        <f t="shared" ca="1" si="119"/>
        <v>0</v>
      </c>
      <c r="N134" s="159">
        <f t="shared" ca="1" si="119"/>
        <v>0</v>
      </c>
      <c r="O134" s="159">
        <f t="shared" ca="1" si="119"/>
        <v>0</v>
      </c>
      <c r="P134" s="159">
        <f t="shared" ca="1" si="119"/>
        <v>0</v>
      </c>
      <c r="Q134" s="159">
        <f t="shared" ca="1" si="119"/>
        <v>0</v>
      </c>
      <c r="R134" s="159">
        <f t="shared" ca="1" si="119"/>
        <v>0</v>
      </c>
      <c r="S134" s="159">
        <f t="shared" ca="1" si="119"/>
        <v>0</v>
      </c>
      <c r="T134" s="159">
        <f t="shared" ca="1" si="119"/>
        <v>0</v>
      </c>
      <c r="U134" s="159">
        <f t="shared" ca="1" si="119"/>
        <v>0</v>
      </c>
      <c r="V134" s="159">
        <f t="shared" ca="1" si="119"/>
        <v>0</v>
      </c>
      <c r="W134" s="159">
        <f t="shared" ca="1" si="119"/>
        <v>0</v>
      </c>
      <c r="X134" s="159">
        <f t="shared" ca="1" si="119"/>
        <v>0</v>
      </c>
      <c r="Y134" s="159">
        <f t="shared" ca="1" si="119"/>
        <v>0</v>
      </c>
      <c r="Z134" s="159">
        <f t="shared" ca="1" si="119"/>
        <v>0</v>
      </c>
      <c r="AA134" s="159">
        <f t="shared" ca="1" si="119"/>
        <v>0</v>
      </c>
      <c r="AB134" s="159">
        <f t="shared" ca="1" si="119"/>
        <v>0</v>
      </c>
      <c r="AC134" s="159">
        <f t="shared" ca="1" si="119"/>
        <v>0</v>
      </c>
      <c r="AD134" s="159">
        <f t="shared" ca="1" si="119"/>
        <v>0</v>
      </c>
      <c r="AE134" s="159">
        <f t="shared" ca="1" si="119"/>
        <v>0</v>
      </c>
      <c r="AF134" s="159">
        <f t="shared" ca="1" si="119"/>
        <v>0</v>
      </c>
      <c r="AG134" s="159">
        <f t="shared" ca="1" si="119"/>
        <v>0</v>
      </c>
      <c r="AH134" s="159">
        <f t="shared" ca="1" si="119"/>
        <v>0</v>
      </c>
      <c r="AI134" s="159">
        <f t="shared" ca="1" si="119"/>
        <v>0</v>
      </c>
      <c r="AJ134" s="159">
        <f t="shared" ca="1" si="119"/>
        <v>0</v>
      </c>
      <c r="AK134" s="159">
        <f t="shared" ref="AK134:BP134" ca="1" si="120">AJ134-AK44</f>
        <v>0</v>
      </c>
      <c r="AL134" s="159">
        <f t="shared" ca="1" si="120"/>
        <v>0</v>
      </c>
      <c r="AM134" s="159">
        <f t="shared" ca="1" si="120"/>
        <v>0</v>
      </c>
      <c r="AN134" s="159">
        <f t="shared" ca="1" si="120"/>
        <v>0</v>
      </c>
      <c r="AO134" s="159">
        <f t="shared" ca="1" si="120"/>
        <v>0</v>
      </c>
      <c r="AP134" s="159">
        <f t="shared" ca="1" si="120"/>
        <v>0</v>
      </c>
      <c r="AQ134" s="159">
        <f t="shared" ca="1" si="120"/>
        <v>0</v>
      </c>
      <c r="AR134" s="159">
        <f t="shared" ca="1" si="120"/>
        <v>0</v>
      </c>
      <c r="AS134" s="159">
        <f t="shared" ca="1" si="120"/>
        <v>0</v>
      </c>
      <c r="AT134" s="159">
        <f t="shared" ca="1" si="120"/>
        <v>0</v>
      </c>
      <c r="AU134" s="159">
        <f t="shared" ca="1" si="120"/>
        <v>0</v>
      </c>
      <c r="AV134" s="159">
        <f t="shared" ca="1" si="120"/>
        <v>0</v>
      </c>
      <c r="AW134" s="159">
        <f t="shared" ca="1" si="120"/>
        <v>0</v>
      </c>
      <c r="AX134" s="159">
        <f t="shared" ca="1" si="120"/>
        <v>0</v>
      </c>
      <c r="AY134" s="159">
        <f t="shared" ca="1" si="120"/>
        <v>0</v>
      </c>
      <c r="AZ134" s="159">
        <f t="shared" ca="1" si="120"/>
        <v>0</v>
      </c>
      <c r="BA134" s="159">
        <f t="shared" ca="1" si="120"/>
        <v>0</v>
      </c>
      <c r="BB134" s="159">
        <f t="shared" ca="1" si="120"/>
        <v>0</v>
      </c>
      <c r="BC134" s="159">
        <f t="shared" ca="1" si="120"/>
        <v>0</v>
      </c>
      <c r="BD134" s="159">
        <f t="shared" ca="1" si="120"/>
        <v>0</v>
      </c>
      <c r="BE134" s="159">
        <f t="shared" ca="1" si="120"/>
        <v>0</v>
      </c>
      <c r="BF134" s="159">
        <f t="shared" ca="1" si="120"/>
        <v>0</v>
      </c>
      <c r="BG134" s="159">
        <f t="shared" ca="1" si="120"/>
        <v>0</v>
      </c>
      <c r="BH134" s="159">
        <f t="shared" ca="1" si="120"/>
        <v>0</v>
      </c>
      <c r="BI134" s="159">
        <f t="shared" ca="1" si="120"/>
        <v>0</v>
      </c>
      <c r="BJ134" s="159">
        <f t="shared" ca="1" si="120"/>
        <v>0</v>
      </c>
      <c r="BK134" s="159">
        <f t="shared" ca="1" si="120"/>
        <v>0</v>
      </c>
      <c r="BL134" s="159">
        <f t="shared" ca="1" si="120"/>
        <v>0</v>
      </c>
      <c r="BM134" s="159">
        <f t="shared" ca="1" si="120"/>
        <v>0</v>
      </c>
      <c r="BN134" s="159">
        <f t="shared" ca="1" si="120"/>
        <v>0</v>
      </c>
      <c r="BO134" s="159">
        <f t="shared" ca="1" si="120"/>
        <v>0</v>
      </c>
      <c r="BP134" s="159">
        <f t="shared" ca="1" si="120"/>
        <v>0</v>
      </c>
      <c r="BQ134" s="159">
        <f t="shared" ref="BQ134:CZ134" ca="1" si="121">BP134-BQ44</f>
        <v>0</v>
      </c>
      <c r="BR134" s="159">
        <f t="shared" ca="1" si="121"/>
        <v>0</v>
      </c>
      <c r="BS134" s="159">
        <f t="shared" ca="1" si="121"/>
        <v>0</v>
      </c>
      <c r="BT134" s="159">
        <f t="shared" ca="1" si="121"/>
        <v>0</v>
      </c>
      <c r="BU134" s="159">
        <f t="shared" ca="1" si="121"/>
        <v>0</v>
      </c>
      <c r="BV134" s="159">
        <f t="shared" ca="1" si="121"/>
        <v>0</v>
      </c>
      <c r="BW134" s="159">
        <f t="shared" ca="1" si="121"/>
        <v>0</v>
      </c>
      <c r="BX134" s="159">
        <f t="shared" ca="1" si="121"/>
        <v>0</v>
      </c>
      <c r="BY134" s="159">
        <f t="shared" ca="1" si="121"/>
        <v>0</v>
      </c>
      <c r="BZ134" s="159">
        <f t="shared" ca="1" si="121"/>
        <v>0</v>
      </c>
      <c r="CA134" s="159">
        <f t="shared" ca="1" si="121"/>
        <v>0</v>
      </c>
      <c r="CB134" s="159">
        <f t="shared" ca="1" si="121"/>
        <v>0</v>
      </c>
      <c r="CC134" s="159">
        <f t="shared" ca="1" si="121"/>
        <v>0</v>
      </c>
      <c r="CD134" s="159">
        <f t="shared" ca="1" si="121"/>
        <v>0</v>
      </c>
      <c r="CE134" s="159">
        <f t="shared" ca="1" si="121"/>
        <v>0</v>
      </c>
      <c r="CF134" s="159">
        <f t="shared" ca="1" si="121"/>
        <v>0</v>
      </c>
      <c r="CG134" s="159">
        <f t="shared" ca="1" si="121"/>
        <v>0</v>
      </c>
      <c r="CH134" s="159">
        <f t="shared" ca="1" si="121"/>
        <v>0</v>
      </c>
      <c r="CI134" s="159">
        <f t="shared" ca="1" si="121"/>
        <v>0</v>
      </c>
      <c r="CJ134" s="159">
        <f t="shared" ca="1" si="121"/>
        <v>0</v>
      </c>
      <c r="CK134" s="159">
        <f t="shared" ca="1" si="121"/>
        <v>0</v>
      </c>
      <c r="CL134" s="159">
        <f t="shared" ca="1" si="121"/>
        <v>0</v>
      </c>
      <c r="CM134" s="159">
        <f t="shared" ca="1" si="121"/>
        <v>0</v>
      </c>
      <c r="CN134" s="159">
        <f t="shared" ca="1" si="121"/>
        <v>0</v>
      </c>
      <c r="CO134" s="159">
        <f t="shared" ca="1" si="121"/>
        <v>0</v>
      </c>
      <c r="CP134" s="159">
        <f t="shared" ca="1" si="121"/>
        <v>0</v>
      </c>
      <c r="CQ134" s="159">
        <f t="shared" ca="1" si="121"/>
        <v>0</v>
      </c>
      <c r="CR134" s="159">
        <f t="shared" ca="1" si="121"/>
        <v>0</v>
      </c>
      <c r="CS134" s="159">
        <f t="shared" ca="1" si="121"/>
        <v>0</v>
      </c>
      <c r="CT134" s="159">
        <f t="shared" ca="1" si="121"/>
        <v>0</v>
      </c>
      <c r="CU134" s="159">
        <f t="shared" ca="1" si="121"/>
        <v>0</v>
      </c>
      <c r="CV134" s="159">
        <f t="shared" ca="1" si="121"/>
        <v>0</v>
      </c>
      <c r="CW134" s="159">
        <f t="shared" ca="1" si="121"/>
        <v>0</v>
      </c>
      <c r="CX134" s="159">
        <f t="shared" ca="1" si="121"/>
        <v>0</v>
      </c>
      <c r="CY134" s="159">
        <f t="shared" ca="1" si="121"/>
        <v>0</v>
      </c>
      <c r="CZ134" s="159">
        <f t="shared" ca="1" si="121"/>
        <v>0</v>
      </c>
    </row>
    <row r="135" spans="1:105" ht="12.75" hidden="1" customHeight="1" outlineLevel="1">
      <c r="A135" s="192" t="str">
        <f t="shared" ca="1" si="40"/>
        <v/>
      </c>
      <c r="B135" s="170"/>
      <c r="C135" s="171"/>
      <c r="D135" s="159">
        <f ca="1">IF(C45=1,0,'פריסת חובות'!B36)</f>
        <v>0</v>
      </c>
      <c r="E135" s="159">
        <f t="shared" ref="E135:AJ135" ca="1" si="122">D135-E45</f>
        <v>0</v>
      </c>
      <c r="F135" s="159">
        <f t="shared" ca="1" si="122"/>
        <v>0</v>
      </c>
      <c r="G135" s="159">
        <f t="shared" ca="1" si="122"/>
        <v>0</v>
      </c>
      <c r="H135" s="159">
        <f t="shared" ca="1" si="122"/>
        <v>0</v>
      </c>
      <c r="I135" s="159">
        <f t="shared" ca="1" si="122"/>
        <v>0</v>
      </c>
      <c r="J135" s="159">
        <f t="shared" ca="1" si="122"/>
        <v>0</v>
      </c>
      <c r="K135" s="159">
        <f t="shared" ca="1" si="122"/>
        <v>0</v>
      </c>
      <c r="L135" s="159">
        <f t="shared" ca="1" si="122"/>
        <v>0</v>
      </c>
      <c r="M135" s="159">
        <f t="shared" ca="1" si="122"/>
        <v>0</v>
      </c>
      <c r="N135" s="159">
        <f t="shared" ca="1" si="122"/>
        <v>0</v>
      </c>
      <c r="O135" s="159">
        <f t="shared" ca="1" si="122"/>
        <v>0</v>
      </c>
      <c r="P135" s="159">
        <f t="shared" ca="1" si="122"/>
        <v>0</v>
      </c>
      <c r="Q135" s="159">
        <f t="shared" ca="1" si="122"/>
        <v>0</v>
      </c>
      <c r="R135" s="159">
        <f t="shared" ca="1" si="122"/>
        <v>0</v>
      </c>
      <c r="S135" s="159">
        <f t="shared" ca="1" si="122"/>
        <v>0</v>
      </c>
      <c r="T135" s="159">
        <f t="shared" ca="1" si="122"/>
        <v>0</v>
      </c>
      <c r="U135" s="159">
        <f t="shared" ca="1" si="122"/>
        <v>0</v>
      </c>
      <c r="V135" s="159">
        <f t="shared" ca="1" si="122"/>
        <v>0</v>
      </c>
      <c r="W135" s="159">
        <f t="shared" ca="1" si="122"/>
        <v>0</v>
      </c>
      <c r="X135" s="159">
        <f t="shared" ca="1" si="122"/>
        <v>0</v>
      </c>
      <c r="Y135" s="159">
        <f t="shared" ca="1" si="122"/>
        <v>0</v>
      </c>
      <c r="Z135" s="159">
        <f t="shared" ca="1" si="122"/>
        <v>0</v>
      </c>
      <c r="AA135" s="159">
        <f t="shared" ca="1" si="122"/>
        <v>0</v>
      </c>
      <c r="AB135" s="159">
        <f t="shared" ca="1" si="122"/>
        <v>0</v>
      </c>
      <c r="AC135" s="159">
        <f t="shared" ca="1" si="122"/>
        <v>0</v>
      </c>
      <c r="AD135" s="159">
        <f t="shared" ca="1" si="122"/>
        <v>0</v>
      </c>
      <c r="AE135" s="159">
        <f t="shared" ca="1" si="122"/>
        <v>0</v>
      </c>
      <c r="AF135" s="159">
        <f t="shared" ca="1" si="122"/>
        <v>0</v>
      </c>
      <c r="AG135" s="159">
        <f t="shared" ca="1" si="122"/>
        <v>0</v>
      </c>
      <c r="AH135" s="159">
        <f t="shared" ca="1" si="122"/>
        <v>0</v>
      </c>
      <c r="AI135" s="159">
        <f t="shared" ca="1" si="122"/>
        <v>0</v>
      </c>
      <c r="AJ135" s="159">
        <f t="shared" ca="1" si="122"/>
        <v>0</v>
      </c>
      <c r="AK135" s="159">
        <f t="shared" ref="AK135:BP135" ca="1" si="123">AJ135-AK45</f>
        <v>0</v>
      </c>
      <c r="AL135" s="159">
        <f t="shared" ca="1" si="123"/>
        <v>0</v>
      </c>
      <c r="AM135" s="159">
        <f t="shared" ca="1" si="123"/>
        <v>0</v>
      </c>
      <c r="AN135" s="159">
        <f t="shared" ca="1" si="123"/>
        <v>0</v>
      </c>
      <c r="AO135" s="159">
        <f t="shared" ca="1" si="123"/>
        <v>0</v>
      </c>
      <c r="AP135" s="159">
        <f t="shared" ca="1" si="123"/>
        <v>0</v>
      </c>
      <c r="AQ135" s="159">
        <f t="shared" ca="1" si="123"/>
        <v>0</v>
      </c>
      <c r="AR135" s="159">
        <f t="shared" ca="1" si="123"/>
        <v>0</v>
      </c>
      <c r="AS135" s="159">
        <f t="shared" ca="1" si="123"/>
        <v>0</v>
      </c>
      <c r="AT135" s="159">
        <f t="shared" ca="1" si="123"/>
        <v>0</v>
      </c>
      <c r="AU135" s="159">
        <f t="shared" ca="1" si="123"/>
        <v>0</v>
      </c>
      <c r="AV135" s="159">
        <f t="shared" ca="1" si="123"/>
        <v>0</v>
      </c>
      <c r="AW135" s="159">
        <f t="shared" ca="1" si="123"/>
        <v>0</v>
      </c>
      <c r="AX135" s="159">
        <f t="shared" ca="1" si="123"/>
        <v>0</v>
      </c>
      <c r="AY135" s="159">
        <f t="shared" ca="1" si="123"/>
        <v>0</v>
      </c>
      <c r="AZ135" s="159">
        <f t="shared" ca="1" si="123"/>
        <v>0</v>
      </c>
      <c r="BA135" s="159">
        <f t="shared" ca="1" si="123"/>
        <v>0</v>
      </c>
      <c r="BB135" s="159">
        <f t="shared" ca="1" si="123"/>
        <v>0</v>
      </c>
      <c r="BC135" s="159">
        <f t="shared" ca="1" si="123"/>
        <v>0</v>
      </c>
      <c r="BD135" s="159">
        <f t="shared" ca="1" si="123"/>
        <v>0</v>
      </c>
      <c r="BE135" s="159">
        <f t="shared" ca="1" si="123"/>
        <v>0</v>
      </c>
      <c r="BF135" s="159">
        <f t="shared" ca="1" si="123"/>
        <v>0</v>
      </c>
      <c r="BG135" s="159">
        <f t="shared" ca="1" si="123"/>
        <v>0</v>
      </c>
      <c r="BH135" s="159">
        <f t="shared" ca="1" si="123"/>
        <v>0</v>
      </c>
      <c r="BI135" s="159">
        <f t="shared" ca="1" si="123"/>
        <v>0</v>
      </c>
      <c r="BJ135" s="159">
        <f t="shared" ca="1" si="123"/>
        <v>0</v>
      </c>
      <c r="BK135" s="159">
        <f t="shared" ca="1" si="123"/>
        <v>0</v>
      </c>
      <c r="BL135" s="159">
        <f t="shared" ca="1" si="123"/>
        <v>0</v>
      </c>
      <c r="BM135" s="159">
        <f t="shared" ca="1" si="123"/>
        <v>0</v>
      </c>
      <c r="BN135" s="159">
        <f t="shared" ca="1" si="123"/>
        <v>0</v>
      </c>
      <c r="BO135" s="159">
        <f t="shared" ca="1" si="123"/>
        <v>0</v>
      </c>
      <c r="BP135" s="159">
        <f t="shared" ca="1" si="123"/>
        <v>0</v>
      </c>
      <c r="BQ135" s="159">
        <f t="shared" ref="BQ135:CZ135" ca="1" si="124">BP135-BQ45</f>
        <v>0</v>
      </c>
      <c r="BR135" s="159">
        <f t="shared" ca="1" si="124"/>
        <v>0</v>
      </c>
      <c r="BS135" s="159">
        <f t="shared" ca="1" si="124"/>
        <v>0</v>
      </c>
      <c r="BT135" s="159">
        <f t="shared" ca="1" si="124"/>
        <v>0</v>
      </c>
      <c r="BU135" s="159">
        <f t="shared" ca="1" si="124"/>
        <v>0</v>
      </c>
      <c r="BV135" s="159">
        <f t="shared" ca="1" si="124"/>
        <v>0</v>
      </c>
      <c r="BW135" s="159">
        <f t="shared" ca="1" si="124"/>
        <v>0</v>
      </c>
      <c r="BX135" s="159">
        <f t="shared" ca="1" si="124"/>
        <v>0</v>
      </c>
      <c r="BY135" s="159">
        <f t="shared" ca="1" si="124"/>
        <v>0</v>
      </c>
      <c r="BZ135" s="159">
        <f t="shared" ca="1" si="124"/>
        <v>0</v>
      </c>
      <c r="CA135" s="159">
        <f t="shared" ca="1" si="124"/>
        <v>0</v>
      </c>
      <c r="CB135" s="159">
        <f t="shared" ca="1" si="124"/>
        <v>0</v>
      </c>
      <c r="CC135" s="159">
        <f t="shared" ca="1" si="124"/>
        <v>0</v>
      </c>
      <c r="CD135" s="159">
        <f t="shared" ca="1" si="124"/>
        <v>0</v>
      </c>
      <c r="CE135" s="159">
        <f t="shared" ca="1" si="124"/>
        <v>0</v>
      </c>
      <c r="CF135" s="159">
        <f t="shared" ca="1" si="124"/>
        <v>0</v>
      </c>
      <c r="CG135" s="159">
        <f t="shared" ca="1" si="124"/>
        <v>0</v>
      </c>
      <c r="CH135" s="159">
        <f t="shared" ca="1" si="124"/>
        <v>0</v>
      </c>
      <c r="CI135" s="159">
        <f t="shared" ca="1" si="124"/>
        <v>0</v>
      </c>
      <c r="CJ135" s="159">
        <f t="shared" ca="1" si="124"/>
        <v>0</v>
      </c>
      <c r="CK135" s="159">
        <f t="shared" ca="1" si="124"/>
        <v>0</v>
      </c>
      <c r="CL135" s="159">
        <f t="shared" ca="1" si="124"/>
        <v>0</v>
      </c>
      <c r="CM135" s="159">
        <f t="shared" ca="1" si="124"/>
        <v>0</v>
      </c>
      <c r="CN135" s="159">
        <f t="shared" ca="1" si="124"/>
        <v>0</v>
      </c>
      <c r="CO135" s="159">
        <f t="shared" ca="1" si="124"/>
        <v>0</v>
      </c>
      <c r="CP135" s="159">
        <f t="shared" ca="1" si="124"/>
        <v>0</v>
      </c>
      <c r="CQ135" s="159">
        <f t="shared" ca="1" si="124"/>
        <v>0</v>
      </c>
      <c r="CR135" s="159">
        <f t="shared" ca="1" si="124"/>
        <v>0</v>
      </c>
      <c r="CS135" s="159">
        <f t="shared" ca="1" si="124"/>
        <v>0</v>
      </c>
      <c r="CT135" s="159">
        <f t="shared" ca="1" si="124"/>
        <v>0</v>
      </c>
      <c r="CU135" s="159">
        <f t="shared" ca="1" si="124"/>
        <v>0</v>
      </c>
      <c r="CV135" s="159">
        <f t="shared" ca="1" si="124"/>
        <v>0</v>
      </c>
      <c r="CW135" s="159">
        <f t="shared" ca="1" si="124"/>
        <v>0</v>
      </c>
      <c r="CX135" s="159">
        <f t="shared" ca="1" si="124"/>
        <v>0</v>
      </c>
      <c r="CY135" s="159">
        <f t="shared" ca="1" si="124"/>
        <v>0</v>
      </c>
      <c r="CZ135" s="159">
        <f t="shared" ca="1" si="124"/>
        <v>0</v>
      </c>
    </row>
    <row r="136" spans="1:105" ht="12.75" hidden="1" customHeight="1" outlineLevel="1">
      <c r="A136" s="192" t="str">
        <f t="shared" ca="1" si="40"/>
        <v/>
      </c>
      <c r="B136" s="170"/>
      <c r="C136" s="171"/>
      <c r="D136" s="159">
        <f ca="1">IF(C46=1,0,'פריסת חובות'!B37)</f>
        <v>0</v>
      </c>
      <c r="E136" s="159">
        <f t="shared" ref="E136:AJ136" ca="1" si="125">D136-E46</f>
        <v>0</v>
      </c>
      <c r="F136" s="159">
        <f t="shared" ca="1" si="125"/>
        <v>0</v>
      </c>
      <c r="G136" s="159">
        <f t="shared" ca="1" si="125"/>
        <v>0</v>
      </c>
      <c r="H136" s="159">
        <f t="shared" ca="1" si="125"/>
        <v>0</v>
      </c>
      <c r="I136" s="159">
        <f t="shared" ca="1" si="125"/>
        <v>0</v>
      </c>
      <c r="J136" s="159">
        <f t="shared" ca="1" si="125"/>
        <v>0</v>
      </c>
      <c r="K136" s="159">
        <f t="shared" ca="1" si="125"/>
        <v>0</v>
      </c>
      <c r="L136" s="159">
        <f t="shared" ca="1" si="125"/>
        <v>0</v>
      </c>
      <c r="M136" s="159">
        <f t="shared" ca="1" si="125"/>
        <v>0</v>
      </c>
      <c r="N136" s="159">
        <f t="shared" ca="1" si="125"/>
        <v>0</v>
      </c>
      <c r="O136" s="159">
        <f t="shared" ca="1" si="125"/>
        <v>0</v>
      </c>
      <c r="P136" s="159">
        <f t="shared" ca="1" si="125"/>
        <v>0</v>
      </c>
      <c r="Q136" s="159">
        <f t="shared" ca="1" si="125"/>
        <v>0</v>
      </c>
      <c r="R136" s="159">
        <f t="shared" ca="1" si="125"/>
        <v>0</v>
      </c>
      <c r="S136" s="159">
        <f t="shared" ca="1" si="125"/>
        <v>0</v>
      </c>
      <c r="T136" s="159">
        <f t="shared" ca="1" si="125"/>
        <v>0</v>
      </c>
      <c r="U136" s="159">
        <f t="shared" ca="1" si="125"/>
        <v>0</v>
      </c>
      <c r="V136" s="159">
        <f t="shared" ca="1" si="125"/>
        <v>0</v>
      </c>
      <c r="W136" s="159">
        <f t="shared" ca="1" si="125"/>
        <v>0</v>
      </c>
      <c r="X136" s="159">
        <f t="shared" ca="1" si="125"/>
        <v>0</v>
      </c>
      <c r="Y136" s="159">
        <f t="shared" ca="1" si="125"/>
        <v>0</v>
      </c>
      <c r="Z136" s="159">
        <f t="shared" ca="1" si="125"/>
        <v>0</v>
      </c>
      <c r="AA136" s="159">
        <f t="shared" ca="1" si="125"/>
        <v>0</v>
      </c>
      <c r="AB136" s="159">
        <f t="shared" ca="1" si="125"/>
        <v>0</v>
      </c>
      <c r="AC136" s="159">
        <f t="shared" ca="1" si="125"/>
        <v>0</v>
      </c>
      <c r="AD136" s="159">
        <f t="shared" ca="1" si="125"/>
        <v>0</v>
      </c>
      <c r="AE136" s="159">
        <f t="shared" ca="1" si="125"/>
        <v>0</v>
      </c>
      <c r="AF136" s="159">
        <f t="shared" ca="1" si="125"/>
        <v>0</v>
      </c>
      <c r="AG136" s="159">
        <f t="shared" ca="1" si="125"/>
        <v>0</v>
      </c>
      <c r="AH136" s="159">
        <f t="shared" ca="1" si="125"/>
        <v>0</v>
      </c>
      <c r="AI136" s="159">
        <f t="shared" ca="1" si="125"/>
        <v>0</v>
      </c>
      <c r="AJ136" s="159">
        <f t="shared" ca="1" si="125"/>
        <v>0</v>
      </c>
      <c r="AK136" s="159">
        <f t="shared" ref="AK136:BP136" ca="1" si="126">AJ136-AK46</f>
        <v>0</v>
      </c>
      <c r="AL136" s="159">
        <f t="shared" ca="1" si="126"/>
        <v>0</v>
      </c>
      <c r="AM136" s="159">
        <f t="shared" ca="1" si="126"/>
        <v>0</v>
      </c>
      <c r="AN136" s="159">
        <f t="shared" ca="1" si="126"/>
        <v>0</v>
      </c>
      <c r="AO136" s="159">
        <f t="shared" ca="1" si="126"/>
        <v>0</v>
      </c>
      <c r="AP136" s="159">
        <f t="shared" ca="1" si="126"/>
        <v>0</v>
      </c>
      <c r="AQ136" s="159">
        <f t="shared" ca="1" si="126"/>
        <v>0</v>
      </c>
      <c r="AR136" s="159">
        <f t="shared" ca="1" si="126"/>
        <v>0</v>
      </c>
      <c r="AS136" s="159">
        <f t="shared" ca="1" si="126"/>
        <v>0</v>
      </c>
      <c r="AT136" s="159">
        <f t="shared" ca="1" si="126"/>
        <v>0</v>
      </c>
      <c r="AU136" s="159">
        <f t="shared" ca="1" si="126"/>
        <v>0</v>
      </c>
      <c r="AV136" s="159">
        <f t="shared" ca="1" si="126"/>
        <v>0</v>
      </c>
      <c r="AW136" s="159">
        <f t="shared" ca="1" si="126"/>
        <v>0</v>
      </c>
      <c r="AX136" s="159">
        <f t="shared" ca="1" si="126"/>
        <v>0</v>
      </c>
      <c r="AY136" s="159">
        <f t="shared" ca="1" si="126"/>
        <v>0</v>
      </c>
      <c r="AZ136" s="159">
        <f t="shared" ca="1" si="126"/>
        <v>0</v>
      </c>
      <c r="BA136" s="159">
        <f t="shared" ca="1" si="126"/>
        <v>0</v>
      </c>
      <c r="BB136" s="159">
        <f t="shared" ca="1" si="126"/>
        <v>0</v>
      </c>
      <c r="BC136" s="159">
        <f t="shared" ca="1" si="126"/>
        <v>0</v>
      </c>
      <c r="BD136" s="159">
        <f t="shared" ca="1" si="126"/>
        <v>0</v>
      </c>
      <c r="BE136" s="159">
        <f t="shared" ca="1" si="126"/>
        <v>0</v>
      </c>
      <c r="BF136" s="159">
        <f t="shared" ca="1" si="126"/>
        <v>0</v>
      </c>
      <c r="BG136" s="159">
        <f t="shared" ca="1" si="126"/>
        <v>0</v>
      </c>
      <c r="BH136" s="159">
        <f t="shared" ca="1" si="126"/>
        <v>0</v>
      </c>
      <c r="BI136" s="159">
        <f t="shared" ca="1" si="126"/>
        <v>0</v>
      </c>
      <c r="BJ136" s="159">
        <f t="shared" ca="1" si="126"/>
        <v>0</v>
      </c>
      <c r="BK136" s="159">
        <f t="shared" ca="1" si="126"/>
        <v>0</v>
      </c>
      <c r="BL136" s="159">
        <f t="shared" ca="1" si="126"/>
        <v>0</v>
      </c>
      <c r="BM136" s="159">
        <f t="shared" ca="1" si="126"/>
        <v>0</v>
      </c>
      <c r="BN136" s="159">
        <f t="shared" ca="1" si="126"/>
        <v>0</v>
      </c>
      <c r="BO136" s="159">
        <f t="shared" ca="1" si="126"/>
        <v>0</v>
      </c>
      <c r="BP136" s="159">
        <f t="shared" ca="1" si="126"/>
        <v>0</v>
      </c>
      <c r="BQ136" s="159">
        <f t="shared" ref="BQ136:CZ136" ca="1" si="127">BP136-BQ46</f>
        <v>0</v>
      </c>
      <c r="BR136" s="159">
        <f t="shared" ca="1" si="127"/>
        <v>0</v>
      </c>
      <c r="BS136" s="159">
        <f t="shared" ca="1" si="127"/>
        <v>0</v>
      </c>
      <c r="BT136" s="159">
        <f t="shared" ca="1" si="127"/>
        <v>0</v>
      </c>
      <c r="BU136" s="159">
        <f t="shared" ca="1" si="127"/>
        <v>0</v>
      </c>
      <c r="BV136" s="159">
        <f t="shared" ca="1" si="127"/>
        <v>0</v>
      </c>
      <c r="BW136" s="159">
        <f t="shared" ca="1" si="127"/>
        <v>0</v>
      </c>
      <c r="BX136" s="159">
        <f t="shared" ca="1" si="127"/>
        <v>0</v>
      </c>
      <c r="BY136" s="159">
        <f t="shared" ca="1" si="127"/>
        <v>0</v>
      </c>
      <c r="BZ136" s="159">
        <f t="shared" ca="1" si="127"/>
        <v>0</v>
      </c>
      <c r="CA136" s="159">
        <f t="shared" ca="1" si="127"/>
        <v>0</v>
      </c>
      <c r="CB136" s="159">
        <f t="shared" ca="1" si="127"/>
        <v>0</v>
      </c>
      <c r="CC136" s="159">
        <f t="shared" ca="1" si="127"/>
        <v>0</v>
      </c>
      <c r="CD136" s="159">
        <f t="shared" ca="1" si="127"/>
        <v>0</v>
      </c>
      <c r="CE136" s="159">
        <f t="shared" ca="1" si="127"/>
        <v>0</v>
      </c>
      <c r="CF136" s="159">
        <f t="shared" ca="1" si="127"/>
        <v>0</v>
      </c>
      <c r="CG136" s="159">
        <f t="shared" ca="1" si="127"/>
        <v>0</v>
      </c>
      <c r="CH136" s="159">
        <f t="shared" ca="1" si="127"/>
        <v>0</v>
      </c>
      <c r="CI136" s="159">
        <f t="shared" ca="1" si="127"/>
        <v>0</v>
      </c>
      <c r="CJ136" s="159">
        <f t="shared" ca="1" si="127"/>
        <v>0</v>
      </c>
      <c r="CK136" s="159">
        <f t="shared" ca="1" si="127"/>
        <v>0</v>
      </c>
      <c r="CL136" s="159">
        <f t="shared" ca="1" si="127"/>
        <v>0</v>
      </c>
      <c r="CM136" s="159">
        <f t="shared" ca="1" si="127"/>
        <v>0</v>
      </c>
      <c r="CN136" s="159">
        <f t="shared" ca="1" si="127"/>
        <v>0</v>
      </c>
      <c r="CO136" s="159">
        <f t="shared" ca="1" si="127"/>
        <v>0</v>
      </c>
      <c r="CP136" s="159">
        <f t="shared" ca="1" si="127"/>
        <v>0</v>
      </c>
      <c r="CQ136" s="159">
        <f t="shared" ca="1" si="127"/>
        <v>0</v>
      </c>
      <c r="CR136" s="159">
        <f t="shared" ca="1" si="127"/>
        <v>0</v>
      </c>
      <c r="CS136" s="159">
        <f t="shared" ca="1" si="127"/>
        <v>0</v>
      </c>
      <c r="CT136" s="159">
        <f t="shared" ca="1" si="127"/>
        <v>0</v>
      </c>
      <c r="CU136" s="159">
        <f t="shared" ca="1" si="127"/>
        <v>0</v>
      </c>
      <c r="CV136" s="159">
        <f t="shared" ca="1" si="127"/>
        <v>0</v>
      </c>
      <c r="CW136" s="159">
        <f t="shared" ca="1" si="127"/>
        <v>0</v>
      </c>
      <c r="CX136" s="159">
        <f t="shared" ca="1" si="127"/>
        <v>0</v>
      </c>
      <c r="CY136" s="159">
        <f t="shared" ca="1" si="127"/>
        <v>0</v>
      </c>
      <c r="CZ136" s="159">
        <f t="shared" ca="1" si="127"/>
        <v>0</v>
      </c>
    </row>
    <row r="137" spans="1:105" ht="12.75" hidden="1" customHeight="1" outlineLevel="1">
      <c r="A137" s="192" t="str">
        <f t="shared" ca="1" si="40"/>
        <v/>
      </c>
      <c r="B137" s="170"/>
      <c r="C137" s="171"/>
      <c r="D137" s="159">
        <f ca="1">IF(C47=1,0,'פריסת חובות'!B38)</f>
        <v>0</v>
      </c>
      <c r="E137" s="159">
        <f t="shared" ref="E137:AJ137" ca="1" si="128">D137-E47</f>
        <v>0</v>
      </c>
      <c r="F137" s="159">
        <f t="shared" ca="1" si="128"/>
        <v>0</v>
      </c>
      <c r="G137" s="159">
        <f t="shared" ca="1" si="128"/>
        <v>0</v>
      </c>
      <c r="H137" s="159">
        <f t="shared" ca="1" si="128"/>
        <v>0</v>
      </c>
      <c r="I137" s="159">
        <f t="shared" ca="1" si="128"/>
        <v>0</v>
      </c>
      <c r="J137" s="159">
        <f t="shared" ca="1" si="128"/>
        <v>0</v>
      </c>
      <c r="K137" s="159">
        <f t="shared" ca="1" si="128"/>
        <v>0</v>
      </c>
      <c r="L137" s="159">
        <f t="shared" ca="1" si="128"/>
        <v>0</v>
      </c>
      <c r="M137" s="159">
        <f t="shared" ca="1" si="128"/>
        <v>0</v>
      </c>
      <c r="N137" s="159">
        <f t="shared" ca="1" si="128"/>
        <v>0</v>
      </c>
      <c r="O137" s="159">
        <f t="shared" ca="1" si="128"/>
        <v>0</v>
      </c>
      <c r="P137" s="159">
        <f t="shared" ca="1" si="128"/>
        <v>0</v>
      </c>
      <c r="Q137" s="159">
        <f t="shared" ca="1" si="128"/>
        <v>0</v>
      </c>
      <c r="R137" s="159">
        <f t="shared" ca="1" si="128"/>
        <v>0</v>
      </c>
      <c r="S137" s="159">
        <f t="shared" ca="1" si="128"/>
        <v>0</v>
      </c>
      <c r="T137" s="159">
        <f t="shared" ca="1" si="128"/>
        <v>0</v>
      </c>
      <c r="U137" s="159">
        <f t="shared" ca="1" si="128"/>
        <v>0</v>
      </c>
      <c r="V137" s="159">
        <f t="shared" ca="1" si="128"/>
        <v>0</v>
      </c>
      <c r="W137" s="159">
        <f t="shared" ca="1" si="128"/>
        <v>0</v>
      </c>
      <c r="X137" s="159">
        <f t="shared" ca="1" si="128"/>
        <v>0</v>
      </c>
      <c r="Y137" s="159">
        <f t="shared" ca="1" si="128"/>
        <v>0</v>
      </c>
      <c r="Z137" s="159">
        <f t="shared" ca="1" si="128"/>
        <v>0</v>
      </c>
      <c r="AA137" s="159">
        <f t="shared" ca="1" si="128"/>
        <v>0</v>
      </c>
      <c r="AB137" s="159">
        <f t="shared" ca="1" si="128"/>
        <v>0</v>
      </c>
      <c r="AC137" s="159">
        <f t="shared" ca="1" si="128"/>
        <v>0</v>
      </c>
      <c r="AD137" s="159">
        <f t="shared" ca="1" si="128"/>
        <v>0</v>
      </c>
      <c r="AE137" s="159">
        <f t="shared" ca="1" si="128"/>
        <v>0</v>
      </c>
      <c r="AF137" s="159">
        <f t="shared" ca="1" si="128"/>
        <v>0</v>
      </c>
      <c r="AG137" s="159">
        <f t="shared" ca="1" si="128"/>
        <v>0</v>
      </c>
      <c r="AH137" s="159">
        <f t="shared" ca="1" si="128"/>
        <v>0</v>
      </c>
      <c r="AI137" s="159">
        <f t="shared" ca="1" si="128"/>
        <v>0</v>
      </c>
      <c r="AJ137" s="159">
        <f t="shared" ca="1" si="128"/>
        <v>0</v>
      </c>
      <c r="AK137" s="159">
        <f t="shared" ref="AK137:BP137" ca="1" si="129">AJ137-AK47</f>
        <v>0</v>
      </c>
      <c r="AL137" s="159">
        <f t="shared" ca="1" si="129"/>
        <v>0</v>
      </c>
      <c r="AM137" s="159">
        <f t="shared" ca="1" si="129"/>
        <v>0</v>
      </c>
      <c r="AN137" s="159">
        <f t="shared" ca="1" si="129"/>
        <v>0</v>
      </c>
      <c r="AO137" s="159">
        <f t="shared" ca="1" si="129"/>
        <v>0</v>
      </c>
      <c r="AP137" s="159">
        <f t="shared" ca="1" si="129"/>
        <v>0</v>
      </c>
      <c r="AQ137" s="159">
        <f t="shared" ca="1" si="129"/>
        <v>0</v>
      </c>
      <c r="AR137" s="159">
        <f t="shared" ca="1" si="129"/>
        <v>0</v>
      </c>
      <c r="AS137" s="159">
        <f t="shared" ca="1" si="129"/>
        <v>0</v>
      </c>
      <c r="AT137" s="159">
        <f t="shared" ca="1" si="129"/>
        <v>0</v>
      </c>
      <c r="AU137" s="159">
        <f t="shared" ca="1" si="129"/>
        <v>0</v>
      </c>
      <c r="AV137" s="159">
        <f t="shared" ca="1" si="129"/>
        <v>0</v>
      </c>
      <c r="AW137" s="159">
        <f t="shared" ca="1" si="129"/>
        <v>0</v>
      </c>
      <c r="AX137" s="159">
        <f t="shared" ca="1" si="129"/>
        <v>0</v>
      </c>
      <c r="AY137" s="159">
        <f t="shared" ca="1" si="129"/>
        <v>0</v>
      </c>
      <c r="AZ137" s="159">
        <f t="shared" ca="1" si="129"/>
        <v>0</v>
      </c>
      <c r="BA137" s="159">
        <f t="shared" ca="1" si="129"/>
        <v>0</v>
      </c>
      <c r="BB137" s="159">
        <f t="shared" ca="1" si="129"/>
        <v>0</v>
      </c>
      <c r="BC137" s="159">
        <f t="shared" ca="1" si="129"/>
        <v>0</v>
      </c>
      <c r="BD137" s="159">
        <f t="shared" ca="1" si="129"/>
        <v>0</v>
      </c>
      <c r="BE137" s="159">
        <f t="shared" ca="1" si="129"/>
        <v>0</v>
      </c>
      <c r="BF137" s="159">
        <f t="shared" ca="1" si="129"/>
        <v>0</v>
      </c>
      <c r="BG137" s="159">
        <f t="shared" ca="1" si="129"/>
        <v>0</v>
      </c>
      <c r="BH137" s="159">
        <f t="shared" ca="1" si="129"/>
        <v>0</v>
      </c>
      <c r="BI137" s="159">
        <f t="shared" ca="1" si="129"/>
        <v>0</v>
      </c>
      <c r="BJ137" s="159">
        <f t="shared" ca="1" si="129"/>
        <v>0</v>
      </c>
      <c r="BK137" s="159">
        <f t="shared" ca="1" si="129"/>
        <v>0</v>
      </c>
      <c r="BL137" s="159">
        <f t="shared" ca="1" si="129"/>
        <v>0</v>
      </c>
      <c r="BM137" s="159">
        <f t="shared" ca="1" si="129"/>
        <v>0</v>
      </c>
      <c r="BN137" s="159">
        <f t="shared" ca="1" si="129"/>
        <v>0</v>
      </c>
      <c r="BO137" s="159">
        <f t="shared" ca="1" si="129"/>
        <v>0</v>
      </c>
      <c r="BP137" s="159">
        <f t="shared" ca="1" si="129"/>
        <v>0</v>
      </c>
      <c r="BQ137" s="159">
        <f t="shared" ref="BQ137:CZ137" ca="1" si="130">BP137-BQ47</f>
        <v>0</v>
      </c>
      <c r="BR137" s="159">
        <f t="shared" ca="1" si="130"/>
        <v>0</v>
      </c>
      <c r="BS137" s="159">
        <f t="shared" ca="1" si="130"/>
        <v>0</v>
      </c>
      <c r="BT137" s="159">
        <f t="shared" ca="1" si="130"/>
        <v>0</v>
      </c>
      <c r="BU137" s="159">
        <f t="shared" ca="1" si="130"/>
        <v>0</v>
      </c>
      <c r="BV137" s="159">
        <f t="shared" ca="1" si="130"/>
        <v>0</v>
      </c>
      <c r="BW137" s="159">
        <f t="shared" ca="1" si="130"/>
        <v>0</v>
      </c>
      <c r="BX137" s="159">
        <f t="shared" ca="1" si="130"/>
        <v>0</v>
      </c>
      <c r="BY137" s="159">
        <f t="shared" ca="1" si="130"/>
        <v>0</v>
      </c>
      <c r="BZ137" s="159">
        <f t="shared" ca="1" si="130"/>
        <v>0</v>
      </c>
      <c r="CA137" s="159">
        <f t="shared" ca="1" si="130"/>
        <v>0</v>
      </c>
      <c r="CB137" s="159">
        <f t="shared" ca="1" si="130"/>
        <v>0</v>
      </c>
      <c r="CC137" s="159">
        <f t="shared" ca="1" si="130"/>
        <v>0</v>
      </c>
      <c r="CD137" s="159">
        <f t="shared" ca="1" si="130"/>
        <v>0</v>
      </c>
      <c r="CE137" s="159">
        <f t="shared" ca="1" si="130"/>
        <v>0</v>
      </c>
      <c r="CF137" s="159">
        <f t="shared" ca="1" si="130"/>
        <v>0</v>
      </c>
      <c r="CG137" s="159">
        <f t="shared" ca="1" si="130"/>
        <v>0</v>
      </c>
      <c r="CH137" s="159">
        <f t="shared" ca="1" si="130"/>
        <v>0</v>
      </c>
      <c r="CI137" s="159">
        <f t="shared" ca="1" si="130"/>
        <v>0</v>
      </c>
      <c r="CJ137" s="159">
        <f t="shared" ca="1" si="130"/>
        <v>0</v>
      </c>
      <c r="CK137" s="159">
        <f t="shared" ca="1" si="130"/>
        <v>0</v>
      </c>
      <c r="CL137" s="159">
        <f t="shared" ca="1" si="130"/>
        <v>0</v>
      </c>
      <c r="CM137" s="159">
        <f t="shared" ca="1" si="130"/>
        <v>0</v>
      </c>
      <c r="CN137" s="159">
        <f t="shared" ca="1" si="130"/>
        <v>0</v>
      </c>
      <c r="CO137" s="159">
        <f t="shared" ca="1" si="130"/>
        <v>0</v>
      </c>
      <c r="CP137" s="159">
        <f t="shared" ca="1" si="130"/>
        <v>0</v>
      </c>
      <c r="CQ137" s="159">
        <f t="shared" ca="1" si="130"/>
        <v>0</v>
      </c>
      <c r="CR137" s="159">
        <f t="shared" ca="1" si="130"/>
        <v>0</v>
      </c>
      <c r="CS137" s="159">
        <f t="shared" ca="1" si="130"/>
        <v>0</v>
      </c>
      <c r="CT137" s="159">
        <f t="shared" ca="1" si="130"/>
        <v>0</v>
      </c>
      <c r="CU137" s="159">
        <f t="shared" ca="1" si="130"/>
        <v>0</v>
      </c>
      <c r="CV137" s="159">
        <f t="shared" ca="1" si="130"/>
        <v>0</v>
      </c>
      <c r="CW137" s="159">
        <f t="shared" ca="1" si="130"/>
        <v>0</v>
      </c>
      <c r="CX137" s="159">
        <f t="shared" ca="1" si="130"/>
        <v>0</v>
      </c>
      <c r="CY137" s="159">
        <f t="shared" ca="1" si="130"/>
        <v>0</v>
      </c>
      <c r="CZ137" s="159">
        <f t="shared" ca="1" si="130"/>
        <v>0</v>
      </c>
    </row>
    <row r="138" spans="1:105" ht="12.75" hidden="1" customHeight="1" outlineLevel="1">
      <c r="A138" s="192" t="str">
        <f t="shared" ca="1" si="40"/>
        <v/>
      </c>
      <c r="B138" s="170"/>
      <c r="C138" s="171"/>
      <c r="D138" s="159">
        <f ca="1">IF(C48=1,0,'פריסת חובות'!B39)</f>
        <v>0</v>
      </c>
      <c r="E138" s="159">
        <f t="shared" ref="E138:AJ138" ca="1" si="131">D138-E48</f>
        <v>0</v>
      </c>
      <c r="F138" s="159">
        <f t="shared" ca="1" si="131"/>
        <v>0</v>
      </c>
      <c r="G138" s="159">
        <f t="shared" ca="1" si="131"/>
        <v>0</v>
      </c>
      <c r="H138" s="159">
        <f t="shared" ca="1" si="131"/>
        <v>0</v>
      </c>
      <c r="I138" s="159">
        <f t="shared" ca="1" si="131"/>
        <v>0</v>
      </c>
      <c r="J138" s="159">
        <f t="shared" ca="1" si="131"/>
        <v>0</v>
      </c>
      <c r="K138" s="159">
        <f t="shared" ca="1" si="131"/>
        <v>0</v>
      </c>
      <c r="L138" s="159">
        <f t="shared" ca="1" si="131"/>
        <v>0</v>
      </c>
      <c r="M138" s="159">
        <f t="shared" ca="1" si="131"/>
        <v>0</v>
      </c>
      <c r="N138" s="159">
        <f t="shared" ca="1" si="131"/>
        <v>0</v>
      </c>
      <c r="O138" s="159">
        <f t="shared" ca="1" si="131"/>
        <v>0</v>
      </c>
      <c r="P138" s="159">
        <f t="shared" ca="1" si="131"/>
        <v>0</v>
      </c>
      <c r="Q138" s="159">
        <f t="shared" ca="1" si="131"/>
        <v>0</v>
      </c>
      <c r="R138" s="159">
        <f t="shared" ca="1" si="131"/>
        <v>0</v>
      </c>
      <c r="S138" s="159">
        <f t="shared" ca="1" si="131"/>
        <v>0</v>
      </c>
      <c r="T138" s="159">
        <f t="shared" ca="1" si="131"/>
        <v>0</v>
      </c>
      <c r="U138" s="159">
        <f t="shared" ca="1" si="131"/>
        <v>0</v>
      </c>
      <c r="V138" s="159">
        <f t="shared" ca="1" si="131"/>
        <v>0</v>
      </c>
      <c r="W138" s="159">
        <f t="shared" ca="1" si="131"/>
        <v>0</v>
      </c>
      <c r="X138" s="159">
        <f t="shared" ca="1" si="131"/>
        <v>0</v>
      </c>
      <c r="Y138" s="159">
        <f t="shared" ca="1" si="131"/>
        <v>0</v>
      </c>
      <c r="Z138" s="159">
        <f t="shared" ca="1" si="131"/>
        <v>0</v>
      </c>
      <c r="AA138" s="159">
        <f t="shared" ca="1" si="131"/>
        <v>0</v>
      </c>
      <c r="AB138" s="159">
        <f t="shared" ca="1" si="131"/>
        <v>0</v>
      </c>
      <c r="AC138" s="159">
        <f t="shared" ca="1" si="131"/>
        <v>0</v>
      </c>
      <c r="AD138" s="159">
        <f t="shared" ca="1" si="131"/>
        <v>0</v>
      </c>
      <c r="AE138" s="159">
        <f t="shared" ca="1" si="131"/>
        <v>0</v>
      </c>
      <c r="AF138" s="159">
        <f t="shared" ca="1" si="131"/>
        <v>0</v>
      </c>
      <c r="AG138" s="159">
        <f t="shared" ca="1" si="131"/>
        <v>0</v>
      </c>
      <c r="AH138" s="159">
        <f t="shared" ca="1" si="131"/>
        <v>0</v>
      </c>
      <c r="AI138" s="159">
        <f t="shared" ca="1" si="131"/>
        <v>0</v>
      </c>
      <c r="AJ138" s="159">
        <f t="shared" ca="1" si="131"/>
        <v>0</v>
      </c>
      <c r="AK138" s="159">
        <f t="shared" ref="AK138:BP138" ca="1" si="132">AJ138-AK48</f>
        <v>0</v>
      </c>
      <c r="AL138" s="159">
        <f t="shared" ca="1" si="132"/>
        <v>0</v>
      </c>
      <c r="AM138" s="159">
        <f t="shared" ca="1" si="132"/>
        <v>0</v>
      </c>
      <c r="AN138" s="159">
        <f t="shared" ca="1" si="132"/>
        <v>0</v>
      </c>
      <c r="AO138" s="159">
        <f t="shared" ca="1" si="132"/>
        <v>0</v>
      </c>
      <c r="AP138" s="159">
        <f t="shared" ca="1" si="132"/>
        <v>0</v>
      </c>
      <c r="AQ138" s="159">
        <f t="shared" ca="1" si="132"/>
        <v>0</v>
      </c>
      <c r="AR138" s="159">
        <f t="shared" ca="1" si="132"/>
        <v>0</v>
      </c>
      <c r="AS138" s="159">
        <f t="shared" ca="1" si="132"/>
        <v>0</v>
      </c>
      <c r="AT138" s="159">
        <f t="shared" ca="1" si="132"/>
        <v>0</v>
      </c>
      <c r="AU138" s="159">
        <f t="shared" ca="1" si="132"/>
        <v>0</v>
      </c>
      <c r="AV138" s="159">
        <f t="shared" ca="1" si="132"/>
        <v>0</v>
      </c>
      <c r="AW138" s="159">
        <f t="shared" ca="1" si="132"/>
        <v>0</v>
      </c>
      <c r="AX138" s="159">
        <f t="shared" ca="1" si="132"/>
        <v>0</v>
      </c>
      <c r="AY138" s="159">
        <f t="shared" ca="1" si="132"/>
        <v>0</v>
      </c>
      <c r="AZ138" s="159">
        <f t="shared" ca="1" si="132"/>
        <v>0</v>
      </c>
      <c r="BA138" s="159">
        <f t="shared" ca="1" si="132"/>
        <v>0</v>
      </c>
      <c r="BB138" s="159">
        <f t="shared" ca="1" si="132"/>
        <v>0</v>
      </c>
      <c r="BC138" s="159">
        <f t="shared" ca="1" si="132"/>
        <v>0</v>
      </c>
      <c r="BD138" s="159">
        <f t="shared" ca="1" si="132"/>
        <v>0</v>
      </c>
      <c r="BE138" s="159">
        <f t="shared" ca="1" si="132"/>
        <v>0</v>
      </c>
      <c r="BF138" s="159">
        <f t="shared" ca="1" si="132"/>
        <v>0</v>
      </c>
      <c r="BG138" s="159">
        <f t="shared" ca="1" si="132"/>
        <v>0</v>
      </c>
      <c r="BH138" s="159">
        <f t="shared" ca="1" si="132"/>
        <v>0</v>
      </c>
      <c r="BI138" s="159">
        <f t="shared" ca="1" si="132"/>
        <v>0</v>
      </c>
      <c r="BJ138" s="159">
        <f t="shared" ca="1" si="132"/>
        <v>0</v>
      </c>
      <c r="BK138" s="159">
        <f t="shared" ca="1" si="132"/>
        <v>0</v>
      </c>
      <c r="BL138" s="159">
        <f t="shared" ca="1" si="132"/>
        <v>0</v>
      </c>
      <c r="BM138" s="159">
        <f t="shared" ca="1" si="132"/>
        <v>0</v>
      </c>
      <c r="BN138" s="159">
        <f t="shared" ca="1" si="132"/>
        <v>0</v>
      </c>
      <c r="BO138" s="159">
        <f t="shared" ca="1" si="132"/>
        <v>0</v>
      </c>
      <c r="BP138" s="159">
        <f t="shared" ca="1" si="132"/>
        <v>0</v>
      </c>
      <c r="BQ138" s="159">
        <f t="shared" ref="BQ138:CZ138" ca="1" si="133">BP138-BQ48</f>
        <v>0</v>
      </c>
      <c r="BR138" s="159">
        <f t="shared" ca="1" si="133"/>
        <v>0</v>
      </c>
      <c r="BS138" s="159">
        <f t="shared" ca="1" si="133"/>
        <v>0</v>
      </c>
      <c r="BT138" s="159">
        <f t="shared" ca="1" si="133"/>
        <v>0</v>
      </c>
      <c r="BU138" s="159">
        <f t="shared" ca="1" si="133"/>
        <v>0</v>
      </c>
      <c r="BV138" s="159">
        <f t="shared" ca="1" si="133"/>
        <v>0</v>
      </c>
      <c r="BW138" s="159">
        <f t="shared" ca="1" si="133"/>
        <v>0</v>
      </c>
      <c r="BX138" s="159">
        <f t="shared" ca="1" si="133"/>
        <v>0</v>
      </c>
      <c r="BY138" s="159">
        <f t="shared" ca="1" si="133"/>
        <v>0</v>
      </c>
      <c r="BZ138" s="159">
        <f t="shared" ca="1" si="133"/>
        <v>0</v>
      </c>
      <c r="CA138" s="159">
        <f t="shared" ca="1" si="133"/>
        <v>0</v>
      </c>
      <c r="CB138" s="159">
        <f t="shared" ca="1" si="133"/>
        <v>0</v>
      </c>
      <c r="CC138" s="159">
        <f t="shared" ca="1" si="133"/>
        <v>0</v>
      </c>
      <c r="CD138" s="159">
        <f t="shared" ca="1" si="133"/>
        <v>0</v>
      </c>
      <c r="CE138" s="159">
        <f t="shared" ca="1" si="133"/>
        <v>0</v>
      </c>
      <c r="CF138" s="159">
        <f t="shared" ca="1" si="133"/>
        <v>0</v>
      </c>
      <c r="CG138" s="159">
        <f t="shared" ca="1" si="133"/>
        <v>0</v>
      </c>
      <c r="CH138" s="159">
        <f t="shared" ca="1" si="133"/>
        <v>0</v>
      </c>
      <c r="CI138" s="159">
        <f t="shared" ca="1" si="133"/>
        <v>0</v>
      </c>
      <c r="CJ138" s="159">
        <f t="shared" ca="1" si="133"/>
        <v>0</v>
      </c>
      <c r="CK138" s="159">
        <f t="shared" ca="1" si="133"/>
        <v>0</v>
      </c>
      <c r="CL138" s="159">
        <f t="shared" ca="1" si="133"/>
        <v>0</v>
      </c>
      <c r="CM138" s="159">
        <f t="shared" ca="1" si="133"/>
        <v>0</v>
      </c>
      <c r="CN138" s="159">
        <f t="shared" ca="1" si="133"/>
        <v>0</v>
      </c>
      <c r="CO138" s="159">
        <f t="shared" ca="1" si="133"/>
        <v>0</v>
      </c>
      <c r="CP138" s="159">
        <f t="shared" ca="1" si="133"/>
        <v>0</v>
      </c>
      <c r="CQ138" s="159">
        <f t="shared" ca="1" si="133"/>
        <v>0</v>
      </c>
      <c r="CR138" s="159">
        <f t="shared" ca="1" si="133"/>
        <v>0</v>
      </c>
      <c r="CS138" s="159">
        <f t="shared" ca="1" si="133"/>
        <v>0</v>
      </c>
      <c r="CT138" s="159">
        <f t="shared" ca="1" si="133"/>
        <v>0</v>
      </c>
      <c r="CU138" s="159">
        <f t="shared" ca="1" si="133"/>
        <v>0</v>
      </c>
      <c r="CV138" s="159">
        <f t="shared" ca="1" si="133"/>
        <v>0</v>
      </c>
      <c r="CW138" s="159">
        <f t="shared" ca="1" si="133"/>
        <v>0</v>
      </c>
      <c r="CX138" s="159">
        <f t="shared" ca="1" si="133"/>
        <v>0</v>
      </c>
      <c r="CY138" s="159">
        <f t="shared" ca="1" si="133"/>
        <v>0</v>
      </c>
      <c r="CZ138" s="159">
        <f t="shared" ca="1" si="133"/>
        <v>0</v>
      </c>
    </row>
    <row r="139" spans="1:105" ht="12.75" hidden="1" customHeight="1" outlineLevel="1">
      <c r="A139" s="192" t="str">
        <f t="shared" ca="1" si="40"/>
        <v/>
      </c>
      <c r="B139" s="170"/>
      <c r="C139" s="171"/>
      <c r="D139" s="159">
        <f ca="1">IF(C49=1,0,'פריסת חובות'!B40)</f>
        <v>0</v>
      </c>
      <c r="E139" s="159">
        <f t="shared" ref="E139:AJ139" ca="1" si="134">D139-E49</f>
        <v>0</v>
      </c>
      <c r="F139" s="159">
        <f t="shared" ca="1" si="134"/>
        <v>0</v>
      </c>
      <c r="G139" s="159">
        <f t="shared" ca="1" si="134"/>
        <v>0</v>
      </c>
      <c r="H139" s="159">
        <f t="shared" ca="1" si="134"/>
        <v>0</v>
      </c>
      <c r="I139" s="159">
        <f t="shared" ca="1" si="134"/>
        <v>0</v>
      </c>
      <c r="J139" s="159">
        <f t="shared" ca="1" si="134"/>
        <v>0</v>
      </c>
      <c r="K139" s="159">
        <f t="shared" ca="1" si="134"/>
        <v>0</v>
      </c>
      <c r="L139" s="159">
        <f t="shared" ca="1" si="134"/>
        <v>0</v>
      </c>
      <c r="M139" s="159">
        <f t="shared" ca="1" si="134"/>
        <v>0</v>
      </c>
      <c r="N139" s="159">
        <f t="shared" ca="1" si="134"/>
        <v>0</v>
      </c>
      <c r="O139" s="159">
        <f t="shared" ca="1" si="134"/>
        <v>0</v>
      </c>
      <c r="P139" s="159">
        <f t="shared" ca="1" si="134"/>
        <v>0</v>
      </c>
      <c r="Q139" s="159">
        <f t="shared" ca="1" si="134"/>
        <v>0</v>
      </c>
      <c r="R139" s="159">
        <f t="shared" ca="1" si="134"/>
        <v>0</v>
      </c>
      <c r="S139" s="159">
        <f t="shared" ca="1" si="134"/>
        <v>0</v>
      </c>
      <c r="T139" s="159">
        <f t="shared" ca="1" si="134"/>
        <v>0</v>
      </c>
      <c r="U139" s="159">
        <f t="shared" ca="1" si="134"/>
        <v>0</v>
      </c>
      <c r="V139" s="159">
        <f t="shared" ca="1" si="134"/>
        <v>0</v>
      </c>
      <c r="W139" s="159">
        <f t="shared" ca="1" si="134"/>
        <v>0</v>
      </c>
      <c r="X139" s="159">
        <f t="shared" ca="1" si="134"/>
        <v>0</v>
      </c>
      <c r="Y139" s="159">
        <f t="shared" ca="1" si="134"/>
        <v>0</v>
      </c>
      <c r="Z139" s="159">
        <f t="shared" ca="1" si="134"/>
        <v>0</v>
      </c>
      <c r="AA139" s="159">
        <f t="shared" ca="1" si="134"/>
        <v>0</v>
      </c>
      <c r="AB139" s="159">
        <f t="shared" ca="1" si="134"/>
        <v>0</v>
      </c>
      <c r="AC139" s="159">
        <f t="shared" ca="1" si="134"/>
        <v>0</v>
      </c>
      <c r="AD139" s="159">
        <f t="shared" ca="1" si="134"/>
        <v>0</v>
      </c>
      <c r="AE139" s="159">
        <f t="shared" ca="1" si="134"/>
        <v>0</v>
      </c>
      <c r="AF139" s="159">
        <f t="shared" ca="1" si="134"/>
        <v>0</v>
      </c>
      <c r="AG139" s="159">
        <f t="shared" ca="1" si="134"/>
        <v>0</v>
      </c>
      <c r="AH139" s="159">
        <f t="shared" ca="1" si="134"/>
        <v>0</v>
      </c>
      <c r="AI139" s="159">
        <f t="shared" ca="1" si="134"/>
        <v>0</v>
      </c>
      <c r="AJ139" s="159">
        <f t="shared" ca="1" si="134"/>
        <v>0</v>
      </c>
      <c r="AK139" s="159">
        <f t="shared" ref="AK139:BP139" ca="1" si="135">AJ139-AK49</f>
        <v>0</v>
      </c>
      <c r="AL139" s="159">
        <f t="shared" ca="1" si="135"/>
        <v>0</v>
      </c>
      <c r="AM139" s="159">
        <f t="shared" ca="1" si="135"/>
        <v>0</v>
      </c>
      <c r="AN139" s="159">
        <f t="shared" ca="1" si="135"/>
        <v>0</v>
      </c>
      <c r="AO139" s="159">
        <f t="shared" ca="1" si="135"/>
        <v>0</v>
      </c>
      <c r="AP139" s="159">
        <f t="shared" ca="1" si="135"/>
        <v>0</v>
      </c>
      <c r="AQ139" s="159">
        <f t="shared" ca="1" si="135"/>
        <v>0</v>
      </c>
      <c r="AR139" s="159">
        <f t="shared" ca="1" si="135"/>
        <v>0</v>
      </c>
      <c r="AS139" s="159">
        <f t="shared" ca="1" si="135"/>
        <v>0</v>
      </c>
      <c r="AT139" s="159">
        <f t="shared" ca="1" si="135"/>
        <v>0</v>
      </c>
      <c r="AU139" s="159">
        <f t="shared" ca="1" si="135"/>
        <v>0</v>
      </c>
      <c r="AV139" s="159">
        <f t="shared" ca="1" si="135"/>
        <v>0</v>
      </c>
      <c r="AW139" s="159">
        <f t="shared" ca="1" si="135"/>
        <v>0</v>
      </c>
      <c r="AX139" s="159">
        <f t="shared" ca="1" si="135"/>
        <v>0</v>
      </c>
      <c r="AY139" s="159">
        <f t="shared" ca="1" si="135"/>
        <v>0</v>
      </c>
      <c r="AZ139" s="159">
        <f t="shared" ca="1" si="135"/>
        <v>0</v>
      </c>
      <c r="BA139" s="159">
        <f t="shared" ca="1" si="135"/>
        <v>0</v>
      </c>
      <c r="BB139" s="159">
        <f t="shared" ca="1" si="135"/>
        <v>0</v>
      </c>
      <c r="BC139" s="159">
        <f t="shared" ca="1" si="135"/>
        <v>0</v>
      </c>
      <c r="BD139" s="159">
        <f t="shared" ca="1" si="135"/>
        <v>0</v>
      </c>
      <c r="BE139" s="159">
        <f t="shared" ca="1" si="135"/>
        <v>0</v>
      </c>
      <c r="BF139" s="159">
        <f t="shared" ca="1" si="135"/>
        <v>0</v>
      </c>
      <c r="BG139" s="159">
        <f t="shared" ca="1" si="135"/>
        <v>0</v>
      </c>
      <c r="BH139" s="159">
        <f t="shared" ca="1" si="135"/>
        <v>0</v>
      </c>
      <c r="BI139" s="159">
        <f t="shared" ca="1" si="135"/>
        <v>0</v>
      </c>
      <c r="BJ139" s="159">
        <f t="shared" ca="1" si="135"/>
        <v>0</v>
      </c>
      <c r="BK139" s="159">
        <f t="shared" ca="1" si="135"/>
        <v>0</v>
      </c>
      <c r="BL139" s="159">
        <f t="shared" ca="1" si="135"/>
        <v>0</v>
      </c>
      <c r="BM139" s="159">
        <f t="shared" ca="1" si="135"/>
        <v>0</v>
      </c>
      <c r="BN139" s="159">
        <f t="shared" ca="1" si="135"/>
        <v>0</v>
      </c>
      <c r="BO139" s="159">
        <f t="shared" ca="1" si="135"/>
        <v>0</v>
      </c>
      <c r="BP139" s="159">
        <f t="shared" ca="1" si="135"/>
        <v>0</v>
      </c>
      <c r="BQ139" s="159">
        <f t="shared" ref="BQ139:CZ139" ca="1" si="136">BP139-BQ49</f>
        <v>0</v>
      </c>
      <c r="BR139" s="159">
        <f t="shared" ca="1" si="136"/>
        <v>0</v>
      </c>
      <c r="BS139" s="159">
        <f t="shared" ca="1" si="136"/>
        <v>0</v>
      </c>
      <c r="BT139" s="159">
        <f t="shared" ca="1" si="136"/>
        <v>0</v>
      </c>
      <c r="BU139" s="159">
        <f t="shared" ca="1" si="136"/>
        <v>0</v>
      </c>
      <c r="BV139" s="159">
        <f t="shared" ca="1" si="136"/>
        <v>0</v>
      </c>
      <c r="BW139" s="159">
        <f t="shared" ca="1" si="136"/>
        <v>0</v>
      </c>
      <c r="BX139" s="159">
        <f t="shared" ca="1" si="136"/>
        <v>0</v>
      </c>
      <c r="BY139" s="159">
        <f t="shared" ca="1" si="136"/>
        <v>0</v>
      </c>
      <c r="BZ139" s="159">
        <f t="shared" ca="1" si="136"/>
        <v>0</v>
      </c>
      <c r="CA139" s="159">
        <f t="shared" ca="1" si="136"/>
        <v>0</v>
      </c>
      <c r="CB139" s="159">
        <f t="shared" ca="1" si="136"/>
        <v>0</v>
      </c>
      <c r="CC139" s="159">
        <f t="shared" ca="1" si="136"/>
        <v>0</v>
      </c>
      <c r="CD139" s="159">
        <f t="shared" ca="1" si="136"/>
        <v>0</v>
      </c>
      <c r="CE139" s="159">
        <f t="shared" ca="1" si="136"/>
        <v>0</v>
      </c>
      <c r="CF139" s="159">
        <f t="shared" ca="1" si="136"/>
        <v>0</v>
      </c>
      <c r="CG139" s="159">
        <f t="shared" ca="1" si="136"/>
        <v>0</v>
      </c>
      <c r="CH139" s="159">
        <f t="shared" ca="1" si="136"/>
        <v>0</v>
      </c>
      <c r="CI139" s="159">
        <f t="shared" ca="1" si="136"/>
        <v>0</v>
      </c>
      <c r="CJ139" s="159">
        <f t="shared" ca="1" si="136"/>
        <v>0</v>
      </c>
      <c r="CK139" s="159">
        <f t="shared" ca="1" si="136"/>
        <v>0</v>
      </c>
      <c r="CL139" s="159">
        <f t="shared" ca="1" si="136"/>
        <v>0</v>
      </c>
      <c r="CM139" s="159">
        <f t="shared" ca="1" si="136"/>
        <v>0</v>
      </c>
      <c r="CN139" s="159">
        <f t="shared" ca="1" si="136"/>
        <v>0</v>
      </c>
      <c r="CO139" s="159">
        <f t="shared" ca="1" si="136"/>
        <v>0</v>
      </c>
      <c r="CP139" s="159">
        <f t="shared" ca="1" si="136"/>
        <v>0</v>
      </c>
      <c r="CQ139" s="159">
        <f t="shared" ca="1" si="136"/>
        <v>0</v>
      </c>
      <c r="CR139" s="159">
        <f t="shared" ca="1" si="136"/>
        <v>0</v>
      </c>
      <c r="CS139" s="159">
        <f t="shared" ca="1" si="136"/>
        <v>0</v>
      </c>
      <c r="CT139" s="159">
        <f t="shared" ca="1" si="136"/>
        <v>0</v>
      </c>
      <c r="CU139" s="159">
        <f t="shared" ca="1" si="136"/>
        <v>0</v>
      </c>
      <c r="CV139" s="159">
        <f t="shared" ca="1" si="136"/>
        <v>0</v>
      </c>
      <c r="CW139" s="159">
        <f t="shared" ca="1" si="136"/>
        <v>0</v>
      </c>
      <c r="CX139" s="159">
        <f t="shared" ca="1" si="136"/>
        <v>0</v>
      </c>
      <c r="CY139" s="159">
        <f t="shared" ca="1" si="136"/>
        <v>0</v>
      </c>
      <c r="CZ139" s="159">
        <f t="shared" ca="1" si="136"/>
        <v>0</v>
      </c>
    </row>
    <row r="140" spans="1:105" ht="13.5" hidden="1" customHeight="1" outlineLevel="1">
      <c r="A140" s="192" t="str">
        <f t="shared" ca="1" si="40"/>
        <v/>
      </c>
      <c r="B140" s="172"/>
      <c r="C140" s="173"/>
      <c r="D140" s="159">
        <f ca="1">IF(C50=1,0,'פריסת חובות'!B41)</f>
        <v>0</v>
      </c>
      <c r="E140" s="159">
        <f t="shared" ref="E140:AJ140" ca="1" si="137">D140-E50</f>
        <v>0</v>
      </c>
      <c r="F140" s="159">
        <f t="shared" ca="1" si="137"/>
        <v>0</v>
      </c>
      <c r="G140" s="159">
        <f t="shared" ca="1" si="137"/>
        <v>0</v>
      </c>
      <c r="H140" s="159">
        <f t="shared" ca="1" si="137"/>
        <v>0</v>
      </c>
      <c r="I140" s="159">
        <f t="shared" ca="1" si="137"/>
        <v>0</v>
      </c>
      <c r="J140" s="159">
        <f t="shared" ca="1" si="137"/>
        <v>0</v>
      </c>
      <c r="K140" s="159">
        <f t="shared" ca="1" si="137"/>
        <v>0</v>
      </c>
      <c r="L140" s="159">
        <f t="shared" ca="1" si="137"/>
        <v>0</v>
      </c>
      <c r="M140" s="159">
        <f t="shared" ca="1" si="137"/>
        <v>0</v>
      </c>
      <c r="N140" s="159">
        <f t="shared" ca="1" si="137"/>
        <v>0</v>
      </c>
      <c r="O140" s="159">
        <f t="shared" ca="1" si="137"/>
        <v>0</v>
      </c>
      <c r="P140" s="159">
        <f t="shared" ca="1" si="137"/>
        <v>0</v>
      </c>
      <c r="Q140" s="159">
        <f t="shared" ca="1" si="137"/>
        <v>0</v>
      </c>
      <c r="R140" s="159">
        <f t="shared" ca="1" si="137"/>
        <v>0</v>
      </c>
      <c r="S140" s="159">
        <f t="shared" ca="1" si="137"/>
        <v>0</v>
      </c>
      <c r="T140" s="159">
        <f t="shared" ca="1" si="137"/>
        <v>0</v>
      </c>
      <c r="U140" s="159">
        <f t="shared" ca="1" si="137"/>
        <v>0</v>
      </c>
      <c r="V140" s="159">
        <f t="shared" ca="1" si="137"/>
        <v>0</v>
      </c>
      <c r="W140" s="159">
        <f t="shared" ca="1" si="137"/>
        <v>0</v>
      </c>
      <c r="X140" s="159">
        <f t="shared" ca="1" si="137"/>
        <v>0</v>
      </c>
      <c r="Y140" s="159">
        <f t="shared" ca="1" si="137"/>
        <v>0</v>
      </c>
      <c r="Z140" s="159">
        <f t="shared" ca="1" si="137"/>
        <v>0</v>
      </c>
      <c r="AA140" s="159">
        <f t="shared" ca="1" si="137"/>
        <v>0</v>
      </c>
      <c r="AB140" s="159">
        <f t="shared" ca="1" si="137"/>
        <v>0</v>
      </c>
      <c r="AC140" s="159">
        <f t="shared" ca="1" si="137"/>
        <v>0</v>
      </c>
      <c r="AD140" s="159">
        <f t="shared" ca="1" si="137"/>
        <v>0</v>
      </c>
      <c r="AE140" s="159">
        <f t="shared" ca="1" si="137"/>
        <v>0</v>
      </c>
      <c r="AF140" s="159">
        <f t="shared" ca="1" si="137"/>
        <v>0</v>
      </c>
      <c r="AG140" s="159">
        <f t="shared" ca="1" si="137"/>
        <v>0</v>
      </c>
      <c r="AH140" s="159">
        <f t="shared" ca="1" si="137"/>
        <v>0</v>
      </c>
      <c r="AI140" s="159">
        <f t="shared" ca="1" si="137"/>
        <v>0</v>
      </c>
      <c r="AJ140" s="159">
        <f t="shared" ca="1" si="137"/>
        <v>0</v>
      </c>
      <c r="AK140" s="159">
        <f t="shared" ref="AK140:BP140" ca="1" si="138">AJ140-AK50</f>
        <v>0</v>
      </c>
      <c r="AL140" s="159">
        <f t="shared" ca="1" si="138"/>
        <v>0</v>
      </c>
      <c r="AM140" s="159">
        <f t="shared" ca="1" si="138"/>
        <v>0</v>
      </c>
      <c r="AN140" s="159">
        <f t="shared" ca="1" si="138"/>
        <v>0</v>
      </c>
      <c r="AO140" s="159">
        <f t="shared" ca="1" si="138"/>
        <v>0</v>
      </c>
      <c r="AP140" s="159">
        <f t="shared" ca="1" si="138"/>
        <v>0</v>
      </c>
      <c r="AQ140" s="159">
        <f t="shared" ca="1" si="138"/>
        <v>0</v>
      </c>
      <c r="AR140" s="159">
        <f t="shared" ca="1" si="138"/>
        <v>0</v>
      </c>
      <c r="AS140" s="159">
        <f t="shared" ca="1" si="138"/>
        <v>0</v>
      </c>
      <c r="AT140" s="159">
        <f t="shared" ca="1" si="138"/>
        <v>0</v>
      </c>
      <c r="AU140" s="159">
        <f t="shared" ca="1" si="138"/>
        <v>0</v>
      </c>
      <c r="AV140" s="159">
        <f t="shared" ca="1" si="138"/>
        <v>0</v>
      </c>
      <c r="AW140" s="159">
        <f t="shared" ca="1" si="138"/>
        <v>0</v>
      </c>
      <c r="AX140" s="159">
        <f t="shared" ca="1" si="138"/>
        <v>0</v>
      </c>
      <c r="AY140" s="159">
        <f t="shared" ca="1" si="138"/>
        <v>0</v>
      </c>
      <c r="AZ140" s="159">
        <f t="shared" ca="1" si="138"/>
        <v>0</v>
      </c>
      <c r="BA140" s="159">
        <f t="shared" ca="1" si="138"/>
        <v>0</v>
      </c>
      <c r="BB140" s="159">
        <f t="shared" ca="1" si="138"/>
        <v>0</v>
      </c>
      <c r="BC140" s="159">
        <f t="shared" ca="1" si="138"/>
        <v>0</v>
      </c>
      <c r="BD140" s="159">
        <f t="shared" ca="1" si="138"/>
        <v>0</v>
      </c>
      <c r="BE140" s="159">
        <f t="shared" ca="1" si="138"/>
        <v>0</v>
      </c>
      <c r="BF140" s="159">
        <f t="shared" ca="1" si="138"/>
        <v>0</v>
      </c>
      <c r="BG140" s="159">
        <f t="shared" ca="1" si="138"/>
        <v>0</v>
      </c>
      <c r="BH140" s="159">
        <f t="shared" ca="1" si="138"/>
        <v>0</v>
      </c>
      <c r="BI140" s="159">
        <f t="shared" ca="1" si="138"/>
        <v>0</v>
      </c>
      <c r="BJ140" s="159">
        <f t="shared" ca="1" si="138"/>
        <v>0</v>
      </c>
      <c r="BK140" s="159">
        <f t="shared" ca="1" si="138"/>
        <v>0</v>
      </c>
      <c r="BL140" s="159">
        <f t="shared" ca="1" si="138"/>
        <v>0</v>
      </c>
      <c r="BM140" s="159">
        <f t="shared" ca="1" si="138"/>
        <v>0</v>
      </c>
      <c r="BN140" s="159">
        <f t="shared" ca="1" si="138"/>
        <v>0</v>
      </c>
      <c r="BO140" s="159">
        <f t="shared" ca="1" si="138"/>
        <v>0</v>
      </c>
      <c r="BP140" s="159">
        <f t="shared" ca="1" si="138"/>
        <v>0</v>
      </c>
      <c r="BQ140" s="159">
        <f t="shared" ref="BQ140:CZ140" ca="1" si="139">BP140-BQ50</f>
        <v>0</v>
      </c>
      <c r="BR140" s="159">
        <f t="shared" ca="1" si="139"/>
        <v>0</v>
      </c>
      <c r="BS140" s="159">
        <f t="shared" ca="1" si="139"/>
        <v>0</v>
      </c>
      <c r="BT140" s="159">
        <f t="shared" ca="1" si="139"/>
        <v>0</v>
      </c>
      <c r="BU140" s="159">
        <f t="shared" ca="1" si="139"/>
        <v>0</v>
      </c>
      <c r="BV140" s="159">
        <f t="shared" ca="1" si="139"/>
        <v>0</v>
      </c>
      <c r="BW140" s="159">
        <f t="shared" ca="1" si="139"/>
        <v>0</v>
      </c>
      <c r="BX140" s="159">
        <f t="shared" ca="1" si="139"/>
        <v>0</v>
      </c>
      <c r="BY140" s="159">
        <f t="shared" ca="1" si="139"/>
        <v>0</v>
      </c>
      <c r="BZ140" s="159">
        <f t="shared" ca="1" si="139"/>
        <v>0</v>
      </c>
      <c r="CA140" s="159">
        <f t="shared" ca="1" si="139"/>
        <v>0</v>
      </c>
      <c r="CB140" s="159">
        <f t="shared" ca="1" si="139"/>
        <v>0</v>
      </c>
      <c r="CC140" s="159">
        <f t="shared" ca="1" si="139"/>
        <v>0</v>
      </c>
      <c r="CD140" s="159">
        <f t="shared" ca="1" si="139"/>
        <v>0</v>
      </c>
      <c r="CE140" s="159">
        <f t="shared" ca="1" si="139"/>
        <v>0</v>
      </c>
      <c r="CF140" s="159">
        <f t="shared" ca="1" si="139"/>
        <v>0</v>
      </c>
      <c r="CG140" s="159">
        <f t="shared" ca="1" si="139"/>
        <v>0</v>
      </c>
      <c r="CH140" s="159">
        <f t="shared" ca="1" si="139"/>
        <v>0</v>
      </c>
      <c r="CI140" s="159">
        <f t="shared" ca="1" si="139"/>
        <v>0</v>
      </c>
      <c r="CJ140" s="159">
        <f t="shared" ca="1" si="139"/>
        <v>0</v>
      </c>
      <c r="CK140" s="159">
        <f t="shared" ca="1" si="139"/>
        <v>0</v>
      </c>
      <c r="CL140" s="159">
        <f t="shared" ca="1" si="139"/>
        <v>0</v>
      </c>
      <c r="CM140" s="159">
        <f t="shared" ca="1" si="139"/>
        <v>0</v>
      </c>
      <c r="CN140" s="159">
        <f t="shared" ca="1" si="139"/>
        <v>0</v>
      </c>
      <c r="CO140" s="159">
        <f t="shared" ca="1" si="139"/>
        <v>0</v>
      </c>
      <c r="CP140" s="159">
        <f t="shared" ca="1" si="139"/>
        <v>0</v>
      </c>
      <c r="CQ140" s="159">
        <f t="shared" ca="1" si="139"/>
        <v>0</v>
      </c>
      <c r="CR140" s="159">
        <f t="shared" ca="1" si="139"/>
        <v>0</v>
      </c>
      <c r="CS140" s="159">
        <f t="shared" ca="1" si="139"/>
        <v>0</v>
      </c>
      <c r="CT140" s="159">
        <f t="shared" ca="1" si="139"/>
        <v>0</v>
      </c>
      <c r="CU140" s="159">
        <f t="shared" ca="1" si="139"/>
        <v>0</v>
      </c>
      <c r="CV140" s="159">
        <f t="shared" ca="1" si="139"/>
        <v>0</v>
      </c>
      <c r="CW140" s="159">
        <f t="shared" ca="1" si="139"/>
        <v>0</v>
      </c>
      <c r="CX140" s="159">
        <f t="shared" ca="1" si="139"/>
        <v>0</v>
      </c>
      <c r="CY140" s="159">
        <f t="shared" ca="1" si="139"/>
        <v>0</v>
      </c>
      <c r="CZ140" s="159">
        <f t="shared" ca="1" si="139"/>
        <v>0</v>
      </c>
    </row>
    <row r="141" spans="1:105" hidden="1" outlineLevel="1" collapsed="1">
      <c r="A141" s="189" t="s">
        <v>199</v>
      </c>
      <c r="D141" s="134">
        <f ca="1">SUM(D108:D140)</f>
        <v>0</v>
      </c>
      <c r="E141" s="134">
        <f t="shared" ref="E141:AJ141" ca="1" si="140">SUM(E108:E140)</f>
        <v>0</v>
      </c>
      <c r="F141" s="134">
        <f t="shared" ca="1" si="140"/>
        <v>0</v>
      </c>
      <c r="G141" s="134">
        <f t="shared" ca="1" si="140"/>
        <v>0</v>
      </c>
      <c r="H141" s="134">
        <f t="shared" ca="1" si="140"/>
        <v>0</v>
      </c>
      <c r="I141" s="134">
        <f t="shared" ca="1" si="140"/>
        <v>0</v>
      </c>
      <c r="J141" s="134">
        <f t="shared" ca="1" si="140"/>
        <v>0</v>
      </c>
      <c r="K141" s="134">
        <f t="shared" ca="1" si="140"/>
        <v>0</v>
      </c>
      <c r="L141" s="134">
        <f t="shared" ca="1" si="140"/>
        <v>0</v>
      </c>
      <c r="M141" s="134">
        <f t="shared" ca="1" si="140"/>
        <v>0</v>
      </c>
      <c r="N141" s="134">
        <f t="shared" ca="1" si="140"/>
        <v>0</v>
      </c>
      <c r="O141" s="134">
        <f t="shared" ca="1" si="140"/>
        <v>0</v>
      </c>
      <c r="P141" s="134">
        <f t="shared" ca="1" si="140"/>
        <v>0</v>
      </c>
      <c r="Q141" s="134">
        <f t="shared" ca="1" si="140"/>
        <v>0</v>
      </c>
      <c r="R141" s="134">
        <f t="shared" ca="1" si="140"/>
        <v>0</v>
      </c>
      <c r="S141" s="134">
        <f t="shared" ca="1" si="140"/>
        <v>0</v>
      </c>
      <c r="T141" s="134">
        <f t="shared" ca="1" si="140"/>
        <v>0</v>
      </c>
      <c r="U141" s="134">
        <f t="shared" ca="1" si="140"/>
        <v>0</v>
      </c>
      <c r="V141" s="134">
        <f t="shared" ca="1" si="140"/>
        <v>0</v>
      </c>
      <c r="W141" s="134">
        <f t="shared" ca="1" si="140"/>
        <v>0</v>
      </c>
      <c r="X141" s="134">
        <f t="shared" ca="1" si="140"/>
        <v>0</v>
      </c>
      <c r="Y141" s="134">
        <f t="shared" ca="1" si="140"/>
        <v>0</v>
      </c>
      <c r="Z141" s="134">
        <f t="shared" ca="1" si="140"/>
        <v>0</v>
      </c>
      <c r="AA141" s="134">
        <f t="shared" ca="1" si="140"/>
        <v>0</v>
      </c>
      <c r="AB141" s="134">
        <f t="shared" ca="1" si="140"/>
        <v>0</v>
      </c>
      <c r="AC141" s="134">
        <f t="shared" ca="1" si="140"/>
        <v>0</v>
      </c>
      <c r="AD141" s="134">
        <f t="shared" ca="1" si="140"/>
        <v>0</v>
      </c>
      <c r="AE141" s="134">
        <f t="shared" ca="1" si="140"/>
        <v>0</v>
      </c>
      <c r="AF141" s="134">
        <f t="shared" ca="1" si="140"/>
        <v>0</v>
      </c>
      <c r="AG141" s="134">
        <f t="shared" ca="1" si="140"/>
        <v>0</v>
      </c>
      <c r="AH141" s="134">
        <f t="shared" ca="1" si="140"/>
        <v>0</v>
      </c>
      <c r="AI141" s="134">
        <f t="shared" ca="1" si="140"/>
        <v>0</v>
      </c>
      <c r="AJ141" s="134">
        <f t="shared" ca="1" si="140"/>
        <v>0</v>
      </c>
      <c r="AK141" s="134">
        <f t="shared" ref="AK141:BP141" ca="1" si="141">SUM(AK108:AK140)</f>
        <v>0</v>
      </c>
      <c r="AL141" s="134">
        <f t="shared" ca="1" si="141"/>
        <v>0</v>
      </c>
      <c r="AM141" s="134">
        <f t="shared" ca="1" si="141"/>
        <v>0</v>
      </c>
      <c r="AN141" s="134">
        <f t="shared" ca="1" si="141"/>
        <v>0</v>
      </c>
      <c r="AO141" s="134">
        <f t="shared" ca="1" si="141"/>
        <v>0</v>
      </c>
      <c r="AP141" s="134">
        <f t="shared" ca="1" si="141"/>
        <v>0</v>
      </c>
      <c r="AQ141" s="134">
        <f t="shared" ca="1" si="141"/>
        <v>0</v>
      </c>
      <c r="AR141" s="134">
        <f t="shared" ca="1" si="141"/>
        <v>0</v>
      </c>
      <c r="AS141" s="134">
        <f t="shared" ca="1" si="141"/>
        <v>0</v>
      </c>
      <c r="AT141" s="134">
        <f t="shared" ca="1" si="141"/>
        <v>0</v>
      </c>
      <c r="AU141" s="134">
        <f t="shared" ca="1" si="141"/>
        <v>0</v>
      </c>
      <c r="AV141" s="134">
        <f t="shared" ca="1" si="141"/>
        <v>0</v>
      </c>
      <c r="AW141" s="134">
        <f t="shared" ca="1" si="141"/>
        <v>0</v>
      </c>
      <c r="AX141" s="134">
        <f t="shared" ca="1" si="141"/>
        <v>0</v>
      </c>
      <c r="AY141" s="134">
        <f t="shared" ca="1" si="141"/>
        <v>0</v>
      </c>
      <c r="AZ141" s="134">
        <f t="shared" ca="1" si="141"/>
        <v>0</v>
      </c>
      <c r="BA141" s="134">
        <f t="shared" ca="1" si="141"/>
        <v>0</v>
      </c>
      <c r="BB141" s="134">
        <f t="shared" ca="1" si="141"/>
        <v>0</v>
      </c>
      <c r="BC141" s="134">
        <f t="shared" ca="1" si="141"/>
        <v>0</v>
      </c>
      <c r="BD141" s="134">
        <f t="shared" ca="1" si="141"/>
        <v>0</v>
      </c>
      <c r="BE141" s="134">
        <f t="shared" ca="1" si="141"/>
        <v>0</v>
      </c>
      <c r="BF141" s="134">
        <f t="shared" ca="1" si="141"/>
        <v>0</v>
      </c>
      <c r="BG141" s="134">
        <f t="shared" ca="1" si="141"/>
        <v>0</v>
      </c>
      <c r="BH141" s="134">
        <f t="shared" ca="1" si="141"/>
        <v>0</v>
      </c>
      <c r="BI141" s="134">
        <f t="shared" ca="1" si="141"/>
        <v>0</v>
      </c>
      <c r="BJ141" s="134">
        <f t="shared" ca="1" si="141"/>
        <v>0</v>
      </c>
      <c r="BK141" s="134">
        <f t="shared" ca="1" si="141"/>
        <v>0</v>
      </c>
      <c r="BL141" s="134">
        <f t="shared" ca="1" si="141"/>
        <v>0</v>
      </c>
      <c r="BM141" s="134">
        <f t="shared" ca="1" si="141"/>
        <v>0</v>
      </c>
      <c r="BN141" s="134">
        <f t="shared" ca="1" si="141"/>
        <v>0</v>
      </c>
      <c r="BO141" s="134">
        <f t="shared" ca="1" si="141"/>
        <v>0</v>
      </c>
      <c r="BP141" s="134">
        <f t="shared" ca="1" si="141"/>
        <v>0</v>
      </c>
      <c r="BQ141" s="134">
        <f t="shared" ref="BQ141:CV141" ca="1" si="142">SUM(BQ108:BQ140)</f>
        <v>0</v>
      </c>
      <c r="BR141" s="134">
        <f t="shared" ca="1" si="142"/>
        <v>0</v>
      </c>
      <c r="BS141" s="134">
        <f t="shared" ca="1" si="142"/>
        <v>0</v>
      </c>
      <c r="BT141" s="134">
        <f t="shared" ca="1" si="142"/>
        <v>0</v>
      </c>
      <c r="BU141" s="134">
        <f t="shared" ca="1" si="142"/>
        <v>0</v>
      </c>
      <c r="BV141" s="134">
        <f t="shared" ca="1" si="142"/>
        <v>0</v>
      </c>
      <c r="BW141" s="134">
        <f t="shared" ca="1" si="142"/>
        <v>0</v>
      </c>
      <c r="BX141" s="134">
        <f t="shared" ca="1" si="142"/>
        <v>0</v>
      </c>
      <c r="BY141" s="134">
        <f t="shared" ca="1" si="142"/>
        <v>0</v>
      </c>
      <c r="BZ141" s="134">
        <f t="shared" ca="1" si="142"/>
        <v>0</v>
      </c>
      <c r="CA141" s="134">
        <f t="shared" ca="1" si="142"/>
        <v>0</v>
      </c>
      <c r="CB141" s="134">
        <f t="shared" ca="1" si="142"/>
        <v>0</v>
      </c>
      <c r="CC141" s="134">
        <f t="shared" ca="1" si="142"/>
        <v>0</v>
      </c>
      <c r="CD141" s="134">
        <f t="shared" ca="1" si="142"/>
        <v>0</v>
      </c>
      <c r="CE141" s="134">
        <f t="shared" ca="1" si="142"/>
        <v>0</v>
      </c>
      <c r="CF141" s="134">
        <f t="shared" ca="1" si="142"/>
        <v>0</v>
      </c>
      <c r="CG141" s="134">
        <f t="shared" ca="1" si="142"/>
        <v>0</v>
      </c>
      <c r="CH141" s="134">
        <f t="shared" ca="1" si="142"/>
        <v>0</v>
      </c>
      <c r="CI141" s="134">
        <f t="shared" ca="1" si="142"/>
        <v>0</v>
      </c>
      <c r="CJ141" s="134">
        <f t="shared" ca="1" si="142"/>
        <v>0</v>
      </c>
      <c r="CK141" s="134">
        <f t="shared" ca="1" si="142"/>
        <v>0</v>
      </c>
      <c r="CL141" s="134">
        <f t="shared" ca="1" si="142"/>
        <v>0</v>
      </c>
      <c r="CM141" s="134">
        <f t="shared" ca="1" si="142"/>
        <v>0</v>
      </c>
      <c r="CN141" s="134">
        <f t="shared" ca="1" si="142"/>
        <v>0</v>
      </c>
      <c r="CO141" s="134">
        <f t="shared" ca="1" si="142"/>
        <v>0</v>
      </c>
      <c r="CP141" s="134">
        <f t="shared" ca="1" si="142"/>
        <v>0</v>
      </c>
      <c r="CQ141" s="134">
        <f t="shared" ca="1" si="142"/>
        <v>0</v>
      </c>
      <c r="CR141" s="134">
        <f t="shared" ca="1" si="142"/>
        <v>0</v>
      </c>
      <c r="CS141" s="134">
        <f t="shared" ca="1" si="142"/>
        <v>0</v>
      </c>
      <c r="CT141" s="134">
        <f t="shared" ca="1" si="142"/>
        <v>0</v>
      </c>
      <c r="CU141" s="134">
        <f t="shared" ca="1" si="142"/>
        <v>0</v>
      </c>
      <c r="CV141" s="134">
        <f t="shared" ca="1" si="142"/>
        <v>0</v>
      </c>
      <c r="CW141" s="134">
        <f ca="1">SUM(CW108:CW140)</f>
        <v>0</v>
      </c>
      <c r="CX141" s="134">
        <f ca="1">SUM(CX108:CX140)</f>
        <v>0</v>
      </c>
      <c r="CY141" s="134">
        <f ca="1">SUM(CY108:CY140)</f>
        <v>0</v>
      </c>
      <c r="CZ141" s="147">
        <f ca="1">SUM(CZ108:CZ140)</f>
        <v>0</v>
      </c>
    </row>
    <row r="142" spans="1:105" hidden="1" outlineLevel="2">
      <c r="A142" s="187" t="s">
        <v>200</v>
      </c>
      <c r="CZ142" s="143"/>
    </row>
    <row r="143" spans="1:105" hidden="1" outlineLevel="2">
      <c r="A143" s="189" t="str">
        <f>A54</f>
        <v>הלוואה 1</v>
      </c>
      <c r="D143" s="123">
        <f>E54*'תכנון הבראה'!F28</f>
        <v>0</v>
      </c>
      <c r="E143" s="134">
        <f t="shared" ref="E143:AJ143" si="143">D143-E54</f>
        <v>0</v>
      </c>
      <c r="F143" s="134">
        <f t="shared" si="143"/>
        <v>0</v>
      </c>
      <c r="G143" s="134">
        <f t="shared" si="143"/>
        <v>0</v>
      </c>
      <c r="H143" s="134">
        <f t="shared" si="143"/>
        <v>0</v>
      </c>
      <c r="I143" s="134">
        <f t="shared" si="143"/>
        <v>0</v>
      </c>
      <c r="J143" s="134">
        <f t="shared" si="143"/>
        <v>0</v>
      </c>
      <c r="K143" s="134">
        <f t="shared" si="143"/>
        <v>0</v>
      </c>
      <c r="L143" s="134">
        <f t="shared" si="143"/>
        <v>0</v>
      </c>
      <c r="M143" s="134">
        <f t="shared" si="143"/>
        <v>0</v>
      </c>
      <c r="N143" s="134">
        <f t="shared" si="143"/>
        <v>0</v>
      </c>
      <c r="O143" s="134">
        <f t="shared" si="143"/>
        <v>0</v>
      </c>
      <c r="P143" s="134">
        <f t="shared" si="143"/>
        <v>0</v>
      </c>
      <c r="Q143" s="134">
        <f t="shared" si="143"/>
        <v>0</v>
      </c>
      <c r="R143" s="134">
        <f t="shared" si="143"/>
        <v>0</v>
      </c>
      <c r="S143" s="134">
        <f t="shared" si="143"/>
        <v>0</v>
      </c>
      <c r="T143" s="134">
        <f t="shared" si="143"/>
        <v>0</v>
      </c>
      <c r="U143" s="134">
        <f t="shared" si="143"/>
        <v>0</v>
      </c>
      <c r="V143" s="134">
        <f t="shared" si="143"/>
        <v>0</v>
      </c>
      <c r="W143" s="134">
        <f t="shared" si="143"/>
        <v>0</v>
      </c>
      <c r="X143" s="134">
        <f t="shared" si="143"/>
        <v>0</v>
      </c>
      <c r="Y143" s="134">
        <f t="shared" si="143"/>
        <v>0</v>
      </c>
      <c r="Z143" s="134">
        <f t="shared" si="143"/>
        <v>0</v>
      </c>
      <c r="AA143" s="134">
        <f t="shared" si="143"/>
        <v>0</v>
      </c>
      <c r="AB143" s="134">
        <f t="shared" si="143"/>
        <v>0</v>
      </c>
      <c r="AC143" s="134">
        <f t="shared" si="143"/>
        <v>0</v>
      </c>
      <c r="AD143" s="134">
        <f t="shared" si="143"/>
        <v>0</v>
      </c>
      <c r="AE143" s="134">
        <f t="shared" si="143"/>
        <v>0</v>
      </c>
      <c r="AF143" s="134">
        <f t="shared" si="143"/>
        <v>0</v>
      </c>
      <c r="AG143" s="134">
        <f t="shared" si="143"/>
        <v>0</v>
      </c>
      <c r="AH143" s="134">
        <f t="shared" si="143"/>
        <v>0</v>
      </c>
      <c r="AI143" s="134">
        <f t="shared" si="143"/>
        <v>0</v>
      </c>
      <c r="AJ143" s="134">
        <f t="shared" si="143"/>
        <v>0</v>
      </c>
      <c r="AK143" s="134">
        <f t="shared" ref="AK143:BP143" si="144">AJ143-AK54</f>
        <v>0</v>
      </c>
      <c r="AL143" s="134">
        <f t="shared" si="144"/>
        <v>0</v>
      </c>
      <c r="AM143" s="134">
        <f t="shared" si="144"/>
        <v>0</v>
      </c>
      <c r="AN143" s="134">
        <f t="shared" si="144"/>
        <v>0</v>
      </c>
      <c r="AO143" s="134">
        <f t="shared" si="144"/>
        <v>0</v>
      </c>
      <c r="AP143" s="134">
        <f t="shared" si="144"/>
        <v>0</v>
      </c>
      <c r="AQ143" s="134">
        <f t="shared" si="144"/>
        <v>0</v>
      </c>
      <c r="AR143" s="134">
        <f t="shared" si="144"/>
        <v>0</v>
      </c>
      <c r="AS143" s="134">
        <f t="shared" si="144"/>
        <v>0</v>
      </c>
      <c r="AT143" s="134">
        <f t="shared" si="144"/>
        <v>0</v>
      </c>
      <c r="AU143" s="134">
        <f t="shared" si="144"/>
        <v>0</v>
      </c>
      <c r="AV143" s="134">
        <f t="shared" si="144"/>
        <v>0</v>
      </c>
      <c r="AW143" s="134">
        <f t="shared" si="144"/>
        <v>0</v>
      </c>
      <c r="AX143" s="134">
        <f t="shared" si="144"/>
        <v>0</v>
      </c>
      <c r="AY143" s="134">
        <f t="shared" si="144"/>
        <v>0</v>
      </c>
      <c r="AZ143" s="134">
        <f t="shared" si="144"/>
        <v>0</v>
      </c>
      <c r="BA143" s="134">
        <f t="shared" si="144"/>
        <v>0</v>
      </c>
      <c r="BB143" s="134">
        <f t="shared" si="144"/>
        <v>0</v>
      </c>
      <c r="BC143" s="134">
        <f t="shared" si="144"/>
        <v>0</v>
      </c>
      <c r="BD143" s="134">
        <f t="shared" si="144"/>
        <v>0</v>
      </c>
      <c r="BE143" s="134">
        <f t="shared" si="144"/>
        <v>0</v>
      </c>
      <c r="BF143" s="134">
        <f t="shared" si="144"/>
        <v>0</v>
      </c>
      <c r="BG143" s="134">
        <f t="shared" si="144"/>
        <v>0</v>
      </c>
      <c r="BH143" s="134">
        <f t="shared" si="144"/>
        <v>0</v>
      </c>
      <c r="BI143" s="134">
        <f t="shared" si="144"/>
        <v>0</v>
      </c>
      <c r="BJ143" s="134">
        <f t="shared" si="144"/>
        <v>0</v>
      </c>
      <c r="BK143" s="134">
        <f t="shared" si="144"/>
        <v>0</v>
      </c>
      <c r="BL143" s="134">
        <f t="shared" si="144"/>
        <v>0</v>
      </c>
      <c r="BM143" s="134">
        <f t="shared" si="144"/>
        <v>0</v>
      </c>
      <c r="BN143" s="134">
        <f t="shared" si="144"/>
        <v>0</v>
      </c>
      <c r="BO143" s="134">
        <f t="shared" si="144"/>
        <v>0</v>
      </c>
      <c r="BP143" s="134">
        <f t="shared" si="144"/>
        <v>0</v>
      </c>
      <c r="BQ143" s="134">
        <f t="shared" ref="BQ143:CZ143" si="145">BP143-BQ54</f>
        <v>0</v>
      </c>
      <c r="BR143" s="134">
        <f t="shared" si="145"/>
        <v>0</v>
      </c>
      <c r="BS143" s="134">
        <f t="shared" si="145"/>
        <v>0</v>
      </c>
      <c r="BT143" s="134">
        <f t="shared" si="145"/>
        <v>0</v>
      </c>
      <c r="BU143" s="134">
        <f t="shared" si="145"/>
        <v>0</v>
      </c>
      <c r="BV143" s="134">
        <f t="shared" si="145"/>
        <v>0</v>
      </c>
      <c r="BW143" s="134">
        <f t="shared" si="145"/>
        <v>0</v>
      </c>
      <c r="BX143" s="134">
        <f t="shared" si="145"/>
        <v>0</v>
      </c>
      <c r="BY143" s="134">
        <f t="shared" si="145"/>
        <v>0</v>
      </c>
      <c r="BZ143" s="134">
        <f t="shared" si="145"/>
        <v>0</v>
      </c>
      <c r="CA143" s="134">
        <f t="shared" si="145"/>
        <v>0</v>
      </c>
      <c r="CB143" s="134">
        <f t="shared" si="145"/>
        <v>0</v>
      </c>
      <c r="CC143" s="134">
        <f t="shared" si="145"/>
        <v>0</v>
      </c>
      <c r="CD143" s="134">
        <f t="shared" si="145"/>
        <v>0</v>
      </c>
      <c r="CE143" s="134">
        <f t="shared" si="145"/>
        <v>0</v>
      </c>
      <c r="CF143" s="134">
        <f t="shared" si="145"/>
        <v>0</v>
      </c>
      <c r="CG143" s="134">
        <f t="shared" si="145"/>
        <v>0</v>
      </c>
      <c r="CH143" s="134">
        <f t="shared" si="145"/>
        <v>0</v>
      </c>
      <c r="CI143" s="134">
        <f t="shared" si="145"/>
        <v>0</v>
      </c>
      <c r="CJ143" s="134">
        <f t="shared" si="145"/>
        <v>0</v>
      </c>
      <c r="CK143" s="134">
        <f t="shared" si="145"/>
        <v>0</v>
      </c>
      <c r="CL143" s="134">
        <f t="shared" si="145"/>
        <v>0</v>
      </c>
      <c r="CM143" s="134">
        <f t="shared" si="145"/>
        <v>0</v>
      </c>
      <c r="CN143" s="134">
        <f t="shared" si="145"/>
        <v>0</v>
      </c>
      <c r="CO143" s="134">
        <f t="shared" si="145"/>
        <v>0</v>
      </c>
      <c r="CP143" s="134">
        <f t="shared" si="145"/>
        <v>0</v>
      </c>
      <c r="CQ143" s="134">
        <f t="shared" si="145"/>
        <v>0</v>
      </c>
      <c r="CR143" s="134">
        <f t="shared" si="145"/>
        <v>0</v>
      </c>
      <c r="CS143" s="134">
        <f t="shared" si="145"/>
        <v>0</v>
      </c>
      <c r="CT143" s="134">
        <f t="shared" si="145"/>
        <v>0</v>
      </c>
      <c r="CU143" s="134">
        <f t="shared" si="145"/>
        <v>0</v>
      </c>
      <c r="CV143" s="134">
        <f t="shared" si="145"/>
        <v>0</v>
      </c>
      <c r="CW143" s="134">
        <f t="shared" si="145"/>
        <v>0</v>
      </c>
      <c r="CX143" s="134">
        <f t="shared" si="145"/>
        <v>0</v>
      </c>
      <c r="CY143" s="134">
        <f t="shared" si="145"/>
        <v>0</v>
      </c>
      <c r="CZ143" s="134">
        <f t="shared" si="145"/>
        <v>0</v>
      </c>
      <c r="DA143" s="134"/>
    </row>
    <row r="144" spans="1:105" hidden="1" outlineLevel="2">
      <c r="A144" s="189" t="str">
        <f>A55</f>
        <v>הלוואה 2</v>
      </c>
      <c r="D144" s="123">
        <f>E55*'תכנון הבראה'!F29</f>
        <v>0</v>
      </c>
      <c r="E144" s="134">
        <f t="shared" ref="E144:AJ144" si="146">D144-E55</f>
        <v>0</v>
      </c>
      <c r="F144" s="134">
        <f t="shared" si="146"/>
        <v>0</v>
      </c>
      <c r="G144" s="134">
        <f t="shared" si="146"/>
        <v>0</v>
      </c>
      <c r="H144" s="134">
        <f t="shared" si="146"/>
        <v>0</v>
      </c>
      <c r="I144" s="134">
        <f t="shared" si="146"/>
        <v>0</v>
      </c>
      <c r="J144" s="134">
        <f t="shared" si="146"/>
        <v>0</v>
      </c>
      <c r="K144" s="134">
        <f t="shared" si="146"/>
        <v>0</v>
      </c>
      <c r="L144" s="134">
        <f t="shared" si="146"/>
        <v>0</v>
      </c>
      <c r="M144" s="134">
        <f t="shared" si="146"/>
        <v>0</v>
      </c>
      <c r="N144" s="134">
        <f t="shared" si="146"/>
        <v>0</v>
      </c>
      <c r="O144" s="134">
        <f t="shared" si="146"/>
        <v>0</v>
      </c>
      <c r="P144" s="134">
        <f t="shared" si="146"/>
        <v>0</v>
      </c>
      <c r="Q144" s="134">
        <f t="shared" si="146"/>
        <v>0</v>
      </c>
      <c r="R144" s="134">
        <f t="shared" si="146"/>
        <v>0</v>
      </c>
      <c r="S144" s="134">
        <f t="shared" si="146"/>
        <v>0</v>
      </c>
      <c r="T144" s="134">
        <f t="shared" si="146"/>
        <v>0</v>
      </c>
      <c r="U144" s="134">
        <f t="shared" si="146"/>
        <v>0</v>
      </c>
      <c r="V144" s="134">
        <f t="shared" si="146"/>
        <v>0</v>
      </c>
      <c r="W144" s="134">
        <f t="shared" si="146"/>
        <v>0</v>
      </c>
      <c r="X144" s="134">
        <f t="shared" si="146"/>
        <v>0</v>
      </c>
      <c r="Y144" s="134">
        <f t="shared" si="146"/>
        <v>0</v>
      </c>
      <c r="Z144" s="134">
        <f t="shared" si="146"/>
        <v>0</v>
      </c>
      <c r="AA144" s="134">
        <f t="shared" si="146"/>
        <v>0</v>
      </c>
      <c r="AB144" s="134">
        <f t="shared" si="146"/>
        <v>0</v>
      </c>
      <c r="AC144" s="134">
        <f t="shared" si="146"/>
        <v>0</v>
      </c>
      <c r="AD144" s="134">
        <f t="shared" si="146"/>
        <v>0</v>
      </c>
      <c r="AE144" s="134">
        <f t="shared" si="146"/>
        <v>0</v>
      </c>
      <c r="AF144" s="134">
        <f t="shared" si="146"/>
        <v>0</v>
      </c>
      <c r="AG144" s="134">
        <f t="shared" si="146"/>
        <v>0</v>
      </c>
      <c r="AH144" s="134">
        <f t="shared" si="146"/>
        <v>0</v>
      </c>
      <c r="AI144" s="134">
        <f t="shared" si="146"/>
        <v>0</v>
      </c>
      <c r="AJ144" s="134">
        <f t="shared" si="146"/>
        <v>0</v>
      </c>
      <c r="AK144" s="134">
        <f t="shared" ref="AK144:BP144" si="147">AJ144-AK55</f>
        <v>0</v>
      </c>
      <c r="AL144" s="134">
        <f t="shared" si="147"/>
        <v>0</v>
      </c>
      <c r="AM144" s="134">
        <f t="shared" si="147"/>
        <v>0</v>
      </c>
      <c r="AN144" s="134">
        <f t="shared" si="147"/>
        <v>0</v>
      </c>
      <c r="AO144" s="134">
        <f t="shared" si="147"/>
        <v>0</v>
      </c>
      <c r="AP144" s="134">
        <f t="shared" si="147"/>
        <v>0</v>
      </c>
      <c r="AQ144" s="134">
        <f t="shared" si="147"/>
        <v>0</v>
      </c>
      <c r="AR144" s="134">
        <f t="shared" si="147"/>
        <v>0</v>
      </c>
      <c r="AS144" s="134">
        <f t="shared" si="147"/>
        <v>0</v>
      </c>
      <c r="AT144" s="134">
        <f t="shared" si="147"/>
        <v>0</v>
      </c>
      <c r="AU144" s="134">
        <f t="shared" si="147"/>
        <v>0</v>
      </c>
      <c r="AV144" s="134">
        <f t="shared" si="147"/>
        <v>0</v>
      </c>
      <c r="AW144" s="134">
        <f t="shared" si="147"/>
        <v>0</v>
      </c>
      <c r="AX144" s="134">
        <f t="shared" si="147"/>
        <v>0</v>
      </c>
      <c r="AY144" s="134">
        <f t="shared" si="147"/>
        <v>0</v>
      </c>
      <c r="AZ144" s="134">
        <f t="shared" si="147"/>
        <v>0</v>
      </c>
      <c r="BA144" s="134">
        <f t="shared" si="147"/>
        <v>0</v>
      </c>
      <c r="BB144" s="134">
        <f t="shared" si="147"/>
        <v>0</v>
      </c>
      <c r="BC144" s="134">
        <f t="shared" si="147"/>
        <v>0</v>
      </c>
      <c r="BD144" s="134">
        <f t="shared" si="147"/>
        <v>0</v>
      </c>
      <c r="BE144" s="134">
        <f t="shared" si="147"/>
        <v>0</v>
      </c>
      <c r="BF144" s="134">
        <f t="shared" si="147"/>
        <v>0</v>
      </c>
      <c r="BG144" s="134">
        <f t="shared" si="147"/>
        <v>0</v>
      </c>
      <c r="BH144" s="134">
        <f t="shared" si="147"/>
        <v>0</v>
      </c>
      <c r="BI144" s="134">
        <f t="shared" si="147"/>
        <v>0</v>
      </c>
      <c r="BJ144" s="134">
        <f t="shared" si="147"/>
        <v>0</v>
      </c>
      <c r="BK144" s="134">
        <f t="shared" si="147"/>
        <v>0</v>
      </c>
      <c r="BL144" s="134">
        <f t="shared" si="147"/>
        <v>0</v>
      </c>
      <c r="BM144" s="134">
        <f t="shared" si="147"/>
        <v>0</v>
      </c>
      <c r="BN144" s="134">
        <f t="shared" si="147"/>
        <v>0</v>
      </c>
      <c r="BO144" s="134">
        <f t="shared" si="147"/>
        <v>0</v>
      </c>
      <c r="BP144" s="134">
        <f t="shared" si="147"/>
        <v>0</v>
      </c>
      <c r="BQ144" s="134">
        <f t="shared" ref="BQ144:CZ144" si="148">BP144-BQ55</f>
        <v>0</v>
      </c>
      <c r="BR144" s="134">
        <f t="shared" si="148"/>
        <v>0</v>
      </c>
      <c r="BS144" s="134">
        <f t="shared" si="148"/>
        <v>0</v>
      </c>
      <c r="BT144" s="134">
        <f t="shared" si="148"/>
        <v>0</v>
      </c>
      <c r="BU144" s="134">
        <f t="shared" si="148"/>
        <v>0</v>
      </c>
      <c r="BV144" s="134">
        <f t="shared" si="148"/>
        <v>0</v>
      </c>
      <c r="BW144" s="134">
        <f t="shared" si="148"/>
        <v>0</v>
      </c>
      <c r="BX144" s="134">
        <f t="shared" si="148"/>
        <v>0</v>
      </c>
      <c r="BY144" s="134">
        <f t="shared" si="148"/>
        <v>0</v>
      </c>
      <c r="BZ144" s="134">
        <f t="shared" si="148"/>
        <v>0</v>
      </c>
      <c r="CA144" s="134">
        <f t="shared" si="148"/>
        <v>0</v>
      </c>
      <c r="CB144" s="134">
        <f t="shared" si="148"/>
        <v>0</v>
      </c>
      <c r="CC144" s="134">
        <f t="shared" si="148"/>
        <v>0</v>
      </c>
      <c r="CD144" s="134">
        <f t="shared" si="148"/>
        <v>0</v>
      </c>
      <c r="CE144" s="134">
        <f t="shared" si="148"/>
        <v>0</v>
      </c>
      <c r="CF144" s="134">
        <f t="shared" si="148"/>
        <v>0</v>
      </c>
      <c r="CG144" s="134">
        <f t="shared" si="148"/>
        <v>0</v>
      </c>
      <c r="CH144" s="134">
        <f t="shared" si="148"/>
        <v>0</v>
      </c>
      <c r="CI144" s="134">
        <f t="shared" si="148"/>
        <v>0</v>
      </c>
      <c r="CJ144" s="134">
        <f t="shared" si="148"/>
        <v>0</v>
      </c>
      <c r="CK144" s="134">
        <f t="shared" si="148"/>
        <v>0</v>
      </c>
      <c r="CL144" s="134">
        <f t="shared" si="148"/>
        <v>0</v>
      </c>
      <c r="CM144" s="134">
        <f t="shared" si="148"/>
        <v>0</v>
      </c>
      <c r="CN144" s="134">
        <f t="shared" si="148"/>
        <v>0</v>
      </c>
      <c r="CO144" s="134">
        <f t="shared" si="148"/>
        <v>0</v>
      </c>
      <c r="CP144" s="134">
        <f t="shared" si="148"/>
        <v>0</v>
      </c>
      <c r="CQ144" s="134">
        <f t="shared" si="148"/>
        <v>0</v>
      </c>
      <c r="CR144" s="134">
        <f t="shared" si="148"/>
        <v>0</v>
      </c>
      <c r="CS144" s="134">
        <f t="shared" si="148"/>
        <v>0</v>
      </c>
      <c r="CT144" s="134">
        <f t="shared" si="148"/>
        <v>0</v>
      </c>
      <c r="CU144" s="134">
        <f t="shared" si="148"/>
        <v>0</v>
      </c>
      <c r="CV144" s="134">
        <f t="shared" si="148"/>
        <v>0</v>
      </c>
      <c r="CW144" s="134">
        <f t="shared" si="148"/>
        <v>0</v>
      </c>
      <c r="CX144" s="134">
        <f t="shared" si="148"/>
        <v>0</v>
      </c>
      <c r="CY144" s="134">
        <f t="shared" si="148"/>
        <v>0</v>
      </c>
      <c r="CZ144" s="134">
        <f t="shared" si="148"/>
        <v>0</v>
      </c>
      <c r="DA144" s="134"/>
    </row>
    <row r="145" spans="1:105" hidden="1" outlineLevel="2">
      <c r="A145" s="189" t="str">
        <f>A56</f>
        <v>הלוואה 3</v>
      </c>
      <c r="D145" s="123">
        <f>E56*'תכנון הבראה'!F30</f>
        <v>0</v>
      </c>
      <c r="E145" s="134">
        <f t="shared" ref="E145:AJ152" si="149">D145-E56</f>
        <v>0</v>
      </c>
      <c r="F145" s="134">
        <f t="shared" si="149"/>
        <v>0</v>
      </c>
      <c r="G145" s="134">
        <f t="shared" si="149"/>
        <v>0</v>
      </c>
      <c r="H145" s="134">
        <f t="shared" si="149"/>
        <v>0</v>
      </c>
      <c r="I145" s="134">
        <f t="shared" si="149"/>
        <v>0</v>
      </c>
      <c r="J145" s="134">
        <f t="shared" si="149"/>
        <v>0</v>
      </c>
      <c r="K145" s="134">
        <f t="shared" si="149"/>
        <v>0</v>
      </c>
      <c r="L145" s="134">
        <f t="shared" si="149"/>
        <v>0</v>
      </c>
      <c r="M145" s="134">
        <f t="shared" si="149"/>
        <v>0</v>
      </c>
      <c r="N145" s="134">
        <f t="shared" si="149"/>
        <v>0</v>
      </c>
      <c r="O145" s="134">
        <f t="shared" si="149"/>
        <v>0</v>
      </c>
      <c r="P145" s="134">
        <f t="shared" si="149"/>
        <v>0</v>
      </c>
      <c r="Q145" s="134">
        <f t="shared" si="149"/>
        <v>0</v>
      </c>
      <c r="R145" s="134">
        <f t="shared" si="149"/>
        <v>0</v>
      </c>
      <c r="S145" s="134">
        <f t="shared" si="149"/>
        <v>0</v>
      </c>
      <c r="T145" s="134">
        <f t="shared" si="149"/>
        <v>0</v>
      </c>
      <c r="U145" s="134">
        <f t="shared" si="149"/>
        <v>0</v>
      </c>
      <c r="V145" s="134">
        <f t="shared" si="149"/>
        <v>0</v>
      </c>
      <c r="W145" s="134">
        <f t="shared" si="149"/>
        <v>0</v>
      </c>
      <c r="X145" s="134">
        <f t="shared" si="149"/>
        <v>0</v>
      </c>
      <c r="Y145" s="134">
        <f t="shared" si="149"/>
        <v>0</v>
      </c>
      <c r="Z145" s="134">
        <f t="shared" si="149"/>
        <v>0</v>
      </c>
      <c r="AA145" s="134">
        <f t="shared" si="149"/>
        <v>0</v>
      </c>
      <c r="AB145" s="134">
        <f t="shared" si="149"/>
        <v>0</v>
      </c>
      <c r="AC145" s="134">
        <f t="shared" si="149"/>
        <v>0</v>
      </c>
      <c r="AD145" s="134">
        <f t="shared" si="149"/>
        <v>0</v>
      </c>
      <c r="AE145" s="134">
        <f t="shared" si="149"/>
        <v>0</v>
      </c>
      <c r="AF145" s="134">
        <f t="shared" si="149"/>
        <v>0</v>
      </c>
      <c r="AG145" s="134">
        <f t="shared" si="149"/>
        <v>0</v>
      </c>
      <c r="AH145" s="134">
        <f t="shared" si="149"/>
        <v>0</v>
      </c>
      <c r="AI145" s="134">
        <f t="shared" si="149"/>
        <v>0</v>
      </c>
      <c r="AJ145" s="134">
        <f t="shared" si="149"/>
        <v>0</v>
      </c>
      <c r="AK145" s="134">
        <f t="shared" ref="AK145:BP152" si="150">AJ145-AK56</f>
        <v>0</v>
      </c>
      <c r="AL145" s="134">
        <f t="shared" si="150"/>
        <v>0</v>
      </c>
      <c r="AM145" s="134">
        <f t="shared" si="150"/>
        <v>0</v>
      </c>
      <c r="AN145" s="134">
        <f t="shared" si="150"/>
        <v>0</v>
      </c>
      <c r="AO145" s="134">
        <f t="shared" si="150"/>
        <v>0</v>
      </c>
      <c r="AP145" s="134">
        <f t="shared" si="150"/>
        <v>0</v>
      </c>
      <c r="AQ145" s="134">
        <f t="shared" si="150"/>
        <v>0</v>
      </c>
      <c r="AR145" s="134">
        <f t="shared" si="150"/>
        <v>0</v>
      </c>
      <c r="AS145" s="134">
        <f t="shared" si="150"/>
        <v>0</v>
      </c>
      <c r="AT145" s="134">
        <f t="shared" si="150"/>
        <v>0</v>
      </c>
      <c r="AU145" s="134">
        <f t="shared" si="150"/>
        <v>0</v>
      </c>
      <c r="AV145" s="134">
        <f t="shared" si="150"/>
        <v>0</v>
      </c>
      <c r="AW145" s="134">
        <f t="shared" si="150"/>
        <v>0</v>
      </c>
      <c r="AX145" s="134">
        <f t="shared" si="150"/>
        <v>0</v>
      </c>
      <c r="AY145" s="134">
        <f t="shared" si="150"/>
        <v>0</v>
      </c>
      <c r="AZ145" s="134">
        <f t="shared" si="150"/>
        <v>0</v>
      </c>
      <c r="BA145" s="134">
        <f t="shared" si="150"/>
        <v>0</v>
      </c>
      <c r="BB145" s="134">
        <f t="shared" si="150"/>
        <v>0</v>
      </c>
      <c r="BC145" s="134">
        <f t="shared" si="150"/>
        <v>0</v>
      </c>
      <c r="BD145" s="134">
        <f t="shared" si="150"/>
        <v>0</v>
      </c>
      <c r="BE145" s="134">
        <f t="shared" si="150"/>
        <v>0</v>
      </c>
      <c r="BF145" s="134">
        <f t="shared" si="150"/>
        <v>0</v>
      </c>
      <c r="BG145" s="134">
        <f t="shared" si="150"/>
        <v>0</v>
      </c>
      <c r="BH145" s="134">
        <f t="shared" si="150"/>
        <v>0</v>
      </c>
      <c r="BI145" s="134">
        <f t="shared" si="150"/>
        <v>0</v>
      </c>
      <c r="BJ145" s="134">
        <f t="shared" si="150"/>
        <v>0</v>
      </c>
      <c r="BK145" s="134">
        <f t="shared" si="150"/>
        <v>0</v>
      </c>
      <c r="BL145" s="134">
        <f t="shared" si="150"/>
        <v>0</v>
      </c>
      <c r="BM145" s="134">
        <f t="shared" si="150"/>
        <v>0</v>
      </c>
      <c r="BN145" s="134">
        <f t="shared" si="150"/>
        <v>0</v>
      </c>
      <c r="BO145" s="134">
        <f t="shared" si="150"/>
        <v>0</v>
      </c>
      <c r="BP145" s="134">
        <f t="shared" si="150"/>
        <v>0</v>
      </c>
      <c r="BQ145" s="134">
        <f t="shared" ref="BQ145:CZ152" si="151">BP145-BQ56</f>
        <v>0</v>
      </c>
      <c r="BR145" s="134">
        <f t="shared" si="151"/>
        <v>0</v>
      </c>
      <c r="BS145" s="134">
        <f t="shared" si="151"/>
        <v>0</v>
      </c>
      <c r="BT145" s="134">
        <f t="shared" si="151"/>
        <v>0</v>
      </c>
      <c r="BU145" s="134">
        <f t="shared" si="151"/>
        <v>0</v>
      </c>
      <c r="BV145" s="134">
        <f t="shared" si="151"/>
        <v>0</v>
      </c>
      <c r="BW145" s="134">
        <f t="shared" si="151"/>
        <v>0</v>
      </c>
      <c r="BX145" s="134">
        <f t="shared" si="151"/>
        <v>0</v>
      </c>
      <c r="BY145" s="134">
        <f t="shared" si="151"/>
        <v>0</v>
      </c>
      <c r="BZ145" s="134">
        <f t="shared" si="151"/>
        <v>0</v>
      </c>
      <c r="CA145" s="134">
        <f t="shared" si="151"/>
        <v>0</v>
      </c>
      <c r="CB145" s="134">
        <f t="shared" si="151"/>
        <v>0</v>
      </c>
      <c r="CC145" s="134">
        <f t="shared" si="151"/>
        <v>0</v>
      </c>
      <c r="CD145" s="134">
        <f t="shared" si="151"/>
        <v>0</v>
      </c>
      <c r="CE145" s="134">
        <f t="shared" si="151"/>
        <v>0</v>
      </c>
      <c r="CF145" s="134">
        <f t="shared" si="151"/>
        <v>0</v>
      </c>
      <c r="CG145" s="134">
        <f t="shared" si="151"/>
        <v>0</v>
      </c>
      <c r="CH145" s="134">
        <f t="shared" si="151"/>
        <v>0</v>
      </c>
      <c r="CI145" s="134">
        <f t="shared" si="151"/>
        <v>0</v>
      </c>
      <c r="CJ145" s="134">
        <f t="shared" si="151"/>
        <v>0</v>
      </c>
      <c r="CK145" s="134">
        <f t="shared" si="151"/>
        <v>0</v>
      </c>
      <c r="CL145" s="134">
        <f t="shared" si="151"/>
        <v>0</v>
      </c>
      <c r="CM145" s="134">
        <f t="shared" si="151"/>
        <v>0</v>
      </c>
      <c r="CN145" s="134">
        <f t="shared" si="151"/>
        <v>0</v>
      </c>
      <c r="CO145" s="134">
        <f t="shared" si="151"/>
        <v>0</v>
      </c>
      <c r="CP145" s="134">
        <f t="shared" si="151"/>
        <v>0</v>
      </c>
      <c r="CQ145" s="134">
        <f t="shared" si="151"/>
        <v>0</v>
      </c>
      <c r="CR145" s="134">
        <f t="shared" si="151"/>
        <v>0</v>
      </c>
      <c r="CS145" s="134">
        <f t="shared" si="151"/>
        <v>0</v>
      </c>
      <c r="CT145" s="134">
        <f t="shared" si="151"/>
        <v>0</v>
      </c>
      <c r="CU145" s="134">
        <f t="shared" si="151"/>
        <v>0</v>
      </c>
      <c r="CV145" s="134">
        <f t="shared" si="151"/>
        <v>0</v>
      </c>
      <c r="CW145" s="134">
        <f t="shared" si="151"/>
        <v>0</v>
      </c>
      <c r="CX145" s="134">
        <f t="shared" si="151"/>
        <v>0</v>
      </c>
      <c r="CY145" s="134">
        <f t="shared" si="151"/>
        <v>0</v>
      </c>
      <c r="CZ145" s="134">
        <f t="shared" si="151"/>
        <v>0</v>
      </c>
      <c r="DA145" s="134"/>
    </row>
    <row r="146" spans="1:105" hidden="1" outlineLevel="2">
      <c r="A146" s="189" t="str">
        <f>A57</f>
        <v>הלוואה 4</v>
      </c>
      <c r="D146" s="123">
        <f>E57*'תכנון הבראה'!F31</f>
        <v>0</v>
      </c>
      <c r="E146" s="134">
        <f t="shared" ref="E146" si="152">D146-E57</f>
        <v>0</v>
      </c>
      <c r="F146" s="134">
        <f t="shared" si="149"/>
        <v>0</v>
      </c>
      <c r="G146" s="134">
        <f t="shared" si="149"/>
        <v>0</v>
      </c>
      <c r="H146" s="134">
        <f t="shared" si="149"/>
        <v>0</v>
      </c>
      <c r="I146" s="134">
        <f t="shared" si="149"/>
        <v>0</v>
      </c>
      <c r="J146" s="134">
        <f t="shared" si="149"/>
        <v>0</v>
      </c>
      <c r="K146" s="134">
        <f t="shared" si="149"/>
        <v>0</v>
      </c>
      <c r="L146" s="134">
        <f t="shared" si="149"/>
        <v>0</v>
      </c>
      <c r="M146" s="134">
        <f t="shared" si="149"/>
        <v>0</v>
      </c>
      <c r="N146" s="134">
        <f t="shared" si="149"/>
        <v>0</v>
      </c>
      <c r="O146" s="134">
        <f t="shared" si="149"/>
        <v>0</v>
      </c>
      <c r="P146" s="134">
        <f t="shared" si="149"/>
        <v>0</v>
      </c>
      <c r="Q146" s="134">
        <f t="shared" si="149"/>
        <v>0</v>
      </c>
      <c r="R146" s="134">
        <f t="shared" si="149"/>
        <v>0</v>
      </c>
      <c r="S146" s="134">
        <f t="shared" si="149"/>
        <v>0</v>
      </c>
      <c r="T146" s="134">
        <f t="shared" si="149"/>
        <v>0</v>
      </c>
      <c r="U146" s="134">
        <f t="shared" si="149"/>
        <v>0</v>
      </c>
      <c r="V146" s="134">
        <f t="shared" si="149"/>
        <v>0</v>
      </c>
      <c r="W146" s="134">
        <f t="shared" si="149"/>
        <v>0</v>
      </c>
      <c r="X146" s="134">
        <f t="shared" si="149"/>
        <v>0</v>
      </c>
      <c r="Y146" s="134">
        <f t="shared" si="149"/>
        <v>0</v>
      </c>
      <c r="Z146" s="134">
        <f t="shared" si="149"/>
        <v>0</v>
      </c>
      <c r="AA146" s="134">
        <f t="shared" si="149"/>
        <v>0</v>
      </c>
      <c r="AB146" s="134">
        <f t="shared" si="149"/>
        <v>0</v>
      </c>
      <c r="AC146" s="134">
        <f t="shared" si="149"/>
        <v>0</v>
      </c>
      <c r="AD146" s="134">
        <f t="shared" si="149"/>
        <v>0</v>
      </c>
      <c r="AE146" s="134">
        <f t="shared" si="149"/>
        <v>0</v>
      </c>
      <c r="AF146" s="134">
        <f t="shared" si="149"/>
        <v>0</v>
      </c>
      <c r="AG146" s="134">
        <f t="shared" si="149"/>
        <v>0</v>
      </c>
      <c r="AH146" s="134">
        <f t="shared" si="149"/>
        <v>0</v>
      </c>
      <c r="AI146" s="134">
        <f t="shared" si="149"/>
        <v>0</v>
      </c>
      <c r="AJ146" s="134">
        <f t="shared" si="149"/>
        <v>0</v>
      </c>
      <c r="AK146" s="134">
        <f t="shared" si="150"/>
        <v>0</v>
      </c>
      <c r="AL146" s="134">
        <f t="shared" si="150"/>
        <v>0</v>
      </c>
      <c r="AM146" s="134">
        <f t="shared" si="150"/>
        <v>0</v>
      </c>
      <c r="AN146" s="134">
        <f t="shared" si="150"/>
        <v>0</v>
      </c>
      <c r="AO146" s="134">
        <f t="shared" si="150"/>
        <v>0</v>
      </c>
      <c r="AP146" s="134">
        <f t="shared" si="150"/>
        <v>0</v>
      </c>
      <c r="AQ146" s="134">
        <f t="shared" si="150"/>
        <v>0</v>
      </c>
      <c r="AR146" s="134">
        <f t="shared" si="150"/>
        <v>0</v>
      </c>
      <c r="AS146" s="134">
        <f t="shared" si="150"/>
        <v>0</v>
      </c>
      <c r="AT146" s="134">
        <f t="shared" si="150"/>
        <v>0</v>
      </c>
      <c r="AU146" s="134">
        <f t="shared" si="150"/>
        <v>0</v>
      </c>
      <c r="AV146" s="134">
        <f t="shared" si="150"/>
        <v>0</v>
      </c>
      <c r="AW146" s="134">
        <f t="shared" si="150"/>
        <v>0</v>
      </c>
      <c r="AX146" s="134">
        <f t="shared" si="150"/>
        <v>0</v>
      </c>
      <c r="AY146" s="134">
        <f t="shared" si="150"/>
        <v>0</v>
      </c>
      <c r="AZ146" s="134">
        <f t="shared" si="150"/>
        <v>0</v>
      </c>
      <c r="BA146" s="134">
        <f t="shared" si="150"/>
        <v>0</v>
      </c>
      <c r="BB146" s="134">
        <f t="shared" si="150"/>
        <v>0</v>
      </c>
      <c r="BC146" s="134">
        <f t="shared" si="150"/>
        <v>0</v>
      </c>
      <c r="BD146" s="134">
        <f t="shared" si="150"/>
        <v>0</v>
      </c>
      <c r="BE146" s="134">
        <f t="shared" si="150"/>
        <v>0</v>
      </c>
      <c r="BF146" s="134">
        <f t="shared" si="150"/>
        <v>0</v>
      </c>
      <c r="BG146" s="134">
        <f t="shared" si="150"/>
        <v>0</v>
      </c>
      <c r="BH146" s="134">
        <f t="shared" si="150"/>
        <v>0</v>
      </c>
      <c r="BI146" s="134">
        <f t="shared" si="150"/>
        <v>0</v>
      </c>
      <c r="BJ146" s="134">
        <f t="shared" si="150"/>
        <v>0</v>
      </c>
      <c r="BK146" s="134">
        <f t="shared" si="150"/>
        <v>0</v>
      </c>
      <c r="BL146" s="134">
        <f t="shared" si="150"/>
        <v>0</v>
      </c>
      <c r="BM146" s="134">
        <f t="shared" si="150"/>
        <v>0</v>
      </c>
      <c r="BN146" s="134">
        <f t="shared" si="150"/>
        <v>0</v>
      </c>
      <c r="BO146" s="134">
        <f t="shared" si="150"/>
        <v>0</v>
      </c>
      <c r="BP146" s="134">
        <f t="shared" si="150"/>
        <v>0</v>
      </c>
      <c r="BQ146" s="134">
        <f t="shared" si="151"/>
        <v>0</v>
      </c>
      <c r="BR146" s="134">
        <f t="shared" si="151"/>
        <v>0</v>
      </c>
      <c r="BS146" s="134">
        <f t="shared" si="151"/>
        <v>0</v>
      </c>
      <c r="BT146" s="134">
        <f t="shared" si="151"/>
        <v>0</v>
      </c>
      <c r="BU146" s="134">
        <f t="shared" si="151"/>
        <v>0</v>
      </c>
      <c r="BV146" s="134">
        <f t="shared" si="151"/>
        <v>0</v>
      </c>
      <c r="BW146" s="134">
        <f t="shared" si="151"/>
        <v>0</v>
      </c>
      <c r="BX146" s="134">
        <f t="shared" si="151"/>
        <v>0</v>
      </c>
      <c r="BY146" s="134">
        <f t="shared" si="151"/>
        <v>0</v>
      </c>
      <c r="BZ146" s="134">
        <f t="shared" si="151"/>
        <v>0</v>
      </c>
      <c r="CA146" s="134">
        <f t="shared" si="151"/>
        <v>0</v>
      </c>
      <c r="CB146" s="134">
        <f t="shared" si="151"/>
        <v>0</v>
      </c>
      <c r="CC146" s="134">
        <f t="shared" si="151"/>
        <v>0</v>
      </c>
      <c r="CD146" s="134">
        <f t="shared" si="151"/>
        <v>0</v>
      </c>
      <c r="CE146" s="134">
        <f t="shared" si="151"/>
        <v>0</v>
      </c>
      <c r="CF146" s="134">
        <f t="shared" si="151"/>
        <v>0</v>
      </c>
      <c r="CG146" s="134">
        <f t="shared" si="151"/>
        <v>0</v>
      </c>
      <c r="CH146" s="134">
        <f t="shared" si="151"/>
        <v>0</v>
      </c>
      <c r="CI146" s="134">
        <f t="shared" si="151"/>
        <v>0</v>
      </c>
      <c r="CJ146" s="134">
        <f t="shared" si="151"/>
        <v>0</v>
      </c>
      <c r="CK146" s="134">
        <f t="shared" si="151"/>
        <v>0</v>
      </c>
      <c r="CL146" s="134">
        <f t="shared" si="151"/>
        <v>0</v>
      </c>
      <c r="CM146" s="134">
        <f t="shared" si="151"/>
        <v>0</v>
      </c>
      <c r="CN146" s="134">
        <f t="shared" si="151"/>
        <v>0</v>
      </c>
      <c r="CO146" s="134">
        <f t="shared" si="151"/>
        <v>0</v>
      </c>
      <c r="CP146" s="134">
        <f t="shared" si="151"/>
        <v>0</v>
      </c>
      <c r="CQ146" s="134">
        <f t="shared" si="151"/>
        <v>0</v>
      </c>
      <c r="CR146" s="134">
        <f t="shared" si="151"/>
        <v>0</v>
      </c>
      <c r="CS146" s="134">
        <f t="shared" si="151"/>
        <v>0</v>
      </c>
      <c r="CT146" s="134">
        <f t="shared" si="151"/>
        <v>0</v>
      </c>
      <c r="CU146" s="134">
        <f t="shared" si="151"/>
        <v>0</v>
      </c>
      <c r="CV146" s="134">
        <f t="shared" si="151"/>
        <v>0</v>
      </c>
      <c r="CW146" s="134">
        <f t="shared" si="151"/>
        <v>0</v>
      </c>
      <c r="CX146" s="134">
        <f t="shared" si="151"/>
        <v>0</v>
      </c>
      <c r="CY146" s="134">
        <f t="shared" si="151"/>
        <v>0</v>
      </c>
      <c r="CZ146" s="134">
        <f t="shared" si="151"/>
        <v>0</v>
      </c>
      <c r="DA146" s="134"/>
    </row>
    <row r="147" spans="1:105" hidden="1" outlineLevel="2">
      <c r="A147" s="189" t="str">
        <f t="shared" ref="A147:A152" si="153">A58</f>
        <v>הלוואה 5</v>
      </c>
      <c r="D147" s="123">
        <f>E58*'תכנון הבראה'!F32</f>
        <v>0</v>
      </c>
      <c r="E147" s="134">
        <f t="shared" ref="E147:E152" si="154">D147-E58</f>
        <v>0</v>
      </c>
      <c r="F147" s="134">
        <f t="shared" si="149"/>
        <v>0</v>
      </c>
      <c r="G147" s="134">
        <f t="shared" si="149"/>
        <v>0</v>
      </c>
      <c r="H147" s="134">
        <f t="shared" si="149"/>
        <v>0</v>
      </c>
      <c r="I147" s="134">
        <f t="shared" si="149"/>
        <v>0</v>
      </c>
      <c r="J147" s="134">
        <f t="shared" si="149"/>
        <v>0</v>
      </c>
      <c r="K147" s="134">
        <f t="shared" si="149"/>
        <v>0</v>
      </c>
      <c r="L147" s="134">
        <f t="shared" si="149"/>
        <v>0</v>
      </c>
      <c r="M147" s="134">
        <f t="shared" si="149"/>
        <v>0</v>
      </c>
      <c r="N147" s="134">
        <f t="shared" si="149"/>
        <v>0</v>
      </c>
      <c r="O147" s="134">
        <f t="shared" si="149"/>
        <v>0</v>
      </c>
      <c r="P147" s="134">
        <f t="shared" si="149"/>
        <v>0</v>
      </c>
      <c r="Q147" s="134">
        <f t="shared" si="149"/>
        <v>0</v>
      </c>
      <c r="R147" s="134">
        <f t="shared" si="149"/>
        <v>0</v>
      </c>
      <c r="S147" s="134">
        <f t="shared" si="149"/>
        <v>0</v>
      </c>
      <c r="T147" s="134">
        <f t="shared" si="149"/>
        <v>0</v>
      </c>
      <c r="U147" s="134">
        <f t="shared" si="149"/>
        <v>0</v>
      </c>
      <c r="V147" s="134">
        <f t="shared" si="149"/>
        <v>0</v>
      </c>
      <c r="W147" s="134">
        <f t="shared" si="149"/>
        <v>0</v>
      </c>
      <c r="X147" s="134">
        <f t="shared" si="149"/>
        <v>0</v>
      </c>
      <c r="Y147" s="134">
        <f t="shared" si="149"/>
        <v>0</v>
      </c>
      <c r="Z147" s="134">
        <f t="shared" si="149"/>
        <v>0</v>
      </c>
      <c r="AA147" s="134">
        <f t="shared" si="149"/>
        <v>0</v>
      </c>
      <c r="AB147" s="134">
        <f t="shared" si="149"/>
        <v>0</v>
      </c>
      <c r="AC147" s="134">
        <f t="shared" si="149"/>
        <v>0</v>
      </c>
      <c r="AD147" s="134">
        <f t="shared" si="149"/>
        <v>0</v>
      </c>
      <c r="AE147" s="134">
        <f t="shared" si="149"/>
        <v>0</v>
      </c>
      <c r="AF147" s="134">
        <f t="shared" si="149"/>
        <v>0</v>
      </c>
      <c r="AG147" s="134">
        <f t="shared" si="149"/>
        <v>0</v>
      </c>
      <c r="AH147" s="134">
        <f t="shared" si="149"/>
        <v>0</v>
      </c>
      <c r="AI147" s="134">
        <f t="shared" si="149"/>
        <v>0</v>
      </c>
      <c r="AJ147" s="134">
        <f t="shared" si="149"/>
        <v>0</v>
      </c>
      <c r="AK147" s="134">
        <f t="shared" si="150"/>
        <v>0</v>
      </c>
      <c r="AL147" s="134">
        <f t="shared" si="150"/>
        <v>0</v>
      </c>
      <c r="AM147" s="134">
        <f t="shared" si="150"/>
        <v>0</v>
      </c>
      <c r="AN147" s="134">
        <f t="shared" si="150"/>
        <v>0</v>
      </c>
      <c r="AO147" s="134">
        <f t="shared" si="150"/>
        <v>0</v>
      </c>
      <c r="AP147" s="134">
        <f t="shared" si="150"/>
        <v>0</v>
      </c>
      <c r="AQ147" s="134">
        <f t="shared" si="150"/>
        <v>0</v>
      </c>
      <c r="AR147" s="134">
        <f t="shared" si="150"/>
        <v>0</v>
      </c>
      <c r="AS147" s="134">
        <f t="shared" si="150"/>
        <v>0</v>
      </c>
      <c r="AT147" s="134">
        <f t="shared" si="150"/>
        <v>0</v>
      </c>
      <c r="AU147" s="134">
        <f t="shared" si="150"/>
        <v>0</v>
      </c>
      <c r="AV147" s="134">
        <f t="shared" si="150"/>
        <v>0</v>
      </c>
      <c r="AW147" s="134">
        <f t="shared" si="150"/>
        <v>0</v>
      </c>
      <c r="AX147" s="134">
        <f t="shared" si="150"/>
        <v>0</v>
      </c>
      <c r="AY147" s="134">
        <f t="shared" si="150"/>
        <v>0</v>
      </c>
      <c r="AZ147" s="134">
        <f t="shared" si="150"/>
        <v>0</v>
      </c>
      <c r="BA147" s="134">
        <f t="shared" si="150"/>
        <v>0</v>
      </c>
      <c r="BB147" s="134">
        <f t="shared" si="150"/>
        <v>0</v>
      </c>
      <c r="BC147" s="134">
        <f t="shared" si="150"/>
        <v>0</v>
      </c>
      <c r="BD147" s="134">
        <f t="shared" si="150"/>
        <v>0</v>
      </c>
      <c r="BE147" s="134">
        <f t="shared" si="150"/>
        <v>0</v>
      </c>
      <c r="BF147" s="134">
        <f t="shared" si="150"/>
        <v>0</v>
      </c>
      <c r="BG147" s="134">
        <f t="shared" si="150"/>
        <v>0</v>
      </c>
      <c r="BH147" s="134">
        <f t="shared" si="150"/>
        <v>0</v>
      </c>
      <c r="BI147" s="134">
        <f t="shared" si="150"/>
        <v>0</v>
      </c>
      <c r="BJ147" s="134">
        <f t="shared" si="150"/>
        <v>0</v>
      </c>
      <c r="BK147" s="134">
        <f t="shared" si="150"/>
        <v>0</v>
      </c>
      <c r="BL147" s="134">
        <f t="shared" si="150"/>
        <v>0</v>
      </c>
      <c r="BM147" s="134">
        <f t="shared" si="150"/>
        <v>0</v>
      </c>
      <c r="BN147" s="134">
        <f t="shared" si="150"/>
        <v>0</v>
      </c>
      <c r="BO147" s="134">
        <f t="shared" si="150"/>
        <v>0</v>
      </c>
      <c r="BP147" s="134">
        <f t="shared" si="150"/>
        <v>0</v>
      </c>
      <c r="BQ147" s="134">
        <f t="shared" si="151"/>
        <v>0</v>
      </c>
      <c r="BR147" s="134">
        <f t="shared" si="151"/>
        <v>0</v>
      </c>
      <c r="BS147" s="134">
        <f t="shared" si="151"/>
        <v>0</v>
      </c>
      <c r="BT147" s="134">
        <f t="shared" si="151"/>
        <v>0</v>
      </c>
      <c r="BU147" s="134">
        <f t="shared" si="151"/>
        <v>0</v>
      </c>
      <c r="BV147" s="134">
        <f t="shared" si="151"/>
        <v>0</v>
      </c>
      <c r="BW147" s="134">
        <f t="shared" si="151"/>
        <v>0</v>
      </c>
      <c r="BX147" s="134">
        <f t="shared" si="151"/>
        <v>0</v>
      </c>
      <c r="BY147" s="134">
        <f t="shared" si="151"/>
        <v>0</v>
      </c>
      <c r="BZ147" s="134">
        <f t="shared" si="151"/>
        <v>0</v>
      </c>
      <c r="CA147" s="134">
        <f t="shared" si="151"/>
        <v>0</v>
      </c>
      <c r="CB147" s="134">
        <f t="shared" si="151"/>
        <v>0</v>
      </c>
      <c r="CC147" s="134">
        <f t="shared" si="151"/>
        <v>0</v>
      </c>
      <c r="CD147" s="134">
        <f t="shared" si="151"/>
        <v>0</v>
      </c>
      <c r="CE147" s="134">
        <f t="shared" si="151"/>
        <v>0</v>
      </c>
      <c r="CF147" s="134">
        <f t="shared" si="151"/>
        <v>0</v>
      </c>
      <c r="CG147" s="134">
        <f t="shared" si="151"/>
        <v>0</v>
      </c>
      <c r="CH147" s="134">
        <f t="shared" si="151"/>
        <v>0</v>
      </c>
      <c r="CI147" s="134">
        <f t="shared" si="151"/>
        <v>0</v>
      </c>
      <c r="CJ147" s="134">
        <f t="shared" si="151"/>
        <v>0</v>
      </c>
      <c r="CK147" s="134">
        <f t="shared" si="151"/>
        <v>0</v>
      </c>
      <c r="CL147" s="134">
        <f t="shared" si="151"/>
        <v>0</v>
      </c>
      <c r="CM147" s="134">
        <f t="shared" si="151"/>
        <v>0</v>
      </c>
      <c r="CN147" s="134">
        <f t="shared" si="151"/>
        <v>0</v>
      </c>
      <c r="CO147" s="134">
        <f t="shared" si="151"/>
        <v>0</v>
      </c>
      <c r="CP147" s="134">
        <f t="shared" si="151"/>
        <v>0</v>
      </c>
      <c r="CQ147" s="134">
        <f t="shared" si="151"/>
        <v>0</v>
      </c>
      <c r="CR147" s="134">
        <f t="shared" si="151"/>
        <v>0</v>
      </c>
      <c r="CS147" s="134">
        <f t="shared" si="151"/>
        <v>0</v>
      </c>
      <c r="CT147" s="134">
        <f t="shared" si="151"/>
        <v>0</v>
      </c>
      <c r="CU147" s="134">
        <f t="shared" si="151"/>
        <v>0</v>
      </c>
      <c r="CV147" s="134">
        <f t="shared" si="151"/>
        <v>0</v>
      </c>
      <c r="CW147" s="134">
        <f t="shared" si="151"/>
        <v>0</v>
      </c>
      <c r="CX147" s="134">
        <f t="shared" si="151"/>
        <v>0</v>
      </c>
      <c r="CY147" s="134">
        <f t="shared" si="151"/>
        <v>0</v>
      </c>
      <c r="CZ147" s="134">
        <f t="shared" si="151"/>
        <v>0</v>
      </c>
      <c r="DA147" s="134"/>
    </row>
    <row r="148" spans="1:105" hidden="1" outlineLevel="2">
      <c r="A148" s="189" t="str">
        <f t="shared" si="153"/>
        <v>הלוואה 6</v>
      </c>
      <c r="D148" s="123">
        <f>E59*'תכנון הבראה'!F33</f>
        <v>0</v>
      </c>
      <c r="E148" s="134">
        <f t="shared" si="154"/>
        <v>0</v>
      </c>
      <c r="F148" s="134">
        <f t="shared" si="149"/>
        <v>0</v>
      </c>
      <c r="G148" s="134">
        <f t="shared" si="149"/>
        <v>0</v>
      </c>
      <c r="H148" s="134">
        <f t="shared" si="149"/>
        <v>0</v>
      </c>
      <c r="I148" s="134">
        <f t="shared" si="149"/>
        <v>0</v>
      </c>
      <c r="J148" s="134">
        <f t="shared" si="149"/>
        <v>0</v>
      </c>
      <c r="K148" s="134">
        <f t="shared" si="149"/>
        <v>0</v>
      </c>
      <c r="L148" s="134">
        <f t="shared" si="149"/>
        <v>0</v>
      </c>
      <c r="M148" s="134">
        <f t="shared" si="149"/>
        <v>0</v>
      </c>
      <c r="N148" s="134">
        <f t="shared" si="149"/>
        <v>0</v>
      </c>
      <c r="O148" s="134">
        <f t="shared" si="149"/>
        <v>0</v>
      </c>
      <c r="P148" s="134">
        <f t="shared" si="149"/>
        <v>0</v>
      </c>
      <c r="Q148" s="134">
        <f t="shared" si="149"/>
        <v>0</v>
      </c>
      <c r="R148" s="134">
        <f t="shared" si="149"/>
        <v>0</v>
      </c>
      <c r="S148" s="134">
        <f t="shared" si="149"/>
        <v>0</v>
      </c>
      <c r="T148" s="134">
        <f t="shared" si="149"/>
        <v>0</v>
      </c>
      <c r="U148" s="134">
        <f t="shared" si="149"/>
        <v>0</v>
      </c>
      <c r="V148" s="134">
        <f t="shared" si="149"/>
        <v>0</v>
      </c>
      <c r="W148" s="134">
        <f t="shared" si="149"/>
        <v>0</v>
      </c>
      <c r="X148" s="134">
        <f t="shared" si="149"/>
        <v>0</v>
      </c>
      <c r="Y148" s="134">
        <f t="shared" si="149"/>
        <v>0</v>
      </c>
      <c r="Z148" s="134">
        <f t="shared" si="149"/>
        <v>0</v>
      </c>
      <c r="AA148" s="134">
        <f t="shared" si="149"/>
        <v>0</v>
      </c>
      <c r="AB148" s="134">
        <f t="shared" si="149"/>
        <v>0</v>
      </c>
      <c r="AC148" s="134">
        <f t="shared" si="149"/>
        <v>0</v>
      </c>
      <c r="AD148" s="134">
        <f t="shared" si="149"/>
        <v>0</v>
      </c>
      <c r="AE148" s="134">
        <f t="shared" si="149"/>
        <v>0</v>
      </c>
      <c r="AF148" s="134">
        <f t="shared" si="149"/>
        <v>0</v>
      </c>
      <c r="AG148" s="134">
        <f t="shared" si="149"/>
        <v>0</v>
      </c>
      <c r="AH148" s="134">
        <f t="shared" si="149"/>
        <v>0</v>
      </c>
      <c r="AI148" s="134">
        <f t="shared" si="149"/>
        <v>0</v>
      </c>
      <c r="AJ148" s="134">
        <f t="shared" si="149"/>
        <v>0</v>
      </c>
      <c r="AK148" s="134">
        <f t="shared" si="150"/>
        <v>0</v>
      </c>
      <c r="AL148" s="134">
        <f t="shared" si="150"/>
        <v>0</v>
      </c>
      <c r="AM148" s="134">
        <f t="shared" si="150"/>
        <v>0</v>
      </c>
      <c r="AN148" s="134">
        <f t="shared" si="150"/>
        <v>0</v>
      </c>
      <c r="AO148" s="134">
        <f t="shared" si="150"/>
        <v>0</v>
      </c>
      <c r="AP148" s="134">
        <f t="shared" si="150"/>
        <v>0</v>
      </c>
      <c r="AQ148" s="134">
        <f t="shared" si="150"/>
        <v>0</v>
      </c>
      <c r="AR148" s="134">
        <f t="shared" si="150"/>
        <v>0</v>
      </c>
      <c r="AS148" s="134">
        <f t="shared" si="150"/>
        <v>0</v>
      </c>
      <c r="AT148" s="134">
        <f t="shared" si="150"/>
        <v>0</v>
      </c>
      <c r="AU148" s="134">
        <f t="shared" si="150"/>
        <v>0</v>
      </c>
      <c r="AV148" s="134">
        <f t="shared" si="150"/>
        <v>0</v>
      </c>
      <c r="AW148" s="134">
        <f t="shared" si="150"/>
        <v>0</v>
      </c>
      <c r="AX148" s="134">
        <f t="shared" si="150"/>
        <v>0</v>
      </c>
      <c r="AY148" s="134">
        <f t="shared" si="150"/>
        <v>0</v>
      </c>
      <c r="AZ148" s="134">
        <f t="shared" si="150"/>
        <v>0</v>
      </c>
      <c r="BA148" s="134">
        <f t="shared" si="150"/>
        <v>0</v>
      </c>
      <c r="BB148" s="134">
        <f t="shared" si="150"/>
        <v>0</v>
      </c>
      <c r="BC148" s="134">
        <f t="shared" si="150"/>
        <v>0</v>
      </c>
      <c r="BD148" s="134">
        <f t="shared" si="150"/>
        <v>0</v>
      </c>
      <c r="BE148" s="134">
        <f t="shared" si="150"/>
        <v>0</v>
      </c>
      <c r="BF148" s="134">
        <f t="shared" si="150"/>
        <v>0</v>
      </c>
      <c r="BG148" s="134">
        <f t="shared" si="150"/>
        <v>0</v>
      </c>
      <c r="BH148" s="134">
        <f t="shared" si="150"/>
        <v>0</v>
      </c>
      <c r="BI148" s="134">
        <f t="shared" si="150"/>
        <v>0</v>
      </c>
      <c r="BJ148" s="134">
        <f t="shared" si="150"/>
        <v>0</v>
      </c>
      <c r="BK148" s="134">
        <f t="shared" si="150"/>
        <v>0</v>
      </c>
      <c r="BL148" s="134">
        <f t="shared" si="150"/>
        <v>0</v>
      </c>
      <c r="BM148" s="134">
        <f t="shared" si="150"/>
        <v>0</v>
      </c>
      <c r="BN148" s="134">
        <f t="shared" si="150"/>
        <v>0</v>
      </c>
      <c r="BO148" s="134">
        <f t="shared" si="150"/>
        <v>0</v>
      </c>
      <c r="BP148" s="134">
        <f t="shared" si="150"/>
        <v>0</v>
      </c>
      <c r="BQ148" s="134">
        <f t="shared" si="151"/>
        <v>0</v>
      </c>
      <c r="BR148" s="134">
        <f t="shared" si="151"/>
        <v>0</v>
      </c>
      <c r="BS148" s="134">
        <f t="shared" si="151"/>
        <v>0</v>
      </c>
      <c r="BT148" s="134">
        <f t="shared" si="151"/>
        <v>0</v>
      </c>
      <c r="BU148" s="134">
        <f t="shared" si="151"/>
        <v>0</v>
      </c>
      <c r="BV148" s="134">
        <f t="shared" si="151"/>
        <v>0</v>
      </c>
      <c r="BW148" s="134">
        <f t="shared" si="151"/>
        <v>0</v>
      </c>
      <c r="BX148" s="134">
        <f t="shared" si="151"/>
        <v>0</v>
      </c>
      <c r="BY148" s="134">
        <f t="shared" si="151"/>
        <v>0</v>
      </c>
      <c r="BZ148" s="134">
        <f t="shared" si="151"/>
        <v>0</v>
      </c>
      <c r="CA148" s="134">
        <f t="shared" si="151"/>
        <v>0</v>
      </c>
      <c r="CB148" s="134">
        <f t="shared" si="151"/>
        <v>0</v>
      </c>
      <c r="CC148" s="134">
        <f t="shared" si="151"/>
        <v>0</v>
      </c>
      <c r="CD148" s="134">
        <f t="shared" si="151"/>
        <v>0</v>
      </c>
      <c r="CE148" s="134">
        <f t="shared" si="151"/>
        <v>0</v>
      </c>
      <c r="CF148" s="134">
        <f t="shared" si="151"/>
        <v>0</v>
      </c>
      <c r="CG148" s="134">
        <f t="shared" si="151"/>
        <v>0</v>
      </c>
      <c r="CH148" s="134">
        <f t="shared" si="151"/>
        <v>0</v>
      </c>
      <c r="CI148" s="134">
        <f t="shared" si="151"/>
        <v>0</v>
      </c>
      <c r="CJ148" s="134">
        <f t="shared" si="151"/>
        <v>0</v>
      </c>
      <c r="CK148" s="134">
        <f t="shared" si="151"/>
        <v>0</v>
      </c>
      <c r="CL148" s="134">
        <f t="shared" si="151"/>
        <v>0</v>
      </c>
      <c r="CM148" s="134">
        <f t="shared" si="151"/>
        <v>0</v>
      </c>
      <c r="CN148" s="134">
        <f t="shared" si="151"/>
        <v>0</v>
      </c>
      <c r="CO148" s="134">
        <f t="shared" si="151"/>
        <v>0</v>
      </c>
      <c r="CP148" s="134">
        <f t="shared" si="151"/>
        <v>0</v>
      </c>
      <c r="CQ148" s="134">
        <f t="shared" si="151"/>
        <v>0</v>
      </c>
      <c r="CR148" s="134">
        <f t="shared" si="151"/>
        <v>0</v>
      </c>
      <c r="CS148" s="134">
        <f t="shared" si="151"/>
        <v>0</v>
      </c>
      <c r="CT148" s="134">
        <f t="shared" si="151"/>
        <v>0</v>
      </c>
      <c r="CU148" s="134">
        <f t="shared" si="151"/>
        <v>0</v>
      </c>
      <c r="CV148" s="134">
        <f t="shared" si="151"/>
        <v>0</v>
      </c>
      <c r="CW148" s="134">
        <f t="shared" si="151"/>
        <v>0</v>
      </c>
      <c r="CX148" s="134">
        <f t="shared" si="151"/>
        <v>0</v>
      </c>
      <c r="CY148" s="134">
        <f t="shared" si="151"/>
        <v>0</v>
      </c>
      <c r="CZ148" s="134">
        <f t="shared" si="151"/>
        <v>0</v>
      </c>
      <c r="DA148" s="134"/>
    </row>
    <row r="149" spans="1:105" hidden="1" outlineLevel="2">
      <c r="A149" s="189" t="str">
        <f t="shared" si="153"/>
        <v>הלוואה 7</v>
      </c>
      <c r="D149" s="123">
        <f>E60*'תכנון הבראה'!F34</f>
        <v>0</v>
      </c>
      <c r="E149" s="134">
        <f t="shared" si="154"/>
        <v>0</v>
      </c>
      <c r="F149" s="134">
        <f t="shared" si="149"/>
        <v>0</v>
      </c>
      <c r="G149" s="134">
        <f t="shared" si="149"/>
        <v>0</v>
      </c>
      <c r="H149" s="134">
        <f t="shared" si="149"/>
        <v>0</v>
      </c>
      <c r="I149" s="134">
        <f t="shared" si="149"/>
        <v>0</v>
      </c>
      <c r="J149" s="134">
        <f t="shared" si="149"/>
        <v>0</v>
      </c>
      <c r="K149" s="134">
        <f t="shared" si="149"/>
        <v>0</v>
      </c>
      <c r="L149" s="134">
        <f t="shared" si="149"/>
        <v>0</v>
      </c>
      <c r="M149" s="134">
        <f t="shared" si="149"/>
        <v>0</v>
      </c>
      <c r="N149" s="134">
        <f t="shared" si="149"/>
        <v>0</v>
      </c>
      <c r="O149" s="134">
        <f t="shared" si="149"/>
        <v>0</v>
      </c>
      <c r="P149" s="134">
        <f t="shared" si="149"/>
        <v>0</v>
      </c>
      <c r="Q149" s="134">
        <f t="shared" si="149"/>
        <v>0</v>
      </c>
      <c r="R149" s="134">
        <f t="shared" si="149"/>
        <v>0</v>
      </c>
      <c r="S149" s="134">
        <f t="shared" si="149"/>
        <v>0</v>
      </c>
      <c r="T149" s="134">
        <f t="shared" si="149"/>
        <v>0</v>
      </c>
      <c r="U149" s="134">
        <f t="shared" si="149"/>
        <v>0</v>
      </c>
      <c r="V149" s="134">
        <f t="shared" si="149"/>
        <v>0</v>
      </c>
      <c r="W149" s="134">
        <f t="shared" si="149"/>
        <v>0</v>
      </c>
      <c r="X149" s="134">
        <f t="shared" si="149"/>
        <v>0</v>
      </c>
      <c r="Y149" s="134">
        <f t="shared" si="149"/>
        <v>0</v>
      </c>
      <c r="Z149" s="134">
        <f t="shared" si="149"/>
        <v>0</v>
      </c>
      <c r="AA149" s="134">
        <f t="shared" si="149"/>
        <v>0</v>
      </c>
      <c r="AB149" s="134">
        <f t="shared" si="149"/>
        <v>0</v>
      </c>
      <c r="AC149" s="134">
        <f t="shared" si="149"/>
        <v>0</v>
      </c>
      <c r="AD149" s="134">
        <f t="shared" si="149"/>
        <v>0</v>
      </c>
      <c r="AE149" s="134">
        <f t="shared" si="149"/>
        <v>0</v>
      </c>
      <c r="AF149" s="134">
        <f t="shared" si="149"/>
        <v>0</v>
      </c>
      <c r="AG149" s="134">
        <f t="shared" si="149"/>
        <v>0</v>
      </c>
      <c r="AH149" s="134">
        <f t="shared" si="149"/>
        <v>0</v>
      </c>
      <c r="AI149" s="134">
        <f t="shared" si="149"/>
        <v>0</v>
      </c>
      <c r="AJ149" s="134">
        <f t="shared" si="149"/>
        <v>0</v>
      </c>
      <c r="AK149" s="134">
        <f t="shared" si="150"/>
        <v>0</v>
      </c>
      <c r="AL149" s="134">
        <f t="shared" si="150"/>
        <v>0</v>
      </c>
      <c r="AM149" s="134">
        <f t="shared" si="150"/>
        <v>0</v>
      </c>
      <c r="AN149" s="134">
        <f t="shared" si="150"/>
        <v>0</v>
      </c>
      <c r="AO149" s="134">
        <f t="shared" si="150"/>
        <v>0</v>
      </c>
      <c r="AP149" s="134">
        <f t="shared" si="150"/>
        <v>0</v>
      </c>
      <c r="AQ149" s="134">
        <f t="shared" si="150"/>
        <v>0</v>
      </c>
      <c r="AR149" s="134">
        <f t="shared" si="150"/>
        <v>0</v>
      </c>
      <c r="AS149" s="134">
        <f t="shared" si="150"/>
        <v>0</v>
      </c>
      <c r="AT149" s="134">
        <f t="shared" si="150"/>
        <v>0</v>
      </c>
      <c r="AU149" s="134">
        <f t="shared" si="150"/>
        <v>0</v>
      </c>
      <c r="AV149" s="134">
        <f t="shared" si="150"/>
        <v>0</v>
      </c>
      <c r="AW149" s="134">
        <f t="shared" si="150"/>
        <v>0</v>
      </c>
      <c r="AX149" s="134">
        <f t="shared" si="150"/>
        <v>0</v>
      </c>
      <c r="AY149" s="134">
        <f t="shared" si="150"/>
        <v>0</v>
      </c>
      <c r="AZ149" s="134">
        <f t="shared" si="150"/>
        <v>0</v>
      </c>
      <c r="BA149" s="134">
        <f t="shared" si="150"/>
        <v>0</v>
      </c>
      <c r="BB149" s="134">
        <f t="shared" si="150"/>
        <v>0</v>
      </c>
      <c r="BC149" s="134">
        <f t="shared" si="150"/>
        <v>0</v>
      </c>
      <c r="BD149" s="134">
        <f t="shared" si="150"/>
        <v>0</v>
      </c>
      <c r="BE149" s="134">
        <f t="shared" si="150"/>
        <v>0</v>
      </c>
      <c r="BF149" s="134">
        <f t="shared" si="150"/>
        <v>0</v>
      </c>
      <c r="BG149" s="134">
        <f t="shared" si="150"/>
        <v>0</v>
      </c>
      <c r="BH149" s="134">
        <f t="shared" si="150"/>
        <v>0</v>
      </c>
      <c r="BI149" s="134">
        <f t="shared" si="150"/>
        <v>0</v>
      </c>
      <c r="BJ149" s="134">
        <f t="shared" si="150"/>
        <v>0</v>
      </c>
      <c r="BK149" s="134">
        <f t="shared" si="150"/>
        <v>0</v>
      </c>
      <c r="BL149" s="134">
        <f t="shared" si="150"/>
        <v>0</v>
      </c>
      <c r="BM149" s="134">
        <f t="shared" si="150"/>
        <v>0</v>
      </c>
      <c r="BN149" s="134">
        <f t="shared" si="150"/>
        <v>0</v>
      </c>
      <c r="BO149" s="134">
        <f t="shared" si="150"/>
        <v>0</v>
      </c>
      <c r="BP149" s="134">
        <f t="shared" si="150"/>
        <v>0</v>
      </c>
      <c r="BQ149" s="134">
        <f t="shared" si="151"/>
        <v>0</v>
      </c>
      <c r="BR149" s="134">
        <f t="shared" si="151"/>
        <v>0</v>
      </c>
      <c r="BS149" s="134">
        <f t="shared" si="151"/>
        <v>0</v>
      </c>
      <c r="BT149" s="134">
        <f t="shared" si="151"/>
        <v>0</v>
      </c>
      <c r="BU149" s="134">
        <f t="shared" si="151"/>
        <v>0</v>
      </c>
      <c r="BV149" s="134">
        <f t="shared" si="151"/>
        <v>0</v>
      </c>
      <c r="BW149" s="134">
        <f t="shared" si="151"/>
        <v>0</v>
      </c>
      <c r="BX149" s="134">
        <f t="shared" si="151"/>
        <v>0</v>
      </c>
      <c r="BY149" s="134">
        <f t="shared" si="151"/>
        <v>0</v>
      </c>
      <c r="BZ149" s="134">
        <f t="shared" si="151"/>
        <v>0</v>
      </c>
      <c r="CA149" s="134">
        <f t="shared" si="151"/>
        <v>0</v>
      </c>
      <c r="CB149" s="134">
        <f t="shared" si="151"/>
        <v>0</v>
      </c>
      <c r="CC149" s="134">
        <f t="shared" si="151"/>
        <v>0</v>
      </c>
      <c r="CD149" s="134">
        <f t="shared" si="151"/>
        <v>0</v>
      </c>
      <c r="CE149" s="134">
        <f t="shared" si="151"/>
        <v>0</v>
      </c>
      <c r="CF149" s="134">
        <f t="shared" si="151"/>
        <v>0</v>
      </c>
      <c r="CG149" s="134">
        <f t="shared" si="151"/>
        <v>0</v>
      </c>
      <c r="CH149" s="134">
        <f t="shared" si="151"/>
        <v>0</v>
      </c>
      <c r="CI149" s="134">
        <f t="shared" si="151"/>
        <v>0</v>
      </c>
      <c r="CJ149" s="134">
        <f t="shared" si="151"/>
        <v>0</v>
      </c>
      <c r="CK149" s="134">
        <f t="shared" si="151"/>
        <v>0</v>
      </c>
      <c r="CL149" s="134">
        <f t="shared" si="151"/>
        <v>0</v>
      </c>
      <c r="CM149" s="134">
        <f t="shared" si="151"/>
        <v>0</v>
      </c>
      <c r="CN149" s="134">
        <f t="shared" si="151"/>
        <v>0</v>
      </c>
      <c r="CO149" s="134">
        <f t="shared" si="151"/>
        <v>0</v>
      </c>
      <c r="CP149" s="134">
        <f t="shared" si="151"/>
        <v>0</v>
      </c>
      <c r="CQ149" s="134">
        <f t="shared" si="151"/>
        <v>0</v>
      </c>
      <c r="CR149" s="134">
        <f t="shared" si="151"/>
        <v>0</v>
      </c>
      <c r="CS149" s="134">
        <f t="shared" si="151"/>
        <v>0</v>
      </c>
      <c r="CT149" s="134">
        <f t="shared" si="151"/>
        <v>0</v>
      </c>
      <c r="CU149" s="134">
        <f t="shared" si="151"/>
        <v>0</v>
      </c>
      <c r="CV149" s="134">
        <f t="shared" si="151"/>
        <v>0</v>
      </c>
      <c r="CW149" s="134">
        <f t="shared" si="151"/>
        <v>0</v>
      </c>
      <c r="CX149" s="134">
        <f t="shared" si="151"/>
        <v>0</v>
      </c>
      <c r="CY149" s="134">
        <f t="shared" si="151"/>
        <v>0</v>
      </c>
      <c r="CZ149" s="134">
        <f t="shared" si="151"/>
        <v>0</v>
      </c>
      <c r="DA149" s="134"/>
    </row>
    <row r="150" spans="1:105" hidden="1" outlineLevel="2">
      <c r="A150" s="189" t="str">
        <f t="shared" si="153"/>
        <v>הלוואה 8</v>
      </c>
      <c r="D150" s="123">
        <f>E61*'תכנון הבראה'!F35</f>
        <v>0</v>
      </c>
      <c r="E150" s="134">
        <f t="shared" si="154"/>
        <v>0</v>
      </c>
      <c r="F150" s="134">
        <f t="shared" si="149"/>
        <v>0</v>
      </c>
      <c r="G150" s="134">
        <f t="shared" si="149"/>
        <v>0</v>
      </c>
      <c r="H150" s="134">
        <f t="shared" si="149"/>
        <v>0</v>
      </c>
      <c r="I150" s="134">
        <f t="shared" si="149"/>
        <v>0</v>
      </c>
      <c r="J150" s="134">
        <f t="shared" si="149"/>
        <v>0</v>
      </c>
      <c r="K150" s="134">
        <f t="shared" si="149"/>
        <v>0</v>
      </c>
      <c r="L150" s="134">
        <f t="shared" si="149"/>
        <v>0</v>
      </c>
      <c r="M150" s="134">
        <f t="shared" si="149"/>
        <v>0</v>
      </c>
      <c r="N150" s="134">
        <f t="shared" si="149"/>
        <v>0</v>
      </c>
      <c r="O150" s="134">
        <f t="shared" si="149"/>
        <v>0</v>
      </c>
      <c r="P150" s="134">
        <f t="shared" si="149"/>
        <v>0</v>
      </c>
      <c r="Q150" s="134">
        <f t="shared" si="149"/>
        <v>0</v>
      </c>
      <c r="R150" s="134">
        <f t="shared" si="149"/>
        <v>0</v>
      </c>
      <c r="S150" s="134">
        <f t="shared" si="149"/>
        <v>0</v>
      </c>
      <c r="T150" s="134">
        <f t="shared" si="149"/>
        <v>0</v>
      </c>
      <c r="U150" s="134">
        <f t="shared" si="149"/>
        <v>0</v>
      </c>
      <c r="V150" s="134">
        <f t="shared" si="149"/>
        <v>0</v>
      </c>
      <c r="W150" s="134">
        <f t="shared" si="149"/>
        <v>0</v>
      </c>
      <c r="X150" s="134">
        <f t="shared" si="149"/>
        <v>0</v>
      </c>
      <c r="Y150" s="134">
        <f t="shared" si="149"/>
        <v>0</v>
      </c>
      <c r="Z150" s="134">
        <f t="shared" si="149"/>
        <v>0</v>
      </c>
      <c r="AA150" s="134">
        <f t="shared" si="149"/>
        <v>0</v>
      </c>
      <c r="AB150" s="134">
        <f t="shared" si="149"/>
        <v>0</v>
      </c>
      <c r="AC150" s="134">
        <f t="shared" si="149"/>
        <v>0</v>
      </c>
      <c r="AD150" s="134">
        <f t="shared" si="149"/>
        <v>0</v>
      </c>
      <c r="AE150" s="134">
        <f t="shared" si="149"/>
        <v>0</v>
      </c>
      <c r="AF150" s="134">
        <f t="shared" si="149"/>
        <v>0</v>
      </c>
      <c r="AG150" s="134">
        <f t="shared" si="149"/>
        <v>0</v>
      </c>
      <c r="AH150" s="134">
        <f t="shared" si="149"/>
        <v>0</v>
      </c>
      <c r="AI150" s="134">
        <f t="shared" si="149"/>
        <v>0</v>
      </c>
      <c r="AJ150" s="134">
        <f t="shared" si="149"/>
        <v>0</v>
      </c>
      <c r="AK150" s="134">
        <f t="shared" si="150"/>
        <v>0</v>
      </c>
      <c r="AL150" s="134">
        <f t="shared" si="150"/>
        <v>0</v>
      </c>
      <c r="AM150" s="134">
        <f t="shared" si="150"/>
        <v>0</v>
      </c>
      <c r="AN150" s="134">
        <f t="shared" si="150"/>
        <v>0</v>
      </c>
      <c r="AO150" s="134">
        <f t="shared" si="150"/>
        <v>0</v>
      </c>
      <c r="AP150" s="134">
        <f t="shared" si="150"/>
        <v>0</v>
      </c>
      <c r="AQ150" s="134">
        <f t="shared" si="150"/>
        <v>0</v>
      </c>
      <c r="AR150" s="134">
        <f t="shared" si="150"/>
        <v>0</v>
      </c>
      <c r="AS150" s="134">
        <f t="shared" si="150"/>
        <v>0</v>
      </c>
      <c r="AT150" s="134">
        <f t="shared" si="150"/>
        <v>0</v>
      </c>
      <c r="AU150" s="134">
        <f t="shared" si="150"/>
        <v>0</v>
      </c>
      <c r="AV150" s="134">
        <f t="shared" si="150"/>
        <v>0</v>
      </c>
      <c r="AW150" s="134">
        <f t="shared" si="150"/>
        <v>0</v>
      </c>
      <c r="AX150" s="134">
        <f t="shared" si="150"/>
        <v>0</v>
      </c>
      <c r="AY150" s="134">
        <f t="shared" si="150"/>
        <v>0</v>
      </c>
      <c r="AZ150" s="134">
        <f t="shared" si="150"/>
        <v>0</v>
      </c>
      <c r="BA150" s="134">
        <f t="shared" si="150"/>
        <v>0</v>
      </c>
      <c r="BB150" s="134">
        <f t="shared" si="150"/>
        <v>0</v>
      </c>
      <c r="BC150" s="134">
        <f t="shared" si="150"/>
        <v>0</v>
      </c>
      <c r="BD150" s="134">
        <f t="shared" si="150"/>
        <v>0</v>
      </c>
      <c r="BE150" s="134">
        <f t="shared" si="150"/>
        <v>0</v>
      </c>
      <c r="BF150" s="134">
        <f t="shared" si="150"/>
        <v>0</v>
      </c>
      <c r="BG150" s="134">
        <f t="shared" si="150"/>
        <v>0</v>
      </c>
      <c r="BH150" s="134">
        <f t="shared" si="150"/>
        <v>0</v>
      </c>
      <c r="BI150" s="134">
        <f t="shared" si="150"/>
        <v>0</v>
      </c>
      <c r="BJ150" s="134">
        <f t="shared" si="150"/>
        <v>0</v>
      </c>
      <c r="BK150" s="134">
        <f t="shared" si="150"/>
        <v>0</v>
      </c>
      <c r="BL150" s="134">
        <f t="shared" si="150"/>
        <v>0</v>
      </c>
      <c r="BM150" s="134">
        <f t="shared" si="150"/>
        <v>0</v>
      </c>
      <c r="BN150" s="134">
        <f t="shared" si="150"/>
        <v>0</v>
      </c>
      <c r="BO150" s="134">
        <f t="shared" si="150"/>
        <v>0</v>
      </c>
      <c r="BP150" s="134">
        <f t="shared" si="150"/>
        <v>0</v>
      </c>
      <c r="BQ150" s="134">
        <f t="shared" si="151"/>
        <v>0</v>
      </c>
      <c r="BR150" s="134">
        <f t="shared" si="151"/>
        <v>0</v>
      </c>
      <c r="BS150" s="134">
        <f t="shared" si="151"/>
        <v>0</v>
      </c>
      <c r="BT150" s="134">
        <f t="shared" si="151"/>
        <v>0</v>
      </c>
      <c r="BU150" s="134">
        <f t="shared" si="151"/>
        <v>0</v>
      </c>
      <c r="BV150" s="134">
        <f t="shared" si="151"/>
        <v>0</v>
      </c>
      <c r="BW150" s="134">
        <f t="shared" si="151"/>
        <v>0</v>
      </c>
      <c r="BX150" s="134">
        <f t="shared" si="151"/>
        <v>0</v>
      </c>
      <c r="BY150" s="134">
        <f t="shared" si="151"/>
        <v>0</v>
      </c>
      <c r="BZ150" s="134">
        <f t="shared" si="151"/>
        <v>0</v>
      </c>
      <c r="CA150" s="134">
        <f t="shared" si="151"/>
        <v>0</v>
      </c>
      <c r="CB150" s="134">
        <f t="shared" si="151"/>
        <v>0</v>
      </c>
      <c r="CC150" s="134">
        <f t="shared" si="151"/>
        <v>0</v>
      </c>
      <c r="CD150" s="134">
        <f t="shared" si="151"/>
        <v>0</v>
      </c>
      <c r="CE150" s="134">
        <f t="shared" si="151"/>
        <v>0</v>
      </c>
      <c r="CF150" s="134">
        <f t="shared" si="151"/>
        <v>0</v>
      </c>
      <c r="CG150" s="134">
        <f t="shared" si="151"/>
        <v>0</v>
      </c>
      <c r="CH150" s="134">
        <f t="shared" si="151"/>
        <v>0</v>
      </c>
      <c r="CI150" s="134">
        <f t="shared" si="151"/>
        <v>0</v>
      </c>
      <c r="CJ150" s="134">
        <f t="shared" si="151"/>
        <v>0</v>
      </c>
      <c r="CK150" s="134">
        <f t="shared" si="151"/>
        <v>0</v>
      </c>
      <c r="CL150" s="134">
        <f t="shared" si="151"/>
        <v>0</v>
      </c>
      <c r="CM150" s="134">
        <f t="shared" si="151"/>
        <v>0</v>
      </c>
      <c r="CN150" s="134">
        <f t="shared" si="151"/>
        <v>0</v>
      </c>
      <c r="CO150" s="134">
        <f t="shared" si="151"/>
        <v>0</v>
      </c>
      <c r="CP150" s="134">
        <f t="shared" si="151"/>
        <v>0</v>
      </c>
      <c r="CQ150" s="134">
        <f t="shared" si="151"/>
        <v>0</v>
      </c>
      <c r="CR150" s="134">
        <f t="shared" si="151"/>
        <v>0</v>
      </c>
      <c r="CS150" s="134">
        <f t="shared" si="151"/>
        <v>0</v>
      </c>
      <c r="CT150" s="134">
        <f t="shared" si="151"/>
        <v>0</v>
      </c>
      <c r="CU150" s="134">
        <f t="shared" si="151"/>
        <v>0</v>
      </c>
      <c r="CV150" s="134">
        <f t="shared" si="151"/>
        <v>0</v>
      </c>
      <c r="CW150" s="134">
        <f t="shared" si="151"/>
        <v>0</v>
      </c>
      <c r="CX150" s="134">
        <f t="shared" si="151"/>
        <v>0</v>
      </c>
      <c r="CY150" s="134">
        <f t="shared" si="151"/>
        <v>0</v>
      </c>
      <c r="CZ150" s="134">
        <f t="shared" si="151"/>
        <v>0</v>
      </c>
      <c r="DA150" s="134"/>
    </row>
    <row r="151" spans="1:105" hidden="1" outlineLevel="2">
      <c r="A151" s="189" t="str">
        <f t="shared" si="153"/>
        <v>הלוואה 9</v>
      </c>
      <c r="D151" s="123">
        <f>E62*'תכנון הבראה'!F36</f>
        <v>0</v>
      </c>
      <c r="E151" s="134">
        <f t="shared" si="154"/>
        <v>0</v>
      </c>
      <c r="F151" s="134">
        <f t="shared" si="149"/>
        <v>0</v>
      </c>
      <c r="G151" s="134">
        <f t="shared" si="149"/>
        <v>0</v>
      </c>
      <c r="H151" s="134">
        <f t="shared" si="149"/>
        <v>0</v>
      </c>
      <c r="I151" s="134">
        <f t="shared" si="149"/>
        <v>0</v>
      </c>
      <c r="J151" s="134">
        <f t="shared" si="149"/>
        <v>0</v>
      </c>
      <c r="K151" s="134">
        <f t="shared" si="149"/>
        <v>0</v>
      </c>
      <c r="L151" s="134">
        <f t="shared" si="149"/>
        <v>0</v>
      </c>
      <c r="M151" s="134">
        <f t="shared" si="149"/>
        <v>0</v>
      </c>
      <c r="N151" s="134">
        <f t="shared" si="149"/>
        <v>0</v>
      </c>
      <c r="O151" s="134">
        <f t="shared" si="149"/>
        <v>0</v>
      </c>
      <c r="P151" s="134">
        <f t="shared" si="149"/>
        <v>0</v>
      </c>
      <c r="Q151" s="134">
        <f t="shared" si="149"/>
        <v>0</v>
      </c>
      <c r="R151" s="134">
        <f t="shared" si="149"/>
        <v>0</v>
      </c>
      <c r="S151" s="134">
        <f t="shared" si="149"/>
        <v>0</v>
      </c>
      <c r="T151" s="134">
        <f t="shared" si="149"/>
        <v>0</v>
      </c>
      <c r="U151" s="134">
        <f t="shared" si="149"/>
        <v>0</v>
      </c>
      <c r="V151" s="134">
        <f t="shared" si="149"/>
        <v>0</v>
      </c>
      <c r="W151" s="134">
        <f t="shared" si="149"/>
        <v>0</v>
      </c>
      <c r="X151" s="134">
        <f t="shared" si="149"/>
        <v>0</v>
      </c>
      <c r="Y151" s="134">
        <f t="shared" si="149"/>
        <v>0</v>
      </c>
      <c r="Z151" s="134">
        <f t="shared" si="149"/>
        <v>0</v>
      </c>
      <c r="AA151" s="134">
        <f t="shared" si="149"/>
        <v>0</v>
      </c>
      <c r="AB151" s="134">
        <f t="shared" si="149"/>
        <v>0</v>
      </c>
      <c r="AC151" s="134">
        <f t="shared" si="149"/>
        <v>0</v>
      </c>
      <c r="AD151" s="134">
        <f t="shared" si="149"/>
        <v>0</v>
      </c>
      <c r="AE151" s="134">
        <f t="shared" si="149"/>
        <v>0</v>
      </c>
      <c r="AF151" s="134">
        <f t="shared" si="149"/>
        <v>0</v>
      </c>
      <c r="AG151" s="134">
        <f t="shared" si="149"/>
        <v>0</v>
      </c>
      <c r="AH151" s="134">
        <f t="shared" si="149"/>
        <v>0</v>
      </c>
      <c r="AI151" s="134">
        <f t="shared" si="149"/>
        <v>0</v>
      </c>
      <c r="AJ151" s="134">
        <f t="shared" si="149"/>
        <v>0</v>
      </c>
      <c r="AK151" s="134">
        <f t="shared" si="150"/>
        <v>0</v>
      </c>
      <c r="AL151" s="134">
        <f t="shared" si="150"/>
        <v>0</v>
      </c>
      <c r="AM151" s="134">
        <f t="shared" si="150"/>
        <v>0</v>
      </c>
      <c r="AN151" s="134">
        <f t="shared" si="150"/>
        <v>0</v>
      </c>
      <c r="AO151" s="134">
        <f t="shared" si="150"/>
        <v>0</v>
      </c>
      <c r="AP151" s="134">
        <f t="shared" si="150"/>
        <v>0</v>
      </c>
      <c r="AQ151" s="134">
        <f t="shared" si="150"/>
        <v>0</v>
      </c>
      <c r="AR151" s="134">
        <f t="shared" si="150"/>
        <v>0</v>
      </c>
      <c r="AS151" s="134">
        <f t="shared" si="150"/>
        <v>0</v>
      </c>
      <c r="AT151" s="134">
        <f t="shared" si="150"/>
        <v>0</v>
      </c>
      <c r="AU151" s="134">
        <f t="shared" si="150"/>
        <v>0</v>
      </c>
      <c r="AV151" s="134">
        <f t="shared" si="150"/>
        <v>0</v>
      </c>
      <c r="AW151" s="134">
        <f t="shared" si="150"/>
        <v>0</v>
      </c>
      <c r="AX151" s="134">
        <f t="shared" si="150"/>
        <v>0</v>
      </c>
      <c r="AY151" s="134">
        <f t="shared" si="150"/>
        <v>0</v>
      </c>
      <c r="AZ151" s="134">
        <f t="shared" si="150"/>
        <v>0</v>
      </c>
      <c r="BA151" s="134">
        <f t="shared" si="150"/>
        <v>0</v>
      </c>
      <c r="BB151" s="134">
        <f t="shared" si="150"/>
        <v>0</v>
      </c>
      <c r="BC151" s="134">
        <f t="shared" si="150"/>
        <v>0</v>
      </c>
      <c r="BD151" s="134">
        <f t="shared" si="150"/>
        <v>0</v>
      </c>
      <c r="BE151" s="134">
        <f t="shared" si="150"/>
        <v>0</v>
      </c>
      <c r="BF151" s="134">
        <f t="shared" si="150"/>
        <v>0</v>
      </c>
      <c r="BG151" s="134">
        <f t="shared" si="150"/>
        <v>0</v>
      </c>
      <c r="BH151" s="134">
        <f t="shared" si="150"/>
        <v>0</v>
      </c>
      <c r="BI151" s="134">
        <f t="shared" si="150"/>
        <v>0</v>
      </c>
      <c r="BJ151" s="134">
        <f t="shared" si="150"/>
        <v>0</v>
      </c>
      <c r="BK151" s="134">
        <f t="shared" si="150"/>
        <v>0</v>
      </c>
      <c r="BL151" s="134">
        <f t="shared" si="150"/>
        <v>0</v>
      </c>
      <c r="BM151" s="134">
        <f t="shared" si="150"/>
        <v>0</v>
      </c>
      <c r="BN151" s="134">
        <f t="shared" si="150"/>
        <v>0</v>
      </c>
      <c r="BO151" s="134">
        <f t="shared" si="150"/>
        <v>0</v>
      </c>
      <c r="BP151" s="134">
        <f t="shared" si="150"/>
        <v>0</v>
      </c>
      <c r="BQ151" s="134">
        <f t="shared" si="151"/>
        <v>0</v>
      </c>
      <c r="BR151" s="134">
        <f t="shared" si="151"/>
        <v>0</v>
      </c>
      <c r="BS151" s="134">
        <f t="shared" si="151"/>
        <v>0</v>
      </c>
      <c r="BT151" s="134">
        <f t="shared" si="151"/>
        <v>0</v>
      </c>
      <c r="BU151" s="134">
        <f t="shared" si="151"/>
        <v>0</v>
      </c>
      <c r="BV151" s="134">
        <f t="shared" si="151"/>
        <v>0</v>
      </c>
      <c r="BW151" s="134">
        <f t="shared" si="151"/>
        <v>0</v>
      </c>
      <c r="BX151" s="134">
        <f t="shared" si="151"/>
        <v>0</v>
      </c>
      <c r="BY151" s="134">
        <f t="shared" si="151"/>
        <v>0</v>
      </c>
      <c r="BZ151" s="134">
        <f t="shared" si="151"/>
        <v>0</v>
      </c>
      <c r="CA151" s="134">
        <f t="shared" si="151"/>
        <v>0</v>
      </c>
      <c r="CB151" s="134">
        <f t="shared" si="151"/>
        <v>0</v>
      </c>
      <c r="CC151" s="134">
        <f t="shared" si="151"/>
        <v>0</v>
      </c>
      <c r="CD151" s="134">
        <f t="shared" si="151"/>
        <v>0</v>
      </c>
      <c r="CE151" s="134">
        <f t="shared" si="151"/>
        <v>0</v>
      </c>
      <c r="CF151" s="134">
        <f t="shared" si="151"/>
        <v>0</v>
      </c>
      <c r="CG151" s="134">
        <f t="shared" si="151"/>
        <v>0</v>
      </c>
      <c r="CH151" s="134">
        <f t="shared" si="151"/>
        <v>0</v>
      </c>
      <c r="CI151" s="134">
        <f t="shared" si="151"/>
        <v>0</v>
      </c>
      <c r="CJ151" s="134">
        <f t="shared" si="151"/>
        <v>0</v>
      </c>
      <c r="CK151" s="134">
        <f t="shared" si="151"/>
        <v>0</v>
      </c>
      <c r="CL151" s="134">
        <f t="shared" si="151"/>
        <v>0</v>
      </c>
      <c r="CM151" s="134">
        <f t="shared" si="151"/>
        <v>0</v>
      </c>
      <c r="CN151" s="134">
        <f t="shared" si="151"/>
        <v>0</v>
      </c>
      <c r="CO151" s="134">
        <f t="shared" si="151"/>
        <v>0</v>
      </c>
      <c r="CP151" s="134">
        <f t="shared" si="151"/>
        <v>0</v>
      </c>
      <c r="CQ151" s="134">
        <f t="shared" si="151"/>
        <v>0</v>
      </c>
      <c r="CR151" s="134">
        <f t="shared" si="151"/>
        <v>0</v>
      </c>
      <c r="CS151" s="134">
        <f t="shared" si="151"/>
        <v>0</v>
      </c>
      <c r="CT151" s="134">
        <f t="shared" si="151"/>
        <v>0</v>
      </c>
      <c r="CU151" s="134">
        <f t="shared" si="151"/>
        <v>0</v>
      </c>
      <c r="CV151" s="134">
        <f t="shared" si="151"/>
        <v>0</v>
      </c>
      <c r="CW151" s="134">
        <f t="shared" si="151"/>
        <v>0</v>
      </c>
      <c r="CX151" s="134">
        <f t="shared" si="151"/>
        <v>0</v>
      </c>
      <c r="CY151" s="134">
        <f t="shared" si="151"/>
        <v>0</v>
      </c>
      <c r="CZ151" s="134">
        <f t="shared" si="151"/>
        <v>0</v>
      </c>
      <c r="DA151" s="134"/>
    </row>
    <row r="152" spans="1:105" hidden="1" outlineLevel="2">
      <c r="A152" s="189" t="str">
        <f t="shared" si="153"/>
        <v>הלוואה 10</v>
      </c>
      <c r="D152" s="123">
        <f>E63*'תכנון הבראה'!F37</f>
        <v>0</v>
      </c>
      <c r="E152" s="134">
        <f t="shared" si="154"/>
        <v>0</v>
      </c>
      <c r="F152" s="134">
        <f t="shared" si="149"/>
        <v>0</v>
      </c>
      <c r="G152" s="134">
        <f t="shared" si="149"/>
        <v>0</v>
      </c>
      <c r="H152" s="134">
        <f t="shared" si="149"/>
        <v>0</v>
      </c>
      <c r="I152" s="134">
        <f t="shared" si="149"/>
        <v>0</v>
      </c>
      <c r="J152" s="134">
        <f t="shared" si="149"/>
        <v>0</v>
      </c>
      <c r="K152" s="134">
        <f t="shared" si="149"/>
        <v>0</v>
      </c>
      <c r="L152" s="134">
        <f t="shared" si="149"/>
        <v>0</v>
      </c>
      <c r="M152" s="134">
        <f t="shared" si="149"/>
        <v>0</v>
      </c>
      <c r="N152" s="134">
        <f t="shared" si="149"/>
        <v>0</v>
      </c>
      <c r="O152" s="134">
        <f t="shared" si="149"/>
        <v>0</v>
      </c>
      <c r="P152" s="134">
        <f t="shared" si="149"/>
        <v>0</v>
      </c>
      <c r="Q152" s="134">
        <f t="shared" si="149"/>
        <v>0</v>
      </c>
      <c r="R152" s="134">
        <f t="shared" si="149"/>
        <v>0</v>
      </c>
      <c r="S152" s="134">
        <f t="shared" si="149"/>
        <v>0</v>
      </c>
      <c r="T152" s="134">
        <f t="shared" si="149"/>
        <v>0</v>
      </c>
      <c r="U152" s="134">
        <f t="shared" si="149"/>
        <v>0</v>
      </c>
      <c r="V152" s="134">
        <f t="shared" si="149"/>
        <v>0</v>
      </c>
      <c r="W152" s="134">
        <f t="shared" si="149"/>
        <v>0</v>
      </c>
      <c r="X152" s="134">
        <f t="shared" si="149"/>
        <v>0</v>
      </c>
      <c r="Y152" s="134">
        <f t="shared" si="149"/>
        <v>0</v>
      </c>
      <c r="Z152" s="134">
        <f t="shared" si="149"/>
        <v>0</v>
      </c>
      <c r="AA152" s="134">
        <f t="shared" si="149"/>
        <v>0</v>
      </c>
      <c r="AB152" s="134">
        <f t="shared" si="149"/>
        <v>0</v>
      </c>
      <c r="AC152" s="134">
        <f t="shared" si="149"/>
        <v>0</v>
      </c>
      <c r="AD152" s="134">
        <f t="shared" si="149"/>
        <v>0</v>
      </c>
      <c r="AE152" s="134">
        <f t="shared" si="149"/>
        <v>0</v>
      </c>
      <c r="AF152" s="134">
        <f t="shared" si="149"/>
        <v>0</v>
      </c>
      <c r="AG152" s="134">
        <f t="shared" si="149"/>
        <v>0</v>
      </c>
      <c r="AH152" s="134">
        <f t="shared" si="149"/>
        <v>0</v>
      </c>
      <c r="AI152" s="134">
        <f t="shared" si="149"/>
        <v>0</v>
      </c>
      <c r="AJ152" s="134">
        <f t="shared" si="149"/>
        <v>0</v>
      </c>
      <c r="AK152" s="134">
        <f t="shared" si="150"/>
        <v>0</v>
      </c>
      <c r="AL152" s="134">
        <f t="shared" si="150"/>
        <v>0</v>
      </c>
      <c r="AM152" s="134">
        <f t="shared" si="150"/>
        <v>0</v>
      </c>
      <c r="AN152" s="134">
        <f t="shared" si="150"/>
        <v>0</v>
      </c>
      <c r="AO152" s="134">
        <f t="shared" si="150"/>
        <v>0</v>
      </c>
      <c r="AP152" s="134">
        <f t="shared" si="150"/>
        <v>0</v>
      </c>
      <c r="AQ152" s="134">
        <f t="shared" si="150"/>
        <v>0</v>
      </c>
      <c r="AR152" s="134">
        <f t="shared" si="150"/>
        <v>0</v>
      </c>
      <c r="AS152" s="134">
        <f t="shared" si="150"/>
        <v>0</v>
      </c>
      <c r="AT152" s="134">
        <f t="shared" si="150"/>
        <v>0</v>
      </c>
      <c r="AU152" s="134">
        <f t="shared" si="150"/>
        <v>0</v>
      </c>
      <c r="AV152" s="134">
        <f t="shared" si="150"/>
        <v>0</v>
      </c>
      <c r="AW152" s="134">
        <f t="shared" si="150"/>
        <v>0</v>
      </c>
      <c r="AX152" s="134">
        <f t="shared" si="150"/>
        <v>0</v>
      </c>
      <c r="AY152" s="134">
        <f t="shared" si="150"/>
        <v>0</v>
      </c>
      <c r="AZ152" s="134">
        <f t="shared" si="150"/>
        <v>0</v>
      </c>
      <c r="BA152" s="134">
        <f t="shared" si="150"/>
        <v>0</v>
      </c>
      <c r="BB152" s="134">
        <f t="shared" si="150"/>
        <v>0</v>
      </c>
      <c r="BC152" s="134">
        <f t="shared" si="150"/>
        <v>0</v>
      </c>
      <c r="BD152" s="134">
        <f t="shared" si="150"/>
        <v>0</v>
      </c>
      <c r="BE152" s="134">
        <f t="shared" si="150"/>
        <v>0</v>
      </c>
      <c r="BF152" s="134">
        <f t="shared" si="150"/>
        <v>0</v>
      </c>
      <c r="BG152" s="134">
        <f t="shared" si="150"/>
        <v>0</v>
      </c>
      <c r="BH152" s="134">
        <f t="shared" si="150"/>
        <v>0</v>
      </c>
      <c r="BI152" s="134">
        <f t="shared" si="150"/>
        <v>0</v>
      </c>
      <c r="BJ152" s="134">
        <f t="shared" si="150"/>
        <v>0</v>
      </c>
      <c r="BK152" s="134">
        <f t="shared" si="150"/>
        <v>0</v>
      </c>
      <c r="BL152" s="134">
        <f t="shared" si="150"/>
        <v>0</v>
      </c>
      <c r="BM152" s="134">
        <f t="shared" si="150"/>
        <v>0</v>
      </c>
      <c r="BN152" s="134">
        <f t="shared" si="150"/>
        <v>0</v>
      </c>
      <c r="BO152" s="134">
        <f t="shared" si="150"/>
        <v>0</v>
      </c>
      <c r="BP152" s="134">
        <f t="shared" ref="BP152" si="155">BO152-BP63</f>
        <v>0</v>
      </c>
      <c r="BQ152" s="134">
        <f t="shared" si="151"/>
        <v>0</v>
      </c>
      <c r="BR152" s="134">
        <f t="shared" si="151"/>
        <v>0</v>
      </c>
      <c r="BS152" s="134">
        <f t="shared" si="151"/>
        <v>0</v>
      </c>
      <c r="BT152" s="134">
        <f t="shared" ref="BT152" si="156">BS152-BT63</f>
        <v>0</v>
      </c>
      <c r="BU152" s="134">
        <f t="shared" ref="BU152" si="157">BT152-BU63</f>
        <v>0</v>
      </c>
      <c r="BV152" s="134">
        <f t="shared" ref="BV152" si="158">BU152-BV63</f>
        <v>0</v>
      </c>
      <c r="BW152" s="134">
        <f t="shared" ref="BW152" si="159">BV152-BW63</f>
        <v>0</v>
      </c>
      <c r="BX152" s="134">
        <f t="shared" ref="BX152" si="160">BW152-BX63</f>
        <v>0</v>
      </c>
      <c r="BY152" s="134">
        <f t="shared" ref="BY152" si="161">BX152-BY63</f>
        <v>0</v>
      </c>
      <c r="BZ152" s="134">
        <f t="shared" ref="BZ152" si="162">BY152-BZ63</f>
        <v>0</v>
      </c>
      <c r="CA152" s="134">
        <f t="shared" ref="CA152" si="163">BZ152-CA63</f>
        <v>0</v>
      </c>
      <c r="CB152" s="134">
        <f t="shared" ref="CB152" si="164">CA152-CB63</f>
        <v>0</v>
      </c>
      <c r="CC152" s="134">
        <f t="shared" ref="CC152" si="165">CB152-CC63</f>
        <v>0</v>
      </c>
      <c r="CD152" s="134">
        <f t="shared" ref="CD152" si="166">CC152-CD63</f>
        <v>0</v>
      </c>
      <c r="CE152" s="134">
        <f t="shared" ref="CE152" si="167">CD152-CE63</f>
        <v>0</v>
      </c>
      <c r="CF152" s="134">
        <f t="shared" ref="CF152" si="168">CE152-CF63</f>
        <v>0</v>
      </c>
      <c r="CG152" s="134">
        <f t="shared" ref="CG152" si="169">CF152-CG63</f>
        <v>0</v>
      </c>
      <c r="CH152" s="134">
        <f t="shared" ref="CH152" si="170">CG152-CH63</f>
        <v>0</v>
      </c>
      <c r="CI152" s="134">
        <f t="shared" ref="CI152" si="171">CH152-CI63</f>
        <v>0</v>
      </c>
      <c r="CJ152" s="134">
        <f t="shared" ref="CJ152" si="172">CI152-CJ63</f>
        <v>0</v>
      </c>
      <c r="CK152" s="134">
        <f t="shared" ref="CK152" si="173">CJ152-CK63</f>
        <v>0</v>
      </c>
      <c r="CL152" s="134">
        <f t="shared" ref="CL152" si="174">CK152-CL63</f>
        <v>0</v>
      </c>
      <c r="CM152" s="134">
        <f t="shared" ref="CM152" si="175">CL152-CM63</f>
        <v>0</v>
      </c>
      <c r="CN152" s="134">
        <f t="shared" ref="CN152" si="176">CM152-CN63</f>
        <v>0</v>
      </c>
      <c r="CO152" s="134">
        <f t="shared" ref="CO152" si="177">CN152-CO63</f>
        <v>0</v>
      </c>
      <c r="CP152" s="134">
        <f t="shared" ref="CP152" si="178">CO152-CP63</f>
        <v>0</v>
      </c>
      <c r="CQ152" s="134">
        <f t="shared" ref="CQ152" si="179">CP152-CQ63</f>
        <v>0</v>
      </c>
      <c r="CR152" s="134">
        <f t="shared" ref="CR152" si="180">CQ152-CR63</f>
        <v>0</v>
      </c>
      <c r="CS152" s="134">
        <f t="shared" ref="CS152" si="181">CR152-CS63</f>
        <v>0</v>
      </c>
      <c r="CT152" s="134">
        <f t="shared" ref="CT152" si="182">CS152-CT63</f>
        <v>0</v>
      </c>
      <c r="CU152" s="134">
        <f t="shared" ref="CU152" si="183">CT152-CU63</f>
        <v>0</v>
      </c>
      <c r="CV152" s="134">
        <f t="shared" ref="CV152" si="184">CU152-CV63</f>
        <v>0</v>
      </c>
      <c r="CW152" s="134">
        <f t="shared" ref="CW152" si="185">CV152-CW63</f>
        <v>0</v>
      </c>
      <c r="CX152" s="134">
        <f t="shared" ref="CX152" si="186">CW152-CX63</f>
        <v>0</v>
      </c>
      <c r="CY152" s="134">
        <f t="shared" ref="CY152" si="187">CX152-CY63</f>
        <v>0</v>
      </c>
      <c r="CZ152" s="134">
        <f t="shared" ref="CZ152" si="188">CY152-CZ63</f>
        <v>0</v>
      </c>
      <c r="DA152" s="134"/>
    </row>
    <row r="153" spans="1:105" hidden="1" outlineLevel="1" collapsed="1">
      <c r="A153" s="189" t="s">
        <v>201</v>
      </c>
      <c r="D153" s="123">
        <f>SUM(D143:D152)</f>
        <v>0</v>
      </c>
      <c r="E153" s="123">
        <f t="shared" ref="E153:BP153" si="189">SUM(E143:E152)</f>
        <v>0</v>
      </c>
      <c r="F153" s="123">
        <f t="shared" si="189"/>
        <v>0</v>
      </c>
      <c r="G153" s="123">
        <f t="shared" si="189"/>
        <v>0</v>
      </c>
      <c r="H153" s="123">
        <f t="shared" si="189"/>
        <v>0</v>
      </c>
      <c r="I153" s="123">
        <f t="shared" si="189"/>
        <v>0</v>
      </c>
      <c r="J153" s="123">
        <f t="shared" si="189"/>
        <v>0</v>
      </c>
      <c r="K153" s="123">
        <f t="shared" si="189"/>
        <v>0</v>
      </c>
      <c r="L153" s="123">
        <f t="shared" si="189"/>
        <v>0</v>
      </c>
      <c r="M153" s="123">
        <f t="shared" si="189"/>
        <v>0</v>
      </c>
      <c r="N153" s="123">
        <f t="shared" si="189"/>
        <v>0</v>
      </c>
      <c r="O153" s="123">
        <f t="shared" si="189"/>
        <v>0</v>
      </c>
      <c r="P153" s="123">
        <f t="shared" si="189"/>
        <v>0</v>
      </c>
      <c r="Q153" s="123">
        <f t="shared" si="189"/>
        <v>0</v>
      </c>
      <c r="R153" s="123">
        <f t="shared" si="189"/>
        <v>0</v>
      </c>
      <c r="S153" s="123">
        <f t="shared" si="189"/>
        <v>0</v>
      </c>
      <c r="T153" s="123">
        <f t="shared" si="189"/>
        <v>0</v>
      </c>
      <c r="U153" s="123">
        <f t="shared" si="189"/>
        <v>0</v>
      </c>
      <c r="V153" s="123">
        <f t="shared" si="189"/>
        <v>0</v>
      </c>
      <c r="W153" s="123">
        <f t="shared" si="189"/>
        <v>0</v>
      </c>
      <c r="X153" s="123">
        <f t="shared" si="189"/>
        <v>0</v>
      </c>
      <c r="Y153" s="123">
        <f t="shared" si="189"/>
        <v>0</v>
      </c>
      <c r="Z153" s="123">
        <f t="shared" si="189"/>
        <v>0</v>
      </c>
      <c r="AA153" s="123">
        <f t="shared" si="189"/>
        <v>0</v>
      </c>
      <c r="AB153" s="123">
        <f t="shared" si="189"/>
        <v>0</v>
      </c>
      <c r="AC153" s="123">
        <f t="shared" si="189"/>
        <v>0</v>
      </c>
      <c r="AD153" s="123">
        <f t="shared" si="189"/>
        <v>0</v>
      </c>
      <c r="AE153" s="123">
        <f t="shared" si="189"/>
        <v>0</v>
      </c>
      <c r="AF153" s="123">
        <f t="shared" si="189"/>
        <v>0</v>
      </c>
      <c r="AG153" s="123">
        <f t="shared" si="189"/>
        <v>0</v>
      </c>
      <c r="AH153" s="123">
        <f t="shared" si="189"/>
        <v>0</v>
      </c>
      <c r="AI153" s="123">
        <f t="shared" si="189"/>
        <v>0</v>
      </c>
      <c r="AJ153" s="123">
        <f t="shared" si="189"/>
        <v>0</v>
      </c>
      <c r="AK153" s="123">
        <f t="shared" si="189"/>
        <v>0</v>
      </c>
      <c r="AL153" s="123">
        <f t="shared" si="189"/>
        <v>0</v>
      </c>
      <c r="AM153" s="123">
        <f t="shared" si="189"/>
        <v>0</v>
      </c>
      <c r="AN153" s="123">
        <f t="shared" si="189"/>
        <v>0</v>
      </c>
      <c r="AO153" s="123">
        <f t="shared" si="189"/>
        <v>0</v>
      </c>
      <c r="AP153" s="123">
        <f t="shared" si="189"/>
        <v>0</v>
      </c>
      <c r="AQ153" s="123">
        <f t="shared" si="189"/>
        <v>0</v>
      </c>
      <c r="AR153" s="123">
        <f t="shared" si="189"/>
        <v>0</v>
      </c>
      <c r="AS153" s="123">
        <f t="shared" si="189"/>
        <v>0</v>
      </c>
      <c r="AT153" s="123">
        <f t="shared" si="189"/>
        <v>0</v>
      </c>
      <c r="AU153" s="123">
        <f t="shared" si="189"/>
        <v>0</v>
      </c>
      <c r="AV153" s="123">
        <f t="shared" si="189"/>
        <v>0</v>
      </c>
      <c r="AW153" s="123">
        <f t="shared" si="189"/>
        <v>0</v>
      </c>
      <c r="AX153" s="123">
        <f t="shared" si="189"/>
        <v>0</v>
      </c>
      <c r="AY153" s="123">
        <f t="shared" si="189"/>
        <v>0</v>
      </c>
      <c r="AZ153" s="123">
        <f t="shared" si="189"/>
        <v>0</v>
      </c>
      <c r="BA153" s="123">
        <f t="shared" si="189"/>
        <v>0</v>
      </c>
      <c r="BB153" s="123">
        <f t="shared" si="189"/>
        <v>0</v>
      </c>
      <c r="BC153" s="123">
        <f t="shared" si="189"/>
        <v>0</v>
      </c>
      <c r="BD153" s="123">
        <f t="shared" si="189"/>
        <v>0</v>
      </c>
      <c r="BE153" s="123">
        <f t="shared" si="189"/>
        <v>0</v>
      </c>
      <c r="BF153" s="123">
        <f t="shared" si="189"/>
        <v>0</v>
      </c>
      <c r="BG153" s="123">
        <f t="shared" si="189"/>
        <v>0</v>
      </c>
      <c r="BH153" s="123">
        <f t="shared" si="189"/>
        <v>0</v>
      </c>
      <c r="BI153" s="123">
        <f t="shared" si="189"/>
        <v>0</v>
      </c>
      <c r="BJ153" s="123">
        <f t="shared" si="189"/>
        <v>0</v>
      </c>
      <c r="BK153" s="123">
        <f t="shared" si="189"/>
        <v>0</v>
      </c>
      <c r="BL153" s="123">
        <f t="shared" si="189"/>
        <v>0</v>
      </c>
      <c r="BM153" s="123">
        <f t="shared" si="189"/>
        <v>0</v>
      </c>
      <c r="BN153" s="123">
        <f t="shared" si="189"/>
        <v>0</v>
      </c>
      <c r="BO153" s="123">
        <f t="shared" si="189"/>
        <v>0</v>
      </c>
      <c r="BP153" s="123">
        <f t="shared" si="189"/>
        <v>0</v>
      </c>
      <c r="BQ153" s="123">
        <f t="shared" ref="BQ153:CZ153" si="190">SUM(BQ143:BQ152)</f>
        <v>0</v>
      </c>
      <c r="BR153" s="123">
        <f t="shared" si="190"/>
        <v>0</v>
      </c>
      <c r="BS153" s="123">
        <f t="shared" si="190"/>
        <v>0</v>
      </c>
      <c r="BT153" s="123">
        <f t="shared" si="190"/>
        <v>0</v>
      </c>
      <c r="BU153" s="123">
        <f t="shared" si="190"/>
        <v>0</v>
      </c>
      <c r="BV153" s="123">
        <f t="shared" si="190"/>
        <v>0</v>
      </c>
      <c r="BW153" s="123">
        <f t="shared" si="190"/>
        <v>0</v>
      </c>
      <c r="BX153" s="123">
        <f t="shared" si="190"/>
        <v>0</v>
      </c>
      <c r="BY153" s="123">
        <f t="shared" si="190"/>
        <v>0</v>
      </c>
      <c r="BZ153" s="123">
        <f t="shared" si="190"/>
        <v>0</v>
      </c>
      <c r="CA153" s="123">
        <f t="shared" si="190"/>
        <v>0</v>
      </c>
      <c r="CB153" s="123">
        <f t="shared" si="190"/>
        <v>0</v>
      </c>
      <c r="CC153" s="123">
        <f t="shared" si="190"/>
        <v>0</v>
      </c>
      <c r="CD153" s="123">
        <f t="shared" si="190"/>
        <v>0</v>
      </c>
      <c r="CE153" s="123">
        <f t="shared" si="190"/>
        <v>0</v>
      </c>
      <c r="CF153" s="123">
        <f t="shared" si="190"/>
        <v>0</v>
      </c>
      <c r="CG153" s="123">
        <f t="shared" si="190"/>
        <v>0</v>
      </c>
      <c r="CH153" s="123">
        <f t="shared" si="190"/>
        <v>0</v>
      </c>
      <c r="CI153" s="123">
        <f t="shared" si="190"/>
        <v>0</v>
      </c>
      <c r="CJ153" s="123">
        <f t="shared" si="190"/>
        <v>0</v>
      </c>
      <c r="CK153" s="123">
        <f t="shared" si="190"/>
        <v>0</v>
      </c>
      <c r="CL153" s="123">
        <f t="shared" si="190"/>
        <v>0</v>
      </c>
      <c r="CM153" s="123">
        <f t="shared" si="190"/>
        <v>0</v>
      </c>
      <c r="CN153" s="123">
        <f t="shared" si="190"/>
        <v>0</v>
      </c>
      <c r="CO153" s="123">
        <f t="shared" si="190"/>
        <v>0</v>
      </c>
      <c r="CP153" s="123">
        <f t="shared" si="190"/>
        <v>0</v>
      </c>
      <c r="CQ153" s="123">
        <f t="shared" si="190"/>
        <v>0</v>
      </c>
      <c r="CR153" s="123">
        <f t="shared" si="190"/>
        <v>0</v>
      </c>
      <c r="CS153" s="123">
        <f t="shared" si="190"/>
        <v>0</v>
      </c>
      <c r="CT153" s="123">
        <f t="shared" si="190"/>
        <v>0</v>
      </c>
      <c r="CU153" s="123">
        <f t="shared" si="190"/>
        <v>0</v>
      </c>
      <c r="CV153" s="123">
        <f t="shared" si="190"/>
        <v>0</v>
      </c>
      <c r="CW153" s="123">
        <f t="shared" si="190"/>
        <v>0</v>
      </c>
      <c r="CX153" s="123">
        <f t="shared" si="190"/>
        <v>0</v>
      </c>
      <c r="CY153" s="123">
        <f t="shared" si="190"/>
        <v>0</v>
      </c>
      <c r="CZ153" s="123">
        <f t="shared" si="190"/>
        <v>0</v>
      </c>
    </row>
    <row r="154" spans="1:105" collapsed="1">
      <c r="A154" s="189" t="s">
        <v>195</v>
      </c>
      <c r="D154" s="134">
        <f ca="1">MAX(0,D141+D153)</f>
        <v>0</v>
      </c>
      <c r="E154" s="134">
        <f ca="1">MAX(0,E141+E153)</f>
        <v>0</v>
      </c>
      <c r="F154" s="134">
        <f t="shared" ref="F154:BP154" ca="1" si="191">MAX(0,F141+F153)</f>
        <v>0</v>
      </c>
      <c r="G154" s="134">
        <f t="shared" ca="1" si="191"/>
        <v>0</v>
      </c>
      <c r="H154" s="134">
        <f t="shared" ca="1" si="191"/>
        <v>0</v>
      </c>
      <c r="I154" s="134">
        <f t="shared" ca="1" si="191"/>
        <v>0</v>
      </c>
      <c r="J154" s="134">
        <f t="shared" ca="1" si="191"/>
        <v>0</v>
      </c>
      <c r="K154" s="134">
        <f t="shared" ca="1" si="191"/>
        <v>0</v>
      </c>
      <c r="L154" s="134">
        <f t="shared" ca="1" si="191"/>
        <v>0</v>
      </c>
      <c r="M154" s="134">
        <f t="shared" ca="1" si="191"/>
        <v>0</v>
      </c>
      <c r="N154" s="134">
        <f t="shared" ca="1" si="191"/>
        <v>0</v>
      </c>
      <c r="O154" s="134">
        <f t="shared" ca="1" si="191"/>
        <v>0</v>
      </c>
      <c r="P154" s="134">
        <f t="shared" ca="1" si="191"/>
        <v>0</v>
      </c>
      <c r="Q154" s="134">
        <f t="shared" ca="1" si="191"/>
        <v>0</v>
      </c>
      <c r="R154" s="134">
        <f t="shared" ca="1" si="191"/>
        <v>0</v>
      </c>
      <c r="S154" s="134">
        <f t="shared" ca="1" si="191"/>
        <v>0</v>
      </c>
      <c r="T154" s="134">
        <f t="shared" ca="1" si="191"/>
        <v>0</v>
      </c>
      <c r="U154" s="134">
        <f t="shared" ca="1" si="191"/>
        <v>0</v>
      </c>
      <c r="V154" s="134">
        <f t="shared" ca="1" si="191"/>
        <v>0</v>
      </c>
      <c r="W154" s="134">
        <f t="shared" ca="1" si="191"/>
        <v>0</v>
      </c>
      <c r="X154" s="134">
        <f t="shared" ca="1" si="191"/>
        <v>0</v>
      </c>
      <c r="Y154" s="134">
        <f t="shared" ca="1" si="191"/>
        <v>0</v>
      </c>
      <c r="Z154" s="134">
        <f t="shared" ca="1" si="191"/>
        <v>0</v>
      </c>
      <c r="AA154" s="134">
        <f t="shared" ca="1" si="191"/>
        <v>0</v>
      </c>
      <c r="AB154" s="134">
        <f t="shared" ca="1" si="191"/>
        <v>0</v>
      </c>
      <c r="AC154" s="134">
        <f t="shared" ca="1" si="191"/>
        <v>0</v>
      </c>
      <c r="AD154" s="134">
        <f t="shared" ca="1" si="191"/>
        <v>0</v>
      </c>
      <c r="AE154" s="134">
        <f t="shared" ca="1" si="191"/>
        <v>0</v>
      </c>
      <c r="AF154" s="134">
        <f t="shared" ca="1" si="191"/>
        <v>0</v>
      </c>
      <c r="AG154" s="134">
        <f t="shared" ca="1" si="191"/>
        <v>0</v>
      </c>
      <c r="AH154" s="134">
        <f t="shared" ca="1" si="191"/>
        <v>0</v>
      </c>
      <c r="AI154" s="134">
        <f t="shared" ca="1" si="191"/>
        <v>0</v>
      </c>
      <c r="AJ154" s="134">
        <f t="shared" ca="1" si="191"/>
        <v>0</v>
      </c>
      <c r="AK154" s="134">
        <f t="shared" ca="1" si="191"/>
        <v>0</v>
      </c>
      <c r="AL154" s="134">
        <f t="shared" ca="1" si="191"/>
        <v>0</v>
      </c>
      <c r="AM154" s="134">
        <f t="shared" ca="1" si="191"/>
        <v>0</v>
      </c>
      <c r="AN154" s="134">
        <f t="shared" ca="1" si="191"/>
        <v>0</v>
      </c>
      <c r="AO154" s="134">
        <f t="shared" ca="1" si="191"/>
        <v>0</v>
      </c>
      <c r="AP154" s="134">
        <f t="shared" ca="1" si="191"/>
        <v>0</v>
      </c>
      <c r="AQ154" s="134">
        <f t="shared" ca="1" si="191"/>
        <v>0</v>
      </c>
      <c r="AR154" s="134">
        <f t="shared" ca="1" si="191"/>
        <v>0</v>
      </c>
      <c r="AS154" s="134">
        <f t="shared" ca="1" si="191"/>
        <v>0</v>
      </c>
      <c r="AT154" s="134">
        <f t="shared" ca="1" si="191"/>
        <v>0</v>
      </c>
      <c r="AU154" s="134">
        <f t="shared" ca="1" si="191"/>
        <v>0</v>
      </c>
      <c r="AV154" s="134">
        <f t="shared" ca="1" si="191"/>
        <v>0</v>
      </c>
      <c r="AW154" s="134">
        <f t="shared" ca="1" si="191"/>
        <v>0</v>
      </c>
      <c r="AX154" s="134">
        <f t="shared" ca="1" si="191"/>
        <v>0</v>
      </c>
      <c r="AY154" s="134">
        <f t="shared" ca="1" si="191"/>
        <v>0</v>
      </c>
      <c r="AZ154" s="134">
        <f t="shared" ca="1" si="191"/>
        <v>0</v>
      </c>
      <c r="BA154" s="134">
        <f t="shared" ca="1" si="191"/>
        <v>0</v>
      </c>
      <c r="BB154" s="134">
        <f t="shared" ca="1" si="191"/>
        <v>0</v>
      </c>
      <c r="BC154" s="134">
        <f t="shared" ca="1" si="191"/>
        <v>0</v>
      </c>
      <c r="BD154" s="134">
        <f t="shared" ca="1" si="191"/>
        <v>0</v>
      </c>
      <c r="BE154" s="134">
        <f t="shared" ca="1" si="191"/>
        <v>0</v>
      </c>
      <c r="BF154" s="134">
        <f t="shared" ca="1" si="191"/>
        <v>0</v>
      </c>
      <c r="BG154" s="134">
        <f t="shared" ca="1" si="191"/>
        <v>0</v>
      </c>
      <c r="BH154" s="134">
        <f t="shared" ca="1" si="191"/>
        <v>0</v>
      </c>
      <c r="BI154" s="134">
        <f t="shared" ca="1" si="191"/>
        <v>0</v>
      </c>
      <c r="BJ154" s="134">
        <f t="shared" ca="1" si="191"/>
        <v>0</v>
      </c>
      <c r="BK154" s="134">
        <f t="shared" ca="1" si="191"/>
        <v>0</v>
      </c>
      <c r="BL154" s="134">
        <f t="shared" ca="1" si="191"/>
        <v>0</v>
      </c>
      <c r="BM154" s="134">
        <f t="shared" ca="1" si="191"/>
        <v>0</v>
      </c>
      <c r="BN154" s="134">
        <f t="shared" ca="1" si="191"/>
        <v>0</v>
      </c>
      <c r="BO154" s="134">
        <f t="shared" ca="1" si="191"/>
        <v>0</v>
      </c>
      <c r="BP154" s="134">
        <f t="shared" ca="1" si="191"/>
        <v>0</v>
      </c>
      <c r="BQ154" s="134">
        <f t="shared" ref="BQ154:CZ154" ca="1" si="192">MAX(0,BQ141+BQ153)</f>
        <v>0</v>
      </c>
      <c r="BR154" s="134">
        <f t="shared" ca="1" si="192"/>
        <v>0</v>
      </c>
      <c r="BS154" s="134">
        <f t="shared" ca="1" si="192"/>
        <v>0</v>
      </c>
      <c r="BT154" s="134">
        <f t="shared" ca="1" si="192"/>
        <v>0</v>
      </c>
      <c r="BU154" s="134">
        <f t="shared" ca="1" si="192"/>
        <v>0</v>
      </c>
      <c r="BV154" s="134">
        <f t="shared" ca="1" si="192"/>
        <v>0</v>
      </c>
      <c r="BW154" s="134">
        <f t="shared" ca="1" si="192"/>
        <v>0</v>
      </c>
      <c r="BX154" s="134">
        <f t="shared" ca="1" si="192"/>
        <v>0</v>
      </c>
      <c r="BY154" s="134">
        <f t="shared" ca="1" si="192"/>
        <v>0</v>
      </c>
      <c r="BZ154" s="134">
        <f t="shared" ca="1" si="192"/>
        <v>0</v>
      </c>
      <c r="CA154" s="134">
        <f t="shared" ca="1" si="192"/>
        <v>0</v>
      </c>
      <c r="CB154" s="134">
        <f t="shared" ca="1" si="192"/>
        <v>0</v>
      </c>
      <c r="CC154" s="134">
        <f t="shared" ca="1" si="192"/>
        <v>0</v>
      </c>
      <c r="CD154" s="134">
        <f t="shared" ca="1" si="192"/>
        <v>0</v>
      </c>
      <c r="CE154" s="134">
        <f t="shared" ca="1" si="192"/>
        <v>0</v>
      </c>
      <c r="CF154" s="134">
        <f t="shared" ca="1" si="192"/>
        <v>0</v>
      </c>
      <c r="CG154" s="134">
        <f t="shared" ca="1" si="192"/>
        <v>0</v>
      </c>
      <c r="CH154" s="134">
        <f t="shared" ca="1" si="192"/>
        <v>0</v>
      </c>
      <c r="CI154" s="134">
        <f t="shared" ca="1" si="192"/>
        <v>0</v>
      </c>
      <c r="CJ154" s="134">
        <f t="shared" ca="1" si="192"/>
        <v>0</v>
      </c>
      <c r="CK154" s="134">
        <f t="shared" ca="1" si="192"/>
        <v>0</v>
      </c>
      <c r="CL154" s="134">
        <f t="shared" ca="1" si="192"/>
        <v>0</v>
      </c>
      <c r="CM154" s="134">
        <f t="shared" ca="1" si="192"/>
        <v>0</v>
      </c>
      <c r="CN154" s="134">
        <f t="shared" ca="1" si="192"/>
        <v>0</v>
      </c>
      <c r="CO154" s="134">
        <f t="shared" ca="1" si="192"/>
        <v>0</v>
      </c>
      <c r="CP154" s="134">
        <f t="shared" ca="1" si="192"/>
        <v>0</v>
      </c>
      <c r="CQ154" s="134">
        <f t="shared" ca="1" si="192"/>
        <v>0</v>
      </c>
      <c r="CR154" s="134">
        <f t="shared" ca="1" si="192"/>
        <v>0</v>
      </c>
      <c r="CS154" s="134">
        <f t="shared" ca="1" si="192"/>
        <v>0</v>
      </c>
      <c r="CT154" s="134">
        <f t="shared" ca="1" si="192"/>
        <v>0</v>
      </c>
      <c r="CU154" s="134">
        <f t="shared" ca="1" si="192"/>
        <v>0</v>
      </c>
      <c r="CV154" s="134">
        <f t="shared" ca="1" si="192"/>
        <v>0</v>
      </c>
      <c r="CW154" s="134">
        <f t="shared" ca="1" si="192"/>
        <v>0</v>
      </c>
      <c r="CX154" s="134">
        <f t="shared" ca="1" si="192"/>
        <v>0</v>
      </c>
      <c r="CY154" s="134">
        <f t="shared" ca="1" si="192"/>
        <v>0</v>
      </c>
      <c r="CZ154" s="134">
        <f t="shared" ca="1" si="192"/>
        <v>0</v>
      </c>
      <c r="DA154" s="134"/>
    </row>
    <row r="155" spans="1:105" hidden="1" outlineLevel="1">
      <c r="A155" s="189" t="s">
        <v>202</v>
      </c>
      <c r="D155" s="123"/>
      <c r="E155" s="123" t="e">
        <f ca="1">IF(E165&gt;0, E165, MIN(D156,E66))</f>
        <v>#N/A</v>
      </c>
      <c r="F155" s="123" t="e">
        <f t="shared" ref="F155:BQ155" ca="1" si="193">IF(F165&gt;0, F165, MIN(E156,F66))</f>
        <v>#N/A</v>
      </c>
      <c r="G155" s="123" t="e">
        <f t="shared" ca="1" si="193"/>
        <v>#N/A</v>
      </c>
      <c r="H155" s="123" t="e">
        <f t="shared" ca="1" si="193"/>
        <v>#N/A</v>
      </c>
      <c r="I155" s="123" t="e">
        <f t="shared" ca="1" si="193"/>
        <v>#N/A</v>
      </c>
      <c r="J155" s="123" t="e">
        <f t="shared" ca="1" si="193"/>
        <v>#N/A</v>
      </c>
      <c r="K155" s="123" t="e">
        <f t="shared" ca="1" si="193"/>
        <v>#N/A</v>
      </c>
      <c r="L155" s="123" t="e">
        <f t="shared" ca="1" si="193"/>
        <v>#N/A</v>
      </c>
      <c r="M155" s="123" t="e">
        <f t="shared" ca="1" si="193"/>
        <v>#N/A</v>
      </c>
      <c r="N155" s="123" t="e">
        <f t="shared" ca="1" si="193"/>
        <v>#N/A</v>
      </c>
      <c r="O155" s="123" t="e">
        <f t="shared" ca="1" si="193"/>
        <v>#N/A</v>
      </c>
      <c r="P155" s="123" t="e">
        <f t="shared" ca="1" si="193"/>
        <v>#N/A</v>
      </c>
      <c r="Q155" s="123" t="e">
        <f t="shared" ca="1" si="193"/>
        <v>#N/A</v>
      </c>
      <c r="R155" s="123" t="e">
        <f t="shared" ca="1" si="193"/>
        <v>#N/A</v>
      </c>
      <c r="S155" s="123" t="e">
        <f t="shared" ca="1" si="193"/>
        <v>#N/A</v>
      </c>
      <c r="T155" s="123" t="e">
        <f t="shared" ca="1" si="193"/>
        <v>#N/A</v>
      </c>
      <c r="U155" s="123" t="e">
        <f t="shared" ca="1" si="193"/>
        <v>#N/A</v>
      </c>
      <c r="V155" s="123" t="e">
        <f t="shared" ca="1" si="193"/>
        <v>#N/A</v>
      </c>
      <c r="W155" s="123" t="e">
        <f t="shared" ca="1" si="193"/>
        <v>#N/A</v>
      </c>
      <c r="X155" s="123" t="e">
        <f t="shared" ca="1" si="193"/>
        <v>#N/A</v>
      </c>
      <c r="Y155" s="123" t="e">
        <f t="shared" ca="1" si="193"/>
        <v>#N/A</v>
      </c>
      <c r="Z155" s="123" t="e">
        <f t="shared" ca="1" si="193"/>
        <v>#N/A</v>
      </c>
      <c r="AA155" s="123" t="e">
        <f t="shared" ca="1" si="193"/>
        <v>#N/A</v>
      </c>
      <c r="AB155" s="123" t="e">
        <f t="shared" ca="1" si="193"/>
        <v>#N/A</v>
      </c>
      <c r="AC155" s="123" t="e">
        <f t="shared" ca="1" si="193"/>
        <v>#N/A</v>
      </c>
      <c r="AD155" s="123" t="e">
        <f t="shared" ca="1" si="193"/>
        <v>#N/A</v>
      </c>
      <c r="AE155" s="123" t="e">
        <f t="shared" ca="1" si="193"/>
        <v>#N/A</v>
      </c>
      <c r="AF155" s="123" t="e">
        <f t="shared" ca="1" si="193"/>
        <v>#N/A</v>
      </c>
      <c r="AG155" s="123" t="e">
        <f t="shared" ca="1" si="193"/>
        <v>#N/A</v>
      </c>
      <c r="AH155" s="123" t="e">
        <f t="shared" ca="1" si="193"/>
        <v>#N/A</v>
      </c>
      <c r="AI155" s="123" t="e">
        <f t="shared" ca="1" si="193"/>
        <v>#N/A</v>
      </c>
      <c r="AJ155" s="123" t="e">
        <f t="shared" ca="1" si="193"/>
        <v>#N/A</v>
      </c>
      <c r="AK155" s="123" t="e">
        <f t="shared" ca="1" si="193"/>
        <v>#N/A</v>
      </c>
      <c r="AL155" s="123" t="e">
        <f t="shared" ca="1" si="193"/>
        <v>#N/A</v>
      </c>
      <c r="AM155" s="123" t="e">
        <f t="shared" ca="1" si="193"/>
        <v>#N/A</v>
      </c>
      <c r="AN155" s="123" t="e">
        <f t="shared" ca="1" si="193"/>
        <v>#N/A</v>
      </c>
      <c r="AO155" s="123" t="e">
        <f t="shared" ca="1" si="193"/>
        <v>#N/A</v>
      </c>
      <c r="AP155" s="123" t="e">
        <f t="shared" ca="1" si="193"/>
        <v>#N/A</v>
      </c>
      <c r="AQ155" s="123" t="e">
        <f t="shared" ca="1" si="193"/>
        <v>#N/A</v>
      </c>
      <c r="AR155" s="123" t="e">
        <f t="shared" ca="1" si="193"/>
        <v>#N/A</v>
      </c>
      <c r="AS155" s="123" t="e">
        <f t="shared" ca="1" si="193"/>
        <v>#N/A</v>
      </c>
      <c r="AT155" s="123" t="e">
        <f t="shared" ca="1" si="193"/>
        <v>#N/A</v>
      </c>
      <c r="AU155" s="123" t="e">
        <f t="shared" ca="1" si="193"/>
        <v>#N/A</v>
      </c>
      <c r="AV155" s="123" t="e">
        <f t="shared" ca="1" si="193"/>
        <v>#N/A</v>
      </c>
      <c r="AW155" s="123" t="e">
        <f t="shared" ca="1" si="193"/>
        <v>#N/A</v>
      </c>
      <c r="AX155" s="123" t="e">
        <f t="shared" ca="1" si="193"/>
        <v>#N/A</v>
      </c>
      <c r="AY155" s="123" t="e">
        <f t="shared" ca="1" si="193"/>
        <v>#N/A</v>
      </c>
      <c r="AZ155" s="123" t="e">
        <f t="shared" ca="1" si="193"/>
        <v>#N/A</v>
      </c>
      <c r="BA155" s="123" t="e">
        <f t="shared" ca="1" si="193"/>
        <v>#N/A</v>
      </c>
      <c r="BB155" s="123" t="e">
        <f t="shared" ca="1" si="193"/>
        <v>#N/A</v>
      </c>
      <c r="BC155" s="123" t="e">
        <f t="shared" ca="1" si="193"/>
        <v>#N/A</v>
      </c>
      <c r="BD155" s="123" t="e">
        <f t="shared" ca="1" si="193"/>
        <v>#N/A</v>
      </c>
      <c r="BE155" s="123" t="e">
        <f t="shared" ca="1" si="193"/>
        <v>#N/A</v>
      </c>
      <c r="BF155" s="123" t="e">
        <f t="shared" ca="1" si="193"/>
        <v>#N/A</v>
      </c>
      <c r="BG155" s="123" t="e">
        <f t="shared" ca="1" si="193"/>
        <v>#N/A</v>
      </c>
      <c r="BH155" s="123" t="e">
        <f t="shared" ca="1" si="193"/>
        <v>#N/A</v>
      </c>
      <c r="BI155" s="123" t="e">
        <f t="shared" ca="1" si="193"/>
        <v>#N/A</v>
      </c>
      <c r="BJ155" s="123" t="e">
        <f t="shared" ca="1" si="193"/>
        <v>#N/A</v>
      </c>
      <c r="BK155" s="123" t="e">
        <f t="shared" ca="1" si="193"/>
        <v>#N/A</v>
      </c>
      <c r="BL155" s="123" t="e">
        <f t="shared" ca="1" si="193"/>
        <v>#N/A</v>
      </c>
      <c r="BM155" s="123" t="e">
        <f t="shared" ca="1" si="193"/>
        <v>#N/A</v>
      </c>
      <c r="BN155" s="123" t="e">
        <f t="shared" ca="1" si="193"/>
        <v>#N/A</v>
      </c>
      <c r="BO155" s="123" t="e">
        <f t="shared" ca="1" si="193"/>
        <v>#N/A</v>
      </c>
      <c r="BP155" s="123" t="e">
        <f t="shared" ca="1" si="193"/>
        <v>#N/A</v>
      </c>
      <c r="BQ155" s="123" t="e">
        <f t="shared" ca="1" si="193"/>
        <v>#N/A</v>
      </c>
      <c r="BR155" s="123" t="e">
        <f t="shared" ref="BR155:CZ155" ca="1" si="194">IF(BR165&gt;0, BR165, MIN(BQ156,BR66))</f>
        <v>#N/A</v>
      </c>
      <c r="BS155" s="123" t="e">
        <f t="shared" ca="1" si="194"/>
        <v>#N/A</v>
      </c>
      <c r="BT155" s="123" t="e">
        <f t="shared" ca="1" si="194"/>
        <v>#N/A</v>
      </c>
      <c r="BU155" s="123" t="e">
        <f t="shared" ca="1" si="194"/>
        <v>#N/A</v>
      </c>
      <c r="BV155" s="123" t="e">
        <f t="shared" ca="1" si="194"/>
        <v>#N/A</v>
      </c>
      <c r="BW155" s="123" t="e">
        <f t="shared" ca="1" si="194"/>
        <v>#N/A</v>
      </c>
      <c r="BX155" s="123" t="e">
        <f t="shared" ca="1" si="194"/>
        <v>#N/A</v>
      </c>
      <c r="BY155" s="123" t="e">
        <f t="shared" ca="1" si="194"/>
        <v>#N/A</v>
      </c>
      <c r="BZ155" s="123" t="e">
        <f t="shared" ca="1" si="194"/>
        <v>#N/A</v>
      </c>
      <c r="CA155" s="123" t="e">
        <f t="shared" ca="1" si="194"/>
        <v>#N/A</v>
      </c>
      <c r="CB155" s="123" t="e">
        <f t="shared" ca="1" si="194"/>
        <v>#N/A</v>
      </c>
      <c r="CC155" s="123" t="e">
        <f t="shared" ca="1" si="194"/>
        <v>#N/A</v>
      </c>
      <c r="CD155" s="123" t="e">
        <f t="shared" ca="1" si="194"/>
        <v>#N/A</v>
      </c>
      <c r="CE155" s="123" t="e">
        <f t="shared" ca="1" si="194"/>
        <v>#N/A</v>
      </c>
      <c r="CF155" s="123" t="e">
        <f t="shared" ca="1" si="194"/>
        <v>#N/A</v>
      </c>
      <c r="CG155" s="123" t="e">
        <f t="shared" ca="1" si="194"/>
        <v>#N/A</v>
      </c>
      <c r="CH155" s="123" t="e">
        <f t="shared" ca="1" si="194"/>
        <v>#N/A</v>
      </c>
      <c r="CI155" s="123" t="e">
        <f t="shared" ca="1" si="194"/>
        <v>#N/A</v>
      </c>
      <c r="CJ155" s="123" t="e">
        <f t="shared" ca="1" si="194"/>
        <v>#N/A</v>
      </c>
      <c r="CK155" s="123" t="e">
        <f t="shared" ca="1" si="194"/>
        <v>#N/A</v>
      </c>
      <c r="CL155" s="123" t="e">
        <f t="shared" ca="1" si="194"/>
        <v>#N/A</v>
      </c>
      <c r="CM155" s="123" t="e">
        <f t="shared" ca="1" si="194"/>
        <v>#N/A</v>
      </c>
      <c r="CN155" s="123" t="e">
        <f t="shared" ca="1" si="194"/>
        <v>#N/A</v>
      </c>
      <c r="CO155" s="123" t="e">
        <f t="shared" ca="1" si="194"/>
        <v>#N/A</v>
      </c>
      <c r="CP155" s="123" t="e">
        <f t="shared" ca="1" si="194"/>
        <v>#N/A</v>
      </c>
      <c r="CQ155" s="123" t="e">
        <f t="shared" ca="1" si="194"/>
        <v>#N/A</v>
      </c>
      <c r="CR155" s="123" t="e">
        <f t="shared" ca="1" si="194"/>
        <v>#N/A</v>
      </c>
      <c r="CS155" s="123" t="e">
        <f t="shared" ca="1" si="194"/>
        <v>#N/A</v>
      </c>
      <c r="CT155" s="123" t="e">
        <f t="shared" ca="1" si="194"/>
        <v>#N/A</v>
      </c>
      <c r="CU155" s="123" t="e">
        <f t="shared" ca="1" si="194"/>
        <v>#N/A</v>
      </c>
      <c r="CV155" s="123" t="e">
        <f t="shared" ca="1" si="194"/>
        <v>#N/A</v>
      </c>
      <c r="CW155" s="123" t="e">
        <f t="shared" ca="1" si="194"/>
        <v>#N/A</v>
      </c>
      <c r="CX155" s="123" t="e">
        <f t="shared" ca="1" si="194"/>
        <v>#N/A</v>
      </c>
      <c r="CY155" s="123" t="e">
        <f t="shared" ca="1" si="194"/>
        <v>#N/A</v>
      </c>
      <c r="CZ155" s="123" t="e">
        <f t="shared" ca="1" si="194"/>
        <v>#N/A</v>
      </c>
      <c r="DA155" s="134"/>
    </row>
    <row r="156" spans="1:105" hidden="1" outlineLevel="1">
      <c r="A156" s="189" t="s">
        <v>196</v>
      </c>
      <c r="D156" s="123">
        <f ca="1">'תכנון הבראה'!$B$117-'תכנון הבראה'!$H$117-SUMIF('תכנון הבראה'!$G$84:$G$116,'תכנון הבראה'!$X$8,'תכנון הבראה'!$B$84:$B$116)</f>
        <v>0</v>
      </c>
      <c r="E156" s="134" t="e">
        <f ca="1">MAX(0,D156-E155)</f>
        <v>#N/A</v>
      </c>
      <c r="F156" s="134" t="e">
        <f t="shared" ref="F156:O156" ca="1" si="195">MAX(0,E156-F155)</f>
        <v>#N/A</v>
      </c>
      <c r="G156" s="134" t="e">
        <f t="shared" ca="1" si="195"/>
        <v>#N/A</v>
      </c>
      <c r="H156" s="134" t="e">
        <f t="shared" ca="1" si="195"/>
        <v>#N/A</v>
      </c>
      <c r="I156" s="134" t="e">
        <f t="shared" ca="1" si="195"/>
        <v>#N/A</v>
      </c>
      <c r="J156" s="134" t="e">
        <f t="shared" ca="1" si="195"/>
        <v>#N/A</v>
      </c>
      <c r="K156" s="134" t="e">
        <f t="shared" ca="1" si="195"/>
        <v>#N/A</v>
      </c>
      <c r="L156" s="134" t="e">
        <f t="shared" ca="1" si="195"/>
        <v>#N/A</v>
      </c>
      <c r="M156" s="134" t="e">
        <f t="shared" ca="1" si="195"/>
        <v>#N/A</v>
      </c>
      <c r="N156" s="134" t="e">
        <f t="shared" ca="1" si="195"/>
        <v>#N/A</v>
      </c>
      <c r="O156" s="134" t="e">
        <f t="shared" ca="1" si="195"/>
        <v>#N/A</v>
      </c>
      <c r="P156" s="134" t="e">
        <f t="shared" ref="P156:BQ156" ca="1" si="196">MAX(0,O156-P66)</f>
        <v>#N/A</v>
      </c>
      <c r="Q156" s="134" t="e">
        <f t="shared" ca="1" si="196"/>
        <v>#N/A</v>
      </c>
      <c r="R156" s="134" t="e">
        <f t="shared" ca="1" si="196"/>
        <v>#N/A</v>
      </c>
      <c r="S156" s="134" t="e">
        <f t="shared" ca="1" si="196"/>
        <v>#N/A</v>
      </c>
      <c r="T156" s="134" t="e">
        <f t="shared" ca="1" si="196"/>
        <v>#N/A</v>
      </c>
      <c r="U156" s="134" t="e">
        <f t="shared" ca="1" si="196"/>
        <v>#N/A</v>
      </c>
      <c r="V156" s="134" t="e">
        <f t="shared" ca="1" si="196"/>
        <v>#N/A</v>
      </c>
      <c r="W156" s="134" t="e">
        <f t="shared" ca="1" si="196"/>
        <v>#N/A</v>
      </c>
      <c r="X156" s="134" t="e">
        <f t="shared" ca="1" si="196"/>
        <v>#N/A</v>
      </c>
      <c r="Y156" s="134" t="e">
        <f t="shared" ca="1" si="196"/>
        <v>#N/A</v>
      </c>
      <c r="Z156" s="134" t="e">
        <f t="shared" ca="1" si="196"/>
        <v>#N/A</v>
      </c>
      <c r="AA156" s="134" t="e">
        <f t="shared" ca="1" si="196"/>
        <v>#N/A</v>
      </c>
      <c r="AB156" s="134" t="e">
        <f t="shared" ca="1" si="196"/>
        <v>#N/A</v>
      </c>
      <c r="AC156" s="134" t="e">
        <f t="shared" ca="1" si="196"/>
        <v>#N/A</v>
      </c>
      <c r="AD156" s="134" t="e">
        <f t="shared" ca="1" si="196"/>
        <v>#N/A</v>
      </c>
      <c r="AE156" s="134" t="e">
        <f t="shared" ca="1" si="196"/>
        <v>#N/A</v>
      </c>
      <c r="AF156" s="134" t="e">
        <f t="shared" ca="1" si="196"/>
        <v>#N/A</v>
      </c>
      <c r="AG156" s="134" t="e">
        <f t="shared" ca="1" si="196"/>
        <v>#N/A</v>
      </c>
      <c r="AH156" s="134" t="e">
        <f t="shared" ca="1" si="196"/>
        <v>#N/A</v>
      </c>
      <c r="AI156" s="134" t="e">
        <f t="shared" ca="1" si="196"/>
        <v>#N/A</v>
      </c>
      <c r="AJ156" s="134" t="e">
        <f t="shared" ca="1" si="196"/>
        <v>#N/A</v>
      </c>
      <c r="AK156" s="134" t="e">
        <f t="shared" ca="1" si="196"/>
        <v>#N/A</v>
      </c>
      <c r="AL156" s="134" t="e">
        <f t="shared" ca="1" si="196"/>
        <v>#N/A</v>
      </c>
      <c r="AM156" s="134" t="e">
        <f t="shared" ca="1" si="196"/>
        <v>#N/A</v>
      </c>
      <c r="AN156" s="134" t="e">
        <f t="shared" ca="1" si="196"/>
        <v>#N/A</v>
      </c>
      <c r="AO156" s="134" t="e">
        <f t="shared" ca="1" si="196"/>
        <v>#N/A</v>
      </c>
      <c r="AP156" s="134" t="e">
        <f t="shared" ca="1" si="196"/>
        <v>#N/A</v>
      </c>
      <c r="AQ156" s="134" t="e">
        <f t="shared" ca="1" si="196"/>
        <v>#N/A</v>
      </c>
      <c r="AR156" s="134" t="e">
        <f t="shared" ca="1" si="196"/>
        <v>#N/A</v>
      </c>
      <c r="AS156" s="134" t="e">
        <f t="shared" ca="1" si="196"/>
        <v>#N/A</v>
      </c>
      <c r="AT156" s="134" t="e">
        <f t="shared" ca="1" si="196"/>
        <v>#N/A</v>
      </c>
      <c r="AU156" s="134" t="e">
        <f t="shared" ca="1" si="196"/>
        <v>#N/A</v>
      </c>
      <c r="AV156" s="134" t="e">
        <f t="shared" ca="1" si="196"/>
        <v>#N/A</v>
      </c>
      <c r="AW156" s="134" t="e">
        <f t="shared" ca="1" si="196"/>
        <v>#N/A</v>
      </c>
      <c r="AX156" s="134" t="e">
        <f t="shared" ca="1" si="196"/>
        <v>#N/A</v>
      </c>
      <c r="AY156" s="134" t="e">
        <f t="shared" ca="1" si="196"/>
        <v>#N/A</v>
      </c>
      <c r="AZ156" s="134" t="e">
        <f t="shared" ca="1" si="196"/>
        <v>#N/A</v>
      </c>
      <c r="BA156" s="134" t="e">
        <f t="shared" ca="1" si="196"/>
        <v>#N/A</v>
      </c>
      <c r="BB156" s="134" t="e">
        <f t="shared" ca="1" si="196"/>
        <v>#N/A</v>
      </c>
      <c r="BC156" s="134" t="e">
        <f t="shared" ca="1" si="196"/>
        <v>#N/A</v>
      </c>
      <c r="BD156" s="134" t="e">
        <f t="shared" ca="1" si="196"/>
        <v>#N/A</v>
      </c>
      <c r="BE156" s="134" t="e">
        <f t="shared" ca="1" si="196"/>
        <v>#N/A</v>
      </c>
      <c r="BF156" s="134" t="e">
        <f t="shared" ca="1" si="196"/>
        <v>#N/A</v>
      </c>
      <c r="BG156" s="134" t="e">
        <f t="shared" ca="1" si="196"/>
        <v>#N/A</v>
      </c>
      <c r="BH156" s="134" t="e">
        <f t="shared" ca="1" si="196"/>
        <v>#N/A</v>
      </c>
      <c r="BI156" s="134" t="e">
        <f t="shared" ca="1" si="196"/>
        <v>#N/A</v>
      </c>
      <c r="BJ156" s="134" t="e">
        <f t="shared" ca="1" si="196"/>
        <v>#N/A</v>
      </c>
      <c r="BK156" s="134" t="e">
        <f t="shared" ca="1" si="196"/>
        <v>#N/A</v>
      </c>
      <c r="BL156" s="134" t="e">
        <f t="shared" ca="1" si="196"/>
        <v>#N/A</v>
      </c>
      <c r="BM156" s="134" t="e">
        <f t="shared" ca="1" si="196"/>
        <v>#N/A</v>
      </c>
      <c r="BN156" s="134" t="e">
        <f t="shared" ca="1" si="196"/>
        <v>#N/A</v>
      </c>
      <c r="BO156" s="134" t="e">
        <f t="shared" ca="1" si="196"/>
        <v>#N/A</v>
      </c>
      <c r="BP156" s="134" t="e">
        <f t="shared" ca="1" si="196"/>
        <v>#N/A</v>
      </c>
      <c r="BQ156" s="134" t="e">
        <f t="shared" ca="1" si="196"/>
        <v>#N/A</v>
      </c>
      <c r="BR156" s="134" t="e">
        <f t="shared" ref="BR156:CZ156" ca="1" si="197">MAX(0,BQ156-BR66)</f>
        <v>#N/A</v>
      </c>
      <c r="BS156" s="134" t="e">
        <f t="shared" ca="1" si="197"/>
        <v>#N/A</v>
      </c>
      <c r="BT156" s="134" t="e">
        <f t="shared" ca="1" si="197"/>
        <v>#N/A</v>
      </c>
      <c r="BU156" s="134" t="e">
        <f t="shared" ca="1" si="197"/>
        <v>#N/A</v>
      </c>
      <c r="BV156" s="134" t="e">
        <f t="shared" ca="1" si="197"/>
        <v>#N/A</v>
      </c>
      <c r="BW156" s="134" t="e">
        <f t="shared" ca="1" si="197"/>
        <v>#N/A</v>
      </c>
      <c r="BX156" s="134" t="e">
        <f t="shared" ca="1" si="197"/>
        <v>#N/A</v>
      </c>
      <c r="BY156" s="134" t="e">
        <f t="shared" ca="1" si="197"/>
        <v>#N/A</v>
      </c>
      <c r="BZ156" s="134" t="e">
        <f t="shared" ca="1" si="197"/>
        <v>#N/A</v>
      </c>
      <c r="CA156" s="134" t="e">
        <f t="shared" ca="1" si="197"/>
        <v>#N/A</v>
      </c>
      <c r="CB156" s="134" t="e">
        <f t="shared" ca="1" si="197"/>
        <v>#N/A</v>
      </c>
      <c r="CC156" s="134" t="e">
        <f t="shared" ca="1" si="197"/>
        <v>#N/A</v>
      </c>
      <c r="CD156" s="134" t="e">
        <f t="shared" ca="1" si="197"/>
        <v>#N/A</v>
      </c>
      <c r="CE156" s="134" t="e">
        <f t="shared" ca="1" si="197"/>
        <v>#N/A</v>
      </c>
      <c r="CF156" s="134" t="e">
        <f t="shared" ca="1" si="197"/>
        <v>#N/A</v>
      </c>
      <c r="CG156" s="134" t="e">
        <f t="shared" ca="1" si="197"/>
        <v>#N/A</v>
      </c>
      <c r="CH156" s="134" t="e">
        <f t="shared" ca="1" si="197"/>
        <v>#N/A</v>
      </c>
      <c r="CI156" s="134" t="e">
        <f t="shared" ca="1" si="197"/>
        <v>#N/A</v>
      </c>
      <c r="CJ156" s="134" t="e">
        <f t="shared" ca="1" si="197"/>
        <v>#N/A</v>
      </c>
      <c r="CK156" s="134" t="e">
        <f t="shared" ca="1" si="197"/>
        <v>#N/A</v>
      </c>
      <c r="CL156" s="134" t="e">
        <f t="shared" ca="1" si="197"/>
        <v>#N/A</v>
      </c>
      <c r="CM156" s="134" t="e">
        <f t="shared" ca="1" si="197"/>
        <v>#N/A</v>
      </c>
      <c r="CN156" s="134" t="e">
        <f t="shared" ca="1" si="197"/>
        <v>#N/A</v>
      </c>
      <c r="CO156" s="134" t="e">
        <f t="shared" ca="1" si="197"/>
        <v>#N/A</v>
      </c>
      <c r="CP156" s="134" t="e">
        <f t="shared" ca="1" si="197"/>
        <v>#N/A</v>
      </c>
      <c r="CQ156" s="134" t="e">
        <f t="shared" ca="1" si="197"/>
        <v>#N/A</v>
      </c>
      <c r="CR156" s="134" t="e">
        <f t="shared" ca="1" si="197"/>
        <v>#N/A</v>
      </c>
      <c r="CS156" s="134" t="e">
        <f t="shared" ca="1" si="197"/>
        <v>#N/A</v>
      </c>
      <c r="CT156" s="134" t="e">
        <f t="shared" ca="1" si="197"/>
        <v>#N/A</v>
      </c>
      <c r="CU156" s="134" t="e">
        <f t="shared" ca="1" si="197"/>
        <v>#N/A</v>
      </c>
      <c r="CV156" s="134" t="e">
        <f t="shared" ca="1" si="197"/>
        <v>#N/A</v>
      </c>
      <c r="CW156" s="134" t="e">
        <f t="shared" ca="1" si="197"/>
        <v>#N/A</v>
      </c>
      <c r="CX156" s="134" t="e">
        <f t="shared" ca="1" si="197"/>
        <v>#N/A</v>
      </c>
      <c r="CY156" s="134" t="e">
        <f t="shared" ca="1" si="197"/>
        <v>#N/A</v>
      </c>
      <c r="CZ156" s="134" t="e">
        <f t="shared" ca="1" si="197"/>
        <v>#N/A</v>
      </c>
      <c r="DA156" s="134"/>
    </row>
    <row r="157" spans="1:105" collapsed="1">
      <c r="A157" s="189" t="s">
        <v>203</v>
      </c>
      <c r="C157" s="122" t="s">
        <v>204</v>
      </c>
      <c r="D157" s="134">
        <f ca="1">MAX(0,D154-SUM(D66:$D$66)+SUM(D155:$D$155))</f>
        <v>0</v>
      </c>
      <c r="E157" s="134" t="e">
        <f ca="1">MAX(0,E154-SUM($D66:E$66)+SUM($D155:E$155))</f>
        <v>#N/A</v>
      </c>
      <c r="F157" s="134" t="e">
        <f ca="1">MAX(0,F154-SUM($D66:F$66)+SUM($D155:F$155))</f>
        <v>#N/A</v>
      </c>
      <c r="G157" s="134" t="e">
        <f ca="1">MAX(0,G154-SUM($D66:G$66)+SUM($D155:G$155))</f>
        <v>#N/A</v>
      </c>
      <c r="H157" s="134" t="e">
        <f ca="1">MAX(0,H154-SUM($D66:H$66)+SUM($D155:H$155))</f>
        <v>#N/A</v>
      </c>
      <c r="I157" s="134" t="e">
        <f ca="1">MAX(0,I154-SUM($D66:I$66)+SUM($D155:I$155))</f>
        <v>#N/A</v>
      </c>
      <c r="J157" s="134" t="e">
        <f ca="1">MAX(0,J154-SUM($D66:J$66)+SUM($D155:J$155))</f>
        <v>#N/A</v>
      </c>
      <c r="K157" s="134" t="e">
        <f ca="1">MAX(0,K154-SUM($D66:K$66)+SUM($D155:K$155))</f>
        <v>#N/A</v>
      </c>
      <c r="L157" s="134" t="e">
        <f ca="1">MAX(0,L154-SUM($D66:L$66)+SUM($D155:L$155))</f>
        <v>#N/A</v>
      </c>
      <c r="M157" s="134" t="e">
        <f ca="1">MAX(0,M154-SUM($D66:M$66)+SUM($D155:M$155))</f>
        <v>#N/A</v>
      </c>
      <c r="N157" s="134" t="e">
        <f ca="1">MAX(0,N154-SUM($D66:N$66)+SUM($D155:N$155))</f>
        <v>#N/A</v>
      </c>
      <c r="O157" s="134" t="e">
        <f ca="1">MAX(0,O154-SUM($D66:O$66)+SUM($D155:O$155))</f>
        <v>#N/A</v>
      </c>
      <c r="P157" s="134" t="e">
        <f ca="1">MAX(0,P154-SUM($D66:P$66)+SUM($D155:P$155))</f>
        <v>#N/A</v>
      </c>
      <c r="Q157" s="134" t="e">
        <f ca="1">MAX(0,Q154-SUM($D66:Q$66)+SUM($D155:Q$155))</f>
        <v>#N/A</v>
      </c>
      <c r="R157" s="134" t="e">
        <f ca="1">MAX(0,R154-SUM($D66:R$66)+SUM($D155:R$155))</f>
        <v>#N/A</v>
      </c>
      <c r="S157" s="134" t="e">
        <f ca="1">MAX(0,S154-SUM($D66:S$66)+SUM($D155:S$155))</f>
        <v>#N/A</v>
      </c>
      <c r="T157" s="134" t="e">
        <f ca="1">MAX(0,T154-SUM($D66:T$66)+SUM($D155:T$155))</f>
        <v>#N/A</v>
      </c>
      <c r="U157" s="134" t="e">
        <f ca="1">MAX(0,U154-SUM($D66:U$66)+SUM($D155:U$155))</f>
        <v>#N/A</v>
      </c>
      <c r="V157" s="134" t="e">
        <f ca="1">MAX(0,V154-SUM($D66:V$66)+SUM($D155:V$155))</f>
        <v>#N/A</v>
      </c>
      <c r="W157" s="134" t="e">
        <f ca="1">MAX(0,W154-SUM($D66:W$66)+SUM($D155:W$155))</f>
        <v>#N/A</v>
      </c>
      <c r="X157" s="134" t="e">
        <f ca="1">MAX(0,X154-SUM($D66:X$66)+SUM($D155:X$155))</f>
        <v>#N/A</v>
      </c>
      <c r="Y157" s="134" t="e">
        <f ca="1">MAX(0,Y154-SUM($D66:Y$66)+SUM($D155:Y$155))</f>
        <v>#N/A</v>
      </c>
      <c r="Z157" s="134" t="e">
        <f ca="1">MAX(0,Z154-SUM($D66:Z$66)+SUM($D155:Z$155))</f>
        <v>#N/A</v>
      </c>
      <c r="AA157" s="134" t="e">
        <f ca="1">MAX(0,AA154-SUM($D66:AA$66)+SUM($D155:AA$155))</f>
        <v>#N/A</v>
      </c>
      <c r="AB157" s="134" t="e">
        <f ca="1">MAX(0,AB154-SUM($D66:AB$66)+SUM($D155:AB$155))</f>
        <v>#N/A</v>
      </c>
      <c r="AC157" s="134" t="e">
        <f ca="1">MAX(0,AC154-SUM($D66:AC$66)+SUM($D155:AC$155))</f>
        <v>#N/A</v>
      </c>
      <c r="AD157" s="134" t="e">
        <f ca="1">MAX(0,AD154-SUM($D66:AD$66)+SUM($D155:AD$155))</f>
        <v>#N/A</v>
      </c>
      <c r="AE157" s="134" t="e">
        <f ca="1">MAX(0,AE154-SUM($D66:AE$66)+SUM($D155:AE$155))</f>
        <v>#N/A</v>
      </c>
      <c r="AF157" s="134" t="e">
        <f ca="1">MAX(0,AF154-SUM($D66:AF$66)+SUM($D155:AF$155))</f>
        <v>#N/A</v>
      </c>
      <c r="AG157" s="134" t="e">
        <f ca="1">MAX(0,AG154-SUM($D66:AG$66)+SUM($D155:AG$155))</f>
        <v>#N/A</v>
      </c>
      <c r="AH157" s="134" t="e">
        <f ca="1">MAX(0,AH154-SUM($D66:AH$66)+SUM($D155:AH$155))</f>
        <v>#N/A</v>
      </c>
      <c r="AI157" s="134" t="e">
        <f ca="1">MAX(0,AI154-SUM($D66:AI$66)+SUM($D155:AI$155))</f>
        <v>#N/A</v>
      </c>
      <c r="AJ157" s="134" t="e">
        <f ca="1">MAX(0,AJ154-SUM($D66:AJ$66)+SUM($D155:AJ$155))</f>
        <v>#N/A</v>
      </c>
      <c r="AK157" s="134" t="e">
        <f ca="1">MAX(0,AK154-SUM($D66:AK$66)+SUM($D155:AK$155))</f>
        <v>#N/A</v>
      </c>
      <c r="AL157" s="134" t="e">
        <f ca="1">MAX(0,AL154-SUM($D66:AL$66)+SUM($D155:AL$155))</f>
        <v>#N/A</v>
      </c>
      <c r="AM157" s="134" t="e">
        <f ca="1">MAX(0,AM154-SUM($D66:AM$66)+SUM($D155:AM$155))</f>
        <v>#N/A</v>
      </c>
      <c r="AN157" s="134" t="e">
        <f ca="1">MAX(0,AN154-SUM($D66:AN$66)+SUM($D155:AN$155))</f>
        <v>#N/A</v>
      </c>
      <c r="AO157" s="134" t="e">
        <f ca="1">MAX(0,AO154-SUM($D66:AO$66)+SUM($D155:AO$155))</f>
        <v>#N/A</v>
      </c>
      <c r="AP157" s="134" t="e">
        <f ca="1">MAX(0,AP154-SUM($D66:AP$66)+SUM($D155:AP$155))</f>
        <v>#N/A</v>
      </c>
      <c r="AQ157" s="134" t="e">
        <f ca="1">MAX(0,AQ154-SUM($D66:AQ$66)+SUM($D155:AQ$155))</f>
        <v>#N/A</v>
      </c>
      <c r="AR157" s="134" t="e">
        <f ca="1">MAX(0,AR154-SUM($D66:AR$66)+SUM($D155:AR$155))</f>
        <v>#N/A</v>
      </c>
      <c r="AS157" s="134" t="e">
        <f ca="1">MAX(0,AS154-SUM($D66:AS$66)+SUM($D155:AS$155))</f>
        <v>#N/A</v>
      </c>
      <c r="AT157" s="134" t="e">
        <f ca="1">MAX(0,AT154-SUM($D66:AT$66)+SUM($D155:AT$155))</f>
        <v>#N/A</v>
      </c>
      <c r="AU157" s="134" t="e">
        <f ca="1">MAX(0,AU154-SUM($D66:AU$66)+SUM($D155:AU$155))</f>
        <v>#N/A</v>
      </c>
      <c r="AV157" s="134" t="e">
        <f ca="1">MAX(0,AV154-SUM($D66:AV$66)+SUM($D155:AV$155))</f>
        <v>#N/A</v>
      </c>
      <c r="AW157" s="134" t="e">
        <f ca="1">MAX(0,AW154-SUM($D66:AW$66)+SUM($D155:AW$155))</f>
        <v>#N/A</v>
      </c>
      <c r="AX157" s="134" t="e">
        <f ca="1">MAX(0,AX154-SUM($D66:AX$66)+SUM($D155:AX$155))</f>
        <v>#N/A</v>
      </c>
      <c r="AY157" s="134" t="e">
        <f ca="1">MAX(0,AY154-SUM($D66:AY$66)+SUM($D155:AY$155))</f>
        <v>#N/A</v>
      </c>
      <c r="AZ157" s="134" t="e">
        <f ca="1">MAX(0,AZ154-SUM($D66:AZ$66)+SUM($D155:AZ$155))</f>
        <v>#N/A</v>
      </c>
      <c r="BA157" s="134" t="e">
        <f ca="1">MAX(0,BA154-SUM($D66:BA$66)+SUM($D155:BA$155))</f>
        <v>#N/A</v>
      </c>
      <c r="BB157" s="134" t="e">
        <f ca="1">MAX(0,BB154-SUM($D66:BB$66)+SUM($D155:BB$155))</f>
        <v>#N/A</v>
      </c>
      <c r="BC157" s="134" t="e">
        <f ca="1">MAX(0,BC154-SUM($D66:BC$66)+SUM($D155:BC$155))</f>
        <v>#N/A</v>
      </c>
      <c r="BD157" s="134" t="e">
        <f ca="1">MAX(0,BD154-SUM($D66:BD$66)+SUM($D155:BD$155))</f>
        <v>#N/A</v>
      </c>
      <c r="BE157" s="134" t="e">
        <f ca="1">MAX(0,BE154-SUM($D66:BE$66)+SUM($D155:BE$155))</f>
        <v>#N/A</v>
      </c>
      <c r="BF157" s="134" t="e">
        <f ca="1">MAX(0,BF154-SUM($D66:BF$66)+SUM($D155:BF$155))</f>
        <v>#N/A</v>
      </c>
      <c r="BG157" s="134" t="e">
        <f ca="1">MAX(0,BG154-SUM($D66:BG$66)+SUM($D155:BG$155))</f>
        <v>#N/A</v>
      </c>
      <c r="BH157" s="134" t="e">
        <f ca="1">MAX(0,BH154-SUM($D66:BH$66)+SUM($D155:BH$155))</f>
        <v>#N/A</v>
      </c>
      <c r="BI157" s="134" t="e">
        <f ca="1">MAX(0,BI154-SUM($D66:BI$66)+SUM($D155:BI$155))</f>
        <v>#N/A</v>
      </c>
      <c r="BJ157" s="134" t="e">
        <f ca="1">MAX(0,BJ154-SUM($D66:BJ$66)+SUM($D155:BJ$155))</f>
        <v>#N/A</v>
      </c>
      <c r="BK157" s="134" t="e">
        <f ca="1">MAX(0,BK154-SUM($D66:BK$66)+SUM($D155:BK$155))</f>
        <v>#N/A</v>
      </c>
      <c r="BL157" s="134" t="e">
        <f ca="1">MAX(0,BL154-SUM($D66:BL$66)+SUM($D155:BL$155))</f>
        <v>#N/A</v>
      </c>
      <c r="BM157" s="134" t="e">
        <f ca="1">MAX(0,BM154-SUM($D66:BM$66)+SUM($D155:BM$155))</f>
        <v>#N/A</v>
      </c>
      <c r="BN157" s="134" t="e">
        <f ca="1">MAX(0,BN154-SUM($D66:BN$66)+SUM($D155:BN$155))</f>
        <v>#N/A</v>
      </c>
      <c r="BO157" s="134" t="e">
        <f ca="1">MAX(0,BO154-SUM($D66:BO$66)+SUM($D155:BO$155))</f>
        <v>#N/A</v>
      </c>
      <c r="BP157" s="134" t="e">
        <f ca="1">MAX(0,BP154-SUM($D66:BP$66)+SUM($D155:BP$155))</f>
        <v>#N/A</v>
      </c>
      <c r="BQ157" s="134" t="e">
        <f ca="1">MAX(0,BQ154-SUM($D66:BQ$66)+SUM($D155:BQ$155))</f>
        <v>#N/A</v>
      </c>
      <c r="BR157" s="134" t="e">
        <f ca="1">MAX(0,BR154-SUM($D66:BR$66)+SUM($D155:BR$155))</f>
        <v>#N/A</v>
      </c>
      <c r="BS157" s="134" t="e">
        <f ca="1">MAX(0,BS154-SUM($D66:BS$66)+SUM($D155:BS$155))</f>
        <v>#N/A</v>
      </c>
      <c r="BT157" s="134" t="e">
        <f ca="1">MAX(0,BT154-SUM($D66:BT$66)+SUM($D155:BT$155))</f>
        <v>#N/A</v>
      </c>
      <c r="BU157" s="134" t="e">
        <f ca="1">MAX(0,BU154-SUM($D66:BU$66)+SUM($D155:BU$155))</f>
        <v>#N/A</v>
      </c>
      <c r="BV157" s="134" t="e">
        <f ca="1">MAX(0,BV154-SUM($D66:BV$66)+SUM($D155:BV$155))</f>
        <v>#N/A</v>
      </c>
      <c r="BW157" s="134" t="e">
        <f ca="1">MAX(0,BW154-SUM($D66:BW$66)+SUM($D155:BW$155))</f>
        <v>#N/A</v>
      </c>
      <c r="BX157" s="134" t="e">
        <f ca="1">MAX(0,BX154-SUM($D66:BX$66)+SUM($D155:BX$155))</f>
        <v>#N/A</v>
      </c>
      <c r="BY157" s="134" t="e">
        <f ca="1">MAX(0,BY154-SUM($D66:BY$66)+SUM($D155:BY$155))</f>
        <v>#N/A</v>
      </c>
      <c r="BZ157" s="134" t="e">
        <f ca="1">MAX(0,BZ154-SUM($D66:BZ$66)+SUM($D155:BZ$155))</f>
        <v>#N/A</v>
      </c>
      <c r="CA157" s="134" t="e">
        <f ca="1">MAX(0,CA154-SUM($D66:CA$66)+SUM($D155:CA$155))</f>
        <v>#N/A</v>
      </c>
      <c r="CB157" s="134" t="e">
        <f ca="1">MAX(0,CB154-SUM($D66:CB$66)+SUM($D155:CB$155))</f>
        <v>#N/A</v>
      </c>
      <c r="CC157" s="134" t="e">
        <f ca="1">MAX(0,CC154-SUM($D66:CC$66)+SUM($D155:CC$155))</f>
        <v>#N/A</v>
      </c>
      <c r="CD157" s="134" t="e">
        <f ca="1">MAX(0,CD154-SUM($D66:CD$66)+SUM($D155:CD$155))</f>
        <v>#N/A</v>
      </c>
      <c r="CE157" s="134" t="e">
        <f ca="1">MAX(0,CE154-SUM($D66:CE$66)+SUM($D155:CE$155))</f>
        <v>#N/A</v>
      </c>
      <c r="CF157" s="134" t="e">
        <f ca="1">MAX(0,CF154-SUM($D66:CF$66)+SUM($D155:CF$155))</f>
        <v>#N/A</v>
      </c>
      <c r="CG157" s="134" t="e">
        <f ca="1">MAX(0,CG154-SUM($D66:CG$66)+SUM($D155:CG$155))</f>
        <v>#N/A</v>
      </c>
      <c r="CH157" s="134" t="e">
        <f ca="1">MAX(0,CH154-SUM($D66:CH$66)+SUM($D155:CH$155))</f>
        <v>#N/A</v>
      </c>
      <c r="CI157" s="134" t="e">
        <f ca="1">MAX(0,CI154-SUM($D66:CI$66)+SUM($D155:CI$155))</f>
        <v>#N/A</v>
      </c>
      <c r="CJ157" s="134" t="e">
        <f ca="1">MAX(0,CJ154-SUM($D66:CJ$66)+SUM($D155:CJ$155))</f>
        <v>#N/A</v>
      </c>
      <c r="CK157" s="134" t="e">
        <f ca="1">MAX(0,CK154-SUM($D66:CK$66)+SUM($D155:CK$155))</f>
        <v>#N/A</v>
      </c>
      <c r="CL157" s="134" t="e">
        <f ca="1">MAX(0,CL154-SUM($D66:CL$66)+SUM($D155:CL$155))</f>
        <v>#N/A</v>
      </c>
      <c r="CM157" s="134" t="e">
        <f ca="1">MAX(0,CM154-SUM($D66:CM$66)+SUM($D155:CM$155))</f>
        <v>#N/A</v>
      </c>
      <c r="CN157" s="134" t="e">
        <f ca="1">MAX(0,CN154-SUM($D66:CN$66)+SUM($D155:CN$155))</f>
        <v>#N/A</v>
      </c>
      <c r="CO157" s="134" t="e">
        <f ca="1">MAX(0,CO154-SUM($D66:CO$66)+SUM($D155:CO$155))</f>
        <v>#N/A</v>
      </c>
      <c r="CP157" s="134" t="e">
        <f ca="1">MAX(0,CP154-SUM($D66:CP$66)+SUM($D155:CP$155))</f>
        <v>#N/A</v>
      </c>
      <c r="CQ157" s="134" t="e">
        <f ca="1">MAX(0,CQ154-SUM($D66:CQ$66)+SUM($D155:CQ$155))</f>
        <v>#N/A</v>
      </c>
      <c r="CR157" s="134" t="e">
        <f ca="1">MAX(0,CR154-SUM($D66:CR$66)+SUM($D155:CR$155))</f>
        <v>#N/A</v>
      </c>
      <c r="CS157" s="134" t="e">
        <f ca="1">MAX(0,CS154-SUM($D66:CS$66)+SUM($D155:CS$155))</f>
        <v>#N/A</v>
      </c>
      <c r="CT157" s="134" t="e">
        <f ca="1">MAX(0,CT154-SUM($D66:CT$66)+SUM($D155:CT$155))</f>
        <v>#N/A</v>
      </c>
      <c r="CU157" s="134" t="e">
        <f ca="1">MAX(0,CU154-SUM($D66:CU$66)+SUM($D155:CU$155))</f>
        <v>#N/A</v>
      </c>
      <c r="CV157" s="134" t="e">
        <f ca="1">MAX(0,CV154-SUM($D66:CV$66)+SUM($D155:CV$155))</f>
        <v>#N/A</v>
      </c>
      <c r="CW157" s="134" t="e">
        <f ca="1">MAX(0,CW154-SUM($D66:CW$66)+SUM($D155:CW$155))</f>
        <v>#N/A</v>
      </c>
      <c r="CX157" s="134" t="e">
        <f ca="1">MAX(0,CX154-SUM($D66:CX$66)+SUM($D155:CX$155))</f>
        <v>#N/A</v>
      </c>
      <c r="CY157" s="134" t="e">
        <f ca="1">MAX(0,CY154-SUM($D66:CY$66)+SUM($D155:CY$155))</f>
        <v>#N/A</v>
      </c>
      <c r="CZ157" s="134" t="e">
        <f ca="1">MAX(0,CZ154-SUM($D66:CZ$66)+SUM($D155:CZ$155))</f>
        <v>#N/A</v>
      </c>
      <c r="DA157" s="134"/>
    </row>
    <row r="158" spans="1:105">
      <c r="A158" s="189"/>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c r="AC158" s="134"/>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4"/>
      <c r="BD158" s="134"/>
      <c r="BE158" s="134"/>
      <c r="BF158" s="134"/>
      <c r="BG158" s="134"/>
      <c r="BH158" s="134"/>
      <c r="BI158" s="134"/>
      <c r="BJ158" s="134"/>
      <c r="BK158" s="134"/>
      <c r="BL158" s="134"/>
      <c r="BM158" s="134"/>
      <c r="BN158" s="134"/>
      <c r="BO158" s="134"/>
      <c r="BP158" s="134"/>
      <c r="BQ158" s="134"/>
      <c r="BR158" s="134"/>
      <c r="BS158" s="134"/>
      <c r="BT158" s="134"/>
      <c r="BU158" s="134"/>
      <c r="BV158" s="134"/>
      <c r="BW158" s="134"/>
      <c r="BX158" s="134"/>
      <c r="BY158" s="134"/>
      <c r="BZ158" s="134"/>
      <c r="CA158" s="134"/>
      <c r="CB158" s="134"/>
      <c r="CC158" s="134"/>
      <c r="CD158" s="134"/>
      <c r="CE158" s="134"/>
      <c r="CF158" s="134"/>
      <c r="CG158" s="134"/>
      <c r="CH158" s="134"/>
      <c r="CI158" s="134"/>
      <c r="CJ158" s="134"/>
      <c r="CK158" s="134"/>
      <c r="CL158" s="134"/>
      <c r="CM158" s="134"/>
      <c r="CN158" s="134"/>
      <c r="CO158" s="134"/>
      <c r="CP158" s="134"/>
      <c r="CQ158" s="134"/>
      <c r="CR158" s="134"/>
      <c r="CS158" s="134"/>
      <c r="CT158" s="134"/>
      <c r="CU158" s="134"/>
      <c r="CV158" s="134"/>
      <c r="CW158" s="134"/>
      <c r="CX158" s="134"/>
      <c r="CY158" s="134"/>
      <c r="CZ158" s="134"/>
      <c r="DA158" s="134"/>
    </row>
    <row r="159" spans="1:105">
      <c r="A159" s="189" t="s">
        <v>205</v>
      </c>
      <c r="E159" s="134" t="e">
        <f t="shared" ref="E159:BP159" ca="1" si="198">D159+IF(E66&lt;0,E66,0)</f>
        <v>#N/A</v>
      </c>
      <c r="F159" s="134" t="e">
        <f t="shared" ca="1" si="198"/>
        <v>#N/A</v>
      </c>
      <c r="G159" s="134" t="e">
        <f t="shared" ca="1" si="198"/>
        <v>#N/A</v>
      </c>
      <c r="H159" s="134" t="e">
        <f t="shared" ca="1" si="198"/>
        <v>#N/A</v>
      </c>
      <c r="I159" s="134" t="e">
        <f t="shared" ca="1" si="198"/>
        <v>#N/A</v>
      </c>
      <c r="J159" s="134" t="e">
        <f t="shared" ca="1" si="198"/>
        <v>#N/A</v>
      </c>
      <c r="K159" s="134" t="e">
        <f t="shared" ca="1" si="198"/>
        <v>#N/A</v>
      </c>
      <c r="L159" s="134" t="e">
        <f t="shared" ca="1" si="198"/>
        <v>#N/A</v>
      </c>
      <c r="M159" s="134" t="e">
        <f t="shared" ca="1" si="198"/>
        <v>#N/A</v>
      </c>
      <c r="N159" s="134" t="e">
        <f t="shared" ca="1" si="198"/>
        <v>#N/A</v>
      </c>
      <c r="O159" s="134" t="e">
        <f t="shared" ca="1" si="198"/>
        <v>#N/A</v>
      </c>
      <c r="P159" s="134" t="e">
        <f t="shared" ca="1" si="198"/>
        <v>#N/A</v>
      </c>
      <c r="Q159" s="134" t="e">
        <f t="shared" ca="1" si="198"/>
        <v>#N/A</v>
      </c>
      <c r="R159" s="134" t="e">
        <f t="shared" ca="1" si="198"/>
        <v>#N/A</v>
      </c>
      <c r="S159" s="134" t="e">
        <f t="shared" ca="1" si="198"/>
        <v>#N/A</v>
      </c>
      <c r="T159" s="134" t="e">
        <f t="shared" ca="1" si="198"/>
        <v>#N/A</v>
      </c>
      <c r="U159" s="134" t="e">
        <f t="shared" ca="1" si="198"/>
        <v>#N/A</v>
      </c>
      <c r="V159" s="134" t="e">
        <f t="shared" ca="1" si="198"/>
        <v>#N/A</v>
      </c>
      <c r="W159" s="134" t="e">
        <f t="shared" ca="1" si="198"/>
        <v>#N/A</v>
      </c>
      <c r="X159" s="134" t="e">
        <f t="shared" ca="1" si="198"/>
        <v>#N/A</v>
      </c>
      <c r="Y159" s="134" t="e">
        <f t="shared" ca="1" si="198"/>
        <v>#N/A</v>
      </c>
      <c r="Z159" s="134" t="e">
        <f t="shared" ca="1" si="198"/>
        <v>#N/A</v>
      </c>
      <c r="AA159" s="134" t="e">
        <f t="shared" ca="1" si="198"/>
        <v>#N/A</v>
      </c>
      <c r="AB159" s="134" t="e">
        <f t="shared" ca="1" si="198"/>
        <v>#N/A</v>
      </c>
      <c r="AC159" s="134" t="e">
        <f t="shared" ca="1" si="198"/>
        <v>#N/A</v>
      </c>
      <c r="AD159" s="134" t="e">
        <f t="shared" ca="1" si="198"/>
        <v>#N/A</v>
      </c>
      <c r="AE159" s="134" t="e">
        <f t="shared" ca="1" si="198"/>
        <v>#N/A</v>
      </c>
      <c r="AF159" s="134" t="e">
        <f t="shared" ca="1" si="198"/>
        <v>#N/A</v>
      </c>
      <c r="AG159" s="134" t="e">
        <f t="shared" ca="1" si="198"/>
        <v>#N/A</v>
      </c>
      <c r="AH159" s="134" t="e">
        <f t="shared" ca="1" si="198"/>
        <v>#N/A</v>
      </c>
      <c r="AI159" s="134" t="e">
        <f t="shared" ca="1" si="198"/>
        <v>#N/A</v>
      </c>
      <c r="AJ159" s="134" t="e">
        <f t="shared" ca="1" si="198"/>
        <v>#N/A</v>
      </c>
      <c r="AK159" s="134" t="e">
        <f t="shared" ca="1" si="198"/>
        <v>#N/A</v>
      </c>
      <c r="AL159" s="134" t="e">
        <f t="shared" ca="1" si="198"/>
        <v>#N/A</v>
      </c>
      <c r="AM159" s="134" t="e">
        <f t="shared" ca="1" si="198"/>
        <v>#N/A</v>
      </c>
      <c r="AN159" s="134" t="e">
        <f t="shared" ca="1" si="198"/>
        <v>#N/A</v>
      </c>
      <c r="AO159" s="134" t="e">
        <f t="shared" ca="1" si="198"/>
        <v>#N/A</v>
      </c>
      <c r="AP159" s="134" t="e">
        <f t="shared" ca="1" si="198"/>
        <v>#N/A</v>
      </c>
      <c r="AQ159" s="134" t="e">
        <f t="shared" ca="1" si="198"/>
        <v>#N/A</v>
      </c>
      <c r="AR159" s="134" t="e">
        <f t="shared" ca="1" si="198"/>
        <v>#N/A</v>
      </c>
      <c r="AS159" s="134" t="e">
        <f t="shared" ca="1" si="198"/>
        <v>#N/A</v>
      </c>
      <c r="AT159" s="134" t="e">
        <f t="shared" ca="1" si="198"/>
        <v>#N/A</v>
      </c>
      <c r="AU159" s="134" t="e">
        <f t="shared" ca="1" si="198"/>
        <v>#N/A</v>
      </c>
      <c r="AV159" s="134" t="e">
        <f t="shared" ca="1" si="198"/>
        <v>#N/A</v>
      </c>
      <c r="AW159" s="134" t="e">
        <f t="shared" ca="1" si="198"/>
        <v>#N/A</v>
      </c>
      <c r="AX159" s="134" t="e">
        <f t="shared" ca="1" si="198"/>
        <v>#N/A</v>
      </c>
      <c r="AY159" s="134" t="e">
        <f t="shared" ca="1" si="198"/>
        <v>#N/A</v>
      </c>
      <c r="AZ159" s="134" t="e">
        <f t="shared" ca="1" si="198"/>
        <v>#N/A</v>
      </c>
      <c r="BA159" s="134" t="e">
        <f t="shared" ca="1" si="198"/>
        <v>#N/A</v>
      </c>
      <c r="BB159" s="134" t="e">
        <f t="shared" ca="1" si="198"/>
        <v>#N/A</v>
      </c>
      <c r="BC159" s="134" t="e">
        <f t="shared" ca="1" si="198"/>
        <v>#N/A</v>
      </c>
      <c r="BD159" s="134" t="e">
        <f t="shared" ca="1" si="198"/>
        <v>#N/A</v>
      </c>
      <c r="BE159" s="134" t="e">
        <f t="shared" ca="1" si="198"/>
        <v>#N/A</v>
      </c>
      <c r="BF159" s="134" t="e">
        <f t="shared" ca="1" si="198"/>
        <v>#N/A</v>
      </c>
      <c r="BG159" s="134" t="e">
        <f t="shared" ca="1" si="198"/>
        <v>#N/A</v>
      </c>
      <c r="BH159" s="134" t="e">
        <f t="shared" ca="1" si="198"/>
        <v>#N/A</v>
      </c>
      <c r="BI159" s="134" t="e">
        <f t="shared" ca="1" si="198"/>
        <v>#N/A</v>
      </c>
      <c r="BJ159" s="134" t="e">
        <f t="shared" ca="1" si="198"/>
        <v>#N/A</v>
      </c>
      <c r="BK159" s="134" t="e">
        <f t="shared" ca="1" si="198"/>
        <v>#N/A</v>
      </c>
      <c r="BL159" s="134" t="e">
        <f t="shared" ca="1" si="198"/>
        <v>#N/A</v>
      </c>
      <c r="BM159" s="134" t="e">
        <f t="shared" ca="1" si="198"/>
        <v>#N/A</v>
      </c>
      <c r="BN159" s="134" t="e">
        <f t="shared" ca="1" si="198"/>
        <v>#N/A</v>
      </c>
      <c r="BO159" s="134" t="e">
        <f t="shared" ca="1" si="198"/>
        <v>#N/A</v>
      </c>
      <c r="BP159" s="134" t="e">
        <f t="shared" ca="1" si="198"/>
        <v>#N/A</v>
      </c>
      <c r="BQ159" s="134" t="e">
        <f t="shared" ref="BQ159:CZ159" ca="1" si="199">BP159+IF(BQ66&lt;0,BQ66,0)</f>
        <v>#N/A</v>
      </c>
      <c r="BR159" s="134" t="e">
        <f t="shared" ca="1" si="199"/>
        <v>#N/A</v>
      </c>
      <c r="BS159" s="134" t="e">
        <f t="shared" ca="1" si="199"/>
        <v>#N/A</v>
      </c>
      <c r="BT159" s="134" t="e">
        <f t="shared" ca="1" si="199"/>
        <v>#N/A</v>
      </c>
      <c r="BU159" s="134" t="e">
        <f t="shared" ca="1" si="199"/>
        <v>#N/A</v>
      </c>
      <c r="BV159" s="134" t="e">
        <f t="shared" ca="1" si="199"/>
        <v>#N/A</v>
      </c>
      <c r="BW159" s="134" t="e">
        <f t="shared" ca="1" si="199"/>
        <v>#N/A</v>
      </c>
      <c r="BX159" s="134" t="e">
        <f t="shared" ca="1" si="199"/>
        <v>#N/A</v>
      </c>
      <c r="BY159" s="134" t="e">
        <f t="shared" ca="1" si="199"/>
        <v>#N/A</v>
      </c>
      <c r="BZ159" s="134" t="e">
        <f t="shared" ca="1" si="199"/>
        <v>#N/A</v>
      </c>
      <c r="CA159" s="134" t="e">
        <f t="shared" ca="1" si="199"/>
        <v>#N/A</v>
      </c>
      <c r="CB159" s="134" t="e">
        <f t="shared" ca="1" si="199"/>
        <v>#N/A</v>
      </c>
      <c r="CC159" s="134" t="e">
        <f t="shared" ca="1" si="199"/>
        <v>#N/A</v>
      </c>
      <c r="CD159" s="134" t="e">
        <f t="shared" ca="1" si="199"/>
        <v>#N/A</v>
      </c>
      <c r="CE159" s="134" t="e">
        <f t="shared" ca="1" si="199"/>
        <v>#N/A</v>
      </c>
      <c r="CF159" s="134" t="e">
        <f t="shared" ca="1" si="199"/>
        <v>#N/A</v>
      </c>
      <c r="CG159" s="134" t="e">
        <f t="shared" ca="1" si="199"/>
        <v>#N/A</v>
      </c>
      <c r="CH159" s="134" t="e">
        <f t="shared" ca="1" si="199"/>
        <v>#N/A</v>
      </c>
      <c r="CI159" s="134" t="e">
        <f t="shared" ca="1" si="199"/>
        <v>#N/A</v>
      </c>
      <c r="CJ159" s="134" t="e">
        <f t="shared" ca="1" si="199"/>
        <v>#N/A</v>
      </c>
      <c r="CK159" s="134" t="e">
        <f t="shared" ca="1" si="199"/>
        <v>#N/A</v>
      </c>
      <c r="CL159" s="134" t="e">
        <f t="shared" ca="1" si="199"/>
        <v>#N/A</v>
      </c>
      <c r="CM159" s="134" t="e">
        <f t="shared" ca="1" si="199"/>
        <v>#N/A</v>
      </c>
      <c r="CN159" s="134" t="e">
        <f t="shared" ca="1" si="199"/>
        <v>#N/A</v>
      </c>
      <c r="CO159" s="134" t="e">
        <f t="shared" ca="1" si="199"/>
        <v>#N/A</v>
      </c>
      <c r="CP159" s="134" t="e">
        <f t="shared" ca="1" si="199"/>
        <v>#N/A</v>
      </c>
      <c r="CQ159" s="134" t="e">
        <f t="shared" ca="1" si="199"/>
        <v>#N/A</v>
      </c>
      <c r="CR159" s="134" t="e">
        <f t="shared" ca="1" si="199"/>
        <v>#N/A</v>
      </c>
      <c r="CS159" s="134" t="e">
        <f t="shared" ca="1" si="199"/>
        <v>#N/A</v>
      </c>
      <c r="CT159" s="134" t="e">
        <f t="shared" ca="1" si="199"/>
        <v>#N/A</v>
      </c>
      <c r="CU159" s="134" t="e">
        <f t="shared" ca="1" si="199"/>
        <v>#N/A</v>
      </c>
      <c r="CV159" s="134" t="e">
        <f t="shared" ca="1" si="199"/>
        <v>#N/A</v>
      </c>
      <c r="CW159" s="134" t="e">
        <f t="shared" ca="1" si="199"/>
        <v>#N/A</v>
      </c>
      <c r="CX159" s="134" t="e">
        <f t="shared" ca="1" si="199"/>
        <v>#N/A</v>
      </c>
      <c r="CY159" s="134" t="e">
        <f t="shared" ca="1" si="199"/>
        <v>#N/A</v>
      </c>
      <c r="CZ159" s="134" t="e">
        <f t="shared" ca="1" si="199"/>
        <v>#N/A</v>
      </c>
      <c r="DA159" s="134"/>
    </row>
    <row r="160" spans="1:105">
      <c r="A160" s="189" t="s">
        <v>206</v>
      </c>
      <c r="E160" s="134" t="e">
        <f ca="1">D160+IF(E156&gt;0, 0, E66-D156)</f>
        <v>#N/A</v>
      </c>
      <c r="F160" s="134" t="e">
        <f t="shared" ref="F160:BQ160" ca="1" si="200">E160+IF(F156&gt;0, 0, F66-E156)</f>
        <v>#N/A</v>
      </c>
      <c r="G160" s="134" t="e">
        <f t="shared" ca="1" si="200"/>
        <v>#N/A</v>
      </c>
      <c r="H160" s="134" t="e">
        <f t="shared" ca="1" si="200"/>
        <v>#N/A</v>
      </c>
      <c r="I160" s="134" t="e">
        <f t="shared" ca="1" si="200"/>
        <v>#N/A</v>
      </c>
      <c r="J160" s="134" t="e">
        <f t="shared" ca="1" si="200"/>
        <v>#N/A</v>
      </c>
      <c r="K160" s="134" t="e">
        <f t="shared" ca="1" si="200"/>
        <v>#N/A</v>
      </c>
      <c r="L160" s="134" t="e">
        <f t="shared" ca="1" si="200"/>
        <v>#N/A</v>
      </c>
      <c r="M160" s="134" t="e">
        <f t="shared" ca="1" si="200"/>
        <v>#N/A</v>
      </c>
      <c r="N160" s="134" t="e">
        <f t="shared" ca="1" si="200"/>
        <v>#N/A</v>
      </c>
      <c r="O160" s="134" t="e">
        <f t="shared" ca="1" si="200"/>
        <v>#N/A</v>
      </c>
      <c r="P160" s="134" t="e">
        <f t="shared" ca="1" si="200"/>
        <v>#N/A</v>
      </c>
      <c r="Q160" s="134" t="e">
        <f t="shared" ca="1" si="200"/>
        <v>#N/A</v>
      </c>
      <c r="R160" s="134" t="e">
        <f t="shared" ca="1" si="200"/>
        <v>#N/A</v>
      </c>
      <c r="S160" s="134" t="e">
        <f t="shared" ca="1" si="200"/>
        <v>#N/A</v>
      </c>
      <c r="T160" s="134" t="e">
        <f t="shared" ca="1" si="200"/>
        <v>#N/A</v>
      </c>
      <c r="U160" s="134" t="e">
        <f t="shared" ca="1" si="200"/>
        <v>#N/A</v>
      </c>
      <c r="V160" s="134" t="e">
        <f t="shared" ca="1" si="200"/>
        <v>#N/A</v>
      </c>
      <c r="W160" s="134" t="e">
        <f t="shared" ca="1" si="200"/>
        <v>#N/A</v>
      </c>
      <c r="X160" s="134" t="e">
        <f t="shared" ca="1" si="200"/>
        <v>#N/A</v>
      </c>
      <c r="Y160" s="134" t="e">
        <f t="shared" ca="1" si="200"/>
        <v>#N/A</v>
      </c>
      <c r="Z160" s="134" t="e">
        <f t="shared" ca="1" si="200"/>
        <v>#N/A</v>
      </c>
      <c r="AA160" s="134" t="e">
        <f t="shared" ca="1" si="200"/>
        <v>#N/A</v>
      </c>
      <c r="AB160" s="134" t="e">
        <f t="shared" ca="1" si="200"/>
        <v>#N/A</v>
      </c>
      <c r="AC160" s="134" t="e">
        <f t="shared" ca="1" si="200"/>
        <v>#N/A</v>
      </c>
      <c r="AD160" s="134" t="e">
        <f t="shared" ca="1" si="200"/>
        <v>#N/A</v>
      </c>
      <c r="AE160" s="134" t="e">
        <f t="shared" ca="1" si="200"/>
        <v>#N/A</v>
      </c>
      <c r="AF160" s="134" t="e">
        <f t="shared" ca="1" si="200"/>
        <v>#N/A</v>
      </c>
      <c r="AG160" s="134" t="e">
        <f t="shared" ca="1" si="200"/>
        <v>#N/A</v>
      </c>
      <c r="AH160" s="134" t="e">
        <f t="shared" ca="1" si="200"/>
        <v>#N/A</v>
      </c>
      <c r="AI160" s="134" t="e">
        <f t="shared" ca="1" si="200"/>
        <v>#N/A</v>
      </c>
      <c r="AJ160" s="134" t="e">
        <f t="shared" ca="1" si="200"/>
        <v>#N/A</v>
      </c>
      <c r="AK160" s="134" t="e">
        <f t="shared" ca="1" si="200"/>
        <v>#N/A</v>
      </c>
      <c r="AL160" s="134" t="e">
        <f t="shared" ca="1" si="200"/>
        <v>#N/A</v>
      </c>
      <c r="AM160" s="134" t="e">
        <f t="shared" ca="1" si="200"/>
        <v>#N/A</v>
      </c>
      <c r="AN160" s="134" t="e">
        <f t="shared" ca="1" si="200"/>
        <v>#N/A</v>
      </c>
      <c r="AO160" s="134" t="e">
        <f t="shared" ca="1" si="200"/>
        <v>#N/A</v>
      </c>
      <c r="AP160" s="134" t="e">
        <f t="shared" ca="1" si="200"/>
        <v>#N/A</v>
      </c>
      <c r="AQ160" s="134" t="e">
        <f t="shared" ca="1" si="200"/>
        <v>#N/A</v>
      </c>
      <c r="AR160" s="134" t="e">
        <f t="shared" ca="1" si="200"/>
        <v>#N/A</v>
      </c>
      <c r="AS160" s="134" t="e">
        <f t="shared" ca="1" si="200"/>
        <v>#N/A</v>
      </c>
      <c r="AT160" s="134" t="e">
        <f t="shared" ca="1" si="200"/>
        <v>#N/A</v>
      </c>
      <c r="AU160" s="134" t="e">
        <f t="shared" ca="1" si="200"/>
        <v>#N/A</v>
      </c>
      <c r="AV160" s="134" t="e">
        <f t="shared" ca="1" si="200"/>
        <v>#N/A</v>
      </c>
      <c r="AW160" s="134" t="e">
        <f t="shared" ca="1" si="200"/>
        <v>#N/A</v>
      </c>
      <c r="AX160" s="134" t="e">
        <f t="shared" ca="1" si="200"/>
        <v>#N/A</v>
      </c>
      <c r="AY160" s="134" t="e">
        <f t="shared" ca="1" si="200"/>
        <v>#N/A</v>
      </c>
      <c r="AZ160" s="134" t="e">
        <f t="shared" ca="1" si="200"/>
        <v>#N/A</v>
      </c>
      <c r="BA160" s="134" t="e">
        <f t="shared" ca="1" si="200"/>
        <v>#N/A</v>
      </c>
      <c r="BB160" s="134" t="e">
        <f t="shared" ca="1" si="200"/>
        <v>#N/A</v>
      </c>
      <c r="BC160" s="134" t="e">
        <f t="shared" ca="1" si="200"/>
        <v>#N/A</v>
      </c>
      <c r="BD160" s="134" t="e">
        <f t="shared" ca="1" si="200"/>
        <v>#N/A</v>
      </c>
      <c r="BE160" s="134" t="e">
        <f t="shared" ca="1" si="200"/>
        <v>#N/A</v>
      </c>
      <c r="BF160" s="134" t="e">
        <f t="shared" ca="1" si="200"/>
        <v>#N/A</v>
      </c>
      <c r="BG160" s="134" t="e">
        <f t="shared" ca="1" si="200"/>
        <v>#N/A</v>
      </c>
      <c r="BH160" s="134" t="e">
        <f t="shared" ca="1" si="200"/>
        <v>#N/A</v>
      </c>
      <c r="BI160" s="134" t="e">
        <f t="shared" ca="1" si="200"/>
        <v>#N/A</v>
      </c>
      <c r="BJ160" s="134" t="e">
        <f t="shared" ca="1" si="200"/>
        <v>#N/A</v>
      </c>
      <c r="BK160" s="134" t="e">
        <f t="shared" ca="1" si="200"/>
        <v>#N/A</v>
      </c>
      <c r="BL160" s="134" t="e">
        <f t="shared" ca="1" si="200"/>
        <v>#N/A</v>
      </c>
      <c r="BM160" s="134" t="e">
        <f t="shared" ca="1" si="200"/>
        <v>#N/A</v>
      </c>
      <c r="BN160" s="134" t="e">
        <f t="shared" ca="1" si="200"/>
        <v>#N/A</v>
      </c>
      <c r="BO160" s="134" t="e">
        <f t="shared" ca="1" si="200"/>
        <v>#N/A</v>
      </c>
      <c r="BP160" s="134" t="e">
        <f t="shared" ca="1" si="200"/>
        <v>#N/A</v>
      </c>
      <c r="BQ160" s="134" t="e">
        <f t="shared" ca="1" si="200"/>
        <v>#N/A</v>
      </c>
      <c r="BR160" s="134" t="e">
        <f t="shared" ref="BR160:CZ160" ca="1" si="201">BQ160+IF(BR156&gt;0, 0, BR66-BQ156)</f>
        <v>#N/A</v>
      </c>
      <c r="BS160" s="134" t="e">
        <f t="shared" ca="1" si="201"/>
        <v>#N/A</v>
      </c>
      <c r="BT160" s="134" t="e">
        <f t="shared" ca="1" si="201"/>
        <v>#N/A</v>
      </c>
      <c r="BU160" s="134" t="e">
        <f t="shared" ca="1" si="201"/>
        <v>#N/A</v>
      </c>
      <c r="BV160" s="134" t="e">
        <f t="shared" ca="1" si="201"/>
        <v>#N/A</v>
      </c>
      <c r="BW160" s="134" t="e">
        <f t="shared" ca="1" si="201"/>
        <v>#N/A</v>
      </c>
      <c r="BX160" s="134" t="e">
        <f t="shared" ca="1" si="201"/>
        <v>#N/A</v>
      </c>
      <c r="BY160" s="134" t="e">
        <f t="shared" ca="1" si="201"/>
        <v>#N/A</v>
      </c>
      <c r="BZ160" s="134" t="e">
        <f t="shared" ca="1" si="201"/>
        <v>#N/A</v>
      </c>
      <c r="CA160" s="134" t="e">
        <f t="shared" ca="1" si="201"/>
        <v>#N/A</v>
      </c>
      <c r="CB160" s="134" t="e">
        <f t="shared" ca="1" si="201"/>
        <v>#N/A</v>
      </c>
      <c r="CC160" s="134" t="e">
        <f t="shared" ca="1" si="201"/>
        <v>#N/A</v>
      </c>
      <c r="CD160" s="134" t="e">
        <f t="shared" ca="1" si="201"/>
        <v>#N/A</v>
      </c>
      <c r="CE160" s="134" t="e">
        <f t="shared" ca="1" si="201"/>
        <v>#N/A</v>
      </c>
      <c r="CF160" s="134" t="e">
        <f t="shared" ca="1" si="201"/>
        <v>#N/A</v>
      </c>
      <c r="CG160" s="134" t="e">
        <f t="shared" ca="1" si="201"/>
        <v>#N/A</v>
      </c>
      <c r="CH160" s="134" t="e">
        <f t="shared" ca="1" si="201"/>
        <v>#N/A</v>
      </c>
      <c r="CI160" s="134" t="e">
        <f t="shared" ca="1" si="201"/>
        <v>#N/A</v>
      </c>
      <c r="CJ160" s="134" t="e">
        <f t="shared" ca="1" si="201"/>
        <v>#N/A</v>
      </c>
      <c r="CK160" s="134" t="e">
        <f t="shared" ca="1" si="201"/>
        <v>#N/A</v>
      </c>
      <c r="CL160" s="134" t="e">
        <f t="shared" ca="1" si="201"/>
        <v>#N/A</v>
      </c>
      <c r="CM160" s="134" t="e">
        <f t="shared" ca="1" si="201"/>
        <v>#N/A</v>
      </c>
      <c r="CN160" s="134" t="e">
        <f t="shared" ca="1" si="201"/>
        <v>#N/A</v>
      </c>
      <c r="CO160" s="134" t="e">
        <f t="shared" ca="1" si="201"/>
        <v>#N/A</v>
      </c>
      <c r="CP160" s="134" t="e">
        <f t="shared" ca="1" si="201"/>
        <v>#N/A</v>
      </c>
      <c r="CQ160" s="134" t="e">
        <f t="shared" ca="1" si="201"/>
        <v>#N/A</v>
      </c>
      <c r="CR160" s="134" t="e">
        <f t="shared" ca="1" si="201"/>
        <v>#N/A</v>
      </c>
      <c r="CS160" s="134" t="e">
        <f t="shared" ca="1" si="201"/>
        <v>#N/A</v>
      </c>
      <c r="CT160" s="134" t="e">
        <f t="shared" ca="1" si="201"/>
        <v>#N/A</v>
      </c>
      <c r="CU160" s="134" t="e">
        <f t="shared" ca="1" si="201"/>
        <v>#N/A</v>
      </c>
      <c r="CV160" s="134" t="e">
        <f t="shared" ca="1" si="201"/>
        <v>#N/A</v>
      </c>
      <c r="CW160" s="134" t="e">
        <f t="shared" ca="1" si="201"/>
        <v>#N/A</v>
      </c>
      <c r="CX160" s="134" t="e">
        <f t="shared" ca="1" si="201"/>
        <v>#N/A</v>
      </c>
      <c r="CY160" s="134" t="e">
        <f t="shared" ca="1" si="201"/>
        <v>#N/A</v>
      </c>
      <c r="CZ160" s="134" t="e">
        <f t="shared" ca="1" si="201"/>
        <v>#N/A</v>
      </c>
      <c r="DA160" s="134"/>
    </row>
    <row r="161" spans="1:105" ht="13.8" thickBot="1">
      <c r="A161" s="195"/>
      <c r="B161" s="174"/>
      <c r="C161" s="174"/>
      <c r="D161" s="174"/>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c r="BL161" s="175"/>
      <c r="BM161" s="175"/>
      <c r="BN161" s="175"/>
      <c r="BO161" s="175"/>
      <c r="BP161" s="175"/>
      <c r="BQ161" s="175"/>
      <c r="BR161" s="175"/>
      <c r="BS161" s="175"/>
      <c r="BT161" s="175"/>
      <c r="BU161" s="175"/>
      <c r="BV161" s="175"/>
      <c r="BW161" s="175"/>
      <c r="BX161" s="175"/>
      <c r="BY161" s="175"/>
      <c r="BZ161" s="175"/>
      <c r="CA161" s="175"/>
      <c r="CB161" s="175"/>
      <c r="CC161" s="175"/>
      <c r="CD161" s="175"/>
      <c r="CE161" s="175"/>
      <c r="CF161" s="175"/>
      <c r="CG161" s="175"/>
      <c r="CH161" s="175"/>
      <c r="CI161" s="175"/>
      <c r="CJ161" s="175"/>
      <c r="CK161" s="175"/>
      <c r="CL161" s="175"/>
      <c r="CM161" s="175"/>
      <c r="CN161" s="175"/>
      <c r="CO161" s="175"/>
      <c r="CP161" s="175"/>
      <c r="CQ161" s="175"/>
      <c r="CR161" s="175"/>
      <c r="CS161" s="175"/>
      <c r="CT161" s="175"/>
      <c r="CU161" s="175"/>
      <c r="CV161" s="175"/>
      <c r="CW161" s="175"/>
      <c r="CX161" s="175"/>
      <c r="CY161" s="175"/>
      <c r="CZ161" s="176"/>
      <c r="DA161" s="134"/>
    </row>
    <row r="162" spans="1:105">
      <c r="W162" s="134"/>
      <c r="X162" s="134"/>
      <c r="Y162" s="134"/>
      <c r="Z162" s="134"/>
      <c r="AA162" s="134"/>
      <c r="AB162" s="134"/>
      <c r="AC162" s="134"/>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4"/>
      <c r="BD162" s="134"/>
      <c r="BE162" s="134"/>
      <c r="BF162" s="134"/>
      <c r="BG162" s="134"/>
      <c r="BH162" s="134"/>
      <c r="BI162" s="134"/>
      <c r="BJ162" s="134"/>
      <c r="BK162" s="134"/>
      <c r="BL162" s="134"/>
      <c r="BM162" s="134"/>
      <c r="BN162" s="134"/>
      <c r="BO162" s="134"/>
      <c r="BP162" s="134"/>
      <c r="BQ162" s="134"/>
      <c r="BR162" s="134"/>
      <c r="BS162" s="134"/>
      <c r="BT162" s="134"/>
      <c r="BU162" s="134"/>
      <c r="BV162" s="134"/>
      <c r="BW162" s="134"/>
      <c r="BX162" s="134"/>
      <c r="BY162" s="134"/>
      <c r="BZ162" s="134"/>
      <c r="CA162" s="134"/>
      <c r="CB162" s="134"/>
      <c r="CC162" s="134"/>
      <c r="CD162" s="134"/>
      <c r="CE162" s="134"/>
      <c r="CF162" s="134"/>
      <c r="CG162" s="134"/>
      <c r="CH162" s="134"/>
      <c r="CI162" s="134"/>
      <c r="CJ162" s="134"/>
      <c r="CK162" s="134"/>
      <c r="CL162" s="134"/>
      <c r="CM162" s="134"/>
      <c r="CN162" s="134"/>
      <c r="CO162" s="134"/>
      <c r="CP162" s="134"/>
      <c r="CQ162" s="134"/>
      <c r="CR162" s="134"/>
      <c r="CS162" s="134"/>
      <c r="CT162" s="134"/>
      <c r="CU162" s="134"/>
      <c r="CV162" s="134"/>
      <c r="CW162" s="134"/>
      <c r="CX162" s="134"/>
      <c r="CY162" s="134"/>
      <c r="CZ162" s="134"/>
      <c r="DA162" s="134"/>
    </row>
    <row r="163" spans="1:105">
      <c r="A163" s="133" t="s">
        <v>207</v>
      </c>
      <c r="C163" s="136" t="s">
        <v>208</v>
      </c>
      <c r="E163" s="123">
        <f>'סיכום ויזואלי'!I6</f>
        <v>0</v>
      </c>
      <c r="F163" s="123">
        <f>SUMPRODUCT((YEAR('תכנון הבראה'!$D$18:$D$21)=YEAR(F$5))*(MONTH('תכנון הבראה'!$D$18:$D$21)=MONTH(F$5))*('תכנון הבראה'!$C$18:$C$21))</f>
        <v>0</v>
      </c>
      <c r="G163" s="123">
        <f>SUMPRODUCT((YEAR('תכנון הבראה'!$D$18:$D$21)=YEAR(G$5))*(MONTH('תכנון הבראה'!$D$18:$D$21)=MONTH(G$5))*('תכנון הבראה'!$C$18:$C$21))</f>
        <v>0</v>
      </c>
      <c r="H163" s="123">
        <f>SUMPRODUCT((YEAR('תכנון הבראה'!$D$18:$D$21)=YEAR(H$5))*(MONTH('תכנון הבראה'!$D$18:$D$21)=MONTH(H$5))*('תכנון הבראה'!$C$18:$C$21))</f>
        <v>0</v>
      </c>
      <c r="I163" s="123">
        <f>SUMPRODUCT((YEAR('תכנון הבראה'!$D$18:$D$21)=YEAR(I$5))*(MONTH('תכנון הבראה'!$D$18:$D$21)=MONTH(I$5))*('תכנון הבראה'!$C$18:$C$21))</f>
        <v>0</v>
      </c>
      <c r="J163" s="123">
        <f>SUMPRODUCT((YEAR('תכנון הבראה'!$D$18:$D$21)=YEAR(J$5))*(MONTH('תכנון הבראה'!$D$18:$D$21)=MONTH(J$5))*('תכנון הבראה'!$C$18:$C$21))</f>
        <v>0</v>
      </c>
      <c r="K163" s="123">
        <f>SUMPRODUCT((YEAR('תכנון הבראה'!$D$18:$D$21)=YEAR(K$5))*(MONTH('תכנון הבראה'!$D$18:$D$21)=MONTH(K$5))*('תכנון הבראה'!$C$18:$C$21))</f>
        <v>0</v>
      </c>
      <c r="L163" s="123">
        <f>SUMPRODUCT((YEAR('תכנון הבראה'!$D$18:$D$21)=YEAR(L$5))*(MONTH('תכנון הבראה'!$D$18:$D$21)=MONTH(L$5))*('תכנון הבראה'!$C$18:$C$21))</f>
        <v>0</v>
      </c>
      <c r="M163" s="123">
        <f>SUMPRODUCT((YEAR('תכנון הבראה'!$D$18:$D$21)=YEAR(M$5))*(MONTH('תכנון הבראה'!$D$18:$D$21)=MONTH(M$5))*('תכנון הבראה'!$C$18:$C$21))</f>
        <v>0</v>
      </c>
      <c r="N163" s="123">
        <f>SUMPRODUCT((YEAR('תכנון הבראה'!$D$18:$D$21)=YEAR(N$5))*(MONTH('תכנון הבראה'!$D$18:$D$21)=MONTH(N$5))*('תכנון הבראה'!$C$18:$C$21))</f>
        <v>0</v>
      </c>
      <c r="O163" s="123">
        <f>SUMPRODUCT((YEAR('תכנון הבראה'!$D$18:$D$21)=YEAR(O$5))*(MONTH('תכנון הבראה'!$D$18:$D$21)=MONTH(O$5))*('תכנון הבראה'!$C$18:$C$21))</f>
        <v>0</v>
      </c>
      <c r="P163" s="123">
        <f>SUMPRODUCT((YEAR('תכנון הבראה'!$D$18:$D$21)=YEAR(P$5))*(MONTH('תכנון הבראה'!$D$18:$D$21)=MONTH(P$5))*('תכנון הבראה'!$C$18:$C$21))</f>
        <v>0</v>
      </c>
      <c r="Q163" s="123">
        <f>SUMPRODUCT((YEAR('תכנון הבראה'!$D$18:$D$21)=YEAR(Q$5))*(MONTH('תכנון הבראה'!$D$18:$D$21)=MONTH(Q$5))*('תכנון הבראה'!$C$18:$C$21))</f>
        <v>0</v>
      </c>
      <c r="R163" s="123">
        <f>SUMPRODUCT((YEAR('תכנון הבראה'!$D$18:$D$21)=YEAR(R$5))*(MONTH('תכנון הבראה'!$D$18:$D$21)=MONTH(R$5))*('תכנון הבראה'!$C$18:$C$21))</f>
        <v>0</v>
      </c>
      <c r="S163" s="123">
        <f>SUMPRODUCT((YEAR('תכנון הבראה'!$D$18:$D$21)=YEAR(S$5))*(MONTH('תכנון הבראה'!$D$18:$D$21)=MONTH(S$5))*('תכנון הבראה'!$C$18:$C$21))</f>
        <v>0</v>
      </c>
      <c r="T163" s="123">
        <f>SUMPRODUCT((YEAR('תכנון הבראה'!$D$18:$D$21)=YEAR(T$5))*(MONTH('תכנון הבראה'!$D$18:$D$21)=MONTH(T$5))*('תכנון הבראה'!$C$18:$C$21))</f>
        <v>0</v>
      </c>
      <c r="U163" s="123">
        <f>SUMPRODUCT((YEAR('תכנון הבראה'!$D$18:$D$21)=YEAR(U$5))*(MONTH('תכנון הבראה'!$D$18:$D$21)=MONTH(U$5))*('תכנון הבראה'!$C$18:$C$21))</f>
        <v>0</v>
      </c>
      <c r="V163" s="123">
        <f>SUMPRODUCT((YEAR('תכנון הבראה'!$D$18:$D$21)=YEAR(V$5))*(MONTH('תכנון הבראה'!$D$18:$D$21)=MONTH(V$5))*('תכנון הבראה'!$C$18:$C$21))</f>
        <v>0</v>
      </c>
      <c r="W163" s="123">
        <f>SUMPRODUCT((YEAR('תכנון הבראה'!$D$18:$D$21)=YEAR(W$5))*(MONTH('תכנון הבראה'!$D$18:$D$21)=MONTH(W$5))*('תכנון הבראה'!$C$18:$C$21))</f>
        <v>0</v>
      </c>
      <c r="X163" s="123">
        <f>SUMPRODUCT((YEAR('תכנון הבראה'!$D$18:$D$21)=YEAR(X$5))*(MONTH('תכנון הבראה'!$D$18:$D$21)=MONTH(X$5))*('תכנון הבראה'!$C$18:$C$21))</f>
        <v>0</v>
      </c>
      <c r="Y163" s="123">
        <f>SUMPRODUCT((YEAR('תכנון הבראה'!$D$18:$D$21)=YEAR(Y$5))*(MONTH('תכנון הבראה'!$D$18:$D$21)=MONTH(Y$5))*('תכנון הבראה'!$C$18:$C$21))</f>
        <v>0</v>
      </c>
      <c r="Z163" s="123">
        <f>SUMPRODUCT((YEAR('תכנון הבראה'!$D$18:$D$21)=YEAR(Z$5))*(MONTH('תכנון הבראה'!$D$18:$D$21)=MONTH(Z$5))*('תכנון הבראה'!$C$18:$C$21))</f>
        <v>0</v>
      </c>
      <c r="AA163" s="123">
        <f>SUMPRODUCT((YEAR('תכנון הבראה'!$D$18:$D$21)=YEAR(AA$5))*(MONTH('תכנון הבראה'!$D$18:$D$21)=MONTH(AA$5))*('תכנון הבראה'!$C$18:$C$21))</f>
        <v>0</v>
      </c>
      <c r="AB163" s="123">
        <f>SUMPRODUCT((YEAR('תכנון הבראה'!$D$18:$D$21)=YEAR(AB$5))*(MONTH('תכנון הבראה'!$D$18:$D$21)=MONTH(AB$5))*('תכנון הבראה'!$C$18:$C$21))</f>
        <v>0</v>
      </c>
      <c r="AC163" s="123">
        <f>SUMPRODUCT((YEAR('תכנון הבראה'!$D$18:$D$21)=YEAR(AC$5))*(MONTH('תכנון הבראה'!$D$18:$D$21)=MONTH(AC$5))*('תכנון הבראה'!$C$18:$C$21))</f>
        <v>0</v>
      </c>
      <c r="AD163" s="123">
        <f>SUMPRODUCT((YEAR('תכנון הבראה'!$D$18:$D$21)=YEAR(AD$5))*(MONTH('תכנון הבראה'!$D$18:$D$21)=MONTH(AD$5))*('תכנון הבראה'!$C$18:$C$21))</f>
        <v>0</v>
      </c>
      <c r="AE163" s="123">
        <f>SUMPRODUCT((YEAR('תכנון הבראה'!$D$18:$D$21)=YEAR(AE$5))*(MONTH('תכנון הבראה'!$D$18:$D$21)=MONTH(AE$5))*('תכנון הבראה'!$C$18:$C$21))</f>
        <v>0</v>
      </c>
      <c r="AF163" s="123">
        <f>SUMPRODUCT((YEAR('תכנון הבראה'!$D$18:$D$21)=YEAR(AF$5))*(MONTH('תכנון הבראה'!$D$18:$D$21)=MONTH(AF$5))*('תכנון הבראה'!$C$18:$C$21))</f>
        <v>0</v>
      </c>
      <c r="AG163" s="123">
        <f>SUMPRODUCT((YEAR('תכנון הבראה'!$D$18:$D$21)=YEAR(AG$5))*(MONTH('תכנון הבראה'!$D$18:$D$21)=MONTH(AG$5))*('תכנון הבראה'!$C$18:$C$21))</f>
        <v>0</v>
      </c>
      <c r="AH163" s="123">
        <f>SUMPRODUCT((YEAR('תכנון הבראה'!$D$18:$D$21)=YEAR(AH$5))*(MONTH('תכנון הבראה'!$D$18:$D$21)=MONTH(AH$5))*('תכנון הבראה'!$C$18:$C$21))</f>
        <v>0</v>
      </c>
      <c r="AI163" s="123">
        <f>SUMPRODUCT((YEAR('תכנון הבראה'!$D$18:$D$21)=YEAR(AI$5))*(MONTH('תכנון הבראה'!$D$18:$D$21)=MONTH(AI$5))*('תכנון הבראה'!$C$18:$C$21))</f>
        <v>0</v>
      </c>
      <c r="AJ163" s="123">
        <f>SUMPRODUCT((YEAR('תכנון הבראה'!$D$18:$D$21)=YEAR(AJ$5))*(MONTH('תכנון הבראה'!$D$18:$D$21)=MONTH(AJ$5))*('תכנון הבראה'!$C$18:$C$21))</f>
        <v>0</v>
      </c>
      <c r="AK163" s="123">
        <f>SUMPRODUCT((YEAR('תכנון הבראה'!$D$18:$D$21)=YEAR(AK$5))*(MONTH('תכנון הבראה'!$D$18:$D$21)=MONTH(AK$5))*('תכנון הבראה'!$C$18:$C$21))</f>
        <v>0</v>
      </c>
      <c r="AL163" s="123">
        <f>SUMPRODUCT((YEAR('תכנון הבראה'!$D$18:$D$21)=YEAR(AL$5))*(MONTH('תכנון הבראה'!$D$18:$D$21)=MONTH(AL$5))*('תכנון הבראה'!$C$18:$C$21))</f>
        <v>0</v>
      </c>
      <c r="AM163" s="123">
        <f>SUMPRODUCT((YEAR('תכנון הבראה'!$D$18:$D$21)=YEAR(AM$5))*(MONTH('תכנון הבראה'!$D$18:$D$21)=MONTH(AM$5))*('תכנון הבראה'!$C$18:$C$21))</f>
        <v>0</v>
      </c>
      <c r="AN163" s="123">
        <f>SUMPRODUCT((YEAR('תכנון הבראה'!$D$18:$D$21)=YEAR(AN$5))*(MONTH('תכנון הבראה'!$D$18:$D$21)=MONTH(AN$5))*('תכנון הבראה'!$C$18:$C$21))</f>
        <v>0</v>
      </c>
      <c r="AO163" s="123">
        <f>SUMPRODUCT((YEAR('תכנון הבראה'!$D$18:$D$21)=YEAR(AO$5))*(MONTH('תכנון הבראה'!$D$18:$D$21)=MONTH(AO$5))*('תכנון הבראה'!$C$18:$C$21))</f>
        <v>0</v>
      </c>
      <c r="AP163" s="123">
        <f>SUMPRODUCT((YEAR('תכנון הבראה'!$D$18:$D$21)=YEAR(AP$5))*(MONTH('תכנון הבראה'!$D$18:$D$21)=MONTH(AP$5))*('תכנון הבראה'!$C$18:$C$21))</f>
        <v>0</v>
      </c>
      <c r="AQ163" s="123">
        <f>SUMPRODUCT((YEAR('תכנון הבראה'!$D$18:$D$21)=YEAR(AQ$5))*(MONTH('תכנון הבראה'!$D$18:$D$21)=MONTH(AQ$5))*('תכנון הבראה'!$C$18:$C$21))</f>
        <v>0</v>
      </c>
      <c r="AR163" s="123">
        <f>SUMPRODUCT((YEAR('תכנון הבראה'!$D$18:$D$21)=YEAR(AR$5))*(MONTH('תכנון הבראה'!$D$18:$D$21)=MONTH(AR$5))*('תכנון הבראה'!$C$18:$C$21))</f>
        <v>0</v>
      </c>
      <c r="AS163" s="123">
        <f>SUMPRODUCT((YEAR('תכנון הבראה'!$D$18:$D$21)=YEAR(AS$5))*(MONTH('תכנון הבראה'!$D$18:$D$21)=MONTH(AS$5))*('תכנון הבראה'!$C$18:$C$21))</f>
        <v>0</v>
      </c>
      <c r="AT163" s="123">
        <f>SUMPRODUCT((YEAR('תכנון הבראה'!$D$18:$D$21)=YEAR(AT$5))*(MONTH('תכנון הבראה'!$D$18:$D$21)=MONTH(AT$5))*('תכנון הבראה'!$C$18:$C$21))</f>
        <v>0</v>
      </c>
      <c r="AU163" s="123">
        <f>SUMPRODUCT((YEAR('תכנון הבראה'!$D$18:$D$21)=YEAR(AU$5))*(MONTH('תכנון הבראה'!$D$18:$D$21)=MONTH(AU$5))*('תכנון הבראה'!$C$18:$C$21))</f>
        <v>0</v>
      </c>
      <c r="AV163" s="123">
        <f>SUMPRODUCT((YEAR('תכנון הבראה'!$D$18:$D$21)=YEAR(AV$5))*(MONTH('תכנון הבראה'!$D$18:$D$21)=MONTH(AV$5))*('תכנון הבראה'!$C$18:$C$21))</f>
        <v>0</v>
      </c>
      <c r="AW163" s="123">
        <f>SUMPRODUCT((YEAR('תכנון הבראה'!$D$18:$D$21)=YEAR(AW$5))*(MONTH('תכנון הבראה'!$D$18:$D$21)=MONTH(AW$5))*('תכנון הבראה'!$C$18:$C$21))</f>
        <v>0</v>
      </c>
      <c r="AX163" s="123">
        <f>SUMPRODUCT((YEAR('תכנון הבראה'!$D$18:$D$21)=YEAR(AX$5))*(MONTH('תכנון הבראה'!$D$18:$D$21)=MONTH(AX$5))*('תכנון הבראה'!$C$18:$C$21))</f>
        <v>0</v>
      </c>
      <c r="AY163" s="123">
        <f>SUMPRODUCT((YEAR('תכנון הבראה'!$D$18:$D$21)=YEAR(AY$5))*(MONTH('תכנון הבראה'!$D$18:$D$21)=MONTH(AY$5))*('תכנון הבראה'!$C$18:$C$21))</f>
        <v>0</v>
      </c>
      <c r="AZ163" s="123">
        <f>SUMPRODUCT((YEAR('תכנון הבראה'!$D$18:$D$21)=YEAR(AZ$5))*(MONTH('תכנון הבראה'!$D$18:$D$21)=MONTH(AZ$5))*('תכנון הבראה'!$C$18:$C$21))</f>
        <v>0</v>
      </c>
      <c r="BA163" s="123">
        <f>SUMPRODUCT((YEAR('תכנון הבראה'!$D$18:$D$21)=YEAR(BA$5))*(MONTH('תכנון הבראה'!$D$18:$D$21)=MONTH(BA$5))*('תכנון הבראה'!$C$18:$C$21))</f>
        <v>0</v>
      </c>
      <c r="BB163" s="123">
        <f>SUMPRODUCT((YEAR('תכנון הבראה'!$D$18:$D$21)=YEAR(BB$5))*(MONTH('תכנון הבראה'!$D$18:$D$21)=MONTH(BB$5))*('תכנון הבראה'!$C$18:$C$21))</f>
        <v>0</v>
      </c>
      <c r="BC163" s="123">
        <f>SUMPRODUCT((YEAR('תכנון הבראה'!$D$18:$D$21)=YEAR(BC$5))*(MONTH('תכנון הבראה'!$D$18:$D$21)=MONTH(BC$5))*('תכנון הבראה'!$C$18:$C$21))</f>
        <v>0</v>
      </c>
      <c r="BD163" s="123">
        <f>SUMPRODUCT((YEAR('תכנון הבראה'!$D$18:$D$21)=YEAR(BD$5))*(MONTH('תכנון הבראה'!$D$18:$D$21)=MONTH(BD$5))*('תכנון הבראה'!$C$18:$C$21))</f>
        <v>0</v>
      </c>
      <c r="BE163" s="123">
        <f>SUMPRODUCT((YEAR('תכנון הבראה'!$D$18:$D$21)=YEAR(BE$5))*(MONTH('תכנון הבראה'!$D$18:$D$21)=MONTH(BE$5))*('תכנון הבראה'!$C$18:$C$21))</f>
        <v>0</v>
      </c>
      <c r="BF163" s="123">
        <f>SUMPRODUCT((YEAR('תכנון הבראה'!$D$18:$D$21)=YEAR(BF$5))*(MONTH('תכנון הבראה'!$D$18:$D$21)=MONTH(BF$5))*('תכנון הבראה'!$C$18:$C$21))</f>
        <v>0</v>
      </c>
      <c r="BG163" s="123">
        <f>SUMPRODUCT((YEAR('תכנון הבראה'!$D$18:$D$21)=YEAR(BG$5))*(MONTH('תכנון הבראה'!$D$18:$D$21)=MONTH(BG$5))*('תכנון הבראה'!$C$18:$C$21))</f>
        <v>0</v>
      </c>
      <c r="BH163" s="123">
        <f>SUMPRODUCT((YEAR('תכנון הבראה'!$D$18:$D$21)=YEAR(BH$5))*(MONTH('תכנון הבראה'!$D$18:$D$21)=MONTH(BH$5))*('תכנון הבראה'!$C$18:$C$21))</f>
        <v>0</v>
      </c>
      <c r="BI163" s="123">
        <f>SUMPRODUCT((YEAR('תכנון הבראה'!$D$18:$D$21)=YEAR(BI$5))*(MONTH('תכנון הבראה'!$D$18:$D$21)=MONTH(BI$5))*('תכנון הבראה'!$C$18:$C$21))</f>
        <v>0</v>
      </c>
      <c r="BJ163" s="123">
        <f>SUMPRODUCT((YEAR('תכנון הבראה'!$D$18:$D$21)=YEAR(BJ$5))*(MONTH('תכנון הבראה'!$D$18:$D$21)=MONTH(BJ$5))*('תכנון הבראה'!$C$18:$C$21))</f>
        <v>0</v>
      </c>
      <c r="BK163" s="123">
        <f>SUMPRODUCT((YEAR('תכנון הבראה'!$D$18:$D$21)=YEAR(BK$5))*(MONTH('תכנון הבראה'!$D$18:$D$21)=MONTH(BK$5))*('תכנון הבראה'!$C$18:$C$21))</f>
        <v>0</v>
      </c>
      <c r="BL163" s="123">
        <f>SUMPRODUCT((YEAR('תכנון הבראה'!$D$18:$D$21)=YEAR(BL$5))*(MONTH('תכנון הבראה'!$D$18:$D$21)=MONTH(BL$5))*('תכנון הבראה'!$C$18:$C$21))</f>
        <v>0</v>
      </c>
      <c r="BM163" s="123">
        <f>SUMPRODUCT((YEAR('תכנון הבראה'!$D$18:$D$21)=YEAR(BM$5))*(MONTH('תכנון הבראה'!$D$18:$D$21)=MONTH(BM$5))*('תכנון הבראה'!$C$18:$C$21))</f>
        <v>0</v>
      </c>
      <c r="BN163" s="123">
        <f>SUMPRODUCT((YEAR('תכנון הבראה'!$D$18:$D$21)=YEAR(BN$5))*(MONTH('תכנון הבראה'!$D$18:$D$21)=MONTH(BN$5))*('תכנון הבראה'!$C$18:$C$21))</f>
        <v>0</v>
      </c>
      <c r="BO163" s="123">
        <f>SUMPRODUCT((YEAR('תכנון הבראה'!$D$18:$D$21)=YEAR(BO$5))*(MONTH('תכנון הבראה'!$D$18:$D$21)=MONTH(BO$5))*('תכנון הבראה'!$C$18:$C$21))</f>
        <v>0</v>
      </c>
      <c r="BP163" s="123">
        <f>SUMPRODUCT((YEAR('תכנון הבראה'!$D$18:$D$21)=YEAR(BP$5))*(MONTH('תכנון הבראה'!$D$18:$D$21)=MONTH(BP$5))*('תכנון הבראה'!$C$18:$C$21))</f>
        <v>0</v>
      </c>
      <c r="BQ163" s="123">
        <f>SUMPRODUCT((YEAR('תכנון הבראה'!$D$18:$D$21)=YEAR(BQ$5))*(MONTH('תכנון הבראה'!$D$18:$D$21)=MONTH(BQ$5))*('תכנון הבראה'!$C$18:$C$21))</f>
        <v>0</v>
      </c>
      <c r="BR163" s="123">
        <f>SUMPRODUCT((YEAR('תכנון הבראה'!$D$18:$D$21)=YEAR(BR$5))*(MONTH('תכנון הבראה'!$D$18:$D$21)=MONTH(BR$5))*('תכנון הבראה'!$C$18:$C$21))</f>
        <v>0</v>
      </c>
      <c r="BS163" s="123">
        <f>SUMPRODUCT((YEAR('תכנון הבראה'!$D$18:$D$21)=YEAR(BS$5))*(MONTH('תכנון הבראה'!$D$18:$D$21)=MONTH(BS$5))*('תכנון הבראה'!$C$18:$C$21))</f>
        <v>0</v>
      </c>
      <c r="BT163" s="123">
        <f>SUMPRODUCT((YEAR('תכנון הבראה'!$D$18:$D$21)=YEAR(BT$5))*(MONTH('תכנון הבראה'!$D$18:$D$21)=MONTH(BT$5))*('תכנון הבראה'!$C$18:$C$21))</f>
        <v>0</v>
      </c>
      <c r="BU163" s="123">
        <f>SUMPRODUCT((YEAR('תכנון הבראה'!$D$18:$D$21)=YEAR(BU$5))*(MONTH('תכנון הבראה'!$D$18:$D$21)=MONTH(BU$5))*('תכנון הבראה'!$C$18:$C$21))</f>
        <v>0</v>
      </c>
      <c r="BV163" s="123">
        <f>SUMPRODUCT((YEAR('תכנון הבראה'!$D$18:$D$21)=YEAR(BV$5))*(MONTH('תכנון הבראה'!$D$18:$D$21)=MONTH(BV$5))*('תכנון הבראה'!$C$18:$C$21))</f>
        <v>0</v>
      </c>
      <c r="BW163" s="123">
        <f>SUMPRODUCT((YEAR('תכנון הבראה'!$D$18:$D$21)=YEAR(BW$5))*(MONTH('תכנון הבראה'!$D$18:$D$21)=MONTH(BW$5))*('תכנון הבראה'!$C$18:$C$21))</f>
        <v>0</v>
      </c>
      <c r="BX163" s="123">
        <f>SUMPRODUCT((YEAR('תכנון הבראה'!$D$18:$D$21)=YEAR(BX$5))*(MONTH('תכנון הבראה'!$D$18:$D$21)=MONTH(BX$5))*('תכנון הבראה'!$C$18:$C$21))</f>
        <v>0</v>
      </c>
      <c r="BY163" s="123">
        <f>SUMPRODUCT((YEAR('תכנון הבראה'!$D$18:$D$21)=YEAR(BY$5))*(MONTH('תכנון הבראה'!$D$18:$D$21)=MONTH(BY$5))*('תכנון הבראה'!$C$18:$C$21))</f>
        <v>0</v>
      </c>
      <c r="BZ163" s="123">
        <f>SUMPRODUCT((YEAR('תכנון הבראה'!$D$18:$D$21)=YEAR(BZ$5))*(MONTH('תכנון הבראה'!$D$18:$D$21)=MONTH(BZ$5))*('תכנון הבראה'!$C$18:$C$21))</f>
        <v>0</v>
      </c>
      <c r="CA163" s="123">
        <f>SUMPRODUCT((YEAR('תכנון הבראה'!$D$18:$D$21)=YEAR(CA$5))*(MONTH('תכנון הבראה'!$D$18:$D$21)=MONTH(CA$5))*('תכנון הבראה'!$C$18:$C$21))</f>
        <v>0</v>
      </c>
      <c r="CB163" s="123">
        <f>SUMPRODUCT((YEAR('תכנון הבראה'!$D$18:$D$21)=YEAR(CB$5))*(MONTH('תכנון הבראה'!$D$18:$D$21)=MONTH(CB$5))*('תכנון הבראה'!$C$18:$C$21))</f>
        <v>0</v>
      </c>
      <c r="CC163" s="123">
        <f>SUMPRODUCT((YEAR('תכנון הבראה'!$D$18:$D$21)=YEAR(CC$5))*(MONTH('תכנון הבראה'!$D$18:$D$21)=MONTH(CC$5))*('תכנון הבראה'!$C$18:$C$21))</f>
        <v>0</v>
      </c>
      <c r="CD163" s="123">
        <f>SUMPRODUCT((YEAR('תכנון הבראה'!$D$18:$D$21)=YEAR(CD$5))*(MONTH('תכנון הבראה'!$D$18:$D$21)=MONTH(CD$5))*('תכנון הבראה'!$C$18:$C$21))</f>
        <v>0</v>
      </c>
      <c r="CE163" s="123">
        <f>SUMPRODUCT((YEAR('תכנון הבראה'!$D$18:$D$21)=YEAR(CE$5))*(MONTH('תכנון הבראה'!$D$18:$D$21)=MONTH(CE$5))*('תכנון הבראה'!$C$18:$C$21))</f>
        <v>0</v>
      </c>
      <c r="CF163" s="123">
        <f>SUMPRODUCT((YEAR('תכנון הבראה'!$D$18:$D$21)=YEAR(CF$5))*(MONTH('תכנון הבראה'!$D$18:$D$21)=MONTH(CF$5))*('תכנון הבראה'!$C$18:$C$21))</f>
        <v>0</v>
      </c>
      <c r="CG163" s="123">
        <f>SUMPRODUCT((YEAR('תכנון הבראה'!$D$18:$D$21)=YEAR(CG$5))*(MONTH('תכנון הבראה'!$D$18:$D$21)=MONTH(CG$5))*('תכנון הבראה'!$C$18:$C$21))</f>
        <v>0</v>
      </c>
      <c r="CH163" s="123">
        <f>SUMPRODUCT((YEAR('תכנון הבראה'!$D$18:$D$21)=YEAR(CH$5))*(MONTH('תכנון הבראה'!$D$18:$D$21)=MONTH(CH$5))*('תכנון הבראה'!$C$18:$C$21))</f>
        <v>0</v>
      </c>
      <c r="CI163" s="123">
        <f>SUMPRODUCT((YEAR('תכנון הבראה'!$D$18:$D$21)=YEAR(CI$5))*(MONTH('תכנון הבראה'!$D$18:$D$21)=MONTH(CI$5))*('תכנון הבראה'!$C$18:$C$21))</f>
        <v>0</v>
      </c>
      <c r="CJ163" s="123">
        <f>SUMPRODUCT((YEAR('תכנון הבראה'!$D$18:$D$21)=YEAR(CJ$5))*(MONTH('תכנון הבראה'!$D$18:$D$21)=MONTH(CJ$5))*('תכנון הבראה'!$C$18:$C$21))</f>
        <v>0</v>
      </c>
      <c r="CK163" s="123">
        <f>SUMPRODUCT((YEAR('תכנון הבראה'!$D$18:$D$21)=YEAR(CK$5))*(MONTH('תכנון הבראה'!$D$18:$D$21)=MONTH(CK$5))*('תכנון הבראה'!$C$18:$C$21))</f>
        <v>0</v>
      </c>
      <c r="CL163" s="123">
        <f>SUMPRODUCT((YEAR('תכנון הבראה'!$D$18:$D$21)=YEAR(CL$5))*(MONTH('תכנון הבראה'!$D$18:$D$21)=MONTH(CL$5))*('תכנון הבראה'!$C$18:$C$21))</f>
        <v>0</v>
      </c>
      <c r="CM163" s="123">
        <f>SUMPRODUCT((YEAR('תכנון הבראה'!$D$18:$D$21)=YEAR(CM$5))*(MONTH('תכנון הבראה'!$D$18:$D$21)=MONTH(CM$5))*('תכנון הבראה'!$C$18:$C$21))</f>
        <v>0</v>
      </c>
      <c r="CN163" s="123">
        <f>SUMPRODUCT((YEAR('תכנון הבראה'!$D$18:$D$21)=YEAR(CN$5))*(MONTH('תכנון הבראה'!$D$18:$D$21)=MONTH(CN$5))*('תכנון הבראה'!$C$18:$C$21))</f>
        <v>0</v>
      </c>
      <c r="CO163" s="123">
        <f>SUMPRODUCT((YEAR('תכנון הבראה'!$D$18:$D$21)=YEAR(CO$5))*(MONTH('תכנון הבראה'!$D$18:$D$21)=MONTH(CO$5))*('תכנון הבראה'!$C$18:$C$21))</f>
        <v>0</v>
      </c>
      <c r="CP163" s="123">
        <f>SUMPRODUCT((YEAR('תכנון הבראה'!$D$18:$D$21)=YEAR(CP$5))*(MONTH('תכנון הבראה'!$D$18:$D$21)=MONTH(CP$5))*('תכנון הבראה'!$C$18:$C$21))</f>
        <v>0</v>
      </c>
      <c r="CQ163" s="123">
        <f>SUMPRODUCT((YEAR('תכנון הבראה'!$D$18:$D$21)=YEAR(CQ$5))*(MONTH('תכנון הבראה'!$D$18:$D$21)=MONTH(CQ$5))*('תכנון הבראה'!$C$18:$C$21))</f>
        <v>0</v>
      </c>
      <c r="CR163" s="123">
        <f>SUMPRODUCT((YEAR('תכנון הבראה'!$D$18:$D$21)=YEAR(CR$5))*(MONTH('תכנון הבראה'!$D$18:$D$21)=MONTH(CR$5))*('תכנון הבראה'!$C$18:$C$21))</f>
        <v>0</v>
      </c>
      <c r="CS163" s="123">
        <f>SUMPRODUCT((YEAR('תכנון הבראה'!$D$18:$D$21)=YEAR(CS$5))*(MONTH('תכנון הבראה'!$D$18:$D$21)=MONTH(CS$5))*('תכנון הבראה'!$C$18:$C$21))</f>
        <v>0</v>
      </c>
      <c r="CT163" s="123">
        <f>SUMPRODUCT((YEAR('תכנון הבראה'!$D$18:$D$21)=YEAR(CT$5))*(MONTH('תכנון הבראה'!$D$18:$D$21)=MONTH(CT$5))*('תכנון הבראה'!$C$18:$C$21))</f>
        <v>0</v>
      </c>
      <c r="CU163" s="123">
        <f>SUMPRODUCT((YEAR('תכנון הבראה'!$D$18:$D$21)=YEAR(CU$5))*(MONTH('תכנון הבראה'!$D$18:$D$21)=MONTH(CU$5))*('תכנון הבראה'!$C$18:$C$21))</f>
        <v>0</v>
      </c>
      <c r="CV163" s="123">
        <f>SUMPRODUCT((YEAR('תכנון הבראה'!$D$18:$D$21)=YEAR(CV$5))*(MONTH('תכנון הבראה'!$D$18:$D$21)=MONTH(CV$5))*('תכנון הבראה'!$C$18:$C$21))</f>
        <v>0</v>
      </c>
      <c r="CW163" s="123">
        <f>SUMPRODUCT((YEAR('תכנון הבראה'!$D$18:$D$21)=YEAR(CW$5))*(MONTH('תכנון הבראה'!$D$18:$D$21)=MONTH(CW$5))*('תכנון הבראה'!$C$18:$C$21))</f>
        <v>0</v>
      </c>
      <c r="CX163" s="123">
        <f>SUMPRODUCT((YEAR('תכנון הבראה'!$D$18:$D$21)=YEAR(CX$5))*(MONTH('תכנון הבראה'!$D$18:$D$21)=MONTH(CX$5))*('תכנון הבראה'!$C$18:$C$21))</f>
        <v>0</v>
      </c>
      <c r="CY163" s="123">
        <f>SUMPRODUCT((YEAR('תכנון הבראה'!$D$18:$D$21)=YEAR(CY$5))*(MONTH('תכנון הבראה'!$D$18:$D$21)=MONTH(CY$5))*('תכנון הבראה'!$C$18:$C$21))</f>
        <v>0</v>
      </c>
      <c r="CZ163" s="123">
        <f>SUMPRODUCT((YEAR('תכנון הבראה'!$D$18:$D$21)=YEAR(CZ$5))*(MONTH('תכנון הבראה'!$D$18:$D$21)=MONTH(CZ$5))*('תכנון הבראה'!$C$18:$C$21))</f>
        <v>0</v>
      </c>
      <c r="DA163" s="134"/>
    </row>
    <row r="164" spans="1:105">
      <c r="A164" s="133"/>
      <c r="C164" s="136" t="s">
        <v>67</v>
      </c>
      <c r="E164" s="123" t="e">
        <f t="shared" ref="E164:AJ164" ca="1" si="202">MAX(D164+E163+IF(E66&lt;0,E66,0),0)</f>
        <v>#N/A</v>
      </c>
      <c r="F164" s="123" t="e">
        <f t="shared" ca="1" si="202"/>
        <v>#N/A</v>
      </c>
      <c r="G164" s="123" t="e">
        <f t="shared" ca="1" si="202"/>
        <v>#N/A</v>
      </c>
      <c r="H164" s="123" t="e">
        <f t="shared" ca="1" si="202"/>
        <v>#N/A</v>
      </c>
      <c r="I164" s="123" t="e">
        <f t="shared" ca="1" si="202"/>
        <v>#N/A</v>
      </c>
      <c r="J164" s="123" t="e">
        <f t="shared" ca="1" si="202"/>
        <v>#N/A</v>
      </c>
      <c r="K164" s="123" t="e">
        <f t="shared" ca="1" si="202"/>
        <v>#N/A</v>
      </c>
      <c r="L164" s="123" t="e">
        <f t="shared" ca="1" si="202"/>
        <v>#N/A</v>
      </c>
      <c r="M164" s="123" t="e">
        <f t="shared" ca="1" si="202"/>
        <v>#N/A</v>
      </c>
      <c r="N164" s="123" t="e">
        <f t="shared" ca="1" si="202"/>
        <v>#N/A</v>
      </c>
      <c r="O164" s="123" t="e">
        <f t="shared" ca="1" si="202"/>
        <v>#N/A</v>
      </c>
      <c r="P164" s="123" t="e">
        <f t="shared" ca="1" si="202"/>
        <v>#N/A</v>
      </c>
      <c r="Q164" s="123" t="e">
        <f t="shared" ca="1" si="202"/>
        <v>#N/A</v>
      </c>
      <c r="R164" s="123" t="e">
        <f t="shared" ca="1" si="202"/>
        <v>#N/A</v>
      </c>
      <c r="S164" s="123" t="e">
        <f t="shared" ca="1" si="202"/>
        <v>#N/A</v>
      </c>
      <c r="T164" s="123" t="e">
        <f t="shared" ca="1" si="202"/>
        <v>#N/A</v>
      </c>
      <c r="U164" s="123" t="e">
        <f t="shared" ca="1" si="202"/>
        <v>#N/A</v>
      </c>
      <c r="V164" s="123" t="e">
        <f t="shared" ca="1" si="202"/>
        <v>#N/A</v>
      </c>
      <c r="W164" s="123" t="e">
        <f t="shared" ca="1" si="202"/>
        <v>#N/A</v>
      </c>
      <c r="X164" s="123" t="e">
        <f t="shared" ca="1" si="202"/>
        <v>#N/A</v>
      </c>
      <c r="Y164" s="123" t="e">
        <f t="shared" ca="1" si="202"/>
        <v>#N/A</v>
      </c>
      <c r="Z164" s="123" t="e">
        <f t="shared" ca="1" si="202"/>
        <v>#N/A</v>
      </c>
      <c r="AA164" s="123" t="e">
        <f t="shared" ca="1" si="202"/>
        <v>#N/A</v>
      </c>
      <c r="AB164" s="123" t="e">
        <f t="shared" ca="1" si="202"/>
        <v>#N/A</v>
      </c>
      <c r="AC164" s="123" t="e">
        <f t="shared" ca="1" si="202"/>
        <v>#N/A</v>
      </c>
      <c r="AD164" s="123" t="e">
        <f t="shared" ca="1" si="202"/>
        <v>#N/A</v>
      </c>
      <c r="AE164" s="123" t="e">
        <f t="shared" ca="1" si="202"/>
        <v>#N/A</v>
      </c>
      <c r="AF164" s="123" t="e">
        <f t="shared" ca="1" si="202"/>
        <v>#N/A</v>
      </c>
      <c r="AG164" s="123" t="e">
        <f t="shared" ca="1" si="202"/>
        <v>#N/A</v>
      </c>
      <c r="AH164" s="123" t="e">
        <f t="shared" ca="1" si="202"/>
        <v>#N/A</v>
      </c>
      <c r="AI164" s="123" t="e">
        <f t="shared" ca="1" si="202"/>
        <v>#N/A</v>
      </c>
      <c r="AJ164" s="123" t="e">
        <f t="shared" ca="1" si="202"/>
        <v>#N/A</v>
      </c>
      <c r="AK164" s="123" t="e">
        <f t="shared" ref="AK164:BP164" ca="1" si="203">MAX(AJ164+AK163+IF(AK66&lt;0,AK66,0),0)</f>
        <v>#N/A</v>
      </c>
      <c r="AL164" s="123" t="e">
        <f t="shared" ca="1" si="203"/>
        <v>#N/A</v>
      </c>
      <c r="AM164" s="123" t="e">
        <f t="shared" ca="1" si="203"/>
        <v>#N/A</v>
      </c>
      <c r="AN164" s="123" t="e">
        <f t="shared" ca="1" si="203"/>
        <v>#N/A</v>
      </c>
      <c r="AO164" s="123" t="e">
        <f t="shared" ca="1" si="203"/>
        <v>#N/A</v>
      </c>
      <c r="AP164" s="123" t="e">
        <f t="shared" ca="1" si="203"/>
        <v>#N/A</v>
      </c>
      <c r="AQ164" s="123" t="e">
        <f t="shared" ca="1" si="203"/>
        <v>#N/A</v>
      </c>
      <c r="AR164" s="123" t="e">
        <f t="shared" ca="1" si="203"/>
        <v>#N/A</v>
      </c>
      <c r="AS164" s="123" t="e">
        <f t="shared" ca="1" si="203"/>
        <v>#N/A</v>
      </c>
      <c r="AT164" s="123" t="e">
        <f t="shared" ca="1" si="203"/>
        <v>#N/A</v>
      </c>
      <c r="AU164" s="123" t="e">
        <f t="shared" ca="1" si="203"/>
        <v>#N/A</v>
      </c>
      <c r="AV164" s="123" t="e">
        <f t="shared" ca="1" si="203"/>
        <v>#N/A</v>
      </c>
      <c r="AW164" s="123" t="e">
        <f t="shared" ca="1" si="203"/>
        <v>#N/A</v>
      </c>
      <c r="AX164" s="123" t="e">
        <f t="shared" ca="1" si="203"/>
        <v>#N/A</v>
      </c>
      <c r="AY164" s="123" t="e">
        <f t="shared" ca="1" si="203"/>
        <v>#N/A</v>
      </c>
      <c r="AZ164" s="123" t="e">
        <f t="shared" ca="1" si="203"/>
        <v>#N/A</v>
      </c>
      <c r="BA164" s="123" t="e">
        <f t="shared" ca="1" si="203"/>
        <v>#N/A</v>
      </c>
      <c r="BB164" s="123" t="e">
        <f t="shared" ca="1" si="203"/>
        <v>#N/A</v>
      </c>
      <c r="BC164" s="123" t="e">
        <f t="shared" ca="1" si="203"/>
        <v>#N/A</v>
      </c>
      <c r="BD164" s="123" t="e">
        <f t="shared" ca="1" si="203"/>
        <v>#N/A</v>
      </c>
      <c r="BE164" s="123" t="e">
        <f t="shared" ca="1" si="203"/>
        <v>#N/A</v>
      </c>
      <c r="BF164" s="123" t="e">
        <f t="shared" ca="1" si="203"/>
        <v>#N/A</v>
      </c>
      <c r="BG164" s="123" t="e">
        <f t="shared" ca="1" si="203"/>
        <v>#N/A</v>
      </c>
      <c r="BH164" s="123" t="e">
        <f t="shared" ca="1" si="203"/>
        <v>#N/A</v>
      </c>
      <c r="BI164" s="123" t="e">
        <f t="shared" ca="1" si="203"/>
        <v>#N/A</v>
      </c>
      <c r="BJ164" s="123" t="e">
        <f t="shared" ca="1" si="203"/>
        <v>#N/A</v>
      </c>
      <c r="BK164" s="123" t="e">
        <f t="shared" ca="1" si="203"/>
        <v>#N/A</v>
      </c>
      <c r="BL164" s="123" t="e">
        <f t="shared" ca="1" si="203"/>
        <v>#N/A</v>
      </c>
      <c r="BM164" s="123" t="e">
        <f t="shared" ca="1" si="203"/>
        <v>#N/A</v>
      </c>
      <c r="BN164" s="123" t="e">
        <f t="shared" ca="1" si="203"/>
        <v>#N/A</v>
      </c>
      <c r="BO164" s="123" t="e">
        <f t="shared" ca="1" si="203"/>
        <v>#N/A</v>
      </c>
      <c r="BP164" s="123" t="e">
        <f t="shared" ca="1" si="203"/>
        <v>#N/A</v>
      </c>
      <c r="BQ164" s="123" t="e">
        <f t="shared" ref="BQ164:CV164" ca="1" si="204">MAX(BP164+BQ163+IF(BQ66&lt;0,BQ66,0),0)</f>
        <v>#N/A</v>
      </c>
      <c r="BR164" s="123" t="e">
        <f t="shared" ca="1" si="204"/>
        <v>#N/A</v>
      </c>
      <c r="BS164" s="123" t="e">
        <f t="shared" ca="1" si="204"/>
        <v>#N/A</v>
      </c>
      <c r="BT164" s="123" t="e">
        <f t="shared" ca="1" si="204"/>
        <v>#N/A</v>
      </c>
      <c r="BU164" s="123" t="e">
        <f t="shared" ca="1" si="204"/>
        <v>#N/A</v>
      </c>
      <c r="BV164" s="123" t="e">
        <f t="shared" ca="1" si="204"/>
        <v>#N/A</v>
      </c>
      <c r="BW164" s="123" t="e">
        <f t="shared" ca="1" si="204"/>
        <v>#N/A</v>
      </c>
      <c r="BX164" s="123" t="e">
        <f t="shared" ca="1" si="204"/>
        <v>#N/A</v>
      </c>
      <c r="BY164" s="123" t="e">
        <f t="shared" ca="1" si="204"/>
        <v>#N/A</v>
      </c>
      <c r="BZ164" s="123" t="e">
        <f t="shared" ca="1" si="204"/>
        <v>#N/A</v>
      </c>
      <c r="CA164" s="123" t="e">
        <f t="shared" ca="1" si="204"/>
        <v>#N/A</v>
      </c>
      <c r="CB164" s="123" t="e">
        <f t="shared" ca="1" si="204"/>
        <v>#N/A</v>
      </c>
      <c r="CC164" s="123" t="e">
        <f t="shared" ca="1" si="204"/>
        <v>#N/A</v>
      </c>
      <c r="CD164" s="123" t="e">
        <f t="shared" ca="1" si="204"/>
        <v>#N/A</v>
      </c>
      <c r="CE164" s="123" t="e">
        <f t="shared" ca="1" si="204"/>
        <v>#N/A</v>
      </c>
      <c r="CF164" s="123" t="e">
        <f t="shared" ca="1" si="204"/>
        <v>#N/A</v>
      </c>
      <c r="CG164" s="123" t="e">
        <f t="shared" ca="1" si="204"/>
        <v>#N/A</v>
      </c>
      <c r="CH164" s="123" t="e">
        <f t="shared" ca="1" si="204"/>
        <v>#N/A</v>
      </c>
      <c r="CI164" s="123" t="e">
        <f t="shared" ca="1" si="204"/>
        <v>#N/A</v>
      </c>
      <c r="CJ164" s="123" t="e">
        <f t="shared" ca="1" si="204"/>
        <v>#N/A</v>
      </c>
      <c r="CK164" s="123" t="e">
        <f t="shared" ca="1" si="204"/>
        <v>#N/A</v>
      </c>
      <c r="CL164" s="123" t="e">
        <f t="shared" ca="1" si="204"/>
        <v>#N/A</v>
      </c>
      <c r="CM164" s="123" t="e">
        <f t="shared" ca="1" si="204"/>
        <v>#N/A</v>
      </c>
      <c r="CN164" s="123" t="e">
        <f t="shared" ca="1" si="204"/>
        <v>#N/A</v>
      </c>
      <c r="CO164" s="123" t="e">
        <f t="shared" ca="1" si="204"/>
        <v>#N/A</v>
      </c>
      <c r="CP164" s="123" t="e">
        <f t="shared" ca="1" si="204"/>
        <v>#N/A</v>
      </c>
      <c r="CQ164" s="123" t="e">
        <f t="shared" ca="1" si="204"/>
        <v>#N/A</v>
      </c>
      <c r="CR164" s="123" t="e">
        <f t="shared" ca="1" si="204"/>
        <v>#N/A</v>
      </c>
      <c r="CS164" s="123" t="e">
        <f t="shared" ca="1" si="204"/>
        <v>#N/A</v>
      </c>
      <c r="CT164" s="123" t="e">
        <f t="shared" ca="1" si="204"/>
        <v>#N/A</v>
      </c>
      <c r="CU164" s="123" t="e">
        <f t="shared" ca="1" si="204"/>
        <v>#N/A</v>
      </c>
      <c r="CV164" s="123" t="e">
        <f t="shared" ca="1" si="204"/>
        <v>#N/A</v>
      </c>
      <c r="CW164" s="123" t="e">
        <f ca="1">MAX(CV164+CW163+IF(CW66&lt;0,CW66,0),0)</f>
        <v>#N/A</v>
      </c>
      <c r="CX164" s="123" t="e">
        <f ca="1">MAX(CW164+CX163+IF(CX66&lt;0,CX66,0),0)</f>
        <v>#N/A</v>
      </c>
      <c r="CY164" s="123" t="e">
        <f ca="1">MAX(CX164+CY163+IF(CY66&lt;0,CY66,0),0)</f>
        <v>#N/A</v>
      </c>
      <c r="CZ164" s="123" t="e">
        <f ca="1">MAX(CY164+CZ163+IF(CZ66&lt;0,CZ66,0),0)</f>
        <v>#N/A</v>
      </c>
      <c r="DA164" s="134"/>
    </row>
    <row r="165" spans="1:105">
      <c r="C165" s="136" t="s">
        <v>209</v>
      </c>
      <c r="D165" s="123"/>
      <c r="E165" s="123" t="e">
        <f t="shared" ref="E165:AJ165" ca="1" si="205">-IF(E66&lt;0,MIN(-E66,E164-IF(E163&gt;0,E163,D164),0))</f>
        <v>#N/A</v>
      </c>
      <c r="F165" s="123" t="e">
        <f t="shared" ca="1" si="205"/>
        <v>#N/A</v>
      </c>
      <c r="G165" s="123" t="e">
        <f t="shared" ca="1" si="205"/>
        <v>#N/A</v>
      </c>
      <c r="H165" s="123" t="e">
        <f t="shared" ca="1" si="205"/>
        <v>#N/A</v>
      </c>
      <c r="I165" s="123" t="e">
        <f t="shared" ca="1" si="205"/>
        <v>#N/A</v>
      </c>
      <c r="J165" s="123" t="e">
        <f t="shared" ca="1" si="205"/>
        <v>#N/A</v>
      </c>
      <c r="K165" s="123" t="e">
        <f t="shared" ca="1" si="205"/>
        <v>#N/A</v>
      </c>
      <c r="L165" s="123" t="e">
        <f t="shared" ca="1" si="205"/>
        <v>#N/A</v>
      </c>
      <c r="M165" s="123" t="e">
        <f t="shared" ca="1" si="205"/>
        <v>#N/A</v>
      </c>
      <c r="N165" s="123" t="e">
        <f t="shared" ca="1" si="205"/>
        <v>#N/A</v>
      </c>
      <c r="O165" s="123" t="e">
        <f t="shared" ca="1" si="205"/>
        <v>#N/A</v>
      </c>
      <c r="P165" s="123" t="e">
        <f t="shared" ca="1" si="205"/>
        <v>#N/A</v>
      </c>
      <c r="Q165" s="123" t="e">
        <f t="shared" ca="1" si="205"/>
        <v>#N/A</v>
      </c>
      <c r="R165" s="123" t="e">
        <f t="shared" ca="1" si="205"/>
        <v>#N/A</v>
      </c>
      <c r="S165" s="123" t="e">
        <f t="shared" ca="1" si="205"/>
        <v>#N/A</v>
      </c>
      <c r="T165" s="123" t="e">
        <f t="shared" ca="1" si="205"/>
        <v>#N/A</v>
      </c>
      <c r="U165" s="123" t="e">
        <f t="shared" ca="1" si="205"/>
        <v>#N/A</v>
      </c>
      <c r="V165" s="123" t="e">
        <f t="shared" ca="1" si="205"/>
        <v>#N/A</v>
      </c>
      <c r="W165" s="123" t="e">
        <f t="shared" ca="1" si="205"/>
        <v>#N/A</v>
      </c>
      <c r="X165" s="123" t="e">
        <f t="shared" ca="1" si="205"/>
        <v>#N/A</v>
      </c>
      <c r="Y165" s="123" t="e">
        <f t="shared" ca="1" si="205"/>
        <v>#N/A</v>
      </c>
      <c r="Z165" s="123" t="e">
        <f t="shared" ca="1" si="205"/>
        <v>#N/A</v>
      </c>
      <c r="AA165" s="123" t="e">
        <f t="shared" ca="1" si="205"/>
        <v>#N/A</v>
      </c>
      <c r="AB165" s="123" t="e">
        <f t="shared" ca="1" si="205"/>
        <v>#N/A</v>
      </c>
      <c r="AC165" s="123" t="e">
        <f t="shared" ca="1" si="205"/>
        <v>#N/A</v>
      </c>
      <c r="AD165" s="123" t="e">
        <f t="shared" ca="1" si="205"/>
        <v>#N/A</v>
      </c>
      <c r="AE165" s="123" t="e">
        <f t="shared" ca="1" si="205"/>
        <v>#N/A</v>
      </c>
      <c r="AF165" s="123" t="e">
        <f t="shared" ca="1" si="205"/>
        <v>#N/A</v>
      </c>
      <c r="AG165" s="123" t="e">
        <f t="shared" ca="1" si="205"/>
        <v>#N/A</v>
      </c>
      <c r="AH165" s="123" t="e">
        <f t="shared" ca="1" si="205"/>
        <v>#N/A</v>
      </c>
      <c r="AI165" s="123" t="e">
        <f t="shared" ca="1" si="205"/>
        <v>#N/A</v>
      </c>
      <c r="AJ165" s="123" t="e">
        <f t="shared" ca="1" si="205"/>
        <v>#N/A</v>
      </c>
      <c r="AK165" s="123" t="e">
        <f t="shared" ref="AK165:BP165" ca="1" si="206">-IF(AK66&lt;0,MIN(-AK66,AK164-IF(AK163&gt;0,AK163,AJ164),0))</f>
        <v>#N/A</v>
      </c>
      <c r="AL165" s="123" t="e">
        <f t="shared" ca="1" si="206"/>
        <v>#N/A</v>
      </c>
      <c r="AM165" s="123" t="e">
        <f t="shared" ca="1" si="206"/>
        <v>#N/A</v>
      </c>
      <c r="AN165" s="123" t="e">
        <f t="shared" ca="1" si="206"/>
        <v>#N/A</v>
      </c>
      <c r="AO165" s="123" t="e">
        <f t="shared" ca="1" si="206"/>
        <v>#N/A</v>
      </c>
      <c r="AP165" s="123" t="e">
        <f t="shared" ca="1" si="206"/>
        <v>#N/A</v>
      </c>
      <c r="AQ165" s="123" t="e">
        <f t="shared" ca="1" si="206"/>
        <v>#N/A</v>
      </c>
      <c r="AR165" s="123" t="e">
        <f t="shared" ca="1" si="206"/>
        <v>#N/A</v>
      </c>
      <c r="AS165" s="123" t="e">
        <f t="shared" ca="1" si="206"/>
        <v>#N/A</v>
      </c>
      <c r="AT165" s="123" t="e">
        <f t="shared" ca="1" si="206"/>
        <v>#N/A</v>
      </c>
      <c r="AU165" s="123" t="e">
        <f t="shared" ca="1" si="206"/>
        <v>#N/A</v>
      </c>
      <c r="AV165" s="123" t="e">
        <f t="shared" ca="1" si="206"/>
        <v>#N/A</v>
      </c>
      <c r="AW165" s="123" t="e">
        <f t="shared" ca="1" si="206"/>
        <v>#N/A</v>
      </c>
      <c r="AX165" s="123" t="e">
        <f t="shared" ca="1" si="206"/>
        <v>#N/A</v>
      </c>
      <c r="AY165" s="123" t="e">
        <f t="shared" ca="1" si="206"/>
        <v>#N/A</v>
      </c>
      <c r="AZ165" s="123" t="e">
        <f t="shared" ca="1" si="206"/>
        <v>#N/A</v>
      </c>
      <c r="BA165" s="123" t="e">
        <f t="shared" ca="1" si="206"/>
        <v>#N/A</v>
      </c>
      <c r="BB165" s="123" t="e">
        <f t="shared" ca="1" si="206"/>
        <v>#N/A</v>
      </c>
      <c r="BC165" s="123" t="e">
        <f t="shared" ca="1" si="206"/>
        <v>#N/A</v>
      </c>
      <c r="BD165" s="123" t="e">
        <f t="shared" ca="1" si="206"/>
        <v>#N/A</v>
      </c>
      <c r="BE165" s="123" t="e">
        <f t="shared" ca="1" si="206"/>
        <v>#N/A</v>
      </c>
      <c r="BF165" s="123" t="e">
        <f t="shared" ca="1" si="206"/>
        <v>#N/A</v>
      </c>
      <c r="BG165" s="123" t="e">
        <f t="shared" ca="1" si="206"/>
        <v>#N/A</v>
      </c>
      <c r="BH165" s="123" t="e">
        <f t="shared" ca="1" si="206"/>
        <v>#N/A</v>
      </c>
      <c r="BI165" s="123" t="e">
        <f t="shared" ca="1" si="206"/>
        <v>#N/A</v>
      </c>
      <c r="BJ165" s="123" t="e">
        <f t="shared" ca="1" si="206"/>
        <v>#N/A</v>
      </c>
      <c r="BK165" s="123" t="e">
        <f t="shared" ca="1" si="206"/>
        <v>#N/A</v>
      </c>
      <c r="BL165" s="123" t="e">
        <f t="shared" ca="1" si="206"/>
        <v>#N/A</v>
      </c>
      <c r="BM165" s="123" t="e">
        <f t="shared" ca="1" si="206"/>
        <v>#N/A</v>
      </c>
      <c r="BN165" s="123" t="e">
        <f t="shared" ca="1" si="206"/>
        <v>#N/A</v>
      </c>
      <c r="BO165" s="123" t="e">
        <f t="shared" ca="1" si="206"/>
        <v>#N/A</v>
      </c>
      <c r="BP165" s="123" t="e">
        <f t="shared" ca="1" si="206"/>
        <v>#N/A</v>
      </c>
      <c r="BQ165" s="123" t="e">
        <f t="shared" ref="BQ165:CV165" ca="1" si="207">-IF(BQ66&lt;0,MIN(-BQ66,BQ164-IF(BQ163&gt;0,BQ163,BP164),0))</f>
        <v>#N/A</v>
      </c>
      <c r="BR165" s="123" t="e">
        <f t="shared" ca="1" si="207"/>
        <v>#N/A</v>
      </c>
      <c r="BS165" s="123" t="e">
        <f t="shared" ca="1" si="207"/>
        <v>#N/A</v>
      </c>
      <c r="BT165" s="123" t="e">
        <f t="shared" ca="1" si="207"/>
        <v>#N/A</v>
      </c>
      <c r="BU165" s="123" t="e">
        <f t="shared" ca="1" si="207"/>
        <v>#N/A</v>
      </c>
      <c r="BV165" s="123" t="e">
        <f t="shared" ca="1" si="207"/>
        <v>#N/A</v>
      </c>
      <c r="BW165" s="123" t="e">
        <f t="shared" ca="1" si="207"/>
        <v>#N/A</v>
      </c>
      <c r="BX165" s="123" t="e">
        <f t="shared" ca="1" si="207"/>
        <v>#N/A</v>
      </c>
      <c r="BY165" s="123" t="e">
        <f t="shared" ca="1" si="207"/>
        <v>#N/A</v>
      </c>
      <c r="BZ165" s="123" t="e">
        <f t="shared" ca="1" si="207"/>
        <v>#N/A</v>
      </c>
      <c r="CA165" s="123" t="e">
        <f t="shared" ca="1" si="207"/>
        <v>#N/A</v>
      </c>
      <c r="CB165" s="123" t="e">
        <f t="shared" ca="1" si="207"/>
        <v>#N/A</v>
      </c>
      <c r="CC165" s="123" t="e">
        <f t="shared" ca="1" si="207"/>
        <v>#N/A</v>
      </c>
      <c r="CD165" s="123" t="e">
        <f t="shared" ca="1" si="207"/>
        <v>#N/A</v>
      </c>
      <c r="CE165" s="123" t="e">
        <f t="shared" ca="1" si="207"/>
        <v>#N/A</v>
      </c>
      <c r="CF165" s="123" t="e">
        <f t="shared" ca="1" si="207"/>
        <v>#N/A</v>
      </c>
      <c r="CG165" s="123" t="e">
        <f t="shared" ca="1" si="207"/>
        <v>#N/A</v>
      </c>
      <c r="CH165" s="123" t="e">
        <f t="shared" ca="1" si="207"/>
        <v>#N/A</v>
      </c>
      <c r="CI165" s="123" t="e">
        <f t="shared" ca="1" si="207"/>
        <v>#N/A</v>
      </c>
      <c r="CJ165" s="123" t="e">
        <f t="shared" ca="1" si="207"/>
        <v>#N/A</v>
      </c>
      <c r="CK165" s="123" t="e">
        <f t="shared" ca="1" si="207"/>
        <v>#N/A</v>
      </c>
      <c r="CL165" s="123" t="e">
        <f t="shared" ca="1" si="207"/>
        <v>#N/A</v>
      </c>
      <c r="CM165" s="123" t="e">
        <f t="shared" ca="1" si="207"/>
        <v>#N/A</v>
      </c>
      <c r="CN165" s="123" t="e">
        <f t="shared" ca="1" si="207"/>
        <v>#N/A</v>
      </c>
      <c r="CO165" s="123" t="e">
        <f t="shared" ca="1" si="207"/>
        <v>#N/A</v>
      </c>
      <c r="CP165" s="123" t="e">
        <f t="shared" ca="1" si="207"/>
        <v>#N/A</v>
      </c>
      <c r="CQ165" s="123" t="e">
        <f t="shared" ca="1" si="207"/>
        <v>#N/A</v>
      </c>
      <c r="CR165" s="123" t="e">
        <f t="shared" ca="1" si="207"/>
        <v>#N/A</v>
      </c>
      <c r="CS165" s="123" t="e">
        <f t="shared" ca="1" si="207"/>
        <v>#N/A</v>
      </c>
      <c r="CT165" s="123" t="e">
        <f t="shared" ca="1" si="207"/>
        <v>#N/A</v>
      </c>
      <c r="CU165" s="123" t="e">
        <f t="shared" ca="1" si="207"/>
        <v>#N/A</v>
      </c>
      <c r="CV165" s="123" t="e">
        <f t="shared" ca="1" si="207"/>
        <v>#N/A</v>
      </c>
      <c r="CW165" s="123" t="e">
        <f ca="1">-IF(CW66&lt;0,MIN(-CW66,CW164-IF(CW163&gt;0,CW163,CV164),0))</f>
        <v>#N/A</v>
      </c>
      <c r="CX165" s="123" t="e">
        <f ca="1">-IF(CX66&lt;0,MIN(-CX66,CX164-IF(CX163&gt;0,CX163,CW164),0))</f>
        <v>#N/A</v>
      </c>
      <c r="CY165" s="123" t="e">
        <f ca="1">-IF(CY66&lt;0,MIN(-CY66,CY164-IF(CY163&gt;0,CY163,CX164),0))</f>
        <v>#N/A</v>
      </c>
      <c r="CZ165" s="123" t="e">
        <f ca="1">-IF(CZ66&lt;0,MIN(-CZ66,CZ164-IF(CZ163&gt;0,CZ163,CY164),0))</f>
        <v>#N/A</v>
      </c>
      <c r="DA165" s="134"/>
    </row>
    <row r="166" spans="1:105">
      <c r="C166" s="136" t="s">
        <v>210</v>
      </c>
      <c r="D166" s="123"/>
      <c r="E166" s="123" t="e">
        <f ca="1">E65-E165</f>
        <v>#N/A</v>
      </c>
      <c r="F166" s="123" t="e">
        <f ca="1">F65-F165</f>
        <v>#N/A</v>
      </c>
      <c r="G166" s="123" t="e">
        <f t="shared" ref="G166:AJ166" ca="1" si="208">G65-G165</f>
        <v>#N/A</v>
      </c>
      <c r="H166" s="123" t="e">
        <f t="shared" ca="1" si="208"/>
        <v>#N/A</v>
      </c>
      <c r="I166" s="123" t="e">
        <f t="shared" ca="1" si="208"/>
        <v>#N/A</v>
      </c>
      <c r="J166" s="123" t="e">
        <f t="shared" ca="1" si="208"/>
        <v>#N/A</v>
      </c>
      <c r="K166" s="123" t="e">
        <f t="shared" ca="1" si="208"/>
        <v>#N/A</v>
      </c>
      <c r="L166" s="123" t="e">
        <f t="shared" ca="1" si="208"/>
        <v>#N/A</v>
      </c>
      <c r="M166" s="123" t="e">
        <f t="shared" ca="1" si="208"/>
        <v>#N/A</v>
      </c>
      <c r="N166" s="123" t="e">
        <f t="shared" ca="1" si="208"/>
        <v>#N/A</v>
      </c>
      <c r="O166" s="123" t="e">
        <f t="shared" ca="1" si="208"/>
        <v>#N/A</v>
      </c>
      <c r="P166" s="123" t="e">
        <f t="shared" ca="1" si="208"/>
        <v>#N/A</v>
      </c>
      <c r="Q166" s="123" t="e">
        <f t="shared" ca="1" si="208"/>
        <v>#N/A</v>
      </c>
      <c r="R166" s="123" t="e">
        <f t="shared" ca="1" si="208"/>
        <v>#N/A</v>
      </c>
      <c r="S166" s="123" t="e">
        <f t="shared" ca="1" si="208"/>
        <v>#N/A</v>
      </c>
      <c r="T166" s="123" t="e">
        <f t="shared" ca="1" si="208"/>
        <v>#N/A</v>
      </c>
      <c r="U166" s="123" t="e">
        <f t="shared" ca="1" si="208"/>
        <v>#N/A</v>
      </c>
      <c r="V166" s="123" t="e">
        <f t="shared" ca="1" si="208"/>
        <v>#N/A</v>
      </c>
      <c r="W166" s="123" t="e">
        <f t="shared" ca="1" si="208"/>
        <v>#N/A</v>
      </c>
      <c r="X166" s="123" t="e">
        <f t="shared" ca="1" si="208"/>
        <v>#N/A</v>
      </c>
      <c r="Y166" s="123" t="e">
        <f t="shared" ca="1" si="208"/>
        <v>#N/A</v>
      </c>
      <c r="Z166" s="123" t="e">
        <f t="shared" ca="1" si="208"/>
        <v>#N/A</v>
      </c>
      <c r="AA166" s="123" t="e">
        <f t="shared" ca="1" si="208"/>
        <v>#N/A</v>
      </c>
      <c r="AB166" s="123" t="e">
        <f t="shared" ca="1" si="208"/>
        <v>#N/A</v>
      </c>
      <c r="AC166" s="123" t="e">
        <f t="shared" ca="1" si="208"/>
        <v>#N/A</v>
      </c>
      <c r="AD166" s="123" t="e">
        <f t="shared" ca="1" si="208"/>
        <v>#N/A</v>
      </c>
      <c r="AE166" s="123" t="e">
        <f t="shared" ca="1" si="208"/>
        <v>#N/A</v>
      </c>
      <c r="AF166" s="123" t="e">
        <f t="shared" ca="1" si="208"/>
        <v>#N/A</v>
      </c>
      <c r="AG166" s="123" t="e">
        <f t="shared" ca="1" si="208"/>
        <v>#N/A</v>
      </c>
      <c r="AH166" s="123" t="e">
        <f t="shared" ca="1" si="208"/>
        <v>#N/A</v>
      </c>
      <c r="AI166" s="123" t="e">
        <f t="shared" ca="1" si="208"/>
        <v>#N/A</v>
      </c>
      <c r="AJ166" s="123" t="e">
        <f t="shared" ca="1" si="208"/>
        <v>#N/A</v>
      </c>
      <c r="AK166" s="123" t="e">
        <f t="shared" ref="AK166:BP166" ca="1" si="209">AK65-AK165</f>
        <v>#N/A</v>
      </c>
      <c r="AL166" s="123" t="e">
        <f t="shared" ca="1" si="209"/>
        <v>#N/A</v>
      </c>
      <c r="AM166" s="123" t="e">
        <f t="shared" ca="1" si="209"/>
        <v>#N/A</v>
      </c>
      <c r="AN166" s="123" t="e">
        <f t="shared" ca="1" si="209"/>
        <v>#N/A</v>
      </c>
      <c r="AO166" s="123" t="e">
        <f t="shared" ca="1" si="209"/>
        <v>#N/A</v>
      </c>
      <c r="AP166" s="123" t="e">
        <f t="shared" ca="1" si="209"/>
        <v>#N/A</v>
      </c>
      <c r="AQ166" s="123" t="e">
        <f t="shared" ca="1" si="209"/>
        <v>#N/A</v>
      </c>
      <c r="AR166" s="123" t="e">
        <f t="shared" ca="1" si="209"/>
        <v>#N/A</v>
      </c>
      <c r="AS166" s="123" t="e">
        <f t="shared" ca="1" si="209"/>
        <v>#N/A</v>
      </c>
      <c r="AT166" s="123" t="e">
        <f t="shared" ca="1" si="209"/>
        <v>#N/A</v>
      </c>
      <c r="AU166" s="123" t="e">
        <f t="shared" ca="1" si="209"/>
        <v>#N/A</v>
      </c>
      <c r="AV166" s="123" t="e">
        <f t="shared" ca="1" si="209"/>
        <v>#N/A</v>
      </c>
      <c r="AW166" s="123" t="e">
        <f t="shared" ca="1" si="209"/>
        <v>#N/A</v>
      </c>
      <c r="AX166" s="123" t="e">
        <f t="shared" ca="1" si="209"/>
        <v>#N/A</v>
      </c>
      <c r="AY166" s="123" t="e">
        <f t="shared" ca="1" si="209"/>
        <v>#N/A</v>
      </c>
      <c r="AZ166" s="123" t="e">
        <f t="shared" ca="1" si="209"/>
        <v>#N/A</v>
      </c>
      <c r="BA166" s="123" t="e">
        <f t="shared" ca="1" si="209"/>
        <v>#N/A</v>
      </c>
      <c r="BB166" s="123" t="e">
        <f t="shared" ca="1" si="209"/>
        <v>#N/A</v>
      </c>
      <c r="BC166" s="123" t="e">
        <f t="shared" ca="1" si="209"/>
        <v>#N/A</v>
      </c>
      <c r="BD166" s="123" t="e">
        <f t="shared" ca="1" si="209"/>
        <v>#N/A</v>
      </c>
      <c r="BE166" s="123" t="e">
        <f t="shared" ca="1" si="209"/>
        <v>#N/A</v>
      </c>
      <c r="BF166" s="123" t="e">
        <f t="shared" ca="1" si="209"/>
        <v>#N/A</v>
      </c>
      <c r="BG166" s="123" t="e">
        <f t="shared" ca="1" si="209"/>
        <v>#N/A</v>
      </c>
      <c r="BH166" s="123" t="e">
        <f t="shared" ca="1" si="209"/>
        <v>#N/A</v>
      </c>
      <c r="BI166" s="123" t="e">
        <f t="shared" ca="1" si="209"/>
        <v>#N/A</v>
      </c>
      <c r="BJ166" s="123" t="e">
        <f t="shared" ca="1" si="209"/>
        <v>#N/A</v>
      </c>
      <c r="BK166" s="123" t="e">
        <f t="shared" ca="1" si="209"/>
        <v>#N/A</v>
      </c>
      <c r="BL166" s="123" t="e">
        <f t="shared" ca="1" si="209"/>
        <v>#N/A</v>
      </c>
      <c r="BM166" s="123" t="e">
        <f t="shared" ca="1" si="209"/>
        <v>#N/A</v>
      </c>
      <c r="BN166" s="123" t="e">
        <f t="shared" ca="1" si="209"/>
        <v>#N/A</v>
      </c>
      <c r="BO166" s="123" t="e">
        <f t="shared" ca="1" si="209"/>
        <v>#N/A</v>
      </c>
      <c r="BP166" s="123" t="e">
        <f t="shared" ca="1" si="209"/>
        <v>#N/A</v>
      </c>
      <c r="BQ166" s="123" t="e">
        <f t="shared" ref="BQ166:CV166" ca="1" si="210">BQ65-BQ165</f>
        <v>#N/A</v>
      </c>
      <c r="BR166" s="123" t="e">
        <f t="shared" ca="1" si="210"/>
        <v>#N/A</v>
      </c>
      <c r="BS166" s="123" t="e">
        <f t="shared" ca="1" si="210"/>
        <v>#N/A</v>
      </c>
      <c r="BT166" s="123" t="e">
        <f t="shared" ca="1" si="210"/>
        <v>#N/A</v>
      </c>
      <c r="BU166" s="123" t="e">
        <f t="shared" ca="1" si="210"/>
        <v>#N/A</v>
      </c>
      <c r="BV166" s="123" t="e">
        <f t="shared" ca="1" si="210"/>
        <v>#N/A</v>
      </c>
      <c r="BW166" s="123" t="e">
        <f t="shared" ca="1" si="210"/>
        <v>#N/A</v>
      </c>
      <c r="BX166" s="123" t="e">
        <f t="shared" ca="1" si="210"/>
        <v>#N/A</v>
      </c>
      <c r="BY166" s="123" t="e">
        <f t="shared" ca="1" si="210"/>
        <v>#N/A</v>
      </c>
      <c r="BZ166" s="123" t="e">
        <f t="shared" ca="1" si="210"/>
        <v>#N/A</v>
      </c>
      <c r="CA166" s="123" t="e">
        <f t="shared" ca="1" si="210"/>
        <v>#N/A</v>
      </c>
      <c r="CB166" s="123" t="e">
        <f t="shared" ca="1" si="210"/>
        <v>#N/A</v>
      </c>
      <c r="CC166" s="123" t="e">
        <f t="shared" ca="1" si="210"/>
        <v>#N/A</v>
      </c>
      <c r="CD166" s="123" t="e">
        <f t="shared" ca="1" si="210"/>
        <v>#N/A</v>
      </c>
      <c r="CE166" s="123" t="e">
        <f t="shared" ca="1" si="210"/>
        <v>#N/A</v>
      </c>
      <c r="CF166" s="123" t="e">
        <f t="shared" ca="1" si="210"/>
        <v>#N/A</v>
      </c>
      <c r="CG166" s="123" t="e">
        <f t="shared" ca="1" si="210"/>
        <v>#N/A</v>
      </c>
      <c r="CH166" s="123" t="e">
        <f t="shared" ca="1" si="210"/>
        <v>#N/A</v>
      </c>
      <c r="CI166" s="123" t="e">
        <f t="shared" ca="1" si="210"/>
        <v>#N/A</v>
      </c>
      <c r="CJ166" s="123" t="e">
        <f t="shared" ca="1" si="210"/>
        <v>#N/A</v>
      </c>
      <c r="CK166" s="123" t="e">
        <f t="shared" ca="1" si="210"/>
        <v>#N/A</v>
      </c>
      <c r="CL166" s="123" t="e">
        <f t="shared" ca="1" si="210"/>
        <v>#N/A</v>
      </c>
      <c r="CM166" s="123" t="e">
        <f t="shared" ca="1" si="210"/>
        <v>#N/A</v>
      </c>
      <c r="CN166" s="123" t="e">
        <f t="shared" ca="1" si="210"/>
        <v>#N/A</v>
      </c>
      <c r="CO166" s="123" t="e">
        <f t="shared" ca="1" si="210"/>
        <v>#N/A</v>
      </c>
      <c r="CP166" s="123" t="e">
        <f t="shared" ca="1" si="210"/>
        <v>#N/A</v>
      </c>
      <c r="CQ166" s="123" t="e">
        <f t="shared" ca="1" si="210"/>
        <v>#N/A</v>
      </c>
      <c r="CR166" s="123" t="e">
        <f t="shared" ca="1" si="210"/>
        <v>#N/A</v>
      </c>
      <c r="CS166" s="123" t="e">
        <f t="shared" ca="1" si="210"/>
        <v>#N/A</v>
      </c>
      <c r="CT166" s="123" t="e">
        <f t="shared" ca="1" si="210"/>
        <v>#N/A</v>
      </c>
      <c r="CU166" s="123" t="e">
        <f t="shared" ca="1" si="210"/>
        <v>#N/A</v>
      </c>
      <c r="CV166" s="123" t="e">
        <f t="shared" ca="1" si="210"/>
        <v>#N/A</v>
      </c>
      <c r="CW166" s="123" t="e">
        <f ca="1">CW65-CW165</f>
        <v>#N/A</v>
      </c>
      <c r="CX166" s="123" t="e">
        <f ca="1">CX65-CX165</f>
        <v>#N/A</v>
      </c>
      <c r="CY166" s="123" t="e">
        <f ca="1">CY65-CY165</f>
        <v>#N/A</v>
      </c>
      <c r="CZ166" s="123" t="e">
        <f ca="1">CZ65-CZ165</f>
        <v>#N/A</v>
      </c>
      <c r="DA166" s="134"/>
    </row>
    <row r="167" spans="1:105">
      <c r="W167" s="134"/>
      <c r="X167" s="134"/>
      <c r="Y167" s="134"/>
      <c r="Z167" s="134"/>
      <c r="AA167" s="134"/>
      <c r="AB167" s="134"/>
      <c r="AC167" s="134"/>
      <c r="AD167" s="134"/>
      <c r="AE167" s="134"/>
      <c r="AF167" s="134"/>
      <c r="AG167" s="134"/>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4"/>
      <c r="BD167" s="134"/>
      <c r="BE167" s="134"/>
      <c r="BF167" s="134"/>
      <c r="BG167" s="134"/>
      <c r="BH167" s="134"/>
      <c r="BI167" s="134"/>
      <c r="BJ167" s="134"/>
      <c r="BK167" s="134"/>
      <c r="BL167" s="134"/>
      <c r="BM167" s="134"/>
      <c r="BN167" s="134"/>
      <c r="BO167" s="134"/>
      <c r="BP167" s="134"/>
      <c r="BQ167" s="134"/>
      <c r="BR167" s="134"/>
      <c r="BS167" s="134"/>
      <c r="BT167" s="134"/>
      <c r="BU167" s="134"/>
      <c r="BV167" s="134"/>
      <c r="BW167" s="134"/>
      <c r="BX167" s="134"/>
      <c r="BY167" s="134"/>
      <c r="BZ167" s="134"/>
      <c r="CA167" s="134"/>
      <c r="CB167" s="134"/>
      <c r="CC167" s="134"/>
      <c r="CD167" s="134"/>
      <c r="CE167" s="134"/>
      <c r="CF167" s="134"/>
      <c r="CG167" s="134"/>
      <c r="CH167" s="134"/>
      <c r="CI167" s="134"/>
      <c r="CJ167" s="134"/>
      <c r="CK167" s="134"/>
      <c r="CL167" s="134"/>
      <c r="CM167" s="134"/>
      <c r="CN167" s="134"/>
      <c r="CO167" s="134"/>
      <c r="CP167" s="134"/>
      <c r="CQ167" s="134"/>
      <c r="CR167" s="134"/>
      <c r="CS167" s="134"/>
      <c r="CT167" s="134"/>
      <c r="CU167" s="134"/>
      <c r="CV167" s="134"/>
      <c r="CW167" s="134"/>
      <c r="CX167" s="134"/>
      <c r="CY167" s="134"/>
      <c r="CZ167" s="134"/>
      <c r="DA167" s="134"/>
    </row>
    <row r="168" spans="1:105">
      <c r="W168" s="134"/>
      <c r="X168" s="134"/>
      <c r="Y168" s="134"/>
      <c r="Z168" s="134"/>
      <c r="AA168" s="134"/>
      <c r="AB168" s="134"/>
      <c r="AC168" s="134"/>
      <c r="AD168" s="134"/>
      <c r="AE168" s="134"/>
      <c r="AF168" s="134"/>
      <c r="AG168" s="134"/>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4"/>
      <c r="BD168" s="134"/>
      <c r="BE168" s="134"/>
      <c r="BF168" s="134"/>
      <c r="BG168" s="134"/>
      <c r="BH168" s="134"/>
      <c r="BI168" s="134"/>
      <c r="BJ168" s="134"/>
      <c r="BK168" s="134"/>
      <c r="BL168" s="134"/>
      <c r="BM168" s="134"/>
      <c r="BN168" s="134"/>
      <c r="BO168" s="134"/>
      <c r="BP168" s="134"/>
      <c r="BQ168" s="134"/>
      <c r="BR168" s="134"/>
      <c r="BS168" s="134"/>
      <c r="BT168" s="134"/>
      <c r="BU168" s="134"/>
      <c r="BV168" s="134"/>
      <c r="BW168" s="134"/>
      <c r="BX168" s="134"/>
      <c r="BY168" s="134"/>
      <c r="BZ168" s="134"/>
      <c r="CA168" s="134"/>
      <c r="CB168" s="134"/>
      <c r="CC168" s="134"/>
      <c r="CD168" s="134"/>
      <c r="CE168" s="134"/>
      <c r="CF168" s="134"/>
      <c r="CG168" s="134"/>
      <c r="CH168" s="134"/>
      <c r="CI168" s="134"/>
      <c r="CJ168" s="134"/>
      <c r="CK168" s="134"/>
      <c r="CL168" s="134"/>
      <c r="CM168" s="134"/>
      <c r="CN168" s="134"/>
      <c r="CO168" s="134"/>
      <c r="CP168" s="134"/>
      <c r="CQ168" s="134"/>
      <c r="CR168" s="134"/>
      <c r="CS168" s="134"/>
      <c r="CT168" s="134"/>
      <c r="CU168" s="134"/>
      <c r="CV168" s="134"/>
      <c r="CW168" s="134"/>
      <c r="CX168" s="134"/>
      <c r="CY168" s="134"/>
      <c r="CZ168" s="134"/>
      <c r="DA168" s="134"/>
    </row>
    <row r="169" spans="1:105">
      <c r="W169" s="134"/>
      <c r="X169" s="134"/>
      <c r="Y169" s="134"/>
      <c r="Z169" s="134"/>
      <c r="AA169" s="134"/>
      <c r="AB169" s="134"/>
      <c r="AC169" s="134"/>
      <c r="AD169" s="134"/>
      <c r="AE169" s="134"/>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c r="BE169" s="134"/>
      <c r="BF169" s="134"/>
      <c r="BG169" s="134"/>
      <c r="BH169" s="134"/>
      <c r="BI169" s="134"/>
      <c r="BJ169" s="134"/>
      <c r="BK169" s="134"/>
      <c r="BL169" s="134"/>
      <c r="BM169" s="134"/>
      <c r="BN169" s="134"/>
      <c r="BO169" s="134"/>
      <c r="BP169" s="134"/>
      <c r="BQ169" s="134"/>
      <c r="BR169" s="134"/>
      <c r="BS169" s="134"/>
      <c r="BT169" s="134"/>
      <c r="BU169" s="134"/>
      <c r="BV169" s="134"/>
      <c r="BW169" s="134"/>
      <c r="BX169" s="134"/>
      <c r="BY169" s="134"/>
      <c r="BZ169" s="134"/>
      <c r="CA169" s="134"/>
      <c r="CB169" s="134"/>
      <c r="CC169" s="134"/>
      <c r="CD169" s="134"/>
      <c r="CE169" s="134"/>
      <c r="CF169" s="134"/>
      <c r="CG169" s="134"/>
      <c r="CH169" s="134"/>
      <c r="CI169" s="134"/>
      <c r="CJ169" s="134"/>
      <c r="CK169" s="134"/>
      <c r="CL169" s="134"/>
      <c r="CM169" s="134"/>
      <c r="CN169" s="134"/>
      <c r="CO169" s="134"/>
      <c r="CP169" s="134"/>
      <c r="CQ169" s="134"/>
      <c r="CR169" s="134"/>
      <c r="CS169" s="134"/>
      <c r="CT169" s="134"/>
      <c r="CU169" s="134"/>
      <c r="CV169" s="134"/>
      <c r="CW169" s="134"/>
      <c r="CX169" s="134"/>
      <c r="CY169" s="134"/>
      <c r="CZ169" s="134"/>
      <c r="DA169" s="134"/>
    </row>
    <row r="170" spans="1:105">
      <c r="B170" s="122">
        <f>SUMIF('תכנון הבראה'!$G$84:$G$116,'תכנון הבראה'!$X$8,'תכנון הבראה'!$B$84:$B$116)</f>
        <v>0</v>
      </c>
      <c r="W170" s="134"/>
      <c r="X170" s="134"/>
      <c r="Y170" s="134"/>
      <c r="Z170" s="134"/>
      <c r="AA170" s="134"/>
      <c r="AB170" s="134"/>
      <c r="AC170" s="134"/>
      <c r="AD170" s="134"/>
      <c r="AE170" s="134"/>
      <c r="AF170" s="134"/>
      <c r="AG170" s="134"/>
      <c r="AH170" s="134"/>
      <c r="AI170" s="134"/>
      <c r="AJ170" s="134"/>
      <c r="AK170" s="134"/>
      <c r="AL170" s="134"/>
      <c r="AM170" s="134"/>
      <c r="AN170" s="134"/>
      <c r="AO170" s="134"/>
      <c r="AP170" s="134"/>
      <c r="AQ170" s="134"/>
      <c r="AR170" s="134"/>
      <c r="AS170" s="134"/>
      <c r="AT170" s="134"/>
      <c r="AU170" s="134"/>
      <c r="AV170" s="134"/>
      <c r="AW170" s="134"/>
      <c r="AX170" s="134"/>
      <c r="AY170" s="134"/>
      <c r="AZ170" s="134"/>
      <c r="BA170" s="134"/>
      <c r="BB170" s="134"/>
      <c r="BC170" s="134"/>
      <c r="BD170" s="134"/>
      <c r="BE170" s="134"/>
      <c r="BF170" s="134"/>
      <c r="BG170" s="134"/>
      <c r="BH170" s="134"/>
      <c r="BI170" s="134"/>
      <c r="BJ170" s="134"/>
      <c r="BK170" s="134"/>
      <c r="BL170" s="134"/>
      <c r="BM170" s="134"/>
      <c r="BN170" s="134"/>
      <c r="BO170" s="134"/>
      <c r="BP170" s="134"/>
      <c r="BQ170" s="134"/>
      <c r="BR170" s="134"/>
      <c r="BS170" s="134"/>
      <c r="BT170" s="134"/>
      <c r="BU170" s="134"/>
      <c r="BV170" s="134"/>
      <c r="BW170" s="134"/>
      <c r="BX170" s="134"/>
      <c r="BY170" s="134"/>
      <c r="BZ170" s="134"/>
      <c r="CA170" s="134"/>
      <c r="CB170" s="134"/>
      <c r="CC170" s="134"/>
      <c r="CD170" s="134"/>
      <c r="CE170" s="134"/>
      <c r="CF170" s="134"/>
      <c r="CG170" s="134"/>
      <c r="CH170" s="134"/>
      <c r="CI170" s="134"/>
      <c r="CJ170" s="134"/>
      <c r="CK170" s="134"/>
      <c r="CL170" s="134"/>
      <c r="CM170" s="134"/>
      <c r="CN170" s="134"/>
      <c r="CO170" s="134"/>
      <c r="CP170" s="134"/>
      <c r="CQ170" s="134"/>
      <c r="CR170" s="134"/>
      <c r="CS170" s="134"/>
      <c r="CT170" s="134"/>
      <c r="CU170" s="134"/>
      <c r="CV170" s="134"/>
      <c r="CW170" s="134"/>
      <c r="CX170" s="134"/>
      <c r="CY170" s="134"/>
      <c r="CZ170" s="134"/>
      <c r="DA170" s="134"/>
    </row>
    <row r="171" spans="1:105">
      <c r="E171" s="134"/>
      <c r="W171" s="134"/>
      <c r="X171" s="134"/>
      <c r="Y171" s="134"/>
      <c r="Z171" s="134"/>
      <c r="AA171" s="134"/>
      <c r="AB171" s="134"/>
      <c r="AC171" s="134"/>
      <c r="AD171" s="134"/>
      <c r="AE171" s="134"/>
      <c r="AF171" s="134"/>
      <c r="AG171" s="134"/>
      <c r="AH171" s="134"/>
      <c r="AI171" s="134"/>
      <c r="AJ171" s="134"/>
      <c r="AK171" s="134"/>
      <c r="AL171" s="134"/>
      <c r="AM171" s="134"/>
      <c r="AN171" s="134"/>
      <c r="AO171" s="134"/>
      <c r="AP171" s="134"/>
      <c r="AQ171" s="134"/>
      <c r="AR171" s="134"/>
      <c r="AS171" s="134"/>
      <c r="AT171" s="134"/>
      <c r="AU171" s="134"/>
      <c r="AV171" s="134"/>
      <c r="AW171" s="134"/>
      <c r="AX171" s="134"/>
      <c r="AY171" s="134"/>
      <c r="AZ171" s="134"/>
      <c r="BA171" s="134"/>
      <c r="BB171" s="134"/>
      <c r="BC171" s="134"/>
      <c r="BD171" s="134"/>
      <c r="BE171" s="134"/>
      <c r="BF171" s="134"/>
      <c r="BG171" s="134"/>
      <c r="BH171" s="134"/>
      <c r="BI171" s="134"/>
      <c r="BJ171" s="134"/>
      <c r="BK171" s="134"/>
      <c r="BL171" s="134"/>
      <c r="BM171" s="134"/>
      <c r="BN171" s="134"/>
      <c r="BO171" s="134"/>
      <c r="BP171" s="134"/>
      <c r="BQ171" s="134"/>
      <c r="BR171" s="134"/>
      <c r="BS171" s="134"/>
      <c r="BT171" s="134"/>
      <c r="BU171" s="134"/>
      <c r="BV171" s="134"/>
      <c r="BW171" s="134"/>
      <c r="BX171" s="134"/>
      <c r="BY171" s="134"/>
      <c r="BZ171" s="134"/>
      <c r="CA171" s="134"/>
      <c r="CB171" s="134"/>
      <c r="CC171" s="134"/>
      <c r="CD171" s="134"/>
      <c r="CE171" s="134"/>
      <c r="CF171" s="134"/>
      <c r="CG171" s="134"/>
      <c r="CH171" s="134"/>
      <c r="CI171" s="134"/>
      <c r="CJ171" s="134"/>
      <c r="CK171" s="134"/>
      <c r="CL171" s="134"/>
      <c r="CM171" s="134"/>
      <c r="CN171" s="134"/>
      <c r="CO171" s="134"/>
      <c r="CP171" s="134"/>
      <c r="CQ171" s="134"/>
      <c r="CR171" s="134"/>
      <c r="CS171" s="134"/>
      <c r="CT171" s="134"/>
      <c r="CU171" s="134"/>
      <c r="CV171" s="134"/>
      <c r="CW171" s="134"/>
      <c r="CX171" s="134"/>
      <c r="CY171" s="134"/>
      <c r="CZ171" s="134"/>
      <c r="DA171" s="134"/>
    </row>
    <row r="172" spans="1:105">
      <c r="W172" s="134"/>
      <c r="X172" s="134"/>
      <c r="Y172" s="134"/>
      <c r="Z172" s="134"/>
      <c r="AA172" s="134"/>
      <c r="AB172" s="134"/>
      <c r="AC172" s="134"/>
      <c r="AD172" s="134"/>
      <c r="AE172" s="134"/>
      <c r="AF172" s="134"/>
      <c r="AG172" s="134"/>
      <c r="AH172" s="134"/>
      <c r="AI172" s="134"/>
      <c r="AJ172" s="134"/>
      <c r="AK172" s="134"/>
      <c r="AL172" s="134"/>
      <c r="AM172" s="134"/>
      <c r="AN172" s="134"/>
      <c r="AO172" s="134"/>
      <c r="AP172" s="134"/>
      <c r="AQ172" s="134"/>
      <c r="AR172" s="134"/>
      <c r="AS172" s="134"/>
      <c r="AT172" s="134"/>
      <c r="AU172" s="134"/>
      <c r="AV172" s="134"/>
      <c r="AW172" s="134"/>
      <c r="AX172" s="134"/>
      <c r="AY172" s="134"/>
      <c r="AZ172" s="134"/>
      <c r="BA172" s="134"/>
      <c r="BB172" s="134"/>
      <c r="BC172" s="134"/>
      <c r="BD172" s="134"/>
      <c r="BE172" s="134"/>
      <c r="BF172" s="134"/>
      <c r="BG172" s="134"/>
      <c r="BH172" s="134"/>
      <c r="BI172" s="134"/>
      <c r="BJ172" s="134"/>
      <c r="BK172" s="134"/>
      <c r="BL172" s="134"/>
      <c r="BM172" s="134"/>
      <c r="BN172" s="134"/>
      <c r="BO172" s="134"/>
      <c r="BP172" s="134"/>
      <c r="BQ172" s="134"/>
      <c r="BR172" s="134"/>
      <c r="BS172" s="134"/>
      <c r="BT172" s="134"/>
      <c r="BU172" s="134"/>
      <c r="BV172" s="134"/>
      <c r="BW172" s="134"/>
      <c r="BX172" s="134"/>
      <c r="BY172" s="134"/>
      <c r="BZ172" s="134"/>
      <c r="CA172" s="134"/>
      <c r="CB172" s="134"/>
      <c r="CC172" s="134"/>
      <c r="CD172" s="134"/>
      <c r="CE172" s="134"/>
      <c r="CF172" s="134"/>
      <c r="CG172" s="134"/>
      <c r="CH172" s="134"/>
      <c r="CI172" s="134"/>
      <c r="CJ172" s="134"/>
      <c r="CK172" s="134"/>
      <c r="CL172" s="134"/>
      <c r="CM172" s="134"/>
      <c r="CN172" s="134"/>
      <c r="CO172" s="134"/>
      <c r="CP172" s="134"/>
      <c r="CQ172" s="134"/>
      <c r="CR172" s="134"/>
      <c r="CS172" s="134"/>
      <c r="CT172" s="134"/>
      <c r="CU172" s="134"/>
      <c r="CV172" s="134"/>
      <c r="CW172" s="134"/>
      <c r="CX172" s="134"/>
      <c r="CY172" s="134"/>
      <c r="CZ172" s="134"/>
      <c r="DA172" s="134"/>
    </row>
    <row r="173" spans="1:105">
      <c r="W173" s="134"/>
      <c r="X173" s="134"/>
      <c r="Y173" s="134"/>
      <c r="Z173" s="134"/>
      <c r="AA173" s="134"/>
      <c r="AB173" s="134"/>
      <c r="AC173" s="134"/>
      <c r="AD173" s="134"/>
      <c r="AE173" s="134"/>
      <c r="AF173" s="134"/>
      <c r="AG173" s="134"/>
      <c r="AH173" s="134"/>
      <c r="AI173" s="134"/>
      <c r="AJ173" s="134"/>
      <c r="AK173" s="134"/>
      <c r="AL173" s="134"/>
      <c r="AM173" s="134"/>
      <c r="AN173" s="134"/>
      <c r="AO173" s="134"/>
      <c r="AP173" s="134"/>
      <c r="AQ173" s="134"/>
      <c r="AR173" s="134"/>
      <c r="AS173" s="134"/>
      <c r="AT173" s="134"/>
      <c r="AU173" s="134"/>
      <c r="AV173" s="134"/>
      <c r="AW173" s="134"/>
      <c r="AX173" s="134"/>
      <c r="AY173" s="134"/>
      <c r="AZ173" s="134"/>
      <c r="BA173" s="134"/>
      <c r="BB173" s="134"/>
      <c r="BC173" s="134"/>
      <c r="BD173" s="134"/>
      <c r="BE173" s="134"/>
      <c r="BF173" s="134"/>
      <c r="BG173" s="134"/>
      <c r="BH173" s="134"/>
      <c r="BI173" s="134"/>
      <c r="BJ173" s="134"/>
      <c r="BK173" s="134"/>
      <c r="BL173" s="134"/>
      <c r="BM173" s="134"/>
      <c r="BN173" s="134"/>
      <c r="BO173" s="134"/>
      <c r="BP173" s="134"/>
      <c r="BQ173" s="134"/>
      <c r="BR173" s="134"/>
      <c r="BS173" s="134"/>
      <c r="BT173" s="134"/>
      <c r="BU173" s="134"/>
      <c r="BV173" s="134"/>
      <c r="BW173" s="134"/>
      <c r="BX173" s="134"/>
      <c r="BY173" s="134"/>
      <c r="BZ173" s="134"/>
      <c r="CA173" s="134"/>
      <c r="CB173" s="134"/>
      <c r="CC173" s="134"/>
      <c r="CD173" s="134"/>
      <c r="CE173" s="134"/>
      <c r="CF173" s="134"/>
      <c r="CG173" s="134"/>
      <c r="CH173" s="134"/>
      <c r="CI173" s="134"/>
      <c r="CJ173" s="134"/>
      <c r="CK173" s="134"/>
      <c r="CL173" s="134"/>
      <c r="CM173" s="134"/>
      <c r="CN173" s="134"/>
      <c r="CO173" s="134"/>
      <c r="CP173" s="134"/>
      <c r="CQ173" s="134"/>
      <c r="CR173" s="134"/>
      <c r="CS173" s="134"/>
      <c r="CT173" s="134"/>
      <c r="CU173" s="134"/>
      <c r="CV173" s="134"/>
      <c r="CW173" s="134"/>
      <c r="CX173" s="134"/>
      <c r="CY173" s="134"/>
      <c r="CZ173" s="134"/>
      <c r="DA173" s="134"/>
    </row>
    <row r="174" spans="1:105">
      <c r="W174" s="134"/>
      <c r="X174" s="134"/>
      <c r="Y174" s="134"/>
      <c r="Z174" s="134"/>
      <c r="AA174" s="134"/>
      <c r="AB174" s="134"/>
      <c r="AC174" s="134"/>
      <c r="AD174" s="134"/>
      <c r="AE174" s="134"/>
      <c r="AF174" s="134"/>
      <c r="AG174" s="134"/>
      <c r="AH174" s="134"/>
      <c r="AI174" s="134"/>
      <c r="AJ174" s="134"/>
      <c r="AK174" s="134"/>
      <c r="AL174" s="134"/>
      <c r="AM174" s="134"/>
      <c r="AN174" s="134"/>
      <c r="AO174" s="134"/>
      <c r="AP174" s="134"/>
      <c r="AQ174" s="134"/>
      <c r="AR174" s="134"/>
      <c r="AS174" s="134"/>
      <c r="AT174" s="134"/>
      <c r="AU174" s="134"/>
      <c r="AV174" s="134"/>
      <c r="AW174" s="134"/>
      <c r="AX174" s="134"/>
      <c r="AY174" s="134"/>
      <c r="AZ174" s="134"/>
      <c r="BA174" s="134"/>
      <c r="BB174" s="134"/>
      <c r="BC174" s="134"/>
      <c r="BD174" s="134"/>
      <c r="BE174" s="134"/>
      <c r="BF174" s="134"/>
      <c r="BG174" s="134"/>
      <c r="BH174" s="134"/>
      <c r="BI174" s="134"/>
      <c r="BJ174" s="134"/>
      <c r="BK174" s="134"/>
      <c r="BL174" s="134"/>
      <c r="BM174" s="134"/>
      <c r="BN174" s="134"/>
      <c r="BO174" s="134"/>
      <c r="BP174" s="134"/>
      <c r="BQ174" s="134"/>
      <c r="BR174" s="134"/>
      <c r="BS174" s="134"/>
      <c r="BT174" s="134"/>
      <c r="BU174" s="134"/>
      <c r="BV174" s="134"/>
      <c r="BW174" s="134"/>
      <c r="BX174" s="134"/>
      <c r="BY174" s="134"/>
      <c r="BZ174" s="134"/>
      <c r="CA174" s="134"/>
      <c r="CB174" s="134"/>
      <c r="CC174" s="134"/>
      <c r="CD174" s="134"/>
      <c r="CE174" s="134"/>
      <c r="CF174" s="134"/>
      <c r="CG174" s="134"/>
      <c r="CH174" s="134"/>
      <c r="CI174" s="134"/>
      <c r="CJ174" s="134"/>
      <c r="CK174" s="134"/>
      <c r="CL174" s="134"/>
      <c r="CM174" s="134"/>
      <c r="CN174" s="134"/>
      <c r="CO174" s="134"/>
      <c r="CP174" s="134"/>
      <c r="CQ174" s="134"/>
      <c r="CR174" s="134"/>
      <c r="CS174" s="134"/>
      <c r="CT174" s="134"/>
      <c r="CU174" s="134"/>
      <c r="CV174" s="134"/>
      <c r="CW174" s="134"/>
      <c r="CX174" s="134"/>
      <c r="CY174" s="134"/>
      <c r="CZ174" s="134"/>
      <c r="DA174" s="134"/>
    </row>
  </sheetData>
  <sheetProtection sheet="1" objects="1" scenarios="1"/>
  <phoneticPr fontId="0" type="noConversion"/>
  <pageMargins left="0.7" right="0.7" top="0.75" bottom="0.75" header="0.3" footer="0.3"/>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ספריות עבודה" ma:contentTypeID="0x010100FCFA7CC6C7A3814B831917821FD7F1B201007FA4A194C9027F4BAD51F5D744921709" ma:contentTypeVersion="14" ma:contentTypeDescription="" ma:contentTypeScope="" ma:versionID="3ca77c8eb556acf80859e72f6be487b8">
  <xsd:schema xmlns:xsd="http://www.w3.org/2001/XMLSchema" xmlns:xs="http://www.w3.org/2001/XMLSchema" xmlns:p="http://schemas.microsoft.com/office/2006/metadata/properties" xmlns:ns2="6e2fda28-a6c1-42a1-bea7-cb664714d2c5" xmlns:ns3="cc527d9d-3c61-4239-a3bc-8469858491c7" targetNamespace="http://schemas.microsoft.com/office/2006/metadata/properties" ma:root="true" ma:fieldsID="8b1631859d108fafa87b32e42aa930eb" ns2:_="" ns3:_="">
    <xsd:import namespace="6e2fda28-a6c1-42a1-bea7-cb664714d2c5"/>
    <xsd:import namespace="cc527d9d-3c61-4239-a3bc-8469858491c7"/>
    <xsd:element name="properties">
      <xsd:complexType>
        <xsd:sequence>
          <xsd:element name="documentManagement">
            <xsd:complexType>
              <xsd:all>
                <xsd:element ref="ns2:MediaServiceMetadata" minOccurs="0"/>
                <xsd:element ref="ns2:MediaServiceFastMetadata" minOccurs="0"/>
                <xsd:element ref="ns2:_x05ea__x05e7__x05e6__x05d9__x05e8_" minOccurs="0"/>
                <xsd:element ref="ns2:MediaServiceSearchProperties"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2fda28-a6c1-42a1-bea7-cb664714d2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x05ea__x05e7__x05e6__x05d9__x05e8_" ma:index="10" nillable="true" ma:displayName="תקציר" ma:internalName="_x05ea__x05e7__x05e6__x05d9__x05e8_">
      <xsd:simpleType>
        <xsd:restriction base="dms:Note">
          <xsd:maxLength value="255"/>
        </xsd:restriction>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527d9d-3c61-4239-a3bc-8469858491c7" elementFormDefault="qualified">
    <xsd:import namespace="http://schemas.microsoft.com/office/2006/documentManagement/types"/>
    <xsd:import namespace="http://schemas.microsoft.com/office/infopath/2007/PartnerControls"/>
    <xsd:element name="SharedWithUsers" ma:index="12"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משותף עם פרטים"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05ea__x05e7__x05e6__x05d9__x05e8_ xmlns="6e2fda28-a6c1-42a1-bea7-cb664714d2c5" xsi:nil="true"/>
  </documentManagement>
</p:properties>
</file>

<file path=customXml/itemProps1.xml><?xml version="1.0" encoding="utf-8"?>
<ds:datastoreItem xmlns:ds="http://schemas.openxmlformats.org/officeDocument/2006/customXml" ds:itemID="{816DF520-839E-45F6-BC36-35731869B350}">
  <ds:schemaRefs>
    <ds:schemaRef ds:uri="http://schemas.microsoft.com/sharepoint/v3/contenttype/forms"/>
  </ds:schemaRefs>
</ds:datastoreItem>
</file>

<file path=customXml/itemProps2.xml><?xml version="1.0" encoding="utf-8"?>
<ds:datastoreItem xmlns:ds="http://schemas.openxmlformats.org/officeDocument/2006/customXml" ds:itemID="{51D22505-ACDF-43DC-86A9-3677161FF8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2fda28-a6c1-42a1-bea7-cb664714d2c5"/>
    <ds:schemaRef ds:uri="cc527d9d-3c61-4239-a3bc-8469858491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7F5BFB-912F-480B-B2D5-BAB5503418C8}">
  <ds:schemaRefs>
    <ds:schemaRef ds:uri="http://schemas.microsoft.com/office/2006/metadata/properties"/>
    <ds:schemaRef ds:uri="http://schemas.microsoft.com/office/infopath/2007/PartnerControls"/>
    <ds:schemaRef ds:uri="6e2fda28-a6c1-42a1-bea7-cb664714d2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9</vt:i4>
      </vt:variant>
      <vt:variant>
        <vt:lpstr>טווחים בעלי שם</vt:lpstr>
      </vt:variant>
      <vt:variant>
        <vt:i4>13</vt:i4>
      </vt:variant>
    </vt:vector>
  </HeadingPairs>
  <TitlesOfParts>
    <vt:vector size="22" baseType="lpstr">
      <vt:lpstr>הסברים</vt:lpstr>
      <vt:lpstr>תקציב וביצוע</vt:lpstr>
      <vt:lpstr>חובות</vt:lpstr>
      <vt:lpstr>Par</vt:lpstr>
      <vt:lpstr>פריסת חובות</vt:lpstr>
      <vt:lpstr>תקציב להבראה</vt:lpstr>
      <vt:lpstr>תכנון הבראה</vt:lpstr>
      <vt:lpstr>סיכום ויזואלי</vt:lpstr>
      <vt:lpstr>סיכום תוצאות</vt:lpstr>
      <vt:lpstr>BudgetCategory</vt:lpstr>
      <vt:lpstr>Category</vt:lpstr>
      <vt:lpstr>CurrDate</vt:lpstr>
      <vt:lpstr>CurrentIncome</vt:lpstr>
      <vt:lpstr>CurrentMonthlyDebt</vt:lpstr>
      <vt:lpstr>CurrentOutgo</vt:lpstr>
      <vt:lpstr>DebtSplit</vt:lpstr>
      <vt:lpstr>Family</vt:lpstr>
      <vt:lpstr>LoanOptionNames</vt:lpstr>
      <vt:lpstr>LoanOptionNames_NS</vt:lpstr>
      <vt:lpstr>LoanOptions</vt:lpstr>
      <vt:lpstr>LoanTotal</vt:lpstr>
      <vt:lpstr>PeraonTotal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כלי סימולטור לתוכנית הבראה</dc:title>
  <dc:subject/>
  <dc:creator>Sharon Family</dc:creator>
  <cp:keywords>ליווי</cp:keywords>
  <dc:description/>
  <cp:lastModifiedBy>Yechiel Maman</cp:lastModifiedBy>
  <cp:revision/>
  <dcterms:created xsi:type="dcterms:W3CDTF">2013-06-18T21:26:25Z</dcterms:created>
  <dcterms:modified xsi:type="dcterms:W3CDTF">2026-05-10T21:53:31Z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f3d775f7-abde-4ee1-b48b-d480815886f7</vt:lpwstr>
  </property>
  <property fmtid="{D5CDD505-2E9C-101B-9397-08002B2CF9AE}" pid="3" name="ContentTypeId">
    <vt:lpwstr>0x010100FCFA7CC6C7A3814B831917821FD7F1B201007FA4A194C9027F4BAD51F5D744921709</vt:lpwstr>
  </property>
  <property fmtid="{D5CDD505-2E9C-101B-9397-08002B2CF9AE}" pid="4" name="MediaServiceImageTags">
    <vt:lpwstr/>
  </property>
  <property fmtid="{D5CDD505-2E9C-101B-9397-08002B2CF9AE}" pid="5" name="print">
    <vt:bool>false</vt:bool>
  </property>
  <property fmtid="{D5CDD505-2E9C-101B-9397-08002B2CF9AE}" pid="6" name="תאריך פיתוח0">
    <vt:filetime>2020-07-05T21:00:00Z</vt:filetime>
  </property>
  <property fmtid="{D5CDD505-2E9C-101B-9397-08002B2CF9AE}" pid="7" name="RatedBy">
    <vt:lpwstr/>
  </property>
  <property fmtid="{D5CDD505-2E9C-101B-9397-08002B2CF9AE}" pid="8" name="שפה">
    <vt:lpwstr>עברית</vt:lpwstr>
  </property>
  <property fmtid="{D5CDD505-2E9C-101B-9397-08002B2CF9AE}" pid="9" name="סוג מסמך.">
    <vt:lpwstr>31</vt:lpwstr>
  </property>
  <property fmtid="{D5CDD505-2E9C-101B-9397-08002B2CF9AE}" pid="10" name="paamonimFileType">
    <vt:lpwstr>31</vt:lpwstr>
  </property>
  <property fmtid="{D5CDD505-2E9C-101B-9397-08002B2CF9AE}" pid="11" name="LikedBy">
    <vt:lpwstr/>
  </property>
  <property fmtid="{D5CDD505-2E9C-101B-9397-08002B2CF9AE}" pid="12" name="רשימת סוגי מסמכים">
    <vt:lpwstr>דיון קבוצתי</vt:lpwstr>
  </property>
  <property fmtid="{D5CDD505-2E9C-101B-9397-08002B2CF9AE}" pid="13" name="lang">
    <vt:lpwstr>5</vt:lpwstr>
  </property>
  <property fmtid="{D5CDD505-2E9C-101B-9397-08002B2CF9AE}" pid="14" name="מפגשי הכשרה">
    <vt:lpwstr>כללי</vt:lpwstr>
  </property>
  <property fmtid="{D5CDD505-2E9C-101B-9397-08002B2CF9AE}" pid="15" name="summary">
    <vt:lpwstr>כלי סימולטור לבניית תכנית הבראה - לבניית תוכנית טיפול בחובות למשפחה, יולי 2020</vt:lpwstr>
  </property>
</Properties>
</file>