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les\personel\Roudy\DEPI\DEPI course\Project\Data\Radwa 25-2-2025\"/>
    </mc:Choice>
  </mc:AlternateContent>
  <xr:revisionPtr revIDLastSave="0" documentId="13_ncr:1_{48EF3775-CF04-4459-8AED-D74D69D58B1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 2021-2024" sheetId="4" r:id="rId1"/>
    <sheet name="results" sheetId="12" r:id="rId2"/>
    <sheet name="Results for Cleaning " sheetId="14" r:id="rId3"/>
    <sheet name="qi" sheetId="13" r:id="rId4"/>
    <sheet name="2018" sheetId="15" r:id="rId5"/>
    <sheet name="2019" sheetId="16" r:id="rId6"/>
    <sheet name="2020" sheetId="11" r:id="rId7"/>
    <sheet name="2021" sheetId="8" r:id="rId8"/>
    <sheet name="2022" sheetId="5" r:id="rId9"/>
    <sheet name="2023" sheetId="6" r:id="rId10"/>
    <sheet name="2024" sheetId="1" r:id="rId11"/>
    <sheet name="2025" sheetId="2" r:id="rId12"/>
  </sheets>
  <definedNames>
    <definedName name="_xlnm.Print_Area" localSheetId="9">'2023'!$A$1:$O$94</definedName>
    <definedName name="_xlnm.Print_Area" localSheetId="10">'2024'!$A$1:$O$94</definedName>
    <definedName name="_xlnm.Print_Area" localSheetId="11">'2025'!$A$1:$O$94</definedName>
    <definedName name="_xlnm.Print_Area" localSheetId="0">'Data 2021-2024'!$A$1:$CR$150</definedName>
    <definedName name="_xlnm.Print_Area" localSheetId="3">qi!$A$1:$P$88</definedName>
    <definedName name="_xlnm.Print_Area" localSheetId="1">results!$A$1:$S$88</definedName>
    <definedName name="_xlnm.Print_Area" localSheetId="2">'Results for Cleaning '!$A$1:$R$88</definedName>
    <definedName name="_xlnm.Print_Titles" localSheetId="9">'2023'!$1:$7</definedName>
    <definedName name="_xlnm.Print_Titles" localSheetId="10">'2024'!$1:$7</definedName>
    <definedName name="_xlnm.Print_Titles" localSheetId="11">'2025'!$1:$7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7" i="16" l="1"/>
  <c r="P96" i="16"/>
  <c r="P95" i="16"/>
  <c r="P94" i="16"/>
  <c r="P93" i="16"/>
  <c r="P92" i="16"/>
  <c r="P91" i="16"/>
  <c r="P90" i="16"/>
  <c r="P89" i="16"/>
  <c r="P88" i="16"/>
  <c r="P87" i="16"/>
  <c r="P86" i="16"/>
  <c r="P85" i="16"/>
  <c r="P84" i="16"/>
  <c r="P83" i="16"/>
  <c r="P82" i="16"/>
  <c r="P81" i="16"/>
  <c r="P80" i="16"/>
  <c r="P79" i="16"/>
  <c r="P78" i="16"/>
  <c r="P77" i="16"/>
  <c r="P76" i="16"/>
  <c r="P75" i="16"/>
  <c r="P74" i="16"/>
  <c r="P73" i="16"/>
  <c r="P72" i="16"/>
  <c r="P71" i="16"/>
  <c r="P70" i="16"/>
  <c r="P69" i="16"/>
  <c r="P68" i="16"/>
  <c r="P67" i="16"/>
  <c r="P66" i="16"/>
  <c r="P65" i="16"/>
  <c r="P64" i="16"/>
  <c r="P63" i="16"/>
  <c r="P62" i="16"/>
  <c r="P61" i="16"/>
  <c r="P60" i="16"/>
  <c r="P59" i="16"/>
  <c r="P58" i="16"/>
  <c r="P57" i="16"/>
  <c r="P56" i="16"/>
  <c r="P55" i="16"/>
  <c r="P54" i="16"/>
  <c r="P53" i="16"/>
  <c r="P52" i="16"/>
  <c r="P51" i="16"/>
  <c r="P50" i="16"/>
  <c r="P49" i="16"/>
  <c r="P48" i="16"/>
  <c r="P47" i="16"/>
  <c r="P46" i="16"/>
  <c r="P45" i="16"/>
  <c r="P44" i="16"/>
  <c r="P43" i="16"/>
  <c r="P42" i="16"/>
  <c r="P41" i="16"/>
  <c r="P40" i="16"/>
  <c r="P39" i="16"/>
  <c r="P38" i="16"/>
  <c r="P37" i="16"/>
  <c r="P36" i="16"/>
  <c r="P35" i="16"/>
  <c r="P34" i="16"/>
  <c r="P33" i="16"/>
  <c r="P32" i="16"/>
  <c r="P31" i="16"/>
  <c r="P30" i="16"/>
  <c r="P29" i="16"/>
  <c r="P28" i="16"/>
  <c r="P27" i="16"/>
  <c r="P26" i="16"/>
  <c r="P25" i="16"/>
  <c r="P24" i="16"/>
  <c r="P23" i="16"/>
  <c r="P22" i="16"/>
  <c r="P21" i="16"/>
  <c r="AC20" i="16"/>
  <c r="P20" i="16"/>
  <c r="P19" i="16"/>
  <c r="AA18" i="16"/>
  <c r="Z18" i="16"/>
  <c r="P18" i="16"/>
  <c r="Y17" i="16"/>
  <c r="AB17" i="16" s="1"/>
  <c r="P17" i="16"/>
  <c r="Y16" i="16"/>
  <c r="AB16" i="16" s="1"/>
  <c r="P16" i="16"/>
  <c r="Y15" i="16"/>
  <c r="AB15" i="16" s="1"/>
  <c r="P15" i="16"/>
  <c r="AB14" i="16"/>
  <c r="Y14" i="16"/>
  <c r="P14" i="16"/>
  <c r="Y13" i="16"/>
  <c r="AB13" i="16" s="1"/>
  <c r="P13" i="16"/>
  <c r="Y12" i="16"/>
  <c r="AB12" i="16" s="1"/>
  <c r="P12" i="16"/>
  <c r="Y11" i="16"/>
  <c r="AB11" i="16" s="1"/>
  <c r="P11" i="16"/>
  <c r="AB10" i="16"/>
  <c r="Y10" i="16"/>
  <c r="P10" i="16"/>
  <c r="Y9" i="16"/>
  <c r="AB9" i="16" s="1"/>
  <c r="AB18" i="16" s="1"/>
  <c r="AA21" i="16" s="1"/>
  <c r="P9" i="16"/>
  <c r="P8" i="16"/>
  <c r="P4" i="16"/>
  <c r="J84" i="12"/>
  <c r="J83" i="12"/>
  <c r="J82" i="12"/>
  <c r="J81" i="12"/>
  <c r="J80" i="12"/>
  <c r="J75" i="12"/>
  <c r="J74" i="12"/>
  <c r="J73" i="12"/>
  <c r="J72" i="12"/>
  <c r="H86" i="12"/>
  <c r="J87" i="12" s="1"/>
  <c r="H83" i="12"/>
  <c r="J85" i="12" s="1"/>
  <c r="H80" i="12"/>
  <c r="H77" i="12"/>
  <c r="J79" i="12" s="1"/>
  <c r="H74" i="12"/>
  <c r="J76" i="12" s="1"/>
  <c r="H71" i="12"/>
  <c r="J71" i="12" s="1"/>
  <c r="H68" i="12"/>
  <c r="J68" i="12" s="1"/>
  <c r="H65" i="12"/>
  <c r="J67" i="12" s="1"/>
  <c r="J69" i="12" l="1"/>
  <c r="J77" i="12"/>
  <c r="J88" i="12"/>
  <c r="J66" i="12"/>
  <c r="J70" i="12"/>
  <c r="J78" i="12"/>
  <c r="J86" i="12"/>
  <c r="J65" i="12"/>
  <c r="P8" i="15"/>
  <c r="P9" i="15"/>
  <c r="Y9" i="15"/>
  <c r="AB9" i="15" s="1"/>
  <c r="AB18" i="15" s="1"/>
  <c r="AA21" i="15" s="1"/>
  <c r="P10" i="15"/>
  <c r="Y10" i="15"/>
  <c r="AB10" i="15" s="1"/>
  <c r="P11" i="15"/>
  <c r="Y11" i="15"/>
  <c r="AB11" i="15" s="1"/>
  <c r="P12" i="15"/>
  <c r="Y12" i="15"/>
  <c r="AB12" i="15" s="1"/>
  <c r="P13" i="15"/>
  <c r="Y13" i="15"/>
  <c r="AB13" i="15" s="1"/>
  <c r="P14" i="15"/>
  <c r="Y14" i="15"/>
  <c r="AB14" i="15" s="1"/>
  <c r="P15" i="15"/>
  <c r="Y15" i="15"/>
  <c r="AB15" i="15" s="1"/>
  <c r="P16" i="15"/>
  <c r="Y16" i="15"/>
  <c r="AB16" i="15"/>
  <c r="P17" i="15"/>
  <c r="Y17" i="15"/>
  <c r="AB17" i="15" s="1"/>
  <c r="P18" i="15"/>
  <c r="Z18" i="15"/>
  <c r="AA18" i="15"/>
  <c r="P19" i="15"/>
  <c r="P97" i="15"/>
  <c r="P96" i="15"/>
  <c r="P95" i="15"/>
  <c r="P94" i="15"/>
  <c r="P93" i="15"/>
  <c r="P92" i="15"/>
  <c r="P91" i="15"/>
  <c r="P90" i="15"/>
  <c r="P89" i="15"/>
  <c r="P88" i="15"/>
  <c r="P87" i="15"/>
  <c r="P86" i="15"/>
  <c r="P85" i="15"/>
  <c r="P84" i="15"/>
  <c r="P83" i="15"/>
  <c r="P82" i="15"/>
  <c r="P81" i="15"/>
  <c r="P80" i="15"/>
  <c r="P79" i="15"/>
  <c r="P78" i="15"/>
  <c r="P77" i="15"/>
  <c r="P76" i="15"/>
  <c r="P75" i="15"/>
  <c r="P74" i="15"/>
  <c r="P73" i="15"/>
  <c r="P72" i="15"/>
  <c r="P71" i="15"/>
  <c r="P70" i="15"/>
  <c r="P69" i="15"/>
  <c r="P68" i="15"/>
  <c r="P67" i="15"/>
  <c r="P66" i="15"/>
  <c r="P65" i="15"/>
  <c r="P64" i="15"/>
  <c r="P63" i="15"/>
  <c r="P62" i="15"/>
  <c r="P61" i="15"/>
  <c r="P60" i="15"/>
  <c r="P59" i="15"/>
  <c r="P58" i="15"/>
  <c r="P57" i="15"/>
  <c r="P56" i="15"/>
  <c r="P55" i="15"/>
  <c r="P54" i="15"/>
  <c r="P53" i="15"/>
  <c r="P52" i="15"/>
  <c r="P51" i="15"/>
  <c r="P50" i="15"/>
  <c r="P49" i="15"/>
  <c r="P48" i="15"/>
  <c r="P47" i="15"/>
  <c r="P46" i="15"/>
  <c r="P45" i="15"/>
  <c r="P44" i="15"/>
  <c r="P43" i="15"/>
  <c r="P42" i="15"/>
  <c r="P41" i="15"/>
  <c r="P40" i="15"/>
  <c r="P39" i="15"/>
  <c r="P38" i="15"/>
  <c r="P37" i="15"/>
  <c r="P36" i="15"/>
  <c r="P35" i="15"/>
  <c r="P34" i="15"/>
  <c r="P33" i="15"/>
  <c r="P32" i="15"/>
  <c r="P31" i="15"/>
  <c r="P30" i="15"/>
  <c r="P29" i="15"/>
  <c r="P28" i="15"/>
  <c r="P27" i="15"/>
  <c r="P26" i="15"/>
  <c r="P25" i="15"/>
  <c r="P24" i="15"/>
  <c r="P23" i="15"/>
  <c r="P22" i="15"/>
  <c r="P21" i="15"/>
  <c r="AC20" i="15"/>
  <c r="P20" i="15"/>
  <c r="P4" i="15"/>
  <c r="H14" i="14" l="1"/>
  <c r="J15" i="14" s="1"/>
  <c r="H11" i="14"/>
  <c r="J12" i="14" s="1"/>
  <c r="H8" i="14"/>
  <c r="J9" i="14" s="1"/>
  <c r="H5" i="14"/>
  <c r="J7" i="14" s="1"/>
  <c r="H86" i="14"/>
  <c r="J88" i="14" s="1"/>
  <c r="H83" i="14"/>
  <c r="J84" i="14" s="1"/>
  <c r="H80" i="14"/>
  <c r="J82" i="14" s="1"/>
  <c r="H77" i="14"/>
  <c r="J79" i="14" s="1"/>
  <c r="H74" i="14"/>
  <c r="J76" i="14" s="1"/>
  <c r="H71" i="14"/>
  <c r="J72" i="14" s="1"/>
  <c r="H68" i="14"/>
  <c r="J70" i="14" s="1"/>
  <c r="H65" i="14"/>
  <c r="J67" i="14" s="1"/>
  <c r="H62" i="14"/>
  <c r="J64" i="14" s="1"/>
  <c r="H59" i="14"/>
  <c r="J61" i="14" s="1"/>
  <c r="H56" i="14"/>
  <c r="J56" i="14" s="1"/>
  <c r="H53" i="14"/>
  <c r="J54" i="14" s="1"/>
  <c r="H50" i="14"/>
  <c r="J52" i="14" s="1"/>
  <c r="H47" i="14"/>
  <c r="J48" i="14" s="1"/>
  <c r="J46" i="14"/>
  <c r="J45" i="14"/>
  <c r="H44" i="14"/>
  <c r="J44" i="14" s="1"/>
  <c r="H41" i="14"/>
  <c r="J43" i="14" s="1"/>
  <c r="H38" i="14"/>
  <c r="J40" i="14" s="1"/>
  <c r="H35" i="14"/>
  <c r="J36" i="14" s="1"/>
  <c r="H32" i="14"/>
  <c r="J32" i="14" s="1"/>
  <c r="H29" i="14"/>
  <c r="J31" i="14" s="1"/>
  <c r="H26" i="14"/>
  <c r="J27" i="14" s="1"/>
  <c r="H23" i="14"/>
  <c r="J24" i="14" s="1"/>
  <c r="H20" i="14"/>
  <c r="J22" i="14" s="1"/>
  <c r="H17" i="14"/>
  <c r="J19" i="14" s="1"/>
  <c r="O84" i="13"/>
  <c r="N84" i="13"/>
  <c r="M84" i="13"/>
  <c r="L84" i="13"/>
  <c r="K84" i="13"/>
  <c r="J84" i="13"/>
  <c r="I84" i="13"/>
  <c r="H84" i="13"/>
  <c r="G84" i="13"/>
  <c r="O74" i="13"/>
  <c r="N74" i="13"/>
  <c r="M74" i="13"/>
  <c r="L74" i="13"/>
  <c r="K74" i="13"/>
  <c r="J74" i="13"/>
  <c r="I74" i="13"/>
  <c r="H74" i="13"/>
  <c r="G74" i="13"/>
  <c r="O64" i="13"/>
  <c r="N64" i="13"/>
  <c r="M64" i="13"/>
  <c r="L64" i="13"/>
  <c r="K64" i="13"/>
  <c r="J64" i="13"/>
  <c r="I64" i="13"/>
  <c r="G64" i="13"/>
  <c r="O54" i="13"/>
  <c r="N54" i="13"/>
  <c r="M54" i="13"/>
  <c r="L54" i="13"/>
  <c r="K54" i="13"/>
  <c r="J54" i="13"/>
  <c r="I54" i="13"/>
  <c r="G54" i="13"/>
  <c r="O49" i="13"/>
  <c r="N49" i="13"/>
  <c r="M49" i="13"/>
  <c r="L49" i="13"/>
  <c r="K49" i="13"/>
  <c r="J49" i="13"/>
  <c r="I49" i="13"/>
  <c r="G49" i="13"/>
  <c r="O48" i="13"/>
  <c r="N48" i="13"/>
  <c r="M48" i="13"/>
  <c r="L48" i="13"/>
  <c r="K48" i="13"/>
  <c r="J48" i="13"/>
  <c r="I48" i="13"/>
  <c r="G48" i="13"/>
  <c r="O47" i="13"/>
  <c r="N47" i="13"/>
  <c r="M47" i="13"/>
  <c r="L47" i="13"/>
  <c r="K47" i="13"/>
  <c r="J47" i="13"/>
  <c r="I47" i="13"/>
  <c r="G47" i="13"/>
  <c r="O46" i="13"/>
  <c r="N46" i="13"/>
  <c r="M46" i="13"/>
  <c r="L46" i="13"/>
  <c r="K46" i="13"/>
  <c r="J46" i="13"/>
  <c r="I46" i="13"/>
  <c r="G46" i="13"/>
  <c r="O45" i="13"/>
  <c r="N45" i="13"/>
  <c r="M45" i="13"/>
  <c r="L45" i="13"/>
  <c r="K45" i="13"/>
  <c r="J45" i="13"/>
  <c r="I45" i="13"/>
  <c r="G45" i="13"/>
  <c r="O44" i="13"/>
  <c r="N44" i="13"/>
  <c r="M44" i="13"/>
  <c r="L44" i="13"/>
  <c r="K44" i="13"/>
  <c r="J44" i="13"/>
  <c r="I44" i="13"/>
  <c r="G44" i="13"/>
  <c r="O43" i="13"/>
  <c r="N43" i="13"/>
  <c r="M43" i="13"/>
  <c r="L43" i="13"/>
  <c r="K43" i="13"/>
  <c r="J43" i="13"/>
  <c r="I43" i="13"/>
  <c r="G43" i="13"/>
  <c r="O42" i="13"/>
  <c r="N42" i="13"/>
  <c r="M42" i="13"/>
  <c r="L42" i="13"/>
  <c r="K42" i="13"/>
  <c r="J42" i="13"/>
  <c r="I42" i="13"/>
  <c r="G42" i="13"/>
  <c r="O41" i="13"/>
  <c r="N41" i="13"/>
  <c r="M41" i="13"/>
  <c r="L41" i="13"/>
  <c r="K41" i="13"/>
  <c r="J41" i="13"/>
  <c r="I41" i="13"/>
  <c r="G41" i="13"/>
  <c r="O40" i="13"/>
  <c r="N40" i="13"/>
  <c r="M40" i="13"/>
  <c r="L40" i="13"/>
  <c r="K40" i="13"/>
  <c r="J40" i="13"/>
  <c r="I40" i="13"/>
  <c r="G40" i="13"/>
  <c r="O34" i="13"/>
  <c r="N34" i="13"/>
  <c r="M34" i="13"/>
  <c r="L34" i="13"/>
  <c r="K34" i="13"/>
  <c r="J34" i="13"/>
  <c r="I34" i="13"/>
  <c r="G34" i="13"/>
  <c r="O24" i="13"/>
  <c r="N24" i="13"/>
  <c r="M24" i="13"/>
  <c r="L24" i="13"/>
  <c r="K24" i="13"/>
  <c r="J24" i="13"/>
  <c r="I24" i="13"/>
  <c r="G24" i="13"/>
  <c r="O14" i="13"/>
  <c r="N14" i="13"/>
  <c r="M14" i="13"/>
  <c r="L14" i="13"/>
  <c r="K14" i="13"/>
  <c r="J14" i="13"/>
  <c r="I14" i="13"/>
  <c r="G14" i="13"/>
  <c r="J33" i="14" l="1"/>
  <c r="J34" i="14"/>
  <c r="J50" i="14"/>
  <c r="J51" i="14"/>
  <c r="J10" i="14"/>
  <c r="J28" i="14"/>
  <c r="J38" i="14"/>
  <c r="J57" i="14"/>
  <c r="J65" i="14"/>
  <c r="J73" i="14"/>
  <c r="J77" i="14"/>
  <c r="J85" i="14"/>
  <c r="J26" i="14"/>
  <c r="J83" i="14"/>
  <c r="J16" i="14"/>
  <c r="J20" i="14"/>
  <c r="J39" i="14"/>
  <c r="J58" i="14"/>
  <c r="J66" i="14"/>
  <c r="J74" i="14"/>
  <c r="J78" i="14"/>
  <c r="J86" i="14"/>
  <c r="J71" i="14"/>
  <c r="J14" i="14"/>
  <c r="J21" i="14"/>
  <c r="J75" i="14"/>
  <c r="J87" i="14"/>
  <c r="J8" i="14"/>
  <c r="J68" i="14"/>
  <c r="J80" i="14"/>
  <c r="J69" i="14"/>
  <c r="J81" i="14"/>
  <c r="J5" i="14"/>
  <c r="J6" i="14"/>
  <c r="J13" i="14"/>
  <c r="J11" i="14"/>
  <c r="J62" i="14"/>
  <c r="J63" i="14"/>
  <c r="J17" i="14"/>
  <c r="J18" i="14"/>
  <c r="J23" i="14"/>
  <c r="J29" i="14"/>
  <c r="J35" i="14"/>
  <c r="J41" i="14"/>
  <c r="J47" i="14"/>
  <c r="J53" i="14"/>
  <c r="J59" i="14"/>
  <c r="J30" i="14"/>
  <c r="J42" i="14"/>
  <c r="J60" i="14"/>
  <c r="J25" i="14"/>
  <c r="J37" i="14"/>
  <c r="J49" i="14"/>
  <c r="J55" i="14"/>
  <c r="I6" i="13" l="1"/>
  <c r="I7" i="13"/>
  <c r="I8" i="13"/>
  <c r="I9" i="13"/>
  <c r="I10" i="13"/>
  <c r="I11" i="13"/>
  <c r="I12" i="13"/>
  <c r="I13" i="13"/>
  <c r="I15" i="13"/>
  <c r="I16" i="13"/>
  <c r="I17" i="13"/>
  <c r="I18" i="13"/>
  <c r="I19" i="13"/>
  <c r="I20" i="13"/>
  <c r="I21" i="13"/>
  <c r="I22" i="13"/>
  <c r="I23" i="13"/>
  <c r="I25" i="13"/>
  <c r="I26" i="13"/>
  <c r="I27" i="13"/>
  <c r="I28" i="13"/>
  <c r="I29" i="13"/>
  <c r="I30" i="13"/>
  <c r="I31" i="13"/>
  <c r="I32" i="13"/>
  <c r="I33" i="13"/>
  <c r="I35" i="13"/>
  <c r="I36" i="13"/>
  <c r="I37" i="13"/>
  <c r="I38" i="13"/>
  <c r="I39" i="13"/>
  <c r="I50" i="13"/>
  <c r="I51" i="13"/>
  <c r="I52" i="13"/>
  <c r="I53" i="13"/>
  <c r="I55" i="13"/>
  <c r="I56" i="13"/>
  <c r="I57" i="13"/>
  <c r="I58" i="13"/>
  <c r="I59" i="13"/>
  <c r="I60" i="13"/>
  <c r="I61" i="13"/>
  <c r="I62" i="13"/>
  <c r="I63" i="13"/>
  <c r="I65" i="13"/>
  <c r="I66" i="13"/>
  <c r="I67" i="13"/>
  <c r="I68" i="13"/>
  <c r="I69" i="13"/>
  <c r="I70" i="13"/>
  <c r="I71" i="13"/>
  <c r="I72" i="13"/>
  <c r="I73" i="13"/>
  <c r="I75" i="13"/>
  <c r="I76" i="13"/>
  <c r="I77" i="13"/>
  <c r="I78" i="13"/>
  <c r="I79" i="13"/>
  <c r="I80" i="13"/>
  <c r="I81" i="13"/>
  <c r="I82" i="13"/>
  <c r="I83" i="13"/>
  <c r="I85" i="13"/>
  <c r="I86" i="13"/>
  <c r="I87" i="13"/>
  <c r="I88" i="13"/>
  <c r="I5" i="13"/>
  <c r="H65" i="13"/>
  <c r="H66" i="13"/>
  <c r="H67" i="13"/>
  <c r="H68" i="13"/>
  <c r="H69" i="13"/>
  <c r="H70" i="13"/>
  <c r="H71" i="13"/>
  <c r="H72" i="13"/>
  <c r="H73" i="13"/>
  <c r="H75" i="13"/>
  <c r="H76" i="13"/>
  <c r="H77" i="13"/>
  <c r="H78" i="13"/>
  <c r="H79" i="13"/>
  <c r="H80" i="13"/>
  <c r="H81" i="13"/>
  <c r="H82" i="13"/>
  <c r="H83" i="13"/>
  <c r="H85" i="13"/>
  <c r="H86" i="13"/>
  <c r="H87" i="13"/>
  <c r="H88" i="13"/>
  <c r="H62" i="12"/>
  <c r="J62" i="12" s="1"/>
  <c r="H62" i="13" s="1"/>
  <c r="H59" i="12"/>
  <c r="J61" i="12" s="1"/>
  <c r="H61" i="13" s="1"/>
  <c r="H56" i="12"/>
  <c r="J56" i="12" s="1"/>
  <c r="H56" i="13" s="1"/>
  <c r="H53" i="12"/>
  <c r="J55" i="12" s="1"/>
  <c r="H55" i="13" s="1"/>
  <c r="H50" i="12"/>
  <c r="J52" i="12" s="1"/>
  <c r="H52" i="13" s="1"/>
  <c r="H47" i="12"/>
  <c r="J47" i="12" s="1"/>
  <c r="H44" i="12"/>
  <c r="J46" i="12" s="1"/>
  <c r="H41" i="12"/>
  <c r="J42" i="12" s="1"/>
  <c r="H38" i="12"/>
  <c r="J38" i="12" s="1"/>
  <c r="H35" i="12"/>
  <c r="J36" i="12" s="1"/>
  <c r="H32" i="12"/>
  <c r="J34" i="12" s="1"/>
  <c r="H29" i="12"/>
  <c r="J31" i="12" s="1"/>
  <c r="H26" i="12"/>
  <c r="J26" i="12" s="1"/>
  <c r="H26" i="13" s="1"/>
  <c r="H23" i="12"/>
  <c r="J25" i="12" s="1"/>
  <c r="H25" i="13" s="1"/>
  <c r="H20" i="12"/>
  <c r="J20" i="12" s="1"/>
  <c r="H20" i="13" s="1"/>
  <c r="H17" i="12"/>
  <c r="J18" i="12" s="1"/>
  <c r="H18" i="13" s="1"/>
  <c r="H14" i="12"/>
  <c r="H11" i="12"/>
  <c r="H8" i="12"/>
  <c r="H5" i="12"/>
  <c r="CQ48" i="4"/>
  <c r="CQ38" i="4"/>
  <c r="G6" i="13"/>
  <c r="G7" i="13"/>
  <c r="G8" i="13"/>
  <c r="G9" i="13"/>
  <c r="G10" i="13"/>
  <c r="G11" i="13"/>
  <c r="G12" i="13"/>
  <c r="G13" i="13"/>
  <c r="G15" i="13"/>
  <c r="G16" i="13"/>
  <c r="G17" i="13"/>
  <c r="G18" i="13"/>
  <c r="G19" i="13"/>
  <c r="G20" i="13"/>
  <c r="G21" i="13"/>
  <c r="G22" i="13"/>
  <c r="G23" i="13"/>
  <c r="G25" i="13"/>
  <c r="G26" i="13"/>
  <c r="G27" i="13"/>
  <c r="G28" i="13"/>
  <c r="G29" i="13"/>
  <c r="G30" i="13"/>
  <c r="G31" i="13"/>
  <c r="G32" i="13"/>
  <c r="G33" i="13"/>
  <c r="G35" i="13"/>
  <c r="G36" i="13"/>
  <c r="G37" i="13"/>
  <c r="G38" i="13"/>
  <c r="G39" i="13"/>
  <c r="G50" i="13"/>
  <c r="G51" i="13"/>
  <c r="G52" i="13"/>
  <c r="G53" i="13"/>
  <c r="G55" i="13"/>
  <c r="G56" i="13"/>
  <c r="G57" i="13"/>
  <c r="G58" i="13"/>
  <c r="G59" i="13"/>
  <c r="G60" i="13"/>
  <c r="G61" i="13"/>
  <c r="G62" i="13"/>
  <c r="G63" i="13"/>
  <c r="G65" i="13"/>
  <c r="G66" i="13"/>
  <c r="G67" i="13"/>
  <c r="G68" i="13"/>
  <c r="G69" i="13"/>
  <c r="G70" i="13"/>
  <c r="G71" i="13"/>
  <c r="G72" i="13"/>
  <c r="G73" i="13"/>
  <c r="G75" i="13"/>
  <c r="G76" i="13"/>
  <c r="G77" i="13"/>
  <c r="G78" i="13"/>
  <c r="G79" i="13"/>
  <c r="G80" i="13"/>
  <c r="G81" i="13"/>
  <c r="G82" i="13"/>
  <c r="G83" i="13"/>
  <c r="G85" i="13"/>
  <c r="G86" i="13"/>
  <c r="G87" i="13"/>
  <c r="G88" i="13"/>
  <c r="G5" i="13"/>
  <c r="J6" i="13"/>
  <c r="J7" i="13"/>
  <c r="J8" i="13"/>
  <c r="J9" i="13"/>
  <c r="J10" i="13"/>
  <c r="J11" i="13"/>
  <c r="J12" i="13"/>
  <c r="J13" i="13"/>
  <c r="J15" i="13"/>
  <c r="J16" i="13"/>
  <c r="J17" i="13"/>
  <c r="J18" i="13"/>
  <c r="J19" i="13"/>
  <c r="J20" i="13"/>
  <c r="J21" i="13"/>
  <c r="J22" i="13"/>
  <c r="J23" i="13"/>
  <c r="J25" i="13"/>
  <c r="J26" i="13"/>
  <c r="J27" i="13"/>
  <c r="J28" i="13"/>
  <c r="J29" i="13"/>
  <c r="J30" i="13"/>
  <c r="J31" i="13"/>
  <c r="J32" i="13"/>
  <c r="J33" i="13"/>
  <c r="J35" i="13"/>
  <c r="J36" i="13"/>
  <c r="J37" i="13"/>
  <c r="J38" i="13"/>
  <c r="J39" i="13"/>
  <c r="J50" i="13"/>
  <c r="J51" i="13"/>
  <c r="J52" i="13"/>
  <c r="J53" i="13"/>
  <c r="J55" i="13"/>
  <c r="J56" i="13"/>
  <c r="J57" i="13"/>
  <c r="J58" i="13"/>
  <c r="J59" i="13"/>
  <c r="J60" i="13"/>
  <c r="J61" i="13"/>
  <c r="J62" i="13"/>
  <c r="J63" i="13"/>
  <c r="J65" i="13"/>
  <c r="J66" i="13"/>
  <c r="J67" i="13"/>
  <c r="J68" i="13"/>
  <c r="J69" i="13"/>
  <c r="J70" i="13"/>
  <c r="J71" i="13"/>
  <c r="J72" i="13"/>
  <c r="J73" i="13"/>
  <c r="J75" i="13"/>
  <c r="J76" i="13"/>
  <c r="J77" i="13"/>
  <c r="J78" i="13"/>
  <c r="J79" i="13"/>
  <c r="J80" i="13"/>
  <c r="J81" i="13"/>
  <c r="J82" i="13"/>
  <c r="J83" i="13"/>
  <c r="J85" i="13"/>
  <c r="J86" i="13"/>
  <c r="J87" i="13"/>
  <c r="J88" i="13"/>
  <c r="J5" i="13"/>
  <c r="L6" i="13"/>
  <c r="L7" i="13"/>
  <c r="L8" i="13"/>
  <c r="L9" i="13"/>
  <c r="L10" i="13"/>
  <c r="L11" i="13"/>
  <c r="L12" i="13"/>
  <c r="L13" i="13"/>
  <c r="L15" i="13"/>
  <c r="L16" i="13"/>
  <c r="L17" i="13"/>
  <c r="L18" i="13"/>
  <c r="L19" i="13"/>
  <c r="L20" i="13"/>
  <c r="L21" i="13"/>
  <c r="L22" i="13"/>
  <c r="L23" i="13"/>
  <c r="L25" i="13"/>
  <c r="L26" i="13"/>
  <c r="L27" i="13"/>
  <c r="L28" i="13"/>
  <c r="L29" i="13"/>
  <c r="L30" i="13"/>
  <c r="L31" i="13"/>
  <c r="L32" i="13"/>
  <c r="L33" i="13"/>
  <c r="L35" i="13"/>
  <c r="L36" i="13"/>
  <c r="L37" i="13"/>
  <c r="L38" i="13"/>
  <c r="L39" i="13"/>
  <c r="L50" i="13"/>
  <c r="L51" i="13"/>
  <c r="L52" i="13"/>
  <c r="L53" i="13"/>
  <c r="L55" i="13"/>
  <c r="L56" i="13"/>
  <c r="L57" i="13"/>
  <c r="L58" i="13"/>
  <c r="L59" i="13"/>
  <c r="L60" i="13"/>
  <c r="L61" i="13"/>
  <c r="L62" i="13"/>
  <c r="L63" i="13"/>
  <c r="L65" i="13"/>
  <c r="L66" i="13"/>
  <c r="L67" i="13"/>
  <c r="L68" i="13"/>
  <c r="L69" i="13"/>
  <c r="L70" i="13"/>
  <c r="L71" i="13"/>
  <c r="L72" i="13"/>
  <c r="L73" i="13"/>
  <c r="L75" i="13"/>
  <c r="L76" i="13"/>
  <c r="L77" i="13"/>
  <c r="L78" i="13"/>
  <c r="L79" i="13"/>
  <c r="L80" i="13"/>
  <c r="L81" i="13"/>
  <c r="L82" i="13"/>
  <c r="L83" i="13"/>
  <c r="L85" i="13"/>
  <c r="L86" i="13"/>
  <c r="L87" i="13"/>
  <c r="L88" i="13"/>
  <c r="L5" i="13"/>
  <c r="N6" i="13"/>
  <c r="N7" i="13"/>
  <c r="N8" i="13"/>
  <c r="N9" i="13"/>
  <c r="N10" i="13"/>
  <c r="N11" i="13"/>
  <c r="N12" i="13"/>
  <c r="N13" i="13"/>
  <c r="N15" i="13"/>
  <c r="N16" i="13"/>
  <c r="N17" i="13"/>
  <c r="N18" i="13"/>
  <c r="N19" i="13"/>
  <c r="N20" i="13"/>
  <c r="N21" i="13"/>
  <c r="N22" i="13"/>
  <c r="N23" i="13"/>
  <c r="N25" i="13"/>
  <c r="N26" i="13"/>
  <c r="N27" i="13"/>
  <c r="N28" i="13"/>
  <c r="N29" i="13"/>
  <c r="N30" i="13"/>
  <c r="N31" i="13"/>
  <c r="N32" i="13"/>
  <c r="N33" i="13"/>
  <c r="N35" i="13"/>
  <c r="N36" i="13"/>
  <c r="N37" i="13"/>
  <c r="N38" i="13"/>
  <c r="N39" i="13"/>
  <c r="N50" i="13"/>
  <c r="N51" i="13"/>
  <c r="N52" i="13"/>
  <c r="N53" i="13"/>
  <c r="N55" i="13"/>
  <c r="N56" i="13"/>
  <c r="N57" i="13"/>
  <c r="N58" i="13"/>
  <c r="N59" i="13"/>
  <c r="N60" i="13"/>
  <c r="N61" i="13"/>
  <c r="N62" i="13"/>
  <c r="N63" i="13"/>
  <c r="N65" i="13"/>
  <c r="N66" i="13"/>
  <c r="N67" i="13"/>
  <c r="N68" i="13"/>
  <c r="N69" i="13"/>
  <c r="N70" i="13"/>
  <c r="N71" i="13"/>
  <c r="N72" i="13"/>
  <c r="N73" i="13"/>
  <c r="N75" i="13"/>
  <c r="N76" i="13"/>
  <c r="N77" i="13"/>
  <c r="N78" i="13"/>
  <c r="N79" i="13"/>
  <c r="N80" i="13"/>
  <c r="N81" i="13"/>
  <c r="N82" i="13"/>
  <c r="N83" i="13"/>
  <c r="N85" i="13"/>
  <c r="N86" i="13"/>
  <c r="N87" i="13"/>
  <c r="N88" i="13"/>
  <c r="N5" i="13"/>
  <c r="K6" i="13"/>
  <c r="K7" i="13"/>
  <c r="K8" i="13"/>
  <c r="K9" i="13"/>
  <c r="K10" i="13"/>
  <c r="K11" i="13"/>
  <c r="K12" i="13"/>
  <c r="K13" i="13"/>
  <c r="K15" i="13"/>
  <c r="K16" i="13"/>
  <c r="K17" i="13"/>
  <c r="K18" i="13"/>
  <c r="K19" i="13"/>
  <c r="K20" i="13"/>
  <c r="K21" i="13"/>
  <c r="K22" i="13"/>
  <c r="K23" i="13"/>
  <c r="K25" i="13"/>
  <c r="K26" i="13"/>
  <c r="K27" i="13"/>
  <c r="K28" i="13"/>
  <c r="K29" i="13"/>
  <c r="K30" i="13"/>
  <c r="K31" i="13"/>
  <c r="K32" i="13"/>
  <c r="K33" i="13"/>
  <c r="K35" i="13"/>
  <c r="K36" i="13"/>
  <c r="K37" i="13"/>
  <c r="K38" i="13"/>
  <c r="K39" i="13"/>
  <c r="K50" i="13"/>
  <c r="K51" i="13"/>
  <c r="K52" i="13"/>
  <c r="K53" i="13"/>
  <c r="K55" i="13"/>
  <c r="K56" i="13"/>
  <c r="K57" i="13"/>
  <c r="K58" i="13"/>
  <c r="K59" i="13"/>
  <c r="K60" i="13"/>
  <c r="K61" i="13"/>
  <c r="K62" i="13"/>
  <c r="K63" i="13"/>
  <c r="K65" i="13"/>
  <c r="K66" i="13"/>
  <c r="K67" i="13"/>
  <c r="K68" i="13"/>
  <c r="K69" i="13"/>
  <c r="K70" i="13"/>
  <c r="K71" i="13"/>
  <c r="K72" i="13"/>
  <c r="K73" i="13"/>
  <c r="K75" i="13"/>
  <c r="K76" i="13"/>
  <c r="K77" i="13"/>
  <c r="K78" i="13"/>
  <c r="K79" i="13"/>
  <c r="K80" i="13"/>
  <c r="K81" i="13"/>
  <c r="K82" i="13"/>
  <c r="K83" i="13"/>
  <c r="K85" i="13"/>
  <c r="K86" i="13"/>
  <c r="K87" i="13"/>
  <c r="K88" i="13"/>
  <c r="K5" i="13"/>
  <c r="O6" i="13"/>
  <c r="O7" i="13"/>
  <c r="O8" i="13"/>
  <c r="O9" i="13"/>
  <c r="O10" i="13"/>
  <c r="O11" i="13"/>
  <c r="O12" i="13"/>
  <c r="O13" i="13"/>
  <c r="O15" i="13"/>
  <c r="O16" i="13"/>
  <c r="O17" i="13"/>
  <c r="O18" i="13"/>
  <c r="O19" i="13"/>
  <c r="O20" i="13"/>
  <c r="O21" i="13"/>
  <c r="O22" i="13"/>
  <c r="O23" i="13"/>
  <c r="O25" i="13"/>
  <c r="O26" i="13"/>
  <c r="O27" i="13"/>
  <c r="O28" i="13"/>
  <c r="O29" i="13"/>
  <c r="O30" i="13"/>
  <c r="O31" i="13"/>
  <c r="O32" i="13"/>
  <c r="O33" i="13"/>
  <c r="O35" i="13"/>
  <c r="O36" i="13"/>
  <c r="O37" i="13"/>
  <c r="O38" i="13"/>
  <c r="O39" i="13"/>
  <c r="O50" i="13"/>
  <c r="O51" i="13"/>
  <c r="O52" i="13"/>
  <c r="O53" i="13"/>
  <c r="O55" i="13"/>
  <c r="O56" i="13"/>
  <c r="O57" i="13"/>
  <c r="O58" i="13"/>
  <c r="O59" i="13"/>
  <c r="O60" i="13"/>
  <c r="O61" i="13"/>
  <c r="O62" i="13"/>
  <c r="O63" i="13"/>
  <c r="O65" i="13"/>
  <c r="O66" i="13"/>
  <c r="O67" i="13"/>
  <c r="O68" i="13"/>
  <c r="O69" i="13"/>
  <c r="O70" i="13"/>
  <c r="O71" i="13"/>
  <c r="O72" i="13"/>
  <c r="O73" i="13"/>
  <c r="O75" i="13"/>
  <c r="O76" i="13"/>
  <c r="O77" i="13"/>
  <c r="O78" i="13"/>
  <c r="O79" i="13"/>
  <c r="O80" i="13"/>
  <c r="O81" i="13"/>
  <c r="O82" i="13"/>
  <c r="O83" i="13"/>
  <c r="O85" i="13"/>
  <c r="O86" i="13"/>
  <c r="O87" i="13"/>
  <c r="O88" i="13"/>
  <c r="O5" i="13"/>
  <c r="M6" i="13"/>
  <c r="M7" i="13"/>
  <c r="M8" i="13"/>
  <c r="M9" i="13"/>
  <c r="M10" i="13"/>
  <c r="M11" i="13"/>
  <c r="M12" i="13"/>
  <c r="M13" i="13"/>
  <c r="M15" i="13"/>
  <c r="M16" i="13"/>
  <c r="M17" i="13"/>
  <c r="M18" i="13"/>
  <c r="M19" i="13"/>
  <c r="M20" i="13"/>
  <c r="M21" i="13"/>
  <c r="M22" i="13"/>
  <c r="M23" i="13"/>
  <c r="M25" i="13"/>
  <c r="M26" i="13"/>
  <c r="M27" i="13"/>
  <c r="M28" i="13"/>
  <c r="M29" i="13"/>
  <c r="M30" i="13"/>
  <c r="M31" i="13"/>
  <c r="M32" i="13"/>
  <c r="M33" i="13"/>
  <c r="M35" i="13"/>
  <c r="M36" i="13"/>
  <c r="M37" i="13"/>
  <c r="M38" i="13"/>
  <c r="M39" i="13"/>
  <c r="M50" i="13"/>
  <c r="M51" i="13"/>
  <c r="M52" i="13"/>
  <c r="M53" i="13"/>
  <c r="M55" i="13"/>
  <c r="M56" i="13"/>
  <c r="M57" i="13"/>
  <c r="M58" i="13"/>
  <c r="M59" i="13"/>
  <c r="M60" i="13"/>
  <c r="M61" i="13"/>
  <c r="M62" i="13"/>
  <c r="M63" i="13"/>
  <c r="M65" i="13"/>
  <c r="M66" i="13"/>
  <c r="M67" i="13"/>
  <c r="M68" i="13"/>
  <c r="M69" i="13"/>
  <c r="M70" i="13"/>
  <c r="M71" i="13"/>
  <c r="M72" i="13"/>
  <c r="M73" i="13"/>
  <c r="M75" i="13"/>
  <c r="M76" i="13"/>
  <c r="M77" i="13"/>
  <c r="M78" i="13"/>
  <c r="M79" i="13"/>
  <c r="M80" i="13"/>
  <c r="M81" i="13"/>
  <c r="M82" i="13"/>
  <c r="M83" i="13"/>
  <c r="M85" i="13"/>
  <c r="M86" i="13"/>
  <c r="M87" i="13"/>
  <c r="M88" i="13"/>
  <c r="M5" i="13"/>
  <c r="AA18" i="12"/>
  <c r="Y16" i="12"/>
  <c r="X16" i="12"/>
  <c r="W15" i="12"/>
  <c r="Z15" i="12" s="1"/>
  <c r="W14" i="12"/>
  <c r="Z14" i="12" s="1"/>
  <c r="W13" i="12"/>
  <c r="Z13" i="12" s="1"/>
  <c r="W12" i="12"/>
  <c r="Z12" i="12" s="1"/>
  <c r="W11" i="12"/>
  <c r="Z11" i="12" s="1"/>
  <c r="W10" i="12"/>
  <c r="Z10" i="12" s="1"/>
  <c r="W9" i="12"/>
  <c r="Z9" i="12" s="1"/>
  <c r="W8" i="12"/>
  <c r="Z8" i="12" s="1"/>
  <c r="W7" i="12"/>
  <c r="Z7" i="12" s="1"/>
  <c r="AC20" i="11"/>
  <c r="AA18" i="11"/>
  <c r="Z18" i="11"/>
  <c r="Y17" i="11"/>
  <c r="AB17" i="11" s="1"/>
  <c r="Y16" i="11"/>
  <c r="AB16" i="11" s="1"/>
  <c r="Y15" i="11"/>
  <c r="AB15" i="11" s="1"/>
  <c r="Y14" i="11"/>
  <c r="AB14" i="11" s="1"/>
  <c r="Y13" i="11"/>
  <c r="AB13" i="11" s="1"/>
  <c r="Y12" i="11"/>
  <c r="AB12" i="11" s="1"/>
  <c r="Y11" i="11"/>
  <c r="AB11" i="11" s="1"/>
  <c r="Y10" i="11"/>
  <c r="AB10" i="11" s="1"/>
  <c r="Y9" i="11"/>
  <c r="AB9" i="11" s="1"/>
  <c r="AB18" i="11" s="1"/>
  <c r="AA21" i="11" l="1"/>
  <c r="J45" i="12"/>
  <c r="J5" i="12"/>
  <c r="J6" i="12"/>
  <c r="H6" i="13" s="1"/>
  <c r="J7" i="12"/>
  <c r="H7" i="13" s="1"/>
  <c r="J48" i="12"/>
  <c r="H10" i="13"/>
  <c r="J8" i="12"/>
  <c r="H8" i="13" s="1"/>
  <c r="J9" i="12"/>
  <c r="H9" i="13" s="1"/>
  <c r="J10" i="12"/>
  <c r="J21" i="12"/>
  <c r="H21" i="13" s="1"/>
  <c r="J49" i="12"/>
  <c r="J12" i="12"/>
  <c r="H12" i="13" s="1"/>
  <c r="J13" i="12"/>
  <c r="H14" i="13" s="1"/>
  <c r="J11" i="12"/>
  <c r="H11" i="13" s="1"/>
  <c r="J22" i="12"/>
  <c r="H22" i="13" s="1"/>
  <c r="J16" i="12"/>
  <c r="H16" i="13" s="1"/>
  <c r="J14" i="12"/>
  <c r="J15" i="12"/>
  <c r="H15" i="13" s="1"/>
  <c r="J29" i="12"/>
  <c r="H29" i="13" s="1"/>
  <c r="J30" i="12"/>
  <c r="H40" i="13" s="1"/>
  <c r="J37" i="12"/>
  <c r="H47" i="13" s="1"/>
  <c r="J64" i="12"/>
  <c r="J19" i="12"/>
  <c r="H19" i="13" s="1"/>
  <c r="J41" i="12"/>
  <c r="H5" i="13"/>
  <c r="P5" i="13" s="1"/>
  <c r="J43" i="12"/>
  <c r="J35" i="12"/>
  <c r="H45" i="13" s="1"/>
  <c r="J27" i="12"/>
  <c r="H27" i="13" s="1"/>
  <c r="H46" i="13"/>
  <c r="H36" i="13"/>
  <c r="H48" i="13"/>
  <c r="H38" i="13"/>
  <c r="H41" i="13"/>
  <c r="H31" i="13"/>
  <c r="J28" i="12"/>
  <c r="H28" i="13" s="1"/>
  <c r="J44" i="12"/>
  <c r="H35" i="13"/>
  <c r="J23" i="12"/>
  <c r="J39" i="12"/>
  <c r="J24" i="12"/>
  <c r="J32" i="12"/>
  <c r="J40" i="12"/>
  <c r="H30" i="13"/>
  <c r="J17" i="12"/>
  <c r="H17" i="13" s="1"/>
  <c r="J33" i="12"/>
  <c r="J63" i="12"/>
  <c r="J57" i="12"/>
  <c r="H57" i="13" s="1"/>
  <c r="J59" i="12"/>
  <c r="H59" i="13" s="1"/>
  <c r="J58" i="12"/>
  <c r="H58" i="13" s="1"/>
  <c r="J60" i="12"/>
  <c r="H60" i="13" s="1"/>
  <c r="J53" i="12"/>
  <c r="J54" i="12"/>
  <c r="J50" i="12"/>
  <c r="H50" i="13" s="1"/>
  <c r="J51" i="12"/>
  <c r="H51" i="13" s="1"/>
  <c r="Z16" i="12"/>
  <c r="Y19" i="12" s="1"/>
  <c r="H13" i="13" l="1"/>
  <c r="H37" i="13"/>
  <c r="H54" i="13"/>
  <c r="H53" i="13"/>
  <c r="H49" i="13"/>
  <c r="H39" i="13"/>
  <c r="H42" i="13"/>
  <c r="H32" i="13"/>
  <c r="H24" i="13"/>
  <c r="H23" i="13"/>
  <c r="H43" i="13"/>
  <c r="H34" i="13"/>
  <c r="H44" i="13"/>
  <c r="H33" i="13"/>
  <c r="H64" i="13"/>
  <c r="H63" i="13"/>
  <c r="P97" i="11"/>
  <c r="P96" i="11"/>
  <c r="P95" i="11"/>
  <c r="P94" i="11"/>
  <c r="P93" i="11"/>
  <c r="P92" i="11"/>
  <c r="P91" i="11"/>
  <c r="P90" i="11"/>
  <c r="P89" i="11"/>
  <c r="P88" i="11"/>
  <c r="P87" i="11"/>
  <c r="P86" i="11"/>
  <c r="P85" i="11"/>
  <c r="P84" i="11"/>
  <c r="P83" i="11"/>
  <c r="P82" i="11"/>
  <c r="P81" i="11"/>
  <c r="P80" i="11"/>
  <c r="P79" i="11"/>
  <c r="P78" i="11"/>
  <c r="P77" i="11"/>
  <c r="P76" i="11"/>
  <c r="P75" i="11"/>
  <c r="P74" i="11"/>
  <c r="P73" i="11"/>
  <c r="P72" i="11"/>
  <c r="P71" i="11"/>
  <c r="P70" i="11"/>
  <c r="P69" i="11"/>
  <c r="P68" i="11"/>
  <c r="P67" i="11"/>
  <c r="P66" i="11"/>
  <c r="P65" i="11"/>
  <c r="P64" i="11"/>
  <c r="P63" i="11"/>
  <c r="P62" i="11"/>
  <c r="P61" i="11"/>
  <c r="P60" i="11"/>
  <c r="P59" i="11"/>
  <c r="P58" i="11"/>
  <c r="P57" i="11"/>
  <c r="P56" i="11"/>
  <c r="P55" i="11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4" i="11"/>
  <c r="P97" i="8" l="1"/>
  <c r="P96" i="8"/>
  <c r="P95" i="8"/>
  <c r="P94" i="8"/>
  <c r="P93" i="8"/>
  <c r="P92" i="8"/>
  <c r="P91" i="8"/>
  <c r="P90" i="8"/>
  <c r="P89" i="8"/>
  <c r="P88" i="8"/>
  <c r="P87" i="8"/>
  <c r="P86" i="8"/>
  <c r="P85" i="8"/>
  <c r="P84" i="8"/>
  <c r="P83" i="8"/>
  <c r="P82" i="8"/>
  <c r="P81" i="8"/>
  <c r="P80" i="8"/>
  <c r="P79" i="8"/>
  <c r="P78" i="8"/>
  <c r="P77" i="8"/>
  <c r="P76" i="8"/>
  <c r="P75" i="8"/>
  <c r="P74" i="8"/>
  <c r="P73" i="8"/>
  <c r="P72" i="8"/>
  <c r="P71" i="8"/>
  <c r="P70" i="8"/>
  <c r="P69" i="8"/>
  <c r="P68" i="8"/>
  <c r="P67" i="8"/>
  <c r="P66" i="8"/>
  <c r="P65" i="8"/>
  <c r="P64" i="8"/>
  <c r="P63" i="8"/>
  <c r="P62" i="8"/>
  <c r="P61" i="8"/>
  <c r="P60" i="8"/>
  <c r="P59" i="8"/>
  <c r="P58" i="8"/>
  <c r="P57" i="8"/>
  <c r="P56" i="8"/>
  <c r="P55" i="8"/>
  <c r="P54" i="8"/>
  <c r="P53" i="8"/>
  <c r="P52" i="8"/>
  <c r="P51" i="8"/>
  <c r="P50" i="8"/>
  <c r="P49" i="8"/>
  <c r="P48" i="8"/>
  <c r="P47" i="8"/>
  <c r="P46" i="8"/>
  <c r="P45" i="8"/>
  <c r="P44" i="8"/>
  <c r="P43" i="8"/>
  <c r="P42" i="8"/>
  <c r="P41" i="8"/>
  <c r="P40" i="8"/>
  <c r="P39" i="8"/>
  <c r="P38" i="8"/>
  <c r="P37" i="8"/>
  <c r="P36" i="8"/>
  <c r="P35" i="8"/>
  <c r="P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4" i="8"/>
  <c r="P97" i="5" l="1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4" i="5"/>
</calcChain>
</file>

<file path=xl/sharedStrings.xml><?xml version="1.0" encoding="utf-8"?>
<sst xmlns="http://schemas.openxmlformats.org/spreadsheetml/2006/main" count="10323" uniqueCount="295">
  <si>
    <t>No</t>
  </si>
  <si>
    <t>Parameter</t>
  </si>
  <si>
    <t>Code</t>
  </si>
  <si>
    <t>Plant</t>
  </si>
  <si>
    <r>
      <t xml:space="preserve">Coordinates    </t>
    </r>
    <r>
      <rPr>
        <b/>
        <sz val="12"/>
        <rFont val="Arial"/>
        <family val="2"/>
      </rPr>
      <t>Unit</t>
    </r>
  </si>
  <si>
    <t>Color</t>
  </si>
  <si>
    <t>Turbidity</t>
  </si>
  <si>
    <t>NTU</t>
  </si>
  <si>
    <t>Temprature</t>
  </si>
  <si>
    <t>°C</t>
  </si>
  <si>
    <t>pH</t>
  </si>
  <si>
    <t>Electric Conductivity</t>
  </si>
  <si>
    <t>µS/cm</t>
  </si>
  <si>
    <t>mg/l</t>
  </si>
  <si>
    <t>Carbonate Alkalinity</t>
  </si>
  <si>
    <t xml:space="preserve">Bicarbonate Alkalinity </t>
  </si>
  <si>
    <t>Chlorides (Cl)</t>
  </si>
  <si>
    <t xml:space="preserve">Permenant Hardness </t>
  </si>
  <si>
    <t>Calcium Hardness</t>
  </si>
  <si>
    <t>Magnesium Hardness</t>
  </si>
  <si>
    <t>Calcium  (Ca)</t>
  </si>
  <si>
    <t>Magnesium (Mg)</t>
  </si>
  <si>
    <t>Florides (F)</t>
  </si>
  <si>
    <t>Dissolved Oxygen</t>
  </si>
  <si>
    <t>COD</t>
  </si>
  <si>
    <t>TSS</t>
  </si>
  <si>
    <t>TS</t>
  </si>
  <si>
    <t>Cyanide (CN)</t>
  </si>
  <si>
    <t>Sodium (Na)</t>
  </si>
  <si>
    <t>Potasium (k)</t>
  </si>
  <si>
    <t>Iron (Fe)</t>
  </si>
  <si>
    <t>Aluminium (Al)</t>
  </si>
  <si>
    <t>Copper (Cu)</t>
  </si>
  <si>
    <t>Lead (Pb)</t>
  </si>
  <si>
    <t>Cadmium (Cd)</t>
  </si>
  <si>
    <t>Cobalt (Co)</t>
  </si>
  <si>
    <t>Nickel (Ni)</t>
  </si>
  <si>
    <t>Chromium (Cr)</t>
  </si>
  <si>
    <t>Zinc (Zn)</t>
  </si>
  <si>
    <t>Arsenic (As)</t>
  </si>
  <si>
    <t>Selinium (Se)</t>
  </si>
  <si>
    <t>Strontium (Sr)</t>
  </si>
  <si>
    <t>Mercury (Hg)</t>
  </si>
  <si>
    <t>Barium (Ba)</t>
  </si>
  <si>
    <t>Berylium (Be)</t>
  </si>
  <si>
    <t>Boron (B)</t>
  </si>
  <si>
    <t>Antimony (Sb)</t>
  </si>
  <si>
    <t>Titanium (Ti)</t>
  </si>
  <si>
    <t>Vanadium (v)</t>
  </si>
  <si>
    <t>Phenols</t>
  </si>
  <si>
    <t>Total Organic Carbon</t>
  </si>
  <si>
    <t>Total Oil and Grease</t>
  </si>
  <si>
    <t xml:space="preserve">Total Rec.Petr. Hydrocarbons                     </t>
  </si>
  <si>
    <t>Total Organic Halogens</t>
  </si>
  <si>
    <t>Poly Aromatic Hydrocarbons</t>
  </si>
  <si>
    <t xml:space="preserve">Triazines                                            </t>
  </si>
  <si>
    <t>Chlorinated Pesticides</t>
  </si>
  <si>
    <t>Organo Chlorine Pesticides</t>
  </si>
  <si>
    <t xml:space="preserve">Organophousphours Comps. </t>
  </si>
  <si>
    <t>Nitrogen Phosphorus Comps.</t>
  </si>
  <si>
    <t>Polychlorinated  Biphenyles</t>
  </si>
  <si>
    <t>Trihalomethanes</t>
  </si>
  <si>
    <t>TOTAL Trihalomethanes</t>
  </si>
  <si>
    <t xml:space="preserve">Ethelene Dibromide </t>
  </si>
  <si>
    <t>Haloacetic Acid</t>
  </si>
  <si>
    <t>Carbamates</t>
  </si>
  <si>
    <t>Volatile Organic Comps.</t>
  </si>
  <si>
    <t>Semivolatile organic Comps.</t>
  </si>
  <si>
    <t xml:space="preserve">Total Plate Count at 35 °C </t>
  </si>
  <si>
    <t>Cell/1ml</t>
  </si>
  <si>
    <t>Total Plate Count at 22 °C</t>
  </si>
  <si>
    <t xml:space="preserve">Total Coliform   </t>
  </si>
  <si>
    <t>Cell/100ml</t>
  </si>
  <si>
    <t>Fecal Coliform</t>
  </si>
  <si>
    <t>Fecal Streptococcus</t>
  </si>
  <si>
    <t>Diatoms</t>
  </si>
  <si>
    <t>Org./ml</t>
  </si>
  <si>
    <t>Green Algae</t>
  </si>
  <si>
    <t>Blue Green Algae</t>
  </si>
  <si>
    <t>Total Algae Count</t>
  </si>
  <si>
    <t>Microcystin</t>
  </si>
  <si>
    <t>Hazen</t>
  </si>
  <si>
    <r>
      <t>Total Dissolved Solids (120</t>
    </r>
    <r>
      <rPr>
        <vertAlign val="superscript"/>
        <sz val="14"/>
        <rFont val="Arial"/>
        <family val="2"/>
      </rPr>
      <t>o</t>
    </r>
    <r>
      <rPr>
        <sz val="14"/>
        <rFont val="Arial"/>
        <family val="2"/>
      </rPr>
      <t xml:space="preserve"> C )</t>
    </r>
  </si>
  <si>
    <r>
      <t>Total Alkalinity as (CaCO</t>
    </r>
    <r>
      <rPr>
        <vertAlign val="subscript"/>
        <sz val="14"/>
        <rFont val="Arial"/>
        <family val="2"/>
      </rPr>
      <t>3</t>
    </r>
    <r>
      <rPr>
        <sz val="14"/>
        <rFont val="Arial"/>
        <family val="2"/>
      </rPr>
      <t>)</t>
    </r>
  </si>
  <si>
    <r>
      <t>Sulfates (SO</t>
    </r>
    <r>
      <rPr>
        <vertAlign val="subscript"/>
        <sz val="14"/>
        <rFont val="Arial"/>
        <family val="2"/>
      </rPr>
      <t>4</t>
    </r>
    <r>
      <rPr>
        <sz val="14"/>
        <rFont val="Arial"/>
        <family val="2"/>
      </rPr>
      <t>)</t>
    </r>
  </si>
  <si>
    <r>
      <t>Phosphates (PO</t>
    </r>
    <r>
      <rPr>
        <vertAlign val="subscript"/>
        <sz val="14"/>
        <rFont val="Arial"/>
        <family val="2"/>
      </rPr>
      <t>4</t>
    </r>
    <r>
      <rPr>
        <sz val="14"/>
        <rFont val="Arial"/>
        <family val="2"/>
      </rPr>
      <t>)</t>
    </r>
  </si>
  <si>
    <r>
      <t>Total Hardness as (Ca CO</t>
    </r>
    <r>
      <rPr>
        <vertAlign val="subscript"/>
        <sz val="14"/>
        <rFont val="Arial"/>
        <family val="2"/>
      </rPr>
      <t>3</t>
    </r>
    <r>
      <rPr>
        <sz val="14"/>
        <rFont val="Arial"/>
        <family val="2"/>
      </rPr>
      <t>)</t>
    </r>
  </si>
  <si>
    <r>
      <t>Ammonia as (NH</t>
    </r>
    <r>
      <rPr>
        <vertAlign val="subscript"/>
        <sz val="14"/>
        <rFont val="Arial"/>
        <family val="2"/>
      </rPr>
      <t>3</t>
    </r>
    <r>
      <rPr>
        <sz val="14"/>
        <rFont val="Arial"/>
        <family val="2"/>
      </rPr>
      <t>)</t>
    </r>
  </si>
  <si>
    <r>
      <t>Nitrites as (NO</t>
    </r>
    <r>
      <rPr>
        <vertAlign val="subscript"/>
        <sz val="14"/>
        <rFont val="Arial"/>
        <family val="2"/>
      </rPr>
      <t>2</t>
    </r>
    <r>
      <rPr>
        <sz val="14"/>
        <rFont val="Arial"/>
        <family val="2"/>
      </rPr>
      <t>)</t>
    </r>
  </si>
  <si>
    <r>
      <t>Nitrates as (NO</t>
    </r>
    <r>
      <rPr>
        <vertAlign val="subscript"/>
        <sz val="14"/>
        <rFont val="Arial"/>
        <family val="2"/>
      </rPr>
      <t>3</t>
    </r>
    <r>
      <rPr>
        <sz val="14"/>
        <rFont val="Arial"/>
        <family val="2"/>
      </rPr>
      <t>)</t>
    </r>
  </si>
  <si>
    <r>
      <t>Silica (SiO</t>
    </r>
    <r>
      <rPr>
        <vertAlign val="subscript"/>
        <sz val="14"/>
        <rFont val="Arial"/>
        <family val="2"/>
      </rPr>
      <t>2</t>
    </r>
    <r>
      <rPr>
        <sz val="14"/>
        <rFont val="Arial"/>
        <family val="2"/>
      </rPr>
      <t>)</t>
    </r>
  </si>
  <si>
    <r>
      <t>BOD</t>
    </r>
    <r>
      <rPr>
        <vertAlign val="subscript"/>
        <sz val="14"/>
        <rFont val="Arial"/>
        <family val="2"/>
      </rPr>
      <t>5</t>
    </r>
  </si>
  <si>
    <t>Manganese (Mn)</t>
  </si>
  <si>
    <t>NA</t>
  </si>
  <si>
    <t>ND</t>
  </si>
  <si>
    <t xml:space="preserve"> Alexandria :  January 2025 </t>
  </si>
  <si>
    <r>
      <t>Total Dissolved Solids (120</t>
    </r>
    <r>
      <rPr>
        <b/>
        <vertAlign val="superscript"/>
        <sz val="14"/>
        <rFont val="Arial"/>
        <family val="2"/>
      </rPr>
      <t>o</t>
    </r>
    <r>
      <rPr>
        <b/>
        <sz val="14"/>
        <rFont val="Arial"/>
        <family val="2"/>
      </rPr>
      <t xml:space="preserve"> C )</t>
    </r>
  </si>
  <si>
    <r>
      <t>Total Alkalinity as (CaCO</t>
    </r>
    <r>
      <rPr>
        <b/>
        <vertAlign val="subscript"/>
        <sz val="14"/>
        <rFont val="Arial"/>
        <family val="2"/>
      </rPr>
      <t>3</t>
    </r>
    <r>
      <rPr>
        <b/>
        <sz val="14"/>
        <rFont val="Arial"/>
        <family val="2"/>
      </rPr>
      <t>)</t>
    </r>
  </si>
  <si>
    <r>
      <t>Sulfates (SO</t>
    </r>
    <r>
      <rPr>
        <b/>
        <vertAlign val="subscript"/>
        <sz val="14"/>
        <rFont val="Arial"/>
        <family val="2"/>
      </rPr>
      <t>4</t>
    </r>
    <r>
      <rPr>
        <b/>
        <sz val="14"/>
        <rFont val="Arial"/>
        <family val="2"/>
      </rPr>
      <t>)</t>
    </r>
  </si>
  <si>
    <r>
      <t>Phosphates (PO</t>
    </r>
    <r>
      <rPr>
        <b/>
        <vertAlign val="subscript"/>
        <sz val="14"/>
        <rFont val="Arial"/>
        <family val="2"/>
      </rPr>
      <t>4</t>
    </r>
    <r>
      <rPr>
        <b/>
        <sz val="14"/>
        <rFont val="Arial"/>
        <family val="2"/>
      </rPr>
      <t>)</t>
    </r>
  </si>
  <si>
    <r>
      <t>Total Hardness as (Ca CO</t>
    </r>
    <r>
      <rPr>
        <b/>
        <vertAlign val="subscript"/>
        <sz val="14"/>
        <rFont val="Arial"/>
        <family val="2"/>
      </rPr>
      <t>3</t>
    </r>
    <r>
      <rPr>
        <b/>
        <sz val="14"/>
        <rFont val="Arial"/>
        <family val="2"/>
      </rPr>
      <t>)</t>
    </r>
  </si>
  <si>
    <r>
      <t>Ammonia as (NH</t>
    </r>
    <r>
      <rPr>
        <b/>
        <vertAlign val="subscript"/>
        <sz val="14"/>
        <rFont val="Arial"/>
        <family val="2"/>
      </rPr>
      <t>3</t>
    </r>
    <r>
      <rPr>
        <b/>
        <sz val="14"/>
        <rFont val="Arial"/>
        <family val="2"/>
      </rPr>
      <t>)</t>
    </r>
  </si>
  <si>
    <r>
      <t>Nitrites as (NO</t>
    </r>
    <r>
      <rPr>
        <b/>
        <vertAlign val="subscript"/>
        <sz val="14"/>
        <rFont val="Arial"/>
        <family val="2"/>
      </rPr>
      <t>2</t>
    </r>
    <r>
      <rPr>
        <b/>
        <sz val="14"/>
        <rFont val="Arial"/>
        <family val="2"/>
      </rPr>
      <t>)</t>
    </r>
  </si>
  <si>
    <r>
      <t>Nitrates as (NO</t>
    </r>
    <r>
      <rPr>
        <b/>
        <vertAlign val="subscript"/>
        <sz val="14"/>
        <rFont val="Arial"/>
        <family val="2"/>
      </rPr>
      <t>3</t>
    </r>
    <r>
      <rPr>
        <b/>
        <sz val="14"/>
        <rFont val="Arial"/>
        <family val="2"/>
      </rPr>
      <t>)</t>
    </r>
  </si>
  <si>
    <r>
      <t>Silica (SiO</t>
    </r>
    <r>
      <rPr>
        <b/>
        <vertAlign val="subscript"/>
        <sz val="14"/>
        <rFont val="Arial"/>
        <family val="2"/>
      </rPr>
      <t>2</t>
    </r>
    <r>
      <rPr>
        <b/>
        <sz val="14"/>
        <rFont val="Arial"/>
        <family val="2"/>
      </rPr>
      <t>)</t>
    </r>
  </si>
  <si>
    <r>
      <t>BOD</t>
    </r>
    <r>
      <rPr>
        <b/>
        <vertAlign val="subscript"/>
        <sz val="14"/>
        <rFont val="Arial"/>
        <family val="2"/>
      </rPr>
      <t>5</t>
    </r>
  </si>
  <si>
    <t>Microscopic Examination</t>
  </si>
  <si>
    <t>Gross Alpha</t>
  </si>
  <si>
    <t>µ Curie</t>
  </si>
  <si>
    <t>Gross Beta</t>
  </si>
  <si>
    <t>2/2021</t>
  </si>
  <si>
    <t>6/2021</t>
  </si>
  <si>
    <t>10/2021</t>
  </si>
  <si>
    <t>Total Alkalinity as (CaCO3)</t>
  </si>
  <si>
    <t>Sulfates (SO4)</t>
  </si>
  <si>
    <t>Phosphates (PO4)</t>
  </si>
  <si>
    <t>Total Hardness as (Ca CO3)</t>
  </si>
  <si>
    <t>Ammonia as (NH3)</t>
  </si>
  <si>
    <t>Nitrites as (NO2)</t>
  </si>
  <si>
    <t>Nitrates as (NO3)</t>
  </si>
  <si>
    <t>Silica (SiO2)</t>
  </si>
  <si>
    <t>Jan</t>
  </si>
  <si>
    <t>Feb</t>
  </si>
  <si>
    <t>March</t>
  </si>
  <si>
    <t>Apr</t>
  </si>
  <si>
    <t>May</t>
  </si>
  <si>
    <t>June</t>
  </si>
  <si>
    <t>July</t>
  </si>
  <si>
    <t>August</t>
  </si>
  <si>
    <t>Septmber</t>
  </si>
  <si>
    <t>October</t>
  </si>
  <si>
    <t>November</t>
  </si>
  <si>
    <t>December</t>
  </si>
  <si>
    <t xml:space="preserve">Parameter </t>
  </si>
  <si>
    <t>Month</t>
  </si>
  <si>
    <r>
      <t xml:space="preserve">            </t>
    </r>
    <r>
      <rPr>
        <b/>
        <sz val="12"/>
        <rFont val="Arial"/>
        <family val="2"/>
      </rPr>
      <t xml:space="preserve">Unit
</t>
    </r>
    <r>
      <rPr>
        <b/>
        <sz val="8"/>
        <rFont val="Arial"/>
        <family val="2"/>
      </rPr>
      <t xml:space="preserve">
</t>
    </r>
    <r>
      <rPr>
        <b/>
        <sz val="11"/>
        <rFont val="Arial"/>
        <family val="2"/>
      </rPr>
      <t>Year</t>
    </r>
    <r>
      <rPr>
        <b/>
        <sz val="8"/>
        <rFont val="Arial"/>
        <family val="2"/>
      </rPr>
      <t xml:space="preserve"> </t>
    </r>
  </si>
  <si>
    <t>Day</t>
  </si>
  <si>
    <t>City</t>
  </si>
  <si>
    <t>-</t>
  </si>
  <si>
    <t>…</t>
  </si>
  <si>
    <t>….</t>
  </si>
  <si>
    <t>188\</t>
  </si>
  <si>
    <t>M</t>
  </si>
  <si>
    <t>؛Protozoa</t>
  </si>
  <si>
    <t>R.Cl2</t>
  </si>
  <si>
    <t xml:space="preserve">Alex </t>
  </si>
  <si>
    <t>#</t>
  </si>
  <si>
    <t>Date</t>
  </si>
  <si>
    <t>WQI</t>
  </si>
  <si>
    <t xml:space="preserve">Total Dissolved Solids </t>
  </si>
  <si>
    <t>Biological Oxygen Demand</t>
  </si>
  <si>
    <t xml:space="preserve">Temp </t>
  </si>
  <si>
    <t>DO</t>
  </si>
  <si>
    <t xml:space="preserve">Phosphate </t>
  </si>
  <si>
    <t xml:space="preserve">Nitrate </t>
  </si>
  <si>
    <t>BOD</t>
  </si>
  <si>
    <t>Ax2101</t>
  </si>
  <si>
    <t>Ax2102</t>
  </si>
  <si>
    <t>Ax2103</t>
  </si>
  <si>
    <t>Ax2104</t>
  </si>
  <si>
    <t>Ax2105</t>
  </si>
  <si>
    <t>Ax2106</t>
  </si>
  <si>
    <t>Ax2107</t>
  </si>
  <si>
    <t>Ax2108</t>
  </si>
  <si>
    <t>Ax2109</t>
  </si>
  <si>
    <t>Ax2110</t>
  </si>
  <si>
    <t>Ax2111</t>
  </si>
  <si>
    <t>Ax2112</t>
  </si>
  <si>
    <t>Ax2213</t>
  </si>
  <si>
    <t>Ax2214</t>
  </si>
  <si>
    <t>Ax2215</t>
  </si>
  <si>
    <t>Ax2216</t>
  </si>
  <si>
    <t>Ax2217</t>
  </si>
  <si>
    <t>Ax2218</t>
  </si>
  <si>
    <t>Ax2219</t>
  </si>
  <si>
    <t>Ax2220</t>
  </si>
  <si>
    <t>Ax2221</t>
  </si>
  <si>
    <t>Ax2222</t>
  </si>
  <si>
    <t>Ax2223</t>
  </si>
  <si>
    <t>Ax2224</t>
  </si>
  <si>
    <t>Ax2325</t>
  </si>
  <si>
    <t>Ax2326</t>
  </si>
  <si>
    <t>Ax2327</t>
  </si>
  <si>
    <t>Ax2328</t>
  </si>
  <si>
    <t>Ax2329</t>
  </si>
  <si>
    <t>Ax2330</t>
  </si>
  <si>
    <t>Ax2331</t>
  </si>
  <si>
    <t>Ax2332</t>
  </si>
  <si>
    <t>Ax2333</t>
  </si>
  <si>
    <t>Ax2334</t>
  </si>
  <si>
    <t>Ax2335</t>
  </si>
  <si>
    <t>Ax2336</t>
  </si>
  <si>
    <t>Ax2437</t>
  </si>
  <si>
    <t>Ax2438</t>
  </si>
  <si>
    <t>Ax2439</t>
  </si>
  <si>
    <t>Ax2440</t>
  </si>
  <si>
    <t>Ax2441</t>
  </si>
  <si>
    <t>Ax2442</t>
  </si>
  <si>
    <t>Ax2443</t>
  </si>
  <si>
    <t>Ax2444</t>
  </si>
  <si>
    <t>Ax2445</t>
  </si>
  <si>
    <t>Ax2446</t>
  </si>
  <si>
    <t>Ax2447</t>
  </si>
  <si>
    <t>Ax2448</t>
  </si>
  <si>
    <t>6.5-8.5</t>
  </si>
  <si>
    <t>&lt;500</t>
  </si>
  <si>
    <t>NR</t>
  </si>
  <si>
    <r>
      <rPr>
        <b/>
        <u/>
        <sz val="11"/>
        <color rgb="FFFF0000"/>
        <rFont val="Arial"/>
        <family val="2"/>
      </rPr>
      <t>&lt;</t>
    </r>
    <r>
      <rPr>
        <b/>
        <sz val="11"/>
        <color rgb="FFFF0000"/>
        <rFont val="Arial"/>
        <family val="2"/>
      </rPr>
      <t>2</t>
    </r>
  </si>
  <si>
    <r>
      <rPr>
        <b/>
        <u/>
        <sz val="11"/>
        <color rgb="FFFF0000"/>
        <rFont val="Arial"/>
        <family val="2"/>
      </rPr>
      <t>&lt;</t>
    </r>
    <r>
      <rPr>
        <b/>
        <sz val="11"/>
        <color rgb="FFFF0000"/>
        <rFont val="Arial"/>
        <family val="2"/>
      </rPr>
      <t>8.825</t>
    </r>
  </si>
  <si>
    <r>
      <rPr>
        <b/>
        <u/>
        <sz val="11"/>
        <color rgb="FFFF0000"/>
        <rFont val="Arial"/>
        <family val="2"/>
      </rPr>
      <t>&gt;</t>
    </r>
    <r>
      <rPr>
        <b/>
        <sz val="11"/>
        <color rgb="FFFF0000"/>
        <rFont val="Arial"/>
        <family val="2"/>
      </rPr>
      <t>6</t>
    </r>
  </si>
  <si>
    <r>
      <t>&lt;</t>
    </r>
    <r>
      <rPr>
        <b/>
        <sz val="11"/>
        <color rgb="FFFF0000"/>
        <rFont val="Arial"/>
        <family val="2"/>
      </rPr>
      <t>6</t>
    </r>
  </si>
  <si>
    <t>Ax2001</t>
  </si>
  <si>
    <t>Ax2002</t>
  </si>
  <si>
    <t>Ax2003</t>
  </si>
  <si>
    <t>Ax2004</t>
  </si>
  <si>
    <t>Ax2005</t>
  </si>
  <si>
    <t>Ax2006</t>
  </si>
  <si>
    <t>Ax2007</t>
  </si>
  <si>
    <t>Ax2008</t>
  </si>
  <si>
    <t>Ax2009</t>
  </si>
  <si>
    <t>Ax2010</t>
  </si>
  <si>
    <t>Ax2011</t>
  </si>
  <si>
    <t>Ax2012</t>
  </si>
  <si>
    <t>Ax1901</t>
  </si>
  <si>
    <t>Ax1902</t>
  </si>
  <si>
    <t>Ax1903</t>
  </si>
  <si>
    <t>Ax1904</t>
  </si>
  <si>
    <t>Ax1905</t>
  </si>
  <si>
    <t>Ax1906</t>
  </si>
  <si>
    <t>Ax1907</t>
  </si>
  <si>
    <t>Ax1908</t>
  </si>
  <si>
    <t>Ax1909</t>
  </si>
  <si>
    <t>Ax1910</t>
  </si>
  <si>
    <t>Ax1911</t>
  </si>
  <si>
    <t>Ax1912</t>
  </si>
  <si>
    <t>Ax1801</t>
  </si>
  <si>
    <t>Ax1802</t>
  </si>
  <si>
    <t>Ax1803</t>
  </si>
  <si>
    <t>Ax1804</t>
  </si>
  <si>
    <t>Ax1805</t>
  </si>
  <si>
    <t>Ax1806</t>
  </si>
  <si>
    <t>Ax1807</t>
  </si>
  <si>
    <t>Ax1808</t>
  </si>
  <si>
    <t>Ax1809</t>
  </si>
  <si>
    <t>Ax1810</t>
  </si>
  <si>
    <t>Ax1811</t>
  </si>
  <si>
    <t>Ax1812</t>
  </si>
  <si>
    <t xml:space="preserve">Measured Value </t>
  </si>
  <si>
    <t xml:space="preserve">St. Value </t>
  </si>
  <si>
    <t xml:space="preserve">Q-value </t>
  </si>
  <si>
    <t>original WQI weight</t>
  </si>
  <si>
    <t>Modified WQI weight</t>
  </si>
  <si>
    <t xml:space="preserve">weighted Q-value </t>
  </si>
  <si>
    <t>_</t>
  </si>
  <si>
    <t>BOD-5 (Biochemical Oxygen Demand)</t>
  </si>
  <si>
    <t>Delta Temperature</t>
  </si>
  <si>
    <t>Phosphate</t>
  </si>
  <si>
    <t>Nitrate</t>
  </si>
  <si>
    <t xml:space="preserve">Total solids </t>
  </si>
  <si>
    <t xml:space="preserve">Total </t>
  </si>
  <si>
    <t>Index</t>
  </si>
  <si>
    <t>WQI VALUE</t>
  </si>
  <si>
    <t xml:space="preserve">WQI= </t>
  </si>
  <si>
    <t>if no data available for some parameters neglect its weight and sumup  total weight (=1) without weight value for this parameter withno data</t>
  </si>
  <si>
    <t>Excellent</t>
  </si>
  <si>
    <t>100-91</t>
  </si>
  <si>
    <t xml:space="preserve">Good </t>
  </si>
  <si>
    <t>90-71</t>
  </si>
  <si>
    <t>Medium</t>
  </si>
  <si>
    <t>70-51</t>
  </si>
  <si>
    <t>Bad</t>
  </si>
  <si>
    <t>50-26</t>
  </si>
  <si>
    <t>Very Bad</t>
  </si>
  <si>
    <t>25-0</t>
  </si>
  <si>
    <t>Delta T</t>
  </si>
  <si>
    <t xml:space="preserve">Seasonal </t>
  </si>
  <si>
    <t xml:space="preserve">average </t>
  </si>
  <si>
    <t>temperature</t>
  </si>
  <si>
    <t>Turbidity
NTU</t>
  </si>
  <si>
    <t>Delta Temp.
°C</t>
  </si>
  <si>
    <t>Total Dissolved Solids 
mg/l</t>
  </si>
  <si>
    <t>Nitrates as (NO3)
mg/l</t>
  </si>
  <si>
    <t>Dissolved Oxygen
mg/l</t>
  </si>
  <si>
    <t>Biological Oxygen Demand
mg/l</t>
  </si>
  <si>
    <t>Fecal Coliform
(Cell/100ml)</t>
  </si>
  <si>
    <t>weight</t>
  </si>
  <si>
    <t>Phosphates (PO3)
mg/l</t>
  </si>
  <si>
    <t>Ax2337</t>
  </si>
  <si>
    <t>Ax2338</t>
  </si>
  <si>
    <t>Ax2339</t>
  </si>
  <si>
    <t xml:space="preserve">Alexandria </t>
  </si>
  <si>
    <t>Cairo</t>
  </si>
  <si>
    <t>Menya</t>
  </si>
  <si>
    <t xml:space="preserve">Aswan </t>
  </si>
  <si>
    <t>,69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</si>
</sst>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_-&quot;?.?.&quot;\ * #,##0_-;_-&quot;?.?.&quot;\ * #,##0\-;_-&quot;?.?.&quot;\ * &quot;-&quot;_-;_-@_-"/>
    <numFmt numFmtId="167" formatCode="_-&quot;?.?.&quot;\ * #,##0.00_-;_-&quot;?.?.&quot;\ * #,##0.00\-;_-&quot;?.?.&quot;\ * &quot;-&quot;??_-;_-@_-"/>
    <numFmt numFmtId="168" formatCode="0.0000"/>
  </numFmts>
  <fonts count="3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4"/>
      <name val="Arial"/>
      <family val="2"/>
    </font>
    <font>
      <vertAlign val="superscript"/>
      <sz val="14"/>
      <name val="Arial"/>
      <family val="2"/>
    </font>
    <font>
      <vertAlign val="subscript"/>
      <sz val="14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vertAlign val="superscript"/>
      <sz val="14"/>
      <name val="Arial"/>
      <family val="2"/>
    </font>
    <font>
      <b/>
      <vertAlign val="subscript"/>
      <sz val="14"/>
      <name val="Arial"/>
      <family val="2"/>
    </font>
    <font>
      <sz val="14"/>
      <name val="Times New Roman"/>
      <family val="1"/>
    </font>
    <font>
      <b/>
      <sz val="14"/>
      <name val="Times New Roman"/>
      <family val="1"/>
    </font>
    <font>
      <b/>
      <sz val="11"/>
      <name val="Arial"/>
      <family val="2"/>
    </font>
    <font>
      <b/>
      <sz val="16"/>
      <color rgb="FFFF0000"/>
      <name val="Arial"/>
      <family val="2"/>
    </font>
    <font>
      <b/>
      <sz val="12"/>
      <color rgb="FFFF0000"/>
      <name val="Arial"/>
      <family val="2"/>
    </font>
    <font>
      <b/>
      <sz val="11"/>
      <color rgb="FFFF0000"/>
      <name val="Arial"/>
      <family val="2"/>
    </font>
    <font>
      <b/>
      <u/>
      <sz val="11"/>
      <color rgb="FFFF0000"/>
      <name val="Arial"/>
      <family val="2"/>
    </font>
    <font>
      <b/>
      <sz val="11"/>
      <name val="Calibri"/>
      <family val="2"/>
      <scheme val="minor"/>
    </font>
    <font>
      <b/>
      <sz val="11"/>
      <name val="Source Sans Pro"/>
      <family val="2"/>
    </font>
    <font>
      <b/>
      <sz val="11"/>
      <color rgb="FF000514"/>
      <name val="Source Sans Pro"/>
      <family val="2"/>
    </font>
    <font>
      <b/>
      <sz val="12"/>
      <color theme="1"/>
      <name val="Calibri"/>
      <family val="2"/>
      <scheme val="minor"/>
    </font>
    <font>
      <b/>
      <sz val="14"/>
      <name val="Source Sans Pro"/>
      <family val="2"/>
    </font>
    <font>
      <b/>
      <sz val="16"/>
      <color rgb="FFC00000"/>
      <name val="Calibri"/>
      <family val="2"/>
      <scheme val="minor"/>
    </font>
    <font>
      <sz val="14"/>
      <color rgb="FFFF000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rgb="FFFFFF00"/>
      </patternFill>
    </fill>
  </fills>
  <borders count="6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 diagonalUp="1">
      <left style="thin">
        <color indexed="8"/>
      </left>
      <right style="thin">
        <color indexed="8"/>
      </right>
      <top style="thin">
        <color indexed="8"/>
      </top>
      <bottom/>
      <diagonal style="thin">
        <color indexed="8"/>
      </diagonal>
    </border>
    <border diagonalUp="1"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8"/>
      </diagonal>
    </border>
    <border>
      <left style="thin">
        <color indexed="64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23"/>
      </left>
      <right style="thin">
        <color indexed="2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23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3"/>
      </left>
      <right style="thin">
        <color indexed="8"/>
      </right>
      <top style="thin">
        <color indexed="23"/>
      </top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 diagonalDown="1">
      <left style="thin">
        <color indexed="23"/>
      </left>
      <right style="thin">
        <color indexed="23"/>
      </right>
      <top style="thin">
        <color indexed="23"/>
      </top>
      <bottom style="thin">
        <color indexed="8"/>
      </bottom>
      <diagonal style="thin">
        <color indexed="23"/>
      </diagonal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23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/>
      <diagonal/>
    </border>
  </borders>
  <cellStyleXfs count="10">
    <xf numFmtId="0" fontId="0" fillId="0" borderId="0"/>
    <xf numFmtId="0" fontId="12" fillId="0" borderId="0"/>
    <xf numFmtId="166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</cellStyleXfs>
  <cellXfs count="371">
    <xf numFmtId="0" fontId="0" fillId="0" borderId="0" xfId="0"/>
    <xf numFmtId="0" fontId="4" fillId="2" borderId="0" xfId="0" applyFont="1" applyFill="1"/>
    <xf numFmtId="49" fontId="5" fillId="0" borderId="0" xfId="0" applyNumberFormat="1" applyFont="1" applyAlignment="1" applyProtection="1">
      <alignment horizontal="left" vertical="center"/>
      <protection locked="0"/>
    </xf>
    <xf numFmtId="0" fontId="6" fillId="0" borderId="0" xfId="0" applyFont="1"/>
    <xf numFmtId="49" fontId="7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vertical="center" wrapText="1"/>
      <protection locked="0"/>
    </xf>
    <xf numFmtId="0" fontId="10" fillId="0" borderId="0" xfId="0" applyFont="1" applyAlignment="1">
      <alignment vertical="center" wrapText="1"/>
    </xf>
    <xf numFmtId="0" fontId="3" fillId="0" borderId="0" xfId="0" applyFont="1"/>
    <xf numFmtId="0" fontId="9" fillId="2" borderId="2" xfId="0" applyFont="1" applyFill="1" applyBorder="1" applyAlignment="1" applyProtection="1">
      <alignment vertical="center" wrapText="1"/>
      <protection locked="0"/>
    </xf>
    <xf numFmtId="0" fontId="10" fillId="0" borderId="0" xfId="0" applyFont="1"/>
    <xf numFmtId="0" fontId="10" fillId="2" borderId="0" xfId="0" applyFont="1" applyFill="1"/>
    <xf numFmtId="0" fontId="6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7" fillId="0" borderId="0" xfId="0" applyFont="1"/>
    <xf numFmtId="0" fontId="4" fillId="0" borderId="0" xfId="0" applyFont="1"/>
    <xf numFmtId="0" fontId="5" fillId="2" borderId="2" xfId="0" applyFont="1" applyFill="1" applyBorder="1" applyAlignment="1">
      <alignment horizontal="center" vertical="center" wrapText="1" readingOrder="1"/>
    </xf>
    <xf numFmtId="0" fontId="4" fillId="2" borderId="5" xfId="0" applyFont="1" applyFill="1" applyBorder="1" applyAlignment="1">
      <alignment horizontal="center" vertical="center"/>
    </xf>
    <xf numFmtId="49" fontId="7" fillId="2" borderId="7" xfId="0" applyNumberFormat="1" applyFont="1" applyFill="1" applyBorder="1" applyAlignment="1">
      <alignment horizontal="center" vertical="center" wrapText="1"/>
    </xf>
    <xf numFmtId="0" fontId="9" fillId="2" borderId="7" xfId="0" applyFont="1" applyFill="1" applyBorder="1" applyAlignment="1" applyProtection="1">
      <alignment horizontal="center" vertical="center" wrapText="1"/>
      <protection locked="0"/>
    </xf>
    <xf numFmtId="0" fontId="9" fillId="2" borderId="7" xfId="0" applyFont="1" applyFill="1" applyBorder="1" applyAlignment="1" applyProtection="1">
      <alignment vertical="center" wrapText="1"/>
      <protection locked="0"/>
    </xf>
    <xf numFmtId="49" fontId="5" fillId="2" borderId="10" xfId="0" applyNumberFormat="1" applyFont="1" applyFill="1" applyBorder="1" applyAlignment="1">
      <alignment horizontal="center" vertical="center" wrapText="1" readingOrder="1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1" fontId="11" fillId="0" borderId="11" xfId="0" applyNumberFormat="1" applyFont="1" applyBorder="1" applyAlignment="1" applyProtection="1">
      <alignment horizontal="center" vertical="center"/>
      <protection locked="0"/>
    </xf>
    <xf numFmtId="164" fontId="11" fillId="0" borderId="11" xfId="0" applyNumberFormat="1" applyFont="1" applyBorder="1" applyAlignment="1" applyProtection="1">
      <alignment horizontal="center" vertical="center"/>
      <protection locked="0"/>
    </xf>
    <xf numFmtId="2" fontId="11" fillId="0" borderId="11" xfId="0" applyNumberFormat="1" applyFont="1" applyBorder="1" applyAlignment="1" applyProtection="1">
      <alignment horizontal="center" vertical="center"/>
      <protection locked="0"/>
    </xf>
    <xf numFmtId="0" fontId="11" fillId="0" borderId="12" xfId="4" applyFont="1" applyBorder="1" applyAlignment="1">
      <alignment horizontal="center" vertical="center"/>
    </xf>
    <xf numFmtId="2" fontId="11" fillId="0" borderId="12" xfId="4" applyNumberFormat="1" applyFont="1" applyBorder="1" applyAlignment="1">
      <alignment horizontal="center" vertical="center"/>
    </xf>
    <xf numFmtId="165" fontId="11" fillId="0" borderId="13" xfId="4" applyNumberFormat="1" applyFont="1" applyBorder="1" applyAlignment="1">
      <alignment horizontal="center" vertical="center"/>
    </xf>
    <xf numFmtId="165" fontId="11" fillId="0" borderId="12" xfId="4" applyNumberFormat="1" applyFont="1" applyBorder="1" applyAlignment="1">
      <alignment horizontal="center" vertical="center"/>
    </xf>
    <xf numFmtId="165" fontId="11" fillId="0" borderId="14" xfId="4" applyNumberFormat="1" applyFont="1" applyBorder="1" applyAlignment="1">
      <alignment horizontal="center" vertical="center"/>
    </xf>
    <xf numFmtId="1" fontId="11" fillId="3" borderId="11" xfId="0" applyNumberFormat="1" applyFont="1" applyFill="1" applyBorder="1" applyAlignment="1" applyProtection="1">
      <alignment horizontal="center" vertical="center"/>
      <protection locked="0"/>
    </xf>
    <xf numFmtId="1" fontId="6" fillId="3" borderId="8" xfId="0" applyNumberFormat="1" applyFont="1" applyFill="1" applyBorder="1" applyAlignment="1">
      <alignment horizontal="center"/>
    </xf>
    <xf numFmtId="165" fontId="13" fillId="4" borderId="2" xfId="0" applyNumberFormat="1" applyFont="1" applyFill="1" applyBorder="1" applyAlignment="1" applyProtection="1">
      <alignment horizontal="center" wrapText="1"/>
      <protection locked="0"/>
    </xf>
    <xf numFmtId="2" fontId="11" fillId="0" borderId="14" xfId="4" applyNumberFormat="1" applyFont="1" applyBorder="1" applyAlignment="1">
      <alignment horizontal="center" vertical="center"/>
    </xf>
    <xf numFmtId="168" fontId="11" fillId="0" borderId="12" xfId="4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1" fontId="11" fillId="3" borderId="22" xfId="0" applyNumberFormat="1" applyFont="1" applyFill="1" applyBorder="1" applyAlignment="1" applyProtection="1">
      <alignment horizontal="center" vertical="center"/>
      <protection locked="0"/>
    </xf>
    <xf numFmtId="0" fontId="6" fillId="0" borderId="3" xfId="0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" fontId="11" fillId="3" borderId="23" xfId="0" applyNumberFormat="1" applyFont="1" applyFill="1" applyBorder="1" applyAlignment="1" applyProtection="1">
      <alignment horizontal="center" vertical="center"/>
      <protection locked="0"/>
    </xf>
    <xf numFmtId="1" fontId="11" fillId="0" borderId="8" xfId="0" applyNumberFormat="1" applyFont="1" applyBorder="1" applyAlignment="1" applyProtection="1">
      <alignment horizontal="center" wrapText="1"/>
      <protection locked="0"/>
    </xf>
    <xf numFmtId="165" fontId="11" fillId="0" borderId="8" xfId="0" applyNumberFormat="1" applyFont="1" applyBorder="1" applyAlignment="1" applyProtection="1">
      <alignment horizontal="center" wrapText="1"/>
      <protection locked="0"/>
    </xf>
    <xf numFmtId="165" fontId="13" fillId="4" borderId="0" xfId="0" applyNumberFormat="1" applyFont="1" applyFill="1" applyAlignment="1" applyProtection="1">
      <alignment horizontal="center" wrapText="1"/>
      <protection locked="0"/>
    </xf>
    <xf numFmtId="164" fontId="13" fillId="4" borderId="2" xfId="0" applyNumberFormat="1" applyFont="1" applyFill="1" applyBorder="1" applyAlignment="1" applyProtection="1">
      <alignment horizontal="center" wrapText="1"/>
      <protection locked="0"/>
    </xf>
    <xf numFmtId="0" fontId="5" fillId="2" borderId="0" xfId="0" applyFont="1" applyFill="1" applyAlignment="1">
      <alignment horizontal="right" vertical="center" wrapText="1" readingOrder="2"/>
    </xf>
    <xf numFmtId="49" fontId="5" fillId="2" borderId="10" xfId="0" applyNumberFormat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165" fontId="16" fillId="0" borderId="11" xfId="4" applyNumberFormat="1" applyFont="1" applyBorder="1" applyAlignment="1" applyProtection="1">
      <alignment horizontal="center" vertical="center"/>
      <protection locked="0"/>
    </xf>
    <xf numFmtId="0" fontId="16" fillId="0" borderId="11" xfId="4" applyFont="1" applyBorder="1" applyAlignment="1" applyProtection="1">
      <alignment horizontal="center" vertical="center"/>
      <protection locked="0"/>
    </xf>
    <xf numFmtId="2" fontId="16" fillId="0" borderId="11" xfId="4" applyNumberFormat="1" applyFont="1" applyBorder="1" applyAlignment="1" applyProtection="1">
      <alignment horizontal="center" vertical="center"/>
      <protection locked="0"/>
    </xf>
    <xf numFmtId="1" fontId="16" fillId="0" borderId="11" xfId="4" applyNumberFormat="1" applyFont="1" applyBorder="1" applyAlignment="1" applyProtection="1">
      <alignment horizontal="center" vertical="center"/>
      <protection locked="0"/>
    </xf>
    <xf numFmtId="1" fontId="11" fillId="3" borderId="11" xfId="4" applyNumberFormat="1" applyFont="1" applyFill="1" applyBorder="1" applyAlignment="1" applyProtection="1">
      <alignment horizontal="center" vertical="center"/>
      <protection locked="0"/>
    </xf>
    <xf numFmtId="1" fontId="11" fillId="3" borderId="24" xfId="4" applyNumberFormat="1" applyFont="1" applyFill="1" applyBorder="1" applyAlignment="1" applyProtection="1">
      <alignment horizontal="center" vertical="center"/>
      <protection locked="0"/>
    </xf>
    <xf numFmtId="164" fontId="16" fillId="0" borderId="11" xfId="4" applyNumberFormat="1" applyFont="1" applyBorder="1" applyAlignment="1" applyProtection="1">
      <alignment horizontal="center" vertical="center"/>
      <protection locked="0"/>
    </xf>
    <xf numFmtId="165" fontId="16" fillId="0" borderId="12" xfId="4" applyNumberFormat="1" applyFont="1" applyBorder="1" applyAlignment="1">
      <alignment horizontal="center" vertical="center"/>
    </xf>
    <xf numFmtId="17" fontId="7" fillId="0" borderId="0" xfId="0" applyNumberFormat="1" applyFont="1"/>
    <xf numFmtId="0" fontId="3" fillId="0" borderId="0" xfId="4"/>
    <xf numFmtId="0" fontId="4" fillId="2" borderId="0" xfId="4" applyFont="1" applyFill="1"/>
    <xf numFmtId="49" fontId="5" fillId="0" borderId="0" xfId="4" applyNumberFormat="1" applyFont="1" applyAlignment="1" applyProtection="1">
      <alignment horizontal="left" vertical="center"/>
      <protection locked="0"/>
    </xf>
    <xf numFmtId="0" fontId="6" fillId="0" borderId="0" xfId="4" applyFont="1"/>
    <xf numFmtId="49" fontId="5" fillId="2" borderId="2" xfId="4" applyNumberFormat="1" applyFont="1" applyFill="1" applyBorder="1" applyAlignment="1">
      <alignment horizontal="center" vertical="center" wrapText="1"/>
    </xf>
    <xf numFmtId="0" fontId="9" fillId="2" borderId="2" xfId="4" applyFont="1" applyFill="1" applyBorder="1" applyAlignment="1" applyProtection="1">
      <alignment horizontal="center" vertical="center" wrapText="1"/>
      <protection locked="0"/>
    </xf>
    <xf numFmtId="0" fontId="9" fillId="2" borderId="2" xfId="4" applyFont="1" applyFill="1" applyBorder="1" applyAlignment="1" applyProtection="1">
      <alignment vertical="center" wrapText="1"/>
      <protection locked="0"/>
    </xf>
    <xf numFmtId="0" fontId="6" fillId="2" borderId="0" xfId="4" applyFont="1" applyFill="1" applyAlignment="1">
      <alignment horizontal="left" vertical="center" wrapText="1"/>
    </xf>
    <xf numFmtId="0" fontId="6" fillId="2" borderId="0" xfId="4" applyFont="1" applyFill="1" applyAlignment="1">
      <alignment horizontal="center" vertical="center" wrapText="1"/>
    </xf>
    <xf numFmtId="0" fontId="6" fillId="2" borderId="0" xfId="4" applyFont="1" applyFill="1" applyAlignment="1">
      <alignment vertical="center" wrapText="1"/>
    </xf>
    <xf numFmtId="0" fontId="6" fillId="0" borderId="0" xfId="4" applyFont="1" applyAlignment="1">
      <alignment horizontal="left" vertical="center" wrapText="1"/>
    </xf>
    <xf numFmtId="0" fontId="6" fillId="0" borderId="0" xfId="4" applyFont="1" applyAlignment="1">
      <alignment horizontal="center" vertical="center" wrapText="1"/>
    </xf>
    <xf numFmtId="0" fontId="6" fillId="0" borderId="0" xfId="4" applyFont="1" applyAlignment="1">
      <alignment vertical="center" wrapText="1"/>
    </xf>
    <xf numFmtId="0" fontId="5" fillId="0" borderId="0" xfId="4" applyFont="1" applyAlignment="1">
      <alignment horizontal="left" vertical="center" wrapText="1"/>
    </xf>
    <xf numFmtId="0" fontId="5" fillId="0" borderId="0" xfId="4" applyFont="1" applyAlignment="1">
      <alignment horizontal="center" vertical="center" wrapText="1"/>
    </xf>
    <xf numFmtId="0" fontId="5" fillId="0" borderId="0" xfId="4" applyFont="1" applyAlignment="1">
      <alignment vertical="center" wrapText="1"/>
    </xf>
    <xf numFmtId="0" fontId="5" fillId="0" borderId="0" xfId="4" applyFont="1" applyAlignment="1">
      <alignment wrapText="1"/>
    </xf>
    <xf numFmtId="0" fontId="5" fillId="0" borderId="0" xfId="4" applyFont="1"/>
    <xf numFmtId="0" fontId="4" fillId="0" borderId="0" xfId="4" applyFont="1"/>
    <xf numFmtId="0" fontId="5" fillId="2" borderId="2" xfId="4" applyFont="1" applyFill="1" applyBorder="1" applyAlignment="1">
      <alignment horizontal="center" vertical="center" wrapText="1" readingOrder="1"/>
    </xf>
    <xf numFmtId="0" fontId="4" fillId="2" borderId="5" xfId="4" applyFont="1" applyFill="1" applyBorder="1" applyAlignment="1">
      <alignment horizontal="center" vertical="center"/>
    </xf>
    <xf numFmtId="49" fontId="5" fillId="2" borderId="7" xfId="4" applyNumberFormat="1" applyFont="1" applyFill="1" applyBorder="1" applyAlignment="1">
      <alignment horizontal="center" vertical="center" wrapText="1"/>
    </xf>
    <xf numFmtId="0" fontId="9" fillId="2" borderId="7" xfId="4" applyFont="1" applyFill="1" applyBorder="1" applyAlignment="1" applyProtection="1">
      <alignment horizontal="center" vertical="center" wrapText="1"/>
      <protection locked="0"/>
    </xf>
    <xf numFmtId="0" fontId="9" fillId="2" borderId="7" xfId="4" applyFont="1" applyFill="1" applyBorder="1" applyAlignment="1" applyProtection="1">
      <alignment vertical="center" wrapText="1"/>
      <protection locked="0"/>
    </xf>
    <xf numFmtId="49" fontId="5" fillId="2" borderId="10" xfId="4" applyNumberFormat="1" applyFont="1" applyFill="1" applyBorder="1" applyAlignment="1">
      <alignment horizontal="center" vertical="center" wrapText="1" readingOrder="1"/>
    </xf>
    <xf numFmtId="0" fontId="6" fillId="0" borderId="3" xfId="4" applyFont="1" applyBorder="1" applyAlignment="1">
      <alignment horizontal="center" vertical="center"/>
    </xf>
    <xf numFmtId="0" fontId="6" fillId="3" borderId="3" xfId="4" applyFont="1" applyFill="1" applyBorder="1" applyAlignment="1">
      <alignment horizontal="center" vertical="center"/>
    </xf>
    <xf numFmtId="0" fontId="6" fillId="3" borderId="6" xfId="4" applyFont="1" applyFill="1" applyBorder="1" applyAlignment="1">
      <alignment horizontal="left" vertical="center" wrapText="1"/>
    </xf>
    <xf numFmtId="0" fontId="6" fillId="3" borderId="2" xfId="4" applyFont="1" applyFill="1" applyBorder="1" applyAlignment="1">
      <alignment horizontal="center" vertical="center" wrapText="1"/>
    </xf>
    <xf numFmtId="0" fontId="9" fillId="3" borderId="2" xfId="4" applyFont="1" applyFill="1" applyBorder="1" applyAlignment="1">
      <alignment horizontal="center" vertical="center" wrapText="1"/>
    </xf>
    <xf numFmtId="165" fontId="13" fillId="4" borderId="2" xfId="4" applyNumberFormat="1" applyFont="1" applyFill="1" applyBorder="1" applyAlignment="1" applyProtection="1">
      <alignment horizontal="center" wrapText="1"/>
      <protection locked="0"/>
    </xf>
    <xf numFmtId="0" fontId="4" fillId="2" borderId="4" xfId="4" applyFont="1" applyFill="1" applyBorder="1" applyAlignment="1">
      <alignment horizontal="center" vertical="center"/>
    </xf>
    <xf numFmtId="49" fontId="3" fillId="0" borderId="0" xfId="4" applyNumberFormat="1"/>
    <xf numFmtId="0" fontId="13" fillId="5" borderId="11" xfId="4" applyFont="1" applyFill="1" applyBorder="1" applyAlignment="1">
      <alignment horizontal="left" vertical="center"/>
    </xf>
    <xf numFmtId="0" fontId="6" fillId="5" borderId="11" xfId="4" applyFont="1" applyFill="1" applyBorder="1" applyAlignment="1">
      <alignment horizontal="center" vertical="center"/>
    </xf>
    <xf numFmtId="0" fontId="18" fillId="6" borderId="30" xfId="4" applyFont="1" applyFill="1" applyBorder="1" applyAlignment="1" applyProtection="1">
      <alignment horizontal="center" vertical="center"/>
      <protection locked="0"/>
    </xf>
    <xf numFmtId="0" fontId="18" fillId="6" borderId="3" xfId="4" applyFont="1" applyFill="1" applyBorder="1" applyAlignment="1">
      <alignment horizontal="center" vertical="center"/>
    </xf>
    <xf numFmtId="0" fontId="18" fillId="6" borderId="11" xfId="4" applyFont="1" applyFill="1" applyBorder="1" applyAlignment="1">
      <alignment horizontal="left" vertical="center"/>
    </xf>
    <xf numFmtId="0" fontId="18" fillId="6" borderId="30" xfId="4" applyFont="1" applyFill="1" applyBorder="1" applyAlignment="1">
      <alignment horizontal="center" vertical="center"/>
    </xf>
    <xf numFmtId="0" fontId="18" fillId="6" borderId="11" xfId="4" applyFont="1" applyFill="1" applyBorder="1" applyAlignment="1" applyProtection="1">
      <alignment horizontal="center" vertical="center"/>
      <protection locked="0"/>
    </xf>
    <xf numFmtId="0" fontId="18" fillId="6" borderId="11" xfId="4" applyFont="1" applyFill="1" applyBorder="1" applyAlignment="1">
      <alignment horizontal="center" vertical="center"/>
    </xf>
    <xf numFmtId="0" fontId="18" fillId="6" borderId="12" xfId="4" applyFont="1" applyFill="1" applyBorder="1" applyAlignment="1">
      <alignment horizontal="center" vertical="center"/>
    </xf>
    <xf numFmtId="0" fontId="18" fillId="6" borderId="13" xfId="4" applyFont="1" applyFill="1" applyBorder="1" applyAlignment="1">
      <alignment horizontal="center" vertical="center"/>
    </xf>
    <xf numFmtId="0" fontId="13" fillId="5" borderId="12" xfId="4" applyFont="1" applyFill="1" applyBorder="1" applyAlignment="1">
      <alignment horizontal="left" vertical="center"/>
    </xf>
    <xf numFmtId="0" fontId="6" fillId="5" borderId="12" xfId="4" applyFont="1" applyFill="1" applyBorder="1" applyAlignment="1">
      <alignment horizontal="center" vertical="center"/>
    </xf>
    <xf numFmtId="0" fontId="18" fillId="6" borderId="31" xfId="4" applyFont="1" applyFill="1" applyBorder="1" applyAlignment="1">
      <alignment horizontal="center" vertical="center"/>
    </xf>
    <xf numFmtId="0" fontId="18" fillId="6" borderId="12" xfId="4" applyFont="1" applyFill="1" applyBorder="1" applyAlignment="1">
      <alignment horizontal="left" vertical="center"/>
    </xf>
    <xf numFmtId="0" fontId="6" fillId="4" borderId="3" xfId="4" applyFont="1" applyFill="1" applyBorder="1" applyAlignment="1">
      <alignment horizontal="center" vertical="center"/>
    </xf>
    <xf numFmtId="0" fontId="6" fillId="4" borderId="6" xfId="4" applyFont="1" applyFill="1" applyBorder="1" applyAlignment="1">
      <alignment horizontal="left" vertical="center" wrapText="1"/>
    </xf>
    <xf numFmtId="0" fontId="6" fillId="4" borderId="2" xfId="4" applyFont="1" applyFill="1" applyBorder="1" applyAlignment="1">
      <alignment horizontal="center" vertical="center" wrapText="1"/>
    </xf>
    <xf numFmtId="0" fontId="18" fillId="7" borderId="5" xfId="4" applyFont="1" applyFill="1" applyBorder="1" applyAlignment="1">
      <alignment horizontal="center" vertical="center"/>
    </xf>
    <xf numFmtId="0" fontId="18" fillId="7" borderId="32" xfId="4" applyFont="1" applyFill="1" applyBorder="1" applyAlignment="1">
      <alignment horizontal="left" vertical="center" wrapText="1"/>
    </xf>
    <xf numFmtId="0" fontId="18" fillId="7" borderId="2" xfId="4" applyFont="1" applyFill="1" applyBorder="1" applyAlignment="1">
      <alignment horizontal="center" vertical="center" wrapText="1"/>
    </xf>
    <xf numFmtId="0" fontId="18" fillId="7" borderId="3" xfId="4" applyFont="1" applyFill="1" applyBorder="1" applyAlignment="1">
      <alignment horizontal="center" vertical="center"/>
    </xf>
    <xf numFmtId="0" fontId="18" fillId="7" borderId="6" xfId="4" applyFont="1" applyFill="1" applyBorder="1" applyAlignment="1">
      <alignment horizontal="left" vertical="center" wrapText="1"/>
    </xf>
    <xf numFmtId="0" fontId="18" fillId="3" borderId="11" xfId="4" applyFont="1" applyFill="1" applyBorder="1" applyAlignment="1" applyProtection="1">
      <alignment horizontal="center" vertical="center"/>
      <protection locked="0"/>
    </xf>
    <xf numFmtId="0" fontId="18" fillId="3" borderId="3" xfId="4" applyFont="1" applyFill="1" applyBorder="1" applyAlignment="1">
      <alignment horizontal="center" vertical="center"/>
    </xf>
    <xf numFmtId="0" fontId="18" fillId="3" borderId="6" xfId="4" applyFont="1" applyFill="1" applyBorder="1" applyAlignment="1">
      <alignment horizontal="left" vertical="center" wrapText="1"/>
    </xf>
    <xf numFmtId="0" fontId="18" fillId="3" borderId="2" xfId="4" applyFont="1" applyFill="1" applyBorder="1" applyAlignment="1">
      <alignment horizontal="center" vertical="center" wrapText="1"/>
    </xf>
    <xf numFmtId="0" fontId="18" fillId="3" borderId="23" xfId="4" applyFont="1" applyFill="1" applyBorder="1" applyAlignment="1" applyProtection="1">
      <alignment horizontal="center" vertical="center"/>
      <protection locked="0"/>
    </xf>
    <xf numFmtId="0" fontId="18" fillId="3" borderId="33" xfId="4" applyFont="1" applyFill="1" applyBorder="1" applyAlignment="1">
      <alignment horizontal="center" vertical="center"/>
    </xf>
    <xf numFmtId="0" fontId="18" fillId="3" borderId="25" xfId="4" applyFont="1" applyFill="1" applyBorder="1" applyAlignment="1">
      <alignment horizontal="left" vertical="center" wrapText="1"/>
    </xf>
    <xf numFmtId="0" fontId="18" fillId="3" borderId="1" xfId="4" applyFont="1" applyFill="1" applyBorder="1" applyAlignment="1">
      <alignment horizontal="center" vertical="center" wrapText="1"/>
    </xf>
    <xf numFmtId="0" fontId="6" fillId="7" borderId="6" xfId="4" applyFont="1" applyFill="1" applyBorder="1" applyAlignment="1">
      <alignment horizontal="left" vertical="center" wrapText="1"/>
    </xf>
    <xf numFmtId="0" fontId="6" fillId="7" borderId="3" xfId="4" applyFont="1" applyFill="1" applyBorder="1" applyAlignment="1">
      <alignment horizontal="center" vertical="center" wrapText="1"/>
    </xf>
    <xf numFmtId="0" fontId="18" fillId="8" borderId="8" xfId="4" applyFont="1" applyFill="1" applyBorder="1" applyAlignment="1" applyProtection="1">
      <alignment horizontal="center" wrapText="1"/>
      <protection locked="0"/>
    </xf>
    <xf numFmtId="0" fontId="18" fillId="8" borderId="8" xfId="4" applyFont="1" applyFill="1" applyBorder="1" applyAlignment="1">
      <alignment horizontal="center" vertical="center"/>
    </xf>
    <xf numFmtId="0" fontId="18" fillId="8" borderId="8" xfId="4" applyFont="1" applyFill="1" applyBorder="1" applyAlignment="1">
      <alignment horizontal="left" vertical="center" wrapText="1"/>
    </xf>
    <xf numFmtId="0" fontId="18" fillId="8" borderId="8" xfId="4" applyFont="1" applyFill="1" applyBorder="1" applyAlignment="1">
      <alignment horizontal="center" vertical="center" wrapText="1"/>
    </xf>
    <xf numFmtId="0" fontId="9" fillId="7" borderId="3" xfId="4" applyFont="1" applyFill="1" applyBorder="1" applyAlignment="1">
      <alignment horizontal="center" vertical="center" wrapText="1"/>
    </xf>
    <xf numFmtId="0" fontId="6" fillId="7" borderId="25" xfId="4" applyFont="1" applyFill="1" applyBorder="1" applyAlignment="1">
      <alignment horizontal="left" vertical="center" wrapText="1"/>
    </xf>
    <xf numFmtId="0" fontId="9" fillId="7" borderId="2" xfId="4" applyFont="1" applyFill="1" applyBorder="1" applyAlignment="1">
      <alignment horizontal="center" vertical="center" wrapText="1"/>
    </xf>
    <xf numFmtId="0" fontId="6" fillId="7" borderId="26" xfId="4" applyFont="1" applyFill="1" applyBorder="1" applyAlignment="1">
      <alignment horizontal="left" vertical="center" wrapText="1"/>
    </xf>
    <xf numFmtId="0" fontId="6" fillId="7" borderId="27" xfId="4" applyFont="1" applyFill="1" applyBorder="1" applyAlignment="1">
      <alignment horizontal="center" vertical="center" wrapText="1"/>
    </xf>
    <xf numFmtId="0" fontId="6" fillId="7" borderId="28" xfId="4" applyFont="1" applyFill="1" applyBorder="1" applyAlignment="1">
      <alignment horizontal="left" vertical="center" wrapText="1"/>
    </xf>
    <xf numFmtId="0" fontId="6" fillId="7" borderId="29" xfId="4" applyFont="1" applyFill="1" applyBorder="1" applyAlignment="1">
      <alignment horizontal="center" vertical="center" wrapText="1"/>
    </xf>
    <xf numFmtId="0" fontId="3" fillId="2" borderId="0" xfId="4" applyFill="1"/>
    <xf numFmtId="0" fontId="13" fillId="0" borderId="0" xfId="4" applyFont="1"/>
    <xf numFmtId="0" fontId="3" fillId="0" borderId="0" xfId="4" applyAlignment="1">
      <alignment vertical="center" wrapText="1"/>
    </xf>
    <xf numFmtId="17" fontId="5" fillId="0" borderId="0" xfId="4" applyNumberFormat="1" applyFont="1"/>
    <xf numFmtId="0" fontId="18" fillId="6" borderId="30" xfId="0" applyFont="1" applyFill="1" applyBorder="1" applyAlignment="1" applyProtection="1">
      <alignment horizontal="center" vertical="center"/>
      <protection locked="0"/>
    </xf>
    <xf numFmtId="17" fontId="5" fillId="2" borderId="10" xfId="0" applyNumberFormat="1" applyFont="1" applyFill="1" applyBorder="1" applyAlignment="1">
      <alignment horizontal="center" vertical="center"/>
    </xf>
    <xf numFmtId="0" fontId="18" fillId="6" borderId="11" xfId="0" applyFont="1" applyFill="1" applyBorder="1" applyAlignment="1" applyProtection="1">
      <alignment horizontal="center" vertical="center"/>
      <protection locked="0"/>
    </xf>
    <xf numFmtId="0" fontId="18" fillId="8" borderId="8" xfId="0" applyFont="1" applyFill="1" applyBorder="1" applyAlignment="1" applyProtection="1">
      <alignment horizontal="center" wrapText="1"/>
      <protection locked="0"/>
    </xf>
    <xf numFmtId="0" fontId="18" fillId="7" borderId="2" xfId="4" applyFont="1" applyFill="1" applyBorder="1" applyAlignment="1" applyProtection="1">
      <alignment horizontal="center" wrapText="1"/>
      <protection locked="0"/>
    </xf>
    <xf numFmtId="0" fontId="18" fillId="7" borderId="2" xfId="0" applyFont="1" applyFill="1" applyBorder="1" applyAlignment="1" applyProtection="1">
      <alignment horizontal="center" wrapText="1"/>
      <protection locked="0"/>
    </xf>
    <xf numFmtId="0" fontId="18" fillId="3" borderId="23" xfId="0" applyFont="1" applyFill="1" applyBorder="1" applyAlignment="1" applyProtection="1">
      <alignment horizontal="center" vertical="center"/>
      <protection locked="0"/>
    </xf>
    <xf numFmtId="49" fontId="5" fillId="2" borderId="0" xfId="0" applyNumberFormat="1" applyFont="1" applyFill="1" applyAlignment="1" applyProtection="1">
      <alignment horizontal="left" vertical="center"/>
      <protection locked="0"/>
    </xf>
    <xf numFmtId="0" fontId="18" fillId="3" borderId="11" xfId="0" applyFont="1" applyFill="1" applyBorder="1" applyAlignment="1" applyProtection="1">
      <alignment horizontal="center" vertical="center"/>
      <protection locked="0"/>
    </xf>
    <xf numFmtId="0" fontId="18" fillId="6" borderId="30" xfId="7" applyFont="1" applyFill="1" applyBorder="1" applyAlignment="1" applyProtection="1">
      <alignment horizontal="center" vertical="center"/>
      <protection locked="0"/>
    </xf>
    <xf numFmtId="0" fontId="18" fillId="6" borderId="11" xfId="7" applyFont="1" applyFill="1" applyBorder="1" applyAlignment="1" applyProtection="1">
      <alignment horizontal="center" vertical="center"/>
      <protection locked="0"/>
    </xf>
    <xf numFmtId="0" fontId="18" fillId="7" borderId="2" xfId="7" applyFont="1" applyFill="1" applyBorder="1" applyAlignment="1" applyProtection="1">
      <alignment horizontal="center" wrapText="1"/>
      <protection locked="0"/>
    </xf>
    <xf numFmtId="0" fontId="18" fillId="3" borderId="11" xfId="7" applyFont="1" applyFill="1" applyBorder="1" applyAlignment="1" applyProtection="1">
      <alignment horizontal="center" vertical="center"/>
      <protection locked="0"/>
    </xf>
    <xf numFmtId="0" fontId="18" fillId="3" borderId="23" xfId="7" applyFont="1" applyFill="1" applyBorder="1" applyAlignment="1" applyProtection="1">
      <alignment horizontal="center" vertical="center"/>
      <protection locked="0"/>
    </xf>
    <xf numFmtId="0" fontId="18" fillId="8" borderId="8" xfId="7" applyFont="1" applyFill="1" applyBorder="1" applyAlignment="1" applyProtection="1">
      <alignment horizontal="center" wrapText="1"/>
      <protection locked="0"/>
    </xf>
    <xf numFmtId="0" fontId="11" fillId="0" borderId="34" xfId="4" applyFont="1" applyBorder="1" applyAlignment="1">
      <alignment horizontal="center" vertical="center"/>
    </xf>
    <xf numFmtId="1" fontId="11" fillId="0" borderId="35" xfId="0" applyNumberFormat="1" applyFont="1" applyBorder="1" applyAlignment="1" applyProtection="1">
      <alignment horizontal="center" vertical="center"/>
      <protection locked="0"/>
    </xf>
    <xf numFmtId="2" fontId="11" fillId="0" borderId="35" xfId="0" applyNumberFormat="1" applyFont="1" applyBorder="1" applyAlignment="1" applyProtection="1">
      <alignment horizontal="center" vertical="center"/>
      <protection locked="0"/>
    </xf>
    <xf numFmtId="1" fontId="11" fillId="0" borderId="34" xfId="0" applyNumberFormat="1" applyFont="1" applyBorder="1" applyAlignment="1" applyProtection="1">
      <alignment horizontal="center" vertical="center"/>
      <protection locked="0"/>
    </xf>
    <xf numFmtId="1" fontId="11" fillId="3" borderId="30" xfId="0" applyNumberFormat="1" applyFont="1" applyFill="1" applyBorder="1" applyAlignment="1" applyProtection="1">
      <alignment horizontal="center" vertical="center"/>
      <protection locked="0"/>
    </xf>
    <xf numFmtId="1" fontId="11" fillId="3" borderId="11" xfId="7" applyNumberFormat="1" applyFont="1" applyFill="1" applyBorder="1" applyAlignment="1" applyProtection="1">
      <alignment horizontal="center" vertical="center"/>
      <protection locked="0"/>
    </xf>
    <xf numFmtId="1" fontId="11" fillId="3" borderId="24" xfId="7" applyNumberFormat="1" applyFont="1" applyFill="1" applyBorder="1" applyAlignment="1" applyProtection="1">
      <alignment horizontal="center" vertical="center"/>
      <protection locked="0"/>
    </xf>
    <xf numFmtId="1" fontId="11" fillId="0" borderId="8" xfId="7" applyNumberFormat="1" applyFont="1" applyBorder="1" applyAlignment="1" applyProtection="1">
      <alignment horizontal="center" wrapText="1"/>
      <protection locked="0"/>
    </xf>
    <xf numFmtId="165" fontId="13" fillId="4" borderId="2" xfId="7" applyNumberFormat="1" applyFont="1" applyFill="1" applyBorder="1" applyAlignment="1" applyProtection="1">
      <alignment horizontal="center" wrapText="1"/>
      <protection locked="0"/>
    </xf>
    <xf numFmtId="1" fontId="13" fillId="0" borderId="11" xfId="0" applyNumberFormat="1" applyFont="1" applyBorder="1" applyAlignment="1" applyProtection="1">
      <alignment horizontal="center" vertical="center"/>
      <protection locked="0"/>
    </xf>
    <xf numFmtId="2" fontId="13" fillId="0" borderId="11" xfId="0" applyNumberFormat="1" applyFont="1" applyBorder="1" applyAlignment="1" applyProtection="1">
      <alignment horizontal="center" vertical="center"/>
      <protection locked="0"/>
    </xf>
    <xf numFmtId="164" fontId="13" fillId="0" borderId="11" xfId="0" applyNumberFormat="1" applyFont="1" applyBorder="1" applyAlignment="1" applyProtection="1">
      <alignment horizontal="center" vertical="center"/>
      <protection locked="0"/>
    </xf>
    <xf numFmtId="165" fontId="11" fillId="10" borderId="11" xfId="4" applyNumberFormat="1" applyFont="1" applyFill="1" applyBorder="1" applyAlignment="1" applyProtection="1">
      <alignment horizontal="center" vertical="center"/>
      <protection locked="0"/>
    </xf>
    <xf numFmtId="1" fontId="11" fillId="10" borderId="37" xfId="4" applyNumberFormat="1" applyFont="1" applyFill="1" applyBorder="1" applyAlignment="1" applyProtection="1">
      <alignment horizontal="center" vertical="center"/>
      <protection locked="0"/>
    </xf>
    <xf numFmtId="165" fontId="11" fillId="10" borderId="38" xfId="4" applyNumberFormat="1" applyFont="1" applyFill="1" applyBorder="1" applyAlignment="1" applyProtection="1">
      <alignment horizontal="center" vertical="center"/>
      <protection locked="0"/>
    </xf>
    <xf numFmtId="0" fontId="21" fillId="0" borderId="36" xfId="4" applyFont="1" applyBorder="1" applyAlignment="1" applyProtection="1">
      <alignment horizontal="center" vertical="center"/>
      <protection locked="0"/>
    </xf>
    <xf numFmtId="1" fontId="21" fillId="0" borderId="36" xfId="4" applyNumberFormat="1" applyFont="1" applyBorder="1" applyAlignment="1" applyProtection="1">
      <alignment horizontal="center" vertical="center"/>
      <protection locked="0"/>
    </xf>
    <xf numFmtId="0" fontId="22" fillId="9" borderId="36" xfId="4" applyFont="1" applyFill="1" applyBorder="1" applyAlignment="1" applyProtection="1">
      <alignment horizontal="center" vertical="center"/>
      <protection locked="0"/>
    </xf>
    <xf numFmtId="164" fontId="22" fillId="9" borderId="36" xfId="4" applyNumberFormat="1" applyFont="1" applyFill="1" applyBorder="1" applyAlignment="1" applyProtection="1">
      <alignment horizontal="center" vertical="center"/>
      <protection locked="0"/>
    </xf>
    <xf numFmtId="164" fontId="21" fillId="0" borderId="36" xfId="4" applyNumberFormat="1" applyFont="1" applyBorder="1" applyAlignment="1" applyProtection="1">
      <alignment horizontal="center" vertical="center"/>
      <protection locked="0"/>
    </xf>
    <xf numFmtId="0" fontId="21" fillId="0" borderId="41" xfId="4" applyFont="1" applyBorder="1" applyAlignment="1" applyProtection="1">
      <alignment horizontal="center" vertical="center"/>
      <protection locked="0"/>
    </xf>
    <xf numFmtId="0" fontId="21" fillId="0" borderId="44" xfId="4" applyFont="1" applyBorder="1" applyAlignment="1" applyProtection="1">
      <alignment horizontal="center" vertical="center"/>
      <protection locked="0"/>
    </xf>
    <xf numFmtId="0" fontId="21" fillId="0" borderId="39" xfId="4" applyFont="1" applyBorder="1" applyAlignment="1" applyProtection="1">
      <alignment horizontal="center" vertical="center"/>
      <protection locked="0"/>
    </xf>
    <xf numFmtId="1" fontId="21" fillId="0" borderId="41" xfId="4" applyNumberFormat="1" applyFont="1" applyBorder="1" applyAlignment="1" applyProtection="1">
      <alignment horizontal="center" vertical="center"/>
      <protection locked="0"/>
    </xf>
    <xf numFmtId="2" fontId="21" fillId="0" borderId="36" xfId="4" applyNumberFormat="1" applyFont="1" applyBorder="1" applyAlignment="1" applyProtection="1">
      <alignment horizontal="center" vertical="center"/>
      <protection locked="0"/>
    </xf>
    <xf numFmtId="0" fontId="21" fillId="0" borderId="40" xfId="4" applyFont="1" applyBorder="1" applyAlignment="1" applyProtection="1">
      <alignment horizontal="center" vertical="center"/>
      <protection locked="0"/>
    </xf>
    <xf numFmtId="2" fontId="21" fillId="0" borderId="40" xfId="4" applyNumberFormat="1" applyFont="1" applyBorder="1" applyAlignment="1" applyProtection="1">
      <alignment horizontal="center" vertical="center"/>
      <protection locked="0"/>
    </xf>
    <xf numFmtId="1" fontId="21" fillId="0" borderId="40" xfId="4" applyNumberFormat="1" applyFont="1" applyBorder="1" applyAlignment="1" applyProtection="1">
      <alignment horizontal="center" vertical="center"/>
      <protection locked="0"/>
    </xf>
    <xf numFmtId="2" fontId="21" fillId="0" borderId="41" xfId="4" applyNumberFormat="1" applyFont="1" applyBorder="1" applyAlignment="1" applyProtection="1">
      <alignment horizontal="center" vertical="center"/>
      <protection locked="0"/>
    </xf>
    <xf numFmtId="2" fontId="21" fillId="0" borderId="42" xfId="4" applyNumberFormat="1" applyFont="1" applyBorder="1" applyAlignment="1" applyProtection="1">
      <alignment horizontal="center" vertical="center"/>
      <protection locked="0"/>
    </xf>
    <xf numFmtId="2" fontId="21" fillId="0" borderId="43" xfId="4" applyNumberFormat="1" applyFont="1" applyBorder="1" applyAlignment="1" applyProtection="1">
      <alignment horizontal="center" vertical="center"/>
      <protection locked="0"/>
    </xf>
    <xf numFmtId="0" fontId="21" fillId="0" borderId="45" xfId="4" applyFont="1" applyBorder="1" applyAlignment="1" applyProtection="1">
      <alignment horizontal="center" vertical="center"/>
      <protection locked="0"/>
    </xf>
    <xf numFmtId="1" fontId="21" fillId="0" borderId="39" xfId="4" applyNumberFormat="1" applyFont="1" applyBorder="1" applyAlignment="1" applyProtection="1">
      <alignment horizontal="center" vertical="center"/>
      <protection locked="0"/>
    </xf>
    <xf numFmtId="0" fontId="22" fillId="9" borderId="41" xfId="4" applyFont="1" applyFill="1" applyBorder="1" applyAlignment="1" applyProtection="1">
      <alignment horizontal="center" vertical="center"/>
      <protection locked="0"/>
    </xf>
    <xf numFmtId="2" fontId="21" fillId="0" borderId="46" xfId="4" applyNumberFormat="1" applyFont="1" applyBorder="1" applyAlignment="1" applyProtection="1">
      <alignment horizontal="center" vertical="center"/>
      <protection locked="0"/>
    </xf>
    <xf numFmtId="165" fontId="21" fillId="0" borderId="41" xfId="4" applyNumberFormat="1" applyFont="1" applyBorder="1" applyAlignment="1" applyProtection="1">
      <alignment horizontal="center" vertical="center"/>
      <protection locked="0"/>
    </xf>
    <xf numFmtId="165" fontId="21" fillId="0" borderId="36" xfId="4" applyNumberFormat="1" applyFont="1" applyBorder="1" applyAlignment="1" applyProtection="1">
      <alignment horizontal="center" vertical="center"/>
      <protection locked="0"/>
    </xf>
    <xf numFmtId="165" fontId="22" fillId="9" borderId="36" xfId="4" applyNumberFormat="1" applyFont="1" applyFill="1" applyBorder="1" applyAlignment="1" applyProtection="1">
      <alignment horizontal="center" vertical="center"/>
      <protection locked="0"/>
    </xf>
    <xf numFmtId="165" fontId="21" fillId="0" borderId="44" xfId="4" applyNumberFormat="1" applyFont="1" applyBorder="1" applyAlignment="1" applyProtection="1">
      <alignment horizontal="center" vertical="center"/>
      <protection locked="0"/>
    </xf>
    <xf numFmtId="165" fontId="21" fillId="0" borderId="39" xfId="4" applyNumberFormat="1" applyFont="1" applyBorder="1" applyAlignment="1" applyProtection="1">
      <alignment horizontal="center" vertical="center"/>
      <protection locked="0"/>
    </xf>
    <xf numFmtId="165" fontId="21" fillId="0" borderId="42" xfId="4" applyNumberFormat="1" applyFont="1" applyBorder="1" applyAlignment="1" applyProtection="1">
      <alignment horizontal="center" vertical="center"/>
      <protection locked="0"/>
    </xf>
    <xf numFmtId="165" fontId="21" fillId="0" borderId="43" xfId="4" applyNumberFormat="1" applyFont="1" applyBorder="1" applyAlignment="1" applyProtection="1">
      <alignment horizontal="center" vertical="center"/>
      <protection locked="0"/>
    </xf>
    <xf numFmtId="165" fontId="22" fillId="9" borderId="41" xfId="4" applyNumberFormat="1" applyFont="1" applyFill="1" applyBorder="1" applyAlignment="1" applyProtection="1">
      <alignment horizontal="center" vertical="center"/>
      <protection locked="0"/>
    </xf>
    <xf numFmtId="165" fontId="21" fillId="0" borderId="45" xfId="4" applyNumberFormat="1" applyFont="1" applyBorder="1" applyAlignment="1" applyProtection="1">
      <alignment horizontal="center" vertical="center"/>
      <protection locked="0"/>
    </xf>
    <xf numFmtId="165" fontId="21" fillId="0" borderId="40" xfId="4" applyNumberFormat="1" applyFont="1" applyBorder="1" applyAlignment="1" applyProtection="1">
      <alignment horizontal="center" vertical="center"/>
      <protection locked="0"/>
    </xf>
    <xf numFmtId="165" fontId="21" fillId="0" borderId="46" xfId="4" applyNumberFormat="1" applyFont="1" applyBorder="1" applyAlignment="1" applyProtection="1">
      <alignment horizontal="center" vertical="center"/>
      <protection locked="0"/>
    </xf>
    <xf numFmtId="0" fontId="21" fillId="0" borderId="42" xfId="4" applyFont="1" applyBorder="1" applyAlignment="1" applyProtection="1">
      <alignment horizontal="center" vertical="center"/>
      <protection locked="0"/>
    </xf>
    <xf numFmtId="0" fontId="21" fillId="0" borderId="43" xfId="4" applyFont="1" applyBorder="1" applyAlignment="1" applyProtection="1">
      <alignment horizontal="center" vertical="center"/>
      <protection locked="0"/>
    </xf>
    <xf numFmtId="0" fontId="21" fillId="0" borderId="46" xfId="4" applyFont="1" applyBorder="1" applyAlignment="1" applyProtection="1">
      <alignment horizontal="center" vertical="center"/>
      <protection locked="0"/>
    </xf>
    <xf numFmtId="0" fontId="21" fillId="0" borderId="36" xfId="4" applyFont="1" applyBorder="1" applyAlignment="1" applyProtection="1">
      <alignment horizontal="center" vertical="center"/>
      <protection hidden="1"/>
    </xf>
    <xf numFmtId="0" fontId="21" fillId="0" borderId="39" xfId="4" applyFont="1" applyBorder="1" applyAlignment="1" applyProtection="1">
      <alignment horizontal="center" vertical="center"/>
      <protection hidden="1"/>
    </xf>
    <xf numFmtId="0" fontId="21" fillId="0" borderId="49" xfId="4" applyFont="1" applyBorder="1" applyAlignment="1" applyProtection="1">
      <alignment horizontal="center" vertical="center"/>
      <protection hidden="1"/>
    </xf>
    <xf numFmtId="0" fontId="21" fillId="0" borderId="44" xfId="4" applyFont="1" applyBorder="1" applyAlignment="1" applyProtection="1">
      <alignment horizontal="center" vertical="center"/>
      <protection hidden="1"/>
    </xf>
    <xf numFmtId="0" fontId="21" fillId="0" borderId="47" xfId="4" applyFont="1" applyBorder="1" applyAlignment="1" applyProtection="1">
      <alignment horizontal="center" vertical="center"/>
      <protection hidden="1"/>
    </xf>
    <xf numFmtId="0" fontId="21" fillId="0" borderId="48" xfId="4" applyFont="1" applyBorder="1" applyAlignment="1" applyProtection="1">
      <alignment horizontal="center" vertical="center"/>
      <protection hidden="1"/>
    </xf>
    <xf numFmtId="0" fontId="21" fillId="0" borderId="45" xfId="4" applyFont="1" applyBorder="1" applyAlignment="1" applyProtection="1">
      <alignment horizontal="center" vertical="center"/>
      <protection hidden="1"/>
    </xf>
    <xf numFmtId="0" fontId="21" fillId="0" borderId="18" xfId="4" applyFont="1" applyBorder="1" applyAlignment="1" applyProtection="1">
      <alignment horizontal="center" vertical="center"/>
      <protection hidden="1"/>
    </xf>
    <xf numFmtId="0" fontId="21" fillId="0" borderId="50" xfId="4" applyFont="1" applyBorder="1" applyAlignment="1" applyProtection="1">
      <alignment horizontal="center" vertical="center"/>
      <protection hidden="1"/>
    </xf>
    <xf numFmtId="0" fontId="21" fillId="0" borderId="8" xfId="4" applyFont="1" applyBorder="1" applyAlignment="1" applyProtection="1">
      <alignment horizontal="center" vertical="center"/>
      <protection hidden="1"/>
    </xf>
    <xf numFmtId="165" fontId="21" fillId="0" borderId="51" xfId="4" applyNumberFormat="1" applyFont="1" applyBorder="1" applyAlignment="1" applyProtection="1">
      <alignment horizontal="center" vertical="center"/>
      <protection locked="0"/>
    </xf>
    <xf numFmtId="165" fontId="21" fillId="0" borderId="52" xfId="4" applyNumberFormat="1" applyFont="1" applyBorder="1" applyAlignment="1" applyProtection="1">
      <alignment horizontal="center" vertical="center"/>
      <protection locked="0"/>
    </xf>
    <xf numFmtId="165" fontId="22" fillId="9" borderId="52" xfId="4" applyNumberFormat="1" applyFont="1" applyFill="1" applyBorder="1" applyAlignment="1" applyProtection="1">
      <alignment horizontal="center" vertical="center"/>
      <protection locked="0"/>
    </xf>
    <xf numFmtId="165" fontId="21" fillId="0" borderId="53" xfId="4" applyNumberFormat="1" applyFont="1" applyBorder="1" applyAlignment="1" applyProtection="1">
      <alignment horizontal="center" vertical="center"/>
      <protection locked="0"/>
    </xf>
    <xf numFmtId="0" fontId="21" fillId="0" borderId="52" xfId="4" applyFont="1" applyBorder="1" applyAlignment="1" applyProtection="1">
      <alignment horizontal="center" vertical="center"/>
      <protection locked="0"/>
    </xf>
    <xf numFmtId="0" fontId="21" fillId="0" borderId="53" xfId="4" applyFont="1" applyBorder="1" applyAlignment="1" applyProtection="1">
      <alignment horizontal="center" vertical="center"/>
      <protection locked="0"/>
    </xf>
    <xf numFmtId="0" fontId="10" fillId="4" borderId="0" xfId="0" applyFont="1" applyFill="1"/>
    <xf numFmtId="0" fontId="6" fillId="5" borderId="54" xfId="4" applyFont="1" applyFill="1" applyBorder="1" applyAlignment="1">
      <alignment horizontal="center" vertical="center"/>
    </xf>
    <xf numFmtId="2" fontId="13" fillId="11" borderId="36" xfId="4" applyNumberFormat="1" applyFont="1" applyFill="1" applyBorder="1" applyAlignment="1" applyProtection="1">
      <alignment horizontal="center" vertical="center"/>
      <protection locked="0"/>
    </xf>
    <xf numFmtId="2" fontId="13" fillId="11" borderId="36" xfId="4" applyNumberFormat="1" applyFont="1" applyFill="1" applyBorder="1" applyAlignment="1">
      <alignment horizontal="center" vertical="center"/>
    </xf>
    <xf numFmtId="0" fontId="8" fillId="2" borderId="55" xfId="4" applyFont="1" applyFill="1" applyBorder="1" applyAlignment="1">
      <alignment horizontal="left" vertical="center" wrapText="1" readingOrder="1"/>
    </xf>
    <xf numFmtId="17" fontId="5" fillId="5" borderId="8" xfId="0" applyNumberFormat="1" applyFont="1" applyFill="1" applyBorder="1" applyAlignment="1">
      <alignment horizontal="left"/>
    </xf>
    <xf numFmtId="49" fontId="5" fillId="5" borderId="8" xfId="0" applyNumberFormat="1" applyFont="1" applyFill="1" applyBorder="1" applyAlignment="1">
      <alignment horizontal="left" vertical="center"/>
    </xf>
    <xf numFmtId="17" fontId="5" fillId="12" borderId="8" xfId="0" applyNumberFormat="1" applyFont="1" applyFill="1" applyBorder="1" applyAlignment="1">
      <alignment horizontal="left"/>
    </xf>
    <xf numFmtId="0" fontId="6" fillId="12" borderId="54" xfId="4" applyFont="1" applyFill="1" applyBorder="1" applyAlignment="1">
      <alignment horizontal="center" vertical="center"/>
    </xf>
    <xf numFmtId="49" fontId="5" fillId="12" borderId="8" xfId="0" applyNumberFormat="1" applyFont="1" applyFill="1" applyBorder="1" applyAlignment="1">
      <alignment horizontal="left" vertical="center"/>
    </xf>
    <xf numFmtId="17" fontId="5" fillId="13" borderId="8" xfId="0" applyNumberFormat="1" applyFont="1" applyFill="1" applyBorder="1" applyAlignment="1">
      <alignment horizontal="left"/>
    </xf>
    <xf numFmtId="0" fontId="6" fillId="13" borderId="54" xfId="4" applyFont="1" applyFill="1" applyBorder="1" applyAlignment="1">
      <alignment horizontal="center" vertical="center"/>
    </xf>
    <xf numFmtId="49" fontId="5" fillId="13" borderId="8" xfId="0" applyNumberFormat="1" applyFont="1" applyFill="1" applyBorder="1" applyAlignment="1">
      <alignment horizontal="left" vertical="center"/>
    </xf>
    <xf numFmtId="17" fontId="5" fillId="14" borderId="8" xfId="0" applyNumberFormat="1" applyFont="1" applyFill="1" applyBorder="1" applyAlignment="1">
      <alignment horizontal="left"/>
    </xf>
    <xf numFmtId="0" fontId="6" fillId="14" borderId="54" xfId="4" applyFont="1" applyFill="1" applyBorder="1" applyAlignment="1">
      <alignment horizontal="center" vertical="center"/>
    </xf>
    <xf numFmtId="49" fontId="5" fillId="14" borderId="8" xfId="0" applyNumberFormat="1" applyFont="1" applyFill="1" applyBorder="1" applyAlignment="1">
      <alignment horizontal="left" vertical="center"/>
    </xf>
    <xf numFmtId="0" fontId="6" fillId="0" borderId="0" xfId="4" applyFont="1" applyAlignment="1">
      <alignment horizontal="center" vertical="center"/>
    </xf>
    <xf numFmtId="0" fontId="2" fillId="0" borderId="0" xfId="6" applyAlignment="1" applyProtection="1">
      <alignment horizontal="center" vertical="center"/>
      <protection locked="0"/>
    </xf>
    <xf numFmtId="0" fontId="1" fillId="0" borderId="0" xfId="6" applyFont="1" applyAlignment="1" applyProtection="1">
      <alignment horizontal="center" vertical="center"/>
      <protection locked="0"/>
    </xf>
    <xf numFmtId="0" fontId="2" fillId="0" borderId="0" xfId="6" applyAlignment="1" applyProtection="1">
      <alignment horizontal="center" vertical="center"/>
      <protection locked="0" hidden="1"/>
    </xf>
    <xf numFmtId="49" fontId="5" fillId="4" borderId="2" xfId="4" applyNumberFormat="1" applyFont="1" applyFill="1" applyBorder="1" applyAlignment="1">
      <alignment horizontal="center" vertical="center" wrapText="1"/>
    </xf>
    <xf numFmtId="0" fontId="4" fillId="2" borderId="61" xfId="4" applyFont="1" applyFill="1" applyBorder="1" applyAlignment="1">
      <alignment horizontal="center" vertical="center"/>
    </xf>
    <xf numFmtId="0" fontId="4" fillId="2" borderId="61" xfId="4" applyFont="1" applyFill="1" applyBorder="1" applyAlignment="1">
      <alignment vertical="center"/>
    </xf>
    <xf numFmtId="0" fontId="6" fillId="0" borderId="36" xfId="4" applyFont="1" applyBorder="1" applyAlignment="1">
      <alignment horizontal="center" vertical="center"/>
    </xf>
    <xf numFmtId="0" fontId="5" fillId="2" borderId="56" xfId="4" applyFont="1" applyFill="1" applyBorder="1" applyAlignment="1">
      <alignment horizontal="center" vertical="center" wrapText="1" readingOrder="1"/>
    </xf>
    <xf numFmtId="0" fontId="5" fillId="2" borderId="32" xfId="4" applyFont="1" applyFill="1" applyBorder="1" applyAlignment="1">
      <alignment vertical="center" wrapText="1" readingOrder="1"/>
    </xf>
    <xf numFmtId="49" fontId="5" fillId="4" borderId="7" xfId="4" applyNumberFormat="1" applyFont="1" applyFill="1" applyBorder="1" applyAlignment="1">
      <alignment horizontal="center" vertical="center" wrapText="1"/>
    </xf>
    <xf numFmtId="0" fontId="3" fillId="0" borderId="36" xfId="4" applyBorder="1"/>
    <xf numFmtId="0" fontId="23" fillId="4" borderId="2" xfId="4" applyFont="1" applyFill="1" applyBorder="1" applyAlignment="1" applyProtection="1">
      <alignment horizontal="center" vertical="center" wrapText="1"/>
      <protection locked="0"/>
    </xf>
    <xf numFmtId="0" fontId="23" fillId="2" borderId="2" xfId="4" applyFont="1" applyFill="1" applyBorder="1" applyAlignment="1" applyProtection="1">
      <alignment horizontal="center" vertical="center" wrapText="1"/>
      <protection locked="0"/>
    </xf>
    <xf numFmtId="0" fontId="23" fillId="2" borderId="7" xfId="4" applyFont="1" applyFill="1" applyBorder="1" applyAlignment="1" applyProtection="1">
      <alignment horizontal="center" vertical="center" wrapText="1"/>
      <protection locked="0"/>
    </xf>
    <xf numFmtId="0" fontId="23" fillId="4" borderId="7" xfId="4" applyFont="1" applyFill="1" applyBorder="1" applyAlignment="1" applyProtection="1">
      <alignment horizontal="center" vertical="center" wrapText="1"/>
      <protection locked="0"/>
    </xf>
    <xf numFmtId="1" fontId="13" fillId="11" borderId="36" xfId="4" applyNumberFormat="1" applyFont="1" applyFill="1" applyBorder="1" applyAlignment="1">
      <alignment horizontal="center" vertical="center"/>
    </xf>
    <xf numFmtId="0" fontId="4" fillId="2" borderId="58" xfId="4" applyFont="1" applyFill="1" applyBorder="1" applyAlignment="1">
      <alignment horizontal="center" vertical="center"/>
    </xf>
    <xf numFmtId="0" fontId="5" fillId="2" borderId="57" xfId="4" applyFont="1" applyFill="1" applyBorder="1" applyAlignment="1">
      <alignment horizontal="center" vertical="center" wrapText="1" readingOrder="1"/>
    </xf>
    <xf numFmtId="0" fontId="6" fillId="0" borderId="5" xfId="4" applyFont="1" applyBorder="1" applyAlignment="1">
      <alignment horizontal="center" vertical="center"/>
    </xf>
    <xf numFmtId="49" fontId="5" fillId="4" borderId="3" xfId="4" applyNumberFormat="1" applyFont="1" applyFill="1" applyBorder="1" applyAlignment="1">
      <alignment horizontal="center" vertical="center" wrapText="1"/>
    </xf>
    <xf numFmtId="0" fontId="23" fillId="4" borderId="3" xfId="4" applyFont="1" applyFill="1" applyBorder="1" applyAlignment="1" applyProtection="1">
      <alignment horizontal="center" vertical="center" wrapText="1"/>
      <protection locked="0"/>
    </xf>
    <xf numFmtId="49" fontId="5" fillId="2" borderId="56" xfId="4" applyNumberFormat="1" applyFont="1" applyFill="1" applyBorder="1" applyAlignment="1">
      <alignment horizontal="center" vertical="center" wrapText="1"/>
    </xf>
    <xf numFmtId="49" fontId="5" fillId="4" borderId="36" xfId="4" applyNumberFormat="1" applyFont="1" applyFill="1" applyBorder="1" applyAlignment="1">
      <alignment horizontal="center" vertical="center" wrapText="1"/>
    </xf>
    <xf numFmtId="49" fontId="25" fillId="4" borderId="62" xfId="4" applyNumberFormat="1" applyFont="1" applyFill="1" applyBorder="1" applyAlignment="1">
      <alignment vertical="center" wrapText="1"/>
    </xf>
    <xf numFmtId="0" fontId="26" fillId="4" borderId="2" xfId="4" applyFont="1" applyFill="1" applyBorder="1" applyAlignment="1" applyProtection="1">
      <alignment horizontal="center" vertical="center" wrapText="1"/>
      <protection locked="0"/>
    </xf>
    <xf numFmtId="0" fontId="26" fillId="4" borderId="7" xfId="4" applyFont="1" applyFill="1" applyBorder="1" applyAlignment="1" applyProtection="1">
      <alignment horizontal="center" vertical="center" wrapText="1"/>
      <protection locked="0"/>
    </xf>
    <xf numFmtId="0" fontId="27" fillId="4" borderId="7" xfId="4" applyFont="1" applyFill="1" applyBorder="1" applyAlignment="1" applyProtection="1">
      <alignment horizontal="center" vertical="center" wrapText="1"/>
      <protection locked="0"/>
    </xf>
    <xf numFmtId="0" fontId="28" fillId="16" borderId="36" xfId="0" applyFont="1" applyFill="1" applyBorder="1"/>
    <xf numFmtId="0" fontId="29" fillId="16" borderId="36" xfId="0" applyFont="1" applyFill="1" applyBorder="1" applyAlignment="1">
      <alignment horizontal="left" vertical="center" wrapText="1" indent="1"/>
    </xf>
    <xf numFmtId="0" fontId="28" fillId="16" borderId="60" xfId="0" applyFont="1" applyFill="1" applyBorder="1"/>
    <xf numFmtId="0" fontId="0" fillId="5" borderId="36" xfId="0" applyFill="1" applyBorder="1" applyAlignment="1">
      <alignment horizontal="center" vertical="center"/>
    </xf>
    <xf numFmtId="0" fontId="30" fillId="5" borderId="36" xfId="0" applyFont="1" applyFill="1" applyBorder="1" applyAlignment="1">
      <alignment horizontal="left" vertical="center" wrapText="1"/>
    </xf>
    <xf numFmtId="0" fontId="0" fillId="0" borderId="36" xfId="0" applyBorder="1" applyAlignment="1">
      <alignment horizontal="center" vertical="center"/>
    </xf>
    <xf numFmtId="0" fontId="31" fillId="0" borderId="36" xfId="0" applyFont="1" applyBorder="1" applyAlignment="1">
      <alignment horizontal="center" vertical="center"/>
    </xf>
    <xf numFmtId="0" fontId="0" fillId="0" borderId="36" xfId="0" applyBorder="1"/>
    <xf numFmtId="2" fontId="31" fillId="0" borderId="36" xfId="0" applyNumberFormat="1" applyFont="1" applyBorder="1" applyAlignment="1">
      <alignment horizontal="center" vertical="center"/>
    </xf>
    <xf numFmtId="0" fontId="32" fillId="0" borderId="36" xfId="0" applyFont="1" applyBorder="1" applyAlignment="1">
      <alignment horizontal="left" vertical="center" wrapText="1"/>
    </xf>
    <xf numFmtId="165" fontId="31" fillId="0" borderId="36" xfId="0" applyNumberFormat="1" applyFont="1" applyBorder="1" applyAlignment="1">
      <alignment horizontal="center" vertical="center"/>
    </xf>
    <xf numFmtId="165" fontId="0" fillId="0" borderId="0" xfId="0" applyNumberFormat="1"/>
    <xf numFmtId="0" fontId="28" fillId="17" borderId="36" xfId="0" applyFont="1" applyFill="1" applyBorder="1" applyAlignment="1">
      <alignment horizontal="center"/>
    </xf>
    <xf numFmtId="0" fontId="28" fillId="17" borderId="36" xfId="0" applyFont="1" applyFill="1" applyBorder="1"/>
    <xf numFmtId="0" fontId="33" fillId="0" borderId="0" xfId="0" applyFont="1"/>
    <xf numFmtId="0" fontId="28" fillId="18" borderId="36" xfId="0" applyFont="1" applyFill="1" applyBorder="1"/>
    <xf numFmtId="0" fontId="28" fillId="6" borderId="36" xfId="0" applyFont="1" applyFill="1" applyBorder="1"/>
    <xf numFmtId="0" fontId="28" fillId="19" borderId="36" xfId="0" applyFont="1" applyFill="1" applyBorder="1"/>
    <xf numFmtId="0" fontId="28" fillId="15" borderId="36" xfId="0" applyFont="1" applyFill="1" applyBorder="1"/>
    <xf numFmtId="1" fontId="18" fillId="6" borderId="11" xfId="4" applyNumberFormat="1" applyFont="1" applyFill="1" applyBorder="1" applyAlignment="1" applyProtection="1">
      <alignment horizontal="center" vertical="center"/>
      <protection locked="0"/>
    </xf>
    <xf numFmtId="2" fontId="3" fillId="0" borderId="0" xfId="4" applyNumberFormat="1"/>
    <xf numFmtId="0" fontId="18" fillId="6" borderId="38" xfId="4" applyFont="1" applyFill="1" applyBorder="1" applyAlignment="1" applyProtection="1">
      <alignment horizontal="center" vertical="center"/>
      <protection locked="0"/>
    </xf>
    <xf numFmtId="49" fontId="5" fillId="4" borderId="0" xfId="4" applyNumberFormat="1" applyFont="1" applyFill="1" applyAlignment="1">
      <alignment horizontal="center" vertical="center" wrapText="1"/>
    </xf>
    <xf numFmtId="0" fontId="23" fillId="4" borderId="0" xfId="4" applyFont="1" applyFill="1" applyAlignment="1" applyProtection="1">
      <alignment horizontal="center" vertical="center" wrapText="1"/>
      <protection locked="0"/>
    </xf>
    <xf numFmtId="0" fontId="23" fillId="4" borderId="15" xfId="4" applyFont="1" applyFill="1" applyBorder="1" applyAlignment="1" applyProtection="1">
      <alignment horizontal="center" vertical="center" wrapText="1"/>
      <protection locked="0"/>
    </xf>
    <xf numFmtId="49" fontId="5" fillId="4" borderId="36" xfId="4" applyNumberFormat="1" applyFont="1" applyFill="1" applyBorder="1" applyAlignment="1">
      <alignment vertical="center" wrapText="1"/>
    </xf>
    <xf numFmtId="49" fontId="3" fillId="0" borderId="36" xfId="4" applyNumberFormat="1" applyBorder="1"/>
    <xf numFmtId="0" fontId="3" fillId="0" borderId="0" xfId="4" applyAlignment="1">
      <alignment horizontal="center"/>
    </xf>
    <xf numFmtId="0" fontId="3" fillId="0" borderId="0" xfId="4" applyAlignment="1">
      <alignment wrapText="1"/>
    </xf>
    <xf numFmtId="0" fontId="23" fillId="4" borderId="36" xfId="4" applyFont="1" applyFill="1" applyBorder="1" applyAlignment="1" applyProtection="1">
      <alignment horizontal="center" vertical="center" wrapText="1"/>
      <protection locked="0"/>
    </xf>
    <xf numFmtId="49" fontId="25" fillId="4" borderId="64" xfId="4" applyNumberFormat="1" applyFont="1" applyFill="1" applyBorder="1" applyAlignment="1">
      <alignment vertical="center" wrapText="1"/>
    </xf>
    <xf numFmtId="2" fontId="34" fillId="11" borderId="36" xfId="4" applyNumberFormat="1" applyFont="1" applyFill="1" applyBorder="1" applyAlignment="1" applyProtection="1">
      <alignment horizontal="center" vertical="center"/>
      <protection locked="0"/>
    </xf>
    <xf numFmtId="2" fontId="34" fillId="11" borderId="36" xfId="4" applyNumberFormat="1" applyFont="1" applyFill="1" applyBorder="1" applyAlignment="1">
      <alignment horizontal="center" vertical="center"/>
    </xf>
    <xf numFmtId="1" fontId="34" fillId="11" borderId="36" xfId="4" applyNumberFormat="1" applyFont="1" applyFill="1" applyBorder="1" applyAlignment="1">
      <alignment horizontal="center" vertical="center"/>
    </xf>
    <xf numFmtId="0" fontId="24" fillId="4" borderId="59" xfId="4" applyFont="1" applyFill="1" applyBorder="1" applyAlignment="1">
      <alignment horizontal="center" vertical="center" wrapText="1"/>
    </xf>
    <xf numFmtId="0" fontId="24" fillId="4" borderId="60" xfId="4" applyFont="1" applyFill="1" applyBorder="1" applyAlignment="1">
      <alignment horizontal="center" vertical="center" wrapText="1"/>
    </xf>
    <xf numFmtId="0" fontId="24" fillId="4" borderId="61" xfId="4" applyFont="1" applyFill="1" applyBorder="1" applyAlignment="1">
      <alignment horizontal="center" vertical="center" wrapText="1"/>
    </xf>
    <xf numFmtId="0" fontId="18" fillId="0" borderId="0" xfId="4" applyFont="1" applyAlignment="1">
      <alignment horizontal="center"/>
    </xf>
    <xf numFmtId="0" fontId="4" fillId="0" borderId="58" xfId="4" applyFont="1" applyBorder="1" applyAlignment="1">
      <alignment horizontal="center"/>
    </xf>
    <xf numFmtId="0" fontId="4" fillId="0" borderId="0" xfId="4" applyFont="1" applyAlignment="1">
      <alignment horizontal="center"/>
    </xf>
    <xf numFmtId="49" fontId="5" fillId="4" borderId="36" xfId="4" applyNumberFormat="1" applyFont="1" applyFill="1" applyBorder="1" applyAlignment="1">
      <alignment horizontal="center" vertical="center" wrapText="1"/>
    </xf>
    <xf numFmtId="49" fontId="5" fillId="2" borderId="0" xfId="4" applyNumberFormat="1" applyFont="1" applyFill="1" applyAlignment="1" applyProtection="1">
      <alignment horizontal="left" vertical="center"/>
      <protection locked="0"/>
    </xf>
    <xf numFmtId="49" fontId="5" fillId="2" borderId="17" xfId="4" applyNumberFormat="1" applyFont="1" applyFill="1" applyBorder="1" applyAlignment="1" applyProtection="1">
      <alignment horizontal="left" vertical="center"/>
      <protection locked="0"/>
    </xf>
    <xf numFmtId="0" fontId="4" fillId="2" borderId="36" xfId="4" applyFont="1" applyFill="1" applyBorder="1" applyAlignment="1">
      <alignment horizontal="center" vertical="center"/>
    </xf>
    <xf numFmtId="0" fontId="18" fillId="6" borderId="34" xfId="4" applyFont="1" applyFill="1" applyBorder="1" applyAlignment="1" applyProtection="1">
      <alignment horizontal="center" vertical="center"/>
      <protection locked="0"/>
    </xf>
    <xf numFmtId="0" fontId="18" fillId="6" borderId="63" xfId="4" applyFont="1" applyFill="1" applyBorder="1" applyAlignment="1" applyProtection="1">
      <alignment horizontal="center" vertical="center"/>
      <protection locked="0"/>
    </xf>
    <xf numFmtId="0" fontId="18" fillId="6" borderId="30" xfId="4" applyFont="1" applyFill="1" applyBorder="1" applyAlignment="1" applyProtection="1">
      <alignment horizontal="center" vertical="center"/>
      <protection locked="0"/>
    </xf>
    <xf numFmtId="0" fontId="5" fillId="2" borderId="0" xfId="4" applyFont="1" applyFill="1" applyAlignment="1">
      <alignment horizontal="right" vertical="center" wrapText="1" readingOrder="2"/>
    </xf>
    <xf numFmtId="0" fontId="4" fillId="2" borderId="21" xfId="4" applyFont="1" applyFill="1" applyBorder="1" applyAlignment="1">
      <alignment horizontal="center" vertical="center"/>
    </xf>
    <xf numFmtId="0" fontId="4" fillId="2" borderId="16" xfId="4" applyFont="1" applyFill="1" applyBorder="1" applyAlignment="1">
      <alignment horizontal="center" vertical="center"/>
    </xf>
    <xf numFmtId="0" fontId="5" fillId="2" borderId="9" xfId="4" applyFont="1" applyFill="1" applyBorder="1" applyAlignment="1">
      <alignment horizontal="center" vertical="center" wrapText="1" readingOrder="1"/>
    </xf>
    <xf numFmtId="0" fontId="5" fillId="2" borderId="6" xfId="4" applyFont="1" applyFill="1" applyBorder="1" applyAlignment="1">
      <alignment horizontal="center" vertical="center" wrapText="1" readingOrder="1"/>
    </xf>
    <xf numFmtId="0" fontId="5" fillId="2" borderId="18" xfId="4" applyFont="1" applyFill="1" applyBorder="1" applyAlignment="1">
      <alignment horizontal="center"/>
    </xf>
    <xf numFmtId="0" fontId="5" fillId="2" borderId="19" xfId="4" applyFont="1" applyFill="1" applyBorder="1" applyAlignment="1">
      <alignment horizontal="center"/>
    </xf>
    <xf numFmtId="0" fontId="5" fillId="2" borderId="20" xfId="4" applyFont="1" applyFill="1" applyBorder="1" applyAlignment="1">
      <alignment horizontal="center"/>
    </xf>
    <xf numFmtId="0" fontId="8" fillId="2" borderId="1" xfId="4" applyFont="1" applyFill="1" applyBorder="1" applyAlignment="1">
      <alignment horizontal="left" vertical="center" wrapText="1" readingOrder="1"/>
    </xf>
    <xf numFmtId="0" fontId="8" fillId="2" borderId="15" xfId="4" applyFont="1" applyFill="1" applyBorder="1" applyAlignment="1">
      <alignment horizontal="left" vertical="center" wrapText="1" readingOrder="1"/>
    </xf>
    <xf numFmtId="0" fontId="8" fillId="2" borderId="10" xfId="4" applyFont="1" applyFill="1" applyBorder="1" applyAlignment="1">
      <alignment horizontal="left" vertical="center" wrapText="1" readingOrder="1"/>
    </xf>
    <xf numFmtId="0" fontId="5" fillId="2" borderId="0" xfId="0" applyFont="1" applyFill="1" applyAlignment="1">
      <alignment horizontal="right" vertical="center" wrapText="1" readingOrder="2"/>
    </xf>
    <xf numFmtId="49" fontId="5" fillId="2" borderId="17" xfId="0" applyNumberFormat="1" applyFont="1" applyFill="1" applyBorder="1" applyAlignment="1" applyProtection="1">
      <alignment horizontal="left" vertical="center"/>
      <protection locked="0"/>
    </xf>
    <xf numFmtId="0" fontId="4" fillId="2" borderId="21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 readingOrder="1"/>
    </xf>
    <xf numFmtId="0" fontId="5" fillId="2" borderId="6" xfId="0" applyFont="1" applyFill="1" applyBorder="1" applyAlignment="1">
      <alignment horizontal="center" vertical="center" wrapText="1" readingOrder="1"/>
    </xf>
    <xf numFmtId="0" fontId="5" fillId="2" borderId="18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center" wrapText="1" readingOrder="1"/>
    </xf>
    <xf numFmtId="0" fontId="8" fillId="2" borderId="15" xfId="0" applyFont="1" applyFill="1" applyBorder="1" applyAlignment="1">
      <alignment horizontal="left" vertical="center" wrapText="1" readingOrder="1"/>
    </xf>
    <xf numFmtId="0" fontId="8" fillId="2" borderId="10" xfId="0" applyFont="1" applyFill="1" applyBorder="1" applyAlignment="1">
      <alignment horizontal="left" vertical="center" wrapText="1" readingOrder="1"/>
    </xf>
    <xf numFmtId="0" fontId="36" fillId="0" borderId="40" xfId="0" applyFont="1" applyBorder="1" applyAlignment="1">
      <alignment horizontal="center" vertical="center"/>
    </xf>
    <xf numFmtId="17" fontId="37" fillId="0" borderId="36" xfId="0" applyNumberFormat="1" applyFont="1" applyBorder="1" applyAlignment="1">
      <alignment horizontal="left" vertical="center" wrapText="1"/>
    </xf>
    <xf numFmtId="0" fontId="37" fillId="0" borderId="36" xfId="0" applyFont="1" applyBorder="1" applyAlignment="1">
      <alignment horizontal="center" vertical="center" wrapText="1"/>
    </xf>
    <xf numFmtId="0" fontId="37" fillId="0" borderId="36" xfId="0" applyFont="1" applyBorder="1" applyAlignment="1">
      <alignment wrapText="1"/>
    </xf>
    <xf numFmtId="2" fontId="37" fillId="0" borderId="36" xfId="0" applyNumberFormat="1" applyFont="1" applyBorder="1" applyAlignment="1">
      <alignment wrapText="1"/>
    </xf>
    <xf numFmtId="164" fontId="37" fillId="0" borderId="36" xfId="0" applyNumberFormat="1" applyFont="1" applyBorder="1" applyAlignment="1">
      <alignment wrapText="1"/>
    </xf>
    <xf numFmtId="0" fontId="35" fillId="0" borderId="36" xfId="0" applyFont="1" applyBorder="1"/>
    <xf numFmtId="1" fontId="35" fillId="0" borderId="36" xfId="0" applyNumberFormat="1" applyFont="1" applyBorder="1"/>
    <xf numFmtId="0" fontId="36" fillId="20" borderId="40" xfId="0" applyFont="1" applyFill="1" applyBorder="1" applyAlignment="1">
      <alignment horizontal="center" vertical="center"/>
    </xf>
    <xf numFmtId="49" fontId="37" fillId="0" borderId="36" xfId="0" applyNumberFormat="1" applyFont="1" applyBorder="1" applyAlignment="1">
      <alignment horizontal="left" vertical="center" wrapText="1"/>
    </xf>
    <xf numFmtId="2" fontId="35" fillId="0" borderId="36" xfId="0" applyNumberFormat="1" applyFont="1" applyBorder="1"/>
    <xf numFmtId="165" fontId="37" fillId="0" borderId="36" xfId="0" applyNumberFormat="1" applyFont="1" applyBorder="1" applyAlignment="1">
      <alignment wrapText="1"/>
    </xf>
    <xf numFmtId="0" fontId="36" fillId="0" borderId="65" xfId="0" applyFont="1" applyBorder="1" applyAlignment="1">
      <alignment horizontal="center" vertical="center"/>
    </xf>
    <xf numFmtId="0" fontId="36" fillId="20" borderId="65" xfId="0" applyFont="1" applyFill="1" applyBorder="1" applyAlignment="1">
      <alignment horizontal="center" vertical="center"/>
    </xf>
    <xf numFmtId="0" fontId="37" fillId="0" borderId="36" xfId="0" applyFont="1" applyBorder="1"/>
    <xf numFmtId="2" fontId="37" fillId="0" borderId="36" xfId="0" applyNumberFormat="1" applyFont="1" applyBorder="1"/>
    <xf numFmtId="165" fontId="37" fillId="0" borderId="36" xfId="0" applyNumberFormat="1" applyFont="1" applyBorder="1"/>
    <xf numFmtId="164" fontId="37" fillId="0" borderId="36" xfId="0" applyNumberFormat="1" applyFont="1" applyBorder="1"/>
    <xf numFmtId="49" fontId="37" fillId="21" borderId="66" xfId="0" applyNumberFormat="1" applyFont="1" applyFill="1" applyBorder="1" applyAlignment="1">
      <alignment horizontal="center" vertical="center" wrapText="1"/>
    </xf>
    <xf numFmtId="0" fontId="35" fillId="4" borderId="36" xfId="0" applyFont="1" applyFill="1" applyBorder="1"/>
    <xf numFmtId="0" fontId="38" fillId="0" borderId="36" xfId="0" applyFont="1" applyBorder="1"/>
    <xf numFmtId="0" fontId="38" fillId="0" borderId="59" xfId="0" applyFont="1" applyBorder="1"/>
  </cellXfs>
  <cellStyles count="10">
    <cellStyle name="Normal" xfId="0" builtinId="0"/>
    <cellStyle name="Normal 10" xfId="7" xr:uid="{00000000-0005-0000-0000-000001000000}"/>
    <cellStyle name="Normal 2" xfId="1" xr:uid="{00000000-0005-0000-0000-000002000000}"/>
    <cellStyle name="Normal 2 2" xfId="4" xr:uid="{00000000-0005-0000-0000-000003000000}"/>
    <cellStyle name="Normal 3" xfId="6" xr:uid="{00000000-0005-0000-0000-000004000000}"/>
    <cellStyle name="Normal 3 2" xfId="8" xr:uid="{00000000-0005-0000-0000-000005000000}"/>
    <cellStyle name="Normal 3 3" xfId="5" xr:uid="{00000000-0005-0000-0000-000006000000}"/>
    <cellStyle name="Normal 3 5" xfId="9" xr:uid="{00000000-0005-0000-0000-000007000000}"/>
    <cellStyle name="عملة [0]_Source1" xfId="2" xr:uid="{00000000-0005-0000-0000-000008000000}"/>
    <cellStyle name="عملة_Source1" xfId="3" xr:uid="{00000000-0005-0000-0000-000009000000}"/>
  </cellStyles>
  <dxfs count="148"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ont>
        <b val="0"/>
        <i val="0"/>
        <color theme="1"/>
      </font>
      <fill>
        <patternFill>
          <bgColor rgb="FFFF0000"/>
        </patternFill>
      </fill>
    </dxf>
    <dxf>
      <font>
        <b val="0"/>
        <i val="0"/>
        <color theme="1"/>
      </font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93</xdr:col>
      <xdr:colOff>96344</xdr:colOff>
      <xdr:row>3</xdr:row>
      <xdr:rowOff>350345</xdr:rowOff>
    </xdr:from>
    <xdr:to>
      <xdr:col>93</xdr:col>
      <xdr:colOff>280275</xdr:colOff>
      <xdr:row>41</xdr:row>
      <xdr:rowOff>43793</xdr:rowOff>
    </xdr:to>
    <xdr:sp macro="" textlink="">
      <xdr:nvSpPr>
        <xdr:cNvPr id="2" name="Arrow: Up 1">
          <a:extLst>
            <a:ext uri="{FF2B5EF4-FFF2-40B4-BE49-F238E27FC236}">
              <a16:creationId xmlns:a16="http://schemas.microsoft.com/office/drawing/2014/main" id="{14ED397E-4A51-5464-F3B6-78BFE176BEB6}"/>
            </a:ext>
          </a:extLst>
        </xdr:cNvPr>
        <xdr:cNvSpPr/>
      </xdr:nvSpPr>
      <xdr:spPr>
        <a:xfrm>
          <a:off x="13794827" y="1480207"/>
          <a:ext cx="183931" cy="341586"/>
        </a:xfrm>
        <a:prstGeom prst="upArrow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95</xdr:col>
      <xdr:colOff>70070</xdr:colOff>
      <xdr:row>3</xdr:row>
      <xdr:rowOff>376617</xdr:rowOff>
    </xdr:from>
    <xdr:to>
      <xdr:col>95</xdr:col>
      <xdr:colOff>254109</xdr:colOff>
      <xdr:row>41</xdr:row>
      <xdr:rowOff>70065</xdr:rowOff>
    </xdr:to>
    <xdr:sp macro="" textlink="">
      <xdr:nvSpPr>
        <xdr:cNvPr id="3" name="Arrow: Up 2">
          <a:extLst>
            <a:ext uri="{FF2B5EF4-FFF2-40B4-BE49-F238E27FC236}">
              <a16:creationId xmlns:a16="http://schemas.microsoft.com/office/drawing/2014/main" id="{826FBEBA-7B76-40B2-A11A-CC2787A29FAA}"/>
            </a:ext>
          </a:extLst>
        </xdr:cNvPr>
        <xdr:cNvSpPr/>
      </xdr:nvSpPr>
      <xdr:spPr>
        <a:xfrm rot="10598231">
          <a:off x="14994760" y="1506479"/>
          <a:ext cx="184039" cy="341586"/>
        </a:xfrm>
        <a:prstGeom prst="upArrow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93</xdr:col>
      <xdr:colOff>359103</xdr:colOff>
      <xdr:row>43</xdr:row>
      <xdr:rowOff>43794</xdr:rowOff>
    </xdr:from>
    <xdr:to>
      <xdr:col>93</xdr:col>
      <xdr:colOff>543034</xdr:colOff>
      <xdr:row>45</xdr:row>
      <xdr:rowOff>1</xdr:rowOff>
    </xdr:to>
    <xdr:sp macro="" textlink="">
      <xdr:nvSpPr>
        <xdr:cNvPr id="4" name="Arrow: Up 3">
          <a:extLst>
            <a:ext uri="{FF2B5EF4-FFF2-40B4-BE49-F238E27FC236}">
              <a16:creationId xmlns:a16="http://schemas.microsoft.com/office/drawing/2014/main" id="{FB94871D-50BE-4AB4-A87B-E03A30B5FFFD}"/>
            </a:ext>
          </a:extLst>
        </xdr:cNvPr>
        <xdr:cNvSpPr/>
      </xdr:nvSpPr>
      <xdr:spPr>
        <a:xfrm>
          <a:off x="14057586" y="3048001"/>
          <a:ext cx="183931" cy="341586"/>
        </a:xfrm>
        <a:prstGeom prst="upArrow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95</xdr:col>
      <xdr:colOff>87586</xdr:colOff>
      <xdr:row>43</xdr:row>
      <xdr:rowOff>35035</xdr:rowOff>
    </xdr:from>
    <xdr:to>
      <xdr:col>95</xdr:col>
      <xdr:colOff>271517</xdr:colOff>
      <xdr:row>44</xdr:row>
      <xdr:rowOff>183931</xdr:rowOff>
    </xdr:to>
    <xdr:sp macro="" textlink="">
      <xdr:nvSpPr>
        <xdr:cNvPr id="5" name="Arrow: Up 4">
          <a:extLst>
            <a:ext uri="{FF2B5EF4-FFF2-40B4-BE49-F238E27FC236}">
              <a16:creationId xmlns:a16="http://schemas.microsoft.com/office/drawing/2014/main" id="{3A163EED-A444-41AD-99C0-AE6036EAF657}"/>
            </a:ext>
          </a:extLst>
        </xdr:cNvPr>
        <xdr:cNvSpPr/>
      </xdr:nvSpPr>
      <xdr:spPr>
        <a:xfrm>
          <a:off x="15012276" y="2198414"/>
          <a:ext cx="183931" cy="341586"/>
        </a:xfrm>
        <a:prstGeom prst="upArrow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93</xdr:col>
      <xdr:colOff>359103</xdr:colOff>
      <xdr:row>31</xdr:row>
      <xdr:rowOff>43794</xdr:rowOff>
    </xdr:from>
    <xdr:to>
      <xdr:col>93</xdr:col>
      <xdr:colOff>543034</xdr:colOff>
      <xdr:row>33</xdr:row>
      <xdr:rowOff>1</xdr:rowOff>
    </xdr:to>
    <xdr:sp macro="" textlink="">
      <xdr:nvSpPr>
        <xdr:cNvPr id="6" name="Arrow: Up 3">
          <a:extLst>
            <a:ext uri="{FF2B5EF4-FFF2-40B4-BE49-F238E27FC236}">
              <a16:creationId xmlns:a16="http://schemas.microsoft.com/office/drawing/2014/main" id="{FB94871D-50BE-4AB4-A87B-E03A30B5FFFD}"/>
            </a:ext>
          </a:extLst>
        </xdr:cNvPr>
        <xdr:cNvSpPr/>
      </xdr:nvSpPr>
      <xdr:spPr>
        <a:xfrm>
          <a:off x="75212465" y="8561553"/>
          <a:ext cx="183931" cy="328448"/>
        </a:xfrm>
        <a:prstGeom prst="upArrow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95</xdr:col>
      <xdr:colOff>87586</xdr:colOff>
      <xdr:row>31</xdr:row>
      <xdr:rowOff>35035</xdr:rowOff>
    </xdr:from>
    <xdr:to>
      <xdr:col>95</xdr:col>
      <xdr:colOff>271517</xdr:colOff>
      <xdr:row>32</xdr:row>
      <xdr:rowOff>183931</xdr:rowOff>
    </xdr:to>
    <xdr:sp macro="" textlink="">
      <xdr:nvSpPr>
        <xdr:cNvPr id="7" name="Arrow: Up 4">
          <a:extLst>
            <a:ext uri="{FF2B5EF4-FFF2-40B4-BE49-F238E27FC236}">
              <a16:creationId xmlns:a16="http://schemas.microsoft.com/office/drawing/2014/main" id="{3A163EED-A444-41AD-99C0-AE6036EAF657}"/>
            </a:ext>
          </a:extLst>
        </xdr:cNvPr>
        <xdr:cNvSpPr/>
      </xdr:nvSpPr>
      <xdr:spPr>
        <a:xfrm>
          <a:off x="76123362" y="8552794"/>
          <a:ext cx="183931" cy="335016"/>
        </a:xfrm>
        <a:prstGeom prst="upArrow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93</xdr:col>
      <xdr:colOff>359103</xdr:colOff>
      <xdr:row>19</xdr:row>
      <xdr:rowOff>43794</xdr:rowOff>
    </xdr:from>
    <xdr:to>
      <xdr:col>93</xdr:col>
      <xdr:colOff>543034</xdr:colOff>
      <xdr:row>21</xdr:row>
      <xdr:rowOff>1</xdr:rowOff>
    </xdr:to>
    <xdr:sp macro="" textlink="">
      <xdr:nvSpPr>
        <xdr:cNvPr id="8" name="Arrow: Up 3">
          <a:extLst>
            <a:ext uri="{FF2B5EF4-FFF2-40B4-BE49-F238E27FC236}">
              <a16:creationId xmlns:a16="http://schemas.microsoft.com/office/drawing/2014/main" id="{FB94871D-50BE-4AB4-A87B-E03A30B5FFFD}"/>
            </a:ext>
          </a:extLst>
        </xdr:cNvPr>
        <xdr:cNvSpPr/>
      </xdr:nvSpPr>
      <xdr:spPr>
        <a:xfrm>
          <a:off x="75519017" y="8561553"/>
          <a:ext cx="183931" cy="328448"/>
        </a:xfrm>
        <a:prstGeom prst="upArrow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95</xdr:col>
      <xdr:colOff>87586</xdr:colOff>
      <xdr:row>19</xdr:row>
      <xdr:rowOff>35035</xdr:rowOff>
    </xdr:from>
    <xdr:to>
      <xdr:col>95</xdr:col>
      <xdr:colOff>271517</xdr:colOff>
      <xdr:row>20</xdr:row>
      <xdr:rowOff>183931</xdr:rowOff>
    </xdr:to>
    <xdr:sp macro="" textlink="">
      <xdr:nvSpPr>
        <xdr:cNvPr id="9" name="Arrow: Up 4">
          <a:extLst>
            <a:ext uri="{FF2B5EF4-FFF2-40B4-BE49-F238E27FC236}">
              <a16:creationId xmlns:a16="http://schemas.microsoft.com/office/drawing/2014/main" id="{3A163EED-A444-41AD-99C0-AE6036EAF657}"/>
            </a:ext>
          </a:extLst>
        </xdr:cNvPr>
        <xdr:cNvSpPr/>
      </xdr:nvSpPr>
      <xdr:spPr>
        <a:xfrm>
          <a:off x="76429914" y="8552794"/>
          <a:ext cx="183931" cy="335016"/>
        </a:xfrm>
        <a:prstGeom prst="upArrow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93</xdr:col>
      <xdr:colOff>359103</xdr:colOff>
      <xdr:row>7</xdr:row>
      <xdr:rowOff>43794</xdr:rowOff>
    </xdr:from>
    <xdr:to>
      <xdr:col>93</xdr:col>
      <xdr:colOff>543034</xdr:colOff>
      <xdr:row>9</xdr:row>
      <xdr:rowOff>1</xdr:rowOff>
    </xdr:to>
    <xdr:sp macro="" textlink="">
      <xdr:nvSpPr>
        <xdr:cNvPr id="10" name="Arrow: Up 3">
          <a:extLst>
            <a:ext uri="{FF2B5EF4-FFF2-40B4-BE49-F238E27FC236}">
              <a16:creationId xmlns:a16="http://schemas.microsoft.com/office/drawing/2014/main" id="{FB94871D-50BE-4AB4-A87B-E03A30B5FFFD}"/>
            </a:ext>
          </a:extLst>
        </xdr:cNvPr>
        <xdr:cNvSpPr/>
      </xdr:nvSpPr>
      <xdr:spPr>
        <a:xfrm>
          <a:off x="75519017" y="8561553"/>
          <a:ext cx="183931" cy="328448"/>
        </a:xfrm>
        <a:prstGeom prst="upArrow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95</xdr:col>
      <xdr:colOff>87586</xdr:colOff>
      <xdr:row>7</xdr:row>
      <xdr:rowOff>35035</xdr:rowOff>
    </xdr:from>
    <xdr:to>
      <xdr:col>95</xdr:col>
      <xdr:colOff>271517</xdr:colOff>
      <xdr:row>8</xdr:row>
      <xdr:rowOff>183931</xdr:rowOff>
    </xdr:to>
    <xdr:sp macro="" textlink="">
      <xdr:nvSpPr>
        <xdr:cNvPr id="11" name="Arrow: Up 4">
          <a:extLst>
            <a:ext uri="{FF2B5EF4-FFF2-40B4-BE49-F238E27FC236}">
              <a16:creationId xmlns:a16="http://schemas.microsoft.com/office/drawing/2014/main" id="{3A163EED-A444-41AD-99C0-AE6036EAF657}"/>
            </a:ext>
          </a:extLst>
        </xdr:cNvPr>
        <xdr:cNvSpPr/>
      </xdr:nvSpPr>
      <xdr:spPr>
        <a:xfrm>
          <a:off x="76429914" y="8552794"/>
          <a:ext cx="183931" cy="335016"/>
        </a:xfrm>
        <a:prstGeom prst="upArrow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349"/>
  <sheetViews>
    <sheetView view="pageBreakPreview" zoomScale="87" zoomScaleNormal="75" zoomScaleSheetLayoutView="87" workbookViewId="0">
      <selection activeCell="G17" sqref="G17:CL28"/>
    </sheetView>
  </sheetViews>
  <sheetFormatPr defaultColWidth="8.88671875" defaultRowHeight="15.6" x14ac:dyDescent="0.3"/>
  <cols>
    <col min="1" max="1" width="4.6640625" style="93" customWidth="1"/>
    <col min="2" max="2" width="5.6640625" style="93" bestFit="1" customWidth="1"/>
    <col min="3" max="3" width="15.33203125" style="93" customWidth="1"/>
    <col min="4" max="4" width="8.44140625" style="93" customWidth="1"/>
    <col min="5" max="5" width="14.44140625" style="88" customWidth="1"/>
    <col min="6" max="6" width="13.6640625" style="89" customWidth="1"/>
    <col min="7" max="8" width="12.6640625" style="92" customWidth="1"/>
    <col min="9" max="9" width="15.109375" style="92" customWidth="1"/>
    <col min="10" max="10" width="12.6640625" style="92" customWidth="1"/>
    <col min="11" max="11" width="18.6640625" style="92" customWidth="1"/>
    <col min="12" max="14" width="12.6640625" style="92" customWidth="1"/>
    <col min="15" max="15" width="14.33203125" style="92" customWidth="1"/>
    <col min="16" max="17" width="12.6640625" style="92" customWidth="1"/>
    <col min="18" max="18" width="13.88671875" style="92" customWidth="1"/>
    <col min="19" max="19" width="11.109375" style="75" customWidth="1"/>
    <col min="20" max="20" width="13.109375" style="75" customWidth="1"/>
    <col min="21" max="21" width="10.5546875" style="75" customWidth="1"/>
    <col min="22" max="22" width="13.109375" style="75" customWidth="1"/>
    <col min="23" max="23" width="10" style="75" customWidth="1"/>
    <col min="24" max="24" width="12.44140625" style="75" customWidth="1"/>
    <col min="25" max="25" width="13.33203125" style="75" customWidth="1"/>
    <col min="26" max="26" width="9.44140625" style="75" customWidth="1"/>
    <col min="27" max="27" width="11.5546875" style="75" bestFit="1" customWidth="1"/>
    <col min="28" max="29" width="10" style="75" customWidth="1"/>
    <col min="30" max="30" width="14.6640625" style="75" customWidth="1"/>
    <col min="31" max="31" width="15" style="75" customWidth="1"/>
    <col min="32" max="32" width="9.44140625" style="75" customWidth="1"/>
    <col min="33" max="33" width="10" style="75" customWidth="1"/>
    <col min="34" max="34" width="10.5546875" style="75" customWidth="1"/>
    <col min="35" max="35" width="11" style="75" customWidth="1"/>
    <col min="36" max="36" width="9.109375" style="75" customWidth="1"/>
    <col min="37" max="37" width="11.88671875" style="75" customWidth="1"/>
    <col min="38" max="38" width="9" style="75" customWidth="1"/>
    <col min="39" max="39" width="14.33203125" style="75" customWidth="1"/>
    <col min="40" max="40" width="13" style="75" customWidth="1"/>
    <col min="41" max="42" width="9" style="75" customWidth="1"/>
    <col min="43" max="43" width="12.88671875" style="75" customWidth="1"/>
    <col min="44" max="45" width="9" style="75" customWidth="1"/>
    <col min="46" max="46" width="13.6640625" style="75" customWidth="1"/>
    <col min="47" max="47" width="9" style="75" customWidth="1"/>
    <col min="48" max="48" width="8.88671875" style="75" customWidth="1"/>
    <col min="49" max="49" width="12.6640625" style="75" customWidth="1"/>
    <col min="50" max="50" width="12.109375" style="75" customWidth="1"/>
    <col min="51" max="51" width="11.6640625" style="75" customWidth="1"/>
    <col min="52" max="52" width="9" style="75" customWidth="1"/>
    <col min="53" max="53" width="12" style="75" customWidth="1"/>
    <col min="54" max="54" width="9" style="75" customWidth="1"/>
    <col min="55" max="55" width="11.6640625" style="75" customWidth="1"/>
    <col min="56" max="56" width="11.33203125" style="75" customWidth="1"/>
    <col min="57" max="57" width="11.6640625" style="75" customWidth="1"/>
    <col min="58" max="59" width="8.88671875" style="75" customWidth="1"/>
    <col min="60" max="60" width="13.33203125" style="75" customWidth="1"/>
    <col min="61" max="61" width="11.6640625" style="75" customWidth="1"/>
    <col min="62" max="62" width="10.5546875" style="75" customWidth="1"/>
    <col min="63" max="63" width="11.44140625" style="75" customWidth="1"/>
    <col min="64" max="64" width="11.33203125" style="75" customWidth="1"/>
    <col min="65" max="65" width="13.33203125" style="75" customWidth="1"/>
    <col min="66" max="66" width="12.6640625" style="75" customWidth="1"/>
    <col min="67" max="67" width="22.33203125" style="75" customWidth="1"/>
    <col min="68" max="68" width="10.33203125" style="75" customWidth="1"/>
    <col min="69" max="69" width="16.88671875" style="75" customWidth="1"/>
    <col min="70" max="70" width="17.88671875" style="75" customWidth="1"/>
    <col min="71" max="71" width="22.5546875" style="75" customWidth="1"/>
    <col min="72" max="72" width="10.109375" style="75" customWidth="1"/>
    <col min="73" max="73" width="12" style="75" customWidth="1"/>
    <col min="74" max="74" width="13.6640625" style="75" customWidth="1"/>
    <col min="75" max="75" width="13.44140625" style="75" customWidth="1"/>
    <col min="76" max="76" width="13.6640625" style="75" customWidth="1"/>
    <col min="77" max="77" width="14.44140625" style="75" customWidth="1"/>
    <col min="78" max="78" width="16.33203125" style="75" customWidth="1"/>
    <col min="79" max="79" width="13.33203125" style="75" customWidth="1"/>
    <col min="80" max="80" width="12.44140625" style="75" customWidth="1"/>
    <col min="81" max="81" width="17.6640625" style="75" customWidth="1"/>
    <col min="82" max="82" width="12.109375" style="75" customWidth="1"/>
    <col min="83" max="83" width="12" style="75" customWidth="1"/>
    <col min="84" max="84" width="10.5546875" style="75" customWidth="1"/>
    <col min="85" max="85" width="12" style="75" customWidth="1"/>
    <col min="86" max="88" width="14.33203125" style="75" customWidth="1"/>
    <col min="89" max="91" width="8.88671875" style="75" customWidth="1"/>
    <col min="92" max="92" width="22" style="75" customWidth="1"/>
    <col min="93" max="16384" width="8.88671875" style="75"/>
  </cols>
  <sheetData>
    <row r="1" spans="1:95" ht="23.25" customHeight="1" x14ac:dyDescent="0.25">
      <c r="A1" s="76"/>
      <c r="B1" s="76"/>
      <c r="C1" s="76"/>
      <c r="D1" s="76"/>
      <c r="E1" s="320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77"/>
      <c r="Q1" s="77"/>
      <c r="R1" s="78"/>
    </row>
    <row r="2" spans="1:95" ht="66" customHeight="1" x14ac:dyDescent="0.25">
      <c r="A2" s="322" t="s">
        <v>146</v>
      </c>
      <c r="B2" s="322" t="s">
        <v>137</v>
      </c>
      <c r="C2" s="322" t="s">
        <v>2</v>
      </c>
      <c r="D2" s="322" t="s">
        <v>147</v>
      </c>
      <c r="E2" s="322"/>
      <c r="F2" s="259" t="s">
        <v>133</v>
      </c>
      <c r="G2" s="79" t="s">
        <v>5</v>
      </c>
      <c r="H2" s="255" t="s">
        <v>6</v>
      </c>
      <c r="I2" s="271" t="s">
        <v>8</v>
      </c>
      <c r="J2" s="319" t="s">
        <v>10</v>
      </c>
      <c r="K2" s="273" t="s">
        <v>11</v>
      </c>
      <c r="L2" s="255" t="s">
        <v>149</v>
      </c>
      <c r="M2" s="79" t="s">
        <v>113</v>
      </c>
      <c r="N2" s="79" t="s">
        <v>14</v>
      </c>
      <c r="O2" s="96" t="s">
        <v>15</v>
      </c>
      <c r="P2" s="96" t="s">
        <v>16</v>
      </c>
      <c r="Q2" s="96" t="s">
        <v>114</v>
      </c>
      <c r="R2" s="261" t="s">
        <v>115</v>
      </c>
      <c r="S2" s="96" t="s">
        <v>116</v>
      </c>
      <c r="T2" s="96" t="s">
        <v>17</v>
      </c>
      <c r="U2" s="96" t="s">
        <v>18</v>
      </c>
      <c r="V2" s="96" t="s">
        <v>19</v>
      </c>
      <c r="W2" s="96" t="s">
        <v>20</v>
      </c>
      <c r="X2" s="96" t="s">
        <v>21</v>
      </c>
      <c r="Y2" s="96" t="s">
        <v>117</v>
      </c>
      <c r="Z2" s="96" t="s">
        <v>118</v>
      </c>
      <c r="AA2" s="261" t="s">
        <v>119</v>
      </c>
      <c r="AB2" s="96" t="s">
        <v>120</v>
      </c>
      <c r="AC2" s="96" t="s">
        <v>22</v>
      </c>
      <c r="AD2" s="261" t="s">
        <v>23</v>
      </c>
      <c r="AE2" s="261" t="s">
        <v>150</v>
      </c>
      <c r="AF2" s="96" t="s">
        <v>24</v>
      </c>
      <c r="AG2" s="96" t="s">
        <v>25</v>
      </c>
      <c r="AH2" s="96" t="s">
        <v>26</v>
      </c>
      <c r="AI2" s="96" t="s">
        <v>27</v>
      </c>
      <c r="AJ2" s="96" t="s">
        <v>28</v>
      </c>
      <c r="AK2" s="96" t="s">
        <v>29</v>
      </c>
      <c r="AL2" s="96" t="s">
        <v>30</v>
      </c>
      <c r="AM2" s="96" t="s">
        <v>92</v>
      </c>
      <c r="AN2" s="96" t="s">
        <v>31</v>
      </c>
      <c r="AO2" s="96" t="s">
        <v>32</v>
      </c>
      <c r="AP2" s="96" t="s">
        <v>33</v>
      </c>
      <c r="AQ2" s="96" t="s">
        <v>34</v>
      </c>
      <c r="AR2" s="96" t="s">
        <v>35</v>
      </c>
      <c r="AS2" s="96" t="s">
        <v>36</v>
      </c>
      <c r="AT2" s="96" t="s">
        <v>37</v>
      </c>
      <c r="AU2" s="96" t="s">
        <v>38</v>
      </c>
      <c r="AV2" s="96" t="s">
        <v>39</v>
      </c>
      <c r="AW2" s="96" t="s">
        <v>40</v>
      </c>
      <c r="AX2" s="96" t="s">
        <v>41</v>
      </c>
      <c r="AY2" s="96" t="s">
        <v>42</v>
      </c>
      <c r="AZ2" s="96" t="s">
        <v>43</v>
      </c>
      <c r="BA2" s="96" t="s">
        <v>44</v>
      </c>
      <c r="BB2" s="96" t="s">
        <v>45</v>
      </c>
      <c r="BC2" s="96" t="s">
        <v>46</v>
      </c>
      <c r="BD2" s="96" t="s">
        <v>47</v>
      </c>
      <c r="BE2" s="96" t="s">
        <v>48</v>
      </c>
      <c r="BF2" s="96" t="s">
        <v>49</v>
      </c>
      <c r="BG2" s="96" t="s">
        <v>50</v>
      </c>
      <c r="BH2" s="96" t="s">
        <v>51</v>
      </c>
      <c r="BI2" s="96" t="s">
        <v>52</v>
      </c>
      <c r="BJ2" s="96" t="s">
        <v>53</v>
      </c>
      <c r="BK2" s="96" t="s">
        <v>54</v>
      </c>
      <c r="BL2" s="96" t="s">
        <v>55</v>
      </c>
      <c r="BM2" s="96" t="s">
        <v>56</v>
      </c>
      <c r="BN2" s="96" t="s">
        <v>57</v>
      </c>
      <c r="BO2" s="96" t="s">
        <v>58</v>
      </c>
      <c r="BP2" s="96" t="s">
        <v>59</v>
      </c>
      <c r="BQ2" s="96" t="s">
        <v>60</v>
      </c>
      <c r="BR2" s="96" t="s">
        <v>61</v>
      </c>
      <c r="BS2" s="96" t="s">
        <v>62</v>
      </c>
      <c r="BT2" s="96" t="s">
        <v>63</v>
      </c>
      <c r="BU2" s="96" t="s">
        <v>64</v>
      </c>
      <c r="BV2" s="96" t="s">
        <v>65</v>
      </c>
      <c r="BW2" s="96" t="s">
        <v>66</v>
      </c>
      <c r="BX2" s="96" t="s">
        <v>67</v>
      </c>
      <c r="BY2" s="96" t="s">
        <v>68</v>
      </c>
      <c r="BZ2" s="96" t="s">
        <v>70</v>
      </c>
      <c r="CA2" s="96" t="s">
        <v>71</v>
      </c>
      <c r="CB2" s="261" t="s">
        <v>73</v>
      </c>
      <c r="CC2" s="96" t="s">
        <v>74</v>
      </c>
      <c r="CD2" s="96" t="s">
        <v>75</v>
      </c>
      <c r="CE2" s="96" t="s">
        <v>77</v>
      </c>
      <c r="CF2" s="96" t="s">
        <v>78</v>
      </c>
      <c r="CG2" s="96" t="s">
        <v>79</v>
      </c>
      <c r="CH2" s="96" t="s">
        <v>80</v>
      </c>
      <c r="CI2" s="96" t="s">
        <v>143</v>
      </c>
      <c r="CJ2" s="96" t="s">
        <v>106</v>
      </c>
      <c r="CK2" s="96" t="s">
        <v>107</v>
      </c>
      <c r="CL2" s="96" t="s">
        <v>109</v>
      </c>
      <c r="CM2" s="75" t="s">
        <v>144</v>
      </c>
      <c r="CN2" s="313" t="s">
        <v>148</v>
      </c>
    </row>
    <row r="3" spans="1:95" ht="66" customHeight="1" x14ac:dyDescent="0.25">
      <c r="A3" s="322"/>
      <c r="B3" s="322"/>
      <c r="C3" s="322"/>
      <c r="D3" s="256"/>
      <c r="E3" s="268"/>
      <c r="F3" s="269"/>
      <c r="G3" s="79"/>
      <c r="H3" s="263" t="s">
        <v>7</v>
      </c>
      <c r="I3" s="272" t="s">
        <v>9</v>
      </c>
      <c r="J3" s="319"/>
      <c r="K3" s="273"/>
      <c r="L3" s="263" t="s">
        <v>13</v>
      </c>
      <c r="M3" s="264" t="s">
        <v>13</v>
      </c>
      <c r="N3" s="264" t="s">
        <v>13</v>
      </c>
      <c r="O3" s="265" t="s">
        <v>13</v>
      </c>
      <c r="P3" s="265" t="s">
        <v>13</v>
      </c>
      <c r="Q3" s="265" t="s">
        <v>13</v>
      </c>
      <c r="R3" s="266" t="s">
        <v>13</v>
      </c>
      <c r="S3" s="265" t="s">
        <v>13</v>
      </c>
      <c r="T3" s="265" t="s">
        <v>13</v>
      </c>
      <c r="U3" s="265" t="s">
        <v>13</v>
      </c>
      <c r="V3" s="265" t="s">
        <v>13</v>
      </c>
      <c r="W3" s="265" t="s">
        <v>13</v>
      </c>
      <c r="X3" s="265" t="s">
        <v>13</v>
      </c>
      <c r="Y3" s="265" t="s">
        <v>13</v>
      </c>
      <c r="Z3" s="265" t="s">
        <v>13</v>
      </c>
      <c r="AA3" s="266" t="s">
        <v>13</v>
      </c>
      <c r="AB3" s="265" t="s">
        <v>13</v>
      </c>
      <c r="AC3" s="265" t="s">
        <v>13</v>
      </c>
      <c r="AD3" s="266" t="s">
        <v>13</v>
      </c>
      <c r="AE3" s="266" t="s">
        <v>13</v>
      </c>
      <c r="AF3" s="265" t="s">
        <v>13</v>
      </c>
      <c r="AG3" s="265" t="s">
        <v>13</v>
      </c>
      <c r="AH3" s="265" t="s">
        <v>13</v>
      </c>
      <c r="AI3" s="265" t="s">
        <v>13</v>
      </c>
      <c r="AJ3" s="265" t="s">
        <v>13</v>
      </c>
      <c r="AK3" s="265" t="s">
        <v>13</v>
      </c>
      <c r="AL3" s="265" t="s">
        <v>13</v>
      </c>
      <c r="AM3" s="265" t="s">
        <v>13</v>
      </c>
      <c r="AN3" s="265" t="s">
        <v>13</v>
      </c>
      <c r="AO3" s="265" t="s">
        <v>13</v>
      </c>
      <c r="AP3" s="265" t="s">
        <v>13</v>
      </c>
      <c r="AQ3" s="265" t="s">
        <v>13</v>
      </c>
      <c r="AR3" s="265" t="s">
        <v>13</v>
      </c>
      <c r="AS3" s="265" t="s">
        <v>13</v>
      </c>
      <c r="AT3" s="265" t="s">
        <v>13</v>
      </c>
      <c r="AU3" s="265" t="s">
        <v>13</v>
      </c>
      <c r="AV3" s="265" t="s">
        <v>13</v>
      </c>
      <c r="AW3" s="265" t="s">
        <v>13</v>
      </c>
      <c r="AX3" s="265" t="s">
        <v>13</v>
      </c>
      <c r="AY3" s="265" t="s">
        <v>13</v>
      </c>
      <c r="AZ3" s="265" t="s">
        <v>13</v>
      </c>
      <c r="BA3" s="265" t="s">
        <v>13</v>
      </c>
      <c r="BB3" s="265" t="s">
        <v>13</v>
      </c>
      <c r="BC3" s="265" t="s">
        <v>13</v>
      </c>
      <c r="BD3" s="265" t="s">
        <v>13</v>
      </c>
      <c r="BE3" s="265" t="s">
        <v>13</v>
      </c>
      <c r="BF3" s="265" t="s">
        <v>13</v>
      </c>
      <c r="BG3" s="265" t="s">
        <v>13</v>
      </c>
      <c r="BH3" s="265" t="s">
        <v>13</v>
      </c>
      <c r="BI3" s="265" t="s">
        <v>13</v>
      </c>
      <c r="BJ3" s="265" t="s">
        <v>13</v>
      </c>
      <c r="BK3" s="265" t="s">
        <v>13</v>
      </c>
      <c r="BL3" s="265" t="s">
        <v>13</v>
      </c>
      <c r="BM3" s="265" t="s">
        <v>13</v>
      </c>
      <c r="BN3" s="265" t="s">
        <v>13</v>
      </c>
      <c r="BO3" s="265" t="s">
        <v>13</v>
      </c>
      <c r="BP3" s="265" t="s">
        <v>13</v>
      </c>
      <c r="BQ3" s="265" t="s">
        <v>13</v>
      </c>
      <c r="BR3" s="265" t="s">
        <v>13</v>
      </c>
      <c r="BS3" s="265" t="s">
        <v>13</v>
      </c>
      <c r="BT3" s="265" t="s">
        <v>13</v>
      </c>
      <c r="BU3" s="265" t="s">
        <v>13</v>
      </c>
      <c r="BV3" s="265" t="s">
        <v>13</v>
      </c>
      <c r="BW3" s="265" t="s">
        <v>13</v>
      </c>
      <c r="BX3" s="265" t="s">
        <v>13</v>
      </c>
      <c r="BY3" s="265" t="s">
        <v>69</v>
      </c>
      <c r="BZ3" s="265" t="s">
        <v>69</v>
      </c>
      <c r="CA3" s="265" t="s">
        <v>72</v>
      </c>
      <c r="CB3" s="266" t="s">
        <v>72</v>
      </c>
      <c r="CC3" s="96"/>
      <c r="CD3" s="96"/>
      <c r="CE3" s="96"/>
      <c r="CF3" s="96"/>
      <c r="CG3" s="96"/>
      <c r="CH3" s="96"/>
      <c r="CI3" s="96"/>
      <c r="CJ3" s="96"/>
      <c r="CK3" s="96"/>
      <c r="CL3" s="96"/>
      <c r="CN3" s="314"/>
    </row>
    <row r="4" spans="1:95" ht="36" customHeight="1" x14ac:dyDescent="0.25">
      <c r="A4" s="322"/>
      <c r="B4" s="322"/>
      <c r="C4" s="322"/>
      <c r="D4" s="257" t="s">
        <v>136</v>
      </c>
      <c r="E4" s="260" t="s">
        <v>134</v>
      </c>
      <c r="F4" s="239" t="s">
        <v>135</v>
      </c>
      <c r="G4" s="80" t="s">
        <v>81</v>
      </c>
      <c r="H4" s="263"/>
      <c r="I4" s="263"/>
      <c r="J4" s="275" t="s">
        <v>204</v>
      </c>
      <c r="K4" s="264" t="s">
        <v>12</v>
      </c>
      <c r="L4" s="276" t="s">
        <v>205</v>
      </c>
      <c r="M4" s="264"/>
      <c r="N4" s="264"/>
      <c r="O4" s="265"/>
      <c r="P4" s="265"/>
      <c r="Q4" s="265"/>
      <c r="R4" s="277" t="s">
        <v>207</v>
      </c>
      <c r="S4" s="265"/>
      <c r="T4" s="265"/>
      <c r="U4" s="265"/>
      <c r="V4" s="265"/>
      <c r="W4" s="265"/>
      <c r="X4" s="265"/>
      <c r="Y4" s="265"/>
      <c r="Z4" s="265"/>
      <c r="AA4" s="277" t="s">
        <v>208</v>
      </c>
      <c r="AB4" s="265"/>
      <c r="AC4" s="265"/>
      <c r="AD4" s="277" t="s">
        <v>209</v>
      </c>
      <c r="AE4" s="278" t="s">
        <v>210</v>
      </c>
      <c r="AF4" s="265"/>
      <c r="AG4" s="265"/>
      <c r="AH4" s="265"/>
      <c r="AI4" s="265"/>
      <c r="AJ4" s="265"/>
      <c r="AK4" s="265"/>
      <c r="AL4" s="265"/>
      <c r="AM4" s="265"/>
      <c r="AN4" s="265"/>
      <c r="AO4" s="265"/>
      <c r="AP4" s="265"/>
      <c r="AQ4" s="265"/>
      <c r="AR4" s="265"/>
      <c r="AS4" s="265"/>
      <c r="AT4" s="265"/>
      <c r="AU4" s="265"/>
      <c r="AV4" s="265"/>
      <c r="AW4" s="265"/>
      <c r="AX4" s="265"/>
      <c r="AY4" s="265"/>
      <c r="AZ4" s="265"/>
      <c r="BA4" s="265"/>
      <c r="BB4" s="265"/>
      <c r="BC4" s="265"/>
      <c r="BD4" s="265"/>
      <c r="BE4" s="265"/>
      <c r="BF4" s="265"/>
      <c r="BG4" s="265"/>
      <c r="BH4" s="265"/>
      <c r="BI4" s="265"/>
      <c r="BJ4" s="265"/>
      <c r="BK4" s="265"/>
      <c r="BL4" s="265"/>
      <c r="BM4" s="265"/>
      <c r="BN4" s="265"/>
      <c r="BO4" s="265"/>
      <c r="BP4" s="265"/>
      <c r="BQ4" s="265"/>
      <c r="BR4" s="265"/>
      <c r="BS4" s="265"/>
      <c r="BT4" s="265"/>
      <c r="BU4" s="265"/>
      <c r="BV4" s="265"/>
      <c r="BW4" s="265"/>
      <c r="BX4" s="265"/>
      <c r="BY4" s="265"/>
      <c r="BZ4" s="265"/>
      <c r="CA4" s="265"/>
      <c r="CB4" s="277" t="s">
        <v>206</v>
      </c>
      <c r="CC4" s="97" t="s">
        <v>72</v>
      </c>
      <c r="CD4" s="97" t="s">
        <v>76</v>
      </c>
      <c r="CE4" s="97" t="s">
        <v>76</v>
      </c>
      <c r="CF4" s="97" t="s">
        <v>76</v>
      </c>
      <c r="CG4" s="97" t="s">
        <v>76</v>
      </c>
      <c r="CH4" s="97" t="s">
        <v>13</v>
      </c>
      <c r="CI4" s="97"/>
      <c r="CJ4" s="97"/>
      <c r="CK4" s="97" t="s">
        <v>108</v>
      </c>
      <c r="CL4" s="97" t="s">
        <v>108</v>
      </c>
      <c r="CN4" s="315"/>
    </row>
    <row r="5" spans="1:95" ht="15" hidden="1" customHeight="1" x14ac:dyDescent="0.3">
      <c r="A5" s="270">
        <v>1</v>
      </c>
      <c r="B5" s="251" t="s">
        <v>145</v>
      </c>
      <c r="C5" s="258" t="s">
        <v>235</v>
      </c>
      <c r="D5" s="258"/>
      <c r="E5" s="240" t="s">
        <v>121</v>
      </c>
      <c r="F5" s="236">
        <v>2018</v>
      </c>
      <c r="G5" s="110">
        <v>26.25</v>
      </c>
      <c r="H5" s="114">
        <v>7.2125000000000004</v>
      </c>
      <c r="I5" s="114">
        <v>19.350000000000001</v>
      </c>
      <c r="J5" s="114">
        <v>7.7949999999999999</v>
      </c>
      <c r="K5" s="114">
        <v>845</v>
      </c>
      <c r="L5" s="114">
        <v>501.15</v>
      </c>
      <c r="M5" s="114">
        <v>188</v>
      </c>
      <c r="N5" s="114">
        <v>0</v>
      </c>
      <c r="O5" s="114">
        <v>188</v>
      </c>
      <c r="P5" s="114">
        <v>96.58</v>
      </c>
      <c r="Q5" s="114">
        <v>67.069999999999993</v>
      </c>
      <c r="R5" s="114">
        <v>0.387625</v>
      </c>
      <c r="S5" s="114">
        <v>202.1</v>
      </c>
      <c r="T5" s="114">
        <v>14.099999999999994</v>
      </c>
      <c r="U5" s="114">
        <v>119</v>
      </c>
      <c r="V5" s="114">
        <v>83.01888000000001</v>
      </c>
      <c r="W5" s="114">
        <v>47.6</v>
      </c>
      <c r="X5" s="114">
        <v>20.16</v>
      </c>
      <c r="Y5" s="114">
        <v>5.9250000000000007</v>
      </c>
      <c r="Z5" s="114">
        <v>0.80649999999999999</v>
      </c>
      <c r="AA5" s="114">
        <v>9.3947499999999984</v>
      </c>
      <c r="AB5" s="114">
        <v>1.6906999999999999</v>
      </c>
      <c r="AC5" s="116" t="s">
        <v>93</v>
      </c>
      <c r="AD5" s="114">
        <v>7.75</v>
      </c>
      <c r="AE5" s="114">
        <v>4.9000000000000004</v>
      </c>
      <c r="AF5" s="114">
        <v>18.399999999999999</v>
      </c>
      <c r="AG5" s="114">
        <v>19.5</v>
      </c>
      <c r="AH5" s="114">
        <v>520.65</v>
      </c>
      <c r="AI5" s="114" t="s">
        <v>93</v>
      </c>
      <c r="AJ5" s="114">
        <v>83.660915255339205</v>
      </c>
      <c r="AK5" s="114">
        <v>8.3660915255339212</v>
      </c>
      <c r="AL5" s="116">
        <v>4.1200000000000001E-2</v>
      </c>
      <c r="AM5" s="116">
        <v>4.1799999999999997E-2</v>
      </c>
      <c r="AN5" s="116">
        <v>0.31545000000000001</v>
      </c>
      <c r="AO5" s="116">
        <v>1E-3</v>
      </c>
      <c r="AP5" s="116">
        <v>9.1000000000000004E-3</v>
      </c>
      <c r="AQ5" s="116" t="s">
        <v>94</v>
      </c>
      <c r="AR5" s="116" t="s">
        <v>94</v>
      </c>
      <c r="AS5" s="116">
        <v>7.9500000000000005E-3</v>
      </c>
      <c r="AT5" s="116">
        <v>2.2000000000000001E-3</v>
      </c>
      <c r="AU5" s="116">
        <v>7.6500000000000005E-3</v>
      </c>
      <c r="AV5" s="117" t="s">
        <v>93</v>
      </c>
      <c r="AW5" s="117" t="s">
        <v>93</v>
      </c>
      <c r="AX5" s="117" t="s">
        <v>93</v>
      </c>
      <c r="AY5" s="117" t="s">
        <v>93</v>
      </c>
      <c r="AZ5" s="117">
        <v>7.0000000000000007E-2</v>
      </c>
      <c r="BA5" s="114" t="s">
        <v>93</v>
      </c>
      <c r="BB5" s="114">
        <v>2.1000000000000001E-2</v>
      </c>
      <c r="BC5" s="116" t="s">
        <v>93</v>
      </c>
      <c r="BD5" s="116" t="s">
        <v>93</v>
      </c>
      <c r="BE5" s="116" t="s">
        <v>93</v>
      </c>
      <c r="BF5" s="159" t="s">
        <v>94</v>
      </c>
      <c r="BG5" s="159" t="s">
        <v>93</v>
      </c>
      <c r="BH5" s="159" t="s">
        <v>93</v>
      </c>
      <c r="BI5" s="159" t="s">
        <v>93</v>
      </c>
      <c r="BJ5" s="159" t="s">
        <v>93</v>
      </c>
      <c r="BK5" s="159" t="s">
        <v>93</v>
      </c>
      <c r="BL5" s="159" t="s">
        <v>93</v>
      </c>
      <c r="BM5" s="159" t="s">
        <v>94</v>
      </c>
      <c r="BN5" s="159" t="s">
        <v>94</v>
      </c>
      <c r="BO5" s="159" t="s">
        <v>93</v>
      </c>
      <c r="BP5" s="159" t="s">
        <v>94</v>
      </c>
      <c r="BQ5" s="159" t="s">
        <v>93</v>
      </c>
      <c r="BR5" s="159" t="s">
        <v>94</v>
      </c>
      <c r="BS5" s="159" t="s">
        <v>94</v>
      </c>
      <c r="BT5" s="159" t="s">
        <v>93</v>
      </c>
      <c r="BU5" s="159" t="s">
        <v>94</v>
      </c>
      <c r="BV5" s="159" t="s">
        <v>93</v>
      </c>
      <c r="BW5" s="159" t="s">
        <v>94</v>
      </c>
      <c r="BX5" s="159" t="s">
        <v>93</v>
      </c>
      <c r="BY5" s="130">
        <v>4587</v>
      </c>
      <c r="BZ5" s="130">
        <v>7000</v>
      </c>
      <c r="CA5" s="130">
        <v>11033</v>
      </c>
      <c r="CB5" s="130">
        <v>2407</v>
      </c>
      <c r="CC5" s="134"/>
      <c r="CD5" s="140">
        <v>290</v>
      </c>
      <c r="CE5" s="140">
        <v>363</v>
      </c>
      <c r="CF5" s="140">
        <v>208</v>
      </c>
      <c r="CG5" s="140">
        <v>953</v>
      </c>
      <c r="CH5" s="140" t="s">
        <v>93</v>
      </c>
      <c r="CI5" s="140"/>
      <c r="CJ5" s="140"/>
      <c r="CK5" s="140"/>
      <c r="CL5" s="238"/>
      <c r="CN5" s="262"/>
      <c r="CO5" s="152" t="s">
        <v>151</v>
      </c>
      <c r="CQ5" s="92" t="s">
        <v>152</v>
      </c>
    </row>
    <row r="6" spans="1:95" ht="15" hidden="1" customHeight="1" x14ac:dyDescent="0.3">
      <c r="A6" s="100">
        <v>2</v>
      </c>
      <c r="B6" s="251" t="s">
        <v>145</v>
      </c>
      <c r="C6" s="258" t="s">
        <v>236</v>
      </c>
      <c r="D6" s="258"/>
      <c r="E6" s="241" t="s">
        <v>122</v>
      </c>
      <c r="F6" s="236">
        <v>2018</v>
      </c>
      <c r="G6" s="110">
        <v>45</v>
      </c>
      <c r="H6" s="114">
        <v>6.4525000000000006</v>
      </c>
      <c r="I6" s="114">
        <v>20.5</v>
      </c>
      <c r="J6" s="114">
        <v>7.59</v>
      </c>
      <c r="K6" s="114">
        <v>791.5</v>
      </c>
      <c r="L6" s="114">
        <v>476.79999999999995</v>
      </c>
      <c r="M6" s="114">
        <v>233.95</v>
      </c>
      <c r="N6" s="114">
        <v>0</v>
      </c>
      <c r="O6" s="114">
        <v>233.95</v>
      </c>
      <c r="P6" s="114">
        <v>105.35</v>
      </c>
      <c r="Q6" s="114">
        <v>72.76400000000001</v>
      </c>
      <c r="R6" s="114">
        <v>0.62104999999999999</v>
      </c>
      <c r="S6" s="114">
        <v>216.42500000000001</v>
      </c>
      <c r="T6" s="114">
        <v>-17.524999999999977</v>
      </c>
      <c r="U6" s="114">
        <v>132.15</v>
      </c>
      <c r="V6" s="114">
        <v>90.019480000000001</v>
      </c>
      <c r="W6" s="114">
        <v>52.86</v>
      </c>
      <c r="X6" s="114">
        <v>21.86</v>
      </c>
      <c r="Y6" s="114">
        <v>9.4749999999999996</v>
      </c>
      <c r="Z6" s="114">
        <v>0.83192500000000003</v>
      </c>
      <c r="AA6" s="114">
        <v>7.8055750000000002</v>
      </c>
      <c r="AB6" s="114">
        <v>1.23</v>
      </c>
      <c r="AC6" s="116" t="s">
        <v>93</v>
      </c>
      <c r="AD6" s="114">
        <v>6.625</v>
      </c>
      <c r="AE6" s="114">
        <v>3.8</v>
      </c>
      <c r="AF6" s="114">
        <v>20</v>
      </c>
      <c r="AG6" s="114">
        <v>28</v>
      </c>
      <c r="AH6" s="114">
        <v>504.79999999999995</v>
      </c>
      <c r="AI6" s="114" t="s">
        <v>93</v>
      </c>
      <c r="AJ6" s="114">
        <v>104.41691663710814</v>
      </c>
      <c r="AK6" s="114">
        <v>10.441691663710815</v>
      </c>
      <c r="AL6" s="116">
        <v>0.1004</v>
      </c>
      <c r="AM6" s="116">
        <v>0.21859999999999999</v>
      </c>
      <c r="AN6" s="116">
        <v>0.14990000000000001</v>
      </c>
      <c r="AO6" s="116">
        <v>4.5999999999999999E-3</v>
      </c>
      <c r="AP6" s="116" t="s">
        <v>94</v>
      </c>
      <c r="AQ6" s="116" t="s">
        <v>94</v>
      </c>
      <c r="AR6" s="116" t="s">
        <v>94</v>
      </c>
      <c r="AS6" s="116">
        <v>1.4200000000000001E-2</v>
      </c>
      <c r="AT6" s="116">
        <v>5.0000000000000001E-4</v>
      </c>
      <c r="AU6" s="116">
        <v>3.1699999999999999E-2</v>
      </c>
      <c r="AV6" s="117" t="s">
        <v>93</v>
      </c>
      <c r="AW6" s="117" t="s">
        <v>93</v>
      </c>
      <c r="AX6" s="117" t="s">
        <v>93</v>
      </c>
      <c r="AY6" s="117" t="s">
        <v>93</v>
      </c>
      <c r="AZ6" s="117">
        <v>4.1000000000000002E-2</v>
      </c>
      <c r="BA6" s="114" t="s">
        <v>93</v>
      </c>
      <c r="BB6" s="114">
        <v>0.01</v>
      </c>
      <c r="BC6" s="116" t="s">
        <v>93</v>
      </c>
      <c r="BD6" s="116" t="s">
        <v>93</v>
      </c>
      <c r="BE6" s="116" t="s">
        <v>93</v>
      </c>
      <c r="BF6" s="159" t="s">
        <v>93</v>
      </c>
      <c r="BG6" s="159" t="s">
        <v>93</v>
      </c>
      <c r="BH6" s="159" t="s">
        <v>93</v>
      </c>
      <c r="BI6" s="159" t="s">
        <v>93</v>
      </c>
      <c r="BJ6" s="159" t="s">
        <v>93</v>
      </c>
      <c r="BK6" s="159" t="s">
        <v>93</v>
      </c>
      <c r="BL6" s="159" t="s">
        <v>93</v>
      </c>
      <c r="BM6" s="159" t="s">
        <v>94</v>
      </c>
      <c r="BN6" s="159" t="s">
        <v>94</v>
      </c>
      <c r="BO6" s="159" t="s">
        <v>93</v>
      </c>
      <c r="BP6" s="159" t="s">
        <v>93</v>
      </c>
      <c r="BQ6" s="159" t="s">
        <v>93</v>
      </c>
      <c r="BR6" s="159" t="s">
        <v>94</v>
      </c>
      <c r="BS6" s="159" t="s">
        <v>94</v>
      </c>
      <c r="BT6" s="159" t="s">
        <v>93</v>
      </c>
      <c r="BU6" s="159" t="s">
        <v>94</v>
      </c>
      <c r="BV6" s="159" t="s">
        <v>93</v>
      </c>
      <c r="BW6" s="159" t="s">
        <v>93</v>
      </c>
      <c r="BX6" s="159" t="s">
        <v>93</v>
      </c>
      <c r="BY6" s="130">
        <v>36713</v>
      </c>
      <c r="BZ6" s="130">
        <v>17000</v>
      </c>
      <c r="CA6" s="130">
        <v>6713</v>
      </c>
      <c r="CB6" s="130">
        <v>2046</v>
      </c>
      <c r="CC6" s="134"/>
      <c r="CD6" s="140">
        <v>173</v>
      </c>
      <c r="CE6" s="140">
        <v>413</v>
      </c>
      <c r="CF6" s="140">
        <v>579</v>
      </c>
      <c r="CG6" s="140">
        <v>1222</v>
      </c>
      <c r="CH6" s="140" t="s">
        <v>93</v>
      </c>
      <c r="CI6" s="140"/>
      <c r="CJ6" s="140"/>
      <c r="CK6" s="140"/>
      <c r="CL6" s="238"/>
      <c r="CN6" s="262"/>
    </row>
    <row r="7" spans="1:95" ht="15" hidden="1" customHeight="1" x14ac:dyDescent="0.3">
      <c r="A7" s="100">
        <v>3</v>
      </c>
      <c r="B7" s="251" t="s">
        <v>145</v>
      </c>
      <c r="C7" s="258" t="s">
        <v>237</v>
      </c>
      <c r="D7" s="258"/>
      <c r="E7" s="240" t="s">
        <v>123</v>
      </c>
      <c r="F7" s="236">
        <v>2018</v>
      </c>
      <c r="G7" s="110">
        <v>46.875</v>
      </c>
      <c r="H7" s="114">
        <v>7.9962499999999999</v>
      </c>
      <c r="I7" s="114">
        <v>24.075000000000003</v>
      </c>
      <c r="J7" s="114">
        <v>7.6375000000000002</v>
      </c>
      <c r="K7" s="114">
        <v>768.375</v>
      </c>
      <c r="L7" s="114">
        <v>473.2</v>
      </c>
      <c r="M7" s="114">
        <v>176.17500000000001</v>
      </c>
      <c r="N7" s="114">
        <v>0</v>
      </c>
      <c r="O7" s="114">
        <v>176.17500000000001</v>
      </c>
      <c r="P7" s="114">
        <v>72.224999999999994</v>
      </c>
      <c r="Q7" s="114">
        <v>54.188625000000002</v>
      </c>
      <c r="R7" s="114">
        <v>0.3795</v>
      </c>
      <c r="S7" s="114">
        <v>186.39999999999998</v>
      </c>
      <c r="T7" s="114">
        <v>10.224999999999966</v>
      </c>
      <c r="U7" s="114">
        <v>108.3</v>
      </c>
      <c r="V7" s="114">
        <v>88.989980000000003</v>
      </c>
      <c r="W7" s="114">
        <v>43.32</v>
      </c>
      <c r="X7" s="114">
        <v>21.61</v>
      </c>
      <c r="Y7" s="114">
        <v>6.2550000000000008</v>
      </c>
      <c r="Z7" s="114">
        <v>0.39175000000000004</v>
      </c>
      <c r="AA7" s="114">
        <v>6.0826250000000002</v>
      </c>
      <c r="AB7" s="114">
        <v>1.5652499999999998</v>
      </c>
      <c r="AC7" s="116" t="s">
        <v>93</v>
      </c>
      <c r="AD7" s="114">
        <v>6.4249999999999998</v>
      </c>
      <c r="AE7" s="114">
        <v>4.4000000000000004</v>
      </c>
      <c r="AF7" s="114">
        <v>18.400000000000002</v>
      </c>
      <c r="AG7" s="114">
        <v>30.75</v>
      </c>
      <c r="AH7" s="114">
        <v>503.94999999999993</v>
      </c>
      <c r="AI7" s="114" t="s">
        <v>93</v>
      </c>
      <c r="AJ7" s="114">
        <v>62.400450185370495</v>
      </c>
      <c r="AK7" s="114">
        <v>6.2400450185370495</v>
      </c>
      <c r="AL7" s="116">
        <v>0.11506666666666666</v>
      </c>
      <c r="AM7" s="116">
        <v>6.3800000000000009E-2</v>
      </c>
      <c r="AN7" s="116">
        <v>0.13033333333333333</v>
      </c>
      <c r="AO7" s="116" t="s">
        <v>94</v>
      </c>
      <c r="AP7" s="116" t="s">
        <v>94</v>
      </c>
      <c r="AQ7" s="116" t="s">
        <v>94</v>
      </c>
      <c r="AR7" s="116" t="s">
        <v>94</v>
      </c>
      <c r="AS7" s="116">
        <v>1.4533333333333334E-2</v>
      </c>
      <c r="AT7" s="116" t="s">
        <v>94</v>
      </c>
      <c r="AU7" s="116">
        <v>1.5533333333333335E-2</v>
      </c>
      <c r="AV7" s="117" t="s">
        <v>93</v>
      </c>
      <c r="AW7" s="117" t="s">
        <v>93</v>
      </c>
      <c r="AX7" s="117" t="s">
        <v>93</v>
      </c>
      <c r="AY7" s="117" t="s">
        <v>93</v>
      </c>
      <c r="AZ7" s="117">
        <v>3.6666666666666667E-2</v>
      </c>
      <c r="BA7" s="114" t="s">
        <v>93</v>
      </c>
      <c r="BB7" s="114">
        <v>2.8333333333333332E-2</v>
      </c>
      <c r="BC7" s="116" t="s">
        <v>93</v>
      </c>
      <c r="BD7" s="116" t="s">
        <v>93</v>
      </c>
      <c r="BE7" s="116" t="s">
        <v>93</v>
      </c>
      <c r="BF7" s="159" t="s">
        <v>93</v>
      </c>
      <c r="BG7" s="159" t="s">
        <v>93</v>
      </c>
      <c r="BH7" s="159" t="s">
        <v>93</v>
      </c>
      <c r="BI7" s="159" t="s">
        <v>93</v>
      </c>
      <c r="BJ7" s="159" t="s">
        <v>93</v>
      </c>
      <c r="BK7" s="159" t="s">
        <v>93</v>
      </c>
      <c r="BL7" s="159" t="s">
        <v>93</v>
      </c>
      <c r="BM7" s="159" t="s">
        <v>94</v>
      </c>
      <c r="BN7" s="159" t="s">
        <v>94</v>
      </c>
      <c r="BO7" s="159" t="s">
        <v>93</v>
      </c>
      <c r="BP7" s="159" t="s">
        <v>93</v>
      </c>
      <c r="BQ7" s="159" t="s">
        <v>93</v>
      </c>
      <c r="BR7" s="159" t="s">
        <v>94</v>
      </c>
      <c r="BS7" s="159" t="s">
        <v>94</v>
      </c>
      <c r="BT7" s="159" t="s">
        <v>93</v>
      </c>
      <c r="BU7" s="159" t="s">
        <v>94</v>
      </c>
      <c r="BV7" s="159" t="s">
        <v>93</v>
      </c>
      <c r="BW7" s="159" t="s">
        <v>93</v>
      </c>
      <c r="BX7" s="159" t="s">
        <v>93</v>
      </c>
      <c r="BY7" s="130">
        <v>11000</v>
      </c>
      <c r="BZ7" s="130">
        <v>6600</v>
      </c>
      <c r="CA7" s="130">
        <v>6300</v>
      </c>
      <c r="CB7" s="130">
        <v>1300</v>
      </c>
      <c r="CC7" s="134"/>
      <c r="CD7" s="140">
        <v>495</v>
      </c>
      <c r="CE7" s="140">
        <v>650</v>
      </c>
      <c r="CF7" s="140">
        <v>229</v>
      </c>
      <c r="CG7" s="140">
        <v>1555</v>
      </c>
      <c r="CH7" s="140" t="s">
        <v>93</v>
      </c>
      <c r="CI7" s="140"/>
      <c r="CJ7" s="140"/>
      <c r="CK7" s="140"/>
      <c r="CL7" s="238"/>
      <c r="CN7" s="262"/>
    </row>
    <row r="8" spans="1:95" ht="15" hidden="1" customHeight="1" x14ac:dyDescent="0.3">
      <c r="A8" s="100">
        <v>4</v>
      </c>
      <c r="B8" s="251" t="s">
        <v>145</v>
      </c>
      <c r="C8" s="258" t="s">
        <v>238</v>
      </c>
      <c r="D8" s="258"/>
      <c r="E8" s="240" t="s">
        <v>124</v>
      </c>
      <c r="F8" s="236">
        <v>2018</v>
      </c>
      <c r="G8" s="110">
        <v>35</v>
      </c>
      <c r="H8" s="114">
        <v>29.950000000000003</v>
      </c>
      <c r="I8" s="114">
        <v>21.95</v>
      </c>
      <c r="J8" s="114">
        <v>7.8950000000000005</v>
      </c>
      <c r="K8" s="114">
        <v>716.5</v>
      </c>
      <c r="L8" s="114">
        <v>430</v>
      </c>
      <c r="M8" s="114">
        <v>181.3</v>
      </c>
      <c r="N8" s="114">
        <v>0</v>
      </c>
      <c r="O8" s="114">
        <v>181.3</v>
      </c>
      <c r="P8" s="114">
        <v>75.424999999999997</v>
      </c>
      <c r="Q8" s="114">
        <v>62.546999999999997</v>
      </c>
      <c r="R8" s="114">
        <v>0.2833</v>
      </c>
      <c r="S8" s="114">
        <v>191.7</v>
      </c>
      <c r="T8" s="114">
        <v>10.399999999999977</v>
      </c>
      <c r="U8" s="114">
        <v>119.53</v>
      </c>
      <c r="V8" s="114">
        <v>58.06</v>
      </c>
      <c r="W8" s="114">
        <v>47.8</v>
      </c>
      <c r="X8" s="114">
        <v>14.1</v>
      </c>
      <c r="Y8" s="114">
        <v>2.6399999999999997</v>
      </c>
      <c r="Z8" s="114">
        <v>1.2974999999999999</v>
      </c>
      <c r="AA8" s="114">
        <v>10.914999999999999</v>
      </c>
      <c r="AB8" s="114" t="s">
        <v>94</v>
      </c>
      <c r="AC8" s="116" t="s">
        <v>93</v>
      </c>
      <c r="AD8" s="114">
        <v>7.3</v>
      </c>
      <c r="AE8" s="114" t="s">
        <v>94</v>
      </c>
      <c r="AF8" s="114">
        <v>25.6</v>
      </c>
      <c r="AG8" s="114">
        <v>40</v>
      </c>
      <c r="AH8" s="114">
        <v>470</v>
      </c>
      <c r="AI8" s="114" t="s">
        <v>93</v>
      </c>
      <c r="AJ8" s="114">
        <v>75.400000000000006</v>
      </c>
      <c r="AK8" s="114">
        <v>7.5</v>
      </c>
      <c r="AL8" s="116">
        <v>5.1000000000000004E-2</v>
      </c>
      <c r="AM8" s="116">
        <v>3.1199999999999999E-2</v>
      </c>
      <c r="AN8" s="116">
        <v>0.11850000000000001</v>
      </c>
      <c r="AO8" s="116" t="s">
        <v>94</v>
      </c>
      <c r="AP8" s="116" t="s">
        <v>94</v>
      </c>
      <c r="AQ8" s="116" t="s">
        <v>94</v>
      </c>
      <c r="AR8" s="116" t="s">
        <v>94</v>
      </c>
      <c r="AS8" s="116">
        <v>1.3350000000000001E-2</v>
      </c>
      <c r="AT8" s="116" t="s">
        <v>94</v>
      </c>
      <c r="AU8" s="116" t="s">
        <v>94</v>
      </c>
      <c r="AV8" s="117" t="s">
        <v>93</v>
      </c>
      <c r="AW8" s="117" t="s">
        <v>93</v>
      </c>
      <c r="AX8" s="117" t="s">
        <v>93</v>
      </c>
      <c r="AY8" s="117" t="s">
        <v>93</v>
      </c>
      <c r="AZ8" s="117">
        <v>4.1499999999999995E-2</v>
      </c>
      <c r="BA8" s="114" t="s">
        <v>93</v>
      </c>
      <c r="BB8" s="114">
        <v>4.0499999999999994E-2</v>
      </c>
      <c r="BC8" s="116" t="s">
        <v>93</v>
      </c>
      <c r="BD8" s="116" t="s">
        <v>93</v>
      </c>
      <c r="BE8" s="116" t="s">
        <v>93</v>
      </c>
      <c r="BF8" s="159" t="s">
        <v>94</v>
      </c>
      <c r="BG8" s="159" t="s">
        <v>93</v>
      </c>
      <c r="BH8" s="159" t="s">
        <v>93</v>
      </c>
      <c r="BI8" s="159" t="s">
        <v>93</v>
      </c>
      <c r="BJ8" s="159" t="s">
        <v>93</v>
      </c>
      <c r="BK8" s="159" t="s">
        <v>93</v>
      </c>
      <c r="BL8" s="159" t="s">
        <v>93</v>
      </c>
      <c r="BM8" s="159" t="s">
        <v>94</v>
      </c>
      <c r="BN8" s="159" t="s">
        <v>94</v>
      </c>
      <c r="BO8" s="159" t="s">
        <v>93</v>
      </c>
      <c r="BP8" s="159" t="s">
        <v>94</v>
      </c>
      <c r="BQ8" s="159" t="s">
        <v>93</v>
      </c>
      <c r="BR8" s="159" t="s">
        <v>94</v>
      </c>
      <c r="BS8" s="159" t="s">
        <v>94</v>
      </c>
      <c r="BT8" s="159" t="s">
        <v>93</v>
      </c>
      <c r="BU8" s="159" t="s">
        <v>94</v>
      </c>
      <c r="BV8" s="159" t="s">
        <v>94</v>
      </c>
      <c r="BW8" s="159" t="s">
        <v>94</v>
      </c>
      <c r="BX8" s="159" t="s">
        <v>93</v>
      </c>
      <c r="BY8" s="130">
        <v>4900</v>
      </c>
      <c r="BZ8" s="130">
        <v>5700</v>
      </c>
      <c r="CA8" s="130">
        <v>8280</v>
      </c>
      <c r="CB8" s="130">
        <v>1780</v>
      </c>
      <c r="CC8" s="134"/>
      <c r="CD8" s="140">
        <v>1243</v>
      </c>
      <c r="CE8" s="140">
        <v>751</v>
      </c>
      <c r="CF8" s="140">
        <v>127</v>
      </c>
      <c r="CG8" s="140">
        <v>2213</v>
      </c>
      <c r="CH8" s="140" t="s">
        <v>93</v>
      </c>
      <c r="CI8" s="140"/>
      <c r="CJ8" s="140"/>
      <c r="CK8" s="140"/>
      <c r="CL8" s="238"/>
      <c r="CN8" s="262"/>
      <c r="CO8" s="317" t="s">
        <v>153</v>
      </c>
      <c r="CP8" s="318"/>
      <c r="CQ8" s="316" t="s">
        <v>155</v>
      </c>
    </row>
    <row r="9" spans="1:95" ht="15" hidden="1" customHeight="1" x14ac:dyDescent="0.3">
      <c r="A9" s="100">
        <v>5</v>
      </c>
      <c r="B9" s="251" t="s">
        <v>145</v>
      </c>
      <c r="C9" s="258" t="s">
        <v>239</v>
      </c>
      <c r="D9" s="258"/>
      <c r="E9" s="241" t="s">
        <v>125</v>
      </c>
      <c r="F9" s="236">
        <v>2018</v>
      </c>
      <c r="G9" s="110">
        <v>27.5</v>
      </c>
      <c r="H9" s="114">
        <v>10.502500000000001</v>
      </c>
      <c r="I9" s="114">
        <v>21.824999999999999</v>
      </c>
      <c r="J9" s="114">
        <v>7.72</v>
      </c>
      <c r="K9" s="114">
        <v>576.5</v>
      </c>
      <c r="L9" s="114">
        <v>370.6</v>
      </c>
      <c r="M9" s="114">
        <v>168.95</v>
      </c>
      <c r="N9" s="114">
        <v>0</v>
      </c>
      <c r="O9" s="114">
        <v>168.95</v>
      </c>
      <c r="P9" s="114">
        <v>56.215000000000003</v>
      </c>
      <c r="Q9" s="114">
        <v>57.304499999999997</v>
      </c>
      <c r="R9" s="114">
        <v>0.29454999999999998</v>
      </c>
      <c r="S9" s="114">
        <v>152.70000000000002</v>
      </c>
      <c r="T9" s="114">
        <v>-16.249999999999972</v>
      </c>
      <c r="U9" s="114">
        <v>92.892499999999984</v>
      </c>
      <c r="V9" s="114">
        <v>61.97590000000001</v>
      </c>
      <c r="W9" s="114">
        <v>37.156999999999996</v>
      </c>
      <c r="X9" s="114">
        <v>15.05</v>
      </c>
      <c r="Y9" s="114">
        <v>2.73</v>
      </c>
      <c r="Z9" s="114">
        <v>0.71835000000000004</v>
      </c>
      <c r="AA9" s="114">
        <v>8.0810999999999993</v>
      </c>
      <c r="AB9" s="114">
        <v>1.5997749999999999</v>
      </c>
      <c r="AC9" s="116" t="s">
        <v>93</v>
      </c>
      <c r="AD9" s="114">
        <v>6.3000000000000007</v>
      </c>
      <c r="AE9" s="114">
        <v>5.8000000000000007</v>
      </c>
      <c r="AF9" s="114">
        <v>31.200000000000003</v>
      </c>
      <c r="AG9" s="114">
        <v>27</v>
      </c>
      <c r="AH9" s="114">
        <v>397.6</v>
      </c>
      <c r="AI9" s="114" t="s">
        <v>93</v>
      </c>
      <c r="AJ9" s="114">
        <v>71.089941848673902</v>
      </c>
      <c r="AK9" s="114">
        <v>7.1089941848673899</v>
      </c>
      <c r="AL9" s="116">
        <v>3.7359999999999997E-2</v>
      </c>
      <c r="AM9" s="116">
        <v>2.2533333333333332E-2</v>
      </c>
      <c r="AN9" s="116">
        <v>9.6000000000000016E-2</v>
      </c>
      <c r="AO9" s="116" t="s">
        <v>94</v>
      </c>
      <c r="AP9" s="116" t="s">
        <v>94</v>
      </c>
      <c r="AQ9" s="116" t="s">
        <v>94</v>
      </c>
      <c r="AR9" s="116" t="s">
        <v>94</v>
      </c>
      <c r="AS9" s="116" t="s">
        <v>94</v>
      </c>
      <c r="AT9" s="116" t="s">
        <v>94</v>
      </c>
      <c r="AU9" s="116">
        <v>1.5766666666666665E-2</v>
      </c>
      <c r="AV9" s="117" t="s">
        <v>93</v>
      </c>
      <c r="AW9" s="117" t="s">
        <v>93</v>
      </c>
      <c r="AX9" s="117" t="s">
        <v>93</v>
      </c>
      <c r="AY9" s="117" t="s">
        <v>93</v>
      </c>
      <c r="AZ9" s="117">
        <v>6.4666666666666664E-2</v>
      </c>
      <c r="BA9" s="114" t="s">
        <v>93</v>
      </c>
      <c r="BB9" s="114" t="s">
        <v>94</v>
      </c>
      <c r="BC9" s="116" t="s">
        <v>93</v>
      </c>
      <c r="BD9" s="116" t="s">
        <v>93</v>
      </c>
      <c r="BE9" s="116" t="s">
        <v>93</v>
      </c>
      <c r="BF9" s="159" t="s">
        <v>93</v>
      </c>
      <c r="BG9" s="159" t="s">
        <v>93</v>
      </c>
      <c r="BH9" s="159" t="s">
        <v>93</v>
      </c>
      <c r="BI9" s="159" t="s">
        <v>93</v>
      </c>
      <c r="BJ9" s="159" t="s">
        <v>93</v>
      </c>
      <c r="BK9" s="159" t="s">
        <v>93</v>
      </c>
      <c r="BL9" s="159" t="s">
        <v>93</v>
      </c>
      <c r="BM9" s="159" t="s">
        <v>94</v>
      </c>
      <c r="BN9" s="159" t="s">
        <v>94</v>
      </c>
      <c r="BO9" s="159" t="s">
        <v>93</v>
      </c>
      <c r="BP9" s="159" t="s">
        <v>93</v>
      </c>
      <c r="BQ9" s="159" t="s">
        <v>93</v>
      </c>
      <c r="BR9" s="159" t="s">
        <v>94</v>
      </c>
      <c r="BS9" s="159" t="s">
        <v>94</v>
      </c>
      <c r="BT9" s="159" t="s">
        <v>93</v>
      </c>
      <c r="BU9" s="159" t="s">
        <v>94</v>
      </c>
      <c r="BV9" s="159" t="s">
        <v>93</v>
      </c>
      <c r="BW9" s="159" t="s">
        <v>93</v>
      </c>
      <c r="BX9" s="159" t="s">
        <v>93</v>
      </c>
      <c r="BY9" s="130">
        <v>2833</v>
      </c>
      <c r="BZ9" s="130">
        <v>2700</v>
      </c>
      <c r="CA9" s="130">
        <v>7067</v>
      </c>
      <c r="CB9" s="130">
        <v>2433</v>
      </c>
      <c r="CC9" s="134"/>
      <c r="CD9" s="140">
        <v>291</v>
      </c>
      <c r="CE9" s="140">
        <v>461</v>
      </c>
      <c r="CF9" s="140">
        <v>362</v>
      </c>
      <c r="CG9" s="140">
        <v>1167.04</v>
      </c>
      <c r="CH9" s="140" t="s">
        <v>93</v>
      </c>
      <c r="CI9" s="140"/>
      <c r="CJ9" s="140"/>
      <c r="CK9" s="140"/>
      <c r="CL9" s="238"/>
      <c r="CN9" s="262"/>
      <c r="CO9" s="317" t="s">
        <v>154</v>
      </c>
      <c r="CP9" s="318"/>
      <c r="CQ9" s="316"/>
    </row>
    <row r="10" spans="1:95" ht="15" hidden="1" customHeight="1" x14ac:dyDescent="0.3">
      <c r="A10" s="100">
        <v>6</v>
      </c>
      <c r="B10" s="251" t="s">
        <v>145</v>
      </c>
      <c r="C10" s="258" t="s">
        <v>240</v>
      </c>
      <c r="D10" s="258"/>
      <c r="E10" s="240" t="s">
        <v>126</v>
      </c>
      <c r="F10" s="236">
        <v>2018</v>
      </c>
      <c r="G10" s="110">
        <v>35</v>
      </c>
      <c r="H10" s="114">
        <v>11.914999999999999</v>
      </c>
      <c r="I10" s="114">
        <v>23.75</v>
      </c>
      <c r="J10" s="114">
        <v>7.7949999999999999</v>
      </c>
      <c r="K10" s="114">
        <v>504.5</v>
      </c>
      <c r="L10" s="114">
        <v>302.69999999999993</v>
      </c>
      <c r="M10" s="114">
        <v>141.10000000000002</v>
      </c>
      <c r="N10" s="114">
        <v>0</v>
      </c>
      <c r="O10" s="114">
        <v>141.10000000000002</v>
      </c>
      <c r="P10" s="114">
        <v>40.849999999999994</v>
      </c>
      <c r="Q10" s="114">
        <v>35.7575</v>
      </c>
      <c r="R10" s="114">
        <v>0.1638</v>
      </c>
      <c r="S10" s="114">
        <v>144.75</v>
      </c>
      <c r="T10" s="114">
        <v>3.6499999999999773</v>
      </c>
      <c r="U10" s="114">
        <v>86.274999999999991</v>
      </c>
      <c r="V10" s="114">
        <v>56.993120000000005</v>
      </c>
      <c r="W10" s="114">
        <v>34.51</v>
      </c>
      <c r="X10" s="114">
        <v>13.84</v>
      </c>
      <c r="Y10" s="114">
        <v>0.9</v>
      </c>
      <c r="Z10" s="114">
        <v>0.37492500000000001</v>
      </c>
      <c r="AA10" s="114">
        <v>6.1328999999999994</v>
      </c>
      <c r="AB10" s="114">
        <v>2.7275</v>
      </c>
      <c r="AC10" s="116" t="s">
        <v>93</v>
      </c>
      <c r="AD10" s="114">
        <v>5.5250000000000004</v>
      </c>
      <c r="AE10" s="114">
        <v>8.3000000000000007</v>
      </c>
      <c r="AF10" s="114">
        <v>35.462499999999999</v>
      </c>
      <c r="AG10" s="114">
        <v>32.5</v>
      </c>
      <c r="AH10" s="114">
        <v>335.19999999999993</v>
      </c>
      <c r="AI10" s="114" t="s">
        <v>93</v>
      </c>
      <c r="AJ10" s="114">
        <v>44.589061229334582</v>
      </c>
      <c r="AK10" s="114">
        <v>4.4589061229334579</v>
      </c>
      <c r="AL10" s="116">
        <v>0.13700000000000001</v>
      </c>
      <c r="AM10" s="116">
        <v>3.7199999999999997E-2</v>
      </c>
      <c r="AN10" s="116">
        <v>0.17399999999999999</v>
      </c>
      <c r="AO10" s="116" t="s">
        <v>94</v>
      </c>
      <c r="AP10" s="116" t="s">
        <v>94</v>
      </c>
      <c r="AQ10" s="116" t="s">
        <v>94</v>
      </c>
      <c r="AR10" s="116" t="s">
        <v>94</v>
      </c>
      <c r="AS10" s="116">
        <v>2.2000000000000001E-3</v>
      </c>
      <c r="AT10" s="116" t="s">
        <v>94</v>
      </c>
      <c r="AU10" s="116">
        <v>7.4000000000000003E-3</v>
      </c>
      <c r="AV10" s="117" t="s">
        <v>93</v>
      </c>
      <c r="AW10" s="117" t="s">
        <v>93</v>
      </c>
      <c r="AX10" s="117" t="s">
        <v>93</v>
      </c>
      <c r="AY10" s="117" t="s">
        <v>93</v>
      </c>
      <c r="AZ10" s="117">
        <v>1.7999999999999999E-2</v>
      </c>
      <c r="BA10" s="114" t="s">
        <v>93</v>
      </c>
      <c r="BB10" s="114">
        <v>5.8999999999999997E-2</v>
      </c>
      <c r="BC10" s="116" t="s">
        <v>93</v>
      </c>
      <c r="BD10" s="116" t="s">
        <v>93</v>
      </c>
      <c r="BE10" s="116" t="s">
        <v>93</v>
      </c>
      <c r="BF10" s="159" t="s">
        <v>93</v>
      </c>
      <c r="BG10" s="159" t="s">
        <v>93</v>
      </c>
      <c r="BH10" s="159" t="s">
        <v>93</v>
      </c>
      <c r="BI10" s="159" t="s">
        <v>93</v>
      </c>
      <c r="BJ10" s="159" t="s">
        <v>93</v>
      </c>
      <c r="BK10" s="159" t="s">
        <v>93</v>
      </c>
      <c r="BL10" s="159" t="s">
        <v>93</v>
      </c>
      <c r="BM10" s="159" t="s">
        <v>94</v>
      </c>
      <c r="BN10" s="159" t="s">
        <v>94</v>
      </c>
      <c r="BO10" s="159" t="s">
        <v>93</v>
      </c>
      <c r="BP10" s="159" t="s">
        <v>93</v>
      </c>
      <c r="BQ10" s="159" t="s">
        <v>93</v>
      </c>
      <c r="BR10" s="159" t="s">
        <v>94</v>
      </c>
      <c r="BS10" s="159" t="s">
        <v>94</v>
      </c>
      <c r="BT10" s="159" t="s">
        <v>93</v>
      </c>
      <c r="BU10" s="159" t="s">
        <v>94</v>
      </c>
      <c r="BV10" s="159" t="s">
        <v>93</v>
      </c>
      <c r="BW10" s="159" t="s">
        <v>93</v>
      </c>
      <c r="BX10" s="159" t="s">
        <v>93</v>
      </c>
      <c r="BY10" s="130">
        <v>7275</v>
      </c>
      <c r="BZ10" s="130">
        <v>2800</v>
      </c>
      <c r="CA10" s="130">
        <v>10350</v>
      </c>
      <c r="CB10" s="130">
        <v>4025</v>
      </c>
      <c r="CC10" s="134"/>
      <c r="CD10" s="140">
        <v>734.72000000000014</v>
      </c>
      <c r="CE10" s="140">
        <v>256</v>
      </c>
      <c r="CF10" s="140">
        <v>311.89333333333337</v>
      </c>
      <c r="CG10" s="140">
        <v>1438.2933333333333</v>
      </c>
      <c r="CH10" s="140" t="s">
        <v>93</v>
      </c>
      <c r="CI10" s="140"/>
      <c r="CJ10" s="140"/>
      <c r="CK10" s="140"/>
      <c r="CL10" s="238"/>
      <c r="CN10" s="262"/>
    </row>
    <row r="11" spans="1:95" ht="17.25" hidden="1" customHeight="1" x14ac:dyDescent="0.3">
      <c r="A11" s="100">
        <v>7</v>
      </c>
      <c r="B11" s="251" t="s">
        <v>145</v>
      </c>
      <c r="C11" s="258" t="s">
        <v>241</v>
      </c>
      <c r="D11" s="258"/>
      <c r="E11" s="240" t="s">
        <v>127</v>
      </c>
      <c r="F11" s="236">
        <v>2018</v>
      </c>
      <c r="G11" s="110">
        <v>27.5</v>
      </c>
      <c r="H11" s="114">
        <v>17.225000000000001</v>
      </c>
      <c r="I11" s="114">
        <v>24.95</v>
      </c>
      <c r="J11" s="114">
        <v>7.8874999999999993</v>
      </c>
      <c r="K11" s="114">
        <v>497.75</v>
      </c>
      <c r="L11" s="114">
        <v>298.7</v>
      </c>
      <c r="M11" s="114">
        <v>147.69999999999999</v>
      </c>
      <c r="N11" s="114">
        <v>0</v>
      </c>
      <c r="O11" s="114">
        <v>147.69999999999999</v>
      </c>
      <c r="P11" s="114">
        <v>44.15</v>
      </c>
      <c r="Q11" s="114">
        <v>37.735500000000002</v>
      </c>
      <c r="R11" s="114">
        <v>0.13214999999999999</v>
      </c>
      <c r="S11" s="114">
        <v>146.6</v>
      </c>
      <c r="T11" s="114">
        <v>-1.0999999999999943</v>
      </c>
      <c r="U11" s="114">
        <v>89.474999999999994</v>
      </c>
      <c r="V11" s="114">
        <v>56.412482000000004</v>
      </c>
      <c r="W11" s="114">
        <v>35.79</v>
      </c>
      <c r="X11" s="114">
        <v>13.699</v>
      </c>
      <c r="Y11" s="114">
        <v>0.67499999999999993</v>
      </c>
      <c r="Z11" s="114">
        <v>0.54</v>
      </c>
      <c r="AA11" s="114">
        <v>9.0850000000000009</v>
      </c>
      <c r="AB11" s="114">
        <v>4.1389499999999995</v>
      </c>
      <c r="AC11" s="116" t="s">
        <v>93</v>
      </c>
      <c r="AD11" s="114">
        <v>7.1724999999999994</v>
      </c>
      <c r="AE11" s="114">
        <v>1.6</v>
      </c>
      <c r="AF11" s="114">
        <v>19</v>
      </c>
      <c r="AG11" s="114">
        <v>35.5</v>
      </c>
      <c r="AH11" s="114">
        <v>334.2</v>
      </c>
      <c r="AI11" s="114" t="s">
        <v>93</v>
      </c>
      <c r="AJ11" s="114">
        <v>46.810701595019481</v>
      </c>
      <c r="AK11" s="114">
        <v>4.6810701595019477</v>
      </c>
      <c r="AL11" s="116">
        <v>0.10489999999999999</v>
      </c>
      <c r="AM11" s="116">
        <v>1.0800000000000001E-2</v>
      </c>
      <c r="AN11" s="116">
        <v>6.4000000000000001E-2</v>
      </c>
      <c r="AO11" s="116" t="s">
        <v>94</v>
      </c>
      <c r="AP11" s="116" t="s">
        <v>94</v>
      </c>
      <c r="AQ11" s="116" t="s">
        <v>94</v>
      </c>
      <c r="AR11" s="116" t="s">
        <v>94</v>
      </c>
      <c r="AS11" s="116">
        <v>1.5E-3</v>
      </c>
      <c r="AT11" s="116" t="s">
        <v>94</v>
      </c>
      <c r="AU11" s="116">
        <v>8.3000000000000001E-3</v>
      </c>
      <c r="AV11" s="117" t="s">
        <v>93</v>
      </c>
      <c r="AW11" s="117" t="s">
        <v>93</v>
      </c>
      <c r="AX11" s="117" t="s">
        <v>93</v>
      </c>
      <c r="AY11" s="117" t="s">
        <v>93</v>
      </c>
      <c r="AZ11" s="117">
        <v>1.4E-2</v>
      </c>
      <c r="BA11" s="114" t="s">
        <v>93</v>
      </c>
      <c r="BB11" s="114">
        <v>1.7000000000000001E-2</v>
      </c>
      <c r="BC11" s="116" t="s">
        <v>93</v>
      </c>
      <c r="BD11" s="116" t="s">
        <v>93</v>
      </c>
      <c r="BE11" s="116" t="s">
        <v>93</v>
      </c>
      <c r="BF11" s="159" t="s">
        <v>94</v>
      </c>
      <c r="BG11" s="159" t="s">
        <v>93</v>
      </c>
      <c r="BH11" s="159" t="s">
        <v>93</v>
      </c>
      <c r="BI11" s="159" t="s">
        <v>93</v>
      </c>
      <c r="BJ11" s="159" t="s">
        <v>93</v>
      </c>
      <c r="BK11" s="159" t="s">
        <v>93</v>
      </c>
      <c r="BL11" s="159" t="s">
        <v>93</v>
      </c>
      <c r="BM11" s="159" t="s">
        <v>94</v>
      </c>
      <c r="BN11" s="159" t="s">
        <v>94</v>
      </c>
      <c r="BO11" s="159" t="s">
        <v>93</v>
      </c>
      <c r="BP11" s="159" t="s">
        <v>94</v>
      </c>
      <c r="BQ11" s="159" t="s">
        <v>93</v>
      </c>
      <c r="BR11" s="159" t="s">
        <v>94</v>
      </c>
      <c r="BS11" s="159" t="s">
        <v>94</v>
      </c>
      <c r="BT11" s="159" t="s">
        <v>93</v>
      </c>
      <c r="BU11" s="159" t="s">
        <v>94</v>
      </c>
      <c r="BV11" s="159" t="s">
        <v>94</v>
      </c>
      <c r="BW11" s="159" t="s">
        <v>93</v>
      </c>
      <c r="BX11" s="159" t="s">
        <v>93</v>
      </c>
      <c r="BY11" s="130">
        <v>7200</v>
      </c>
      <c r="BZ11" s="130">
        <v>6800</v>
      </c>
      <c r="CA11" s="130">
        <v>5600</v>
      </c>
      <c r="CB11" s="130">
        <v>3500</v>
      </c>
      <c r="CC11" s="134"/>
      <c r="CD11" s="140">
        <v>937.38666666666677</v>
      </c>
      <c r="CE11" s="140">
        <v>633.1733333333334</v>
      </c>
      <c r="CF11" s="140">
        <v>907.09333333333359</v>
      </c>
      <c r="CG11" s="140">
        <v>2621.0133333333338</v>
      </c>
      <c r="CH11" s="140" t="s">
        <v>93</v>
      </c>
      <c r="CI11" s="140"/>
      <c r="CJ11" s="140"/>
      <c r="CK11" s="140"/>
      <c r="CL11" s="238"/>
      <c r="CN11" s="262"/>
    </row>
    <row r="12" spans="1:95" ht="15" hidden="1" customHeight="1" x14ac:dyDescent="0.3">
      <c r="A12" s="100">
        <v>8</v>
      </c>
      <c r="B12" s="251" t="s">
        <v>145</v>
      </c>
      <c r="C12" s="258" t="s">
        <v>242</v>
      </c>
      <c r="D12" s="258"/>
      <c r="E12" s="241" t="s">
        <v>128</v>
      </c>
      <c r="F12" s="236">
        <v>2018</v>
      </c>
      <c r="G12" s="110">
        <v>35</v>
      </c>
      <c r="H12" s="114">
        <v>25.475000000000001</v>
      </c>
      <c r="I12" s="114">
        <v>27.324999999999999</v>
      </c>
      <c r="J12" s="114">
        <v>7.7450000000000001</v>
      </c>
      <c r="K12" s="114">
        <v>461</v>
      </c>
      <c r="L12" s="114">
        <v>276.60000000000002</v>
      </c>
      <c r="M12" s="114">
        <v>141.27500000000001</v>
      </c>
      <c r="N12" s="114">
        <v>0</v>
      </c>
      <c r="O12" s="114">
        <v>141.27500000000001</v>
      </c>
      <c r="P12" s="114">
        <v>31.349999999999998</v>
      </c>
      <c r="Q12" s="114">
        <v>54.454500000000003</v>
      </c>
      <c r="R12" s="114">
        <v>0.77552500000000002</v>
      </c>
      <c r="S12" s="114">
        <v>143.55000000000001</v>
      </c>
      <c r="T12" s="114">
        <v>2.2750000000000057</v>
      </c>
      <c r="U12" s="114">
        <v>86.075000000000003</v>
      </c>
      <c r="V12" s="114">
        <v>56.622500000000002</v>
      </c>
      <c r="W12" s="114">
        <v>34.43</v>
      </c>
      <c r="X12" s="114">
        <v>13.75</v>
      </c>
      <c r="Y12" s="114">
        <v>0.69</v>
      </c>
      <c r="Z12" s="114">
        <v>0.47160000000000002</v>
      </c>
      <c r="AA12" s="114">
        <v>9.7154999999999987</v>
      </c>
      <c r="AB12" s="114">
        <v>2.718</v>
      </c>
      <c r="AC12" s="116" t="s">
        <v>93</v>
      </c>
      <c r="AD12" s="114">
        <v>6.9250000000000007</v>
      </c>
      <c r="AE12" s="114">
        <v>12</v>
      </c>
      <c r="AF12" s="114">
        <v>36</v>
      </c>
      <c r="AG12" s="114">
        <v>37.5</v>
      </c>
      <c r="AH12" s="114">
        <v>314.10000000000002</v>
      </c>
      <c r="AI12" s="114" t="s">
        <v>93</v>
      </c>
      <c r="AJ12" s="114">
        <v>43.532494211306499</v>
      </c>
      <c r="AK12" s="114">
        <v>4.3532494211306503</v>
      </c>
      <c r="AL12" s="116">
        <v>5.8705882352941177E-2</v>
      </c>
      <c r="AM12" s="116">
        <v>1.7500000000000002E-2</v>
      </c>
      <c r="AN12" s="116">
        <v>0.28649999999999998</v>
      </c>
      <c r="AO12" s="116" t="s">
        <v>94</v>
      </c>
      <c r="AP12" s="116" t="s">
        <v>94</v>
      </c>
      <c r="AQ12" s="116" t="s">
        <v>94</v>
      </c>
      <c r="AR12" s="116" t="s">
        <v>94</v>
      </c>
      <c r="AS12" s="116" t="s">
        <v>94</v>
      </c>
      <c r="AT12" s="116" t="s">
        <v>94</v>
      </c>
      <c r="AU12" s="116">
        <v>8.865671641791046E-3</v>
      </c>
      <c r="AV12" s="117" t="s">
        <v>93</v>
      </c>
      <c r="AW12" s="117" t="s">
        <v>93</v>
      </c>
      <c r="AX12" s="117" t="s">
        <v>93</v>
      </c>
      <c r="AY12" s="117" t="s">
        <v>93</v>
      </c>
      <c r="AZ12" s="117">
        <v>3.4500000000000003E-2</v>
      </c>
      <c r="BA12" s="114" t="s">
        <v>93</v>
      </c>
      <c r="BB12" s="114" t="s">
        <v>94</v>
      </c>
      <c r="BC12" s="116" t="s">
        <v>93</v>
      </c>
      <c r="BD12" s="116" t="s">
        <v>93</v>
      </c>
      <c r="BE12" s="116" t="s">
        <v>93</v>
      </c>
      <c r="BF12" s="159" t="s">
        <v>93</v>
      </c>
      <c r="BG12" s="159" t="s">
        <v>93</v>
      </c>
      <c r="BH12" s="159" t="s">
        <v>93</v>
      </c>
      <c r="BI12" s="159" t="s">
        <v>93</v>
      </c>
      <c r="BJ12" s="159" t="s">
        <v>93</v>
      </c>
      <c r="BK12" s="159" t="s">
        <v>93</v>
      </c>
      <c r="BL12" s="159" t="s">
        <v>93</v>
      </c>
      <c r="BM12" s="159" t="s">
        <v>94</v>
      </c>
      <c r="BN12" s="159" t="s">
        <v>94</v>
      </c>
      <c r="BO12" s="159" t="s">
        <v>93</v>
      </c>
      <c r="BP12" s="159" t="s">
        <v>93</v>
      </c>
      <c r="BQ12" s="159" t="s">
        <v>93</v>
      </c>
      <c r="BR12" s="159" t="s">
        <v>94</v>
      </c>
      <c r="BS12" s="159" t="s">
        <v>94</v>
      </c>
      <c r="BT12" s="159" t="s">
        <v>93</v>
      </c>
      <c r="BU12" s="159" t="s">
        <v>94</v>
      </c>
      <c r="BV12" s="159" t="s">
        <v>93</v>
      </c>
      <c r="BW12" s="159" t="s">
        <v>93</v>
      </c>
      <c r="BX12" s="159" t="s">
        <v>93</v>
      </c>
      <c r="BY12" s="130">
        <v>43117</v>
      </c>
      <c r="BZ12" s="130">
        <v>6900</v>
      </c>
      <c r="CA12" s="130">
        <v>5883</v>
      </c>
      <c r="CB12" s="130">
        <v>2058</v>
      </c>
      <c r="CC12" s="134"/>
      <c r="CD12" s="140">
        <v>492</v>
      </c>
      <c r="CE12" s="140">
        <v>342</v>
      </c>
      <c r="CF12" s="140">
        <v>172</v>
      </c>
      <c r="CG12" s="140">
        <v>1049</v>
      </c>
      <c r="CH12" s="140" t="s">
        <v>93</v>
      </c>
      <c r="CI12" s="140"/>
      <c r="CJ12" s="140"/>
      <c r="CK12" s="140"/>
      <c r="CL12" s="238"/>
      <c r="CN12" s="262"/>
    </row>
    <row r="13" spans="1:95" ht="15" hidden="1" customHeight="1" x14ac:dyDescent="0.3">
      <c r="A13" s="100">
        <v>9</v>
      </c>
      <c r="B13" s="251" t="s">
        <v>145</v>
      </c>
      <c r="C13" s="258" t="s">
        <v>243</v>
      </c>
      <c r="D13" s="258"/>
      <c r="E13" s="240" t="s">
        <v>129</v>
      </c>
      <c r="F13" s="236">
        <v>2018</v>
      </c>
      <c r="G13" s="110">
        <v>45</v>
      </c>
      <c r="H13" s="114">
        <v>91.433333333333337</v>
      </c>
      <c r="I13" s="114">
        <v>23.016666666666666</v>
      </c>
      <c r="J13" s="114">
        <v>7.4766666666666666</v>
      </c>
      <c r="K13" s="114">
        <v>583.16666666666674</v>
      </c>
      <c r="L13" s="114">
        <v>349.9</v>
      </c>
      <c r="M13" s="114">
        <v>171.53333333333333</v>
      </c>
      <c r="N13" s="114">
        <v>0</v>
      </c>
      <c r="O13" s="114">
        <v>171.53333333333333</v>
      </c>
      <c r="P13" s="114">
        <v>53.858333333333334</v>
      </c>
      <c r="Q13" s="114">
        <v>63.75033333333333</v>
      </c>
      <c r="R13" s="114">
        <v>0.18766666666666665</v>
      </c>
      <c r="S13" s="114">
        <v>169.26666666666668</v>
      </c>
      <c r="T13" s="114">
        <v>-2.2666666666666515</v>
      </c>
      <c r="U13" s="114">
        <v>95.075000000000003</v>
      </c>
      <c r="V13" s="114">
        <v>71.817920000000015</v>
      </c>
      <c r="W13" s="114">
        <v>38.03</v>
      </c>
      <c r="X13" s="114">
        <v>17.440000000000001</v>
      </c>
      <c r="Y13" s="114">
        <v>2.4000000000000004</v>
      </c>
      <c r="Z13" s="114">
        <v>0.52969999999999995</v>
      </c>
      <c r="AA13" s="114">
        <v>11.561333333333334</v>
      </c>
      <c r="AB13" s="114">
        <v>1.9218833333333332</v>
      </c>
      <c r="AC13" s="116" t="s">
        <v>93</v>
      </c>
      <c r="AD13" s="114">
        <v>7.0666666666666664</v>
      </c>
      <c r="AE13" s="114">
        <v>4.7</v>
      </c>
      <c r="AF13" s="114">
        <v>24.533333333333335</v>
      </c>
      <c r="AG13" s="114">
        <v>61.166666666666671</v>
      </c>
      <c r="AH13" s="114">
        <v>411.06666666666666</v>
      </c>
      <c r="AI13" s="114" t="s">
        <v>93</v>
      </c>
      <c r="AJ13" s="114">
        <v>61.363602702726865</v>
      </c>
      <c r="AK13" s="114">
        <v>6.1363602702726867</v>
      </c>
      <c r="AL13" s="116">
        <v>0.36249999999999999</v>
      </c>
      <c r="AM13" s="116">
        <v>1.8499999999999999E-2</v>
      </c>
      <c r="AN13" s="116">
        <v>0.6865</v>
      </c>
      <c r="AO13" s="116" t="s">
        <v>94</v>
      </c>
      <c r="AP13" s="116" t="s">
        <v>94</v>
      </c>
      <c r="AQ13" s="116" t="s">
        <v>94</v>
      </c>
      <c r="AR13" s="116" t="s">
        <v>94</v>
      </c>
      <c r="AS13" s="116" t="s">
        <v>94</v>
      </c>
      <c r="AT13" s="116" t="s">
        <v>94</v>
      </c>
      <c r="AU13" s="116">
        <v>1.7500000000000002E-2</v>
      </c>
      <c r="AV13" s="117" t="s">
        <v>93</v>
      </c>
      <c r="AW13" s="117" t="s">
        <v>93</v>
      </c>
      <c r="AX13" s="117" t="s">
        <v>93</v>
      </c>
      <c r="AY13" s="117" t="s">
        <v>93</v>
      </c>
      <c r="AZ13" s="117">
        <v>5.6500000000000002E-2</v>
      </c>
      <c r="BA13" s="114" t="s">
        <v>93</v>
      </c>
      <c r="BB13" s="114" t="s">
        <v>94</v>
      </c>
      <c r="BC13" s="116" t="s">
        <v>93</v>
      </c>
      <c r="BD13" s="116" t="s">
        <v>93</v>
      </c>
      <c r="BE13" s="116" t="s">
        <v>93</v>
      </c>
      <c r="BF13" s="159" t="s">
        <v>93</v>
      </c>
      <c r="BG13" s="159" t="s">
        <v>93</v>
      </c>
      <c r="BH13" s="159" t="s">
        <v>93</v>
      </c>
      <c r="BI13" s="159" t="s">
        <v>93</v>
      </c>
      <c r="BJ13" s="159" t="s">
        <v>93</v>
      </c>
      <c r="BK13" s="159" t="s">
        <v>93</v>
      </c>
      <c r="BL13" s="159" t="s">
        <v>93</v>
      </c>
      <c r="BM13" s="159" t="s">
        <v>94</v>
      </c>
      <c r="BN13" s="159" t="s">
        <v>94</v>
      </c>
      <c r="BO13" s="159" t="s">
        <v>93</v>
      </c>
      <c r="BP13" s="159" t="s">
        <v>93</v>
      </c>
      <c r="BQ13" s="159" t="s">
        <v>93</v>
      </c>
      <c r="BR13" s="159" t="s">
        <v>94</v>
      </c>
      <c r="BS13" s="159" t="s">
        <v>94</v>
      </c>
      <c r="BT13" s="159" t="s">
        <v>93</v>
      </c>
      <c r="BU13" s="159" t="s">
        <v>94</v>
      </c>
      <c r="BV13" s="159" t="s">
        <v>93</v>
      </c>
      <c r="BW13" s="159" t="s">
        <v>93</v>
      </c>
      <c r="BX13" s="159" t="s">
        <v>93</v>
      </c>
      <c r="BY13" s="130">
        <v>19600</v>
      </c>
      <c r="BZ13" s="130">
        <v>4000</v>
      </c>
      <c r="CA13" s="130">
        <v>4100</v>
      </c>
      <c r="CB13" s="130">
        <v>2820</v>
      </c>
      <c r="CC13" s="134"/>
      <c r="CD13" s="140">
        <v>743</v>
      </c>
      <c r="CE13" s="140">
        <v>194</v>
      </c>
      <c r="CF13" s="140">
        <v>72</v>
      </c>
      <c r="CG13" s="140">
        <v>771</v>
      </c>
      <c r="CH13" s="140" t="s">
        <v>93</v>
      </c>
      <c r="CI13" s="140"/>
      <c r="CJ13" s="140"/>
      <c r="CK13" s="140"/>
      <c r="CL13" s="238"/>
      <c r="CN13" s="262"/>
    </row>
    <row r="14" spans="1:95" ht="15" hidden="1" customHeight="1" x14ac:dyDescent="0.3">
      <c r="A14" s="100">
        <v>10</v>
      </c>
      <c r="B14" s="251" t="s">
        <v>145</v>
      </c>
      <c r="C14" s="258" t="s">
        <v>244</v>
      </c>
      <c r="D14" s="258"/>
      <c r="E14" s="240" t="s">
        <v>130</v>
      </c>
      <c r="F14" s="236">
        <v>2018</v>
      </c>
      <c r="G14" s="110">
        <v>35</v>
      </c>
      <c r="H14" s="114">
        <v>40.450000000000003</v>
      </c>
      <c r="I14" s="114">
        <v>22.766666666666666</v>
      </c>
      <c r="J14" s="114">
        <v>7.7</v>
      </c>
      <c r="K14" s="114">
        <v>617.16666666666674</v>
      </c>
      <c r="L14" s="114">
        <v>370.3</v>
      </c>
      <c r="M14" s="114">
        <v>178.76666666666665</v>
      </c>
      <c r="N14" s="114">
        <v>0</v>
      </c>
      <c r="O14" s="114">
        <v>178.76666666666665</v>
      </c>
      <c r="P14" s="114">
        <v>61.5</v>
      </c>
      <c r="Q14" s="114">
        <v>69.16716666666666</v>
      </c>
      <c r="R14" s="114">
        <v>0.14903333333333332</v>
      </c>
      <c r="S14" s="114">
        <v>171.86666666666667</v>
      </c>
      <c r="T14" s="114">
        <v>-6.8999999999999773</v>
      </c>
      <c r="U14" s="114">
        <v>90.275000000000006</v>
      </c>
      <c r="V14" s="114">
        <v>81.00106000000001</v>
      </c>
      <c r="W14" s="114">
        <v>36.11</v>
      </c>
      <c r="X14" s="114">
        <v>19.670000000000002</v>
      </c>
      <c r="Y14" s="114">
        <v>4.04</v>
      </c>
      <c r="Z14" s="114">
        <v>0.64354999999999996</v>
      </c>
      <c r="AA14" s="114">
        <v>10.596883333333334</v>
      </c>
      <c r="AB14" s="114">
        <v>2.0615666666666668</v>
      </c>
      <c r="AC14" s="116" t="s">
        <v>93</v>
      </c>
      <c r="AD14" s="114">
        <v>7.3666666666666671</v>
      </c>
      <c r="AE14" s="114">
        <v>4</v>
      </c>
      <c r="AF14" s="114">
        <v>27.200000000000003</v>
      </c>
      <c r="AG14" s="114">
        <v>49.666666666666671</v>
      </c>
      <c r="AH14" s="114">
        <v>419.9666666666667</v>
      </c>
      <c r="AI14" s="114" t="s">
        <v>93</v>
      </c>
      <c r="AJ14" s="114">
        <v>72.773581027860416</v>
      </c>
      <c r="AK14" s="114">
        <v>7.2773581027860414</v>
      </c>
      <c r="AL14" s="116">
        <v>0.19600000000000001</v>
      </c>
      <c r="AM14" s="116">
        <v>3.6499999999999998E-2</v>
      </c>
      <c r="AN14" s="116">
        <v>0.41149999999999998</v>
      </c>
      <c r="AO14" s="116" t="s">
        <v>94</v>
      </c>
      <c r="AP14" s="116" t="s">
        <v>94</v>
      </c>
      <c r="AQ14" s="116" t="s">
        <v>94</v>
      </c>
      <c r="AR14" s="116" t="s">
        <v>94</v>
      </c>
      <c r="AS14" s="116">
        <v>6.0000000000000001E-3</v>
      </c>
      <c r="AT14" s="116" t="s">
        <v>94</v>
      </c>
      <c r="AU14" s="116">
        <v>2.6499999999999999E-2</v>
      </c>
      <c r="AV14" s="117" t="s">
        <v>93</v>
      </c>
      <c r="AW14" s="117" t="s">
        <v>93</v>
      </c>
      <c r="AX14" s="117" t="s">
        <v>93</v>
      </c>
      <c r="AY14" s="117" t="s">
        <v>93</v>
      </c>
      <c r="AZ14" s="117">
        <v>3.7000000000000005E-2</v>
      </c>
      <c r="BA14" s="114" t="s">
        <v>93</v>
      </c>
      <c r="BB14" s="114">
        <v>2.5000000000000001E-2</v>
      </c>
      <c r="BC14" s="116" t="s">
        <v>93</v>
      </c>
      <c r="BD14" s="116" t="s">
        <v>93</v>
      </c>
      <c r="BE14" s="116" t="s">
        <v>93</v>
      </c>
      <c r="BF14" s="159" t="s">
        <v>93</v>
      </c>
      <c r="BG14" s="159" t="s">
        <v>93</v>
      </c>
      <c r="BH14" s="159" t="s">
        <v>93</v>
      </c>
      <c r="BI14" s="159" t="s">
        <v>93</v>
      </c>
      <c r="BJ14" s="159" t="s">
        <v>93</v>
      </c>
      <c r="BK14" s="159" t="s">
        <v>93</v>
      </c>
      <c r="BL14" s="159" t="s">
        <v>93</v>
      </c>
      <c r="BM14" s="159" t="s">
        <v>94</v>
      </c>
      <c r="BN14" s="159" t="s">
        <v>94</v>
      </c>
      <c r="BO14" s="159" t="s">
        <v>93</v>
      </c>
      <c r="BP14" s="159" t="s">
        <v>94</v>
      </c>
      <c r="BQ14" s="159" t="s">
        <v>93</v>
      </c>
      <c r="BR14" s="159" t="s">
        <v>94</v>
      </c>
      <c r="BS14" s="159" t="s">
        <v>94</v>
      </c>
      <c r="BT14" s="159" t="s">
        <v>93</v>
      </c>
      <c r="BU14" s="159" t="s">
        <v>94</v>
      </c>
      <c r="BV14" s="159" t="s">
        <v>94</v>
      </c>
      <c r="BW14" s="159" t="s">
        <v>93</v>
      </c>
      <c r="BX14" s="159" t="s">
        <v>93</v>
      </c>
      <c r="BY14" s="130">
        <v>7000</v>
      </c>
      <c r="BZ14" s="130">
        <v>2750</v>
      </c>
      <c r="CA14" s="130">
        <v>16980</v>
      </c>
      <c r="CB14" s="130">
        <v>5682</v>
      </c>
      <c r="CC14" s="134"/>
      <c r="CD14" s="140">
        <v>347</v>
      </c>
      <c r="CE14" s="140">
        <v>211</v>
      </c>
      <c r="CF14" s="140">
        <v>237</v>
      </c>
      <c r="CG14" s="140">
        <v>981</v>
      </c>
      <c r="CH14" s="140" t="s">
        <v>93</v>
      </c>
      <c r="CI14" s="140"/>
      <c r="CJ14" s="140"/>
      <c r="CK14" s="140"/>
      <c r="CL14" s="238"/>
      <c r="CN14" s="262"/>
    </row>
    <row r="15" spans="1:95" ht="18" hidden="1" customHeight="1" x14ac:dyDescent="0.3">
      <c r="A15" s="100">
        <v>11</v>
      </c>
      <c r="B15" s="251" t="s">
        <v>145</v>
      </c>
      <c r="C15" s="258" t="s">
        <v>245</v>
      </c>
      <c r="D15" s="258"/>
      <c r="E15" s="241" t="s">
        <v>131</v>
      </c>
      <c r="F15" s="236">
        <v>2018</v>
      </c>
      <c r="G15" s="110">
        <v>22.5</v>
      </c>
      <c r="H15" s="114">
        <v>7.27</v>
      </c>
      <c r="I15" s="114">
        <v>21.774999999999999</v>
      </c>
      <c r="J15" s="114">
        <v>7.6400000000000006</v>
      </c>
      <c r="K15" s="114">
        <v>682.25</v>
      </c>
      <c r="L15" s="114">
        <v>409.4</v>
      </c>
      <c r="M15" s="114">
        <v>182.85</v>
      </c>
      <c r="N15" s="114">
        <v>0</v>
      </c>
      <c r="O15" s="114">
        <v>182.85</v>
      </c>
      <c r="P15" s="114">
        <v>75.075000000000003</v>
      </c>
      <c r="Q15" s="114">
        <v>57.5</v>
      </c>
      <c r="R15" s="114">
        <v>0.28349999999999997</v>
      </c>
      <c r="S15" s="114">
        <v>186.75</v>
      </c>
      <c r="T15" s="114">
        <v>3.9000000000000057</v>
      </c>
      <c r="U15" s="114">
        <v>106.1</v>
      </c>
      <c r="V15" s="114">
        <v>80.012740000000008</v>
      </c>
      <c r="W15" s="114">
        <v>42.44</v>
      </c>
      <c r="X15" s="114">
        <v>19.43</v>
      </c>
      <c r="Y15" s="114">
        <v>2.6520000000000001</v>
      </c>
      <c r="Z15" s="114">
        <v>0.6028</v>
      </c>
      <c r="AA15" s="114">
        <v>8.6692</v>
      </c>
      <c r="AB15" s="114">
        <v>2.83</v>
      </c>
      <c r="AC15" s="116" t="s">
        <v>93</v>
      </c>
      <c r="AD15" s="114">
        <v>5.8249999999999993</v>
      </c>
      <c r="AE15" s="114">
        <v>15</v>
      </c>
      <c r="AF15" s="114">
        <v>32</v>
      </c>
      <c r="AG15" s="114">
        <v>62</v>
      </c>
      <c r="AH15" s="114">
        <v>471.4</v>
      </c>
      <c r="AI15" s="114" t="s">
        <v>93</v>
      </c>
      <c r="AJ15" s="114">
        <v>74.165115454964862</v>
      </c>
      <c r="AK15" s="114">
        <v>7.4165115454964861</v>
      </c>
      <c r="AL15" s="116">
        <v>0.13489999999999999</v>
      </c>
      <c r="AM15" s="116">
        <v>2.2033333333333335E-2</v>
      </c>
      <c r="AN15" s="116">
        <v>0.21333333333333335</v>
      </c>
      <c r="AO15" s="116" t="s">
        <v>94</v>
      </c>
      <c r="AP15" s="116">
        <v>1E-3</v>
      </c>
      <c r="AQ15" s="116" t="s">
        <v>94</v>
      </c>
      <c r="AR15" s="116" t="s">
        <v>94</v>
      </c>
      <c r="AS15" s="116">
        <v>1.2999999999999999E-2</v>
      </c>
      <c r="AT15" s="116" t="s">
        <v>94</v>
      </c>
      <c r="AU15" s="116">
        <v>2.4733333333333329E-2</v>
      </c>
      <c r="AV15" s="117" t="s">
        <v>93</v>
      </c>
      <c r="AW15" s="117" t="s">
        <v>93</v>
      </c>
      <c r="AX15" s="117" t="s">
        <v>93</v>
      </c>
      <c r="AY15" s="117" t="s">
        <v>93</v>
      </c>
      <c r="AZ15" s="117">
        <v>3.6666666666666667E-2</v>
      </c>
      <c r="BA15" s="114" t="s">
        <v>93</v>
      </c>
      <c r="BB15" s="114">
        <v>1.3000000000000001E-2</v>
      </c>
      <c r="BC15" s="116" t="s">
        <v>93</v>
      </c>
      <c r="BD15" s="116" t="s">
        <v>93</v>
      </c>
      <c r="BE15" s="116" t="s">
        <v>93</v>
      </c>
      <c r="BF15" s="159" t="s">
        <v>93</v>
      </c>
      <c r="BG15" s="159" t="s">
        <v>93</v>
      </c>
      <c r="BH15" s="159" t="s">
        <v>93</v>
      </c>
      <c r="BI15" s="159" t="s">
        <v>93</v>
      </c>
      <c r="BJ15" s="159" t="s">
        <v>93</v>
      </c>
      <c r="BK15" s="159" t="s">
        <v>93</v>
      </c>
      <c r="BL15" s="159" t="s">
        <v>93</v>
      </c>
      <c r="BM15" s="159" t="s">
        <v>94</v>
      </c>
      <c r="BN15" s="159" t="s">
        <v>94</v>
      </c>
      <c r="BO15" s="159" t="s">
        <v>93</v>
      </c>
      <c r="BP15" s="159" t="s">
        <v>93</v>
      </c>
      <c r="BQ15" s="159" t="s">
        <v>93</v>
      </c>
      <c r="BR15" s="159" t="s">
        <v>94</v>
      </c>
      <c r="BS15" s="159" t="s">
        <v>94</v>
      </c>
      <c r="BT15" s="159" t="s">
        <v>93</v>
      </c>
      <c r="BU15" s="159" t="s">
        <v>94</v>
      </c>
      <c r="BV15" s="159" t="s">
        <v>93</v>
      </c>
      <c r="BW15" s="159" t="s">
        <v>93</v>
      </c>
      <c r="BX15" s="159" t="s">
        <v>93</v>
      </c>
      <c r="BY15" s="130">
        <v>7316</v>
      </c>
      <c r="BZ15" s="130">
        <v>1200</v>
      </c>
      <c r="CA15" s="130">
        <v>11620</v>
      </c>
      <c r="CB15" s="130">
        <v>2302</v>
      </c>
      <c r="CC15" s="134"/>
      <c r="CD15" s="140">
        <v>286.93333333333322</v>
      </c>
      <c r="CE15" s="140">
        <v>363.94666666666666</v>
      </c>
      <c r="CF15" s="140">
        <v>209.49333333333331</v>
      </c>
      <c r="CG15" s="140">
        <v>919.25333333333322</v>
      </c>
      <c r="CH15" s="140" t="s">
        <v>93</v>
      </c>
      <c r="CI15" s="140"/>
      <c r="CJ15" s="140"/>
      <c r="CK15" s="140"/>
      <c r="CL15" s="238"/>
      <c r="CN15" s="262"/>
    </row>
    <row r="16" spans="1:95" ht="18.75" customHeight="1" x14ac:dyDescent="0.3">
      <c r="A16" s="100">
        <v>12</v>
      </c>
      <c r="B16" s="251" t="s">
        <v>145</v>
      </c>
      <c r="C16" s="258" t="s">
        <v>246</v>
      </c>
      <c r="D16" s="258"/>
      <c r="E16" s="240" t="s">
        <v>132</v>
      </c>
      <c r="F16" s="236">
        <v>2018</v>
      </c>
      <c r="G16" s="110">
        <v>61.666666666666671</v>
      </c>
      <c r="H16" s="114">
        <v>35.466666666666669</v>
      </c>
      <c r="I16" s="114">
        <v>20.083333333333336</v>
      </c>
      <c r="J16" s="114">
        <v>7.69</v>
      </c>
      <c r="K16" s="114">
        <v>765</v>
      </c>
      <c r="L16" s="114">
        <v>468</v>
      </c>
      <c r="M16" s="114">
        <v>190.8</v>
      </c>
      <c r="N16" s="114">
        <v>0</v>
      </c>
      <c r="O16" s="114">
        <v>190.8</v>
      </c>
      <c r="P16" s="114">
        <v>80.191666666666663</v>
      </c>
      <c r="Q16" s="114">
        <v>85.235666666666674</v>
      </c>
      <c r="R16" s="114">
        <v>0.32393333333333335</v>
      </c>
      <c r="S16" s="114">
        <v>201.23333333333335</v>
      </c>
      <c r="T16" s="114">
        <v>10.433333333333337</v>
      </c>
      <c r="U16" s="114">
        <v>126.52500000000001</v>
      </c>
      <c r="V16" s="114">
        <v>77.418400000000005</v>
      </c>
      <c r="W16" s="114">
        <v>50.61</v>
      </c>
      <c r="X16" s="114">
        <v>18.8</v>
      </c>
      <c r="Y16" s="114">
        <v>4.7</v>
      </c>
      <c r="Z16" s="114">
        <v>0.54310000000000003</v>
      </c>
      <c r="AA16" s="114">
        <v>8.1173333333333328</v>
      </c>
      <c r="AB16" s="114">
        <v>3.1583333333333332</v>
      </c>
      <c r="AC16" s="116" t="s">
        <v>93</v>
      </c>
      <c r="AD16" s="114">
        <v>6.5333333333333332</v>
      </c>
      <c r="AE16" s="114">
        <v>15</v>
      </c>
      <c r="AF16" s="114">
        <v>36.799999999999997</v>
      </c>
      <c r="AG16" s="114">
        <v>58</v>
      </c>
      <c r="AH16" s="114">
        <v>526</v>
      </c>
      <c r="AI16" s="114" t="s">
        <v>93</v>
      </c>
      <c r="AJ16" s="114">
        <v>87.099943579048031</v>
      </c>
      <c r="AK16" s="114">
        <v>8.7099943579048027</v>
      </c>
      <c r="AL16" s="116">
        <v>0.44850000000000001</v>
      </c>
      <c r="AM16" s="116">
        <v>2.8500000000000001E-2</v>
      </c>
      <c r="AN16" s="116">
        <v>0.67</v>
      </c>
      <c r="AO16" s="116" t="s">
        <v>94</v>
      </c>
      <c r="AP16" s="116" t="s">
        <v>94</v>
      </c>
      <c r="AQ16" s="116" t="s">
        <v>94</v>
      </c>
      <c r="AR16" s="116" t="s">
        <v>94</v>
      </c>
      <c r="AS16" s="116" t="s">
        <v>94</v>
      </c>
      <c r="AT16" s="116" t="s">
        <v>94</v>
      </c>
      <c r="AU16" s="116">
        <v>4.0000000000000001E-3</v>
      </c>
      <c r="AV16" s="117" t="s">
        <v>93</v>
      </c>
      <c r="AW16" s="117" t="s">
        <v>93</v>
      </c>
      <c r="AX16" s="117" t="s">
        <v>93</v>
      </c>
      <c r="AY16" s="117" t="s">
        <v>93</v>
      </c>
      <c r="AZ16" s="117">
        <v>3.6000000000000004E-2</v>
      </c>
      <c r="BA16" s="114" t="s">
        <v>93</v>
      </c>
      <c r="BB16" s="114" t="s">
        <v>94</v>
      </c>
      <c r="BC16" s="116" t="s">
        <v>93</v>
      </c>
      <c r="BD16" s="116" t="s">
        <v>93</v>
      </c>
      <c r="BE16" s="116" t="s">
        <v>93</v>
      </c>
      <c r="BF16" s="159" t="s">
        <v>93</v>
      </c>
      <c r="BG16" s="159" t="s">
        <v>93</v>
      </c>
      <c r="BH16" s="159" t="s">
        <v>93</v>
      </c>
      <c r="BI16" s="159" t="s">
        <v>93</v>
      </c>
      <c r="BJ16" s="159" t="s">
        <v>93</v>
      </c>
      <c r="BK16" s="159" t="s">
        <v>93</v>
      </c>
      <c r="BL16" s="159" t="s">
        <v>93</v>
      </c>
      <c r="BM16" s="159" t="s">
        <v>94</v>
      </c>
      <c r="BN16" s="159" t="s">
        <v>94</v>
      </c>
      <c r="BO16" s="159" t="s">
        <v>93</v>
      </c>
      <c r="BP16" s="159" t="s">
        <v>93</v>
      </c>
      <c r="BQ16" s="159" t="s">
        <v>93</v>
      </c>
      <c r="BR16" s="159" t="s">
        <v>94</v>
      </c>
      <c r="BS16" s="159" t="s">
        <v>94</v>
      </c>
      <c r="BT16" s="159" t="s">
        <v>93</v>
      </c>
      <c r="BU16" s="159" t="s">
        <v>94</v>
      </c>
      <c r="BV16" s="159" t="s">
        <v>93</v>
      </c>
      <c r="BW16" s="159" t="s">
        <v>93</v>
      </c>
      <c r="BX16" s="159" t="s">
        <v>93</v>
      </c>
      <c r="BY16" s="130">
        <v>9060</v>
      </c>
      <c r="BZ16" s="130">
        <v>2500</v>
      </c>
      <c r="CA16" s="130">
        <v>9100</v>
      </c>
      <c r="CB16" s="130">
        <v>3260</v>
      </c>
      <c r="CC16" s="134"/>
      <c r="CD16" s="140">
        <v>0</v>
      </c>
      <c r="CE16" s="140">
        <v>0</v>
      </c>
      <c r="CF16" s="140">
        <v>0</v>
      </c>
      <c r="CG16" s="140">
        <v>0</v>
      </c>
      <c r="CH16" s="140">
        <v>0</v>
      </c>
      <c r="CI16" s="140"/>
      <c r="CJ16" s="140"/>
      <c r="CK16" s="140"/>
      <c r="CL16" s="238"/>
      <c r="CN16" s="262"/>
    </row>
    <row r="17" spans="1:95" ht="15" customHeight="1" x14ac:dyDescent="0.3">
      <c r="A17" s="270">
        <v>1</v>
      </c>
      <c r="B17" s="251" t="s">
        <v>145</v>
      </c>
      <c r="C17" s="258" t="s">
        <v>223</v>
      </c>
      <c r="D17" s="258"/>
      <c r="E17" s="240" t="s">
        <v>121</v>
      </c>
      <c r="F17" s="236">
        <v>2019</v>
      </c>
      <c r="G17" s="110">
        <v>52.5</v>
      </c>
      <c r="H17" s="114">
        <v>25.4</v>
      </c>
      <c r="I17" s="114">
        <v>16.899999999999999</v>
      </c>
      <c r="J17" s="114">
        <v>7.9</v>
      </c>
      <c r="K17" s="114">
        <v>798.25</v>
      </c>
      <c r="L17" s="114">
        <v>488.95</v>
      </c>
      <c r="M17" s="114">
        <v>207.75</v>
      </c>
      <c r="N17" s="114">
        <v>0</v>
      </c>
      <c r="O17" s="114">
        <v>207.75</v>
      </c>
      <c r="P17" s="114">
        <v>90</v>
      </c>
      <c r="Q17" s="114">
        <v>93.884999999999991</v>
      </c>
      <c r="R17" s="114">
        <v>0.19337500000000002</v>
      </c>
      <c r="S17" s="114">
        <v>211.9</v>
      </c>
      <c r="T17" s="114">
        <v>4.1500000000000057</v>
      </c>
      <c r="U17" s="114">
        <v>125.325</v>
      </c>
      <c r="V17" s="114">
        <v>95.661140000000003</v>
      </c>
      <c r="W17" s="114">
        <v>50.13</v>
      </c>
      <c r="X17" s="114">
        <v>23.23</v>
      </c>
      <c r="Y17" s="114">
        <v>5.25</v>
      </c>
      <c r="Z17" s="114">
        <v>0.47175</v>
      </c>
      <c r="AA17" s="114">
        <v>9.5075000000000003</v>
      </c>
      <c r="AB17" s="114">
        <v>2.5660999999999996</v>
      </c>
      <c r="AC17" s="116" t="s">
        <v>93</v>
      </c>
      <c r="AD17" s="114">
        <v>8.9250000000000007</v>
      </c>
      <c r="AE17" s="114">
        <v>5.25</v>
      </c>
      <c r="AF17" s="114">
        <v>34.400000000000006</v>
      </c>
      <c r="AG17" s="114">
        <v>38.5</v>
      </c>
      <c r="AH17" s="114">
        <v>527.45000000000005</v>
      </c>
      <c r="AI17" s="114" t="s">
        <v>93</v>
      </c>
      <c r="AJ17" s="114">
        <v>96.693632649049604</v>
      </c>
      <c r="AK17" s="114">
        <v>9.6693632649049608</v>
      </c>
      <c r="AL17" s="116">
        <v>0.185</v>
      </c>
      <c r="AM17" s="116">
        <v>2.0500000000000001E-2</v>
      </c>
      <c r="AN17" s="116">
        <v>0.36499999999999999</v>
      </c>
      <c r="AO17" s="116" t="s">
        <v>94</v>
      </c>
      <c r="AP17" s="116" t="s">
        <v>94</v>
      </c>
      <c r="AQ17" s="116" t="s">
        <v>94</v>
      </c>
      <c r="AR17" s="116" t="s">
        <v>94</v>
      </c>
      <c r="AS17" s="116">
        <v>1E-3</v>
      </c>
      <c r="AT17" s="116" t="s">
        <v>94</v>
      </c>
      <c r="AU17" s="116">
        <v>8.9999999999999993E-3</v>
      </c>
      <c r="AV17" s="117" t="s">
        <v>93</v>
      </c>
      <c r="AW17" s="117" t="s">
        <v>93</v>
      </c>
      <c r="AX17" s="117" t="s">
        <v>93</v>
      </c>
      <c r="AY17" s="117" t="s">
        <v>93</v>
      </c>
      <c r="AZ17" s="117">
        <v>2.4E-2</v>
      </c>
      <c r="BA17" s="114" t="s">
        <v>93</v>
      </c>
      <c r="BB17" s="117" t="s">
        <v>93</v>
      </c>
      <c r="BC17" s="116" t="s">
        <v>93</v>
      </c>
      <c r="BD17" s="116" t="s">
        <v>93</v>
      </c>
      <c r="BE17" s="116" t="s">
        <v>93</v>
      </c>
      <c r="BF17" s="159" t="s">
        <v>94</v>
      </c>
      <c r="BG17" s="159" t="s">
        <v>93</v>
      </c>
      <c r="BH17" s="159" t="s">
        <v>93</v>
      </c>
      <c r="BI17" s="159" t="s">
        <v>93</v>
      </c>
      <c r="BJ17" s="159" t="s">
        <v>93</v>
      </c>
      <c r="BK17" s="159" t="s">
        <v>93</v>
      </c>
      <c r="BL17" s="159" t="s">
        <v>93</v>
      </c>
      <c r="BM17" s="159" t="s">
        <v>94</v>
      </c>
      <c r="BN17" s="159" t="s">
        <v>94</v>
      </c>
      <c r="BO17" s="159" t="s">
        <v>93</v>
      </c>
      <c r="BP17" s="159" t="s">
        <v>94</v>
      </c>
      <c r="BQ17" s="159" t="s">
        <v>93</v>
      </c>
      <c r="BR17" s="159" t="s">
        <v>94</v>
      </c>
      <c r="BS17" s="159" t="s">
        <v>94</v>
      </c>
      <c r="BT17" s="159" t="s">
        <v>94</v>
      </c>
      <c r="BU17" s="159" t="s">
        <v>94</v>
      </c>
      <c r="BV17" s="159" t="s">
        <v>94</v>
      </c>
      <c r="BW17" s="159" t="s">
        <v>94</v>
      </c>
      <c r="BX17" s="159" t="s">
        <v>93</v>
      </c>
      <c r="BY17" s="130">
        <v>7680</v>
      </c>
      <c r="BZ17" s="130">
        <v>11000</v>
      </c>
      <c r="CA17" s="130">
        <v>11260</v>
      </c>
      <c r="CB17" s="130">
        <v>2580</v>
      </c>
      <c r="CC17" s="134">
        <v>0</v>
      </c>
      <c r="CD17" s="140">
        <v>183</v>
      </c>
      <c r="CE17" s="140">
        <v>298</v>
      </c>
      <c r="CF17" s="140">
        <v>470</v>
      </c>
      <c r="CG17" s="140">
        <v>994</v>
      </c>
      <c r="CH17" s="140" t="s">
        <v>93</v>
      </c>
      <c r="CI17" s="140">
        <v>0</v>
      </c>
      <c r="CJ17" s="140"/>
      <c r="CK17" s="140"/>
      <c r="CL17" s="238"/>
      <c r="CN17" s="262"/>
      <c r="CO17" s="152" t="s">
        <v>151</v>
      </c>
      <c r="CQ17" s="92" t="s">
        <v>152</v>
      </c>
    </row>
    <row r="18" spans="1:95" ht="15" customHeight="1" x14ac:dyDescent="0.3">
      <c r="A18" s="100">
        <v>2</v>
      </c>
      <c r="B18" s="251" t="s">
        <v>145</v>
      </c>
      <c r="C18" s="258" t="s">
        <v>224</v>
      </c>
      <c r="D18" s="258"/>
      <c r="E18" s="241" t="s">
        <v>122</v>
      </c>
      <c r="F18" s="236">
        <v>2019</v>
      </c>
      <c r="G18" s="110">
        <v>47.5</v>
      </c>
      <c r="H18" s="114">
        <v>20.149999999999999</v>
      </c>
      <c r="I18" s="114">
        <v>18.25</v>
      </c>
      <c r="J18" s="114">
        <v>7.76</v>
      </c>
      <c r="K18" s="114">
        <v>702.75</v>
      </c>
      <c r="L18" s="114">
        <v>421.65</v>
      </c>
      <c r="M18" s="114">
        <v>191.95</v>
      </c>
      <c r="N18" s="114">
        <v>0</v>
      </c>
      <c r="O18" s="114">
        <v>191.95</v>
      </c>
      <c r="P18" s="114">
        <v>79.400000000000006</v>
      </c>
      <c r="Q18" s="114">
        <v>69.282499999999999</v>
      </c>
      <c r="R18" s="114">
        <v>0.20374999999999999</v>
      </c>
      <c r="S18" s="114">
        <v>182.7</v>
      </c>
      <c r="T18" s="114">
        <v>-9.25</v>
      </c>
      <c r="U18" s="114">
        <v>116.325</v>
      </c>
      <c r="V18" s="114">
        <v>70.417800000000014</v>
      </c>
      <c r="W18" s="114">
        <v>46.53</v>
      </c>
      <c r="X18" s="114">
        <v>17.100000000000001</v>
      </c>
      <c r="Y18" s="114">
        <v>4.7249999999999996</v>
      </c>
      <c r="Z18" s="114">
        <v>0.63827499999999993</v>
      </c>
      <c r="AA18" s="114">
        <v>7.3660000000000005</v>
      </c>
      <c r="AB18" s="114">
        <v>1.3714999999999999</v>
      </c>
      <c r="AC18" s="116" t="s">
        <v>93</v>
      </c>
      <c r="AD18" s="114">
        <v>7.75</v>
      </c>
      <c r="AE18" s="114">
        <v>5</v>
      </c>
      <c r="AF18" s="114">
        <v>32.18</v>
      </c>
      <c r="AG18" s="114">
        <v>41.75</v>
      </c>
      <c r="AH18" s="114">
        <v>463.4</v>
      </c>
      <c r="AI18" s="114" t="s">
        <v>93</v>
      </c>
      <c r="AJ18" s="114">
        <v>85.975885499494282</v>
      </c>
      <c r="AK18" s="114">
        <v>8.5975885499494282</v>
      </c>
      <c r="AL18" s="116">
        <v>0.31</v>
      </c>
      <c r="AM18" s="116">
        <v>6.9500000000000006E-2</v>
      </c>
      <c r="AN18" s="116">
        <v>0.48750000000000004</v>
      </c>
      <c r="AO18" s="116" t="s">
        <v>94</v>
      </c>
      <c r="AP18" s="116" t="s">
        <v>94</v>
      </c>
      <c r="AQ18" s="116" t="s">
        <v>94</v>
      </c>
      <c r="AR18" s="116" t="s">
        <v>94</v>
      </c>
      <c r="AS18" s="116">
        <v>0.1095</v>
      </c>
      <c r="AT18" s="116" t="s">
        <v>94</v>
      </c>
      <c r="AU18" s="116">
        <v>1.8499999999999999E-2</v>
      </c>
      <c r="AV18" s="117" t="s">
        <v>93</v>
      </c>
      <c r="AW18" s="117" t="s">
        <v>93</v>
      </c>
      <c r="AX18" s="117" t="s">
        <v>93</v>
      </c>
      <c r="AY18" s="117" t="s">
        <v>93</v>
      </c>
      <c r="AZ18" s="117">
        <v>6.7000000000000004E-2</v>
      </c>
      <c r="BA18" s="114" t="s">
        <v>93</v>
      </c>
      <c r="BB18" s="117">
        <v>3.5999999999999997E-2</v>
      </c>
      <c r="BC18" s="116" t="s">
        <v>93</v>
      </c>
      <c r="BD18" s="116" t="s">
        <v>93</v>
      </c>
      <c r="BE18" s="116" t="s">
        <v>93</v>
      </c>
      <c r="BF18" s="159" t="s">
        <v>94</v>
      </c>
      <c r="BG18" s="159">
        <v>10.8</v>
      </c>
      <c r="BH18" s="159" t="s">
        <v>93</v>
      </c>
      <c r="BI18" s="159" t="s">
        <v>93</v>
      </c>
      <c r="BJ18" s="159" t="s">
        <v>93</v>
      </c>
      <c r="BK18" s="159" t="s">
        <v>93</v>
      </c>
      <c r="BL18" s="159" t="s">
        <v>93</v>
      </c>
      <c r="BM18" s="159" t="s">
        <v>94</v>
      </c>
      <c r="BN18" s="159" t="s">
        <v>94</v>
      </c>
      <c r="BO18" s="159" t="s">
        <v>93</v>
      </c>
      <c r="BP18" s="159" t="s">
        <v>94</v>
      </c>
      <c r="BQ18" s="159" t="s">
        <v>93</v>
      </c>
      <c r="BR18" s="159" t="s">
        <v>94</v>
      </c>
      <c r="BS18" s="159" t="s">
        <v>94</v>
      </c>
      <c r="BT18" s="159" t="s">
        <v>94</v>
      </c>
      <c r="BU18" s="159" t="s">
        <v>94</v>
      </c>
      <c r="BV18" s="159" t="s">
        <v>94</v>
      </c>
      <c r="BW18" s="159" t="s">
        <v>94</v>
      </c>
      <c r="BX18" s="159" t="s">
        <v>93</v>
      </c>
      <c r="BY18" s="130">
        <v>10100</v>
      </c>
      <c r="BZ18" s="130">
        <v>10000</v>
      </c>
      <c r="CA18" s="130">
        <v>6520</v>
      </c>
      <c r="CB18" s="130">
        <v>1300</v>
      </c>
      <c r="CC18" s="134">
        <v>0</v>
      </c>
      <c r="CD18" s="140">
        <v>395</v>
      </c>
      <c r="CE18" s="140">
        <v>418</v>
      </c>
      <c r="CF18" s="140">
        <v>147</v>
      </c>
      <c r="CG18" s="140">
        <v>1041</v>
      </c>
      <c r="CH18" s="140" t="s">
        <v>93</v>
      </c>
      <c r="CI18" s="140">
        <v>0</v>
      </c>
      <c r="CJ18" s="140"/>
      <c r="CK18" s="140"/>
      <c r="CL18" s="238"/>
      <c r="CN18" s="262"/>
    </row>
    <row r="19" spans="1:95" ht="15" customHeight="1" x14ac:dyDescent="0.3">
      <c r="A19" s="100">
        <v>3</v>
      </c>
      <c r="B19" s="251" t="s">
        <v>145</v>
      </c>
      <c r="C19" s="258" t="s">
        <v>225</v>
      </c>
      <c r="D19" s="258"/>
      <c r="E19" s="240" t="s">
        <v>123</v>
      </c>
      <c r="F19" s="236">
        <v>2019</v>
      </c>
      <c r="G19" s="110">
        <v>41.666666666666671</v>
      </c>
      <c r="H19" s="114">
        <v>34.883333333333333</v>
      </c>
      <c r="I19" s="114">
        <v>18.283333333333331</v>
      </c>
      <c r="J19" s="114">
        <v>7.5449999999999999</v>
      </c>
      <c r="K19" s="114">
        <v>547.66666666666674</v>
      </c>
      <c r="L19" s="114">
        <v>331.4666666666667</v>
      </c>
      <c r="M19" s="114">
        <v>165.7</v>
      </c>
      <c r="N19" s="114">
        <v>0</v>
      </c>
      <c r="O19" s="114">
        <v>165.7</v>
      </c>
      <c r="P19" s="114">
        <v>54.466666666666669</v>
      </c>
      <c r="Q19" s="114">
        <v>50.555</v>
      </c>
      <c r="R19" s="114">
        <v>0.14950000000000002</v>
      </c>
      <c r="S19" s="114">
        <v>160.69999999999999</v>
      </c>
      <c r="T19" s="114">
        <v>-5</v>
      </c>
      <c r="U19" s="114">
        <v>91.1</v>
      </c>
      <c r="V19" s="114">
        <v>63.787820000000004</v>
      </c>
      <c r="W19" s="114">
        <v>36.44</v>
      </c>
      <c r="X19" s="114">
        <v>15.49</v>
      </c>
      <c r="Y19" s="114">
        <v>1.94</v>
      </c>
      <c r="Z19" s="114">
        <v>0.34240000000000004</v>
      </c>
      <c r="AA19" s="114">
        <v>8.8196166666666667</v>
      </c>
      <c r="AB19" s="114">
        <v>3.0983333333333336</v>
      </c>
      <c r="AC19" s="116" t="s">
        <v>93</v>
      </c>
      <c r="AD19" s="114">
        <v>7.8833333333333346</v>
      </c>
      <c r="AE19" s="114">
        <v>5.4</v>
      </c>
      <c r="AF19" s="114">
        <v>40.06666666666667</v>
      </c>
      <c r="AG19" s="114">
        <v>49.333333333333329</v>
      </c>
      <c r="AH19" s="114">
        <v>380.8</v>
      </c>
      <c r="AI19" s="114" t="s">
        <v>93</v>
      </c>
      <c r="AJ19" s="114">
        <v>60.487366981090439</v>
      </c>
      <c r="AK19" s="114">
        <v>6.0487366981090442</v>
      </c>
      <c r="AL19" s="116">
        <v>0.13200000000000001</v>
      </c>
      <c r="AM19" s="116">
        <v>8.9999999999999993E-3</v>
      </c>
      <c r="AN19" s="116">
        <v>0.21</v>
      </c>
      <c r="AO19" s="116" t="s">
        <v>94</v>
      </c>
      <c r="AP19" s="116" t="s">
        <v>94</v>
      </c>
      <c r="AQ19" s="116" t="s">
        <v>94</v>
      </c>
      <c r="AR19" s="116" t="s">
        <v>94</v>
      </c>
      <c r="AS19" s="116">
        <v>2.4E-2</v>
      </c>
      <c r="AT19" s="116" t="s">
        <v>94</v>
      </c>
      <c r="AU19" s="116">
        <v>8.0000000000000002E-3</v>
      </c>
      <c r="AV19" s="117" t="s">
        <v>93</v>
      </c>
      <c r="AW19" s="117" t="s">
        <v>93</v>
      </c>
      <c r="AX19" s="117" t="s">
        <v>93</v>
      </c>
      <c r="AY19" s="117" t="s">
        <v>93</v>
      </c>
      <c r="AZ19" s="117">
        <v>3.3000000000000002E-2</v>
      </c>
      <c r="BA19" s="114" t="s">
        <v>93</v>
      </c>
      <c r="BB19" s="117">
        <v>1.9E-2</v>
      </c>
      <c r="BC19" s="116" t="s">
        <v>93</v>
      </c>
      <c r="BD19" s="116" t="s">
        <v>93</v>
      </c>
      <c r="BE19" s="116" t="s">
        <v>93</v>
      </c>
      <c r="BF19" s="159" t="s">
        <v>93</v>
      </c>
      <c r="BG19" s="159">
        <v>5.2</v>
      </c>
      <c r="BH19" s="159" t="s">
        <v>93</v>
      </c>
      <c r="BI19" s="159" t="s">
        <v>93</v>
      </c>
      <c r="BJ19" s="159" t="s">
        <v>93</v>
      </c>
      <c r="BK19" s="159" t="s">
        <v>93</v>
      </c>
      <c r="BL19" s="159" t="s">
        <v>93</v>
      </c>
      <c r="BM19" s="159" t="s">
        <v>94</v>
      </c>
      <c r="BN19" s="159" t="s">
        <v>94</v>
      </c>
      <c r="BO19" s="159" t="s">
        <v>93</v>
      </c>
      <c r="BP19" s="159" t="s">
        <v>94</v>
      </c>
      <c r="BQ19" s="159" t="s">
        <v>93</v>
      </c>
      <c r="BR19" s="159" t="s">
        <v>94</v>
      </c>
      <c r="BS19" s="159" t="s">
        <v>94</v>
      </c>
      <c r="BT19" s="159" t="s">
        <v>94</v>
      </c>
      <c r="BU19" s="159" t="s">
        <v>94</v>
      </c>
      <c r="BV19" s="159" t="s">
        <v>93</v>
      </c>
      <c r="BW19" s="159" t="s">
        <v>93</v>
      </c>
      <c r="BX19" s="159" t="s">
        <v>93</v>
      </c>
      <c r="BY19" s="130">
        <v>8840</v>
      </c>
      <c r="BZ19" s="130">
        <v>6800</v>
      </c>
      <c r="CA19" s="130">
        <v>6598</v>
      </c>
      <c r="CB19" s="130">
        <v>1018</v>
      </c>
      <c r="CC19" s="134">
        <v>0</v>
      </c>
      <c r="CD19" s="140">
        <v>32</v>
      </c>
      <c r="CE19" s="140">
        <v>118</v>
      </c>
      <c r="CF19" s="140">
        <v>193</v>
      </c>
      <c r="CG19" s="140">
        <v>348</v>
      </c>
      <c r="CH19" s="140" t="s">
        <v>93</v>
      </c>
      <c r="CI19" s="140">
        <v>0</v>
      </c>
      <c r="CJ19" s="140"/>
      <c r="CK19" s="140"/>
      <c r="CL19" s="238"/>
      <c r="CN19" s="262"/>
    </row>
    <row r="20" spans="1:95" ht="15" customHeight="1" x14ac:dyDescent="0.3">
      <c r="A20" s="100">
        <v>4</v>
      </c>
      <c r="B20" s="251" t="s">
        <v>145</v>
      </c>
      <c r="C20" s="258" t="s">
        <v>226</v>
      </c>
      <c r="D20" s="258"/>
      <c r="E20" s="240" t="s">
        <v>124</v>
      </c>
      <c r="F20" s="236">
        <v>2019</v>
      </c>
      <c r="G20" s="110">
        <v>55</v>
      </c>
      <c r="H20" s="114">
        <v>75.462500000000006</v>
      </c>
      <c r="I20" s="114">
        <v>20.5</v>
      </c>
      <c r="J20" s="114">
        <v>7.8275000000000006</v>
      </c>
      <c r="K20" s="114">
        <v>610.75</v>
      </c>
      <c r="L20" s="114">
        <v>366.45</v>
      </c>
      <c r="M20" s="114">
        <v>171.8</v>
      </c>
      <c r="N20" s="114">
        <v>0</v>
      </c>
      <c r="O20" s="114">
        <v>171.8</v>
      </c>
      <c r="P20" s="114">
        <v>61.05</v>
      </c>
      <c r="Q20" s="114">
        <v>48.150000000000006</v>
      </c>
      <c r="R20" s="114">
        <v>0.18774999999999997</v>
      </c>
      <c r="S20" s="114">
        <v>176.35</v>
      </c>
      <c r="T20" s="114">
        <v>4.5499999999999829</v>
      </c>
      <c r="U20" s="114">
        <v>99.275000000000006</v>
      </c>
      <c r="V20" s="114">
        <v>77.789020000000008</v>
      </c>
      <c r="W20" s="114">
        <v>39.71</v>
      </c>
      <c r="X20" s="114">
        <v>18.89</v>
      </c>
      <c r="Y20" s="114">
        <v>2.4</v>
      </c>
      <c r="Z20" s="114">
        <v>1.1284999999999998</v>
      </c>
      <c r="AA20" s="114">
        <v>16.465</v>
      </c>
      <c r="AB20" s="114">
        <v>2.4349249999999998</v>
      </c>
      <c r="AC20" s="116" t="s">
        <v>93</v>
      </c>
      <c r="AD20" s="114">
        <v>7.0500000000000007</v>
      </c>
      <c r="AE20" s="114">
        <v>5.8</v>
      </c>
      <c r="AF20" s="114">
        <v>27.2</v>
      </c>
      <c r="AG20" s="114">
        <v>73.5</v>
      </c>
      <c r="AH20" s="114">
        <v>439.95</v>
      </c>
      <c r="AI20" s="114" t="s">
        <v>93</v>
      </c>
      <c r="AJ20" s="114">
        <v>62.718563010652488</v>
      </c>
      <c r="AK20" s="114">
        <v>6.2718563010652488</v>
      </c>
      <c r="AL20" s="116">
        <v>0.32600000000000001</v>
      </c>
      <c r="AM20" s="116">
        <v>1.235E-2</v>
      </c>
      <c r="AN20" s="116">
        <v>0.23699999999999999</v>
      </c>
      <c r="AO20" s="116" t="s">
        <v>94</v>
      </c>
      <c r="AP20" s="116" t="s">
        <v>94</v>
      </c>
      <c r="AQ20" s="116" t="s">
        <v>94</v>
      </c>
      <c r="AR20" s="116" t="s">
        <v>94</v>
      </c>
      <c r="AS20" s="116" t="s">
        <v>94</v>
      </c>
      <c r="AT20" s="116" t="s">
        <v>94</v>
      </c>
      <c r="AU20" s="116" t="s">
        <v>94</v>
      </c>
      <c r="AV20" s="117" t="s">
        <v>93</v>
      </c>
      <c r="AW20" s="117" t="s">
        <v>93</v>
      </c>
      <c r="AX20" s="117" t="s">
        <v>93</v>
      </c>
      <c r="AY20" s="117" t="s">
        <v>93</v>
      </c>
      <c r="AZ20" s="117">
        <v>3.5000000000000003E-2</v>
      </c>
      <c r="BA20" s="114" t="s">
        <v>93</v>
      </c>
      <c r="BB20" s="117">
        <v>1.7999999999999999E-2</v>
      </c>
      <c r="BC20" s="116" t="s">
        <v>93</v>
      </c>
      <c r="BD20" s="116" t="s">
        <v>93</v>
      </c>
      <c r="BE20" s="116" t="s">
        <v>93</v>
      </c>
      <c r="BF20" s="159" t="s">
        <v>94</v>
      </c>
      <c r="BG20" s="159">
        <v>5</v>
      </c>
      <c r="BH20" s="159" t="s">
        <v>93</v>
      </c>
      <c r="BI20" s="159" t="s">
        <v>93</v>
      </c>
      <c r="BJ20" s="159" t="s">
        <v>93</v>
      </c>
      <c r="BK20" s="159" t="s">
        <v>94</v>
      </c>
      <c r="BL20" s="159" t="s">
        <v>93</v>
      </c>
      <c r="BM20" s="159" t="s">
        <v>94</v>
      </c>
      <c r="BN20" s="159" t="s">
        <v>94</v>
      </c>
      <c r="BO20" s="159" t="s">
        <v>93</v>
      </c>
      <c r="BP20" s="159" t="s">
        <v>94</v>
      </c>
      <c r="BQ20" s="159" t="s">
        <v>94</v>
      </c>
      <c r="BR20" s="159" t="s">
        <v>94</v>
      </c>
      <c r="BS20" s="159" t="s">
        <v>94</v>
      </c>
      <c r="BT20" s="159" t="s">
        <v>94</v>
      </c>
      <c r="BU20" s="159" t="s">
        <v>94</v>
      </c>
      <c r="BV20" s="159" t="s">
        <v>94</v>
      </c>
      <c r="BW20" s="159" t="s">
        <v>94</v>
      </c>
      <c r="BX20" s="159" t="s">
        <v>94</v>
      </c>
      <c r="BY20" s="130">
        <v>15413</v>
      </c>
      <c r="BZ20" s="130">
        <v>2700</v>
      </c>
      <c r="CA20" s="130">
        <v>10350</v>
      </c>
      <c r="CB20" s="130">
        <v>3038</v>
      </c>
      <c r="CC20" s="134">
        <v>0</v>
      </c>
      <c r="CD20" s="140">
        <v>521</v>
      </c>
      <c r="CE20" s="140">
        <v>343</v>
      </c>
      <c r="CF20" s="140">
        <v>50</v>
      </c>
      <c r="CG20" s="140">
        <v>1025</v>
      </c>
      <c r="CH20" s="140" t="s">
        <v>93</v>
      </c>
      <c r="CI20" s="140">
        <v>0</v>
      </c>
      <c r="CJ20" s="140"/>
      <c r="CK20" s="140"/>
      <c r="CL20" s="238"/>
      <c r="CN20" s="262"/>
      <c r="CO20" s="317" t="s">
        <v>153</v>
      </c>
      <c r="CP20" s="318"/>
      <c r="CQ20" s="316" t="s">
        <v>155</v>
      </c>
    </row>
    <row r="21" spans="1:95" ht="15" customHeight="1" x14ac:dyDescent="0.3">
      <c r="A21" s="100">
        <v>5</v>
      </c>
      <c r="B21" s="251" t="s">
        <v>145</v>
      </c>
      <c r="C21" s="258" t="s">
        <v>227</v>
      </c>
      <c r="D21" s="258"/>
      <c r="E21" s="241" t="s">
        <v>125</v>
      </c>
      <c r="F21" s="236">
        <v>2019</v>
      </c>
      <c r="G21" s="110">
        <v>37.5</v>
      </c>
      <c r="H21" s="114">
        <v>158.9</v>
      </c>
      <c r="I21" s="114">
        <v>23.375</v>
      </c>
      <c r="J21" s="114">
        <v>7.67</v>
      </c>
      <c r="K21" s="114">
        <v>562</v>
      </c>
      <c r="L21" s="114">
        <v>337.2</v>
      </c>
      <c r="M21" s="114">
        <v>166.05</v>
      </c>
      <c r="N21" s="114">
        <v>0</v>
      </c>
      <c r="O21" s="114">
        <v>166.05</v>
      </c>
      <c r="P21" s="114">
        <v>53.475000000000001</v>
      </c>
      <c r="Q21" s="114">
        <v>85.865250000000003</v>
      </c>
      <c r="R21" s="114">
        <v>0.22364999999999999</v>
      </c>
      <c r="S21" s="114">
        <v>150.69999999999999</v>
      </c>
      <c r="T21" s="114">
        <v>-15.350000000000023</v>
      </c>
      <c r="U21" s="114">
        <v>92.292500000000004</v>
      </c>
      <c r="V21" s="114">
        <v>57.404920000000004</v>
      </c>
      <c r="W21" s="114">
        <v>36.917000000000002</v>
      </c>
      <c r="X21" s="114">
        <v>13.94</v>
      </c>
      <c r="Y21" s="114">
        <v>3.4850000000000003</v>
      </c>
      <c r="Z21" s="114">
        <v>0.61890000000000001</v>
      </c>
      <c r="AA21" s="114">
        <v>15.2372</v>
      </c>
      <c r="AB21" s="114">
        <v>1.9140000000000001</v>
      </c>
      <c r="AC21" s="116" t="s">
        <v>93</v>
      </c>
      <c r="AD21" s="114">
        <v>6.1999999999999993</v>
      </c>
      <c r="AE21" s="114">
        <v>13.5</v>
      </c>
      <c r="AF21" s="114">
        <v>23.085000000000001</v>
      </c>
      <c r="AG21" s="114">
        <v>137</v>
      </c>
      <c r="AH21" s="114">
        <v>474.2</v>
      </c>
      <c r="AI21" s="114" t="s">
        <v>93</v>
      </c>
      <c r="AJ21" s="114">
        <v>81.79223151024415</v>
      </c>
      <c r="AK21" s="114">
        <v>8.1792231510244147</v>
      </c>
      <c r="AL21" s="116">
        <v>0.42466666666666669</v>
      </c>
      <c r="AM21" s="116">
        <v>5.6999999999999995E-2</v>
      </c>
      <c r="AN21" s="116">
        <v>0.35399999999999993</v>
      </c>
      <c r="AO21" s="116">
        <v>5.0000000000000001E-3</v>
      </c>
      <c r="AP21" s="116" t="s">
        <v>94</v>
      </c>
      <c r="AQ21" s="116" t="s">
        <v>94</v>
      </c>
      <c r="AR21" s="116" t="s">
        <v>94</v>
      </c>
      <c r="AS21" s="116">
        <v>1.6E-2</v>
      </c>
      <c r="AT21" s="116" t="s">
        <v>94</v>
      </c>
      <c r="AU21" s="116">
        <v>1.2000000000000002E-2</v>
      </c>
      <c r="AV21" s="117" t="s">
        <v>93</v>
      </c>
      <c r="AW21" s="117" t="s">
        <v>93</v>
      </c>
      <c r="AX21" s="117" t="s">
        <v>93</v>
      </c>
      <c r="AY21" s="117" t="s">
        <v>93</v>
      </c>
      <c r="AZ21" s="117">
        <v>3.6333333333333336E-2</v>
      </c>
      <c r="BA21" s="114" t="s">
        <v>93</v>
      </c>
      <c r="BB21" s="117" t="s">
        <v>93</v>
      </c>
      <c r="BC21" s="116" t="s">
        <v>93</v>
      </c>
      <c r="BD21" s="116" t="s">
        <v>93</v>
      </c>
      <c r="BE21" s="116" t="s">
        <v>93</v>
      </c>
      <c r="BF21" s="159" t="s">
        <v>93</v>
      </c>
      <c r="BG21" s="159">
        <v>6</v>
      </c>
      <c r="BH21" s="159" t="s">
        <v>93</v>
      </c>
      <c r="BI21" s="159" t="s">
        <v>93</v>
      </c>
      <c r="BJ21" s="159" t="s">
        <v>93</v>
      </c>
      <c r="BK21" s="159" t="s">
        <v>93</v>
      </c>
      <c r="BL21" s="159" t="s">
        <v>93</v>
      </c>
      <c r="BM21" s="159" t="s">
        <v>94</v>
      </c>
      <c r="BN21" s="159" t="s">
        <v>94</v>
      </c>
      <c r="BO21" s="159" t="s">
        <v>93</v>
      </c>
      <c r="BP21" s="159" t="s">
        <v>94</v>
      </c>
      <c r="BQ21" s="159" t="s">
        <v>93</v>
      </c>
      <c r="BR21" s="159" t="s">
        <v>94</v>
      </c>
      <c r="BS21" s="159" t="s">
        <v>94</v>
      </c>
      <c r="BT21" s="159" t="s">
        <v>94</v>
      </c>
      <c r="BU21" s="159" t="s">
        <v>94</v>
      </c>
      <c r="BV21" s="159" t="s">
        <v>93</v>
      </c>
      <c r="BW21" s="159" t="s">
        <v>93</v>
      </c>
      <c r="BX21" s="159" t="s">
        <v>94</v>
      </c>
      <c r="BY21" s="130">
        <v>8489</v>
      </c>
      <c r="BZ21" s="130">
        <v>11200</v>
      </c>
      <c r="CA21" s="130">
        <v>8033</v>
      </c>
      <c r="CB21" s="130">
        <v>1122</v>
      </c>
      <c r="CC21" s="134">
        <v>0</v>
      </c>
      <c r="CD21" s="140">
        <v>1331</v>
      </c>
      <c r="CE21" s="140">
        <v>835</v>
      </c>
      <c r="CF21" s="140">
        <v>550</v>
      </c>
      <c r="CG21" s="140">
        <v>2872</v>
      </c>
      <c r="CH21" s="140" t="s">
        <v>93</v>
      </c>
      <c r="CI21" s="140">
        <v>0</v>
      </c>
      <c r="CJ21" s="140"/>
      <c r="CK21" s="140"/>
      <c r="CL21" s="238"/>
      <c r="CN21" s="262"/>
      <c r="CO21" s="317" t="s">
        <v>154</v>
      </c>
      <c r="CP21" s="318"/>
      <c r="CQ21" s="316"/>
    </row>
    <row r="22" spans="1:95" ht="15" customHeight="1" x14ac:dyDescent="0.3">
      <c r="A22" s="100">
        <v>6</v>
      </c>
      <c r="B22" s="251" t="s">
        <v>145</v>
      </c>
      <c r="C22" s="258" t="s">
        <v>228</v>
      </c>
      <c r="D22" s="258"/>
      <c r="E22" s="240" t="s">
        <v>126</v>
      </c>
      <c r="F22" s="236">
        <v>2019</v>
      </c>
      <c r="G22" s="110">
        <v>30</v>
      </c>
      <c r="H22" s="114">
        <v>87.9</v>
      </c>
      <c r="I22" s="114">
        <v>23.375</v>
      </c>
      <c r="J22" s="114">
        <v>7.7125000000000004</v>
      </c>
      <c r="K22" s="114">
        <v>457.75</v>
      </c>
      <c r="L22" s="114">
        <v>274.64999999999998</v>
      </c>
      <c r="M22" s="114">
        <v>145.69999999999999</v>
      </c>
      <c r="N22" s="114">
        <v>0</v>
      </c>
      <c r="O22" s="114">
        <v>145.69999999999999</v>
      </c>
      <c r="P22" s="114">
        <v>29.162500000000001</v>
      </c>
      <c r="Q22" s="114">
        <v>34.9925</v>
      </c>
      <c r="R22" s="114">
        <v>0.11255</v>
      </c>
      <c r="S22" s="114">
        <v>152.69999999999999</v>
      </c>
      <c r="T22" s="114">
        <v>7</v>
      </c>
      <c r="U22" s="114">
        <v>95.5</v>
      </c>
      <c r="V22" s="114">
        <v>73.794560000000018</v>
      </c>
      <c r="W22" s="114">
        <v>38.200000000000003</v>
      </c>
      <c r="X22" s="114">
        <v>17.920000000000002</v>
      </c>
      <c r="Y22" s="114">
        <v>0.44999999999999996</v>
      </c>
      <c r="Z22" s="114">
        <v>0.3974125</v>
      </c>
      <c r="AA22" s="114">
        <v>7.7700000000000005</v>
      </c>
      <c r="AB22" s="114">
        <v>3.1744500000000002</v>
      </c>
      <c r="AC22" s="116">
        <v>0.46500000000000002</v>
      </c>
      <c r="AD22" s="114">
        <v>7.0500000000000007</v>
      </c>
      <c r="AE22" s="114">
        <v>3.6500000000000004</v>
      </c>
      <c r="AF22" s="114">
        <v>15.0425</v>
      </c>
      <c r="AG22" s="114">
        <v>92.5</v>
      </c>
      <c r="AH22" s="114">
        <v>367.15</v>
      </c>
      <c r="AI22" s="114" t="s">
        <v>93</v>
      </c>
      <c r="AJ22" s="114">
        <v>24.491607289805234</v>
      </c>
      <c r="AK22" s="114">
        <v>2.4491607289805235</v>
      </c>
      <c r="AL22" s="116">
        <v>0.18499999999999997</v>
      </c>
      <c r="AM22" s="116">
        <v>8.9999999999999993E-3</v>
      </c>
      <c r="AN22" s="116">
        <v>0.18666666666666668</v>
      </c>
      <c r="AO22" s="116" t="s">
        <v>94</v>
      </c>
      <c r="AP22" s="116" t="s">
        <v>94</v>
      </c>
      <c r="AQ22" s="116" t="s">
        <v>94</v>
      </c>
      <c r="AR22" s="116" t="s">
        <v>94</v>
      </c>
      <c r="AS22" s="116">
        <v>1.2999999999999999E-2</v>
      </c>
      <c r="AT22" s="116" t="s">
        <v>94</v>
      </c>
      <c r="AU22" s="116">
        <v>3.0000000000000001E-3</v>
      </c>
      <c r="AV22" s="117" t="s">
        <v>93</v>
      </c>
      <c r="AW22" s="117" t="s">
        <v>93</v>
      </c>
      <c r="AX22" s="117" t="s">
        <v>93</v>
      </c>
      <c r="AY22" s="117" t="s">
        <v>93</v>
      </c>
      <c r="AZ22" s="117">
        <v>1.3999999999999999E-2</v>
      </c>
      <c r="BA22" s="114" t="s">
        <v>93</v>
      </c>
      <c r="BB22" s="117" t="s">
        <v>94</v>
      </c>
      <c r="BC22" s="116" t="s">
        <v>93</v>
      </c>
      <c r="BD22" s="116" t="s">
        <v>93</v>
      </c>
      <c r="BE22" s="116" t="s">
        <v>93</v>
      </c>
      <c r="BF22" s="159" t="s">
        <v>93</v>
      </c>
      <c r="BG22" s="159">
        <v>8</v>
      </c>
      <c r="BH22" s="159" t="s">
        <v>93</v>
      </c>
      <c r="BI22" s="159" t="s">
        <v>93</v>
      </c>
      <c r="BJ22" s="159" t="s">
        <v>93</v>
      </c>
      <c r="BK22" s="159" t="s">
        <v>93</v>
      </c>
      <c r="BL22" s="159" t="s">
        <v>93</v>
      </c>
      <c r="BM22" s="159" t="s">
        <v>94</v>
      </c>
      <c r="BN22" s="159" t="s">
        <v>94</v>
      </c>
      <c r="BO22" s="159" t="s">
        <v>93</v>
      </c>
      <c r="BP22" s="159" t="s">
        <v>94</v>
      </c>
      <c r="BQ22" s="159" t="s">
        <v>93</v>
      </c>
      <c r="BR22" s="159" t="s">
        <v>94</v>
      </c>
      <c r="BS22" s="159" t="s">
        <v>94</v>
      </c>
      <c r="BT22" s="159" t="s">
        <v>94</v>
      </c>
      <c r="BU22" s="159" t="s">
        <v>94</v>
      </c>
      <c r="BV22" s="159" t="s">
        <v>93</v>
      </c>
      <c r="BW22" s="159" t="s">
        <v>93</v>
      </c>
      <c r="BX22" s="159" t="s">
        <v>94</v>
      </c>
      <c r="BY22" s="130">
        <v>4267</v>
      </c>
      <c r="BZ22" s="130">
        <v>2350</v>
      </c>
      <c r="CA22" s="130">
        <v>5633</v>
      </c>
      <c r="CB22" s="130">
        <v>2017</v>
      </c>
      <c r="CC22" s="134">
        <v>0</v>
      </c>
      <c r="CD22" s="140">
        <v>839</v>
      </c>
      <c r="CE22" s="140">
        <v>372</v>
      </c>
      <c r="CF22" s="140">
        <v>20</v>
      </c>
      <c r="CG22" s="140">
        <v>1250</v>
      </c>
      <c r="CH22" s="140" t="s">
        <v>93</v>
      </c>
      <c r="CI22" s="140">
        <v>0</v>
      </c>
      <c r="CJ22" s="140"/>
      <c r="CK22" s="140"/>
      <c r="CL22" s="238"/>
      <c r="CN22" s="262"/>
    </row>
    <row r="23" spans="1:95" ht="17.25" customHeight="1" x14ac:dyDescent="0.3">
      <c r="A23" s="100">
        <v>7</v>
      </c>
      <c r="B23" s="251" t="s">
        <v>145</v>
      </c>
      <c r="C23" s="258" t="s">
        <v>229</v>
      </c>
      <c r="D23" s="258"/>
      <c r="E23" s="240" t="s">
        <v>127</v>
      </c>
      <c r="F23" s="236">
        <v>2019</v>
      </c>
      <c r="G23" s="110">
        <v>36.25</v>
      </c>
      <c r="H23" s="114">
        <v>89.55</v>
      </c>
      <c r="I23" s="114">
        <v>22.049999999999997</v>
      </c>
      <c r="J23" s="114">
        <v>7.7324999999999999</v>
      </c>
      <c r="K23" s="114">
        <v>514.5</v>
      </c>
      <c r="L23" s="114">
        <v>308.7</v>
      </c>
      <c r="M23" s="114">
        <v>143.05000000000001</v>
      </c>
      <c r="N23" s="114">
        <v>0</v>
      </c>
      <c r="O23" s="114">
        <v>143.05000000000001</v>
      </c>
      <c r="P23" s="114">
        <v>47.45</v>
      </c>
      <c r="Q23" s="114">
        <v>46.822749999999999</v>
      </c>
      <c r="R23" s="114">
        <v>0.23185</v>
      </c>
      <c r="S23" s="114">
        <v>162.89999999999998</v>
      </c>
      <c r="T23" s="114">
        <v>19.849999999999966</v>
      </c>
      <c r="U23" s="114">
        <v>94.25</v>
      </c>
      <c r="V23" s="114">
        <v>62.799500000000002</v>
      </c>
      <c r="W23" s="114">
        <v>37.700000000000003</v>
      </c>
      <c r="X23" s="114">
        <v>15.25</v>
      </c>
      <c r="Y23" s="114">
        <v>0.78</v>
      </c>
      <c r="Z23" s="114">
        <v>0.76275000000000004</v>
      </c>
      <c r="AA23" s="114">
        <v>8.7117500000000003</v>
      </c>
      <c r="AB23" s="114">
        <v>2.5655999999999999</v>
      </c>
      <c r="AC23" s="116">
        <v>0.50900000000000001</v>
      </c>
      <c r="AD23" s="114">
        <v>6.8</v>
      </c>
      <c r="AE23" s="114">
        <v>6.6</v>
      </c>
      <c r="AF23" s="114">
        <v>12.734999999999999</v>
      </c>
      <c r="AG23" s="114">
        <v>34.1</v>
      </c>
      <c r="AH23" s="114">
        <v>342.79999999999995</v>
      </c>
      <c r="AI23" s="114" t="s">
        <v>93</v>
      </c>
      <c r="AJ23" s="114">
        <v>37.975748463707568</v>
      </c>
      <c r="AK23" s="114">
        <v>3.7975748463707566</v>
      </c>
      <c r="AL23" s="116">
        <v>0.11266666666666665</v>
      </c>
      <c r="AM23" s="116">
        <v>2.0333333333333332E-2</v>
      </c>
      <c r="AN23" s="116">
        <v>0.13100000000000001</v>
      </c>
      <c r="AO23" s="116" t="s">
        <v>94</v>
      </c>
      <c r="AP23" s="116" t="s">
        <v>94</v>
      </c>
      <c r="AQ23" s="116" t="s">
        <v>94</v>
      </c>
      <c r="AR23" s="116" t="s">
        <v>94</v>
      </c>
      <c r="AS23" s="116">
        <v>1.0999999999999999E-2</v>
      </c>
      <c r="AT23" s="116" t="s">
        <v>94</v>
      </c>
      <c r="AU23" s="116">
        <v>9.3333333333333341E-3</v>
      </c>
      <c r="AV23" s="117" t="s">
        <v>93</v>
      </c>
      <c r="AW23" s="117" t="s">
        <v>93</v>
      </c>
      <c r="AX23" s="117" t="s">
        <v>93</v>
      </c>
      <c r="AY23" s="117" t="s">
        <v>93</v>
      </c>
      <c r="AZ23" s="117">
        <v>3.6666666666666667E-2</v>
      </c>
      <c r="BA23" s="114" t="s">
        <v>93</v>
      </c>
      <c r="BB23" s="117">
        <v>1.0666666666666665E-2</v>
      </c>
      <c r="BC23" s="116" t="s">
        <v>93</v>
      </c>
      <c r="BD23" s="116" t="s">
        <v>93</v>
      </c>
      <c r="BE23" s="116" t="s">
        <v>93</v>
      </c>
      <c r="BF23" s="159" t="s">
        <v>94</v>
      </c>
      <c r="BG23" s="159" t="s">
        <v>93</v>
      </c>
      <c r="BH23" s="159" t="s">
        <v>93</v>
      </c>
      <c r="BI23" s="159" t="s">
        <v>93</v>
      </c>
      <c r="BJ23" s="159" t="s">
        <v>93</v>
      </c>
      <c r="BK23" s="159" t="s">
        <v>94</v>
      </c>
      <c r="BL23" s="159" t="s">
        <v>93</v>
      </c>
      <c r="BM23" s="159" t="s">
        <v>94</v>
      </c>
      <c r="BN23" s="159" t="s">
        <v>94</v>
      </c>
      <c r="BO23" s="159" t="s">
        <v>93</v>
      </c>
      <c r="BP23" s="159" t="s">
        <v>94</v>
      </c>
      <c r="BQ23" s="159" t="s">
        <v>94</v>
      </c>
      <c r="BR23" s="159" t="s">
        <v>94</v>
      </c>
      <c r="BS23" s="159" t="s">
        <v>94</v>
      </c>
      <c r="BT23" s="159" t="s">
        <v>94</v>
      </c>
      <c r="BU23" s="159" t="s">
        <v>94</v>
      </c>
      <c r="BV23" s="159" t="s">
        <v>94</v>
      </c>
      <c r="BW23" s="159" t="s">
        <v>94</v>
      </c>
      <c r="BX23" s="159" t="s">
        <v>94</v>
      </c>
      <c r="BY23" s="130">
        <v>27575</v>
      </c>
      <c r="BZ23" s="130">
        <v>8000</v>
      </c>
      <c r="CA23" s="130">
        <v>8013</v>
      </c>
      <c r="CB23" s="130">
        <v>2199</v>
      </c>
      <c r="CC23" s="134">
        <v>0</v>
      </c>
      <c r="CD23" s="140">
        <v>550</v>
      </c>
      <c r="CE23" s="140">
        <v>407</v>
      </c>
      <c r="CF23" s="140">
        <v>146</v>
      </c>
      <c r="CG23" s="140">
        <v>1260</v>
      </c>
      <c r="CH23" s="140" t="s">
        <v>93</v>
      </c>
      <c r="CI23" s="140">
        <v>0</v>
      </c>
      <c r="CJ23" s="140"/>
      <c r="CK23" s="140"/>
      <c r="CL23" s="238"/>
      <c r="CN23" s="262"/>
    </row>
    <row r="24" spans="1:95" ht="15" customHeight="1" x14ac:dyDescent="0.3">
      <c r="A24" s="100">
        <v>8</v>
      </c>
      <c r="B24" s="251" t="s">
        <v>145</v>
      </c>
      <c r="C24" s="258" t="s">
        <v>230</v>
      </c>
      <c r="D24" s="258"/>
      <c r="E24" s="241" t="s">
        <v>128</v>
      </c>
      <c r="F24" s="236">
        <v>2019</v>
      </c>
      <c r="G24" s="110">
        <v>56.666666666666664</v>
      </c>
      <c r="H24" s="114">
        <v>107.04333333333334</v>
      </c>
      <c r="I24" s="114">
        <v>24.833333333333332</v>
      </c>
      <c r="J24" s="114">
        <v>7.9266666666666667</v>
      </c>
      <c r="K24" s="114">
        <v>534</v>
      </c>
      <c r="L24" s="114">
        <v>320.39999999999992</v>
      </c>
      <c r="M24" s="114">
        <v>154.06666666666666</v>
      </c>
      <c r="N24" s="114">
        <v>0</v>
      </c>
      <c r="O24" s="114">
        <v>147.79999999999998</v>
      </c>
      <c r="P24" s="114">
        <v>46.510666666666658</v>
      </c>
      <c r="Q24" s="114">
        <v>47.889666666666663</v>
      </c>
      <c r="R24" s="114">
        <v>0.1225</v>
      </c>
      <c r="S24" s="114">
        <v>154.66666666666666</v>
      </c>
      <c r="T24" s="114">
        <v>0.59999999999999432</v>
      </c>
      <c r="U24" s="114">
        <v>88.066666666666663</v>
      </c>
      <c r="V24" s="114">
        <v>66.599999999999994</v>
      </c>
      <c r="W24" s="114">
        <v>35.226666666666667</v>
      </c>
      <c r="X24" s="114">
        <v>16.173333333333336</v>
      </c>
      <c r="Y24" s="114">
        <v>1.7599999999999998</v>
      </c>
      <c r="Z24" s="114">
        <v>2.2756666666666665</v>
      </c>
      <c r="AA24" s="114">
        <v>4.1153333333333331</v>
      </c>
      <c r="AB24" s="114">
        <v>2.4100333333333332</v>
      </c>
      <c r="AC24" s="116">
        <v>6.2733333333333334</v>
      </c>
      <c r="AD24" s="114">
        <v>17.656666666666666</v>
      </c>
      <c r="AE24" s="114">
        <v>0.27500000000000002</v>
      </c>
      <c r="AF24" s="114">
        <v>5.45</v>
      </c>
      <c r="AG24" s="114">
        <v>79.333333333333329</v>
      </c>
      <c r="AH24" s="114">
        <v>399.73333333333329</v>
      </c>
      <c r="AI24" s="114" t="s">
        <v>93</v>
      </c>
      <c r="AJ24" s="114">
        <v>52.29356055536735</v>
      </c>
      <c r="AK24" s="114">
        <v>5.2293560555367353</v>
      </c>
      <c r="AL24" s="116">
        <v>0.629</v>
      </c>
      <c r="AM24" s="116">
        <v>7.5499999999999998E-2</v>
      </c>
      <c r="AN24" s="116">
        <v>0.87433333333333341</v>
      </c>
      <c r="AO24" s="116">
        <v>1E-3</v>
      </c>
      <c r="AP24" s="116" t="s">
        <v>94</v>
      </c>
      <c r="AQ24" s="116">
        <v>0.02</v>
      </c>
      <c r="AR24" s="116" t="s">
        <v>94</v>
      </c>
      <c r="AS24" s="116">
        <v>3.0000000000000001E-3</v>
      </c>
      <c r="AT24" s="116" t="s">
        <v>94</v>
      </c>
      <c r="AU24" s="116">
        <v>1.0500000000000001E-2</v>
      </c>
      <c r="AV24" s="117" t="s">
        <v>93</v>
      </c>
      <c r="AW24" s="117" t="s">
        <v>93</v>
      </c>
      <c r="AX24" s="117" t="s">
        <v>93</v>
      </c>
      <c r="AY24" s="117" t="s">
        <v>93</v>
      </c>
      <c r="AZ24" s="117">
        <v>3.0666666666666665E-2</v>
      </c>
      <c r="BA24" s="114" t="s">
        <v>93</v>
      </c>
      <c r="BB24" s="117">
        <v>0.36699999999999999</v>
      </c>
      <c r="BC24" s="116" t="s">
        <v>93</v>
      </c>
      <c r="BD24" s="116" t="s">
        <v>93</v>
      </c>
      <c r="BE24" s="116" t="s">
        <v>93</v>
      </c>
      <c r="BF24" s="159" t="s">
        <v>93</v>
      </c>
      <c r="BG24" s="159">
        <v>5</v>
      </c>
      <c r="BH24" s="159" t="s">
        <v>93</v>
      </c>
      <c r="BI24" s="159" t="s">
        <v>93</v>
      </c>
      <c r="BJ24" s="159" t="s">
        <v>93</v>
      </c>
      <c r="BK24" s="159" t="s">
        <v>93</v>
      </c>
      <c r="BL24" s="159" t="s">
        <v>93</v>
      </c>
      <c r="BM24" s="159" t="s">
        <v>94</v>
      </c>
      <c r="BN24" s="159" t="s">
        <v>94</v>
      </c>
      <c r="BO24" s="159" t="s">
        <v>93</v>
      </c>
      <c r="BP24" s="159" t="s">
        <v>94</v>
      </c>
      <c r="BQ24" s="159" t="s">
        <v>93</v>
      </c>
      <c r="BR24" s="159" t="s">
        <v>94</v>
      </c>
      <c r="BS24" s="159" t="s">
        <v>94</v>
      </c>
      <c r="BT24" s="159" t="s">
        <v>94</v>
      </c>
      <c r="BU24" s="159" t="s">
        <v>94</v>
      </c>
      <c r="BV24" s="159" t="s">
        <v>93</v>
      </c>
      <c r="BW24" s="159" t="s">
        <v>93</v>
      </c>
      <c r="BX24" s="159" t="s">
        <v>94</v>
      </c>
      <c r="BY24" s="130">
        <v>4850</v>
      </c>
      <c r="BZ24" s="130">
        <v>3600</v>
      </c>
      <c r="CA24" s="130">
        <v>6375</v>
      </c>
      <c r="CB24" s="130">
        <v>2575</v>
      </c>
      <c r="CC24" s="134">
        <v>0</v>
      </c>
      <c r="CD24" s="140">
        <v>156</v>
      </c>
      <c r="CE24" s="140">
        <v>54</v>
      </c>
      <c r="CF24" s="140">
        <v>38</v>
      </c>
      <c r="CG24" s="140">
        <v>299</v>
      </c>
      <c r="CH24" s="140" t="s">
        <v>93</v>
      </c>
      <c r="CI24" s="140">
        <v>0</v>
      </c>
      <c r="CJ24" s="140"/>
      <c r="CK24" s="140"/>
      <c r="CL24" s="238"/>
      <c r="CN24" s="262"/>
    </row>
    <row r="25" spans="1:95" ht="15" customHeight="1" x14ac:dyDescent="0.3">
      <c r="A25" s="100">
        <v>9</v>
      </c>
      <c r="B25" s="251" t="s">
        <v>145</v>
      </c>
      <c r="C25" s="258" t="s">
        <v>231</v>
      </c>
      <c r="D25" s="258"/>
      <c r="E25" s="240" t="s">
        <v>129</v>
      </c>
      <c r="F25" s="236">
        <v>2019</v>
      </c>
      <c r="G25" s="110">
        <v>40</v>
      </c>
      <c r="H25" s="114">
        <v>222</v>
      </c>
      <c r="I25" s="114">
        <v>23.766666666666666</v>
      </c>
      <c r="J25" s="114">
        <v>7.9666666666666659</v>
      </c>
      <c r="K25" s="114">
        <v>640.66666666666663</v>
      </c>
      <c r="L25" s="114">
        <v>385.26666666666665</v>
      </c>
      <c r="M25" s="114">
        <v>181.33333333333334</v>
      </c>
      <c r="N25" s="114">
        <v>0</v>
      </c>
      <c r="O25" s="114">
        <v>181.33333333333334</v>
      </c>
      <c r="P25" s="114">
        <v>63.865000000000002</v>
      </c>
      <c r="Q25" s="114">
        <v>59.219666666666662</v>
      </c>
      <c r="R25" s="114">
        <v>0.27</v>
      </c>
      <c r="S25" s="114">
        <v>139.73333333333335</v>
      </c>
      <c r="T25" s="114">
        <v>-41.599999999999994</v>
      </c>
      <c r="U25" s="114">
        <v>104.56666666666668</v>
      </c>
      <c r="V25" s="114">
        <v>35.277533333333331</v>
      </c>
      <c r="W25" s="114">
        <v>41.826666666666668</v>
      </c>
      <c r="X25" s="114">
        <v>8.5666666666666664</v>
      </c>
      <c r="Y25" s="114">
        <v>3.41</v>
      </c>
      <c r="Z25" s="114">
        <v>0.55999999999999994</v>
      </c>
      <c r="AA25" s="114">
        <v>7.3342000000000001</v>
      </c>
      <c r="AB25" s="114">
        <v>1.9290666666666667</v>
      </c>
      <c r="AC25" s="116">
        <v>0.18683333333333332</v>
      </c>
      <c r="AD25" s="114">
        <v>7.3000000000000007</v>
      </c>
      <c r="AE25" s="114">
        <v>8</v>
      </c>
      <c r="AF25" s="114">
        <v>15.143333333333333</v>
      </c>
      <c r="AG25" s="114">
        <v>191.66666666666666</v>
      </c>
      <c r="AH25" s="114">
        <v>515.09999999999991</v>
      </c>
      <c r="AI25" s="114" t="s">
        <v>93</v>
      </c>
      <c r="AJ25" s="114">
        <v>86.278994024018019</v>
      </c>
      <c r="AK25" s="114">
        <v>8.6278994024018036</v>
      </c>
      <c r="AL25" s="116">
        <v>0.38</v>
      </c>
      <c r="AM25" s="116">
        <v>3.6999999999999998E-2</v>
      </c>
      <c r="AN25" s="116">
        <v>0.92999999999999994</v>
      </c>
      <c r="AO25" s="116" t="s">
        <v>94</v>
      </c>
      <c r="AP25" s="116" t="s">
        <v>94</v>
      </c>
      <c r="AQ25" s="116" t="s">
        <v>94</v>
      </c>
      <c r="AR25" s="116" t="s">
        <v>94</v>
      </c>
      <c r="AS25" s="116" t="s">
        <v>94</v>
      </c>
      <c r="AT25" s="116" t="s">
        <v>94</v>
      </c>
      <c r="AU25" s="116">
        <v>3.5000000000000003E-2</v>
      </c>
      <c r="AV25" s="117" t="s">
        <v>93</v>
      </c>
      <c r="AW25" s="117" t="s">
        <v>93</v>
      </c>
      <c r="AX25" s="117" t="s">
        <v>93</v>
      </c>
      <c r="AY25" s="117" t="s">
        <v>93</v>
      </c>
      <c r="AZ25" s="117">
        <v>4.2499999999999996E-2</v>
      </c>
      <c r="BA25" s="114" t="s">
        <v>93</v>
      </c>
      <c r="BB25" s="117">
        <v>0.745</v>
      </c>
      <c r="BC25" s="116" t="s">
        <v>93</v>
      </c>
      <c r="BD25" s="116" t="s">
        <v>93</v>
      </c>
      <c r="BE25" s="116" t="s">
        <v>93</v>
      </c>
      <c r="BF25" s="159" t="s">
        <v>93</v>
      </c>
      <c r="BG25" s="159">
        <v>7.4</v>
      </c>
      <c r="BH25" s="159" t="s">
        <v>93</v>
      </c>
      <c r="BI25" s="159" t="s">
        <v>93</v>
      </c>
      <c r="BJ25" s="159" t="s">
        <v>93</v>
      </c>
      <c r="BK25" s="159" t="s">
        <v>93</v>
      </c>
      <c r="BL25" s="159" t="s">
        <v>93</v>
      </c>
      <c r="BM25" s="159" t="s">
        <v>94</v>
      </c>
      <c r="BN25" s="159" t="s">
        <v>94</v>
      </c>
      <c r="BO25" s="159" t="s">
        <v>93</v>
      </c>
      <c r="BP25" s="159" t="s">
        <v>94</v>
      </c>
      <c r="BQ25" s="159" t="s">
        <v>93</v>
      </c>
      <c r="BR25" s="159" t="s">
        <v>94</v>
      </c>
      <c r="BS25" s="159" t="s">
        <v>94</v>
      </c>
      <c r="BT25" s="159" t="s">
        <v>94</v>
      </c>
      <c r="BU25" s="159" t="s">
        <v>94</v>
      </c>
      <c r="BV25" s="159" t="s">
        <v>93</v>
      </c>
      <c r="BW25" s="159" t="s">
        <v>93</v>
      </c>
      <c r="BX25" s="159" t="s">
        <v>94</v>
      </c>
      <c r="BY25" s="130">
        <v>17133</v>
      </c>
      <c r="BZ25" s="130">
        <v>12500</v>
      </c>
      <c r="CA25" s="130">
        <v>25467</v>
      </c>
      <c r="CB25" s="130">
        <v>6078</v>
      </c>
      <c r="CC25" s="134">
        <v>0</v>
      </c>
      <c r="CD25" s="140">
        <v>63</v>
      </c>
      <c r="CE25" s="140">
        <v>35</v>
      </c>
      <c r="CF25" s="140">
        <v>10</v>
      </c>
      <c r="CG25" s="140">
        <v>129</v>
      </c>
      <c r="CH25" s="140" t="s">
        <v>93</v>
      </c>
      <c r="CI25" s="140">
        <v>0</v>
      </c>
      <c r="CJ25" s="140"/>
      <c r="CK25" s="140"/>
      <c r="CL25" s="238"/>
      <c r="CN25" s="262"/>
    </row>
    <row r="26" spans="1:95" ht="15" customHeight="1" x14ac:dyDescent="0.3">
      <c r="A26" s="100">
        <v>10</v>
      </c>
      <c r="B26" s="251" t="s">
        <v>145</v>
      </c>
      <c r="C26" s="258" t="s">
        <v>232</v>
      </c>
      <c r="D26" s="258"/>
      <c r="E26" s="240" t="s">
        <v>130</v>
      </c>
      <c r="F26" s="236">
        <v>2019</v>
      </c>
      <c r="G26" s="110">
        <v>76.25</v>
      </c>
      <c r="H26" s="114">
        <v>217.5</v>
      </c>
      <c r="I26" s="114">
        <v>20.6</v>
      </c>
      <c r="J26" s="114">
        <v>7.5149999999999997</v>
      </c>
      <c r="K26" s="114">
        <v>437.5</v>
      </c>
      <c r="L26" s="114">
        <v>262.5</v>
      </c>
      <c r="M26" s="114">
        <v>145.5</v>
      </c>
      <c r="N26" s="114">
        <v>0</v>
      </c>
      <c r="O26" s="114">
        <v>145.5</v>
      </c>
      <c r="P26" s="114">
        <v>31.25</v>
      </c>
      <c r="Q26" s="114">
        <v>43.327250000000006</v>
      </c>
      <c r="R26" s="114">
        <v>0.10025000000000001</v>
      </c>
      <c r="S26" s="114">
        <v>142.80000000000001</v>
      </c>
      <c r="T26" s="114">
        <v>-2.6999999999999886</v>
      </c>
      <c r="U26" s="114">
        <v>93</v>
      </c>
      <c r="V26" s="114">
        <v>43.650800000000004</v>
      </c>
      <c r="W26" s="114">
        <v>37.200000000000003</v>
      </c>
      <c r="X26" s="114">
        <v>10.6</v>
      </c>
      <c r="Y26" s="114">
        <v>0.30649999999999999</v>
      </c>
      <c r="Z26" s="114">
        <v>0.28865000000000002</v>
      </c>
      <c r="AA26" s="114">
        <v>9.9738499999999988</v>
      </c>
      <c r="AB26" s="114">
        <v>3.1295000000000002</v>
      </c>
      <c r="AC26" s="116" t="s">
        <v>93</v>
      </c>
      <c r="AD26" s="114">
        <v>6.6</v>
      </c>
      <c r="AE26" s="114">
        <v>2.4500000000000002</v>
      </c>
      <c r="AF26" s="114">
        <v>26.947499999999998</v>
      </c>
      <c r="AG26" s="114">
        <v>290.8</v>
      </c>
      <c r="AH26" s="114">
        <v>553.29999999999995</v>
      </c>
      <c r="AI26" s="114" t="s">
        <v>93</v>
      </c>
      <c r="AJ26" s="114">
        <v>45.483509675842726</v>
      </c>
      <c r="AK26" s="114">
        <v>4.5483509675842724</v>
      </c>
      <c r="AL26" s="116" t="s">
        <v>94</v>
      </c>
      <c r="AM26" s="116">
        <v>1.621</v>
      </c>
      <c r="AN26" s="116">
        <v>1.3180000000000001</v>
      </c>
      <c r="AO26" s="116" t="s">
        <v>94</v>
      </c>
      <c r="AP26" s="116" t="s">
        <v>94</v>
      </c>
      <c r="AQ26" s="116" t="s">
        <v>93</v>
      </c>
      <c r="AR26" s="116" t="s">
        <v>94</v>
      </c>
      <c r="AS26" s="116" t="s">
        <v>93</v>
      </c>
      <c r="AT26" s="116" t="s">
        <v>94</v>
      </c>
      <c r="AU26" s="116" t="s">
        <v>94</v>
      </c>
      <c r="AV26" s="117" t="s">
        <v>93</v>
      </c>
      <c r="AW26" s="117" t="s">
        <v>93</v>
      </c>
      <c r="AX26" s="117" t="s">
        <v>93</v>
      </c>
      <c r="AY26" s="117" t="s">
        <v>93</v>
      </c>
      <c r="AZ26" s="117">
        <v>4.7E-2</v>
      </c>
      <c r="BA26" s="114" t="s">
        <v>93</v>
      </c>
      <c r="BB26" s="117" t="s">
        <v>94</v>
      </c>
      <c r="BC26" s="116" t="s">
        <v>93</v>
      </c>
      <c r="BD26" s="116" t="s">
        <v>93</v>
      </c>
      <c r="BE26" s="116" t="s">
        <v>93</v>
      </c>
      <c r="BF26" s="159" t="s">
        <v>93</v>
      </c>
      <c r="BG26" s="159">
        <v>7.1</v>
      </c>
      <c r="BH26" s="159" t="s">
        <v>93</v>
      </c>
      <c r="BI26" s="159" t="s">
        <v>93</v>
      </c>
      <c r="BJ26" s="159" t="s">
        <v>93</v>
      </c>
      <c r="BK26" s="159" t="s">
        <v>93</v>
      </c>
      <c r="BL26" s="159" t="s">
        <v>93</v>
      </c>
      <c r="BM26" s="159" t="s">
        <v>93</v>
      </c>
      <c r="BN26" s="159" t="s">
        <v>93</v>
      </c>
      <c r="BO26" s="159" t="s">
        <v>93</v>
      </c>
      <c r="BP26" s="159" t="s">
        <v>93</v>
      </c>
      <c r="BQ26" s="159" t="s">
        <v>93</v>
      </c>
      <c r="BR26" s="159" t="s">
        <v>94</v>
      </c>
      <c r="BS26" s="159" t="s">
        <v>94</v>
      </c>
      <c r="BT26" s="159" t="s">
        <v>93</v>
      </c>
      <c r="BU26" s="159" t="s">
        <v>93</v>
      </c>
      <c r="BV26" s="159" t="s">
        <v>93</v>
      </c>
      <c r="BW26" s="159" t="s">
        <v>94</v>
      </c>
      <c r="BX26" s="159" t="s">
        <v>93</v>
      </c>
      <c r="BY26" s="130">
        <v>38360</v>
      </c>
      <c r="BZ26" s="130">
        <v>9650</v>
      </c>
      <c r="CA26" s="130">
        <v>10460</v>
      </c>
      <c r="CB26" s="130">
        <v>5438</v>
      </c>
      <c r="CC26" s="134">
        <v>0</v>
      </c>
      <c r="CD26" s="140">
        <v>423</v>
      </c>
      <c r="CE26" s="140">
        <v>146</v>
      </c>
      <c r="CF26" s="140">
        <v>44</v>
      </c>
      <c r="CG26" s="140">
        <v>627</v>
      </c>
      <c r="CH26" s="140" t="s">
        <v>93</v>
      </c>
      <c r="CI26" s="140">
        <v>0</v>
      </c>
      <c r="CJ26" s="140"/>
      <c r="CK26" s="140"/>
      <c r="CL26" s="238"/>
      <c r="CN26" s="262"/>
    </row>
    <row r="27" spans="1:95" ht="18" customHeight="1" x14ac:dyDescent="0.3">
      <c r="A27" s="100">
        <v>11</v>
      </c>
      <c r="B27" s="251" t="s">
        <v>145</v>
      </c>
      <c r="C27" s="258" t="s">
        <v>233</v>
      </c>
      <c r="D27" s="258"/>
      <c r="E27" s="241" t="s">
        <v>131</v>
      </c>
      <c r="F27" s="236">
        <v>2019</v>
      </c>
      <c r="G27" s="110">
        <v>21.666666666666668</v>
      </c>
      <c r="H27" s="114">
        <v>13.303333333333333</v>
      </c>
      <c r="I27" s="114">
        <v>21.433333333333334</v>
      </c>
      <c r="J27" s="114">
        <v>7.8500000000000005</v>
      </c>
      <c r="K27" s="114">
        <v>581</v>
      </c>
      <c r="L27" s="114">
        <v>348.59999999999997</v>
      </c>
      <c r="M27" s="114">
        <v>167.4</v>
      </c>
      <c r="N27" s="114">
        <v>0</v>
      </c>
      <c r="O27" s="114">
        <v>167.4</v>
      </c>
      <c r="P27" s="114">
        <v>54.893333333333338</v>
      </c>
      <c r="Q27" s="114">
        <v>41.423333333333339</v>
      </c>
      <c r="R27" s="114">
        <v>0.1129</v>
      </c>
      <c r="S27" s="114">
        <v>173.4</v>
      </c>
      <c r="T27" s="114">
        <v>6</v>
      </c>
      <c r="U27" s="114">
        <v>83</v>
      </c>
      <c r="V27" s="114">
        <v>90.472460000000012</v>
      </c>
      <c r="W27" s="114">
        <v>33.200000000000003</v>
      </c>
      <c r="X27" s="114">
        <v>21.970000000000002</v>
      </c>
      <c r="Y27" s="114">
        <v>0.92</v>
      </c>
      <c r="Z27" s="114">
        <v>0.6394333333333333</v>
      </c>
      <c r="AA27" s="114">
        <v>7.4862333333333337</v>
      </c>
      <c r="AB27" s="114">
        <v>1.5181333333333331</v>
      </c>
      <c r="AC27" s="116" t="s">
        <v>93</v>
      </c>
      <c r="AD27" s="114">
        <v>7.666666666666667</v>
      </c>
      <c r="AE27" s="114">
        <v>6.833333333333333</v>
      </c>
      <c r="AF27" s="114">
        <v>17.59</v>
      </c>
      <c r="AG27" s="114">
        <v>21.333333333333332</v>
      </c>
      <c r="AH27" s="114">
        <v>369.93333333333328</v>
      </c>
      <c r="AI27" s="114" t="s">
        <v>93</v>
      </c>
      <c r="AJ27" s="114">
        <v>49.024679777835466</v>
      </c>
      <c r="AK27" s="114">
        <v>4.9024679777835471</v>
      </c>
      <c r="AL27" s="116">
        <v>0.129</v>
      </c>
      <c r="AM27" s="116">
        <v>3.6666666666666666E-3</v>
      </c>
      <c r="AN27" s="116">
        <v>0.113</v>
      </c>
      <c r="AO27" s="116" t="s">
        <v>94</v>
      </c>
      <c r="AP27" s="116">
        <v>0.01</v>
      </c>
      <c r="AQ27" s="116" t="s">
        <v>94</v>
      </c>
      <c r="AR27" s="116" t="s">
        <v>94</v>
      </c>
      <c r="AS27" s="116">
        <v>1E-3</v>
      </c>
      <c r="AT27" s="116" t="s">
        <v>94</v>
      </c>
      <c r="AU27" s="116">
        <v>0.01</v>
      </c>
      <c r="AV27" s="117" t="s">
        <v>93</v>
      </c>
      <c r="AW27" s="117" t="s">
        <v>93</v>
      </c>
      <c r="AX27" s="117" t="s">
        <v>93</v>
      </c>
      <c r="AY27" s="117" t="s">
        <v>93</v>
      </c>
      <c r="AZ27" s="117">
        <v>0.04</v>
      </c>
      <c r="BA27" s="114" t="s">
        <v>93</v>
      </c>
      <c r="BB27" s="117">
        <v>9.2000000000000012E-2</v>
      </c>
      <c r="BC27" s="116" t="s">
        <v>93</v>
      </c>
      <c r="BD27" s="116" t="s">
        <v>93</v>
      </c>
      <c r="BE27" s="116" t="s">
        <v>93</v>
      </c>
      <c r="BF27" s="159" t="s">
        <v>93</v>
      </c>
      <c r="BG27" s="159">
        <v>6.3</v>
      </c>
      <c r="BH27" s="159" t="s">
        <v>93</v>
      </c>
      <c r="BI27" s="159" t="s">
        <v>93</v>
      </c>
      <c r="BJ27" s="159" t="s">
        <v>93</v>
      </c>
      <c r="BK27" s="159" t="s">
        <v>93</v>
      </c>
      <c r="BL27" s="159" t="s">
        <v>93</v>
      </c>
      <c r="BM27" s="159" t="s">
        <v>94</v>
      </c>
      <c r="BN27" s="159" t="s">
        <v>94</v>
      </c>
      <c r="BO27" s="159" t="s">
        <v>93</v>
      </c>
      <c r="BP27" s="159" t="s">
        <v>94</v>
      </c>
      <c r="BQ27" s="159" t="s">
        <v>93</v>
      </c>
      <c r="BR27" s="159" t="s">
        <v>94</v>
      </c>
      <c r="BS27" s="159" t="s">
        <v>94</v>
      </c>
      <c r="BT27" s="159" t="s">
        <v>94</v>
      </c>
      <c r="BU27" s="159" t="s">
        <v>93</v>
      </c>
      <c r="BV27" s="159" t="s">
        <v>93</v>
      </c>
      <c r="BW27" s="159" t="s">
        <v>94</v>
      </c>
      <c r="BX27" s="159" t="s">
        <v>94</v>
      </c>
      <c r="BY27" s="130">
        <v>13750</v>
      </c>
      <c r="BZ27" s="130">
        <v>7100</v>
      </c>
      <c r="CA27" s="130">
        <v>12375</v>
      </c>
      <c r="CB27" s="130">
        <v>3025</v>
      </c>
      <c r="CC27" s="134">
        <v>0</v>
      </c>
      <c r="CD27" s="140">
        <v>372.25200000000007</v>
      </c>
      <c r="CE27" s="140">
        <v>277.8</v>
      </c>
      <c r="CF27" s="140">
        <v>144.45599999999999</v>
      </c>
      <c r="CG27" s="140">
        <v>905.62800000000016</v>
      </c>
      <c r="CH27" s="140" t="s">
        <v>93</v>
      </c>
      <c r="CI27" s="140" t="s">
        <v>93</v>
      </c>
      <c r="CJ27" s="140"/>
      <c r="CK27" s="140"/>
      <c r="CL27" s="238"/>
      <c r="CN27" s="262"/>
    </row>
    <row r="28" spans="1:95" ht="18.75" customHeight="1" x14ac:dyDescent="0.3">
      <c r="A28" s="100">
        <v>12</v>
      </c>
      <c r="B28" s="251" t="s">
        <v>145</v>
      </c>
      <c r="C28" s="258" t="s">
        <v>234</v>
      </c>
      <c r="D28" s="258"/>
      <c r="E28" s="240" t="s">
        <v>132</v>
      </c>
      <c r="F28" s="236">
        <v>2019</v>
      </c>
      <c r="G28" s="110">
        <v>50</v>
      </c>
      <c r="H28" s="114">
        <v>151.04333333333332</v>
      </c>
      <c r="I28" s="114">
        <v>21.533333333333331</v>
      </c>
      <c r="J28" s="114">
        <v>7.8933333333333335</v>
      </c>
      <c r="K28" s="114">
        <v>662</v>
      </c>
      <c r="L28" s="114">
        <v>397.59999999999997</v>
      </c>
      <c r="M28" s="114">
        <v>180.46666666666667</v>
      </c>
      <c r="N28" s="114">
        <v>0</v>
      </c>
      <c r="O28" s="114">
        <v>184.13333333333333</v>
      </c>
      <c r="P28" s="114">
        <v>72.066666666666663</v>
      </c>
      <c r="Q28" s="114">
        <v>49.069333333333333</v>
      </c>
      <c r="R28" s="114">
        <v>0.1623</v>
      </c>
      <c r="S28" s="114">
        <v>185.13333333333333</v>
      </c>
      <c r="T28" s="114">
        <v>4.6666666666666572</v>
      </c>
      <c r="U28" s="114">
        <v>115.075</v>
      </c>
      <c r="V28" s="114">
        <v>70.058333333333323</v>
      </c>
      <c r="W28" s="114">
        <v>46.03</v>
      </c>
      <c r="X28" s="114">
        <v>16.91333333333333</v>
      </c>
      <c r="Y28" s="114">
        <v>3.9333333333333336</v>
      </c>
      <c r="Z28" s="114">
        <v>0.61346666666666672</v>
      </c>
      <c r="AA28" s="114">
        <v>13.180999999999999</v>
      </c>
      <c r="AB28" s="114">
        <v>2.5796666666666668</v>
      </c>
      <c r="AC28" s="116" t="s">
        <v>93</v>
      </c>
      <c r="AD28" s="114">
        <v>8.2700000000000014</v>
      </c>
      <c r="AE28" s="114">
        <v>16.5</v>
      </c>
      <c r="AF28" s="114">
        <v>18.943333333333332</v>
      </c>
      <c r="AG28" s="114">
        <v>127.33333333333333</v>
      </c>
      <c r="AH28" s="114">
        <v>524.93333333333328</v>
      </c>
      <c r="AI28" s="114" t="s">
        <v>93</v>
      </c>
      <c r="AJ28" s="114">
        <v>73.008516908735544</v>
      </c>
      <c r="AK28" s="114">
        <v>7.3008516908735546</v>
      </c>
      <c r="AL28" s="116" t="s">
        <v>93</v>
      </c>
      <c r="AM28" s="116" t="s">
        <v>93</v>
      </c>
      <c r="AN28" s="116" t="s">
        <v>93</v>
      </c>
      <c r="AO28" s="116" t="s">
        <v>93</v>
      </c>
      <c r="AP28" s="116" t="s">
        <v>93</v>
      </c>
      <c r="AQ28" s="116" t="s">
        <v>93</v>
      </c>
      <c r="AR28" s="116" t="s">
        <v>93</v>
      </c>
      <c r="AS28" s="116" t="s">
        <v>93</v>
      </c>
      <c r="AT28" s="116" t="s">
        <v>93</v>
      </c>
      <c r="AU28" s="116" t="s">
        <v>93</v>
      </c>
      <c r="AV28" s="117" t="s">
        <v>93</v>
      </c>
      <c r="AW28" s="117" t="s">
        <v>93</v>
      </c>
      <c r="AX28" s="117" t="s">
        <v>93</v>
      </c>
      <c r="AY28" s="117" t="s">
        <v>93</v>
      </c>
      <c r="AZ28" s="117" t="s">
        <v>93</v>
      </c>
      <c r="BA28" s="114" t="s">
        <v>93</v>
      </c>
      <c r="BB28" s="117" t="s">
        <v>93</v>
      </c>
      <c r="BC28" s="116" t="s">
        <v>93</v>
      </c>
      <c r="BD28" s="116" t="s">
        <v>93</v>
      </c>
      <c r="BE28" s="116" t="s">
        <v>93</v>
      </c>
      <c r="BF28" s="159" t="s">
        <v>93</v>
      </c>
      <c r="BG28" s="159">
        <v>8.8000000000000007</v>
      </c>
      <c r="BH28" s="159" t="s">
        <v>93</v>
      </c>
      <c r="BI28" s="159" t="s">
        <v>93</v>
      </c>
      <c r="BJ28" s="159" t="s">
        <v>93</v>
      </c>
      <c r="BK28" s="159" t="s">
        <v>93</v>
      </c>
      <c r="BL28" s="159" t="s">
        <v>93</v>
      </c>
      <c r="BM28" s="159" t="s">
        <v>94</v>
      </c>
      <c r="BN28" s="159" t="s">
        <v>94</v>
      </c>
      <c r="BO28" s="159" t="s">
        <v>93</v>
      </c>
      <c r="BP28" s="159" t="s">
        <v>94</v>
      </c>
      <c r="BQ28" s="159" t="s">
        <v>93</v>
      </c>
      <c r="BR28" s="159" t="s">
        <v>94</v>
      </c>
      <c r="BS28" s="159" t="s">
        <v>94</v>
      </c>
      <c r="BT28" s="159" t="s">
        <v>94</v>
      </c>
      <c r="BU28" s="159" t="s">
        <v>93</v>
      </c>
      <c r="BV28" s="159" t="s">
        <v>93</v>
      </c>
      <c r="BW28" s="159" t="s">
        <v>93</v>
      </c>
      <c r="BX28" s="159" t="s">
        <v>94</v>
      </c>
      <c r="BY28" s="130">
        <v>7080</v>
      </c>
      <c r="BZ28" s="130">
        <v>5800</v>
      </c>
      <c r="CA28" s="130">
        <v>9320</v>
      </c>
      <c r="CB28" s="130">
        <v>1900</v>
      </c>
      <c r="CC28" s="134">
        <v>0</v>
      </c>
      <c r="CD28" s="140">
        <v>372</v>
      </c>
      <c r="CE28" s="140">
        <v>278</v>
      </c>
      <c r="CF28" s="140">
        <v>144</v>
      </c>
      <c r="CG28" s="140">
        <v>906</v>
      </c>
      <c r="CH28" s="140" t="s">
        <v>93</v>
      </c>
      <c r="CI28" s="140" t="s">
        <v>93</v>
      </c>
      <c r="CJ28" s="140"/>
      <c r="CK28" s="140"/>
      <c r="CL28" s="238"/>
      <c r="CN28" s="262"/>
    </row>
    <row r="29" spans="1:95" ht="15" customHeight="1" x14ac:dyDescent="0.3">
      <c r="A29" s="270">
        <v>1</v>
      </c>
      <c r="B29" s="251" t="s">
        <v>145</v>
      </c>
      <c r="C29" s="258" t="s">
        <v>211</v>
      </c>
      <c r="D29" s="258"/>
      <c r="E29" s="240" t="s">
        <v>121</v>
      </c>
      <c r="F29" s="236">
        <v>2020</v>
      </c>
      <c r="G29" s="110">
        <v>62.5</v>
      </c>
      <c r="H29" s="114">
        <v>130.75</v>
      </c>
      <c r="I29" s="114">
        <v>15.425000000000001</v>
      </c>
      <c r="J29" s="114">
        <v>7.68</v>
      </c>
      <c r="K29" s="114">
        <v>556.75</v>
      </c>
      <c r="L29" s="114">
        <v>330.5</v>
      </c>
      <c r="M29" s="114">
        <v>180.14999999999998</v>
      </c>
      <c r="N29" s="114">
        <v>0</v>
      </c>
      <c r="O29" s="114">
        <v>180.14999999999998</v>
      </c>
      <c r="P29" s="114">
        <v>59.887500000000003</v>
      </c>
      <c r="Q29" s="114">
        <v>47.581249999999997</v>
      </c>
      <c r="R29" s="114">
        <v>0.14119999999999999</v>
      </c>
      <c r="S29" s="114">
        <v>181.05</v>
      </c>
      <c r="T29" s="114">
        <v>0.90000000000003411</v>
      </c>
      <c r="U29" s="114">
        <v>90.056250000000006</v>
      </c>
      <c r="V29" s="114">
        <v>90.993750000000006</v>
      </c>
      <c r="W29" s="114">
        <v>36.022500000000001</v>
      </c>
      <c r="X29" s="114">
        <v>22.122499999999999</v>
      </c>
      <c r="Y29" s="114">
        <v>1.9125000000000001</v>
      </c>
      <c r="Z29" s="114">
        <v>0.36457499999999998</v>
      </c>
      <c r="AA29" s="114">
        <v>11.27</v>
      </c>
      <c r="AB29" s="114">
        <v>1.9855</v>
      </c>
      <c r="AC29" s="116" t="s">
        <v>93</v>
      </c>
      <c r="AD29" s="114">
        <v>8.2250000000000014</v>
      </c>
      <c r="AE29" s="114">
        <v>3</v>
      </c>
      <c r="AF29" s="114">
        <v>10.885</v>
      </c>
      <c r="AG29" s="114">
        <v>66.25</v>
      </c>
      <c r="AH29" s="114">
        <v>396.75</v>
      </c>
      <c r="AI29" s="114" t="s">
        <v>93</v>
      </c>
      <c r="AJ29" s="114">
        <v>53.999171324785664</v>
      </c>
      <c r="AK29" s="114">
        <v>5.3999171324785671</v>
      </c>
      <c r="AL29" s="116">
        <v>3.3500000000000002E-2</v>
      </c>
      <c r="AM29" s="116">
        <v>7.0000000000000001E-3</v>
      </c>
      <c r="AN29" s="116">
        <v>0.75150000000000006</v>
      </c>
      <c r="AO29" s="116">
        <v>0.58200000000000007</v>
      </c>
      <c r="AP29" s="116">
        <v>1E-3</v>
      </c>
      <c r="AQ29" s="116">
        <v>1E-3</v>
      </c>
      <c r="AR29" s="116" t="s">
        <v>94</v>
      </c>
      <c r="AS29" s="116">
        <v>1.0500000000000001E-2</v>
      </c>
      <c r="AT29" s="116" t="s">
        <v>94</v>
      </c>
      <c r="AU29" s="116">
        <v>1.0500000000000001E-2</v>
      </c>
      <c r="AV29" s="117" t="s">
        <v>93</v>
      </c>
      <c r="AW29" s="117" t="s">
        <v>93</v>
      </c>
      <c r="AX29" s="117" t="s">
        <v>93</v>
      </c>
      <c r="AY29" s="117" t="s">
        <v>93</v>
      </c>
      <c r="AZ29" s="117">
        <v>8.5000000000000006E-3</v>
      </c>
      <c r="BA29" s="114" t="s">
        <v>93</v>
      </c>
      <c r="BB29" s="114">
        <v>2.8500000000000001E-2</v>
      </c>
      <c r="BC29" s="116" t="s">
        <v>93</v>
      </c>
      <c r="BD29" s="116" t="s">
        <v>93</v>
      </c>
      <c r="BE29" s="116" t="s">
        <v>93</v>
      </c>
      <c r="BF29" s="159" t="s">
        <v>94</v>
      </c>
      <c r="BG29" s="159">
        <v>7.4</v>
      </c>
      <c r="BH29" s="159" t="s">
        <v>93</v>
      </c>
      <c r="BI29" s="159" t="s">
        <v>93</v>
      </c>
      <c r="BJ29" s="159" t="s">
        <v>93</v>
      </c>
      <c r="BK29" s="159" t="s">
        <v>93</v>
      </c>
      <c r="BL29" s="159" t="s">
        <v>93</v>
      </c>
      <c r="BM29" s="159" t="s">
        <v>94</v>
      </c>
      <c r="BN29" s="159" t="s">
        <v>94</v>
      </c>
      <c r="BO29" s="159" t="s">
        <v>93</v>
      </c>
      <c r="BP29" s="159" t="s">
        <v>94</v>
      </c>
      <c r="BQ29" s="159" t="s">
        <v>94</v>
      </c>
      <c r="BR29" s="159" t="s">
        <v>94</v>
      </c>
      <c r="BS29" s="159" t="s">
        <v>94</v>
      </c>
      <c r="BT29" s="159" t="s">
        <v>94</v>
      </c>
      <c r="BU29" s="159" t="s">
        <v>94</v>
      </c>
      <c r="BV29" s="159" t="s">
        <v>93</v>
      </c>
      <c r="BW29" s="159" t="s">
        <v>93</v>
      </c>
      <c r="BX29" s="159" t="s">
        <v>94</v>
      </c>
      <c r="BY29" s="130">
        <v>7800</v>
      </c>
      <c r="BZ29" s="130">
        <v>12000</v>
      </c>
      <c r="CA29" s="130">
        <v>24100</v>
      </c>
      <c r="CB29" s="130">
        <v>417</v>
      </c>
      <c r="CC29" s="134"/>
      <c r="CD29" s="140">
        <v>805</v>
      </c>
      <c r="CE29" s="140">
        <v>489</v>
      </c>
      <c r="CF29" s="140">
        <v>162</v>
      </c>
      <c r="CG29" s="140">
        <v>1456</v>
      </c>
      <c r="CH29" s="140" t="s">
        <v>93</v>
      </c>
      <c r="CI29" s="140" t="s">
        <v>93</v>
      </c>
      <c r="CJ29" s="140" t="s">
        <v>93</v>
      </c>
      <c r="CK29" s="140" t="s">
        <v>93</v>
      </c>
      <c r="CL29" s="238"/>
      <c r="CN29" s="262"/>
      <c r="CO29" s="152" t="s">
        <v>151</v>
      </c>
      <c r="CQ29" s="92" t="s">
        <v>152</v>
      </c>
    </row>
    <row r="30" spans="1:95" ht="15" customHeight="1" x14ac:dyDescent="0.3">
      <c r="A30" s="100">
        <v>2</v>
      </c>
      <c r="B30" s="251" t="s">
        <v>145</v>
      </c>
      <c r="C30" s="258" t="s">
        <v>212</v>
      </c>
      <c r="D30" s="258"/>
      <c r="E30" s="241" t="s">
        <v>122</v>
      </c>
      <c r="F30" s="236">
        <v>2020</v>
      </c>
      <c r="G30" s="110">
        <v>35</v>
      </c>
      <c r="H30" s="114">
        <v>81.224999999999994</v>
      </c>
      <c r="I30" s="114">
        <v>18.75</v>
      </c>
      <c r="J30" s="114">
        <v>7.9225000000000003</v>
      </c>
      <c r="K30" s="114">
        <v>663.25</v>
      </c>
      <c r="L30" s="114">
        <v>397.9</v>
      </c>
      <c r="M30" s="114">
        <v>171.25</v>
      </c>
      <c r="N30" s="114">
        <v>0</v>
      </c>
      <c r="O30" s="114">
        <v>171.25</v>
      </c>
      <c r="P30" s="114">
        <v>74.849999999999994</v>
      </c>
      <c r="Q30" s="114">
        <v>57.244999999999997</v>
      </c>
      <c r="R30" s="114">
        <v>0.2205</v>
      </c>
      <c r="S30" s="114">
        <v>191.55</v>
      </c>
      <c r="T30" s="114">
        <v>20.300000000000011</v>
      </c>
      <c r="U30" s="114">
        <v>106.1</v>
      </c>
      <c r="V30" s="114">
        <v>85.450000000000017</v>
      </c>
      <c r="W30" s="114">
        <v>42.44</v>
      </c>
      <c r="X30" s="114">
        <v>20.475000000000001</v>
      </c>
      <c r="Y30" s="114">
        <v>2.355</v>
      </c>
      <c r="Z30" s="114">
        <v>0.53604999999999992</v>
      </c>
      <c r="AA30" s="114">
        <v>8.9</v>
      </c>
      <c r="AB30" s="114">
        <v>2.6673666666666667</v>
      </c>
      <c r="AC30" s="116" t="s">
        <v>93</v>
      </c>
      <c r="AD30" s="114">
        <v>8.4250000000000007</v>
      </c>
      <c r="AE30" s="114">
        <v>5.6</v>
      </c>
      <c r="AF30" s="114">
        <v>28.75</v>
      </c>
      <c r="AG30" s="114">
        <v>58.25</v>
      </c>
      <c r="AH30" s="114">
        <v>456.15</v>
      </c>
      <c r="AI30" s="114" t="s">
        <v>93</v>
      </c>
      <c r="AJ30" s="114">
        <v>64.125566407085685</v>
      </c>
      <c r="AK30" s="114">
        <v>6.4125566407085683</v>
      </c>
      <c r="AL30" s="116">
        <v>5.3666666666666668E-2</v>
      </c>
      <c r="AM30" s="116">
        <v>0.01</v>
      </c>
      <c r="AN30" s="116">
        <v>0.58633333333333337</v>
      </c>
      <c r="AO30" s="116">
        <v>1.4873333333333332</v>
      </c>
      <c r="AP30" s="116" t="s">
        <v>94</v>
      </c>
      <c r="AQ30" s="116">
        <v>1E-3</v>
      </c>
      <c r="AR30" s="116" t="s">
        <v>94</v>
      </c>
      <c r="AS30" s="116">
        <v>3.2899999999999999E-2</v>
      </c>
      <c r="AT30" s="116">
        <v>1E-3</v>
      </c>
      <c r="AU30" s="116">
        <v>3.2899999999999999E-2</v>
      </c>
      <c r="AV30" s="117" t="s">
        <v>93</v>
      </c>
      <c r="AW30" s="117" t="s">
        <v>93</v>
      </c>
      <c r="AX30" s="117" t="s">
        <v>93</v>
      </c>
      <c r="AY30" s="117" t="s">
        <v>93</v>
      </c>
      <c r="AZ30" s="117">
        <v>1.3500000000000002E-2</v>
      </c>
      <c r="BA30" s="114" t="s">
        <v>93</v>
      </c>
      <c r="BB30" s="114">
        <v>3.2000000000000001E-2</v>
      </c>
      <c r="BC30" s="116" t="s">
        <v>93</v>
      </c>
      <c r="BD30" s="116" t="s">
        <v>93</v>
      </c>
      <c r="BE30" s="116" t="s">
        <v>93</v>
      </c>
      <c r="BF30" s="159" t="s">
        <v>94</v>
      </c>
      <c r="BG30" s="159"/>
      <c r="BH30" s="159" t="s">
        <v>93</v>
      </c>
      <c r="BI30" s="159" t="s">
        <v>93</v>
      </c>
      <c r="BJ30" s="159" t="s">
        <v>93</v>
      </c>
      <c r="BK30" s="159" t="s">
        <v>93</v>
      </c>
      <c r="BL30" s="159" t="s">
        <v>93</v>
      </c>
      <c r="BM30" s="159" t="s">
        <v>94</v>
      </c>
      <c r="BN30" s="159" t="s">
        <v>94</v>
      </c>
      <c r="BO30" s="159" t="s">
        <v>93</v>
      </c>
      <c r="BP30" s="159" t="s">
        <v>94</v>
      </c>
      <c r="BQ30" s="159" t="s">
        <v>93</v>
      </c>
      <c r="BR30" s="159" t="s">
        <v>94</v>
      </c>
      <c r="BS30" s="159" t="s">
        <v>94</v>
      </c>
      <c r="BT30" s="159" t="s">
        <v>94</v>
      </c>
      <c r="BU30" s="159" t="s">
        <v>94</v>
      </c>
      <c r="BV30" s="159" t="s">
        <v>93</v>
      </c>
      <c r="BW30" s="159" t="s">
        <v>93</v>
      </c>
      <c r="BX30" s="159" t="s">
        <v>94</v>
      </c>
      <c r="BY30" s="130">
        <v>2755</v>
      </c>
      <c r="BZ30" s="130">
        <v>3833</v>
      </c>
      <c r="CA30" s="130">
        <v>10575</v>
      </c>
      <c r="CB30" s="130">
        <v>750</v>
      </c>
      <c r="CC30" s="134"/>
      <c r="CD30" s="140">
        <v>274</v>
      </c>
      <c r="CE30" s="140">
        <v>212</v>
      </c>
      <c r="CF30" s="140">
        <v>246</v>
      </c>
      <c r="CG30" s="140">
        <v>763</v>
      </c>
      <c r="CH30" s="140" t="s">
        <v>93</v>
      </c>
      <c r="CI30" s="140"/>
      <c r="CJ30" s="140"/>
      <c r="CK30" s="140"/>
      <c r="CL30" s="238"/>
      <c r="CN30" s="262"/>
    </row>
    <row r="31" spans="1:95" ht="15" customHeight="1" x14ac:dyDescent="0.3">
      <c r="A31" s="100">
        <v>3</v>
      </c>
      <c r="B31" s="251" t="s">
        <v>145</v>
      </c>
      <c r="C31" s="258" t="s">
        <v>213</v>
      </c>
      <c r="D31" s="258"/>
      <c r="E31" s="240" t="s">
        <v>123</v>
      </c>
      <c r="F31" s="236">
        <v>2020</v>
      </c>
      <c r="G31" s="110">
        <v>30</v>
      </c>
      <c r="H31" s="114">
        <v>14.149999999999999</v>
      </c>
      <c r="I31" s="114">
        <v>20</v>
      </c>
      <c r="J31" s="114">
        <v>7.85</v>
      </c>
      <c r="K31" s="114">
        <v>675</v>
      </c>
      <c r="L31" s="114">
        <v>405</v>
      </c>
      <c r="M31" s="114">
        <v>168.3</v>
      </c>
      <c r="N31" s="114">
        <v>0</v>
      </c>
      <c r="O31" s="114">
        <v>168.3</v>
      </c>
      <c r="P31" s="114">
        <v>73.400000000000006</v>
      </c>
      <c r="Q31" s="114">
        <v>27.163</v>
      </c>
      <c r="R31" s="114">
        <v>0.21300000000000002</v>
      </c>
      <c r="S31" s="114">
        <v>170.30500000000001</v>
      </c>
      <c r="T31" s="114">
        <v>2.0049999999999955</v>
      </c>
      <c r="U31" s="114">
        <v>101.03749999999999</v>
      </c>
      <c r="V31" s="114">
        <v>69.267500000000013</v>
      </c>
      <c r="W31" s="114">
        <v>40.414999999999999</v>
      </c>
      <c r="X31" s="114">
        <v>16.829999999999998</v>
      </c>
      <c r="Y31" s="114">
        <v>3.25</v>
      </c>
      <c r="Z31" s="114">
        <v>0.90749999999999997</v>
      </c>
      <c r="AA31" s="114">
        <v>4.1749999999999998</v>
      </c>
      <c r="AB31" s="114">
        <v>1.3744499999999999</v>
      </c>
      <c r="AC31" s="116" t="s">
        <v>93</v>
      </c>
      <c r="AD31" s="114">
        <v>7.8999999999999995</v>
      </c>
      <c r="AE31" s="114">
        <v>5.5</v>
      </c>
      <c r="AF31" s="114">
        <v>26</v>
      </c>
      <c r="AG31" s="114">
        <v>24</v>
      </c>
      <c r="AH31" s="114">
        <v>429</v>
      </c>
      <c r="AI31" s="114" t="s">
        <v>93</v>
      </c>
      <c r="AJ31" s="114">
        <v>55.736351604498587</v>
      </c>
      <c r="AK31" s="114">
        <v>5.5736351604498591</v>
      </c>
      <c r="AL31" s="116">
        <v>2.3E-2</v>
      </c>
      <c r="AM31" s="116" t="s">
        <v>94</v>
      </c>
      <c r="AN31" s="116">
        <v>0.13900000000000001</v>
      </c>
      <c r="AO31" s="116">
        <v>0.23199999999999998</v>
      </c>
      <c r="AP31" s="116" t="s">
        <v>94</v>
      </c>
      <c r="AQ31" s="116" t="s">
        <v>94</v>
      </c>
      <c r="AR31" s="116" t="s">
        <v>94</v>
      </c>
      <c r="AS31" s="116" t="s">
        <v>94</v>
      </c>
      <c r="AT31" s="116" t="s">
        <v>94</v>
      </c>
      <c r="AU31" s="116" t="s">
        <v>94</v>
      </c>
      <c r="AV31" s="117" t="s">
        <v>93</v>
      </c>
      <c r="AW31" s="117" t="s">
        <v>93</v>
      </c>
      <c r="AX31" s="117" t="s">
        <v>93</v>
      </c>
      <c r="AY31" s="117" t="s">
        <v>93</v>
      </c>
      <c r="AZ31" s="117" t="s">
        <v>94</v>
      </c>
      <c r="BA31" s="114" t="s">
        <v>93</v>
      </c>
      <c r="BB31" s="114">
        <v>1.7000000000000001E-2</v>
      </c>
      <c r="BC31" s="116" t="s">
        <v>93</v>
      </c>
      <c r="BD31" s="116" t="s">
        <v>93</v>
      </c>
      <c r="BE31" s="116" t="s">
        <v>93</v>
      </c>
      <c r="BF31" s="159" t="s">
        <v>93</v>
      </c>
      <c r="BG31" s="159"/>
      <c r="BH31" s="159" t="s">
        <v>93</v>
      </c>
      <c r="BI31" s="159" t="s">
        <v>93</v>
      </c>
      <c r="BJ31" s="159" t="s">
        <v>93</v>
      </c>
      <c r="BK31" s="159" t="s">
        <v>93</v>
      </c>
      <c r="BL31" s="159" t="s">
        <v>93</v>
      </c>
      <c r="BM31" s="159" t="s">
        <v>94</v>
      </c>
      <c r="BN31" s="159" t="s">
        <v>94</v>
      </c>
      <c r="BO31" s="159" t="s">
        <v>93</v>
      </c>
      <c r="BP31" s="159" t="s">
        <v>94</v>
      </c>
      <c r="BQ31" s="159" t="s">
        <v>93</v>
      </c>
      <c r="BR31" s="159" t="s">
        <v>94</v>
      </c>
      <c r="BS31" s="159" t="s">
        <v>94</v>
      </c>
      <c r="BT31" s="159" t="s">
        <v>94</v>
      </c>
      <c r="BU31" s="159" t="s">
        <v>94</v>
      </c>
      <c r="BV31" s="159" t="s">
        <v>93</v>
      </c>
      <c r="BW31" s="159" t="s">
        <v>93</v>
      </c>
      <c r="BX31" s="159" t="s">
        <v>94</v>
      </c>
      <c r="BY31" s="130">
        <v>4420</v>
      </c>
      <c r="BZ31" s="130"/>
      <c r="CA31" s="130">
        <v>9720</v>
      </c>
      <c r="CB31" s="130">
        <v>540</v>
      </c>
      <c r="CC31" s="134"/>
      <c r="CD31" s="140">
        <v>167</v>
      </c>
      <c r="CE31" s="140">
        <v>250</v>
      </c>
      <c r="CF31" s="140">
        <v>115</v>
      </c>
      <c r="CG31" s="140">
        <v>573</v>
      </c>
      <c r="CH31" s="140" t="s">
        <v>93</v>
      </c>
      <c r="CI31" s="140"/>
      <c r="CJ31" s="140"/>
      <c r="CK31" s="140"/>
      <c r="CL31" s="238"/>
      <c r="CN31" s="262"/>
    </row>
    <row r="32" spans="1:95" ht="15" customHeight="1" x14ac:dyDescent="0.3">
      <c r="A32" s="100">
        <v>4</v>
      </c>
      <c r="B32" s="251" t="s">
        <v>145</v>
      </c>
      <c r="C32" s="258" t="s">
        <v>214</v>
      </c>
      <c r="D32" s="258"/>
      <c r="E32" s="240" t="s">
        <v>124</v>
      </c>
      <c r="F32" s="236">
        <v>2020</v>
      </c>
      <c r="G32" s="110">
        <v>42.5</v>
      </c>
      <c r="H32" s="114">
        <v>16.009999999999998</v>
      </c>
      <c r="I32" s="114">
        <v>30.093</v>
      </c>
      <c r="J32" s="114">
        <v>7.8433333333333337</v>
      </c>
      <c r="K32" s="114">
        <v>718.66666666666663</v>
      </c>
      <c r="L32" s="114">
        <v>357</v>
      </c>
      <c r="M32" s="114">
        <v>160</v>
      </c>
      <c r="N32" s="114" t="s">
        <v>93</v>
      </c>
      <c r="O32" s="114" t="s">
        <v>93</v>
      </c>
      <c r="P32" s="114">
        <v>55.2</v>
      </c>
      <c r="Q32" s="114">
        <v>42.645000000000003</v>
      </c>
      <c r="R32" s="114">
        <v>7.3599999999999999E-2</v>
      </c>
      <c r="S32" s="114">
        <v>163.6</v>
      </c>
      <c r="T32" s="114">
        <v>3.5999999999999943</v>
      </c>
      <c r="U32" s="114" t="s">
        <v>93</v>
      </c>
      <c r="V32" s="114" t="s">
        <v>93</v>
      </c>
      <c r="W32" s="114" t="s">
        <v>93</v>
      </c>
      <c r="X32" s="114" t="s">
        <v>93</v>
      </c>
      <c r="Y32" s="114">
        <v>1.67</v>
      </c>
      <c r="Z32" s="114">
        <v>0.64479999999999993</v>
      </c>
      <c r="AA32" s="114">
        <v>7.9173</v>
      </c>
      <c r="AB32" s="114">
        <v>1.1297999999999999</v>
      </c>
      <c r="AC32" s="116" t="s">
        <v>93</v>
      </c>
      <c r="AD32" s="114">
        <v>7.65</v>
      </c>
      <c r="AE32" s="114">
        <v>6</v>
      </c>
      <c r="AF32" s="114">
        <v>21.75</v>
      </c>
      <c r="AG32" s="114">
        <v>26</v>
      </c>
      <c r="AH32" s="114" t="s">
        <v>93</v>
      </c>
      <c r="AI32" s="114" t="s">
        <v>93</v>
      </c>
      <c r="AJ32" s="114" t="s">
        <v>93</v>
      </c>
      <c r="AK32" s="114" t="s">
        <v>93</v>
      </c>
      <c r="AL32" s="116">
        <v>8.0000000000000002E-3</v>
      </c>
      <c r="AM32" s="116" t="s">
        <v>93</v>
      </c>
      <c r="AN32" s="116" t="s">
        <v>94</v>
      </c>
      <c r="AO32" s="116" t="s">
        <v>94</v>
      </c>
      <c r="AP32" s="116" t="s">
        <v>93</v>
      </c>
      <c r="AQ32" s="116">
        <v>8.0000000000000002E-3</v>
      </c>
      <c r="AR32" s="116">
        <v>0.53700000000000003</v>
      </c>
      <c r="AS32" s="116" t="s">
        <v>93</v>
      </c>
      <c r="AT32" s="116">
        <v>2.9000000000000001E-2</v>
      </c>
      <c r="AU32" s="116" t="s">
        <v>93</v>
      </c>
      <c r="AV32" s="117" t="s">
        <v>93</v>
      </c>
      <c r="AW32" s="117" t="s">
        <v>93</v>
      </c>
      <c r="AX32" s="117" t="s">
        <v>93</v>
      </c>
      <c r="AY32" s="117" t="s">
        <v>93</v>
      </c>
      <c r="AZ32" s="117">
        <v>1E-3</v>
      </c>
      <c r="BA32" s="114" t="s">
        <v>93</v>
      </c>
      <c r="BB32" s="114">
        <v>5.0000000000000001E-3</v>
      </c>
      <c r="BC32" s="116" t="s">
        <v>93</v>
      </c>
      <c r="BD32" s="116" t="s">
        <v>93</v>
      </c>
      <c r="BE32" s="116" t="s">
        <v>93</v>
      </c>
      <c r="BF32" s="159" t="s">
        <v>93</v>
      </c>
      <c r="BG32" s="159" t="s">
        <v>93</v>
      </c>
      <c r="BH32" s="159" t="s">
        <v>93</v>
      </c>
      <c r="BI32" s="159" t="s">
        <v>93</v>
      </c>
      <c r="BJ32" s="159" t="s">
        <v>93</v>
      </c>
      <c r="BK32" s="159" t="s">
        <v>93</v>
      </c>
      <c r="BL32" s="159" t="s">
        <v>93</v>
      </c>
      <c r="BM32" s="159" t="s">
        <v>94</v>
      </c>
      <c r="BN32" s="159" t="s">
        <v>94</v>
      </c>
      <c r="BO32" s="159" t="s">
        <v>94</v>
      </c>
      <c r="BP32" s="159" t="s">
        <v>94</v>
      </c>
      <c r="BQ32" s="159" t="s">
        <v>93</v>
      </c>
      <c r="BR32" s="159" t="s">
        <v>93</v>
      </c>
      <c r="BS32" s="159" t="s">
        <v>93</v>
      </c>
      <c r="BT32" s="159" t="s">
        <v>93</v>
      </c>
      <c r="BU32" s="159" t="s">
        <v>93</v>
      </c>
      <c r="BV32" s="159" t="s">
        <v>93</v>
      </c>
      <c r="BW32" s="159" t="s">
        <v>93</v>
      </c>
      <c r="BX32" s="159" t="s">
        <v>94</v>
      </c>
      <c r="BY32" s="130">
        <v>22000</v>
      </c>
      <c r="BZ32" s="130"/>
      <c r="CA32" s="130">
        <v>6200</v>
      </c>
      <c r="CB32" s="130">
        <v>1167</v>
      </c>
      <c r="CC32" s="134"/>
      <c r="CD32" s="140">
        <v>1056</v>
      </c>
      <c r="CE32" s="140">
        <v>1287</v>
      </c>
      <c r="CF32" s="140">
        <v>289</v>
      </c>
      <c r="CG32" s="140">
        <v>2689</v>
      </c>
      <c r="CH32" s="140" t="s">
        <v>93</v>
      </c>
      <c r="CI32" s="140"/>
      <c r="CJ32" s="140"/>
      <c r="CK32" s="140"/>
      <c r="CL32" s="238"/>
      <c r="CN32" s="262"/>
      <c r="CO32" s="317" t="s">
        <v>153</v>
      </c>
      <c r="CP32" s="318"/>
      <c r="CQ32" s="316" t="s">
        <v>155</v>
      </c>
    </row>
    <row r="33" spans="1:95" ht="15" customHeight="1" x14ac:dyDescent="0.3">
      <c r="A33" s="100">
        <v>5</v>
      </c>
      <c r="B33" s="251" t="s">
        <v>145</v>
      </c>
      <c r="C33" s="258" t="s">
        <v>215</v>
      </c>
      <c r="D33" s="258"/>
      <c r="E33" s="241" t="s">
        <v>125</v>
      </c>
      <c r="F33" s="236">
        <v>2020</v>
      </c>
      <c r="G33" s="110" t="s">
        <v>93</v>
      </c>
      <c r="H33" s="114">
        <v>20.2</v>
      </c>
      <c r="I33" s="114" t="s">
        <v>93</v>
      </c>
      <c r="J33" s="114" t="s">
        <v>93</v>
      </c>
      <c r="K33" s="114" t="s">
        <v>93</v>
      </c>
      <c r="L33" s="114" t="s">
        <v>93</v>
      </c>
      <c r="M33" s="114" t="s">
        <v>93</v>
      </c>
      <c r="N33" s="114" t="s">
        <v>93</v>
      </c>
      <c r="O33" s="114" t="s">
        <v>93</v>
      </c>
      <c r="P33" s="114" t="s">
        <v>93</v>
      </c>
      <c r="Q33" s="114" t="s">
        <v>93</v>
      </c>
      <c r="R33" s="114" t="s">
        <v>93</v>
      </c>
      <c r="S33" s="114" t="s">
        <v>93</v>
      </c>
      <c r="T33" s="114" t="s">
        <v>93</v>
      </c>
      <c r="U33" s="114" t="s">
        <v>93</v>
      </c>
      <c r="V33" s="114" t="s">
        <v>93</v>
      </c>
      <c r="W33" s="114" t="s">
        <v>93</v>
      </c>
      <c r="X33" s="114" t="s">
        <v>93</v>
      </c>
      <c r="Y33" s="114" t="s">
        <v>93</v>
      </c>
      <c r="Z33" s="114" t="s">
        <v>93</v>
      </c>
      <c r="AA33" s="114" t="s">
        <v>93</v>
      </c>
      <c r="AB33" s="114" t="s">
        <v>93</v>
      </c>
      <c r="AC33" s="116" t="s">
        <v>93</v>
      </c>
      <c r="AD33" s="114" t="s">
        <v>93</v>
      </c>
      <c r="AE33" s="114" t="s">
        <v>93</v>
      </c>
      <c r="AF33" s="114" t="s">
        <v>93</v>
      </c>
      <c r="AG33" s="114" t="s">
        <v>93</v>
      </c>
      <c r="AH33" s="114" t="s">
        <v>93</v>
      </c>
      <c r="AI33" s="114" t="s">
        <v>93</v>
      </c>
      <c r="AJ33" s="114" t="s">
        <v>93</v>
      </c>
      <c r="AK33" s="114" t="s">
        <v>93</v>
      </c>
      <c r="AL33" s="116" t="s">
        <v>93</v>
      </c>
      <c r="AM33" s="116" t="s">
        <v>93</v>
      </c>
      <c r="AN33" s="116" t="s">
        <v>93</v>
      </c>
      <c r="AO33" s="116" t="s">
        <v>93</v>
      </c>
      <c r="AP33" s="116" t="s">
        <v>93</v>
      </c>
      <c r="AQ33" s="116" t="s">
        <v>93</v>
      </c>
      <c r="AR33" s="116" t="s">
        <v>93</v>
      </c>
      <c r="AS33" s="116" t="s">
        <v>93</v>
      </c>
      <c r="AT33" s="116" t="s">
        <v>93</v>
      </c>
      <c r="AU33" s="116" t="s">
        <v>93</v>
      </c>
      <c r="AV33" s="117" t="s">
        <v>93</v>
      </c>
      <c r="AW33" s="117" t="s">
        <v>93</v>
      </c>
      <c r="AX33" s="117" t="s">
        <v>93</v>
      </c>
      <c r="AY33" s="117" t="s">
        <v>93</v>
      </c>
      <c r="AZ33" s="117" t="s">
        <v>93</v>
      </c>
      <c r="BA33" s="114" t="s">
        <v>93</v>
      </c>
      <c r="BB33" s="114" t="s">
        <v>93</v>
      </c>
      <c r="BC33" s="116" t="s">
        <v>93</v>
      </c>
      <c r="BD33" s="116" t="s">
        <v>93</v>
      </c>
      <c r="BE33" s="116" t="s">
        <v>93</v>
      </c>
      <c r="BF33" s="159" t="s">
        <v>93</v>
      </c>
      <c r="BG33" s="159" t="s">
        <v>93</v>
      </c>
      <c r="BH33" s="159" t="s">
        <v>93</v>
      </c>
      <c r="BI33" s="159" t="s">
        <v>93</v>
      </c>
      <c r="BJ33" s="159" t="s">
        <v>93</v>
      </c>
      <c r="BK33" s="159" t="s">
        <v>93</v>
      </c>
      <c r="BL33" s="159" t="s">
        <v>93</v>
      </c>
      <c r="BM33" s="159" t="s">
        <v>93</v>
      </c>
      <c r="BN33" s="159" t="s">
        <v>93</v>
      </c>
      <c r="BO33" s="159" t="s">
        <v>93</v>
      </c>
      <c r="BP33" s="159" t="s">
        <v>93</v>
      </c>
      <c r="BQ33" s="159" t="s">
        <v>93</v>
      </c>
      <c r="BR33" s="159" t="s">
        <v>93</v>
      </c>
      <c r="BS33" s="159" t="s">
        <v>93</v>
      </c>
      <c r="BT33" s="159" t="s">
        <v>93</v>
      </c>
      <c r="BU33" s="159" t="s">
        <v>93</v>
      </c>
      <c r="BV33" s="159" t="s">
        <v>93</v>
      </c>
      <c r="BW33" s="159" t="s">
        <v>93</v>
      </c>
      <c r="BX33" s="159" t="s">
        <v>93</v>
      </c>
      <c r="BY33" s="130">
        <v>14000</v>
      </c>
      <c r="BZ33" s="130"/>
      <c r="CA33" s="130">
        <v>10000</v>
      </c>
      <c r="CB33" s="130">
        <v>200</v>
      </c>
      <c r="CC33" s="134"/>
      <c r="CD33" s="140"/>
      <c r="CE33" s="140"/>
      <c r="CF33" s="140"/>
      <c r="CG33" s="140"/>
      <c r="CH33" s="140"/>
      <c r="CI33" s="140"/>
      <c r="CJ33" s="140"/>
      <c r="CK33" s="140"/>
      <c r="CL33" s="238"/>
      <c r="CN33" s="262"/>
      <c r="CO33" s="317" t="s">
        <v>154</v>
      </c>
      <c r="CP33" s="318"/>
      <c r="CQ33" s="316"/>
    </row>
    <row r="34" spans="1:95" ht="15" customHeight="1" x14ac:dyDescent="0.3">
      <c r="A34" s="100">
        <v>6</v>
      </c>
      <c r="B34" s="251" t="s">
        <v>145</v>
      </c>
      <c r="C34" s="258" t="s">
        <v>216</v>
      </c>
      <c r="D34" s="258"/>
      <c r="E34" s="240" t="s">
        <v>126</v>
      </c>
      <c r="F34" s="236">
        <v>2020</v>
      </c>
      <c r="G34" s="110">
        <v>25</v>
      </c>
      <c r="H34" s="114">
        <v>15.45</v>
      </c>
      <c r="I34" s="114">
        <v>23.5</v>
      </c>
      <c r="J34" s="114">
        <v>7.7949999999999999</v>
      </c>
      <c r="K34" s="114">
        <v>434.5</v>
      </c>
      <c r="L34" s="114">
        <v>307.7</v>
      </c>
      <c r="M34" s="114">
        <v>138.4</v>
      </c>
      <c r="N34" s="114">
        <v>0</v>
      </c>
      <c r="O34" s="114">
        <v>138.4</v>
      </c>
      <c r="P34" s="114">
        <v>34.200000000000003</v>
      </c>
      <c r="Q34" s="114">
        <v>19.95</v>
      </c>
      <c r="R34" s="114">
        <v>4.4499999999999998E-2</v>
      </c>
      <c r="S34" s="114">
        <v>184.5</v>
      </c>
      <c r="T34" s="114">
        <v>46.099999999999994</v>
      </c>
      <c r="U34" s="114">
        <v>113.9375</v>
      </c>
      <c r="V34" s="114">
        <v>70.5625</v>
      </c>
      <c r="W34" s="114">
        <v>45.575000000000003</v>
      </c>
      <c r="X34" s="114">
        <v>17.134999999999998</v>
      </c>
      <c r="Y34" s="114">
        <v>1.056</v>
      </c>
      <c r="Z34" s="114">
        <v>0.40549999999999997</v>
      </c>
      <c r="AA34" s="114">
        <v>5.5049999999999999</v>
      </c>
      <c r="AB34" s="114">
        <v>1.1634</v>
      </c>
      <c r="AC34" s="116">
        <v>7.35</v>
      </c>
      <c r="AD34" s="114">
        <v>19.884999999999998</v>
      </c>
      <c r="AE34" s="114">
        <v>9.9000000000000005E-2</v>
      </c>
      <c r="AF34" s="114">
        <v>5.6</v>
      </c>
      <c r="AG34" s="114">
        <v>20</v>
      </c>
      <c r="AH34" s="114">
        <v>327.7</v>
      </c>
      <c r="AI34" s="114" t="s">
        <v>93</v>
      </c>
      <c r="AJ34" s="114">
        <v>11.539570250907836</v>
      </c>
      <c r="AK34" s="114">
        <v>1.1539570250907836</v>
      </c>
      <c r="AL34" s="116" t="s">
        <v>93</v>
      </c>
      <c r="AM34" s="116" t="s">
        <v>93</v>
      </c>
      <c r="AN34" s="116" t="s">
        <v>93</v>
      </c>
      <c r="AO34" s="116" t="s">
        <v>93</v>
      </c>
      <c r="AP34" s="116" t="s">
        <v>93</v>
      </c>
      <c r="AQ34" s="116" t="s">
        <v>93</v>
      </c>
      <c r="AR34" s="116" t="s">
        <v>93</v>
      </c>
      <c r="AS34" s="116" t="s">
        <v>93</v>
      </c>
      <c r="AT34" s="116" t="s">
        <v>93</v>
      </c>
      <c r="AU34" s="116" t="s">
        <v>93</v>
      </c>
      <c r="AV34" s="117" t="s">
        <v>93</v>
      </c>
      <c r="AW34" s="117" t="s">
        <v>93</v>
      </c>
      <c r="AX34" s="117" t="s">
        <v>93</v>
      </c>
      <c r="AY34" s="117" t="s">
        <v>93</v>
      </c>
      <c r="AZ34" s="117" t="s">
        <v>93</v>
      </c>
      <c r="BA34" s="114" t="s">
        <v>93</v>
      </c>
      <c r="BB34" s="114" t="s">
        <v>93</v>
      </c>
      <c r="BC34" s="116" t="s">
        <v>93</v>
      </c>
      <c r="BD34" s="116" t="s">
        <v>93</v>
      </c>
      <c r="BE34" s="116" t="s">
        <v>93</v>
      </c>
      <c r="BF34" s="159" t="s">
        <v>93</v>
      </c>
      <c r="BG34" s="159" t="s">
        <v>93</v>
      </c>
      <c r="BH34" s="159" t="s">
        <v>93</v>
      </c>
      <c r="BI34" s="159" t="s">
        <v>93</v>
      </c>
      <c r="BJ34" s="159" t="s">
        <v>93</v>
      </c>
      <c r="BK34" s="159" t="s">
        <v>93</v>
      </c>
      <c r="BL34" s="159" t="s">
        <v>93</v>
      </c>
      <c r="BM34" s="159" t="s">
        <v>94</v>
      </c>
      <c r="BN34" s="159" t="s">
        <v>94</v>
      </c>
      <c r="BO34" s="159" t="s">
        <v>93</v>
      </c>
      <c r="BP34" s="159" t="s">
        <v>94</v>
      </c>
      <c r="BQ34" s="159" t="s">
        <v>94</v>
      </c>
      <c r="BR34" s="159" t="s">
        <v>94</v>
      </c>
      <c r="BS34" s="159" t="s">
        <v>94</v>
      </c>
      <c r="BT34" s="159" t="s">
        <v>94</v>
      </c>
      <c r="BU34" s="159" t="s">
        <v>94</v>
      </c>
      <c r="BV34" s="159" t="s">
        <v>93</v>
      </c>
      <c r="BW34" s="159" t="s">
        <v>93</v>
      </c>
      <c r="BX34" s="159" t="s">
        <v>94</v>
      </c>
      <c r="BY34" s="130">
        <v>9000</v>
      </c>
      <c r="BZ34" s="130">
        <v>2100</v>
      </c>
      <c r="CA34" s="130">
        <v>5600</v>
      </c>
      <c r="CB34" s="130">
        <v>1100</v>
      </c>
      <c r="CC34" s="134"/>
      <c r="CD34" s="140">
        <v>444</v>
      </c>
      <c r="CE34" s="140">
        <v>306</v>
      </c>
      <c r="CF34" s="140">
        <v>125</v>
      </c>
      <c r="CG34" s="140">
        <v>903</v>
      </c>
      <c r="CH34" s="140" t="s">
        <v>93</v>
      </c>
      <c r="CI34" s="140"/>
      <c r="CJ34" s="140"/>
      <c r="CK34" s="140"/>
      <c r="CL34" s="238"/>
      <c r="CN34" s="262"/>
    </row>
    <row r="35" spans="1:95" ht="17.25" customHeight="1" x14ac:dyDescent="0.3">
      <c r="A35" s="100">
        <v>7</v>
      </c>
      <c r="B35" s="251" t="s">
        <v>145</v>
      </c>
      <c r="C35" s="258" t="s">
        <v>217</v>
      </c>
      <c r="D35" s="258"/>
      <c r="E35" s="240" t="s">
        <v>127</v>
      </c>
      <c r="F35" s="236">
        <v>2020</v>
      </c>
      <c r="G35" s="110">
        <v>20</v>
      </c>
      <c r="H35" s="114">
        <v>11.6</v>
      </c>
      <c r="I35" s="114">
        <v>25.85</v>
      </c>
      <c r="J35" s="114">
        <v>7.93</v>
      </c>
      <c r="K35" s="114">
        <v>453.5</v>
      </c>
      <c r="L35" s="114">
        <v>270</v>
      </c>
      <c r="M35" s="114">
        <v>141.10000000000002</v>
      </c>
      <c r="N35" s="114">
        <v>0</v>
      </c>
      <c r="O35" s="114">
        <v>141.10000000000002</v>
      </c>
      <c r="P35" s="114">
        <v>43</v>
      </c>
      <c r="Q35" s="114">
        <v>33.229999999999997</v>
      </c>
      <c r="R35" s="114">
        <v>0.13339999999999999</v>
      </c>
      <c r="S35" s="114">
        <v>140.1</v>
      </c>
      <c r="T35" s="114">
        <v>-1.0000000000000284</v>
      </c>
      <c r="U35" s="114">
        <v>85.674999999999997</v>
      </c>
      <c r="V35" s="114">
        <v>54.424999999999997</v>
      </c>
      <c r="W35" s="114">
        <v>34.269999999999996</v>
      </c>
      <c r="X35" s="114">
        <v>13.234999999999999</v>
      </c>
      <c r="Y35" s="114">
        <v>0.84000000000000008</v>
      </c>
      <c r="Z35" s="114">
        <v>0.39610000000000001</v>
      </c>
      <c r="AA35" s="114">
        <v>6.3467000000000002</v>
      </c>
      <c r="AB35" s="114">
        <v>2.4500000000000002</v>
      </c>
      <c r="AC35" s="116">
        <v>7.45</v>
      </c>
      <c r="AD35" s="114">
        <v>19.100000000000001</v>
      </c>
      <c r="AE35" s="114">
        <v>0.109</v>
      </c>
      <c r="AF35" s="114">
        <v>3.25</v>
      </c>
      <c r="AG35" s="114">
        <v>22.5</v>
      </c>
      <c r="AH35" s="114">
        <v>292.5</v>
      </c>
      <c r="AI35" s="114" t="s">
        <v>93</v>
      </c>
      <c r="AJ35" s="114">
        <v>42.412326908642079</v>
      </c>
      <c r="AK35" s="114">
        <v>4.2412326908642086</v>
      </c>
      <c r="AL35" s="116" t="s">
        <v>94</v>
      </c>
      <c r="AM35" s="116" t="s">
        <v>94</v>
      </c>
      <c r="AN35" s="116">
        <v>0.6581499999999999</v>
      </c>
      <c r="AO35" s="116" t="s">
        <v>94</v>
      </c>
      <c r="AP35" s="116" t="s">
        <v>94</v>
      </c>
      <c r="AQ35" s="116" t="s">
        <v>94</v>
      </c>
      <c r="AR35" s="116">
        <v>5.8099999999999999E-2</v>
      </c>
      <c r="AS35" s="116" t="s">
        <v>94</v>
      </c>
      <c r="AT35" s="116">
        <v>1.55E-2</v>
      </c>
      <c r="AU35" s="116" t="s">
        <v>94</v>
      </c>
      <c r="AV35" s="117" t="s">
        <v>93</v>
      </c>
      <c r="AW35" s="117" t="s">
        <v>93</v>
      </c>
      <c r="AX35" s="117" t="s">
        <v>93</v>
      </c>
      <c r="AY35" s="117" t="s">
        <v>93</v>
      </c>
      <c r="AZ35" s="117" t="s">
        <v>94</v>
      </c>
      <c r="BA35" s="114" t="s">
        <v>93</v>
      </c>
      <c r="BB35" s="114" t="s">
        <v>94</v>
      </c>
      <c r="BC35" s="116" t="s">
        <v>93</v>
      </c>
      <c r="BD35" s="116" t="s">
        <v>93</v>
      </c>
      <c r="BE35" s="116" t="s">
        <v>93</v>
      </c>
      <c r="BF35" s="159" t="s">
        <v>93</v>
      </c>
      <c r="BG35" s="159" t="s">
        <v>93</v>
      </c>
      <c r="BH35" s="159" t="s">
        <v>93</v>
      </c>
      <c r="BI35" s="159" t="s">
        <v>93</v>
      </c>
      <c r="BJ35" s="159" t="s">
        <v>93</v>
      </c>
      <c r="BK35" s="159" t="s">
        <v>93</v>
      </c>
      <c r="BL35" s="159" t="s">
        <v>93</v>
      </c>
      <c r="BM35" s="159" t="s">
        <v>94</v>
      </c>
      <c r="BN35" s="159" t="s">
        <v>94</v>
      </c>
      <c r="BO35" s="159" t="s">
        <v>93</v>
      </c>
      <c r="BP35" s="159" t="s">
        <v>94</v>
      </c>
      <c r="BQ35" s="159" t="s">
        <v>93</v>
      </c>
      <c r="BR35" s="159" t="s">
        <v>94</v>
      </c>
      <c r="BS35" s="159" t="s">
        <v>94</v>
      </c>
      <c r="BT35" s="159" t="s">
        <v>94</v>
      </c>
      <c r="BU35" s="159" t="s">
        <v>94</v>
      </c>
      <c r="BV35" s="159" t="s">
        <v>93</v>
      </c>
      <c r="BW35" s="159" t="s">
        <v>93</v>
      </c>
      <c r="BX35" s="159" t="s">
        <v>94</v>
      </c>
      <c r="BY35" s="130">
        <v>4450</v>
      </c>
      <c r="BZ35" s="130">
        <v>1800</v>
      </c>
      <c r="CA35" s="130">
        <v>5750</v>
      </c>
      <c r="CB35" s="130">
        <v>5050</v>
      </c>
      <c r="CC35" s="134"/>
      <c r="CD35" s="140">
        <v>313</v>
      </c>
      <c r="CE35" s="140">
        <v>299</v>
      </c>
      <c r="CF35" s="140">
        <v>118</v>
      </c>
      <c r="CG35" s="140">
        <v>771</v>
      </c>
      <c r="CH35" s="140" t="s">
        <v>93</v>
      </c>
      <c r="CI35" s="140"/>
      <c r="CJ35" s="140"/>
      <c r="CK35" s="140"/>
      <c r="CL35" s="238"/>
      <c r="CN35" s="262"/>
    </row>
    <row r="36" spans="1:95" ht="15" customHeight="1" x14ac:dyDescent="0.3">
      <c r="A36" s="100">
        <v>8</v>
      </c>
      <c r="B36" s="251" t="s">
        <v>145</v>
      </c>
      <c r="C36" s="258" t="s">
        <v>218</v>
      </c>
      <c r="D36" s="258"/>
      <c r="E36" s="241" t="s">
        <v>128</v>
      </c>
      <c r="F36" s="236">
        <v>2020</v>
      </c>
      <c r="G36" s="110">
        <v>25</v>
      </c>
      <c r="H36" s="114">
        <v>9.4250000000000007</v>
      </c>
      <c r="I36" s="114">
        <v>24.25</v>
      </c>
      <c r="J36" s="114">
        <v>7.9049999999999994</v>
      </c>
      <c r="K36" s="114">
        <v>557</v>
      </c>
      <c r="L36" s="114">
        <v>330.5</v>
      </c>
      <c r="M36" s="114">
        <v>161.5</v>
      </c>
      <c r="N36" s="114">
        <v>0</v>
      </c>
      <c r="O36" s="114">
        <v>161.5</v>
      </c>
      <c r="P36" s="114">
        <v>50.7</v>
      </c>
      <c r="Q36" s="114">
        <v>25.958500000000001</v>
      </c>
      <c r="R36" s="114">
        <v>0.10605000000000001</v>
      </c>
      <c r="S36" s="114">
        <v>148.4</v>
      </c>
      <c r="T36" s="114">
        <v>-13.099999999999994</v>
      </c>
      <c r="U36" s="114">
        <v>90.4</v>
      </c>
      <c r="V36" s="114">
        <v>58</v>
      </c>
      <c r="W36" s="114">
        <v>36.159999999999997</v>
      </c>
      <c r="X36" s="114">
        <v>14.115</v>
      </c>
      <c r="Y36" s="114">
        <v>1.68</v>
      </c>
      <c r="Z36" s="114">
        <v>0.50575000000000003</v>
      </c>
      <c r="AA36" s="114">
        <v>6.3607499999999995</v>
      </c>
      <c r="AB36" s="114">
        <v>1.825</v>
      </c>
      <c r="AC36" s="116" t="s">
        <v>93</v>
      </c>
      <c r="AD36" s="114">
        <v>7.7750000000000004</v>
      </c>
      <c r="AE36" s="114">
        <v>5.8</v>
      </c>
      <c r="AF36" s="114">
        <v>20</v>
      </c>
      <c r="AG36" s="114">
        <v>13</v>
      </c>
      <c r="AH36" s="114">
        <v>343.5</v>
      </c>
      <c r="AI36" s="114" t="s">
        <v>93</v>
      </c>
      <c r="AJ36" s="114">
        <v>48.83271915747595</v>
      </c>
      <c r="AK36" s="114">
        <v>4.8832719157475957</v>
      </c>
      <c r="AL36" s="116" t="s">
        <v>94</v>
      </c>
      <c r="AM36" s="116" t="s">
        <v>94</v>
      </c>
      <c r="AN36" s="116" t="s">
        <v>94</v>
      </c>
      <c r="AO36" s="116" t="s">
        <v>94</v>
      </c>
      <c r="AP36" s="116" t="s">
        <v>94</v>
      </c>
      <c r="AQ36" s="116" t="s">
        <v>94</v>
      </c>
      <c r="AR36" s="116">
        <v>1.26E-2</v>
      </c>
      <c r="AS36" s="116" t="s">
        <v>94</v>
      </c>
      <c r="AT36" s="116">
        <v>1.9E-3</v>
      </c>
      <c r="AU36" s="116" t="s">
        <v>94</v>
      </c>
      <c r="AV36" s="117" t="s">
        <v>93</v>
      </c>
      <c r="AW36" s="117" t="s">
        <v>93</v>
      </c>
      <c r="AX36" s="117" t="s">
        <v>93</v>
      </c>
      <c r="AY36" s="117" t="s">
        <v>93</v>
      </c>
      <c r="AZ36" s="117" t="s">
        <v>94</v>
      </c>
      <c r="BA36" s="114" t="s">
        <v>93</v>
      </c>
      <c r="BB36" s="114" t="s">
        <v>94</v>
      </c>
      <c r="BC36" s="116" t="s">
        <v>93</v>
      </c>
      <c r="BD36" s="116" t="s">
        <v>93</v>
      </c>
      <c r="BE36" s="116" t="s">
        <v>93</v>
      </c>
      <c r="BF36" s="159" t="s">
        <v>93</v>
      </c>
      <c r="BG36" s="159" t="s">
        <v>93</v>
      </c>
      <c r="BH36" s="159" t="s">
        <v>93</v>
      </c>
      <c r="BI36" s="159" t="s">
        <v>93</v>
      </c>
      <c r="BJ36" s="159" t="s">
        <v>93</v>
      </c>
      <c r="BK36" s="159" t="s">
        <v>93</v>
      </c>
      <c r="BL36" s="159" t="s">
        <v>93</v>
      </c>
      <c r="BM36" s="159" t="s">
        <v>94</v>
      </c>
      <c r="BN36" s="159" t="s">
        <v>94</v>
      </c>
      <c r="BO36" s="159" t="s">
        <v>93</v>
      </c>
      <c r="BP36" s="159" t="s">
        <v>94</v>
      </c>
      <c r="BQ36" s="159" t="s">
        <v>93</v>
      </c>
      <c r="BR36" s="159" t="s">
        <v>94</v>
      </c>
      <c r="BS36" s="159" t="s">
        <v>94</v>
      </c>
      <c r="BT36" s="159" t="s">
        <v>94</v>
      </c>
      <c r="BU36" s="159" t="s">
        <v>94</v>
      </c>
      <c r="BV36" s="159" t="s">
        <v>93</v>
      </c>
      <c r="BW36" s="159" t="s">
        <v>93</v>
      </c>
      <c r="BX36" s="159" t="s">
        <v>94</v>
      </c>
      <c r="BY36" s="130">
        <v>3600</v>
      </c>
      <c r="BZ36" s="130">
        <v>3900</v>
      </c>
      <c r="CA36" s="130">
        <v>7100</v>
      </c>
      <c r="CB36" s="130">
        <v>1950</v>
      </c>
      <c r="CC36" s="134" t="s">
        <v>93</v>
      </c>
      <c r="CD36" s="140">
        <v>553</v>
      </c>
      <c r="CE36" s="140">
        <v>997</v>
      </c>
      <c r="CF36" s="140">
        <v>260</v>
      </c>
      <c r="CG36" s="140">
        <v>1881</v>
      </c>
      <c r="CH36" s="140" t="s">
        <v>93</v>
      </c>
      <c r="CI36" s="140"/>
      <c r="CJ36" s="140"/>
      <c r="CK36" s="140"/>
      <c r="CL36" s="238"/>
      <c r="CN36" s="262"/>
    </row>
    <row r="37" spans="1:95" ht="15" customHeight="1" x14ac:dyDescent="0.3">
      <c r="A37" s="100">
        <v>9</v>
      </c>
      <c r="B37" s="251" t="s">
        <v>145</v>
      </c>
      <c r="C37" s="258" t="s">
        <v>219</v>
      </c>
      <c r="D37" s="258"/>
      <c r="E37" s="240" t="s">
        <v>129</v>
      </c>
      <c r="F37" s="236">
        <v>2020</v>
      </c>
      <c r="G37" s="110">
        <v>27.5</v>
      </c>
      <c r="H37" s="114">
        <v>25.9</v>
      </c>
      <c r="I37" s="114">
        <v>23.15</v>
      </c>
      <c r="J37" s="114">
        <v>7.87</v>
      </c>
      <c r="K37" s="114">
        <v>464.5</v>
      </c>
      <c r="L37" s="114">
        <v>278.10000000000002</v>
      </c>
      <c r="M37" s="114">
        <v>142.1</v>
      </c>
      <c r="N37" s="114">
        <v>0</v>
      </c>
      <c r="O37" s="114">
        <v>142.1</v>
      </c>
      <c r="P37" s="114">
        <v>32.65</v>
      </c>
      <c r="Q37" s="114">
        <v>23.6</v>
      </c>
      <c r="R37" s="114">
        <v>7.3849999999999999E-2</v>
      </c>
      <c r="S37" s="114">
        <v>135.60000000000002</v>
      </c>
      <c r="T37" s="114">
        <v>-6.4999999999999716</v>
      </c>
      <c r="U37" s="114">
        <v>85.487499999999983</v>
      </c>
      <c r="V37" s="114">
        <v>50.11250000000004</v>
      </c>
      <c r="W37" s="114">
        <v>34.194999999999993</v>
      </c>
      <c r="X37" s="114">
        <v>12.195</v>
      </c>
      <c r="Y37" s="114">
        <v>0.97199999999999998</v>
      </c>
      <c r="Z37" s="114">
        <v>0.39005000000000001</v>
      </c>
      <c r="AA37" s="114">
        <v>5.6932499999999999</v>
      </c>
      <c r="AB37" s="114">
        <v>1.7633000000000001</v>
      </c>
      <c r="AC37" s="116">
        <v>8.1</v>
      </c>
      <c r="AD37" s="114">
        <v>13.3</v>
      </c>
      <c r="AE37" s="114">
        <v>7.2999999999999995E-2</v>
      </c>
      <c r="AF37" s="114">
        <v>15.3</v>
      </c>
      <c r="AG37" s="114">
        <v>40</v>
      </c>
      <c r="AH37" s="114">
        <v>318.10000000000002</v>
      </c>
      <c r="AI37" s="114" t="s">
        <v>93</v>
      </c>
      <c r="AJ37" s="114">
        <v>34.185681129325602</v>
      </c>
      <c r="AK37" s="114">
        <v>3.4185681129325602</v>
      </c>
      <c r="AL37" s="116" t="s">
        <v>94</v>
      </c>
      <c r="AM37" s="116">
        <v>8.3999999999999995E-3</v>
      </c>
      <c r="AN37" s="116">
        <v>0.18584999999999999</v>
      </c>
      <c r="AO37" s="116">
        <v>8.3999999999999995E-3</v>
      </c>
      <c r="AP37" s="116" t="s">
        <v>94</v>
      </c>
      <c r="AQ37" s="116" t="s">
        <v>94</v>
      </c>
      <c r="AR37" s="116">
        <v>1.695E-2</v>
      </c>
      <c r="AS37" s="116" t="s">
        <v>94</v>
      </c>
      <c r="AT37" s="116">
        <v>5.1500000000000001E-3</v>
      </c>
      <c r="AU37" s="116" t="s">
        <v>94</v>
      </c>
      <c r="AV37" s="117" t="s">
        <v>93</v>
      </c>
      <c r="AW37" s="117" t="s">
        <v>93</v>
      </c>
      <c r="AX37" s="117" t="s">
        <v>93</v>
      </c>
      <c r="AY37" s="117" t="s">
        <v>93</v>
      </c>
      <c r="AZ37" s="117" t="s">
        <v>94</v>
      </c>
      <c r="BA37" s="114" t="s">
        <v>94</v>
      </c>
      <c r="BB37" s="114" t="s">
        <v>94</v>
      </c>
      <c r="BC37" s="116" t="s">
        <v>93</v>
      </c>
      <c r="BD37" s="116" t="s">
        <v>93</v>
      </c>
      <c r="BE37" s="116" t="s">
        <v>94</v>
      </c>
      <c r="BF37" s="159" t="s">
        <v>93</v>
      </c>
      <c r="BG37" s="159" t="s">
        <v>93</v>
      </c>
      <c r="BH37" s="159" t="s">
        <v>93</v>
      </c>
      <c r="BI37" s="159" t="s">
        <v>93</v>
      </c>
      <c r="BJ37" s="159" t="s">
        <v>93</v>
      </c>
      <c r="BK37" s="159" t="s">
        <v>93</v>
      </c>
      <c r="BL37" s="159" t="s">
        <v>93</v>
      </c>
      <c r="BM37" s="159" t="s">
        <v>94</v>
      </c>
      <c r="BN37" s="159" t="s">
        <v>94</v>
      </c>
      <c r="BO37" s="159" t="s">
        <v>93</v>
      </c>
      <c r="BP37" s="159" t="s">
        <v>94</v>
      </c>
      <c r="BQ37" s="159" t="s">
        <v>93</v>
      </c>
      <c r="BR37" s="159" t="s">
        <v>94</v>
      </c>
      <c r="BS37" s="159" t="s">
        <v>94</v>
      </c>
      <c r="BT37" s="159" t="s">
        <v>94</v>
      </c>
      <c r="BU37" s="159" t="s">
        <v>94</v>
      </c>
      <c r="BV37" s="159" t="s">
        <v>93</v>
      </c>
      <c r="BW37" s="159" t="s">
        <v>93</v>
      </c>
      <c r="BX37" s="159" t="s">
        <v>94</v>
      </c>
      <c r="BY37" s="130">
        <v>53750</v>
      </c>
      <c r="BZ37" s="130">
        <v>24000</v>
      </c>
      <c r="CA37" s="130">
        <v>11400</v>
      </c>
      <c r="CB37" s="130">
        <v>5975</v>
      </c>
      <c r="CC37" s="134"/>
      <c r="CD37" s="140">
        <v>553</v>
      </c>
      <c r="CE37" s="140">
        <v>997</v>
      </c>
      <c r="CF37" s="140">
        <v>260</v>
      </c>
      <c r="CG37" s="140">
        <v>1881</v>
      </c>
      <c r="CH37" s="140" t="s">
        <v>93</v>
      </c>
      <c r="CI37" s="140"/>
      <c r="CJ37" s="140"/>
      <c r="CK37" s="140"/>
      <c r="CL37" s="238"/>
      <c r="CN37" s="262"/>
    </row>
    <row r="38" spans="1:95" ht="15" customHeight="1" x14ac:dyDescent="0.3">
      <c r="A38" s="100">
        <v>10</v>
      </c>
      <c r="B38" s="251" t="s">
        <v>145</v>
      </c>
      <c r="C38" s="258" t="s">
        <v>220</v>
      </c>
      <c r="D38" s="258"/>
      <c r="E38" s="240" t="s">
        <v>130</v>
      </c>
      <c r="F38" s="236">
        <v>2020</v>
      </c>
      <c r="G38" s="110">
        <v>25</v>
      </c>
      <c r="H38" s="114">
        <v>44.599999999999994</v>
      </c>
      <c r="I38" s="114">
        <v>22.65</v>
      </c>
      <c r="J38" s="114">
        <v>7.9050000000000002</v>
      </c>
      <c r="K38" s="114">
        <v>431</v>
      </c>
      <c r="L38" s="114">
        <v>256.5</v>
      </c>
      <c r="M38" s="114">
        <v>139.5</v>
      </c>
      <c r="N38" s="114">
        <v>0</v>
      </c>
      <c r="O38" s="114">
        <v>139.5</v>
      </c>
      <c r="P38" s="114">
        <v>29.6</v>
      </c>
      <c r="Q38" s="114">
        <v>52.347499999999997</v>
      </c>
      <c r="R38" s="114">
        <v>0.51060000000000005</v>
      </c>
      <c r="S38" s="114">
        <v>145.5</v>
      </c>
      <c r="T38" s="114">
        <v>6</v>
      </c>
      <c r="U38" s="114">
        <v>80.775000000000006</v>
      </c>
      <c r="V38" s="114">
        <v>64.724999999999994</v>
      </c>
      <c r="W38" s="114">
        <v>32.31</v>
      </c>
      <c r="X38" s="114">
        <v>15.734999999999999</v>
      </c>
      <c r="Y38" s="114">
        <v>0.17299999999999999</v>
      </c>
      <c r="Z38" s="114">
        <v>0.36370000000000002</v>
      </c>
      <c r="AA38" s="114">
        <v>8.2636500000000002</v>
      </c>
      <c r="AB38" s="114">
        <v>0.88274999999999992</v>
      </c>
      <c r="AC38" s="116">
        <v>7.35</v>
      </c>
      <c r="AD38" s="114">
        <v>13.7</v>
      </c>
      <c r="AE38" s="114">
        <v>0.1197</v>
      </c>
      <c r="AF38" s="114">
        <v>7.5</v>
      </c>
      <c r="AG38" s="114">
        <v>52.5</v>
      </c>
      <c r="AH38" s="114">
        <v>309</v>
      </c>
      <c r="AI38" s="114" t="s">
        <v>93</v>
      </c>
      <c r="AJ38" s="114">
        <v>40.554156462977623</v>
      </c>
      <c r="AK38" s="114">
        <v>4.055415646297762</v>
      </c>
      <c r="AL38" s="116">
        <v>8.7333333333333343E-3</v>
      </c>
      <c r="AM38" s="116" t="s">
        <v>94</v>
      </c>
      <c r="AN38" s="116" t="s">
        <v>94</v>
      </c>
      <c r="AO38" s="116" t="s">
        <v>94</v>
      </c>
      <c r="AP38" s="116">
        <v>8.7333333333333343E-3</v>
      </c>
      <c r="AQ38" s="116" t="s">
        <v>94</v>
      </c>
      <c r="AR38" s="116">
        <v>0.49780000000000002</v>
      </c>
      <c r="AS38" s="116" t="s">
        <v>94</v>
      </c>
      <c r="AT38" s="116">
        <v>5.3666666666666663E-3</v>
      </c>
      <c r="AU38" s="116" t="s">
        <v>94</v>
      </c>
      <c r="AV38" s="117" t="s">
        <v>93</v>
      </c>
      <c r="AW38" s="117" t="s">
        <v>93</v>
      </c>
      <c r="AX38" s="117" t="s">
        <v>93</v>
      </c>
      <c r="AY38" s="117" t="s">
        <v>93</v>
      </c>
      <c r="AZ38" s="117" t="s">
        <v>94</v>
      </c>
      <c r="BA38" s="114" t="s">
        <v>94</v>
      </c>
      <c r="BB38" s="114" t="s">
        <v>94</v>
      </c>
      <c r="BC38" s="116" t="s">
        <v>93</v>
      </c>
      <c r="BD38" s="116" t="s">
        <v>93</v>
      </c>
      <c r="BE38" s="116" t="s">
        <v>94</v>
      </c>
      <c r="BF38" s="159" t="s">
        <v>93</v>
      </c>
      <c r="BG38" s="159" t="s">
        <v>93</v>
      </c>
      <c r="BH38" s="159" t="s">
        <v>93</v>
      </c>
      <c r="BI38" s="159" t="s">
        <v>93</v>
      </c>
      <c r="BJ38" s="159" t="s">
        <v>93</v>
      </c>
      <c r="BK38" s="159" t="s">
        <v>93</v>
      </c>
      <c r="BL38" s="159" t="s">
        <v>93</v>
      </c>
      <c r="BM38" s="159" t="s">
        <v>94</v>
      </c>
      <c r="BN38" s="159" t="s">
        <v>94</v>
      </c>
      <c r="BO38" s="159" t="s">
        <v>93</v>
      </c>
      <c r="BP38" s="159" t="s">
        <v>94</v>
      </c>
      <c r="BQ38" s="159" t="s">
        <v>93</v>
      </c>
      <c r="BR38" s="159" t="s">
        <v>94</v>
      </c>
      <c r="BS38" s="159" t="s">
        <v>94</v>
      </c>
      <c r="BT38" s="159" t="s">
        <v>94</v>
      </c>
      <c r="BU38" s="159" t="s">
        <v>94</v>
      </c>
      <c r="BV38" s="159" t="s">
        <v>93</v>
      </c>
      <c r="BW38" s="159" t="s">
        <v>94</v>
      </c>
      <c r="BX38" s="159" t="s">
        <v>94</v>
      </c>
      <c r="BY38" s="130">
        <v>7650</v>
      </c>
      <c r="BZ38" s="130">
        <v>20000</v>
      </c>
      <c r="CA38" s="130">
        <v>9050</v>
      </c>
      <c r="CB38" s="130">
        <v>2575</v>
      </c>
      <c r="CC38" s="134"/>
      <c r="CD38" s="140">
        <v>1102</v>
      </c>
      <c r="CE38" s="140">
        <v>405</v>
      </c>
      <c r="CF38" s="140">
        <v>15</v>
      </c>
      <c r="CG38" s="140">
        <v>1570</v>
      </c>
      <c r="CH38" s="140" t="s">
        <v>93</v>
      </c>
      <c r="CI38" s="140"/>
      <c r="CJ38" s="140"/>
      <c r="CK38" s="140"/>
      <c r="CL38" s="238"/>
      <c r="CN38" s="262"/>
      <c r="CQ38" s="299">
        <f>AVERAGE(I41:I52)</f>
        <v>22.904166666666665</v>
      </c>
    </row>
    <row r="39" spans="1:95" ht="18" customHeight="1" x14ac:dyDescent="0.3">
      <c r="A39" s="100">
        <v>11</v>
      </c>
      <c r="B39" s="251" t="s">
        <v>145</v>
      </c>
      <c r="C39" s="258" t="s">
        <v>221</v>
      </c>
      <c r="D39" s="258"/>
      <c r="E39" s="241" t="s">
        <v>131</v>
      </c>
      <c r="F39" s="236">
        <v>2020</v>
      </c>
      <c r="G39" s="110">
        <v>45</v>
      </c>
      <c r="H39" s="114">
        <v>79.75</v>
      </c>
      <c r="I39" s="114">
        <v>22.75</v>
      </c>
      <c r="J39" s="114">
        <v>8.11</v>
      </c>
      <c r="K39" s="114">
        <v>525.5</v>
      </c>
      <c r="L39" s="114">
        <v>358.5</v>
      </c>
      <c r="M39" s="114">
        <v>157.30000000000001</v>
      </c>
      <c r="N39" s="114">
        <v>0</v>
      </c>
      <c r="O39" s="114">
        <v>157.30000000000001</v>
      </c>
      <c r="P39" s="114">
        <v>45.9</v>
      </c>
      <c r="Q39" s="114">
        <v>54.1</v>
      </c>
      <c r="R39" s="114">
        <v>0.10949999999999999</v>
      </c>
      <c r="S39" s="114">
        <v>154</v>
      </c>
      <c r="T39" s="114">
        <v>-3.3000000000000114</v>
      </c>
      <c r="U39" s="114">
        <v>88.987500000000011</v>
      </c>
      <c r="V39" s="114">
        <v>65.012499999999989</v>
      </c>
      <c r="W39" s="114">
        <v>35.594999999999999</v>
      </c>
      <c r="X39" s="114">
        <v>15.81</v>
      </c>
      <c r="Y39" s="114">
        <v>0.66599999999999993</v>
      </c>
      <c r="Z39" s="114">
        <v>0.38780000000000003</v>
      </c>
      <c r="AA39" s="114">
        <v>8.6524000000000001</v>
      </c>
      <c r="AB39" s="114">
        <v>4.008</v>
      </c>
      <c r="AC39" s="116">
        <v>6.5</v>
      </c>
      <c r="AD39" s="114">
        <v>23.04</v>
      </c>
      <c r="AE39" s="114">
        <v>0.28949999999999998</v>
      </c>
      <c r="AF39" s="114">
        <v>6.3000000000000007</v>
      </c>
      <c r="AG39" s="114">
        <v>16</v>
      </c>
      <c r="AH39" s="114">
        <v>374.5</v>
      </c>
      <c r="AI39" s="114" t="s">
        <v>93</v>
      </c>
      <c r="AJ39" s="114">
        <v>54.939642306130494</v>
      </c>
      <c r="AK39" s="114">
        <v>5.4939642306130496</v>
      </c>
      <c r="AL39" s="116">
        <v>8.1499999999999993E-3</v>
      </c>
      <c r="AM39" s="116" t="s">
        <v>94</v>
      </c>
      <c r="AN39" s="116">
        <v>0.50357142857142856</v>
      </c>
      <c r="AO39" s="116" t="s">
        <v>94</v>
      </c>
      <c r="AP39" s="116">
        <v>8.1499999999999993E-3</v>
      </c>
      <c r="AQ39" s="116" t="s">
        <v>94</v>
      </c>
      <c r="AR39" s="116">
        <v>4.5887598114868589E-2</v>
      </c>
      <c r="AS39" s="116" t="s">
        <v>94</v>
      </c>
      <c r="AT39" s="116" t="s">
        <v>94</v>
      </c>
      <c r="AU39" s="116" t="s">
        <v>94</v>
      </c>
      <c r="AV39" s="117" t="s">
        <v>93</v>
      </c>
      <c r="AW39" s="117" t="s">
        <v>93</v>
      </c>
      <c r="AX39" s="117" t="s">
        <v>93</v>
      </c>
      <c r="AY39" s="117" t="s">
        <v>93</v>
      </c>
      <c r="AZ39" s="117" t="s">
        <v>94</v>
      </c>
      <c r="BA39" s="114" t="s">
        <v>94</v>
      </c>
      <c r="BB39" s="114" t="s">
        <v>94</v>
      </c>
      <c r="BC39" s="116" t="s">
        <v>93</v>
      </c>
      <c r="BD39" s="116" t="s">
        <v>93</v>
      </c>
      <c r="BE39" s="116" t="s">
        <v>94</v>
      </c>
      <c r="BF39" s="159" t="s">
        <v>93</v>
      </c>
      <c r="BG39" s="159" t="s">
        <v>93</v>
      </c>
      <c r="BH39" s="159" t="s">
        <v>93</v>
      </c>
      <c r="BI39" s="159" t="s">
        <v>93</v>
      </c>
      <c r="BJ39" s="159" t="s">
        <v>93</v>
      </c>
      <c r="BK39" s="159" t="s">
        <v>93</v>
      </c>
      <c r="BL39" s="159" t="s">
        <v>93</v>
      </c>
      <c r="BM39" s="159" t="s">
        <v>94</v>
      </c>
      <c r="BN39" s="159" t="s">
        <v>94</v>
      </c>
      <c r="BO39" s="159" t="s">
        <v>93</v>
      </c>
      <c r="BP39" s="159" t="s">
        <v>94</v>
      </c>
      <c r="BQ39" s="159" t="s">
        <v>93</v>
      </c>
      <c r="BR39" s="159" t="s">
        <v>94</v>
      </c>
      <c r="BS39" s="159" t="s">
        <v>94</v>
      </c>
      <c r="BT39" s="159" t="s">
        <v>94</v>
      </c>
      <c r="BU39" s="159" t="s">
        <v>94</v>
      </c>
      <c r="BV39" s="159" t="s">
        <v>93</v>
      </c>
      <c r="BW39" s="159" t="s">
        <v>93</v>
      </c>
      <c r="BX39" s="159" t="s">
        <v>94</v>
      </c>
      <c r="BY39" s="130">
        <v>3967</v>
      </c>
      <c r="BZ39" s="130">
        <v>880</v>
      </c>
      <c r="CA39" s="130">
        <v>8867</v>
      </c>
      <c r="CB39" s="130">
        <v>1533</v>
      </c>
      <c r="CC39" s="134"/>
      <c r="CD39" s="140">
        <v>275</v>
      </c>
      <c r="CE39" s="140">
        <v>153</v>
      </c>
      <c r="CF39" s="140">
        <v>0</v>
      </c>
      <c r="CG39" s="140">
        <v>489</v>
      </c>
      <c r="CH39" s="140" t="s">
        <v>93</v>
      </c>
      <c r="CI39" s="140"/>
      <c r="CJ39" s="140"/>
      <c r="CK39" s="140"/>
      <c r="CL39" s="238"/>
      <c r="CN39" s="262"/>
    </row>
    <row r="40" spans="1:95" ht="18.75" customHeight="1" x14ac:dyDescent="0.3">
      <c r="A40" s="100">
        <v>12</v>
      </c>
      <c r="B40" s="251" t="s">
        <v>145</v>
      </c>
      <c r="C40" s="258" t="s">
        <v>222</v>
      </c>
      <c r="D40" s="258"/>
      <c r="E40" s="240" t="s">
        <v>132</v>
      </c>
      <c r="F40" s="236">
        <v>2020</v>
      </c>
      <c r="G40" s="110">
        <v>65</v>
      </c>
      <c r="H40" s="114">
        <v>73.95</v>
      </c>
      <c r="I40" s="114">
        <v>20.549999999999997</v>
      </c>
      <c r="J40" s="114">
        <v>7.74</v>
      </c>
      <c r="K40" s="114">
        <v>721</v>
      </c>
      <c r="L40" s="114">
        <v>433.5</v>
      </c>
      <c r="M40" s="114">
        <v>175.7</v>
      </c>
      <c r="N40" s="114">
        <v>0</v>
      </c>
      <c r="O40" s="114">
        <v>175.7</v>
      </c>
      <c r="P40" s="114">
        <v>76</v>
      </c>
      <c r="Q40" s="114">
        <v>50.71</v>
      </c>
      <c r="R40" s="114">
        <v>0.28854999999999997</v>
      </c>
      <c r="S40" s="114">
        <v>188.60000000000002</v>
      </c>
      <c r="T40" s="114">
        <v>12.900000000000034</v>
      </c>
      <c r="U40" s="114">
        <v>108.095</v>
      </c>
      <c r="V40" s="114">
        <v>80.505000000000024</v>
      </c>
      <c r="W40" s="114">
        <v>43.238</v>
      </c>
      <c r="X40" s="114">
        <v>19.577550000000002</v>
      </c>
      <c r="Y40" s="114">
        <v>2.62</v>
      </c>
      <c r="Z40" s="114">
        <v>1.3604000000000001</v>
      </c>
      <c r="AA40" s="114">
        <v>10.6325</v>
      </c>
      <c r="AB40" s="114">
        <v>1.2402500000000001</v>
      </c>
      <c r="AC40" s="116" t="s">
        <v>93</v>
      </c>
      <c r="AD40" s="114">
        <v>7.8000000000000007</v>
      </c>
      <c r="AE40" s="114">
        <v>0.6</v>
      </c>
      <c r="AF40" s="114">
        <v>18.715</v>
      </c>
      <c r="AG40" s="114">
        <v>32</v>
      </c>
      <c r="AH40" s="114">
        <v>465.5</v>
      </c>
      <c r="AI40" s="114" t="s">
        <v>93</v>
      </c>
      <c r="AJ40" s="114">
        <v>65.114629633966132</v>
      </c>
      <c r="AK40" s="114">
        <v>6.5114629633966139</v>
      </c>
      <c r="AL40" s="116">
        <v>1.6E-2</v>
      </c>
      <c r="AM40" s="116" t="s">
        <v>94</v>
      </c>
      <c r="AN40" s="116">
        <v>0.18</v>
      </c>
      <c r="AO40" s="116" t="s">
        <v>94</v>
      </c>
      <c r="AP40" s="116">
        <v>1.6E-2</v>
      </c>
      <c r="AQ40" s="116" t="s">
        <v>94</v>
      </c>
      <c r="AR40" s="116">
        <v>2.23E-2</v>
      </c>
      <c r="AS40" s="116">
        <v>3.0099999999999998E-2</v>
      </c>
      <c r="AT40" s="116">
        <v>1.4999999999999999E-2</v>
      </c>
      <c r="AU40" s="116">
        <v>3.0099999999999998E-2</v>
      </c>
      <c r="AV40" s="117" t="s">
        <v>93</v>
      </c>
      <c r="AW40" s="117" t="s">
        <v>93</v>
      </c>
      <c r="AX40" s="117" t="s">
        <v>93</v>
      </c>
      <c r="AY40" s="117" t="s">
        <v>93</v>
      </c>
      <c r="AZ40" s="117" t="s">
        <v>94</v>
      </c>
      <c r="BA40" s="114" t="s">
        <v>94</v>
      </c>
      <c r="BB40" s="114" t="s">
        <v>94</v>
      </c>
      <c r="BC40" s="116" t="s">
        <v>93</v>
      </c>
      <c r="BD40" s="116" t="s">
        <v>93</v>
      </c>
      <c r="BE40" s="116">
        <v>5.3E-3</v>
      </c>
      <c r="BF40" s="159" t="s">
        <v>93</v>
      </c>
      <c r="BG40" s="159" t="s">
        <v>93</v>
      </c>
      <c r="BH40" s="159" t="s">
        <v>93</v>
      </c>
      <c r="BI40" s="159" t="s">
        <v>93</v>
      </c>
      <c r="BJ40" s="159" t="s">
        <v>93</v>
      </c>
      <c r="BK40" s="159" t="s">
        <v>93</v>
      </c>
      <c r="BL40" s="159" t="s">
        <v>93</v>
      </c>
      <c r="BM40" s="159" t="s">
        <v>94</v>
      </c>
      <c r="BN40" s="159" t="s">
        <v>94</v>
      </c>
      <c r="BO40" s="159" t="s">
        <v>93</v>
      </c>
      <c r="BP40" s="159" t="s">
        <v>94</v>
      </c>
      <c r="BQ40" s="159" t="s">
        <v>93</v>
      </c>
      <c r="BR40" s="159" t="s">
        <v>94</v>
      </c>
      <c r="BS40" s="159" t="s">
        <v>94</v>
      </c>
      <c r="BT40" s="159" t="s">
        <v>94</v>
      </c>
      <c r="BU40" s="159" t="s">
        <v>94</v>
      </c>
      <c r="BV40" s="159" t="s">
        <v>93</v>
      </c>
      <c r="BW40" s="159" t="s">
        <v>93</v>
      </c>
      <c r="BX40" s="159" t="s">
        <v>94</v>
      </c>
      <c r="BY40" s="130">
        <v>3000</v>
      </c>
      <c r="BZ40" s="130">
        <v>43000</v>
      </c>
      <c r="CA40" s="130">
        <v>10567</v>
      </c>
      <c r="CB40" s="130">
        <v>1500</v>
      </c>
      <c r="CC40" s="134"/>
      <c r="CD40" s="140">
        <v>322</v>
      </c>
      <c r="CE40" s="140">
        <v>211</v>
      </c>
      <c r="CF40" s="140">
        <v>44</v>
      </c>
      <c r="CG40" s="140">
        <v>622</v>
      </c>
      <c r="CH40" s="140" t="s">
        <v>93</v>
      </c>
      <c r="CI40" s="140"/>
      <c r="CJ40" s="140"/>
      <c r="CK40" s="140"/>
      <c r="CL40" s="238"/>
      <c r="CN40" s="262"/>
    </row>
    <row r="41" spans="1:95" ht="15" customHeight="1" x14ac:dyDescent="0.3">
      <c r="A41" s="270">
        <v>1</v>
      </c>
      <c r="B41" s="251" t="s">
        <v>145</v>
      </c>
      <c r="C41" s="258" t="s">
        <v>156</v>
      </c>
      <c r="D41" s="258"/>
      <c r="E41" s="240" t="s">
        <v>121</v>
      </c>
      <c r="F41" s="236">
        <v>2021</v>
      </c>
      <c r="G41" s="237">
        <v>55</v>
      </c>
      <c r="H41" s="237">
        <v>47.85</v>
      </c>
      <c r="I41" s="237">
        <v>20.399999999999999</v>
      </c>
      <c r="J41" s="237">
        <v>7.7</v>
      </c>
      <c r="K41" s="237">
        <v>753.5</v>
      </c>
      <c r="L41" s="237">
        <v>455.5</v>
      </c>
      <c r="M41" s="237">
        <v>190.5</v>
      </c>
      <c r="N41" s="237">
        <v>0</v>
      </c>
      <c r="O41" s="237">
        <v>190.5</v>
      </c>
      <c r="P41" s="237">
        <v>86.174999999999997</v>
      </c>
      <c r="Q41" s="237">
        <v>85.164999999999992</v>
      </c>
      <c r="R41" s="237">
        <v>0.42085</v>
      </c>
      <c r="S41" s="238">
        <v>203.6</v>
      </c>
      <c r="T41" s="238">
        <v>13.099999999999994</v>
      </c>
      <c r="U41" s="238">
        <v>110.75</v>
      </c>
      <c r="V41" s="238">
        <v>92.902080000000012</v>
      </c>
      <c r="W41" s="238">
        <v>44.3</v>
      </c>
      <c r="X41" s="238">
        <v>22.560000000000002</v>
      </c>
      <c r="Y41" s="238">
        <v>5.85</v>
      </c>
      <c r="Z41" s="238">
        <v>0.36454999999999999</v>
      </c>
      <c r="AA41" s="238">
        <v>9.057500000000001</v>
      </c>
      <c r="AB41" s="238">
        <v>1.5713999999999999</v>
      </c>
      <c r="AC41" s="238" t="s">
        <v>93</v>
      </c>
      <c r="AD41" s="238">
        <v>46.309999999999995</v>
      </c>
      <c r="AE41" s="238" t="s">
        <v>94</v>
      </c>
      <c r="AF41" s="238">
        <v>20</v>
      </c>
      <c r="AG41" s="238">
        <v>21.9</v>
      </c>
      <c r="AH41" s="238">
        <v>477.4</v>
      </c>
      <c r="AI41" s="238" t="s">
        <v>93</v>
      </c>
      <c r="AJ41" s="238">
        <v>85.657313004967136</v>
      </c>
      <c r="AK41" s="238">
        <v>8.5657313004967133</v>
      </c>
      <c r="AL41" s="238">
        <v>0.17157296555197377</v>
      </c>
      <c r="AM41" s="238">
        <v>3.5833333333333335E-2</v>
      </c>
      <c r="AN41" s="238">
        <v>0.32080550229262195</v>
      </c>
      <c r="AO41" s="238" t="s">
        <v>94</v>
      </c>
      <c r="AP41" s="238" t="s">
        <v>94</v>
      </c>
      <c r="AQ41" s="238" t="s">
        <v>94</v>
      </c>
      <c r="AR41" s="238" t="s">
        <v>94</v>
      </c>
      <c r="AS41" s="238" t="s">
        <v>94</v>
      </c>
      <c r="AT41" s="238" t="s">
        <v>94</v>
      </c>
      <c r="AU41" s="238" t="s">
        <v>94</v>
      </c>
      <c r="AV41" s="238" t="s">
        <v>93</v>
      </c>
      <c r="AW41" s="238" t="s">
        <v>93</v>
      </c>
      <c r="AX41" s="238" t="s">
        <v>93</v>
      </c>
      <c r="AY41" s="238" t="s">
        <v>93</v>
      </c>
      <c r="AZ41" s="238" t="s">
        <v>94</v>
      </c>
      <c r="BA41" s="238">
        <v>8.3989741510168067E-2</v>
      </c>
      <c r="BB41" s="238">
        <v>0.33233333333333331</v>
      </c>
      <c r="BC41" s="238" t="s">
        <v>93</v>
      </c>
      <c r="BD41" s="238" t="s">
        <v>93</v>
      </c>
      <c r="BE41" s="238" t="s">
        <v>94</v>
      </c>
      <c r="BF41" s="238" t="s">
        <v>93</v>
      </c>
      <c r="BG41" s="238" t="s">
        <v>93</v>
      </c>
      <c r="BH41" s="238" t="s">
        <v>93</v>
      </c>
      <c r="BI41" s="238" t="s">
        <v>93</v>
      </c>
      <c r="BJ41" s="238" t="s">
        <v>93</v>
      </c>
      <c r="BK41" s="238" t="s">
        <v>93</v>
      </c>
      <c r="BL41" s="238" t="s">
        <v>93</v>
      </c>
      <c r="BM41" s="238" t="s">
        <v>94</v>
      </c>
      <c r="BN41" s="238" t="s">
        <v>94</v>
      </c>
      <c r="BO41" s="238" t="s">
        <v>93</v>
      </c>
      <c r="BP41" s="238" t="s">
        <v>94</v>
      </c>
      <c r="BQ41" s="238" t="s">
        <v>93</v>
      </c>
      <c r="BR41" s="238" t="s">
        <v>94</v>
      </c>
      <c r="BS41" s="238" t="s">
        <v>94</v>
      </c>
      <c r="BT41" s="238" t="s">
        <v>94</v>
      </c>
      <c r="BU41" s="238" t="s">
        <v>94</v>
      </c>
      <c r="BV41" s="238" t="s">
        <v>93</v>
      </c>
      <c r="BW41" s="238" t="s">
        <v>93</v>
      </c>
      <c r="BX41" s="238" t="s">
        <v>94</v>
      </c>
      <c r="BY41" s="238">
        <v>5200</v>
      </c>
      <c r="BZ41" s="238">
        <v>4800</v>
      </c>
      <c r="CA41" s="238">
        <v>9800</v>
      </c>
      <c r="CB41" s="267">
        <v>1633</v>
      </c>
      <c r="CC41" s="238"/>
      <c r="CD41" s="238">
        <v>333</v>
      </c>
      <c r="CE41" s="238">
        <v>461</v>
      </c>
      <c r="CF41" s="238">
        <v>358</v>
      </c>
      <c r="CG41" s="238">
        <v>1152</v>
      </c>
      <c r="CH41" s="238" t="s">
        <v>93</v>
      </c>
      <c r="CI41" s="238" t="s">
        <v>93</v>
      </c>
      <c r="CJ41" s="238" t="s">
        <v>93</v>
      </c>
      <c r="CK41" s="238" t="s">
        <v>93</v>
      </c>
      <c r="CL41" s="238" t="s">
        <v>93</v>
      </c>
      <c r="CN41" s="262"/>
      <c r="CO41" s="152" t="s">
        <v>151</v>
      </c>
      <c r="CQ41" s="92" t="s">
        <v>152</v>
      </c>
    </row>
    <row r="42" spans="1:95" ht="15" customHeight="1" x14ac:dyDescent="0.25">
      <c r="A42" s="100">
        <v>2</v>
      </c>
      <c r="B42" s="251" t="s">
        <v>145</v>
      </c>
      <c r="C42" s="258" t="s">
        <v>157</v>
      </c>
      <c r="D42" s="258"/>
      <c r="E42" s="241" t="s">
        <v>122</v>
      </c>
      <c r="F42" s="236">
        <v>2021</v>
      </c>
      <c r="G42" s="237">
        <v>55</v>
      </c>
      <c r="H42" s="237">
        <v>21.65</v>
      </c>
      <c r="I42" s="237">
        <v>19.7</v>
      </c>
      <c r="J42" s="237">
        <v>7.67</v>
      </c>
      <c r="K42" s="237">
        <v>579.5</v>
      </c>
      <c r="L42" s="237">
        <v>347.6</v>
      </c>
      <c r="M42" s="237">
        <v>166.7</v>
      </c>
      <c r="N42" s="237">
        <v>0</v>
      </c>
      <c r="O42" s="237">
        <v>166.7</v>
      </c>
      <c r="P42" s="237">
        <v>54.8</v>
      </c>
      <c r="Q42" s="237">
        <v>51.882999999999996</v>
      </c>
      <c r="R42" s="237">
        <v>0.1865</v>
      </c>
      <c r="S42" s="238">
        <v>173.8</v>
      </c>
      <c r="T42" s="238">
        <v>7.0999999999999943</v>
      </c>
      <c r="U42" s="238">
        <v>98.89</v>
      </c>
      <c r="V42" s="238">
        <v>74.99866320000001</v>
      </c>
      <c r="W42" s="238">
        <v>39.555999999999997</v>
      </c>
      <c r="X42" s="238">
        <v>18.212400000000002</v>
      </c>
      <c r="Y42" s="238">
        <v>1.246</v>
      </c>
      <c r="Z42" s="238">
        <v>0.42000000000000004</v>
      </c>
      <c r="AA42" s="238">
        <v>6.850200000000001</v>
      </c>
      <c r="AB42" s="238">
        <v>1.2524999999999999</v>
      </c>
      <c r="AC42" s="238" t="s">
        <v>93</v>
      </c>
      <c r="AD42" s="238">
        <v>4.9000000000000004</v>
      </c>
      <c r="AE42" s="238">
        <v>11</v>
      </c>
      <c r="AF42" s="238">
        <v>5.5049999999999999</v>
      </c>
      <c r="AG42" s="238">
        <v>19.2</v>
      </c>
      <c r="AH42" s="238">
        <v>366.8</v>
      </c>
      <c r="AI42" s="238" t="s">
        <v>93</v>
      </c>
      <c r="AJ42" s="238">
        <v>54.280087555095086</v>
      </c>
      <c r="AK42" s="238">
        <v>5.4280087555095085</v>
      </c>
      <c r="AL42" s="238">
        <v>6.1199999999999997E-2</v>
      </c>
      <c r="AM42" s="238" t="s">
        <v>94</v>
      </c>
      <c r="AN42" s="238">
        <v>0.11019999999999999</v>
      </c>
      <c r="AO42" s="238" t="s">
        <v>94</v>
      </c>
      <c r="AP42" s="238" t="s">
        <v>94</v>
      </c>
      <c r="AQ42" s="238" t="s">
        <v>94</v>
      </c>
      <c r="AR42" s="238" t="s">
        <v>94</v>
      </c>
      <c r="AS42" s="238" t="s">
        <v>94</v>
      </c>
      <c r="AT42" s="238" t="s">
        <v>94</v>
      </c>
      <c r="AU42" s="238">
        <v>2.86E-2</v>
      </c>
      <c r="AV42" s="238" t="s">
        <v>93</v>
      </c>
      <c r="AW42" s="238" t="s">
        <v>93</v>
      </c>
      <c r="AX42" s="238" t="s">
        <v>93</v>
      </c>
      <c r="AY42" s="238" t="s">
        <v>93</v>
      </c>
      <c r="AZ42" s="238" t="s">
        <v>94</v>
      </c>
      <c r="BA42" s="238" t="s">
        <v>94</v>
      </c>
      <c r="BB42" s="238">
        <v>0.71969696969696961</v>
      </c>
      <c r="BC42" s="238" t="s">
        <v>93</v>
      </c>
      <c r="BD42" s="238" t="s">
        <v>93</v>
      </c>
      <c r="BE42" s="238" t="s">
        <v>94</v>
      </c>
      <c r="BF42" s="238" t="s">
        <v>93</v>
      </c>
      <c r="BG42" s="238" t="s">
        <v>93</v>
      </c>
      <c r="BH42" s="238" t="s">
        <v>93</v>
      </c>
      <c r="BI42" s="238" t="s">
        <v>93</v>
      </c>
      <c r="BJ42" s="238" t="s">
        <v>93</v>
      </c>
      <c r="BK42" s="238" t="s">
        <v>93</v>
      </c>
      <c r="BL42" s="238" t="s">
        <v>93</v>
      </c>
      <c r="BM42" s="238" t="s">
        <v>94</v>
      </c>
      <c r="BN42" s="238" t="s">
        <v>94</v>
      </c>
      <c r="BO42" s="238" t="s">
        <v>93</v>
      </c>
      <c r="BP42" s="238" t="s">
        <v>94</v>
      </c>
      <c r="BQ42" s="238" t="s">
        <v>93</v>
      </c>
      <c r="BR42" s="238" t="s">
        <v>94</v>
      </c>
      <c r="BS42" s="238" t="s">
        <v>94</v>
      </c>
      <c r="BT42" s="238" t="s">
        <v>94</v>
      </c>
      <c r="BU42" s="238" t="s">
        <v>94</v>
      </c>
      <c r="BV42" s="238" t="s">
        <v>93</v>
      </c>
      <c r="BW42" s="238" t="s">
        <v>93</v>
      </c>
      <c r="BX42" s="238" t="s">
        <v>94</v>
      </c>
      <c r="BY42" s="238">
        <v>3500</v>
      </c>
      <c r="BZ42" s="238">
        <v>3900</v>
      </c>
      <c r="CA42" s="238">
        <v>7133</v>
      </c>
      <c r="CB42" s="267">
        <v>1200</v>
      </c>
      <c r="CC42" s="238">
        <v>97</v>
      </c>
      <c r="CD42" s="238">
        <v>467</v>
      </c>
      <c r="CE42" s="238">
        <v>39</v>
      </c>
      <c r="CF42" s="238">
        <v>817</v>
      </c>
      <c r="CG42" s="238" t="s">
        <v>93</v>
      </c>
      <c r="CH42" s="238" t="s">
        <v>93</v>
      </c>
      <c r="CI42" s="238" t="s">
        <v>93</v>
      </c>
      <c r="CJ42" s="238" t="s">
        <v>93</v>
      </c>
      <c r="CK42" s="238" t="s">
        <v>93</v>
      </c>
      <c r="CL42" s="238" t="s">
        <v>93</v>
      </c>
      <c r="CN42" s="262"/>
    </row>
    <row r="43" spans="1:95" ht="15" customHeight="1" x14ac:dyDescent="0.3">
      <c r="A43" s="100">
        <v>3</v>
      </c>
      <c r="B43" s="251" t="s">
        <v>145</v>
      </c>
      <c r="C43" s="258" t="s">
        <v>158</v>
      </c>
      <c r="D43" s="258"/>
      <c r="E43" s="240" t="s">
        <v>123</v>
      </c>
      <c r="F43" s="236">
        <v>2021</v>
      </c>
      <c r="G43" s="237">
        <v>50</v>
      </c>
      <c r="H43" s="237">
        <v>80.900000000000006</v>
      </c>
      <c r="I43" s="237">
        <v>19.799999999999997</v>
      </c>
      <c r="J43" s="237">
        <v>7.8049999999999997</v>
      </c>
      <c r="K43" s="237">
        <v>483.5</v>
      </c>
      <c r="L43" s="237">
        <v>289.5</v>
      </c>
      <c r="M43" s="237">
        <v>154.9</v>
      </c>
      <c r="N43" s="237">
        <v>0</v>
      </c>
      <c r="O43" s="237">
        <v>154.9</v>
      </c>
      <c r="P43" s="237">
        <v>47.8</v>
      </c>
      <c r="Q43" s="237">
        <v>47.817999999999998</v>
      </c>
      <c r="R43" s="237">
        <v>0.13664999999999999</v>
      </c>
      <c r="S43" s="238">
        <v>155.80000000000001</v>
      </c>
      <c r="T43" s="238">
        <v>0.89999999999999147</v>
      </c>
      <c r="U43" s="238">
        <v>87.075000000000003</v>
      </c>
      <c r="V43" s="238">
        <v>66.299800000000005</v>
      </c>
      <c r="W43" s="238">
        <v>34.83</v>
      </c>
      <c r="X43" s="238">
        <v>16.100000000000001</v>
      </c>
      <c r="Y43" s="238">
        <v>1.05</v>
      </c>
      <c r="Z43" s="238">
        <v>0.63419999999999999</v>
      </c>
      <c r="AA43" s="238">
        <v>10.215499999999999</v>
      </c>
      <c r="AB43" s="238">
        <v>1.7736499999999999</v>
      </c>
      <c r="AC43" s="238" t="s">
        <v>93</v>
      </c>
      <c r="AD43" s="238" t="s">
        <v>93</v>
      </c>
      <c r="AE43" s="238">
        <v>1.6</v>
      </c>
      <c r="AF43" s="238">
        <v>13.5</v>
      </c>
      <c r="AG43" s="238">
        <v>34.799999999999997</v>
      </c>
      <c r="AH43" s="238">
        <v>324.3</v>
      </c>
      <c r="AI43" s="238" t="s">
        <v>93</v>
      </c>
      <c r="AJ43" s="238">
        <v>52.958230775013689</v>
      </c>
      <c r="AK43" s="238">
        <v>5.2958230775013693</v>
      </c>
      <c r="AL43" s="238" t="s">
        <v>93</v>
      </c>
      <c r="AM43" s="238" t="s">
        <v>93</v>
      </c>
      <c r="AN43" s="238" t="s">
        <v>93</v>
      </c>
      <c r="AO43" s="238" t="s">
        <v>93</v>
      </c>
      <c r="AP43" s="238" t="s">
        <v>93</v>
      </c>
      <c r="AQ43" s="238" t="s">
        <v>93</v>
      </c>
      <c r="AR43" s="238" t="s">
        <v>93</v>
      </c>
      <c r="AS43" s="238" t="s">
        <v>93</v>
      </c>
      <c r="AT43" s="238" t="s">
        <v>93</v>
      </c>
      <c r="AU43" s="238" t="s">
        <v>93</v>
      </c>
      <c r="AV43" s="238" t="s">
        <v>93</v>
      </c>
      <c r="AW43" s="238" t="s">
        <v>93</v>
      </c>
      <c r="AX43" s="238" t="s">
        <v>93</v>
      </c>
      <c r="AY43" s="238" t="s">
        <v>93</v>
      </c>
      <c r="AZ43" s="238" t="s">
        <v>93</v>
      </c>
      <c r="BA43" s="238" t="s">
        <v>93</v>
      </c>
      <c r="BB43" s="238" t="s">
        <v>93</v>
      </c>
      <c r="BC43" s="238" t="s">
        <v>93</v>
      </c>
      <c r="BD43" s="238" t="s">
        <v>93</v>
      </c>
      <c r="BE43" s="238" t="s">
        <v>93</v>
      </c>
      <c r="BF43" s="238" t="s">
        <v>94</v>
      </c>
      <c r="BG43" s="238" t="s">
        <v>93</v>
      </c>
      <c r="BH43" s="238" t="s">
        <v>93</v>
      </c>
      <c r="BI43" s="238" t="s">
        <v>93</v>
      </c>
      <c r="BJ43" s="238" t="s">
        <v>93</v>
      </c>
      <c r="BK43" s="238" t="s">
        <v>93</v>
      </c>
      <c r="BL43" s="238" t="s">
        <v>93</v>
      </c>
      <c r="BM43" s="238" t="s">
        <v>94</v>
      </c>
      <c r="BN43" s="238" t="s">
        <v>94</v>
      </c>
      <c r="BO43" s="238" t="s">
        <v>93</v>
      </c>
      <c r="BP43" s="238" t="s">
        <v>94</v>
      </c>
      <c r="BQ43" s="238" t="s">
        <v>94</v>
      </c>
      <c r="BR43" s="238" t="s">
        <v>94</v>
      </c>
      <c r="BS43" s="238" t="s">
        <v>94</v>
      </c>
      <c r="BT43" s="238" t="s">
        <v>94</v>
      </c>
      <c r="BU43" s="238" t="s">
        <v>94</v>
      </c>
      <c r="BV43" s="238" t="s">
        <v>93</v>
      </c>
      <c r="BW43" s="238" t="s">
        <v>94</v>
      </c>
      <c r="BX43" s="238" t="s">
        <v>94</v>
      </c>
      <c r="BY43" s="238">
        <v>2663</v>
      </c>
      <c r="BZ43" s="238">
        <v>720</v>
      </c>
      <c r="CA43" s="238">
        <v>10000</v>
      </c>
      <c r="CB43" s="267">
        <v>1700</v>
      </c>
      <c r="CC43" s="238"/>
      <c r="CD43" s="238">
        <v>471</v>
      </c>
      <c r="CE43" s="238">
        <v>635</v>
      </c>
      <c r="CF43" s="238">
        <v>123</v>
      </c>
      <c r="CG43" s="238">
        <v>1545</v>
      </c>
      <c r="CH43" s="238" t="s">
        <v>93</v>
      </c>
      <c r="CI43" s="238" t="s">
        <v>93</v>
      </c>
      <c r="CJ43" s="238" t="s">
        <v>93</v>
      </c>
      <c r="CK43" s="238" t="s">
        <v>93</v>
      </c>
      <c r="CL43" s="238" t="s">
        <v>93</v>
      </c>
      <c r="CN43" s="262"/>
    </row>
    <row r="44" spans="1:95" ht="15" customHeight="1" x14ac:dyDescent="0.3">
      <c r="A44" s="100">
        <v>4</v>
      </c>
      <c r="B44" s="251" t="s">
        <v>145</v>
      </c>
      <c r="C44" s="258" t="s">
        <v>159</v>
      </c>
      <c r="D44" s="258"/>
      <c r="E44" s="240" t="s">
        <v>124</v>
      </c>
      <c r="F44" s="236">
        <v>2021</v>
      </c>
      <c r="G44" s="237">
        <v>50</v>
      </c>
      <c r="H44" s="237">
        <v>45.45</v>
      </c>
      <c r="I44" s="237">
        <v>21.15</v>
      </c>
      <c r="J44" s="237">
        <v>7.7549999999999999</v>
      </c>
      <c r="K44" s="237">
        <v>643</v>
      </c>
      <c r="L44" s="237">
        <v>381.5</v>
      </c>
      <c r="M44" s="237">
        <v>174.7</v>
      </c>
      <c r="N44" s="237">
        <v>0</v>
      </c>
      <c r="O44" s="237">
        <v>174.7</v>
      </c>
      <c r="P44" s="237">
        <v>69.2</v>
      </c>
      <c r="Q44" s="237">
        <v>62.731499999999997</v>
      </c>
      <c r="R44" s="237">
        <v>0.20705000000000001</v>
      </c>
      <c r="S44" s="238">
        <v>205.2</v>
      </c>
      <c r="T44" s="238">
        <v>30.499999999999986</v>
      </c>
      <c r="U44" s="238">
        <v>84.775000000000006</v>
      </c>
      <c r="V44" s="238">
        <v>120.51327000000001</v>
      </c>
      <c r="W44" s="238">
        <v>33.909999999999997</v>
      </c>
      <c r="X44" s="238">
        <v>29.265000000000001</v>
      </c>
      <c r="Y44" s="238">
        <v>2.4749999999999996</v>
      </c>
      <c r="Z44" s="238">
        <v>0.72384999999999999</v>
      </c>
      <c r="AA44" s="238">
        <v>10.275</v>
      </c>
      <c r="AB44" s="238">
        <v>0.97720000000000007</v>
      </c>
      <c r="AC44" s="238" t="s">
        <v>93</v>
      </c>
      <c r="AD44" s="238" t="s">
        <v>93</v>
      </c>
      <c r="AE44" s="238">
        <v>5.8</v>
      </c>
      <c r="AF44" s="238">
        <v>12</v>
      </c>
      <c r="AG44" s="238">
        <v>16.5</v>
      </c>
      <c r="AH44" s="238">
        <v>398</v>
      </c>
      <c r="AI44" s="238" t="s">
        <v>93</v>
      </c>
      <c r="AJ44" s="238">
        <v>59.312026541274278</v>
      </c>
      <c r="AK44" s="238">
        <v>5.9312026541274285</v>
      </c>
      <c r="AL44" s="238">
        <v>0.26</v>
      </c>
      <c r="AM44" s="238">
        <v>2.3E-2</v>
      </c>
      <c r="AN44" s="238">
        <v>0.373</v>
      </c>
      <c r="AO44" s="238" t="s">
        <v>94</v>
      </c>
      <c r="AP44" s="238">
        <v>1.2E-2</v>
      </c>
      <c r="AQ44" s="238">
        <v>1E-3</v>
      </c>
      <c r="AR44" s="238" t="s">
        <v>94</v>
      </c>
      <c r="AS44" s="238" t="s">
        <v>94</v>
      </c>
      <c r="AT44" s="238" t="s">
        <v>94</v>
      </c>
      <c r="AU44" s="238">
        <v>2.5999999999999999E-2</v>
      </c>
      <c r="AV44" s="238" t="s">
        <v>93</v>
      </c>
      <c r="AW44" s="238" t="s">
        <v>93</v>
      </c>
      <c r="AX44" s="238" t="s">
        <v>93</v>
      </c>
      <c r="AY44" s="238" t="s">
        <v>93</v>
      </c>
      <c r="AZ44" s="238" t="s">
        <v>94</v>
      </c>
      <c r="BA44" s="238" t="s">
        <v>94</v>
      </c>
      <c r="BB44" s="238" t="s">
        <v>93</v>
      </c>
      <c r="BC44" s="238" t="s">
        <v>93</v>
      </c>
      <c r="BD44" s="238" t="s">
        <v>93</v>
      </c>
      <c r="BE44" s="238">
        <v>6.0000000000000001E-3</v>
      </c>
      <c r="BF44" s="238" t="s">
        <v>93</v>
      </c>
      <c r="BG44" s="238" t="s">
        <v>93</v>
      </c>
      <c r="BH44" s="238" t="s">
        <v>93</v>
      </c>
      <c r="BI44" s="238" t="s">
        <v>93</v>
      </c>
      <c r="BJ44" s="238" t="s">
        <v>93</v>
      </c>
      <c r="BK44" s="238" t="s">
        <v>93</v>
      </c>
      <c r="BL44" s="238" t="s">
        <v>93</v>
      </c>
      <c r="BM44" s="238" t="s">
        <v>94</v>
      </c>
      <c r="BN44" s="238" t="s">
        <v>94</v>
      </c>
      <c r="BO44" s="238" t="s">
        <v>93</v>
      </c>
      <c r="BP44" s="238" t="s">
        <v>94</v>
      </c>
      <c r="BQ44" s="238" t="s">
        <v>93</v>
      </c>
      <c r="BR44" s="238" t="s">
        <v>94</v>
      </c>
      <c r="BS44" s="238" t="s">
        <v>94</v>
      </c>
      <c r="BT44" s="238" t="s">
        <v>94</v>
      </c>
      <c r="BU44" s="238" t="s">
        <v>94</v>
      </c>
      <c r="BV44" s="238" t="s">
        <v>93</v>
      </c>
      <c r="BW44" s="238" t="s">
        <v>93</v>
      </c>
      <c r="BX44" s="238" t="s">
        <v>94</v>
      </c>
      <c r="BY44" s="238">
        <v>4100</v>
      </c>
      <c r="BZ44" s="238">
        <v>3100</v>
      </c>
      <c r="CA44" s="238">
        <v>4450</v>
      </c>
      <c r="CB44" s="267">
        <v>1550</v>
      </c>
      <c r="CC44" s="238"/>
      <c r="CD44" s="238">
        <v>122</v>
      </c>
      <c r="CE44" s="238">
        <v>301</v>
      </c>
      <c r="CF44" s="238">
        <v>122</v>
      </c>
      <c r="CG44" s="238">
        <v>710</v>
      </c>
      <c r="CH44" s="238" t="s">
        <v>93</v>
      </c>
      <c r="CI44" s="238" t="s">
        <v>93</v>
      </c>
      <c r="CJ44" s="238" t="s">
        <v>93</v>
      </c>
      <c r="CK44" s="238" t="s">
        <v>93</v>
      </c>
      <c r="CL44" s="238" t="s">
        <v>93</v>
      </c>
      <c r="CN44" s="262"/>
      <c r="CO44" s="317" t="s">
        <v>153</v>
      </c>
      <c r="CP44" s="318"/>
      <c r="CQ44" s="316" t="s">
        <v>155</v>
      </c>
    </row>
    <row r="45" spans="1:95" ht="15" customHeight="1" x14ac:dyDescent="0.25">
      <c r="A45" s="100">
        <v>5</v>
      </c>
      <c r="B45" s="251" t="s">
        <v>145</v>
      </c>
      <c r="C45" s="258" t="s">
        <v>160</v>
      </c>
      <c r="D45" s="258"/>
      <c r="E45" s="241" t="s">
        <v>125</v>
      </c>
      <c r="F45" s="236">
        <v>2021</v>
      </c>
      <c r="G45" s="237">
        <v>40</v>
      </c>
      <c r="H45" s="237">
        <v>40.549999999999997</v>
      </c>
      <c r="I45" s="237">
        <v>24.05</v>
      </c>
      <c r="J45" s="237">
        <v>7.8100000000000005</v>
      </c>
      <c r="K45" s="237">
        <v>604</v>
      </c>
      <c r="L45" s="237">
        <v>362.4</v>
      </c>
      <c r="M45" s="237">
        <v>167.5</v>
      </c>
      <c r="N45" s="237">
        <v>0</v>
      </c>
      <c r="O45" s="237">
        <v>167.5</v>
      </c>
      <c r="P45" s="237">
        <v>63.6</v>
      </c>
      <c r="Q45" s="237">
        <v>60.935000000000002</v>
      </c>
      <c r="R45" s="237">
        <v>0.37214999999999998</v>
      </c>
      <c r="S45" s="238">
        <v>170.2</v>
      </c>
      <c r="T45" s="238">
        <v>2.7000000000000028</v>
      </c>
      <c r="U45" s="238">
        <v>99.887499999999989</v>
      </c>
      <c r="V45" s="238">
        <v>70.4178</v>
      </c>
      <c r="W45" s="238">
        <v>39.954999999999998</v>
      </c>
      <c r="X45" s="238">
        <v>17.100000000000001</v>
      </c>
      <c r="Y45" s="238">
        <v>4.6500000000000004</v>
      </c>
      <c r="Z45" s="238">
        <v>0.65649999999999997</v>
      </c>
      <c r="AA45" s="238">
        <v>8.1838999999999995</v>
      </c>
      <c r="AB45" s="238">
        <v>1.9178000000000002</v>
      </c>
      <c r="AC45" s="238" t="s">
        <v>93</v>
      </c>
      <c r="AD45" s="238" t="s">
        <v>93</v>
      </c>
      <c r="AE45" s="238">
        <v>0</v>
      </c>
      <c r="AF45" s="238">
        <v>15</v>
      </c>
      <c r="AG45" s="238">
        <v>12</v>
      </c>
      <c r="AH45" s="238">
        <v>374.4</v>
      </c>
      <c r="AI45" s="238" t="s">
        <v>93</v>
      </c>
      <c r="AJ45" s="238">
        <v>66.08925687579142</v>
      </c>
      <c r="AK45" s="238">
        <v>6.6089256875791413</v>
      </c>
      <c r="AL45" s="238">
        <v>0.19130434399999999</v>
      </c>
      <c r="AM45" s="238">
        <v>4.8750000000000002E-2</v>
      </c>
      <c r="AN45" s="238">
        <v>0.28529407200000001</v>
      </c>
      <c r="AO45" s="238" t="s">
        <v>94</v>
      </c>
      <c r="AP45" s="238">
        <v>4.5999999999999999E-2</v>
      </c>
      <c r="AQ45" s="238" t="s">
        <v>94</v>
      </c>
      <c r="AR45" s="238" t="s">
        <v>94</v>
      </c>
      <c r="AS45" s="238" t="s">
        <v>94</v>
      </c>
      <c r="AT45" s="238" t="s">
        <v>94</v>
      </c>
      <c r="AU45" s="238" t="s">
        <v>94</v>
      </c>
      <c r="AV45" s="238" t="s">
        <v>93</v>
      </c>
      <c r="AW45" s="238" t="s">
        <v>93</v>
      </c>
      <c r="AX45" s="238" t="s">
        <v>93</v>
      </c>
      <c r="AY45" s="238" t="s">
        <v>93</v>
      </c>
      <c r="AZ45" s="238" t="s">
        <v>94</v>
      </c>
      <c r="BA45" s="238" t="s">
        <v>94</v>
      </c>
      <c r="BB45" s="238" t="s">
        <v>93</v>
      </c>
      <c r="BC45" s="238" t="s">
        <v>93</v>
      </c>
      <c r="BD45" s="238" t="s">
        <v>93</v>
      </c>
      <c r="BE45" s="238">
        <v>1.428571428E-2</v>
      </c>
      <c r="BF45" s="238" t="s">
        <v>93</v>
      </c>
      <c r="BG45" s="238" t="s">
        <v>93</v>
      </c>
      <c r="BH45" s="238" t="s">
        <v>93</v>
      </c>
      <c r="BI45" s="238" t="s">
        <v>93</v>
      </c>
      <c r="BJ45" s="238" t="s">
        <v>93</v>
      </c>
      <c r="BK45" s="238" t="s">
        <v>93</v>
      </c>
      <c r="BL45" s="238" t="s">
        <v>93</v>
      </c>
      <c r="BM45" s="238" t="s">
        <v>94</v>
      </c>
      <c r="BN45" s="238" t="s">
        <v>94</v>
      </c>
      <c r="BO45" s="238" t="s">
        <v>93</v>
      </c>
      <c r="BP45" s="238" t="s">
        <v>94</v>
      </c>
      <c r="BQ45" s="238" t="s">
        <v>93</v>
      </c>
      <c r="BR45" s="238" t="s">
        <v>94</v>
      </c>
      <c r="BS45" s="238" t="s">
        <v>94</v>
      </c>
      <c r="BT45" s="238" t="s">
        <v>94</v>
      </c>
      <c r="BU45" s="238" t="s">
        <v>94</v>
      </c>
      <c r="BV45" s="238" t="s">
        <v>93</v>
      </c>
      <c r="BW45" s="238" t="s">
        <v>93</v>
      </c>
      <c r="BX45" s="238" t="s">
        <v>94</v>
      </c>
      <c r="BY45" s="238">
        <v>5175</v>
      </c>
      <c r="BZ45" s="238">
        <v>1400</v>
      </c>
      <c r="CA45" s="238">
        <v>9025</v>
      </c>
      <c r="CB45" s="267">
        <v>2250</v>
      </c>
      <c r="CC45" s="238"/>
      <c r="CD45" s="238">
        <v>361</v>
      </c>
      <c r="CE45" s="238">
        <v>1009</v>
      </c>
      <c r="CF45" s="238">
        <v>651</v>
      </c>
      <c r="CG45" s="238">
        <v>2127</v>
      </c>
      <c r="CH45" s="238" t="s">
        <v>93</v>
      </c>
      <c r="CI45" s="238" t="s">
        <v>93</v>
      </c>
      <c r="CJ45" s="238" t="s">
        <v>93</v>
      </c>
      <c r="CK45" s="238" t="s">
        <v>93</v>
      </c>
      <c r="CL45" s="238" t="s">
        <v>93</v>
      </c>
      <c r="CN45" s="262"/>
      <c r="CO45" s="317" t="s">
        <v>154</v>
      </c>
      <c r="CP45" s="318"/>
      <c r="CQ45" s="316"/>
    </row>
    <row r="46" spans="1:95" ht="15" customHeight="1" x14ac:dyDescent="0.3">
      <c r="A46" s="100">
        <v>6</v>
      </c>
      <c r="B46" s="251" t="s">
        <v>145</v>
      </c>
      <c r="C46" s="258" t="s">
        <v>161</v>
      </c>
      <c r="D46" s="258"/>
      <c r="E46" s="240" t="s">
        <v>126</v>
      </c>
      <c r="F46" s="236">
        <v>2021</v>
      </c>
      <c r="G46" s="237">
        <v>50</v>
      </c>
      <c r="H46" s="237">
        <v>24.85</v>
      </c>
      <c r="I46" s="237">
        <v>24</v>
      </c>
      <c r="J46" s="237">
        <v>7.68</v>
      </c>
      <c r="K46" s="237">
        <v>420.5</v>
      </c>
      <c r="L46" s="237">
        <v>320.10000000000002</v>
      </c>
      <c r="M46" s="237">
        <v>139.30000000000001</v>
      </c>
      <c r="N46" s="237">
        <v>0</v>
      </c>
      <c r="O46" s="237">
        <v>139.30000000000001</v>
      </c>
      <c r="P46" s="237">
        <v>33.599999999999994</v>
      </c>
      <c r="Q46" s="237">
        <v>31.979999999999997</v>
      </c>
      <c r="R46" s="237">
        <v>0.23950000000000002</v>
      </c>
      <c r="S46" s="238">
        <v>140.69999999999999</v>
      </c>
      <c r="T46" s="238">
        <v>1.4000000000000057</v>
      </c>
      <c r="U46" s="238">
        <v>84.974999999999994</v>
      </c>
      <c r="V46" s="238">
        <v>74.679930000000013</v>
      </c>
      <c r="W46" s="238">
        <v>33.989999999999995</v>
      </c>
      <c r="X46" s="238">
        <v>18.135000000000002</v>
      </c>
      <c r="Y46" s="238">
        <v>0.70499999999999996</v>
      </c>
      <c r="Z46" s="238">
        <v>0.54764999999999997</v>
      </c>
      <c r="AA46" s="238">
        <v>6.6272500000000001</v>
      </c>
      <c r="AB46" s="238">
        <v>4.0437000000000003</v>
      </c>
      <c r="AC46" s="238" t="s">
        <v>93</v>
      </c>
      <c r="AD46" s="238" t="s">
        <v>93</v>
      </c>
      <c r="AE46" s="238">
        <v>4.7</v>
      </c>
      <c r="AF46" s="238">
        <v>12</v>
      </c>
      <c r="AG46" s="238">
        <v>15</v>
      </c>
      <c r="AH46" s="238">
        <v>335.1</v>
      </c>
      <c r="AI46" s="238" t="s">
        <v>93</v>
      </c>
      <c r="AJ46" s="238">
        <v>27.535842456810517</v>
      </c>
      <c r="AK46" s="238">
        <v>2.7535842456810515</v>
      </c>
      <c r="AL46" s="238" t="s">
        <v>94</v>
      </c>
      <c r="AM46" s="238">
        <v>1.5322580589999999E-2</v>
      </c>
      <c r="AN46" s="238">
        <v>0.13507462746000001</v>
      </c>
      <c r="AO46" s="238" t="s">
        <v>94</v>
      </c>
      <c r="AP46" s="238">
        <v>3.3000000000000002E-2</v>
      </c>
      <c r="AQ46" s="238" t="s">
        <v>94</v>
      </c>
      <c r="AR46" s="238" t="s">
        <v>94</v>
      </c>
      <c r="AS46" s="238" t="s">
        <v>94</v>
      </c>
      <c r="AT46" s="238" t="s">
        <v>94</v>
      </c>
      <c r="AU46" s="238">
        <v>4.5121951399999999E-2</v>
      </c>
      <c r="AV46" s="238" t="s">
        <v>93</v>
      </c>
      <c r="AW46" s="238" t="s">
        <v>93</v>
      </c>
      <c r="AX46" s="238" t="s">
        <v>93</v>
      </c>
      <c r="AY46" s="238" t="s">
        <v>93</v>
      </c>
      <c r="AZ46" s="238">
        <v>5.0003199999999998E-2</v>
      </c>
      <c r="BA46" s="238" t="s">
        <v>94</v>
      </c>
      <c r="BB46" s="238" t="s">
        <v>93</v>
      </c>
      <c r="BC46" s="238" t="s">
        <v>93</v>
      </c>
      <c r="BD46" s="238" t="s">
        <v>93</v>
      </c>
      <c r="BE46" s="238">
        <v>7.0423728899999998E-3</v>
      </c>
      <c r="BF46" s="238" t="s">
        <v>93</v>
      </c>
      <c r="BG46" s="238" t="s">
        <v>93</v>
      </c>
      <c r="BH46" s="238" t="s">
        <v>93</v>
      </c>
      <c r="BI46" s="238" t="s">
        <v>93</v>
      </c>
      <c r="BJ46" s="238" t="s">
        <v>93</v>
      </c>
      <c r="BK46" s="238" t="s">
        <v>93</v>
      </c>
      <c r="BL46" s="238" t="s">
        <v>93</v>
      </c>
      <c r="BM46" s="238" t="s">
        <v>94</v>
      </c>
      <c r="BN46" s="238" t="s">
        <v>94</v>
      </c>
      <c r="BO46" s="238" t="s">
        <v>93</v>
      </c>
      <c r="BP46" s="238" t="s">
        <v>94</v>
      </c>
      <c r="BQ46" s="238" t="s">
        <v>93</v>
      </c>
      <c r="BR46" s="238" t="s">
        <v>94</v>
      </c>
      <c r="BS46" s="238" t="s">
        <v>94</v>
      </c>
      <c r="BT46" s="238" t="s">
        <v>94</v>
      </c>
      <c r="BU46" s="238" t="s">
        <v>94</v>
      </c>
      <c r="BV46" s="238" t="s">
        <v>93</v>
      </c>
      <c r="BW46" s="238" t="s">
        <v>93</v>
      </c>
      <c r="BX46" s="238" t="s">
        <v>94</v>
      </c>
      <c r="BY46" s="238">
        <v>2838</v>
      </c>
      <c r="BZ46" s="238">
        <v>5100</v>
      </c>
      <c r="CA46" s="238">
        <v>4450</v>
      </c>
      <c r="CB46" s="267">
        <v>1900</v>
      </c>
      <c r="CC46" s="238"/>
      <c r="CD46" s="238">
        <v>750</v>
      </c>
      <c r="CE46" s="238">
        <v>709</v>
      </c>
      <c r="CF46" s="238">
        <v>625</v>
      </c>
      <c r="CG46" s="238">
        <v>2111</v>
      </c>
      <c r="CH46" s="238" t="s">
        <v>93</v>
      </c>
      <c r="CI46" s="238" t="s">
        <v>93</v>
      </c>
      <c r="CJ46" s="238" t="s">
        <v>93</v>
      </c>
      <c r="CK46" s="238" t="s">
        <v>93</v>
      </c>
      <c r="CL46" s="238" t="s">
        <v>93</v>
      </c>
      <c r="CN46" s="262"/>
    </row>
    <row r="47" spans="1:95" ht="17.25" customHeight="1" x14ac:dyDescent="0.3">
      <c r="A47" s="100">
        <v>7</v>
      </c>
      <c r="B47" s="251" t="s">
        <v>145</v>
      </c>
      <c r="C47" s="258" t="s">
        <v>162</v>
      </c>
      <c r="D47" s="258"/>
      <c r="E47" s="240" t="s">
        <v>127</v>
      </c>
      <c r="F47" s="236">
        <v>2021</v>
      </c>
      <c r="G47" s="237">
        <v>30</v>
      </c>
      <c r="H47" s="237">
        <v>14.8</v>
      </c>
      <c r="I47" s="237">
        <v>25.6</v>
      </c>
      <c r="J47" s="237">
        <v>7.6150000000000002</v>
      </c>
      <c r="K47" s="237">
        <v>485.5</v>
      </c>
      <c r="L47" s="237">
        <v>291.5</v>
      </c>
      <c r="M47" s="237">
        <v>148.5</v>
      </c>
      <c r="N47" s="237">
        <v>0</v>
      </c>
      <c r="O47" s="237">
        <v>148.5</v>
      </c>
      <c r="P47" s="237">
        <v>46.5</v>
      </c>
      <c r="Q47" s="237">
        <v>47.609499999999997</v>
      </c>
      <c r="R47" s="237">
        <v>0.21679999999999999</v>
      </c>
      <c r="S47" s="238">
        <v>152.9</v>
      </c>
      <c r="T47" s="238">
        <v>4.4000000000000057</v>
      </c>
      <c r="U47" s="238">
        <v>88.375</v>
      </c>
      <c r="V47" s="238">
        <v>64.599066000000008</v>
      </c>
      <c r="W47" s="238">
        <v>35.349999999999994</v>
      </c>
      <c r="X47" s="238">
        <v>15.686999999999999</v>
      </c>
      <c r="Y47" s="238">
        <v>1.9350000000000001</v>
      </c>
      <c r="Z47" s="238">
        <v>0.54235</v>
      </c>
      <c r="AA47" s="238">
        <v>7.4399999999999995</v>
      </c>
      <c r="AB47" s="238">
        <v>2.6</v>
      </c>
      <c r="AC47" s="238" t="s">
        <v>93</v>
      </c>
      <c r="AD47" s="238" t="s">
        <v>93</v>
      </c>
      <c r="AE47" s="238">
        <v>7.3</v>
      </c>
      <c r="AF47" s="238">
        <v>9.8000000000000007</v>
      </c>
      <c r="AG47" s="238">
        <v>10</v>
      </c>
      <c r="AH47" s="238">
        <v>301.5</v>
      </c>
      <c r="AI47" s="238" t="s">
        <v>93</v>
      </c>
      <c r="AJ47" s="238">
        <v>48.850147187319763</v>
      </c>
      <c r="AK47" s="238">
        <v>4.8850147187319761</v>
      </c>
      <c r="AL47" s="238">
        <v>0.14299999999999999</v>
      </c>
      <c r="AM47" s="238">
        <v>1.7999999999999999E-2</v>
      </c>
      <c r="AN47" s="238">
        <v>0.154</v>
      </c>
      <c r="AO47" s="238" t="s">
        <v>94</v>
      </c>
      <c r="AP47" s="238">
        <v>1.2E-2</v>
      </c>
      <c r="AQ47" s="238" t="s">
        <v>94</v>
      </c>
      <c r="AR47" s="238">
        <v>7.0000000000000001E-3</v>
      </c>
      <c r="AS47" s="238" t="s">
        <v>94</v>
      </c>
      <c r="AT47" s="238" t="s">
        <v>94</v>
      </c>
      <c r="AU47" s="238">
        <v>0.02</v>
      </c>
      <c r="AV47" s="238" t="s">
        <v>93</v>
      </c>
      <c r="AW47" s="238" t="s">
        <v>93</v>
      </c>
      <c r="AX47" s="238" t="s">
        <v>93</v>
      </c>
      <c r="AY47" s="238" t="s">
        <v>93</v>
      </c>
      <c r="AZ47" s="238">
        <v>9.1999999999999998E-2</v>
      </c>
      <c r="BA47" s="238" t="s">
        <v>94</v>
      </c>
      <c r="BB47" s="238" t="s">
        <v>94</v>
      </c>
      <c r="BC47" s="238" t="s">
        <v>93</v>
      </c>
      <c r="BD47" s="238" t="s">
        <v>93</v>
      </c>
      <c r="BE47" s="238">
        <v>4.0000000000000001E-3</v>
      </c>
      <c r="BF47" s="238" t="s">
        <v>93</v>
      </c>
      <c r="BG47" s="238" t="s">
        <v>93</v>
      </c>
      <c r="BH47" s="238" t="s">
        <v>93</v>
      </c>
      <c r="BI47" s="238" t="s">
        <v>93</v>
      </c>
      <c r="BJ47" s="238" t="s">
        <v>93</v>
      </c>
      <c r="BK47" s="238" t="s">
        <v>93</v>
      </c>
      <c r="BL47" s="238" t="s">
        <v>93</v>
      </c>
      <c r="BM47" s="238" t="s">
        <v>94</v>
      </c>
      <c r="BN47" s="238" t="s">
        <v>94</v>
      </c>
      <c r="BO47" s="238" t="s">
        <v>93</v>
      </c>
      <c r="BP47" s="238" t="s">
        <v>94</v>
      </c>
      <c r="BQ47" s="238" t="s">
        <v>93</v>
      </c>
      <c r="BR47" s="238" t="s">
        <v>94</v>
      </c>
      <c r="BS47" s="238" t="s">
        <v>94</v>
      </c>
      <c r="BT47" s="238" t="s">
        <v>94</v>
      </c>
      <c r="BU47" s="238" t="s">
        <v>94</v>
      </c>
      <c r="BV47" s="238" t="s">
        <v>93</v>
      </c>
      <c r="BW47" s="238" t="s">
        <v>93</v>
      </c>
      <c r="BX47" s="238" t="s">
        <v>94</v>
      </c>
      <c r="BY47" s="238">
        <v>3075</v>
      </c>
      <c r="BZ47" s="238">
        <v>830</v>
      </c>
      <c r="CA47" s="238">
        <v>3625</v>
      </c>
      <c r="CB47" s="267">
        <v>1125</v>
      </c>
      <c r="CC47" s="238"/>
      <c r="CD47" s="238">
        <v>313</v>
      </c>
      <c r="CE47" s="238">
        <v>1147</v>
      </c>
      <c r="CF47" s="238">
        <v>664</v>
      </c>
      <c r="CG47" s="238">
        <v>2203</v>
      </c>
      <c r="CH47" s="238" t="s">
        <v>93</v>
      </c>
      <c r="CI47" s="238" t="s">
        <v>93</v>
      </c>
      <c r="CJ47" s="238" t="s">
        <v>93</v>
      </c>
      <c r="CK47" s="238" t="s">
        <v>93</v>
      </c>
      <c r="CL47" s="238" t="s">
        <v>93</v>
      </c>
      <c r="CN47" s="262"/>
    </row>
    <row r="48" spans="1:95" ht="15" customHeight="1" x14ac:dyDescent="0.25">
      <c r="A48" s="100">
        <v>8</v>
      </c>
      <c r="B48" s="251" t="s">
        <v>145</v>
      </c>
      <c r="C48" s="258" t="s">
        <v>163</v>
      </c>
      <c r="D48" s="258"/>
      <c r="E48" s="241" t="s">
        <v>128</v>
      </c>
      <c r="F48" s="236">
        <v>2021</v>
      </c>
      <c r="G48" s="237">
        <v>37.5</v>
      </c>
      <c r="H48" s="237">
        <v>20.55</v>
      </c>
      <c r="I48" s="237">
        <v>28.35</v>
      </c>
      <c r="J48" s="237">
        <v>7.5850000000000009</v>
      </c>
      <c r="K48" s="237">
        <v>464</v>
      </c>
      <c r="L48" s="237">
        <v>262.20000000000005</v>
      </c>
      <c r="M48" s="237">
        <v>141.69999999999999</v>
      </c>
      <c r="N48" s="237">
        <v>0</v>
      </c>
      <c r="O48" s="237">
        <v>141.69999999999999</v>
      </c>
      <c r="P48" s="237">
        <v>47.2</v>
      </c>
      <c r="Q48" s="237">
        <v>51.555</v>
      </c>
      <c r="R48" s="237">
        <v>0.21345</v>
      </c>
      <c r="S48" s="238">
        <v>149.19999999999999</v>
      </c>
      <c r="T48" s="238">
        <v>7.5</v>
      </c>
      <c r="U48" s="238">
        <v>87.875</v>
      </c>
      <c r="V48" s="238">
        <v>61.407616000000004</v>
      </c>
      <c r="W48" s="238">
        <v>35.15</v>
      </c>
      <c r="X48" s="238">
        <v>14.911999999999999</v>
      </c>
      <c r="Y48" s="238">
        <v>1.17</v>
      </c>
      <c r="Z48" s="238">
        <v>0.63549999999999995</v>
      </c>
      <c r="AA48" s="238">
        <v>7.875</v>
      </c>
      <c r="AB48" s="238">
        <v>2.0150000000000001</v>
      </c>
      <c r="AC48" s="238" t="s">
        <v>93</v>
      </c>
      <c r="AD48" s="238" t="s">
        <v>93</v>
      </c>
      <c r="AE48" s="238">
        <v>4.9000000000000004</v>
      </c>
      <c r="AF48" s="238">
        <v>8.495000000000001</v>
      </c>
      <c r="AG48" s="238">
        <v>10.31</v>
      </c>
      <c r="AH48" s="238">
        <v>272.51</v>
      </c>
      <c r="AI48" s="238" t="s">
        <v>93</v>
      </c>
      <c r="AJ48" s="238">
        <v>49.123157274520423</v>
      </c>
      <c r="AK48" s="238">
        <v>4.9123157274520413</v>
      </c>
      <c r="AL48" s="238">
        <v>0.20599999999999999</v>
      </c>
      <c r="AM48" s="238">
        <v>2.1000000000000001E-2</v>
      </c>
      <c r="AN48" s="238">
        <v>6.2700000000000006E-2</v>
      </c>
      <c r="AO48" s="238" t="s">
        <v>94</v>
      </c>
      <c r="AP48" s="238">
        <v>0.01</v>
      </c>
      <c r="AQ48" s="238" t="s">
        <v>94</v>
      </c>
      <c r="AR48" s="238" t="s">
        <v>94</v>
      </c>
      <c r="AS48" s="238">
        <v>1.9E-2</v>
      </c>
      <c r="AT48" s="238" t="s">
        <v>94</v>
      </c>
      <c r="AU48" s="238">
        <v>1.4E-2</v>
      </c>
      <c r="AV48" s="238" t="s">
        <v>93</v>
      </c>
      <c r="AW48" s="238" t="s">
        <v>93</v>
      </c>
      <c r="AX48" s="238" t="s">
        <v>93</v>
      </c>
      <c r="AY48" s="238" t="s">
        <v>93</v>
      </c>
      <c r="AZ48" s="238" t="s">
        <v>94</v>
      </c>
      <c r="BA48" s="238" t="s">
        <v>94</v>
      </c>
      <c r="BB48" s="238" t="s">
        <v>94</v>
      </c>
      <c r="BC48" s="238" t="s">
        <v>93</v>
      </c>
      <c r="BD48" s="238" t="s">
        <v>93</v>
      </c>
      <c r="BE48" s="238">
        <v>8.0000000000000002E-3</v>
      </c>
      <c r="BF48" s="238" t="s">
        <v>94</v>
      </c>
      <c r="BG48" s="238" t="s">
        <v>93</v>
      </c>
      <c r="BH48" s="238" t="s">
        <v>93</v>
      </c>
      <c r="BI48" s="238" t="s">
        <v>93</v>
      </c>
      <c r="BJ48" s="238" t="s">
        <v>93</v>
      </c>
      <c r="BK48" s="238" t="s">
        <v>93</v>
      </c>
      <c r="BL48" s="238" t="s">
        <v>93</v>
      </c>
      <c r="BM48" s="238" t="s">
        <v>94</v>
      </c>
      <c r="BN48" s="238" t="s">
        <v>94</v>
      </c>
      <c r="BO48" s="238" t="s">
        <v>93</v>
      </c>
      <c r="BP48" s="238" t="s">
        <v>94</v>
      </c>
      <c r="BQ48" s="238" t="s">
        <v>93</v>
      </c>
      <c r="BR48" s="238" t="s">
        <v>94</v>
      </c>
      <c r="BS48" s="238" t="s">
        <v>94</v>
      </c>
      <c r="BT48" s="238" t="s">
        <v>94</v>
      </c>
      <c r="BU48" s="238" t="s">
        <v>94</v>
      </c>
      <c r="BV48" s="238" t="s">
        <v>93</v>
      </c>
      <c r="BW48" s="238" t="s">
        <v>93</v>
      </c>
      <c r="BX48" s="238" t="s">
        <v>94</v>
      </c>
      <c r="BY48" s="238">
        <v>6300</v>
      </c>
      <c r="BZ48" s="238">
        <v>2000</v>
      </c>
      <c r="CA48" s="238">
        <v>3540</v>
      </c>
      <c r="CB48" s="267">
        <v>1540</v>
      </c>
      <c r="CC48" s="238"/>
      <c r="CD48" s="238" t="s">
        <v>93</v>
      </c>
      <c r="CE48" s="238">
        <v>660</v>
      </c>
      <c r="CF48" s="238">
        <v>462</v>
      </c>
      <c r="CG48" s="238">
        <v>137</v>
      </c>
      <c r="CH48" s="238">
        <v>1325</v>
      </c>
      <c r="CI48" s="238" t="s">
        <v>93</v>
      </c>
      <c r="CJ48" s="238" t="s">
        <v>93</v>
      </c>
      <c r="CK48" s="238" t="s">
        <v>93</v>
      </c>
      <c r="CL48" s="238" t="s">
        <v>93</v>
      </c>
      <c r="CN48" s="262"/>
      <c r="CQ48" s="299">
        <f>AVERAGE(I41:I52)</f>
        <v>22.904166666666665</v>
      </c>
    </row>
    <row r="49" spans="1:92" ht="15" customHeight="1" x14ac:dyDescent="0.3">
      <c r="A49" s="100">
        <v>9</v>
      </c>
      <c r="B49" s="251" t="s">
        <v>145</v>
      </c>
      <c r="C49" s="258" t="s">
        <v>164</v>
      </c>
      <c r="D49" s="258"/>
      <c r="E49" s="240" t="s">
        <v>129</v>
      </c>
      <c r="F49" s="236">
        <v>2021</v>
      </c>
      <c r="G49" s="237">
        <v>40</v>
      </c>
      <c r="H49" s="237">
        <v>17.649999999999999</v>
      </c>
      <c r="I49" s="237">
        <v>25.75</v>
      </c>
      <c r="J49" s="237">
        <v>7.665</v>
      </c>
      <c r="K49" s="237">
        <v>381</v>
      </c>
      <c r="L49" s="237">
        <v>228.6</v>
      </c>
      <c r="M49" s="237">
        <v>137</v>
      </c>
      <c r="N49" s="237">
        <v>0</v>
      </c>
      <c r="O49" s="237">
        <v>137</v>
      </c>
      <c r="P49" s="237">
        <v>31</v>
      </c>
      <c r="Q49" s="237">
        <v>31.615000000000002</v>
      </c>
      <c r="R49" s="237">
        <v>9.4650000000000012E-2</v>
      </c>
      <c r="S49" s="238">
        <v>158.1</v>
      </c>
      <c r="T49" s="238">
        <v>21.099999999999994</v>
      </c>
      <c r="U49" s="238">
        <v>100.125</v>
      </c>
      <c r="V49" s="238">
        <v>57.899080000000012</v>
      </c>
      <c r="W49" s="238">
        <v>40.049999999999997</v>
      </c>
      <c r="X49" s="238">
        <v>14.06</v>
      </c>
      <c r="Y49" s="238">
        <v>0.192</v>
      </c>
      <c r="Z49" s="238">
        <v>0.33374999999999999</v>
      </c>
      <c r="AA49" s="238">
        <v>6.5708500000000001</v>
      </c>
      <c r="AB49" s="238">
        <v>3.09</v>
      </c>
      <c r="AC49" s="238" t="s">
        <v>93</v>
      </c>
      <c r="AD49" s="238" t="s">
        <v>93</v>
      </c>
      <c r="AE49" s="238">
        <v>3.6500000000000004</v>
      </c>
      <c r="AF49" s="238">
        <v>17.8</v>
      </c>
      <c r="AG49" s="238">
        <v>10.95</v>
      </c>
      <c r="AH49" s="238">
        <v>239.55</v>
      </c>
      <c r="AI49" s="238" t="s">
        <v>93</v>
      </c>
      <c r="AJ49" s="238">
        <v>25.552376233675382</v>
      </c>
      <c r="AK49" s="238">
        <v>2.555237623367538</v>
      </c>
      <c r="AL49" s="238" t="s">
        <v>93</v>
      </c>
      <c r="AM49" s="238" t="s">
        <v>93</v>
      </c>
      <c r="AN49" s="238" t="s">
        <v>93</v>
      </c>
      <c r="AO49" s="238" t="s">
        <v>93</v>
      </c>
      <c r="AP49" s="238" t="s">
        <v>93</v>
      </c>
      <c r="AQ49" s="238" t="s">
        <v>93</v>
      </c>
      <c r="AR49" s="238" t="s">
        <v>93</v>
      </c>
      <c r="AS49" s="238" t="s">
        <v>93</v>
      </c>
      <c r="AT49" s="238" t="s">
        <v>93</v>
      </c>
      <c r="AU49" s="238" t="s">
        <v>93</v>
      </c>
      <c r="AV49" s="238" t="s">
        <v>93</v>
      </c>
      <c r="AW49" s="238" t="s">
        <v>93</v>
      </c>
      <c r="AX49" s="238" t="s">
        <v>93</v>
      </c>
      <c r="AY49" s="238" t="s">
        <v>93</v>
      </c>
      <c r="AZ49" s="238" t="s">
        <v>93</v>
      </c>
      <c r="BA49" s="238" t="s">
        <v>93</v>
      </c>
      <c r="BB49" s="238" t="s">
        <v>93</v>
      </c>
      <c r="BC49" s="238" t="s">
        <v>93</v>
      </c>
      <c r="BD49" s="238" t="s">
        <v>93</v>
      </c>
      <c r="BE49" s="238" t="s">
        <v>93</v>
      </c>
      <c r="BF49" s="238" t="s">
        <v>93</v>
      </c>
      <c r="BG49" s="238" t="s">
        <v>93</v>
      </c>
      <c r="BH49" s="238" t="s">
        <v>93</v>
      </c>
      <c r="BI49" s="238" t="s">
        <v>93</v>
      </c>
      <c r="BJ49" s="238" t="s">
        <v>93</v>
      </c>
      <c r="BK49" s="238" t="s">
        <v>93</v>
      </c>
      <c r="BL49" s="238" t="s">
        <v>93</v>
      </c>
      <c r="BM49" s="238" t="s">
        <v>94</v>
      </c>
      <c r="BN49" s="238" t="s">
        <v>94</v>
      </c>
      <c r="BO49" s="238" t="s">
        <v>93</v>
      </c>
      <c r="BP49" s="238" t="s">
        <v>94</v>
      </c>
      <c r="BQ49" s="238" t="s">
        <v>93</v>
      </c>
      <c r="BR49" s="238" t="s">
        <v>94</v>
      </c>
      <c r="BS49" s="238" t="s">
        <v>94</v>
      </c>
      <c r="BT49" s="238" t="s">
        <v>94</v>
      </c>
      <c r="BU49" s="238" t="s">
        <v>94</v>
      </c>
      <c r="BV49" s="238" t="s">
        <v>93</v>
      </c>
      <c r="BW49" s="238" t="s">
        <v>93</v>
      </c>
      <c r="BX49" s="238" t="s">
        <v>94</v>
      </c>
      <c r="BY49" s="238">
        <v>4120</v>
      </c>
      <c r="BZ49" s="238">
        <v>5950</v>
      </c>
      <c r="CA49" s="238">
        <v>7200</v>
      </c>
      <c r="CB49" s="267">
        <v>2021</v>
      </c>
      <c r="CC49" s="238"/>
      <c r="CD49" s="238">
        <v>585.548</v>
      </c>
      <c r="CE49" s="238">
        <v>461.24800000000005</v>
      </c>
      <c r="CF49" s="238">
        <v>158.83199999999999</v>
      </c>
      <c r="CG49" s="238">
        <v>1226.1080000000002</v>
      </c>
      <c r="CH49" s="238" t="s">
        <v>93</v>
      </c>
      <c r="CI49" s="238" t="s">
        <v>93</v>
      </c>
      <c r="CJ49" s="238" t="s">
        <v>93</v>
      </c>
      <c r="CK49" s="238" t="s">
        <v>93</v>
      </c>
      <c r="CL49" s="238" t="s">
        <v>93</v>
      </c>
      <c r="CN49" s="262"/>
    </row>
    <row r="50" spans="1:92" ht="15" customHeight="1" x14ac:dyDescent="0.3">
      <c r="A50" s="100">
        <v>10</v>
      </c>
      <c r="B50" s="251" t="s">
        <v>145</v>
      </c>
      <c r="C50" s="258" t="s">
        <v>165</v>
      </c>
      <c r="D50" s="258"/>
      <c r="E50" s="240" t="s">
        <v>130</v>
      </c>
      <c r="F50" s="236">
        <v>2021</v>
      </c>
      <c r="G50" s="237">
        <v>25</v>
      </c>
      <c r="H50" s="237">
        <v>15.05</v>
      </c>
      <c r="I50" s="237">
        <v>23.3</v>
      </c>
      <c r="J50" s="237">
        <v>7.58</v>
      </c>
      <c r="K50" s="237">
        <v>531</v>
      </c>
      <c r="L50" s="237">
        <v>318.7</v>
      </c>
      <c r="M50" s="237">
        <v>201</v>
      </c>
      <c r="N50" s="237">
        <v>0</v>
      </c>
      <c r="O50" s="237">
        <v>201</v>
      </c>
      <c r="P50" s="237">
        <v>74.95</v>
      </c>
      <c r="Q50" s="237">
        <v>58.6</v>
      </c>
      <c r="R50" s="237">
        <v>0.27400000000000002</v>
      </c>
      <c r="S50" s="238">
        <v>185</v>
      </c>
      <c r="T50" s="238">
        <v>-16</v>
      </c>
      <c r="U50" s="238">
        <v>112.17999999999999</v>
      </c>
      <c r="V50" s="238">
        <v>72.915367000000003</v>
      </c>
      <c r="W50" s="238">
        <v>44.872</v>
      </c>
      <c r="X50" s="238">
        <v>17.706499999999998</v>
      </c>
      <c r="Y50" s="238">
        <v>1.5</v>
      </c>
      <c r="Z50" s="238">
        <v>0.55499999999999994</v>
      </c>
      <c r="AA50" s="238">
        <v>10.393999999999998</v>
      </c>
      <c r="AB50" s="238">
        <v>2.2050000000000001</v>
      </c>
      <c r="AC50" s="238" t="s">
        <v>93</v>
      </c>
      <c r="AD50" s="238">
        <v>6.9450000000000003</v>
      </c>
      <c r="AE50" s="238">
        <v>3.6500000000000004</v>
      </c>
      <c r="AF50" s="238">
        <v>42.08</v>
      </c>
      <c r="AG50" s="238">
        <v>10.45</v>
      </c>
      <c r="AH50" s="238">
        <v>329.15</v>
      </c>
      <c r="AI50" s="238" t="s">
        <v>93</v>
      </c>
      <c r="AJ50" s="238">
        <v>79.846171633176965</v>
      </c>
      <c r="AK50" s="238">
        <v>7.9846171633176972</v>
      </c>
      <c r="AL50" s="238">
        <v>0.20599999999999999</v>
      </c>
      <c r="AM50" s="238">
        <v>2.1000000000000001E-2</v>
      </c>
      <c r="AN50" s="238">
        <v>6.2700000000000006E-2</v>
      </c>
      <c r="AO50" s="238" t="s">
        <v>94</v>
      </c>
      <c r="AP50" s="238">
        <v>0.01</v>
      </c>
      <c r="AQ50" s="238" t="s">
        <v>94</v>
      </c>
      <c r="AR50" s="238" t="s">
        <v>94</v>
      </c>
      <c r="AS50" s="238">
        <v>1.9E-2</v>
      </c>
      <c r="AT50" s="238" t="s">
        <v>94</v>
      </c>
      <c r="AU50" s="238">
        <v>1.4E-2</v>
      </c>
      <c r="AV50" s="238" t="s">
        <v>93</v>
      </c>
      <c r="AW50" s="238" t="s">
        <v>93</v>
      </c>
      <c r="AX50" s="238" t="s">
        <v>93</v>
      </c>
      <c r="AY50" s="238" t="s">
        <v>93</v>
      </c>
      <c r="AZ50" s="238" t="s">
        <v>94</v>
      </c>
      <c r="BA50" s="238" t="s">
        <v>94</v>
      </c>
      <c r="BB50" s="238" t="s">
        <v>94</v>
      </c>
      <c r="BC50" s="238" t="s">
        <v>93</v>
      </c>
      <c r="BD50" s="238" t="s">
        <v>93</v>
      </c>
      <c r="BE50" s="238">
        <v>8.0000000000000002E-3</v>
      </c>
      <c r="BF50" s="238" t="s">
        <v>93</v>
      </c>
      <c r="BG50" s="238" t="s">
        <v>93</v>
      </c>
      <c r="BH50" s="238" t="s">
        <v>93</v>
      </c>
      <c r="BI50" s="238" t="s">
        <v>93</v>
      </c>
      <c r="BJ50" s="238" t="s">
        <v>93</v>
      </c>
      <c r="BK50" s="238" t="s">
        <v>93</v>
      </c>
      <c r="BL50" s="238" t="s">
        <v>93</v>
      </c>
      <c r="BM50" s="238" t="s">
        <v>94</v>
      </c>
      <c r="BN50" s="238" t="s">
        <v>94</v>
      </c>
      <c r="BO50" s="238" t="s">
        <v>93</v>
      </c>
      <c r="BP50" s="238" t="s">
        <v>94</v>
      </c>
      <c r="BQ50" s="238" t="s">
        <v>93</v>
      </c>
      <c r="BR50" s="238" t="s">
        <v>94</v>
      </c>
      <c r="BS50" s="238" t="s">
        <v>94</v>
      </c>
      <c r="BT50" s="238" t="s">
        <v>94</v>
      </c>
      <c r="BU50" s="238" t="s">
        <v>94</v>
      </c>
      <c r="BV50" s="238" t="s">
        <v>93</v>
      </c>
      <c r="BW50" s="238" t="s">
        <v>93</v>
      </c>
      <c r="BX50" s="238" t="s">
        <v>94</v>
      </c>
      <c r="BY50" s="238">
        <v>3018</v>
      </c>
      <c r="BZ50" s="238">
        <v>1800</v>
      </c>
      <c r="CA50" s="238">
        <v>5225</v>
      </c>
      <c r="CB50" s="267">
        <v>1648</v>
      </c>
      <c r="CC50" s="238"/>
      <c r="CD50" s="238">
        <v>176</v>
      </c>
      <c r="CE50" s="238">
        <v>523</v>
      </c>
      <c r="CF50" s="238">
        <v>43</v>
      </c>
      <c r="CG50" s="238">
        <v>752</v>
      </c>
      <c r="CH50" s="238" t="s">
        <v>93</v>
      </c>
      <c r="CI50" s="238" t="s">
        <v>93</v>
      </c>
      <c r="CJ50" s="238" t="s">
        <v>93</v>
      </c>
      <c r="CK50" s="238" t="s">
        <v>93</v>
      </c>
      <c r="CL50" s="238" t="s">
        <v>93</v>
      </c>
      <c r="CN50" s="262"/>
    </row>
    <row r="51" spans="1:92" ht="18" customHeight="1" x14ac:dyDescent="0.25">
      <c r="A51" s="100">
        <v>11</v>
      </c>
      <c r="B51" s="251" t="s">
        <v>145</v>
      </c>
      <c r="C51" s="258" t="s">
        <v>166</v>
      </c>
      <c r="D51" s="258"/>
      <c r="E51" s="241" t="s">
        <v>131</v>
      </c>
      <c r="F51" s="236">
        <v>2021</v>
      </c>
      <c r="G51" s="237">
        <v>27.5</v>
      </c>
      <c r="H51" s="237">
        <v>11.65</v>
      </c>
      <c r="I51" s="237">
        <v>22.2</v>
      </c>
      <c r="J51" s="237">
        <v>7.59</v>
      </c>
      <c r="K51" s="237">
        <v>610</v>
      </c>
      <c r="L51" s="237">
        <v>365.6</v>
      </c>
      <c r="M51" s="237">
        <v>174.9</v>
      </c>
      <c r="N51" s="237">
        <v>0</v>
      </c>
      <c r="O51" s="237">
        <v>174.9</v>
      </c>
      <c r="P51" s="237">
        <v>60.3</v>
      </c>
      <c r="Q51" s="237">
        <v>44.256500000000003</v>
      </c>
      <c r="R51" s="237">
        <v>0.30164999999999997</v>
      </c>
      <c r="S51" s="238">
        <v>202.3</v>
      </c>
      <c r="T51" s="238">
        <v>27.399999999999991</v>
      </c>
      <c r="U51" s="238">
        <v>115.7</v>
      </c>
      <c r="V51" s="238">
        <v>86.498590000000007</v>
      </c>
      <c r="W51" s="238">
        <v>46.28</v>
      </c>
      <c r="X51" s="238">
        <v>21.004999999999999</v>
      </c>
      <c r="Y51" s="238">
        <v>1.6800000000000002</v>
      </c>
      <c r="Z51" s="238">
        <v>0.88500000000000001</v>
      </c>
      <c r="AA51" s="238">
        <v>10.896999999999998</v>
      </c>
      <c r="AB51" s="238">
        <v>2.1640000000000001</v>
      </c>
      <c r="AC51" s="238" t="s">
        <v>93</v>
      </c>
      <c r="AD51" s="238">
        <v>7.0350000000000001</v>
      </c>
      <c r="AE51" s="238">
        <v>2.95</v>
      </c>
      <c r="AF51" s="238">
        <v>13.35</v>
      </c>
      <c r="AG51" s="238">
        <v>8.5</v>
      </c>
      <c r="AH51" s="238">
        <v>374.1</v>
      </c>
      <c r="AI51" s="238" t="s">
        <v>93</v>
      </c>
      <c r="AJ51" s="238">
        <v>47.18038318419066</v>
      </c>
      <c r="AK51" s="238">
        <v>4.7180383184190662</v>
      </c>
      <c r="AL51" s="238">
        <v>0.1</v>
      </c>
      <c r="AM51" s="238">
        <v>0.01</v>
      </c>
      <c r="AN51" s="238">
        <v>0.19</v>
      </c>
      <c r="AO51" s="238">
        <v>0.01</v>
      </c>
      <c r="AP51" s="238">
        <v>0.01</v>
      </c>
      <c r="AQ51" s="238" t="s">
        <v>94</v>
      </c>
      <c r="AR51" s="238" t="s">
        <v>94</v>
      </c>
      <c r="AS51" s="238">
        <v>1.9E-2</v>
      </c>
      <c r="AT51" s="238" t="s">
        <v>94</v>
      </c>
      <c r="AU51" s="238">
        <v>1.4E-2</v>
      </c>
      <c r="AV51" s="238" t="s">
        <v>93</v>
      </c>
      <c r="AW51" s="238" t="s">
        <v>93</v>
      </c>
      <c r="AX51" s="238" t="s">
        <v>93</v>
      </c>
      <c r="AY51" s="238" t="s">
        <v>93</v>
      </c>
      <c r="AZ51" s="238">
        <v>0.17</v>
      </c>
      <c r="BA51" s="238" t="s">
        <v>94</v>
      </c>
      <c r="BB51" s="238" t="s">
        <v>94</v>
      </c>
      <c r="BC51" s="238" t="s">
        <v>93</v>
      </c>
      <c r="BD51" s="238" t="s">
        <v>93</v>
      </c>
      <c r="BE51" s="238" t="s">
        <v>94</v>
      </c>
      <c r="BF51" s="238" t="s">
        <v>93</v>
      </c>
      <c r="BG51" s="238" t="s">
        <v>93</v>
      </c>
      <c r="BH51" s="238" t="s">
        <v>93</v>
      </c>
      <c r="BI51" s="238" t="s">
        <v>93</v>
      </c>
      <c r="BJ51" s="238" t="s">
        <v>93</v>
      </c>
      <c r="BK51" s="238" t="s">
        <v>93</v>
      </c>
      <c r="BL51" s="238" t="s">
        <v>93</v>
      </c>
      <c r="BM51" s="238" t="s">
        <v>94</v>
      </c>
      <c r="BN51" s="238" t="s">
        <v>94</v>
      </c>
      <c r="BO51" s="238" t="s">
        <v>93</v>
      </c>
      <c r="BP51" s="238" t="s">
        <v>94</v>
      </c>
      <c r="BQ51" s="238" t="s">
        <v>93</v>
      </c>
      <c r="BR51" s="238" t="s">
        <v>94</v>
      </c>
      <c r="BS51" s="238" t="s">
        <v>94</v>
      </c>
      <c r="BT51" s="238" t="s">
        <v>94</v>
      </c>
      <c r="BU51" s="238" t="s">
        <v>94</v>
      </c>
      <c r="BV51" s="238" t="s">
        <v>93</v>
      </c>
      <c r="BW51" s="238" t="s">
        <v>93</v>
      </c>
      <c r="BX51" s="238" t="s">
        <v>94</v>
      </c>
      <c r="BY51" s="238">
        <v>15000</v>
      </c>
      <c r="BZ51" s="238">
        <v>1600</v>
      </c>
      <c r="CA51" s="238">
        <v>8425</v>
      </c>
      <c r="CB51" s="267">
        <v>2050</v>
      </c>
      <c r="CC51" s="238"/>
      <c r="CD51" s="238">
        <v>225</v>
      </c>
      <c r="CE51" s="238">
        <v>245</v>
      </c>
      <c r="CF51" s="238">
        <v>34</v>
      </c>
      <c r="CG51" s="238">
        <v>517</v>
      </c>
      <c r="CH51" s="238" t="s">
        <v>93</v>
      </c>
      <c r="CI51" s="238" t="s">
        <v>93</v>
      </c>
      <c r="CJ51" s="238" t="s">
        <v>93</v>
      </c>
      <c r="CK51" s="238" t="s">
        <v>93</v>
      </c>
      <c r="CL51" s="238" t="s">
        <v>93</v>
      </c>
      <c r="CN51" s="262"/>
    </row>
    <row r="52" spans="1:92" ht="18.75" customHeight="1" x14ac:dyDescent="0.3">
      <c r="A52" s="100">
        <v>12</v>
      </c>
      <c r="B52" s="251" t="s">
        <v>145</v>
      </c>
      <c r="C52" s="258" t="s">
        <v>167</v>
      </c>
      <c r="D52" s="258"/>
      <c r="E52" s="240" t="s">
        <v>132</v>
      </c>
      <c r="F52" s="236">
        <v>2021</v>
      </c>
      <c r="G52" s="237">
        <v>30</v>
      </c>
      <c r="H52" s="237">
        <v>10.95</v>
      </c>
      <c r="I52" s="237">
        <v>20.549999999999997</v>
      </c>
      <c r="J52" s="237">
        <v>7.4249999999999998</v>
      </c>
      <c r="K52" s="237">
        <v>552.5</v>
      </c>
      <c r="L52" s="237">
        <v>331.29999999999995</v>
      </c>
      <c r="M52" s="237">
        <v>157.5</v>
      </c>
      <c r="N52" s="237">
        <v>0</v>
      </c>
      <c r="O52" s="237">
        <v>157.5</v>
      </c>
      <c r="P52" s="237">
        <v>50.8</v>
      </c>
      <c r="Q52" s="237">
        <v>28.4145</v>
      </c>
      <c r="R52" s="237">
        <v>0.31030000000000002</v>
      </c>
      <c r="S52" s="238">
        <v>156.89999999999998</v>
      </c>
      <c r="T52" s="238">
        <v>-0.60000000000000853</v>
      </c>
      <c r="U52" s="238">
        <v>106.55</v>
      </c>
      <c r="V52" s="238">
        <v>50.486680000000007</v>
      </c>
      <c r="W52" s="238">
        <v>42.620000000000005</v>
      </c>
      <c r="X52" s="238">
        <v>12.26</v>
      </c>
      <c r="Y52" s="238">
        <v>0.63</v>
      </c>
      <c r="Z52" s="238">
        <v>0.75550000000000006</v>
      </c>
      <c r="AA52" s="238">
        <v>8.9090000000000007</v>
      </c>
      <c r="AB52" s="238">
        <v>2.0499999999999998</v>
      </c>
      <c r="AC52" s="238" t="s">
        <v>93</v>
      </c>
      <c r="AD52" s="238">
        <v>7.42</v>
      </c>
      <c r="AE52" s="238">
        <v>3.1</v>
      </c>
      <c r="AF52" s="238">
        <v>11.145</v>
      </c>
      <c r="AG52" s="238">
        <v>8.8000000000000007</v>
      </c>
      <c r="AH52" s="238">
        <v>340.1</v>
      </c>
      <c r="AI52" s="238" t="s">
        <v>93</v>
      </c>
      <c r="AJ52" s="238">
        <v>45.600959340743458</v>
      </c>
      <c r="AK52" s="238">
        <v>4.5600959340743454</v>
      </c>
      <c r="AL52" s="238">
        <v>0.11</v>
      </c>
      <c r="AM52" s="238">
        <v>1.9E-2</v>
      </c>
      <c r="AN52" s="238">
        <v>0.14000000000000001</v>
      </c>
      <c r="AO52" s="238" t="s">
        <v>94</v>
      </c>
      <c r="AP52" s="238" t="s">
        <v>94</v>
      </c>
      <c r="AQ52" s="238" t="s">
        <v>94</v>
      </c>
      <c r="AR52" s="238" t="s">
        <v>94</v>
      </c>
      <c r="AS52" s="238" t="s">
        <v>94</v>
      </c>
      <c r="AT52" s="238" t="s">
        <v>94</v>
      </c>
      <c r="AU52" s="238" t="s">
        <v>94</v>
      </c>
      <c r="AV52" s="238" t="s">
        <v>93</v>
      </c>
      <c r="AW52" s="238" t="s">
        <v>93</v>
      </c>
      <c r="AX52" s="238" t="s">
        <v>93</v>
      </c>
      <c r="AY52" s="238" t="s">
        <v>93</v>
      </c>
      <c r="AZ52" s="238" t="s">
        <v>94</v>
      </c>
      <c r="BA52" s="238" t="s">
        <v>94</v>
      </c>
      <c r="BB52" s="238" t="s">
        <v>94</v>
      </c>
      <c r="BC52" s="238" t="s">
        <v>93</v>
      </c>
      <c r="BD52" s="238" t="s">
        <v>93</v>
      </c>
      <c r="BE52" s="238" t="s">
        <v>94</v>
      </c>
      <c r="BF52" s="238" t="s">
        <v>93</v>
      </c>
      <c r="BG52" s="238" t="s">
        <v>93</v>
      </c>
      <c r="BH52" s="238" t="s">
        <v>93</v>
      </c>
      <c r="BI52" s="238" t="s">
        <v>93</v>
      </c>
      <c r="BJ52" s="238" t="s">
        <v>93</v>
      </c>
      <c r="BK52" s="238" t="s">
        <v>93</v>
      </c>
      <c r="BL52" s="238" t="s">
        <v>93</v>
      </c>
      <c r="BM52" s="238" t="s">
        <v>94</v>
      </c>
      <c r="BN52" s="238" t="s">
        <v>94</v>
      </c>
      <c r="BO52" s="238" t="s">
        <v>93</v>
      </c>
      <c r="BP52" s="238" t="s">
        <v>94</v>
      </c>
      <c r="BQ52" s="238" t="s">
        <v>93</v>
      </c>
      <c r="BR52" s="238" t="s">
        <v>94</v>
      </c>
      <c r="BS52" s="238" t="s">
        <v>94</v>
      </c>
      <c r="BT52" s="238" t="s">
        <v>94</v>
      </c>
      <c r="BU52" s="238" t="s">
        <v>94</v>
      </c>
      <c r="BV52" s="238" t="s">
        <v>93</v>
      </c>
      <c r="BW52" s="238" t="s">
        <v>93</v>
      </c>
      <c r="BX52" s="238" t="s">
        <v>94</v>
      </c>
      <c r="BY52" s="238">
        <v>12625</v>
      </c>
      <c r="BZ52" s="238">
        <v>1200</v>
      </c>
      <c r="CA52" s="238">
        <v>3300</v>
      </c>
      <c r="CB52" s="267">
        <v>700</v>
      </c>
      <c r="CC52" s="238"/>
      <c r="CD52" s="238">
        <v>175</v>
      </c>
      <c r="CE52" s="238">
        <v>130</v>
      </c>
      <c r="CF52" s="238">
        <v>9</v>
      </c>
      <c r="CG52" s="238">
        <v>345</v>
      </c>
      <c r="CH52" s="238" t="s">
        <v>93</v>
      </c>
      <c r="CI52" s="238" t="s">
        <v>93</v>
      </c>
      <c r="CJ52" s="238" t="s">
        <v>93</v>
      </c>
      <c r="CK52" s="238" t="s">
        <v>93</v>
      </c>
      <c r="CL52" s="238" t="s">
        <v>93</v>
      </c>
      <c r="CN52" s="262"/>
    </row>
    <row r="53" spans="1:92" ht="18.75" customHeight="1" x14ac:dyDescent="0.3">
      <c r="A53" s="100">
        <v>13</v>
      </c>
      <c r="B53" s="251" t="s">
        <v>145</v>
      </c>
      <c r="C53" s="258" t="s">
        <v>168</v>
      </c>
      <c r="D53" s="258"/>
      <c r="E53" s="242" t="s">
        <v>121</v>
      </c>
      <c r="F53" s="243">
        <v>2022</v>
      </c>
      <c r="G53" s="237">
        <v>15</v>
      </c>
      <c r="H53" s="237">
        <v>8.73</v>
      </c>
      <c r="I53" s="237">
        <v>20.200000000000003</v>
      </c>
      <c r="J53" s="237">
        <v>7.87</v>
      </c>
      <c r="K53" s="237">
        <v>496</v>
      </c>
      <c r="L53" s="237">
        <v>292.5</v>
      </c>
      <c r="M53" s="237">
        <v>178.1</v>
      </c>
      <c r="N53" s="237">
        <v>0</v>
      </c>
      <c r="O53" s="237">
        <v>178.1</v>
      </c>
      <c r="P53" s="237">
        <v>75.2</v>
      </c>
      <c r="Q53" s="237">
        <v>67.924999999999997</v>
      </c>
      <c r="R53" s="237">
        <v>0.17460000000000001</v>
      </c>
      <c r="S53" s="238">
        <v>180.6</v>
      </c>
      <c r="T53" s="238">
        <v>2.5</v>
      </c>
      <c r="U53" s="238">
        <v>111.91</v>
      </c>
      <c r="V53" s="238">
        <v>68.801485000000014</v>
      </c>
      <c r="W53" s="238">
        <v>44.763999999999996</v>
      </c>
      <c r="X53" s="238">
        <v>16.707500000000003</v>
      </c>
      <c r="Y53" s="238">
        <v>1.41</v>
      </c>
      <c r="Z53" s="238">
        <v>0.44800000000000001</v>
      </c>
      <c r="AA53" s="238">
        <v>8.4649999999999999</v>
      </c>
      <c r="AB53" s="238">
        <v>1.4950000000000001</v>
      </c>
      <c r="AC53" s="238" t="s">
        <v>93</v>
      </c>
      <c r="AD53" s="238">
        <v>8.34</v>
      </c>
      <c r="AE53" s="238">
        <v>2.2999999999999998</v>
      </c>
      <c r="AF53" s="238">
        <v>12.585000000000001</v>
      </c>
      <c r="AG53" s="238">
        <v>5</v>
      </c>
      <c r="AH53" s="238">
        <v>297.5</v>
      </c>
      <c r="AI53" s="238" t="s">
        <v>93</v>
      </c>
      <c r="AJ53" s="238">
        <v>75.750063686245937</v>
      </c>
      <c r="AK53" s="238">
        <v>7.5750063686245941</v>
      </c>
      <c r="AL53" s="238">
        <v>0.54600000000000004</v>
      </c>
      <c r="AM53" s="238">
        <v>3.5000000000000003E-2</v>
      </c>
      <c r="AN53" s="238">
        <v>0.14000000000000001</v>
      </c>
      <c r="AO53" s="238">
        <v>1.4E-2</v>
      </c>
      <c r="AP53" s="238" t="s">
        <v>94</v>
      </c>
      <c r="AQ53" s="238">
        <v>2E-3</v>
      </c>
      <c r="AR53" s="238">
        <v>5.0000000000000001E-3</v>
      </c>
      <c r="AS53" s="238">
        <v>1.2999999999999999E-2</v>
      </c>
      <c r="AT53" s="238" t="s">
        <v>94</v>
      </c>
      <c r="AU53" s="238">
        <v>4.8000000000000001E-2</v>
      </c>
      <c r="AV53" s="238" t="s">
        <v>93</v>
      </c>
      <c r="AW53" s="238" t="s">
        <v>93</v>
      </c>
      <c r="AX53" s="238" t="s">
        <v>93</v>
      </c>
      <c r="AY53" s="238" t="s">
        <v>93</v>
      </c>
      <c r="AZ53" s="238">
        <v>5.1999999999999998E-2</v>
      </c>
      <c r="BA53" s="238" t="s">
        <v>94</v>
      </c>
      <c r="BB53" s="238">
        <v>0.156</v>
      </c>
      <c r="BC53" s="238" t="s">
        <v>93</v>
      </c>
      <c r="BD53" s="238" t="s">
        <v>93</v>
      </c>
      <c r="BE53" s="238">
        <v>1.2999999999999999E-2</v>
      </c>
      <c r="BF53" s="238" t="s">
        <v>93</v>
      </c>
      <c r="BG53" s="238" t="s">
        <v>93</v>
      </c>
      <c r="BH53" s="238" t="s">
        <v>93</v>
      </c>
      <c r="BI53" s="238" t="s">
        <v>93</v>
      </c>
      <c r="BJ53" s="238" t="s">
        <v>93</v>
      </c>
      <c r="BK53" s="238" t="s">
        <v>93</v>
      </c>
      <c r="BL53" s="238" t="s">
        <v>93</v>
      </c>
      <c r="BM53" s="238" t="s">
        <v>94</v>
      </c>
      <c r="BN53" s="238" t="s">
        <v>94</v>
      </c>
      <c r="BO53" s="238" t="s">
        <v>93</v>
      </c>
      <c r="BP53" s="238" t="s">
        <v>94</v>
      </c>
      <c r="BQ53" s="238" t="s">
        <v>93</v>
      </c>
      <c r="BR53" s="238" t="s">
        <v>94</v>
      </c>
      <c r="BS53" s="238" t="s">
        <v>94</v>
      </c>
      <c r="BT53" s="238" t="s">
        <v>94</v>
      </c>
      <c r="BU53" s="238" t="s">
        <v>94</v>
      </c>
      <c r="BV53" s="238" t="s">
        <v>93</v>
      </c>
      <c r="BW53" s="238" t="s">
        <v>93</v>
      </c>
      <c r="BX53" s="238" t="s">
        <v>94</v>
      </c>
      <c r="BY53" s="238">
        <v>2375</v>
      </c>
      <c r="BZ53" s="238">
        <v>5700</v>
      </c>
      <c r="CA53" s="238">
        <v>7300</v>
      </c>
      <c r="CB53" s="267">
        <v>1075</v>
      </c>
      <c r="CC53" s="238" t="s">
        <v>93</v>
      </c>
      <c r="CD53" s="238">
        <v>165</v>
      </c>
      <c r="CE53" s="238">
        <v>141</v>
      </c>
      <c r="CF53" s="238">
        <v>23</v>
      </c>
      <c r="CG53" s="238">
        <v>372</v>
      </c>
      <c r="CH53" s="238" t="s">
        <v>93</v>
      </c>
      <c r="CI53" s="238"/>
      <c r="CJ53" s="238" t="s">
        <v>93</v>
      </c>
      <c r="CK53" s="238" t="s">
        <v>93</v>
      </c>
      <c r="CL53" s="238" t="s">
        <v>93</v>
      </c>
      <c r="CN53" s="262"/>
    </row>
    <row r="54" spans="1:92" ht="15" customHeight="1" x14ac:dyDescent="0.25">
      <c r="A54" s="100">
        <v>14</v>
      </c>
      <c r="B54" s="251" t="s">
        <v>145</v>
      </c>
      <c r="C54" s="258" t="s">
        <v>169</v>
      </c>
      <c r="D54" s="258"/>
      <c r="E54" s="244" t="s">
        <v>122</v>
      </c>
      <c r="F54" s="243">
        <v>2022</v>
      </c>
      <c r="G54" s="237">
        <v>45</v>
      </c>
      <c r="H54" s="237">
        <v>10</v>
      </c>
      <c r="I54" s="237">
        <v>17</v>
      </c>
      <c r="J54" s="237">
        <v>7.51</v>
      </c>
      <c r="K54" s="237">
        <v>555</v>
      </c>
      <c r="L54" s="237">
        <v>333</v>
      </c>
      <c r="M54" s="237">
        <v>165</v>
      </c>
      <c r="N54" s="237">
        <v>0</v>
      </c>
      <c r="O54" s="237">
        <v>165</v>
      </c>
      <c r="P54" s="237">
        <v>69</v>
      </c>
      <c r="Q54" s="237">
        <v>58</v>
      </c>
      <c r="R54" s="237">
        <v>0.16</v>
      </c>
      <c r="S54" s="238">
        <v>171</v>
      </c>
      <c r="T54" s="238">
        <v>7</v>
      </c>
      <c r="U54" s="238">
        <v>107</v>
      </c>
      <c r="V54" s="238">
        <v>64</v>
      </c>
      <c r="W54" s="238">
        <v>43</v>
      </c>
      <c r="X54" s="238">
        <v>16</v>
      </c>
      <c r="Y54" s="238">
        <v>0.56000000000000005</v>
      </c>
      <c r="Z54" s="238">
        <v>0.4</v>
      </c>
      <c r="AA54" s="238">
        <v>9.68</v>
      </c>
      <c r="AB54" s="238">
        <v>2.91</v>
      </c>
      <c r="AC54" s="238" t="s">
        <v>93</v>
      </c>
      <c r="AD54" s="238">
        <v>7.6150000000000002</v>
      </c>
      <c r="AE54" s="238">
        <v>5.7</v>
      </c>
      <c r="AF54" s="238">
        <v>14.4</v>
      </c>
      <c r="AG54" s="238">
        <v>5</v>
      </c>
      <c r="AH54" s="238">
        <v>337</v>
      </c>
      <c r="AI54" s="238" t="s">
        <v>93</v>
      </c>
      <c r="AJ54" s="238">
        <v>66.5</v>
      </c>
      <c r="AK54" s="238">
        <v>6.6</v>
      </c>
      <c r="AL54" s="238">
        <v>0.2</v>
      </c>
      <c r="AM54" s="238">
        <v>2.5000000000000001E-2</v>
      </c>
      <c r="AN54" s="238">
        <v>0.16</v>
      </c>
      <c r="AO54" s="238">
        <v>0.01</v>
      </c>
      <c r="AP54" s="238">
        <v>0.01</v>
      </c>
      <c r="AQ54" s="238" t="s">
        <v>94</v>
      </c>
      <c r="AR54" s="238">
        <v>0.01</v>
      </c>
      <c r="AS54" s="238">
        <v>1.4999999999999999E-2</v>
      </c>
      <c r="AT54" s="238" t="s">
        <v>94</v>
      </c>
      <c r="AU54" s="238">
        <v>1.9E-2</v>
      </c>
      <c r="AV54" s="238" t="s">
        <v>93</v>
      </c>
      <c r="AW54" s="238" t="s">
        <v>93</v>
      </c>
      <c r="AX54" s="238" t="s">
        <v>93</v>
      </c>
      <c r="AY54" s="238" t="s">
        <v>93</v>
      </c>
      <c r="AZ54" s="238" t="s">
        <v>94</v>
      </c>
      <c r="BA54" s="238">
        <v>8.9999999999999993E-3</v>
      </c>
      <c r="BB54" s="238" t="s">
        <v>94</v>
      </c>
      <c r="BC54" s="238" t="s">
        <v>93</v>
      </c>
      <c r="BD54" s="238" t="s">
        <v>93</v>
      </c>
      <c r="BE54" s="238">
        <v>8.0000000000000002E-3</v>
      </c>
      <c r="BF54" s="238" t="s">
        <v>93</v>
      </c>
      <c r="BG54" s="238" t="s">
        <v>93</v>
      </c>
      <c r="BH54" s="238" t="s">
        <v>93</v>
      </c>
      <c r="BI54" s="238" t="s">
        <v>93</v>
      </c>
      <c r="BJ54" s="238" t="s">
        <v>93</v>
      </c>
      <c r="BK54" s="238" t="s">
        <v>93</v>
      </c>
      <c r="BL54" s="238" t="s">
        <v>93</v>
      </c>
      <c r="BM54" s="238" t="s">
        <v>94</v>
      </c>
      <c r="BN54" s="238" t="s">
        <v>94</v>
      </c>
      <c r="BO54" s="238" t="s">
        <v>93</v>
      </c>
      <c r="BP54" s="238" t="s">
        <v>94</v>
      </c>
      <c r="BQ54" s="238" t="s">
        <v>93</v>
      </c>
      <c r="BR54" s="238" t="s">
        <v>94</v>
      </c>
      <c r="BS54" s="238" t="s">
        <v>94</v>
      </c>
      <c r="BT54" s="238" t="s">
        <v>94</v>
      </c>
      <c r="BU54" s="238" t="s">
        <v>94</v>
      </c>
      <c r="BV54" s="238" t="s">
        <v>93</v>
      </c>
      <c r="BW54" s="238" t="s">
        <v>93</v>
      </c>
      <c r="BX54" s="238" t="s">
        <v>94</v>
      </c>
      <c r="BY54" s="238">
        <v>2560</v>
      </c>
      <c r="BZ54" s="238">
        <v>1800</v>
      </c>
      <c r="CA54" s="238">
        <v>5425</v>
      </c>
      <c r="CB54" s="267">
        <v>1350</v>
      </c>
      <c r="CC54" s="238"/>
      <c r="CD54" s="238">
        <v>140</v>
      </c>
      <c r="CE54" s="238">
        <v>71</v>
      </c>
      <c r="CF54" s="238">
        <v>12</v>
      </c>
      <c r="CG54" s="238">
        <v>293</v>
      </c>
      <c r="CH54" s="238" t="s">
        <v>93</v>
      </c>
      <c r="CI54" s="238"/>
      <c r="CJ54" s="238"/>
      <c r="CK54" s="238"/>
      <c r="CL54" s="238"/>
      <c r="CN54" s="262"/>
    </row>
    <row r="55" spans="1:92" ht="15" customHeight="1" x14ac:dyDescent="0.3">
      <c r="A55" s="100">
        <v>15</v>
      </c>
      <c r="B55" s="251" t="s">
        <v>145</v>
      </c>
      <c r="C55" s="258" t="s">
        <v>170</v>
      </c>
      <c r="D55" s="258"/>
      <c r="E55" s="242" t="s">
        <v>123</v>
      </c>
      <c r="F55" s="243">
        <v>2022</v>
      </c>
      <c r="G55" s="237">
        <v>30</v>
      </c>
      <c r="H55" s="237">
        <v>11.5</v>
      </c>
      <c r="I55" s="237">
        <v>17.850000000000001</v>
      </c>
      <c r="J55" s="237">
        <v>7.59</v>
      </c>
      <c r="K55" s="237">
        <v>506</v>
      </c>
      <c r="L55" s="237">
        <v>348.29999999999995</v>
      </c>
      <c r="M55" s="237">
        <v>159.19999999999999</v>
      </c>
      <c r="N55" s="237">
        <v>0</v>
      </c>
      <c r="O55" s="237">
        <v>159.19999999999999</v>
      </c>
      <c r="P55" s="237">
        <v>53.2</v>
      </c>
      <c r="Q55" s="237">
        <v>54.168500000000002</v>
      </c>
      <c r="R55" s="237">
        <v>0.17649999999999999</v>
      </c>
      <c r="S55" s="238">
        <v>162.80000000000001</v>
      </c>
      <c r="T55" s="238">
        <v>3.6000000000000085</v>
      </c>
      <c r="U55" s="238">
        <v>101.1875</v>
      </c>
      <c r="V55" s="238">
        <v>61.584690000000009</v>
      </c>
      <c r="W55" s="238">
        <v>40.475000000000001</v>
      </c>
      <c r="X55" s="238">
        <v>14.955</v>
      </c>
      <c r="Y55" s="238">
        <v>0.36299999999999999</v>
      </c>
      <c r="Z55" s="238">
        <v>0.47955000000000003</v>
      </c>
      <c r="AA55" s="238">
        <v>9.370000000000001</v>
      </c>
      <c r="AB55" s="238">
        <v>1.00145</v>
      </c>
      <c r="AC55" s="238" t="s">
        <v>93</v>
      </c>
      <c r="AD55" s="238">
        <v>7.82</v>
      </c>
      <c r="AE55" s="238">
        <v>5</v>
      </c>
      <c r="AF55" s="238">
        <v>14.15</v>
      </c>
      <c r="AG55" s="238">
        <v>9</v>
      </c>
      <c r="AH55" s="238">
        <v>357.29999999999995</v>
      </c>
      <c r="AI55" s="238" t="s">
        <v>93</v>
      </c>
      <c r="AJ55" s="238">
        <v>56.68967074620403</v>
      </c>
      <c r="AK55" s="238">
        <v>5.6689670746204026</v>
      </c>
      <c r="AL55" s="238">
        <v>0.19900000000000001</v>
      </c>
      <c r="AM55" s="238">
        <v>2.5000000000000001E-2</v>
      </c>
      <c r="AN55" s="238">
        <v>0.15</v>
      </c>
      <c r="AO55" s="238">
        <v>1.0999999999999999E-2</v>
      </c>
      <c r="AP55" s="238">
        <v>0.01</v>
      </c>
      <c r="AQ55" s="238" t="s">
        <v>94</v>
      </c>
      <c r="AR55" s="238">
        <v>1.2E-2</v>
      </c>
      <c r="AS55" s="238">
        <v>1.9E-2</v>
      </c>
      <c r="AT55" s="238" t="s">
        <v>94</v>
      </c>
      <c r="AU55" s="238">
        <v>0.02</v>
      </c>
      <c r="AV55" s="238" t="s">
        <v>93</v>
      </c>
      <c r="AW55" s="238" t="s">
        <v>93</v>
      </c>
      <c r="AX55" s="238" t="s">
        <v>93</v>
      </c>
      <c r="AY55" s="238" t="s">
        <v>93</v>
      </c>
      <c r="AZ55" s="238" t="s">
        <v>94</v>
      </c>
      <c r="BA55" s="238">
        <v>8.9999999999999993E-3</v>
      </c>
      <c r="BB55" s="238" t="s">
        <v>94</v>
      </c>
      <c r="BC55" s="238" t="s">
        <v>93</v>
      </c>
      <c r="BD55" s="238" t="s">
        <v>93</v>
      </c>
      <c r="BE55" s="238">
        <v>8.9999999999999993E-3</v>
      </c>
      <c r="BF55" s="238" t="s">
        <v>93</v>
      </c>
      <c r="BG55" s="238" t="s">
        <v>93</v>
      </c>
      <c r="BH55" s="238" t="s">
        <v>93</v>
      </c>
      <c r="BI55" s="238" t="s">
        <v>93</v>
      </c>
      <c r="BJ55" s="238" t="s">
        <v>93</v>
      </c>
      <c r="BK55" s="238" t="s">
        <v>93</v>
      </c>
      <c r="BL55" s="238" t="s">
        <v>93</v>
      </c>
      <c r="BM55" s="238" t="s">
        <v>94</v>
      </c>
      <c r="BN55" s="238" t="s">
        <v>94</v>
      </c>
      <c r="BO55" s="238" t="s">
        <v>93</v>
      </c>
      <c r="BP55" s="238" t="s">
        <v>94</v>
      </c>
      <c r="BQ55" s="238" t="s">
        <v>93</v>
      </c>
      <c r="BR55" s="238" t="s">
        <v>94</v>
      </c>
      <c r="BS55" s="238" t="s">
        <v>94</v>
      </c>
      <c r="BT55" s="238" t="s">
        <v>94</v>
      </c>
      <c r="BU55" s="238" t="s">
        <v>94</v>
      </c>
      <c r="BV55" s="238" t="s">
        <v>93</v>
      </c>
      <c r="BW55" s="238" t="s">
        <v>93</v>
      </c>
      <c r="BX55" s="238" t="s">
        <v>94</v>
      </c>
      <c r="BY55" s="238">
        <v>3325</v>
      </c>
      <c r="BZ55" s="238">
        <v>2900</v>
      </c>
      <c r="CA55" s="238">
        <v>3825</v>
      </c>
      <c r="CB55" s="267">
        <v>600</v>
      </c>
      <c r="CC55" s="238" t="s">
        <v>93</v>
      </c>
      <c r="CD55" s="238">
        <v>316</v>
      </c>
      <c r="CE55" s="238">
        <v>811</v>
      </c>
      <c r="CF55" s="238">
        <v>23</v>
      </c>
      <c r="CG55" s="238">
        <v>1170</v>
      </c>
      <c r="CH55" s="238" t="s">
        <v>93</v>
      </c>
      <c r="CI55" s="238"/>
      <c r="CJ55" s="238"/>
      <c r="CK55" s="238"/>
      <c r="CL55" s="238"/>
      <c r="CN55" s="262"/>
    </row>
    <row r="56" spans="1:92" ht="15" customHeight="1" x14ac:dyDescent="0.3">
      <c r="A56" s="100">
        <v>16</v>
      </c>
      <c r="B56" s="251" t="s">
        <v>145</v>
      </c>
      <c r="C56" s="258" t="s">
        <v>171</v>
      </c>
      <c r="D56" s="258"/>
      <c r="E56" s="242" t="s">
        <v>124</v>
      </c>
      <c r="F56" s="243">
        <v>2022</v>
      </c>
      <c r="G56" s="237">
        <v>15</v>
      </c>
      <c r="H56" s="237">
        <v>15.25</v>
      </c>
      <c r="I56" s="237">
        <v>22.25</v>
      </c>
      <c r="J56" s="237">
        <v>7.75</v>
      </c>
      <c r="K56" s="237">
        <v>481</v>
      </c>
      <c r="L56" s="237">
        <v>288</v>
      </c>
      <c r="M56" s="237">
        <v>153.30000000000001</v>
      </c>
      <c r="N56" s="237">
        <v>0</v>
      </c>
      <c r="O56" s="237">
        <v>153.30000000000001</v>
      </c>
      <c r="P56" s="237">
        <v>57.8</v>
      </c>
      <c r="Q56" s="237">
        <v>43.734999999999999</v>
      </c>
      <c r="R56" s="237">
        <v>0.18245</v>
      </c>
      <c r="S56" s="238">
        <v>160.5</v>
      </c>
      <c r="T56" s="238">
        <v>7.1999999999999886</v>
      </c>
      <c r="U56" s="238">
        <v>98.1</v>
      </c>
      <c r="V56" s="238">
        <v>62.490650000000002</v>
      </c>
      <c r="W56" s="238">
        <v>39.239999999999995</v>
      </c>
      <c r="X56" s="238">
        <v>15.175000000000001</v>
      </c>
      <c r="Y56" s="238">
        <v>0.36899999999999999</v>
      </c>
      <c r="Z56" s="238">
        <v>0.7430000000000001</v>
      </c>
      <c r="AA56" s="238">
        <v>10.9465</v>
      </c>
      <c r="AB56" s="238">
        <v>0</v>
      </c>
      <c r="AC56" s="238" t="s">
        <v>93</v>
      </c>
      <c r="AD56" s="238">
        <v>7.8</v>
      </c>
      <c r="AE56" s="238">
        <v>4.9000000000000004</v>
      </c>
      <c r="AF56" s="238">
        <v>22.715</v>
      </c>
      <c r="AG56" s="238">
        <v>10.9</v>
      </c>
      <c r="AH56" s="238">
        <v>298.89999999999998</v>
      </c>
      <c r="AI56" s="238" t="s">
        <v>93</v>
      </c>
      <c r="AJ56" s="238">
        <v>53.836706128633971</v>
      </c>
      <c r="AK56" s="238">
        <v>5.3836706128633978</v>
      </c>
      <c r="AL56" s="238">
        <v>7.0000000000000007E-2</v>
      </c>
      <c r="AM56" s="238">
        <v>3.6999999999999998E-2</v>
      </c>
      <c r="AN56" s="238">
        <v>0.30399999999999999</v>
      </c>
      <c r="AO56" s="238" t="s">
        <v>94</v>
      </c>
      <c r="AP56" s="238" t="s">
        <v>94</v>
      </c>
      <c r="AQ56" s="238" t="s">
        <v>94</v>
      </c>
      <c r="AR56" s="238" t="s">
        <v>94</v>
      </c>
      <c r="AS56" s="238" t="s">
        <v>94</v>
      </c>
      <c r="AT56" s="238" t="s">
        <v>94</v>
      </c>
      <c r="AU56" s="238">
        <v>1.9E-2</v>
      </c>
      <c r="AV56" s="238" t="s">
        <v>93</v>
      </c>
      <c r="AW56" s="238" t="s">
        <v>93</v>
      </c>
      <c r="AX56" s="238" t="s">
        <v>93</v>
      </c>
      <c r="AY56" s="238" t="s">
        <v>93</v>
      </c>
      <c r="AZ56" s="238" t="s">
        <v>94</v>
      </c>
      <c r="BA56" s="238" t="s">
        <v>94</v>
      </c>
      <c r="BB56" s="238">
        <v>0.32900000000000001</v>
      </c>
      <c r="BC56" s="238" t="s">
        <v>93</v>
      </c>
      <c r="BD56" s="238" t="s">
        <v>93</v>
      </c>
      <c r="BE56" s="238" t="s">
        <v>94</v>
      </c>
      <c r="BF56" s="238" t="s">
        <v>93</v>
      </c>
      <c r="BG56" s="238" t="s">
        <v>93</v>
      </c>
      <c r="BH56" s="238" t="s">
        <v>93</v>
      </c>
      <c r="BI56" s="238" t="s">
        <v>93</v>
      </c>
      <c r="BJ56" s="238" t="s">
        <v>93</v>
      </c>
      <c r="BK56" s="238" t="s">
        <v>93</v>
      </c>
      <c r="BL56" s="238" t="s">
        <v>93</v>
      </c>
      <c r="BM56" s="238" t="s">
        <v>94</v>
      </c>
      <c r="BN56" s="238" t="s">
        <v>94</v>
      </c>
      <c r="BO56" s="238" t="s">
        <v>93</v>
      </c>
      <c r="BP56" s="238" t="s">
        <v>94</v>
      </c>
      <c r="BQ56" s="238" t="s">
        <v>93</v>
      </c>
      <c r="BR56" s="238" t="s">
        <v>94</v>
      </c>
      <c r="BS56" s="238" t="s">
        <v>94</v>
      </c>
      <c r="BT56" s="238" t="s">
        <v>94</v>
      </c>
      <c r="BU56" s="238" t="s">
        <v>94</v>
      </c>
      <c r="BV56" s="238" t="s">
        <v>93</v>
      </c>
      <c r="BW56" s="238" t="s">
        <v>93</v>
      </c>
      <c r="BX56" s="238" t="s">
        <v>94</v>
      </c>
      <c r="BY56" s="238">
        <v>6675</v>
      </c>
      <c r="BZ56" s="238">
        <v>6400</v>
      </c>
      <c r="CA56" s="238">
        <v>7425</v>
      </c>
      <c r="CB56" s="267">
        <v>375</v>
      </c>
      <c r="CC56" s="238" t="s">
        <v>93</v>
      </c>
      <c r="CD56" s="238">
        <v>178</v>
      </c>
      <c r="CE56" s="238">
        <v>290</v>
      </c>
      <c r="CF56" s="238">
        <v>102</v>
      </c>
      <c r="CG56" s="238">
        <v>607</v>
      </c>
      <c r="CH56" s="238" t="s">
        <v>93</v>
      </c>
      <c r="CI56" s="238"/>
      <c r="CJ56" s="238"/>
      <c r="CK56" s="238"/>
      <c r="CL56" s="238"/>
      <c r="CN56" s="262"/>
    </row>
    <row r="57" spans="1:92" ht="15" customHeight="1" x14ac:dyDescent="0.25">
      <c r="A57" s="100">
        <v>17</v>
      </c>
      <c r="B57" s="251" t="s">
        <v>145</v>
      </c>
      <c r="C57" s="258" t="s">
        <v>172</v>
      </c>
      <c r="D57" s="258"/>
      <c r="E57" s="244" t="s">
        <v>125</v>
      </c>
      <c r="F57" s="243">
        <v>2022</v>
      </c>
      <c r="G57" s="237">
        <v>35</v>
      </c>
      <c r="H57" s="237">
        <v>13.1</v>
      </c>
      <c r="I57" s="237">
        <v>22.3</v>
      </c>
      <c r="J57" s="237">
        <v>7.58</v>
      </c>
      <c r="K57" s="237">
        <v>502</v>
      </c>
      <c r="L57" s="237">
        <v>300</v>
      </c>
      <c r="M57" s="237">
        <v>144.5</v>
      </c>
      <c r="N57" s="237">
        <v>0</v>
      </c>
      <c r="O57" s="237">
        <v>144.5</v>
      </c>
      <c r="P57" s="237">
        <v>46.7</v>
      </c>
      <c r="Q57" s="237">
        <v>43.61</v>
      </c>
      <c r="R57" s="237">
        <v>0.17724999999999999</v>
      </c>
      <c r="S57" s="238">
        <v>180.1</v>
      </c>
      <c r="T57" s="238">
        <v>35.599999999999994</v>
      </c>
      <c r="U57" s="238">
        <v>88.574999999999989</v>
      </c>
      <c r="V57" s="238">
        <v>91.419600000000017</v>
      </c>
      <c r="W57" s="238">
        <v>35.43</v>
      </c>
      <c r="X57" s="238">
        <v>22.200000000000003</v>
      </c>
      <c r="Y57" s="238">
        <v>0.26400000000000001</v>
      </c>
      <c r="Z57" s="238">
        <v>0.14099999999999999</v>
      </c>
      <c r="AA57" s="238">
        <v>9.4499999999999993</v>
      </c>
      <c r="AB57" s="238">
        <v>0.88</v>
      </c>
      <c r="AC57" s="238" t="s">
        <v>93</v>
      </c>
      <c r="AD57" s="238">
        <v>8.0500000000000007</v>
      </c>
      <c r="AE57" s="238">
        <v>5.9</v>
      </c>
      <c r="AF57" s="238">
        <v>14.9</v>
      </c>
      <c r="AG57" s="238">
        <v>9</v>
      </c>
      <c r="AH57" s="238">
        <v>309</v>
      </c>
      <c r="AI57" s="238" t="s">
        <v>93</v>
      </c>
      <c r="AJ57" s="238">
        <v>34.950459668654879</v>
      </c>
      <c r="AK57" s="238">
        <v>3.4950459668654883</v>
      </c>
      <c r="AL57" s="238" t="s">
        <v>94</v>
      </c>
      <c r="AM57" s="238">
        <v>8.0000000000000002E-3</v>
      </c>
      <c r="AN57" s="238" t="s">
        <v>94</v>
      </c>
      <c r="AO57" s="238" t="s">
        <v>94</v>
      </c>
      <c r="AP57" s="238" t="s">
        <v>94</v>
      </c>
      <c r="AQ57" s="238" t="s">
        <v>94</v>
      </c>
      <c r="AR57" s="238" t="s">
        <v>94</v>
      </c>
      <c r="AS57" s="238" t="s">
        <v>94</v>
      </c>
      <c r="AT57" s="238" t="s">
        <v>94</v>
      </c>
      <c r="AU57" s="238" t="s">
        <v>94</v>
      </c>
      <c r="AV57" s="238" t="s">
        <v>93</v>
      </c>
      <c r="AW57" s="238" t="s">
        <v>93</v>
      </c>
      <c r="AX57" s="238" t="s">
        <v>93</v>
      </c>
      <c r="AY57" s="238" t="s">
        <v>93</v>
      </c>
      <c r="AZ57" s="238">
        <v>0.1</v>
      </c>
      <c r="BA57" s="238">
        <v>1.7999999999999999E-2</v>
      </c>
      <c r="BB57" s="238" t="s">
        <v>94</v>
      </c>
      <c r="BC57" s="238" t="s">
        <v>93</v>
      </c>
      <c r="BD57" s="238" t="s">
        <v>93</v>
      </c>
      <c r="BE57" s="238" t="s">
        <v>94</v>
      </c>
      <c r="BF57" s="238" t="s">
        <v>93</v>
      </c>
      <c r="BG57" s="238" t="s">
        <v>93</v>
      </c>
      <c r="BH57" s="238" t="s">
        <v>93</v>
      </c>
      <c r="BI57" s="238" t="s">
        <v>93</v>
      </c>
      <c r="BJ57" s="238" t="s">
        <v>93</v>
      </c>
      <c r="BK57" s="238" t="s">
        <v>93</v>
      </c>
      <c r="BL57" s="238" t="s">
        <v>93</v>
      </c>
      <c r="BM57" s="238" t="s">
        <v>94</v>
      </c>
      <c r="BN57" s="238" t="s">
        <v>94</v>
      </c>
      <c r="BO57" s="238" t="s">
        <v>93</v>
      </c>
      <c r="BP57" s="238" t="s">
        <v>94</v>
      </c>
      <c r="BQ57" s="238" t="s">
        <v>93</v>
      </c>
      <c r="BR57" s="238" t="s">
        <v>94</v>
      </c>
      <c r="BS57" s="238" t="s">
        <v>94</v>
      </c>
      <c r="BT57" s="238" t="s">
        <v>94</v>
      </c>
      <c r="BU57" s="238" t="s">
        <v>94</v>
      </c>
      <c r="BV57" s="238" t="s">
        <v>93</v>
      </c>
      <c r="BW57" s="238" t="s">
        <v>93</v>
      </c>
      <c r="BX57" s="238" t="s">
        <v>94</v>
      </c>
      <c r="BY57" s="238">
        <v>3775</v>
      </c>
      <c r="BZ57" s="238">
        <v>6300</v>
      </c>
      <c r="CA57" s="238">
        <v>4275</v>
      </c>
      <c r="CB57" s="267">
        <v>1675</v>
      </c>
      <c r="CC57" s="238" t="s">
        <v>93</v>
      </c>
      <c r="CD57" s="238">
        <v>443</v>
      </c>
      <c r="CE57" s="238">
        <v>556</v>
      </c>
      <c r="CF57" s="238">
        <v>81</v>
      </c>
      <c r="CG57" s="238">
        <v>1126</v>
      </c>
      <c r="CH57" s="238" t="s">
        <v>93</v>
      </c>
      <c r="CI57" s="238"/>
      <c r="CJ57" s="238" t="s">
        <v>93</v>
      </c>
      <c r="CK57" s="238" t="s">
        <v>93</v>
      </c>
      <c r="CL57" s="238" t="s">
        <v>93</v>
      </c>
      <c r="CN57" s="262"/>
    </row>
    <row r="58" spans="1:92" ht="15" customHeight="1" x14ac:dyDescent="0.3">
      <c r="A58" s="100">
        <v>18</v>
      </c>
      <c r="B58" s="251" t="s">
        <v>145</v>
      </c>
      <c r="C58" s="258" t="s">
        <v>173</v>
      </c>
      <c r="D58" s="258"/>
      <c r="E58" s="242" t="s">
        <v>126</v>
      </c>
      <c r="F58" s="243">
        <v>2022</v>
      </c>
      <c r="G58" s="237">
        <v>15</v>
      </c>
      <c r="H58" s="237">
        <v>11.8</v>
      </c>
      <c r="I58" s="237">
        <v>23.05</v>
      </c>
      <c r="J58" s="237">
        <v>7.5649999999999995</v>
      </c>
      <c r="K58" s="237">
        <v>442.5</v>
      </c>
      <c r="L58" s="237">
        <v>265.5</v>
      </c>
      <c r="M58" s="237">
        <v>135.9</v>
      </c>
      <c r="N58" s="237">
        <v>0</v>
      </c>
      <c r="O58" s="237">
        <v>135.9</v>
      </c>
      <c r="P58" s="237">
        <v>30.5</v>
      </c>
      <c r="Q58" s="237">
        <v>35.15</v>
      </c>
      <c r="R58" s="237">
        <v>0.1159</v>
      </c>
      <c r="S58" s="238">
        <v>151</v>
      </c>
      <c r="T58" s="238">
        <v>15.099999999999994</v>
      </c>
      <c r="U58" s="238">
        <v>77.575000000000003</v>
      </c>
      <c r="V58" s="238">
        <v>73.423940000000002</v>
      </c>
      <c r="W58" s="238">
        <v>31.03</v>
      </c>
      <c r="X58" s="238">
        <v>17.829999999999998</v>
      </c>
      <c r="Y58" s="238">
        <v>0.14400000000000002</v>
      </c>
      <c r="Z58" s="238">
        <v>0.28549999999999998</v>
      </c>
      <c r="AA58" s="238">
        <v>8.984</v>
      </c>
      <c r="AB58" s="238">
        <v>1.3965000000000001</v>
      </c>
      <c r="AC58" s="238" t="s">
        <v>93</v>
      </c>
      <c r="AD58" s="238">
        <v>7.0500000000000007</v>
      </c>
      <c r="AE58" s="238">
        <v>7.2</v>
      </c>
      <c r="AF58" s="238">
        <v>13.25</v>
      </c>
      <c r="AG58" s="238">
        <v>7.5</v>
      </c>
      <c r="AH58" s="238">
        <v>273</v>
      </c>
      <c r="AI58" s="238" t="s">
        <v>93</v>
      </c>
      <c r="AJ58" s="238">
        <v>30.072371426616812</v>
      </c>
      <c r="AK58" s="238">
        <v>3.0072371426616815</v>
      </c>
      <c r="AL58" s="238">
        <v>9.4E-2</v>
      </c>
      <c r="AM58" s="238" t="s">
        <v>94</v>
      </c>
      <c r="AN58" s="238">
        <v>0.24</v>
      </c>
      <c r="AO58" s="238" t="s">
        <v>94</v>
      </c>
      <c r="AP58" s="238" t="s">
        <v>94</v>
      </c>
      <c r="AQ58" s="238" t="s">
        <v>94</v>
      </c>
      <c r="AR58" s="238" t="s">
        <v>94</v>
      </c>
      <c r="AS58" s="238" t="s">
        <v>94</v>
      </c>
      <c r="AT58" s="238" t="s">
        <v>94</v>
      </c>
      <c r="AU58" s="238" t="s">
        <v>94</v>
      </c>
      <c r="AV58" s="238" t="s">
        <v>93</v>
      </c>
      <c r="AW58" s="238" t="s">
        <v>93</v>
      </c>
      <c r="AX58" s="238" t="s">
        <v>93</v>
      </c>
      <c r="AY58" s="238" t="s">
        <v>93</v>
      </c>
      <c r="AZ58" s="238" t="s">
        <v>94</v>
      </c>
      <c r="BA58" s="238" t="s">
        <v>94</v>
      </c>
      <c r="BB58" s="238" t="s">
        <v>94</v>
      </c>
      <c r="BC58" s="238" t="s">
        <v>93</v>
      </c>
      <c r="BD58" s="238" t="s">
        <v>93</v>
      </c>
      <c r="BE58" s="238" t="s">
        <v>94</v>
      </c>
      <c r="BF58" s="238" t="s">
        <v>93</v>
      </c>
      <c r="BG58" s="238" t="s">
        <v>93</v>
      </c>
      <c r="BH58" s="238" t="s">
        <v>93</v>
      </c>
      <c r="BI58" s="238" t="s">
        <v>93</v>
      </c>
      <c r="BJ58" s="238" t="s">
        <v>93</v>
      </c>
      <c r="BK58" s="238" t="s">
        <v>93</v>
      </c>
      <c r="BL58" s="238" t="s">
        <v>93</v>
      </c>
      <c r="BM58" s="238" t="s">
        <v>94</v>
      </c>
      <c r="BN58" s="238" t="s">
        <v>94</v>
      </c>
      <c r="BO58" s="238" t="s">
        <v>93</v>
      </c>
      <c r="BP58" s="238" t="s">
        <v>94</v>
      </c>
      <c r="BQ58" s="238" t="s">
        <v>93</v>
      </c>
      <c r="BR58" s="238" t="s">
        <v>94</v>
      </c>
      <c r="BS58" s="238" t="s">
        <v>94</v>
      </c>
      <c r="BT58" s="238" t="s">
        <v>94</v>
      </c>
      <c r="BU58" s="238" t="s">
        <v>94</v>
      </c>
      <c r="BV58" s="238" t="s">
        <v>93</v>
      </c>
      <c r="BW58" s="238" t="s">
        <v>93</v>
      </c>
      <c r="BX58" s="238" t="s">
        <v>94</v>
      </c>
      <c r="BY58" s="238">
        <v>2525</v>
      </c>
      <c r="BZ58" s="238">
        <v>560</v>
      </c>
      <c r="CA58" s="238">
        <v>4100</v>
      </c>
      <c r="CB58" s="267">
        <v>725</v>
      </c>
      <c r="CC58" s="238" t="s">
        <v>93</v>
      </c>
      <c r="CD58" s="238">
        <v>219</v>
      </c>
      <c r="CE58" s="238">
        <v>84</v>
      </c>
      <c r="CF58" s="238">
        <v>183</v>
      </c>
      <c r="CG58" s="238">
        <v>521</v>
      </c>
      <c r="CH58" s="238" t="s">
        <v>93</v>
      </c>
      <c r="CI58" s="238"/>
      <c r="CJ58" s="238" t="s">
        <v>93</v>
      </c>
      <c r="CK58" s="238" t="s">
        <v>93</v>
      </c>
      <c r="CL58" s="238" t="s">
        <v>93</v>
      </c>
      <c r="CN58" s="262"/>
    </row>
    <row r="59" spans="1:92" ht="15" customHeight="1" x14ac:dyDescent="0.3">
      <c r="A59" s="100">
        <v>19</v>
      </c>
      <c r="B59" s="251" t="s">
        <v>145</v>
      </c>
      <c r="C59" s="258" t="s">
        <v>174</v>
      </c>
      <c r="D59" s="258"/>
      <c r="E59" s="242" t="s">
        <v>127</v>
      </c>
      <c r="F59" s="243">
        <v>2022</v>
      </c>
      <c r="G59" s="237">
        <v>25</v>
      </c>
      <c r="H59" s="237">
        <v>19.149999999999999</v>
      </c>
      <c r="I59" s="237">
        <v>26.8</v>
      </c>
      <c r="J59" s="237">
        <v>7.875</v>
      </c>
      <c r="K59" s="237">
        <v>419</v>
      </c>
      <c r="L59" s="237">
        <v>251.1</v>
      </c>
      <c r="M59" s="237">
        <v>142.89999999999998</v>
      </c>
      <c r="N59" s="237">
        <v>0</v>
      </c>
      <c r="O59" s="237">
        <v>142.89999999999998</v>
      </c>
      <c r="P59" s="237">
        <v>50</v>
      </c>
      <c r="Q59" s="237">
        <v>35.726500000000001</v>
      </c>
      <c r="R59" s="237">
        <v>0.16344999999999998</v>
      </c>
      <c r="S59" s="238">
        <v>138.60000000000002</v>
      </c>
      <c r="T59" s="238">
        <v>-4.2999999999999829</v>
      </c>
      <c r="U59" s="238">
        <v>84.178750000000008</v>
      </c>
      <c r="V59" s="238">
        <v>54.495553000000001</v>
      </c>
      <c r="W59" s="238">
        <v>33.671500000000002</v>
      </c>
      <c r="X59" s="238">
        <v>13.233499999999999</v>
      </c>
      <c r="Y59" s="238">
        <v>0.156</v>
      </c>
      <c r="Z59" s="238">
        <v>0.20400000000000001</v>
      </c>
      <c r="AA59" s="238">
        <v>9.2949999999999999</v>
      </c>
      <c r="AB59" s="238">
        <v>6.1843000000000004</v>
      </c>
      <c r="AC59" s="238" t="s">
        <v>93</v>
      </c>
      <c r="AD59" s="238">
        <v>6.48</v>
      </c>
      <c r="AE59" s="238">
        <v>5.55</v>
      </c>
      <c r="AF59" s="238">
        <v>13.6</v>
      </c>
      <c r="AG59" s="238">
        <v>12.7</v>
      </c>
      <c r="AH59" s="238">
        <v>263.79999999999995</v>
      </c>
      <c r="AI59" s="238" t="s">
        <v>93</v>
      </c>
      <c r="AJ59" s="238">
        <v>49.997299855560577</v>
      </c>
      <c r="AK59" s="238">
        <v>4.9997299855560584</v>
      </c>
      <c r="AL59" s="238">
        <v>0.21199999999999999</v>
      </c>
      <c r="AM59" s="238">
        <v>1.4E-2</v>
      </c>
      <c r="AN59" s="238">
        <v>0.10238299999999999</v>
      </c>
      <c r="AO59" s="238" t="s">
        <v>94</v>
      </c>
      <c r="AP59" s="238" t="s">
        <v>94</v>
      </c>
      <c r="AQ59" s="238" t="s">
        <v>94</v>
      </c>
      <c r="AR59" s="238" t="s">
        <v>94</v>
      </c>
      <c r="AS59" s="238">
        <v>0.01</v>
      </c>
      <c r="AT59" s="238" t="s">
        <v>94</v>
      </c>
      <c r="AU59" s="238" t="s">
        <v>94</v>
      </c>
      <c r="AV59" s="238" t="s">
        <v>93</v>
      </c>
      <c r="AW59" s="238" t="s">
        <v>93</v>
      </c>
      <c r="AX59" s="238" t="s">
        <v>93</v>
      </c>
      <c r="AY59" s="238" t="s">
        <v>93</v>
      </c>
      <c r="AZ59" s="238" t="s">
        <v>94</v>
      </c>
      <c r="BA59" s="238" t="s">
        <v>94</v>
      </c>
      <c r="BB59" s="238" t="s">
        <v>94</v>
      </c>
      <c r="BC59" s="238" t="s">
        <v>93</v>
      </c>
      <c r="BD59" s="238" t="s">
        <v>93</v>
      </c>
      <c r="BE59" s="238">
        <v>0.01</v>
      </c>
      <c r="BF59" s="238" t="s">
        <v>93</v>
      </c>
      <c r="BG59" s="238" t="s">
        <v>93</v>
      </c>
      <c r="BH59" s="238" t="s">
        <v>93</v>
      </c>
      <c r="BI59" s="238" t="s">
        <v>93</v>
      </c>
      <c r="BJ59" s="238" t="s">
        <v>93</v>
      </c>
      <c r="BK59" s="238" t="s">
        <v>93</v>
      </c>
      <c r="BL59" s="238" t="s">
        <v>93</v>
      </c>
      <c r="BM59" s="238" t="s">
        <v>94</v>
      </c>
      <c r="BN59" s="238" t="s">
        <v>94</v>
      </c>
      <c r="BO59" s="238" t="s">
        <v>93</v>
      </c>
      <c r="BP59" s="238" t="s">
        <v>94</v>
      </c>
      <c r="BQ59" s="238" t="s">
        <v>93</v>
      </c>
      <c r="BR59" s="238" t="s">
        <v>94</v>
      </c>
      <c r="BS59" s="238" t="s">
        <v>94</v>
      </c>
      <c r="BT59" s="238" t="s">
        <v>94</v>
      </c>
      <c r="BU59" s="238" t="s">
        <v>94</v>
      </c>
      <c r="BV59" s="238" t="s">
        <v>93</v>
      </c>
      <c r="BW59" s="238" t="s">
        <v>93</v>
      </c>
      <c r="BX59" s="238" t="s">
        <v>94</v>
      </c>
      <c r="BY59" s="238">
        <v>3400</v>
      </c>
      <c r="BZ59" s="238">
        <v>1900</v>
      </c>
      <c r="CA59" s="238">
        <v>6300</v>
      </c>
      <c r="CB59" s="267">
        <v>1590</v>
      </c>
      <c r="CC59" s="238" t="s">
        <v>93</v>
      </c>
      <c r="CD59" s="238">
        <v>864</v>
      </c>
      <c r="CE59" s="238">
        <v>710</v>
      </c>
      <c r="CF59" s="238">
        <v>576</v>
      </c>
      <c r="CG59" s="238">
        <v>1104</v>
      </c>
      <c r="CH59" s="238" t="s">
        <v>93</v>
      </c>
      <c r="CI59" s="238"/>
      <c r="CJ59" s="238" t="s">
        <v>93</v>
      </c>
      <c r="CK59" s="238" t="s">
        <v>93</v>
      </c>
      <c r="CL59" s="238" t="s">
        <v>93</v>
      </c>
      <c r="CN59" s="262"/>
    </row>
    <row r="60" spans="1:92" ht="15" customHeight="1" x14ac:dyDescent="0.25">
      <c r="A60" s="100">
        <v>20</v>
      </c>
      <c r="B60" s="251" t="s">
        <v>145</v>
      </c>
      <c r="C60" s="258" t="s">
        <v>175</v>
      </c>
      <c r="D60" s="258"/>
      <c r="E60" s="244" t="s">
        <v>128</v>
      </c>
      <c r="F60" s="243">
        <v>2022</v>
      </c>
      <c r="G60" s="237">
        <v>55</v>
      </c>
      <c r="H60" s="237">
        <v>22.75</v>
      </c>
      <c r="I60" s="237">
        <v>25</v>
      </c>
      <c r="J60" s="237">
        <v>7.8650000000000002</v>
      </c>
      <c r="K60" s="237">
        <v>455</v>
      </c>
      <c r="L60" s="237">
        <v>273</v>
      </c>
      <c r="M60" s="237">
        <v>136.69999999999999</v>
      </c>
      <c r="N60" s="237">
        <v>0</v>
      </c>
      <c r="O60" s="237">
        <v>136.69999999999999</v>
      </c>
      <c r="P60" s="237">
        <v>49.2</v>
      </c>
      <c r="Q60" s="237">
        <v>35.755000000000003</v>
      </c>
      <c r="R60" s="237">
        <v>0.1767</v>
      </c>
      <c r="S60" s="238">
        <v>162</v>
      </c>
      <c r="T60" s="238">
        <v>25.299999999999997</v>
      </c>
      <c r="U60" s="238">
        <v>77.63</v>
      </c>
      <c r="V60" s="238">
        <v>62.037670000000006</v>
      </c>
      <c r="W60" s="238">
        <v>31.052</v>
      </c>
      <c r="X60" s="238">
        <v>15.065</v>
      </c>
      <c r="Y60" s="238">
        <v>0.21000000000000002</v>
      </c>
      <c r="Z60" s="238">
        <v>0.24985000000000002</v>
      </c>
      <c r="AA60" s="238">
        <v>9.7835000000000001</v>
      </c>
      <c r="AB60" s="238">
        <v>2.9625500000000002</v>
      </c>
      <c r="AC60" s="238" t="s">
        <v>93</v>
      </c>
      <c r="AD60" s="238">
        <v>6.85</v>
      </c>
      <c r="AE60" s="238">
        <v>5.55</v>
      </c>
      <c r="AF60" s="238">
        <v>14.5</v>
      </c>
      <c r="AG60" s="238">
        <v>12.899999999999999</v>
      </c>
      <c r="AH60" s="238">
        <v>285.89999999999998</v>
      </c>
      <c r="AI60" s="238" t="s">
        <v>93</v>
      </c>
      <c r="AJ60" s="238">
        <v>46.693955631735804</v>
      </c>
      <c r="AK60" s="238">
        <v>4.6693955631735804</v>
      </c>
      <c r="AL60" s="238">
        <v>0.20899999999999999</v>
      </c>
      <c r="AM60" s="238" t="s">
        <v>94</v>
      </c>
      <c r="AN60" s="238">
        <v>0.06</v>
      </c>
      <c r="AO60" s="238" t="s">
        <v>94</v>
      </c>
      <c r="AP60" s="238" t="s">
        <v>94</v>
      </c>
      <c r="AQ60" s="238" t="s">
        <v>94</v>
      </c>
      <c r="AR60" s="238" t="s">
        <v>94</v>
      </c>
      <c r="AS60" s="238" t="s">
        <v>94</v>
      </c>
      <c r="AT60" s="238" t="s">
        <v>94</v>
      </c>
      <c r="AU60" s="238" t="s">
        <v>94</v>
      </c>
      <c r="AV60" s="238" t="s">
        <v>93</v>
      </c>
      <c r="AW60" s="238" t="s">
        <v>93</v>
      </c>
      <c r="AX60" s="238" t="s">
        <v>93</v>
      </c>
      <c r="AY60" s="238" t="s">
        <v>94</v>
      </c>
      <c r="AZ60" s="238" t="s">
        <v>94</v>
      </c>
      <c r="BA60" s="238" t="s">
        <v>94</v>
      </c>
      <c r="BB60" s="238">
        <v>0.21</v>
      </c>
      <c r="BC60" s="238" t="s">
        <v>93</v>
      </c>
      <c r="BD60" s="238" t="s">
        <v>93</v>
      </c>
      <c r="BE60" s="238" t="s">
        <v>94</v>
      </c>
      <c r="BF60" s="238" t="s">
        <v>93</v>
      </c>
      <c r="BG60" s="238" t="s">
        <v>93</v>
      </c>
      <c r="BH60" s="238" t="s">
        <v>93</v>
      </c>
      <c r="BI60" s="238" t="s">
        <v>93</v>
      </c>
      <c r="BJ60" s="238" t="s">
        <v>93</v>
      </c>
      <c r="BK60" s="238" t="s">
        <v>93</v>
      </c>
      <c r="BL60" s="238" t="s">
        <v>93</v>
      </c>
      <c r="BM60" s="238" t="s">
        <v>93</v>
      </c>
      <c r="BN60" s="238" t="s">
        <v>93</v>
      </c>
      <c r="BO60" s="238" t="s">
        <v>93</v>
      </c>
      <c r="BP60" s="238" t="s">
        <v>93</v>
      </c>
      <c r="BQ60" s="238" t="s">
        <v>93</v>
      </c>
      <c r="BR60" s="238" t="s">
        <v>94</v>
      </c>
      <c r="BS60" s="238" t="s">
        <v>94</v>
      </c>
      <c r="BT60" s="238" t="s">
        <v>94</v>
      </c>
      <c r="BU60" s="238" t="s">
        <v>94</v>
      </c>
      <c r="BV60" s="238" t="s">
        <v>93</v>
      </c>
      <c r="BW60" s="238" t="s">
        <v>93</v>
      </c>
      <c r="BX60" s="238" t="s">
        <v>93</v>
      </c>
      <c r="BY60" s="238">
        <v>4355</v>
      </c>
      <c r="BZ60" s="238">
        <v>1900</v>
      </c>
      <c r="CA60" s="238">
        <v>5870</v>
      </c>
      <c r="CB60" s="267">
        <v>2525</v>
      </c>
      <c r="CC60" s="238" t="s">
        <v>93</v>
      </c>
      <c r="CD60" s="238">
        <v>368</v>
      </c>
      <c r="CE60" s="238">
        <v>222</v>
      </c>
      <c r="CF60" s="238">
        <v>73</v>
      </c>
      <c r="CG60" s="238">
        <v>677</v>
      </c>
      <c r="CH60" s="238" t="s">
        <v>93</v>
      </c>
      <c r="CI60" s="238"/>
      <c r="CJ60" s="238" t="s">
        <v>93</v>
      </c>
      <c r="CK60" s="238" t="s">
        <v>93</v>
      </c>
      <c r="CL60" s="238" t="s">
        <v>93</v>
      </c>
      <c r="CN60" s="262"/>
    </row>
    <row r="61" spans="1:92" ht="15" customHeight="1" x14ac:dyDescent="0.3">
      <c r="A61" s="100">
        <v>21</v>
      </c>
      <c r="B61" s="251" t="s">
        <v>145</v>
      </c>
      <c r="C61" s="258" t="s">
        <v>176</v>
      </c>
      <c r="D61" s="258"/>
      <c r="E61" s="242" t="s">
        <v>129</v>
      </c>
      <c r="F61" s="243">
        <v>2022</v>
      </c>
      <c r="G61" s="237">
        <v>35</v>
      </c>
      <c r="H61" s="237">
        <v>12.95</v>
      </c>
      <c r="I61" s="237">
        <v>26.049999999999997</v>
      </c>
      <c r="J61" s="237">
        <v>7.4450000000000003</v>
      </c>
      <c r="K61" s="237">
        <v>420.5</v>
      </c>
      <c r="L61" s="237">
        <v>262.45</v>
      </c>
      <c r="M61" s="237">
        <v>142.1</v>
      </c>
      <c r="N61" s="237">
        <v>0</v>
      </c>
      <c r="O61" s="237">
        <v>142.1</v>
      </c>
      <c r="P61" s="237">
        <v>38.900000000000006</v>
      </c>
      <c r="Q61" s="237">
        <v>56.638499999999993</v>
      </c>
      <c r="R61" s="237">
        <v>0.156</v>
      </c>
      <c r="S61" s="238">
        <v>142.9</v>
      </c>
      <c r="T61" s="238">
        <v>6.8000000000000114</v>
      </c>
      <c r="U61" s="238">
        <v>81.037499999999994</v>
      </c>
      <c r="V61" s="238">
        <v>61.893540000000002</v>
      </c>
      <c r="W61" s="238">
        <v>32.414999999999999</v>
      </c>
      <c r="X61" s="238">
        <v>15.030000000000001</v>
      </c>
      <c r="Y61" s="238">
        <v>0.16800000000000001</v>
      </c>
      <c r="Z61" s="238">
        <v>0.21255000000000002</v>
      </c>
      <c r="AA61" s="238">
        <v>8.6789999999999985</v>
      </c>
      <c r="AB61" s="238">
        <v>2.5335000000000001</v>
      </c>
      <c r="AC61" s="238" t="s">
        <v>93</v>
      </c>
      <c r="AD61" s="238">
        <v>7.15</v>
      </c>
      <c r="AE61" s="238">
        <v>0</v>
      </c>
      <c r="AF61" s="238">
        <v>16</v>
      </c>
      <c r="AG61" s="238">
        <v>7.99</v>
      </c>
      <c r="AH61" s="238">
        <v>270.44</v>
      </c>
      <c r="AI61" s="238" t="s">
        <v>93</v>
      </c>
      <c r="AJ61" s="238">
        <v>50.232473265726149</v>
      </c>
      <c r="AK61" s="238">
        <v>5.0232473265726147</v>
      </c>
      <c r="AL61" s="238">
        <v>0.11750000000000001</v>
      </c>
      <c r="AM61" s="238">
        <v>6.4999999999999997E-3</v>
      </c>
      <c r="AN61" s="238">
        <v>7.6999999999999999E-2</v>
      </c>
      <c r="AO61" s="238" t="s">
        <v>94</v>
      </c>
      <c r="AP61" s="238" t="s">
        <v>94</v>
      </c>
      <c r="AQ61" s="238">
        <v>2E-3</v>
      </c>
      <c r="AR61" s="238" t="s">
        <v>94</v>
      </c>
      <c r="AS61" s="238" t="s">
        <v>94</v>
      </c>
      <c r="AT61" s="238" t="s">
        <v>94</v>
      </c>
      <c r="AU61" s="238">
        <v>1.4999999999999999E-2</v>
      </c>
      <c r="AV61" s="238" t="s">
        <v>93</v>
      </c>
      <c r="AW61" s="238" t="s">
        <v>93</v>
      </c>
      <c r="AX61" s="238" t="s">
        <v>93</v>
      </c>
      <c r="AY61" s="238" t="s">
        <v>94</v>
      </c>
      <c r="AZ61" s="238" t="s">
        <v>94</v>
      </c>
      <c r="BA61" s="238" t="s">
        <v>94</v>
      </c>
      <c r="BB61" s="238" t="s">
        <v>94</v>
      </c>
      <c r="BC61" s="238" t="s">
        <v>93</v>
      </c>
      <c r="BD61" s="238" t="s">
        <v>93</v>
      </c>
      <c r="BE61" s="238">
        <v>8.0000000000000002E-3</v>
      </c>
      <c r="BF61" s="238" t="s">
        <v>93</v>
      </c>
      <c r="BG61" s="238" t="s">
        <v>93</v>
      </c>
      <c r="BH61" s="238" t="s">
        <v>93</v>
      </c>
      <c r="BI61" s="238" t="s">
        <v>93</v>
      </c>
      <c r="BJ61" s="238" t="s">
        <v>93</v>
      </c>
      <c r="BK61" s="238" t="s">
        <v>93</v>
      </c>
      <c r="BL61" s="238" t="s">
        <v>93</v>
      </c>
      <c r="BM61" s="238" t="s">
        <v>93</v>
      </c>
      <c r="BN61" s="238" t="s">
        <v>93</v>
      </c>
      <c r="BO61" s="238" t="s">
        <v>93</v>
      </c>
      <c r="BP61" s="238" t="s">
        <v>93</v>
      </c>
      <c r="BQ61" s="238" t="s">
        <v>93</v>
      </c>
      <c r="BR61" s="238" t="s">
        <v>94</v>
      </c>
      <c r="BS61" s="238" t="s">
        <v>94</v>
      </c>
      <c r="BT61" s="238" t="s">
        <v>94</v>
      </c>
      <c r="BU61" s="238" t="s">
        <v>94</v>
      </c>
      <c r="BV61" s="238" t="s">
        <v>93</v>
      </c>
      <c r="BW61" s="238" t="s">
        <v>93</v>
      </c>
      <c r="BX61" s="238" t="s">
        <v>93</v>
      </c>
      <c r="BY61" s="238">
        <v>1828</v>
      </c>
      <c r="BZ61" s="238">
        <v>2600</v>
      </c>
      <c r="CA61" s="238">
        <v>4750</v>
      </c>
      <c r="CB61" s="267">
        <v>798</v>
      </c>
      <c r="CC61" s="238" t="s">
        <v>93</v>
      </c>
      <c r="CD61" s="238">
        <v>557</v>
      </c>
      <c r="CE61" s="238">
        <v>138</v>
      </c>
      <c r="CF61" s="238">
        <v>108</v>
      </c>
      <c r="CG61" s="238">
        <v>803</v>
      </c>
      <c r="CH61" s="238" t="s">
        <v>93</v>
      </c>
      <c r="CI61" s="238"/>
      <c r="CJ61" s="238" t="s">
        <v>93</v>
      </c>
      <c r="CK61" s="238" t="s">
        <v>93</v>
      </c>
      <c r="CL61" s="238" t="s">
        <v>93</v>
      </c>
      <c r="CN61" s="262"/>
    </row>
    <row r="62" spans="1:92" ht="15" customHeight="1" x14ac:dyDescent="0.3">
      <c r="A62" s="100">
        <v>22</v>
      </c>
      <c r="B62" s="251" t="s">
        <v>145</v>
      </c>
      <c r="C62" s="258" t="s">
        <v>177</v>
      </c>
      <c r="D62" s="258"/>
      <c r="E62" s="242" t="s">
        <v>130</v>
      </c>
      <c r="F62" s="243">
        <v>2022</v>
      </c>
      <c r="G62" s="237">
        <v>30</v>
      </c>
      <c r="H62" s="237">
        <v>11.95</v>
      </c>
      <c r="I62" s="237">
        <v>25.75</v>
      </c>
      <c r="J62" s="237">
        <v>7.29</v>
      </c>
      <c r="K62" s="237">
        <v>448</v>
      </c>
      <c r="L62" s="237">
        <v>278.95</v>
      </c>
      <c r="M62" s="237">
        <v>154.69999999999999</v>
      </c>
      <c r="N62" s="237">
        <v>0</v>
      </c>
      <c r="O62" s="237">
        <v>154.69999999999999</v>
      </c>
      <c r="P62" s="237">
        <v>39.400000000000006</v>
      </c>
      <c r="Q62" s="237">
        <v>51.468499999999999</v>
      </c>
      <c r="R62" s="237">
        <v>0.1535</v>
      </c>
      <c r="S62" s="238">
        <v>170.1</v>
      </c>
      <c r="T62" s="238">
        <v>21.400000000000006</v>
      </c>
      <c r="U62" s="238">
        <v>107.66249999999999</v>
      </c>
      <c r="V62" s="238">
        <v>62.511240000000008</v>
      </c>
      <c r="W62" s="238">
        <v>43.064999999999998</v>
      </c>
      <c r="X62" s="238">
        <v>15.18</v>
      </c>
      <c r="Y62" s="238">
        <v>0.16800000000000001</v>
      </c>
      <c r="Z62" s="238">
        <v>0.22600000000000001</v>
      </c>
      <c r="AA62" s="238">
        <v>9.1639999999999997</v>
      </c>
      <c r="AB62" s="238">
        <v>4.2934999999999999</v>
      </c>
      <c r="AC62" s="238">
        <v>0.41199999999999998</v>
      </c>
      <c r="AD62" s="238">
        <v>7.15</v>
      </c>
      <c r="AE62" s="238">
        <v>3.8499999999999996</v>
      </c>
      <c r="AF62" s="238">
        <v>16</v>
      </c>
      <c r="AG62" s="238">
        <v>7.6400000000000006</v>
      </c>
      <c r="AH62" s="238">
        <v>286.59000000000003</v>
      </c>
      <c r="AI62" s="238" t="s">
        <v>93</v>
      </c>
      <c r="AJ62" s="238">
        <v>42.342714967272975</v>
      </c>
      <c r="AK62" s="238">
        <v>4.2342714967272972</v>
      </c>
      <c r="AL62" s="238">
        <v>7.1875000000000008E-2</v>
      </c>
      <c r="AM62" s="238" t="s">
        <v>94</v>
      </c>
      <c r="AN62" s="238">
        <v>5.2500000000000005E-2</v>
      </c>
      <c r="AO62" s="238" t="s">
        <v>94</v>
      </c>
      <c r="AP62" s="238" t="s">
        <v>94</v>
      </c>
      <c r="AQ62" s="238">
        <v>1E-3</v>
      </c>
      <c r="AR62" s="238" t="s">
        <v>94</v>
      </c>
      <c r="AS62" s="238" t="s">
        <v>94</v>
      </c>
      <c r="AT62" s="238" t="s">
        <v>94</v>
      </c>
      <c r="AU62" s="238">
        <v>1.125E-2</v>
      </c>
      <c r="AV62" s="238" t="s">
        <v>93</v>
      </c>
      <c r="AW62" s="238" t="s">
        <v>93</v>
      </c>
      <c r="AX62" s="238" t="s">
        <v>93</v>
      </c>
      <c r="AY62" s="238" t="s">
        <v>94</v>
      </c>
      <c r="AZ62" s="238" t="s">
        <v>94</v>
      </c>
      <c r="BA62" s="238" t="s">
        <v>94</v>
      </c>
      <c r="BB62" s="238" t="s">
        <v>94</v>
      </c>
      <c r="BC62" s="238" t="s">
        <v>93</v>
      </c>
      <c r="BD62" s="238" t="s">
        <v>93</v>
      </c>
      <c r="BE62" s="238">
        <v>4.3750000000000004E-3</v>
      </c>
      <c r="BF62" s="238" t="s">
        <v>93</v>
      </c>
      <c r="BG62" s="238" t="s">
        <v>93</v>
      </c>
      <c r="BH62" s="238" t="s">
        <v>93</v>
      </c>
      <c r="BI62" s="238" t="s">
        <v>93</v>
      </c>
      <c r="BJ62" s="238" t="s">
        <v>93</v>
      </c>
      <c r="BK62" s="238" t="s">
        <v>93</v>
      </c>
      <c r="BL62" s="238" t="s">
        <v>93</v>
      </c>
      <c r="BM62" s="238" t="s">
        <v>93</v>
      </c>
      <c r="BN62" s="238" t="s">
        <v>93</v>
      </c>
      <c r="BO62" s="238" t="s">
        <v>93</v>
      </c>
      <c r="BP62" s="238" t="s">
        <v>93</v>
      </c>
      <c r="BQ62" s="238" t="s">
        <v>93</v>
      </c>
      <c r="BR62" s="238" t="s">
        <v>94</v>
      </c>
      <c r="BS62" s="238" t="s">
        <v>94</v>
      </c>
      <c r="BT62" s="238" t="s">
        <v>94</v>
      </c>
      <c r="BU62" s="238" t="s">
        <v>94</v>
      </c>
      <c r="BV62" s="238" t="s">
        <v>93</v>
      </c>
      <c r="BW62" s="238" t="s">
        <v>93</v>
      </c>
      <c r="BX62" s="238" t="s">
        <v>93</v>
      </c>
      <c r="BY62" s="238">
        <v>3477</v>
      </c>
      <c r="BZ62" s="238">
        <v>1500</v>
      </c>
      <c r="CA62" s="238">
        <v>6500</v>
      </c>
      <c r="CB62" s="238">
        <v>933</v>
      </c>
      <c r="CC62" s="238" t="s">
        <v>93</v>
      </c>
      <c r="CD62" s="238">
        <v>415</v>
      </c>
      <c r="CE62" s="238">
        <v>415</v>
      </c>
      <c r="CF62" s="238">
        <v>307</v>
      </c>
      <c r="CG62" s="238">
        <v>1213</v>
      </c>
      <c r="CH62" s="238" t="s">
        <v>93</v>
      </c>
      <c r="CI62" s="238"/>
      <c r="CJ62" s="238"/>
      <c r="CK62" s="238"/>
      <c r="CL62" s="238"/>
      <c r="CN62" s="262"/>
    </row>
    <row r="63" spans="1:92" ht="15.75" customHeight="1" x14ac:dyDescent="0.3">
      <c r="A63" s="100">
        <v>23</v>
      </c>
      <c r="B63" s="251" t="s">
        <v>145</v>
      </c>
      <c r="C63" s="258" t="s">
        <v>178</v>
      </c>
      <c r="D63" s="258"/>
      <c r="E63" s="244" t="s">
        <v>131</v>
      </c>
      <c r="F63" s="243">
        <v>2022</v>
      </c>
      <c r="G63" s="238"/>
      <c r="I63" s="238"/>
      <c r="J63" s="238"/>
      <c r="K63" s="238"/>
      <c r="L63" s="238"/>
      <c r="M63" s="238"/>
      <c r="N63" s="238"/>
      <c r="O63" s="238"/>
      <c r="P63" s="238"/>
      <c r="Q63" s="238"/>
      <c r="R63" s="238"/>
      <c r="S63" s="238"/>
      <c r="T63" s="238"/>
      <c r="U63" s="238"/>
      <c r="V63" s="238"/>
      <c r="W63" s="238"/>
      <c r="X63" s="238"/>
      <c r="Y63" s="238"/>
      <c r="Z63" s="238"/>
      <c r="AA63" s="238"/>
      <c r="AB63" s="238"/>
      <c r="AC63" s="238"/>
      <c r="AD63" s="238"/>
      <c r="AE63" s="238"/>
      <c r="AF63" s="238"/>
      <c r="AG63" s="238"/>
      <c r="AH63" s="238"/>
      <c r="AI63" s="238"/>
      <c r="AJ63" s="238"/>
      <c r="AK63" s="238"/>
      <c r="AL63" s="238"/>
      <c r="AM63" s="238"/>
      <c r="AN63" s="238"/>
      <c r="AO63" s="238"/>
      <c r="AP63" s="238"/>
      <c r="AQ63" s="238"/>
      <c r="AR63" s="238"/>
      <c r="AS63" s="238"/>
      <c r="AT63" s="238"/>
      <c r="AU63" s="238"/>
      <c r="AV63" s="238"/>
      <c r="AW63" s="238"/>
      <c r="AX63" s="238"/>
      <c r="AY63" s="238"/>
      <c r="AZ63" s="238"/>
      <c r="BA63" s="238"/>
      <c r="BB63" s="238"/>
      <c r="BC63" s="238"/>
      <c r="BD63" s="238"/>
      <c r="BE63" s="238"/>
      <c r="BF63" s="238" t="s">
        <v>93</v>
      </c>
      <c r="BG63" s="238" t="s">
        <v>93</v>
      </c>
      <c r="BH63" s="238" t="s">
        <v>93</v>
      </c>
      <c r="BI63" s="238" t="s">
        <v>93</v>
      </c>
      <c r="BJ63" s="238" t="s">
        <v>93</v>
      </c>
      <c r="BK63" s="238" t="s">
        <v>93</v>
      </c>
      <c r="BL63" s="238" t="s">
        <v>93</v>
      </c>
      <c r="BM63" s="238" t="s">
        <v>93</v>
      </c>
      <c r="BN63" s="238" t="s">
        <v>93</v>
      </c>
      <c r="BO63" s="238" t="s">
        <v>93</v>
      </c>
      <c r="BP63" s="238" t="s">
        <v>93</v>
      </c>
      <c r="BQ63" s="238" t="s">
        <v>93</v>
      </c>
      <c r="BR63" s="238" t="s">
        <v>94</v>
      </c>
      <c r="BS63" s="238" t="s">
        <v>94</v>
      </c>
      <c r="BT63" s="238" t="s">
        <v>94</v>
      </c>
      <c r="BU63" s="238" t="s">
        <v>94</v>
      </c>
      <c r="BV63" s="238" t="s">
        <v>93</v>
      </c>
      <c r="BW63" s="238" t="s">
        <v>93</v>
      </c>
      <c r="BX63" s="238" t="s">
        <v>93</v>
      </c>
      <c r="BY63" s="238"/>
      <c r="BZ63" s="238"/>
      <c r="CA63" s="238"/>
      <c r="CB63" s="238"/>
      <c r="CC63" s="238"/>
      <c r="CD63" s="238">
        <v>450</v>
      </c>
      <c r="CE63" s="238">
        <v>146</v>
      </c>
      <c r="CF63" s="238">
        <v>12</v>
      </c>
      <c r="CG63" s="238">
        <v>608</v>
      </c>
      <c r="CH63" s="238" t="s">
        <v>93</v>
      </c>
      <c r="CI63" s="238"/>
      <c r="CJ63" s="238"/>
      <c r="CK63" s="238"/>
      <c r="CL63" s="238"/>
      <c r="CN63" s="262"/>
    </row>
    <row r="64" spans="1:92" ht="15" customHeight="1" x14ac:dyDescent="0.3">
      <c r="A64" s="100">
        <v>24</v>
      </c>
      <c r="B64" s="251" t="s">
        <v>145</v>
      </c>
      <c r="C64" s="258" t="s">
        <v>179</v>
      </c>
      <c r="D64" s="258"/>
      <c r="E64" s="242" t="s">
        <v>132</v>
      </c>
      <c r="F64" s="243">
        <v>2022</v>
      </c>
      <c r="G64" s="237"/>
      <c r="I64" s="237"/>
      <c r="J64" s="237"/>
      <c r="K64" s="237"/>
      <c r="L64" s="237"/>
      <c r="M64" s="237"/>
      <c r="N64" s="237"/>
      <c r="O64" s="237"/>
      <c r="P64" s="237"/>
      <c r="Q64" s="237"/>
      <c r="R64" s="237"/>
      <c r="S64" s="238"/>
      <c r="T64" s="238"/>
      <c r="U64" s="238"/>
      <c r="V64" s="238"/>
      <c r="W64" s="238"/>
      <c r="X64" s="238"/>
      <c r="Y64" s="238"/>
      <c r="Z64" s="238"/>
      <c r="AA64" s="238"/>
      <c r="AB64" s="238"/>
      <c r="AC64" s="238"/>
      <c r="AD64" s="238"/>
      <c r="AE64" s="238"/>
      <c r="AF64" s="238"/>
      <c r="AG64" s="238"/>
      <c r="AH64" s="238"/>
      <c r="AI64" s="238"/>
      <c r="AJ64" s="238"/>
      <c r="AK64" s="238"/>
      <c r="AL64" s="238"/>
      <c r="AM64" s="238"/>
      <c r="AN64" s="238"/>
      <c r="AO64" s="238"/>
      <c r="AP64" s="238"/>
      <c r="AQ64" s="238"/>
      <c r="AR64" s="238"/>
      <c r="AS64" s="238"/>
      <c r="AT64" s="238"/>
      <c r="AU64" s="238"/>
      <c r="AV64" s="238"/>
      <c r="AW64" s="238"/>
      <c r="AX64" s="238"/>
      <c r="AY64" s="238"/>
      <c r="AZ64" s="238"/>
      <c r="BA64" s="238"/>
      <c r="BB64" s="238"/>
      <c r="BC64" s="238"/>
      <c r="BD64" s="238"/>
      <c r="BE64" s="238"/>
      <c r="BF64" s="238" t="s">
        <v>93</v>
      </c>
      <c r="BG64" s="238" t="s">
        <v>93</v>
      </c>
      <c r="BH64" s="238" t="s">
        <v>93</v>
      </c>
      <c r="BI64" s="238" t="s">
        <v>93</v>
      </c>
      <c r="BJ64" s="238" t="s">
        <v>93</v>
      </c>
      <c r="BK64" s="238" t="s">
        <v>93</v>
      </c>
      <c r="BL64" s="238" t="s">
        <v>93</v>
      </c>
      <c r="BM64" s="238" t="s">
        <v>93</v>
      </c>
      <c r="BN64" s="238" t="s">
        <v>93</v>
      </c>
      <c r="BO64" s="238" t="s">
        <v>93</v>
      </c>
      <c r="BP64" s="238" t="s">
        <v>93</v>
      </c>
      <c r="BQ64" s="238" t="s">
        <v>93</v>
      </c>
      <c r="BR64" s="238" t="s">
        <v>94</v>
      </c>
      <c r="BS64" s="238" t="s">
        <v>94</v>
      </c>
      <c r="BT64" s="238" t="s">
        <v>94</v>
      </c>
      <c r="BU64" s="238" t="s">
        <v>94</v>
      </c>
      <c r="BV64" s="238" t="s">
        <v>93</v>
      </c>
      <c r="BW64" s="238" t="s">
        <v>93</v>
      </c>
      <c r="BX64" s="238" t="s">
        <v>93</v>
      </c>
      <c r="BY64" s="238"/>
      <c r="BZ64" s="238"/>
      <c r="CA64" s="238"/>
      <c r="CB64" s="238"/>
      <c r="CC64" s="238"/>
      <c r="CD64" s="238">
        <v>421</v>
      </c>
      <c r="CE64" s="238">
        <v>36</v>
      </c>
      <c r="CF64" s="238">
        <v>45</v>
      </c>
      <c r="CG64" s="238">
        <v>520</v>
      </c>
      <c r="CH64" s="238" t="s">
        <v>93</v>
      </c>
      <c r="CI64" s="238"/>
      <c r="CJ64" s="238"/>
      <c r="CK64" s="238"/>
      <c r="CL64" s="238"/>
      <c r="CN64" s="262"/>
    </row>
    <row r="65" spans="1:92" ht="15" customHeight="1" x14ac:dyDescent="0.3">
      <c r="A65" s="100">
        <v>25</v>
      </c>
      <c r="B65" s="251" t="s">
        <v>145</v>
      </c>
      <c r="C65" s="258" t="s">
        <v>180</v>
      </c>
      <c r="D65" s="258"/>
      <c r="E65" s="245" t="s">
        <v>121</v>
      </c>
      <c r="F65" s="246">
        <v>2023</v>
      </c>
      <c r="G65" s="237">
        <v>15</v>
      </c>
      <c r="H65" s="237">
        <v>8.9499999999999993</v>
      </c>
      <c r="I65" s="237">
        <v>20.2</v>
      </c>
      <c r="J65" s="237">
        <v>7.9750000000000005</v>
      </c>
      <c r="K65" s="237">
        <v>631.5</v>
      </c>
      <c r="L65" s="237">
        <v>328.5</v>
      </c>
      <c r="M65" s="237">
        <v>161.80000000000001</v>
      </c>
      <c r="N65" s="237">
        <v>0</v>
      </c>
      <c r="O65" s="237">
        <v>161.80000000000001</v>
      </c>
      <c r="P65" s="237">
        <v>61.2</v>
      </c>
      <c r="Q65" s="237">
        <v>50.445</v>
      </c>
      <c r="R65" s="237">
        <v>0.20605000000000001</v>
      </c>
      <c r="S65" s="238">
        <v>182.89999999999998</v>
      </c>
      <c r="T65" s="238">
        <v>21.09999999999998</v>
      </c>
      <c r="U65" s="238">
        <v>113.625</v>
      </c>
      <c r="V65" s="238">
        <v>69.182400000000001</v>
      </c>
      <c r="W65" s="238">
        <v>45.45</v>
      </c>
      <c r="X65" s="238">
        <v>16.8</v>
      </c>
      <c r="Y65" s="238">
        <v>0.18</v>
      </c>
      <c r="Z65" s="238">
        <v>0.35499999999999998</v>
      </c>
      <c r="AA65" s="238">
        <v>10.90715</v>
      </c>
      <c r="AB65" s="238">
        <v>2.2079499999999999</v>
      </c>
      <c r="AC65" s="238" t="s">
        <v>93</v>
      </c>
      <c r="AD65" s="238">
        <v>6.7</v>
      </c>
      <c r="AE65" s="238">
        <v>6.8</v>
      </c>
      <c r="AF65" s="238">
        <v>9.5</v>
      </c>
      <c r="AG65" s="238">
        <v>7.8149999999999995</v>
      </c>
      <c r="AH65" s="238">
        <v>336.315</v>
      </c>
      <c r="AI65" s="238"/>
      <c r="AJ65" s="238">
        <v>53.029016681874168</v>
      </c>
      <c r="AK65" s="238">
        <v>5.3029016681874168</v>
      </c>
      <c r="AL65" s="238">
        <v>0.15599125823769899</v>
      </c>
      <c r="AM65" s="238">
        <v>1.0999431381795301E-2</v>
      </c>
      <c r="AN65" s="238">
        <v>0.17182470129040101</v>
      </c>
      <c r="AO65" s="238" t="s">
        <v>94</v>
      </c>
      <c r="AP65" s="238" t="s">
        <v>94</v>
      </c>
      <c r="AQ65" s="238" t="s">
        <v>94</v>
      </c>
      <c r="AR65" s="238" t="s">
        <v>94</v>
      </c>
      <c r="AS65" s="238">
        <v>0.02</v>
      </c>
      <c r="AT65" s="238" t="s">
        <v>94</v>
      </c>
      <c r="AU65" s="238">
        <v>0.17012669723429899</v>
      </c>
      <c r="AV65" s="238"/>
      <c r="AW65" s="238"/>
      <c r="AX65" s="238"/>
      <c r="AY65" s="238" t="s">
        <v>93</v>
      </c>
      <c r="AZ65" s="238">
        <v>6.5861075454975798E-2</v>
      </c>
      <c r="BA65" s="238" t="s">
        <v>94</v>
      </c>
      <c r="BB65" s="238" t="s">
        <v>93</v>
      </c>
      <c r="BC65" s="238"/>
      <c r="BD65" s="238"/>
      <c r="BE65" s="238">
        <v>6.0000000000000001E-3</v>
      </c>
      <c r="BF65" s="238" t="s">
        <v>93</v>
      </c>
      <c r="BG65" s="238" t="s">
        <v>93</v>
      </c>
      <c r="BH65" s="238" t="s">
        <v>93</v>
      </c>
      <c r="BI65" s="238" t="s">
        <v>93</v>
      </c>
      <c r="BJ65" s="238" t="s">
        <v>93</v>
      </c>
      <c r="BK65" s="238" t="s">
        <v>93</v>
      </c>
      <c r="BL65" s="238" t="s">
        <v>93</v>
      </c>
      <c r="BM65" s="238" t="s">
        <v>93</v>
      </c>
      <c r="BN65" s="238" t="s">
        <v>93</v>
      </c>
      <c r="BO65" s="238" t="s">
        <v>93</v>
      </c>
      <c r="BP65" s="238" t="s">
        <v>93</v>
      </c>
      <c r="BQ65" s="238" t="s">
        <v>93</v>
      </c>
      <c r="BR65" s="238" t="s">
        <v>94</v>
      </c>
      <c r="BS65" s="238" t="s">
        <v>94</v>
      </c>
      <c r="BT65" s="238" t="s">
        <v>94</v>
      </c>
      <c r="BU65" s="238" t="s">
        <v>94</v>
      </c>
      <c r="BV65" s="238" t="s">
        <v>93</v>
      </c>
      <c r="BW65" s="238" t="s">
        <v>93</v>
      </c>
      <c r="BX65" s="238" t="s">
        <v>93</v>
      </c>
      <c r="BY65" s="238">
        <v>2150</v>
      </c>
      <c r="BZ65" s="238">
        <v>1300</v>
      </c>
      <c r="CA65" s="238">
        <v>4075</v>
      </c>
      <c r="CB65" s="267">
        <v>320</v>
      </c>
      <c r="CC65" s="238"/>
      <c r="CD65" s="238">
        <v>167</v>
      </c>
      <c r="CE65" s="238">
        <v>36</v>
      </c>
      <c r="CF65" s="238">
        <v>16</v>
      </c>
      <c r="CG65" s="238">
        <v>280</v>
      </c>
      <c r="CH65" s="238"/>
      <c r="CI65" s="238"/>
      <c r="CJ65" s="238"/>
      <c r="CK65" s="238"/>
      <c r="CL65" s="238"/>
      <c r="CN65" s="262"/>
    </row>
    <row r="66" spans="1:92" ht="15" customHeight="1" x14ac:dyDescent="0.25">
      <c r="A66" s="100">
        <v>26</v>
      </c>
      <c r="B66" s="251" t="s">
        <v>145</v>
      </c>
      <c r="C66" s="258" t="s">
        <v>181</v>
      </c>
      <c r="D66" s="258"/>
      <c r="E66" s="247" t="s">
        <v>122</v>
      </c>
      <c r="F66" s="246">
        <v>2023</v>
      </c>
      <c r="G66" s="237">
        <v>15</v>
      </c>
      <c r="H66" s="237">
        <v>9.5500000000000007</v>
      </c>
      <c r="I66" s="237">
        <v>20.75</v>
      </c>
      <c r="J66" s="237">
        <v>7.2649999999999997</v>
      </c>
      <c r="K66" s="237">
        <v>489</v>
      </c>
      <c r="L66" s="237">
        <v>267.5</v>
      </c>
      <c r="M66" s="237">
        <v>147.69999999999999</v>
      </c>
      <c r="N66" s="237">
        <v>0</v>
      </c>
      <c r="O66" s="237">
        <v>147.69999999999999</v>
      </c>
      <c r="P66" s="237">
        <v>48.7</v>
      </c>
      <c r="Q66" s="237">
        <v>31.259500000000003</v>
      </c>
      <c r="R66" s="237">
        <v>0.25555</v>
      </c>
      <c r="S66" s="238">
        <v>173.8</v>
      </c>
      <c r="T66" s="238">
        <v>27.899999999999991</v>
      </c>
      <c r="U66" s="238">
        <v>112.5</v>
      </c>
      <c r="V66" s="238">
        <v>60.055410000000002</v>
      </c>
      <c r="W66" s="238">
        <v>44.66</v>
      </c>
      <c r="X66" s="238">
        <v>14.645</v>
      </c>
      <c r="Y66" s="238">
        <v>0.13</v>
      </c>
      <c r="Z66" s="238">
        <v>0.27</v>
      </c>
      <c r="AA66" s="238">
        <v>7.6901499999999992</v>
      </c>
      <c r="AB66" s="238">
        <v>2.48095</v>
      </c>
      <c r="AC66" s="238" t="s">
        <v>93</v>
      </c>
      <c r="AD66" s="238">
        <v>7.15</v>
      </c>
      <c r="AE66" s="238">
        <v>6.3</v>
      </c>
      <c r="AF66" s="238">
        <v>9</v>
      </c>
      <c r="AG66" s="238">
        <v>7.8149999999999995</v>
      </c>
      <c r="AH66" s="238">
        <v>275.315</v>
      </c>
      <c r="AI66" s="238"/>
      <c r="AJ66" s="238">
        <v>33.350125288829986</v>
      </c>
      <c r="AK66" s="238">
        <v>3.3350125288829986</v>
      </c>
      <c r="AL66" s="238">
        <v>0.11</v>
      </c>
      <c r="AM66" s="238">
        <v>0.02</v>
      </c>
      <c r="AN66" s="238">
        <v>0.22</v>
      </c>
      <c r="AO66" s="238" t="s">
        <v>94</v>
      </c>
      <c r="AP66" s="238" t="s">
        <v>94</v>
      </c>
      <c r="AQ66" s="238" t="s">
        <v>94</v>
      </c>
      <c r="AR66" s="238" t="s">
        <v>94</v>
      </c>
      <c r="AS66" s="238" t="s">
        <v>94</v>
      </c>
      <c r="AT66" s="238" t="s">
        <v>94</v>
      </c>
      <c r="AU66" s="238">
        <v>0.03</v>
      </c>
      <c r="AV66" s="238"/>
      <c r="AW66" s="238"/>
      <c r="AX66" s="238"/>
      <c r="AY66" s="238" t="s">
        <v>93</v>
      </c>
      <c r="AZ66" s="238">
        <v>5.8999999999999997E-2</v>
      </c>
      <c r="BA66" s="238" t="s">
        <v>94</v>
      </c>
      <c r="BB66" s="238">
        <v>0.48</v>
      </c>
      <c r="BC66" s="238"/>
      <c r="BD66" s="238"/>
      <c r="BE66" s="238" t="s">
        <v>94</v>
      </c>
      <c r="BF66" s="238" t="s">
        <v>93</v>
      </c>
      <c r="BG66" s="238" t="s">
        <v>93</v>
      </c>
      <c r="BH66" s="238" t="s">
        <v>93</v>
      </c>
      <c r="BI66" s="238" t="s">
        <v>93</v>
      </c>
      <c r="BJ66" s="238" t="s">
        <v>93</v>
      </c>
      <c r="BK66" s="238" t="s">
        <v>93</v>
      </c>
      <c r="BL66" s="238" t="s">
        <v>93</v>
      </c>
      <c r="BM66" s="238" t="s">
        <v>94</v>
      </c>
      <c r="BN66" s="238" t="s">
        <v>94</v>
      </c>
      <c r="BO66" s="238" t="s">
        <v>94</v>
      </c>
      <c r="BP66" s="238" t="s">
        <v>94</v>
      </c>
      <c r="BQ66" s="238" t="s">
        <v>93</v>
      </c>
      <c r="BR66" s="238" t="s">
        <v>94</v>
      </c>
      <c r="BS66" s="238" t="s">
        <v>94</v>
      </c>
      <c r="BT66" s="238" t="s">
        <v>94</v>
      </c>
      <c r="BU66" s="238" t="s">
        <v>94</v>
      </c>
      <c r="BV66" s="238" t="s">
        <v>93</v>
      </c>
      <c r="BW66" s="238" t="s">
        <v>94</v>
      </c>
      <c r="BX66" s="238" t="s">
        <v>94</v>
      </c>
      <c r="BY66" s="238">
        <v>2450</v>
      </c>
      <c r="BZ66" s="238">
        <v>1500</v>
      </c>
      <c r="CA66" s="238">
        <v>3900</v>
      </c>
      <c r="CB66" s="267">
        <v>1800</v>
      </c>
      <c r="CC66" s="238"/>
      <c r="CD66" s="238">
        <v>243</v>
      </c>
      <c r="CE66" s="238">
        <v>112</v>
      </c>
      <c r="CF66" s="238">
        <v>46</v>
      </c>
      <c r="CG66" s="238">
        <v>494</v>
      </c>
      <c r="CH66" s="238"/>
      <c r="CI66" s="238"/>
      <c r="CJ66" s="238"/>
      <c r="CK66" s="238"/>
      <c r="CL66" s="238"/>
      <c r="CN66" s="262"/>
    </row>
    <row r="67" spans="1:92" ht="15" customHeight="1" x14ac:dyDescent="0.3">
      <c r="A67" s="100">
        <v>27</v>
      </c>
      <c r="B67" s="251" t="s">
        <v>145</v>
      </c>
      <c r="C67" s="258" t="s">
        <v>182</v>
      </c>
      <c r="D67" s="258"/>
      <c r="E67" s="245" t="s">
        <v>123</v>
      </c>
      <c r="F67" s="246">
        <v>2023</v>
      </c>
      <c r="G67" s="237">
        <v>12.5</v>
      </c>
      <c r="H67" s="237">
        <v>6.52</v>
      </c>
      <c r="I67" s="237">
        <v>20.85</v>
      </c>
      <c r="J67" s="237">
        <v>7.4649999999999999</v>
      </c>
      <c r="K67" s="237">
        <v>552.5</v>
      </c>
      <c r="L67" s="237">
        <v>331.5</v>
      </c>
      <c r="M67" s="237">
        <v>154.5</v>
      </c>
      <c r="N67" s="237">
        <v>0</v>
      </c>
      <c r="O67" s="237">
        <v>154.5</v>
      </c>
      <c r="P67" s="237">
        <v>63.2</v>
      </c>
      <c r="Q67" s="237">
        <v>58.9</v>
      </c>
      <c r="R67" s="237">
        <v>0.21350000000000002</v>
      </c>
      <c r="S67" s="238">
        <v>193.5</v>
      </c>
      <c r="T67" s="238">
        <v>30.200000000000003</v>
      </c>
      <c r="U67" s="238">
        <v>108.65</v>
      </c>
      <c r="V67" s="238">
        <v>84.85499999999999</v>
      </c>
      <c r="W67" s="238">
        <v>43.51</v>
      </c>
      <c r="X67" s="238">
        <v>20.61</v>
      </c>
      <c r="Y67" s="238">
        <v>0.14500000000000002</v>
      </c>
      <c r="Z67" s="238">
        <v>0.16</v>
      </c>
      <c r="AA67" s="238">
        <v>12.55</v>
      </c>
      <c r="AB67" s="238">
        <v>2.2949999999999999</v>
      </c>
      <c r="AC67" s="238" t="s">
        <v>93</v>
      </c>
      <c r="AD67" s="238">
        <v>7.6</v>
      </c>
      <c r="AE67" s="238">
        <v>0.10500000000000001</v>
      </c>
      <c r="AF67" s="238">
        <v>3.3</v>
      </c>
      <c r="AG67" s="238">
        <v>7.0050000000000008</v>
      </c>
      <c r="AH67" s="238">
        <v>338.45</v>
      </c>
      <c r="AI67" s="238"/>
      <c r="AJ67" s="238">
        <v>51.005000000000003</v>
      </c>
      <c r="AK67" s="238">
        <v>5.0999999999999996</v>
      </c>
      <c r="AL67" s="238">
        <v>0.12</v>
      </c>
      <c r="AM67" s="238">
        <v>2.4E-2</v>
      </c>
      <c r="AN67" s="238">
        <v>0.23</v>
      </c>
      <c r="AO67" s="238" t="s">
        <v>94</v>
      </c>
      <c r="AP67" s="238" t="s">
        <v>94</v>
      </c>
      <c r="AQ67" s="238" t="s">
        <v>94</v>
      </c>
      <c r="AR67" s="238" t="s">
        <v>94</v>
      </c>
      <c r="AS67" s="238" t="s">
        <v>94</v>
      </c>
      <c r="AT67" s="238" t="s">
        <v>94</v>
      </c>
      <c r="AU67" s="238">
        <v>0.03</v>
      </c>
      <c r="AV67" s="238"/>
      <c r="AW67" s="238"/>
      <c r="AX67" s="238"/>
      <c r="AY67" s="238" t="s">
        <v>93</v>
      </c>
      <c r="AZ67" s="238">
        <v>5.8000000000000003E-2</v>
      </c>
      <c r="BA67" s="238" t="s">
        <v>94</v>
      </c>
      <c r="BB67" s="238">
        <v>0.48</v>
      </c>
      <c r="BC67" s="238"/>
      <c r="BD67" s="238"/>
      <c r="BE67" s="238" t="s">
        <v>94</v>
      </c>
      <c r="BF67" s="238" t="s">
        <v>93</v>
      </c>
      <c r="BG67" s="238" t="s">
        <v>93</v>
      </c>
      <c r="BH67" s="238" t="s">
        <v>93</v>
      </c>
      <c r="BI67" s="238" t="s">
        <v>93</v>
      </c>
      <c r="BJ67" s="238" t="s">
        <v>93</v>
      </c>
      <c r="BK67" s="238" t="s">
        <v>93</v>
      </c>
      <c r="BL67" s="238" t="s">
        <v>94</v>
      </c>
      <c r="BM67" s="238" t="s">
        <v>94</v>
      </c>
      <c r="BN67" s="238" t="s">
        <v>94</v>
      </c>
      <c r="BO67" s="238" t="s">
        <v>94</v>
      </c>
      <c r="BP67" s="238" t="s">
        <v>94</v>
      </c>
      <c r="BQ67" s="238" t="s">
        <v>93</v>
      </c>
      <c r="BR67" s="238" t="s">
        <v>94</v>
      </c>
      <c r="BS67" s="238" t="s">
        <v>94</v>
      </c>
      <c r="BT67" s="238" t="s">
        <v>94</v>
      </c>
      <c r="BU67" s="238" t="s">
        <v>94</v>
      </c>
      <c r="BV67" s="238" t="s">
        <v>93</v>
      </c>
      <c r="BW67" s="238" t="s">
        <v>94</v>
      </c>
      <c r="BX67" s="238" t="s">
        <v>94</v>
      </c>
      <c r="BY67" s="238">
        <v>2367</v>
      </c>
      <c r="BZ67" s="238">
        <v>1200</v>
      </c>
      <c r="CA67" s="238">
        <v>4433</v>
      </c>
      <c r="CB67" s="267">
        <v>1667</v>
      </c>
      <c r="CC67" s="238"/>
      <c r="CD67" s="238">
        <v>474</v>
      </c>
      <c r="CE67" s="238">
        <v>284</v>
      </c>
      <c r="CF67" s="238">
        <v>101</v>
      </c>
      <c r="CG67" s="238">
        <v>1121</v>
      </c>
      <c r="CH67" s="238"/>
      <c r="CI67" s="238"/>
      <c r="CJ67" s="238"/>
      <c r="CK67" s="238"/>
      <c r="CL67" s="238"/>
      <c r="CN67" s="262"/>
    </row>
    <row r="68" spans="1:92" ht="15" customHeight="1" x14ac:dyDescent="0.3">
      <c r="A68" s="100">
        <v>28</v>
      </c>
      <c r="B68" s="251" t="s">
        <v>145</v>
      </c>
      <c r="C68" s="258" t="s">
        <v>183</v>
      </c>
      <c r="D68" s="258"/>
      <c r="E68" s="245" t="s">
        <v>124</v>
      </c>
      <c r="F68" s="246">
        <v>2023</v>
      </c>
      <c r="G68" s="237">
        <v>12.5</v>
      </c>
      <c r="H68" s="237">
        <v>9.379999999999999</v>
      </c>
      <c r="I68" s="237">
        <v>24</v>
      </c>
      <c r="J68" s="237">
        <v>7.89</v>
      </c>
      <c r="K68" s="237">
        <v>490.5</v>
      </c>
      <c r="L68" s="237">
        <v>294</v>
      </c>
      <c r="M68" s="237">
        <v>149.6</v>
      </c>
      <c r="N68" s="237">
        <v>0</v>
      </c>
      <c r="O68" s="237">
        <v>149.6</v>
      </c>
      <c r="P68" s="237">
        <v>66.099999999999994</v>
      </c>
      <c r="Q68" s="237">
        <v>56.35</v>
      </c>
      <c r="R68" s="237">
        <v>0.18675</v>
      </c>
      <c r="S68" s="238">
        <v>203.6</v>
      </c>
      <c r="T68" s="238">
        <v>45</v>
      </c>
      <c r="U68" s="238">
        <v>106.86250000000001</v>
      </c>
      <c r="V68" s="238">
        <v>96.71123</v>
      </c>
      <c r="W68" s="238">
        <v>42.745000000000005</v>
      </c>
      <c r="X68" s="238">
        <v>23.484999999999999</v>
      </c>
      <c r="Y68" s="238">
        <v>0.13</v>
      </c>
      <c r="Z68" s="238">
        <v>0.127</v>
      </c>
      <c r="AA68" s="238">
        <v>12.3985</v>
      </c>
      <c r="AB68" s="238">
        <v>4.0943500000000004</v>
      </c>
      <c r="AC68" s="238" t="s">
        <v>93</v>
      </c>
      <c r="AD68" s="238">
        <v>7.67</v>
      </c>
      <c r="AE68" s="238">
        <v>4</v>
      </c>
      <c r="AF68" s="238">
        <v>11.5</v>
      </c>
      <c r="AG68" s="238">
        <v>7.09</v>
      </c>
      <c r="AH68" s="238">
        <v>301.09000000000003</v>
      </c>
      <c r="AI68" s="238"/>
      <c r="AJ68" s="238">
        <v>45.216269933985444</v>
      </c>
      <c r="AK68" s="238">
        <v>4.5216269933985442</v>
      </c>
      <c r="AL68" s="238">
        <v>0.13</v>
      </c>
      <c r="AM68" s="238">
        <v>2.4E-2</v>
      </c>
      <c r="AN68" s="238">
        <v>0.24</v>
      </c>
      <c r="AO68" s="238" t="s">
        <v>94</v>
      </c>
      <c r="AP68" s="238" t="s">
        <v>94</v>
      </c>
      <c r="AQ68" s="238" t="s">
        <v>94</v>
      </c>
      <c r="AR68" s="238" t="s">
        <v>94</v>
      </c>
      <c r="AS68" s="238">
        <v>2.1000000000000001E-2</v>
      </c>
      <c r="AT68" s="238" t="s">
        <v>94</v>
      </c>
      <c r="AU68" s="238">
        <v>0.05</v>
      </c>
      <c r="AV68" s="238"/>
      <c r="AW68" s="238"/>
      <c r="AX68" s="238"/>
      <c r="AY68" s="238" t="s">
        <v>93</v>
      </c>
      <c r="AZ68" s="238">
        <v>5.7000000000000002E-2</v>
      </c>
      <c r="BA68" s="238" t="s">
        <v>94</v>
      </c>
      <c r="BB68" s="238">
        <v>0.49</v>
      </c>
      <c r="BC68" s="238"/>
      <c r="BD68" s="238"/>
      <c r="BE68" s="238" t="s">
        <v>94</v>
      </c>
      <c r="BF68" s="238" t="s">
        <v>93</v>
      </c>
      <c r="BG68" s="238" t="s">
        <v>93</v>
      </c>
      <c r="BH68" s="238" t="s">
        <v>93</v>
      </c>
      <c r="BI68" s="238" t="s">
        <v>93</v>
      </c>
      <c r="BJ68" s="238" t="s">
        <v>93</v>
      </c>
      <c r="BK68" s="238" t="s">
        <v>93</v>
      </c>
      <c r="BL68" s="238" t="s">
        <v>94</v>
      </c>
      <c r="BM68" s="238" t="s">
        <v>94</v>
      </c>
      <c r="BN68" s="238" t="s">
        <v>94</v>
      </c>
      <c r="BO68" s="238" t="s">
        <v>94</v>
      </c>
      <c r="BP68" s="238" t="s">
        <v>94</v>
      </c>
      <c r="BQ68" s="238" t="s">
        <v>93</v>
      </c>
      <c r="BR68" s="238" t="s">
        <v>94</v>
      </c>
      <c r="BS68" s="238" t="s">
        <v>94</v>
      </c>
      <c r="BT68" s="238" t="s">
        <v>94</v>
      </c>
      <c r="BU68" s="238" t="s">
        <v>94</v>
      </c>
      <c r="BV68" s="238" t="s">
        <v>93</v>
      </c>
      <c r="BW68" s="238" t="s">
        <v>93</v>
      </c>
      <c r="BX68" s="238" t="s">
        <v>94</v>
      </c>
      <c r="BY68" s="238">
        <v>1430</v>
      </c>
      <c r="BZ68" s="238">
        <v>650</v>
      </c>
      <c r="CA68" s="238">
        <v>3450</v>
      </c>
      <c r="CB68" s="267">
        <v>485</v>
      </c>
      <c r="CC68" s="238"/>
      <c r="CD68" s="238">
        <v>629</v>
      </c>
      <c r="CE68" s="238">
        <v>529</v>
      </c>
      <c r="CF68" s="238">
        <v>104</v>
      </c>
      <c r="CG68" s="238">
        <v>1406</v>
      </c>
      <c r="CH68" s="238"/>
      <c r="CI68" s="238"/>
      <c r="CJ68" s="238"/>
      <c r="CK68" s="238"/>
      <c r="CL68" s="238"/>
      <c r="CN68" s="262"/>
    </row>
    <row r="69" spans="1:92" ht="15" customHeight="1" x14ac:dyDescent="0.25">
      <c r="A69" s="100">
        <v>29</v>
      </c>
      <c r="B69" s="251" t="s">
        <v>145</v>
      </c>
      <c r="C69" s="258" t="s">
        <v>184</v>
      </c>
      <c r="D69" s="258"/>
      <c r="E69" s="247" t="s">
        <v>125</v>
      </c>
      <c r="F69" s="246">
        <v>2023</v>
      </c>
      <c r="G69" s="237">
        <v>17.5</v>
      </c>
      <c r="H69" s="237">
        <v>10.365</v>
      </c>
      <c r="I69" s="237">
        <v>23.85</v>
      </c>
      <c r="J69" s="237">
        <v>7.8250000000000002</v>
      </c>
      <c r="K69" s="237">
        <v>425.5</v>
      </c>
      <c r="L69" s="237">
        <v>255</v>
      </c>
      <c r="M69" s="237">
        <v>128</v>
      </c>
      <c r="N69" s="237">
        <v>0</v>
      </c>
      <c r="O69" s="237">
        <v>128</v>
      </c>
      <c r="P69" s="237">
        <v>41.5</v>
      </c>
      <c r="Q69" s="237">
        <v>40.099999999999994</v>
      </c>
      <c r="R69" s="237">
        <v>0.19350000000000001</v>
      </c>
      <c r="S69" s="238">
        <v>141.19999999999999</v>
      </c>
      <c r="T69" s="238">
        <v>19.300000000000011</v>
      </c>
      <c r="U69" s="238">
        <v>89</v>
      </c>
      <c r="V69" s="238">
        <v>51.886800000000008</v>
      </c>
      <c r="W69" s="238">
        <v>35.6</v>
      </c>
      <c r="X69" s="238">
        <v>12.600000000000001</v>
      </c>
      <c r="Y69" s="238">
        <v>0.08</v>
      </c>
      <c r="Z69" s="238">
        <v>0.14000000000000001</v>
      </c>
      <c r="AA69" s="238">
        <v>11.277699999999999</v>
      </c>
      <c r="AB69" s="238">
        <v>2.3675000000000002</v>
      </c>
      <c r="AC69" s="238" t="s">
        <v>93</v>
      </c>
      <c r="AD69" s="238">
        <v>6.75</v>
      </c>
      <c r="AE69" s="238">
        <v>3.5</v>
      </c>
      <c r="AF69" s="238">
        <v>14.024159999999998</v>
      </c>
      <c r="AG69" s="238">
        <v>9.1750000000000007</v>
      </c>
      <c r="AH69" s="238">
        <v>264.17500000000001</v>
      </c>
      <c r="AI69" s="238"/>
      <c r="AJ69" s="238">
        <v>40.40988113000779</v>
      </c>
      <c r="AK69" s="238">
        <v>4.040988113000779</v>
      </c>
      <c r="AL69" s="238">
        <v>0.254</v>
      </c>
      <c r="AM69" s="238">
        <v>8.2000000000000003E-2</v>
      </c>
      <c r="AN69" s="238">
        <v>0.188</v>
      </c>
      <c r="AO69" s="238" t="s">
        <v>94</v>
      </c>
      <c r="AP69" s="238" t="s">
        <v>94</v>
      </c>
      <c r="AQ69" s="238" t="s">
        <v>94</v>
      </c>
      <c r="AR69" s="238" t="s">
        <v>94</v>
      </c>
      <c r="AS69" s="238">
        <v>1.8950000000000002E-2</v>
      </c>
      <c r="AT69" s="238" t="s">
        <v>94</v>
      </c>
      <c r="AU69" s="238">
        <v>5.7000000000000002E-2</v>
      </c>
      <c r="AV69" s="238"/>
      <c r="AW69" s="238"/>
      <c r="AX69" s="238"/>
      <c r="AY69" s="238" t="s">
        <v>93</v>
      </c>
      <c r="AZ69" s="238">
        <v>6.565E-2</v>
      </c>
      <c r="BA69" s="238" t="s">
        <v>94</v>
      </c>
      <c r="BB69" s="238">
        <v>0.43049999999999999</v>
      </c>
      <c r="BC69" s="238"/>
      <c r="BD69" s="238"/>
      <c r="BE69" s="238" t="s">
        <v>94</v>
      </c>
      <c r="BF69" s="238" t="s">
        <v>93</v>
      </c>
      <c r="BG69" s="238" t="s">
        <v>93</v>
      </c>
      <c r="BH69" s="238" t="s">
        <v>93</v>
      </c>
      <c r="BI69" s="238" t="s">
        <v>93</v>
      </c>
      <c r="BJ69" s="238" t="s">
        <v>93</v>
      </c>
      <c r="BK69" s="238" t="s">
        <v>93</v>
      </c>
      <c r="BL69" s="238" t="s">
        <v>94</v>
      </c>
      <c r="BM69" s="238" t="s">
        <v>94</v>
      </c>
      <c r="BN69" s="238" t="s">
        <v>94</v>
      </c>
      <c r="BO69" s="238" t="s">
        <v>94</v>
      </c>
      <c r="BP69" s="238" t="s">
        <v>94</v>
      </c>
      <c r="BQ69" s="238" t="s">
        <v>93</v>
      </c>
      <c r="BR69" s="238" t="s">
        <v>94</v>
      </c>
      <c r="BS69" s="238" t="s">
        <v>94</v>
      </c>
      <c r="BT69" s="238" t="s">
        <v>94</v>
      </c>
      <c r="BU69" s="238" t="s">
        <v>94</v>
      </c>
      <c r="BV69" s="238" t="s">
        <v>93</v>
      </c>
      <c r="BW69" s="238" t="s">
        <v>93</v>
      </c>
      <c r="BX69" s="238" t="s">
        <v>94</v>
      </c>
      <c r="BY69" s="238">
        <v>3720</v>
      </c>
      <c r="BZ69" s="238">
        <v>3050</v>
      </c>
      <c r="CA69" s="238">
        <v>5200</v>
      </c>
      <c r="CB69" s="267">
        <v>1060</v>
      </c>
      <c r="CC69" s="238"/>
      <c r="CD69" s="238">
        <v>314</v>
      </c>
      <c r="CE69" s="238">
        <v>381</v>
      </c>
      <c r="CF69" s="238">
        <v>87</v>
      </c>
      <c r="CG69" s="238">
        <v>904</v>
      </c>
      <c r="CH69" s="238"/>
      <c r="CI69" s="238"/>
      <c r="CJ69" s="238"/>
      <c r="CK69" s="238"/>
      <c r="CL69" s="238"/>
      <c r="CN69" s="262"/>
    </row>
    <row r="70" spans="1:92" ht="15" customHeight="1" x14ac:dyDescent="0.3">
      <c r="A70" s="100">
        <v>30</v>
      </c>
      <c r="B70" s="251" t="s">
        <v>145</v>
      </c>
      <c r="C70" s="258" t="s">
        <v>185</v>
      </c>
      <c r="D70" s="258"/>
      <c r="E70" s="245" t="s">
        <v>126</v>
      </c>
      <c r="F70" s="246">
        <v>2023</v>
      </c>
      <c r="G70" s="237">
        <v>30</v>
      </c>
      <c r="H70" s="237">
        <v>22.35</v>
      </c>
      <c r="I70" s="237">
        <v>25</v>
      </c>
      <c r="J70" s="237">
        <v>7.94</v>
      </c>
      <c r="K70" s="237">
        <v>421</v>
      </c>
      <c r="L70" s="237">
        <v>252.59999999999997</v>
      </c>
      <c r="M70" s="237">
        <v>154</v>
      </c>
      <c r="N70" s="237">
        <v>0</v>
      </c>
      <c r="O70" s="237">
        <v>154</v>
      </c>
      <c r="P70" s="237">
        <v>35.4</v>
      </c>
      <c r="Q70" s="237">
        <v>24.02</v>
      </c>
      <c r="R70" s="237">
        <v>0.16644999999999999</v>
      </c>
      <c r="S70" s="238">
        <v>131.1</v>
      </c>
      <c r="T70" s="238">
        <v>-0.29999999999999716</v>
      </c>
      <c r="U70" s="238">
        <v>85.762500000000003</v>
      </c>
      <c r="V70" s="238">
        <v>45.419481000000005</v>
      </c>
      <c r="W70" s="238">
        <v>34.305</v>
      </c>
      <c r="X70" s="238">
        <v>11.029499999999999</v>
      </c>
      <c r="Y70" s="238">
        <v>0.11</v>
      </c>
      <c r="Z70" s="238">
        <v>0.40265000000000001</v>
      </c>
      <c r="AA70" s="238">
        <v>12.97</v>
      </c>
      <c r="AB70" s="238">
        <v>8.0500000000000007</v>
      </c>
      <c r="AC70" s="238" t="s">
        <v>93</v>
      </c>
      <c r="AD70" s="238">
        <v>6.9700000000000006</v>
      </c>
      <c r="AE70" s="238">
        <v>12.1</v>
      </c>
      <c r="AF70" s="238">
        <v>9.8800000000000008</v>
      </c>
      <c r="AG70" s="238">
        <v>16.5</v>
      </c>
      <c r="AH70" s="238">
        <v>269.10000000000002</v>
      </c>
      <c r="AI70" s="238"/>
      <c r="AJ70" s="238">
        <v>45.304318369066465</v>
      </c>
      <c r="AK70" s="238">
        <v>4.5304318369066472</v>
      </c>
      <c r="AL70" s="238">
        <v>0.15599125823769899</v>
      </c>
      <c r="AM70" s="238">
        <v>1.0999431381795301E-2</v>
      </c>
      <c r="AN70" s="238">
        <v>0.17182470129040101</v>
      </c>
      <c r="AO70" s="238" t="s">
        <v>94</v>
      </c>
      <c r="AP70" s="238" t="s">
        <v>94</v>
      </c>
      <c r="AQ70" s="238" t="s">
        <v>94</v>
      </c>
      <c r="AR70" s="238" t="s">
        <v>94</v>
      </c>
      <c r="AS70" s="238" t="s">
        <v>94</v>
      </c>
      <c r="AT70" s="238" t="s">
        <v>94</v>
      </c>
      <c r="AU70" s="238">
        <v>0.19</v>
      </c>
      <c r="AV70" s="238"/>
      <c r="AW70" s="238"/>
      <c r="AX70" s="238"/>
      <c r="AY70" s="238" t="s">
        <v>93</v>
      </c>
      <c r="AZ70" s="238">
        <v>6.5861075454975798E-2</v>
      </c>
      <c r="BA70" s="238" t="s">
        <v>94</v>
      </c>
      <c r="BB70" s="238">
        <v>0.441</v>
      </c>
      <c r="BC70" s="238"/>
      <c r="BD70" s="238"/>
      <c r="BE70" s="238">
        <v>6.0000000000000001E-3</v>
      </c>
      <c r="BF70" s="238" t="s">
        <v>94</v>
      </c>
      <c r="BG70" s="238" t="s">
        <v>93</v>
      </c>
      <c r="BH70" s="238" t="s">
        <v>94</v>
      </c>
      <c r="BI70" s="238" t="s">
        <v>93</v>
      </c>
      <c r="BJ70" s="238" t="s">
        <v>93</v>
      </c>
      <c r="BK70" s="238" t="s">
        <v>94</v>
      </c>
      <c r="BL70" s="238" t="s">
        <v>94</v>
      </c>
      <c r="BM70" s="238" t="s">
        <v>94</v>
      </c>
      <c r="BN70" s="238" t="s">
        <v>94</v>
      </c>
      <c r="BO70" s="238" t="s">
        <v>94</v>
      </c>
      <c r="BP70" s="238" t="s">
        <v>94</v>
      </c>
      <c r="BQ70" s="238" t="s">
        <v>93</v>
      </c>
      <c r="BR70" s="238" t="s">
        <v>94</v>
      </c>
      <c r="BS70" s="238" t="s">
        <v>94</v>
      </c>
      <c r="BT70" s="238" t="s">
        <v>94</v>
      </c>
      <c r="BU70" s="238" t="s">
        <v>94</v>
      </c>
      <c r="BV70" s="238" t="s">
        <v>94</v>
      </c>
      <c r="BW70" s="238" t="s">
        <v>94</v>
      </c>
      <c r="BX70" s="238" t="s">
        <v>94</v>
      </c>
      <c r="BY70" s="238">
        <v>179925</v>
      </c>
      <c r="BZ70" s="238">
        <v>3450</v>
      </c>
      <c r="CA70" s="238">
        <v>4333</v>
      </c>
      <c r="CB70" s="267">
        <v>655</v>
      </c>
      <c r="CC70" s="238"/>
      <c r="CD70" s="238">
        <v>327</v>
      </c>
      <c r="CE70" s="238">
        <v>74</v>
      </c>
      <c r="CF70" s="238">
        <v>74</v>
      </c>
      <c r="CG70" s="238">
        <v>512</v>
      </c>
      <c r="CH70" s="238"/>
      <c r="CI70" s="238"/>
      <c r="CJ70" s="238"/>
      <c r="CK70" s="238"/>
      <c r="CL70" s="238"/>
      <c r="CN70" s="262"/>
    </row>
    <row r="71" spans="1:92" ht="15" customHeight="1" x14ac:dyDescent="0.3">
      <c r="A71" s="100">
        <v>31</v>
      </c>
      <c r="B71" s="251" t="s">
        <v>145</v>
      </c>
      <c r="C71" s="258" t="s">
        <v>186</v>
      </c>
      <c r="D71" s="258"/>
      <c r="E71" s="245" t="s">
        <v>127</v>
      </c>
      <c r="F71" s="246">
        <v>2023</v>
      </c>
      <c r="G71" s="237">
        <v>10</v>
      </c>
      <c r="H71" s="237">
        <v>11.7</v>
      </c>
      <c r="I71" s="237">
        <v>30.2</v>
      </c>
      <c r="J71" s="237">
        <v>8.02</v>
      </c>
      <c r="K71" s="237">
        <v>509</v>
      </c>
      <c r="L71" s="237">
        <v>305.39999999999998</v>
      </c>
      <c r="M71" s="237">
        <v>131</v>
      </c>
      <c r="N71" s="237" t="s">
        <v>94</v>
      </c>
      <c r="O71" s="237">
        <v>131</v>
      </c>
      <c r="P71" s="237">
        <v>51.1</v>
      </c>
      <c r="Q71" s="237">
        <v>62.814999999999998</v>
      </c>
      <c r="R71" s="237">
        <v>0.34355000000000002</v>
      </c>
      <c r="S71" s="238">
        <v>140.19999999999999</v>
      </c>
      <c r="T71" s="238">
        <v>16.700000000000003</v>
      </c>
      <c r="U71" s="238">
        <v>81.474999999999994</v>
      </c>
      <c r="V71" s="238">
        <v>58.784450000000007</v>
      </c>
      <c r="W71" s="238">
        <v>32.590000000000003</v>
      </c>
      <c r="X71" s="238">
        <v>14.275</v>
      </c>
      <c r="Y71" s="238">
        <v>0.48</v>
      </c>
      <c r="Z71" s="238">
        <v>0.20500000000000002</v>
      </c>
      <c r="AA71" s="238">
        <v>12.83</v>
      </c>
      <c r="AB71" s="238">
        <v>5.2115</v>
      </c>
      <c r="AC71" s="238" t="s">
        <v>93</v>
      </c>
      <c r="AD71" s="238">
        <v>7.125</v>
      </c>
      <c r="AE71" s="238">
        <v>5.52</v>
      </c>
      <c r="AF71" s="238">
        <v>13.79</v>
      </c>
      <c r="AG71" s="238">
        <v>8.9</v>
      </c>
      <c r="AH71" s="238">
        <v>314.29999999999995</v>
      </c>
      <c r="AI71" s="238"/>
      <c r="AJ71" s="238">
        <v>57.987477401399808</v>
      </c>
      <c r="AK71" s="238">
        <v>5.7987477401399801</v>
      </c>
      <c r="AL71" s="238">
        <v>0.06</v>
      </c>
      <c r="AM71" s="238" t="s">
        <v>94</v>
      </c>
      <c r="AN71" s="238">
        <v>8.6999999999999994E-2</v>
      </c>
      <c r="AO71" s="238" t="s">
        <v>94</v>
      </c>
      <c r="AP71" s="238" t="s">
        <v>94</v>
      </c>
      <c r="AQ71" s="238" t="s">
        <v>94</v>
      </c>
      <c r="AR71" s="238" t="s">
        <v>94</v>
      </c>
      <c r="AS71" s="238" t="s">
        <v>94</v>
      </c>
      <c r="AT71" s="238" t="s">
        <v>94</v>
      </c>
      <c r="AU71" s="238">
        <v>0.04</v>
      </c>
      <c r="AV71" s="238"/>
      <c r="AW71" s="238"/>
      <c r="AX71" s="238"/>
      <c r="AY71" s="238" t="s">
        <v>93</v>
      </c>
      <c r="AZ71" s="238">
        <v>0.05</v>
      </c>
      <c r="BA71" s="238" t="s">
        <v>94</v>
      </c>
      <c r="BB71" s="238" t="s">
        <v>94</v>
      </c>
      <c r="BC71" s="238"/>
      <c r="BD71" s="238"/>
      <c r="BE71" s="238">
        <v>8.0000000000000002E-3</v>
      </c>
      <c r="BF71" s="238" t="s">
        <v>93</v>
      </c>
      <c r="BG71" s="238" t="s">
        <v>93</v>
      </c>
      <c r="BH71" s="238" t="s">
        <v>93</v>
      </c>
      <c r="BI71" s="238" t="s">
        <v>93</v>
      </c>
      <c r="BJ71" s="238" t="s">
        <v>93</v>
      </c>
      <c r="BK71" s="238" t="s">
        <v>93</v>
      </c>
      <c r="BL71" s="238" t="s">
        <v>94</v>
      </c>
      <c r="BM71" s="238" t="s">
        <v>94</v>
      </c>
      <c r="BN71" s="238" t="s">
        <v>94</v>
      </c>
      <c r="BO71" s="238" t="s">
        <v>94</v>
      </c>
      <c r="BP71" s="238" t="s">
        <v>94</v>
      </c>
      <c r="BQ71" s="238" t="s">
        <v>93</v>
      </c>
      <c r="BR71" s="238" t="s">
        <v>94</v>
      </c>
      <c r="BS71" s="238" t="s">
        <v>94</v>
      </c>
      <c r="BT71" s="238" t="s">
        <v>94</v>
      </c>
      <c r="BU71" s="238" t="s">
        <v>94</v>
      </c>
      <c r="BV71" s="238" t="s">
        <v>94</v>
      </c>
      <c r="BW71" s="238" t="s">
        <v>93</v>
      </c>
      <c r="BX71" s="238" t="s">
        <v>94</v>
      </c>
      <c r="BY71" s="238">
        <v>6200</v>
      </c>
      <c r="BZ71" s="238">
        <v>5400</v>
      </c>
      <c r="CA71" s="238">
        <v>6000</v>
      </c>
      <c r="CB71" s="267">
        <v>533</v>
      </c>
      <c r="CC71" s="238"/>
      <c r="CD71" s="238">
        <v>383</v>
      </c>
      <c r="CE71" s="238">
        <v>105</v>
      </c>
      <c r="CF71" s="238">
        <v>378</v>
      </c>
      <c r="CG71" s="238">
        <v>891</v>
      </c>
      <c r="CH71" s="238"/>
      <c r="CI71" s="238"/>
      <c r="CJ71" s="238"/>
      <c r="CK71" s="238"/>
      <c r="CL71" s="238"/>
      <c r="CN71" s="262"/>
    </row>
    <row r="72" spans="1:92" ht="15" customHeight="1" x14ac:dyDescent="0.25">
      <c r="A72" s="100">
        <v>32</v>
      </c>
      <c r="B72" s="251" t="s">
        <v>145</v>
      </c>
      <c r="C72" s="258" t="s">
        <v>187</v>
      </c>
      <c r="D72" s="258"/>
      <c r="E72" s="247" t="s">
        <v>128</v>
      </c>
      <c r="F72" s="246">
        <v>2023</v>
      </c>
      <c r="G72" s="238">
        <v>12.5</v>
      </c>
      <c r="H72" s="238">
        <v>14.45</v>
      </c>
      <c r="I72" s="238">
        <v>28.6</v>
      </c>
      <c r="J72" s="238">
        <v>7.8949999999999996</v>
      </c>
      <c r="K72" s="238">
        <v>492</v>
      </c>
      <c r="L72" s="238">
        <v>294.5</v>
      </c>
      <c r="M72" s="238">
        <v>144.5</v>
      </c>
      <c r="N72" s="238">
        <v>0</v>
      </c>
      <c r="O72" s="238">
        <v>144.5</v>
      </c>
      <c r="P72" s="238">
        <v>48</v>
      </c>
      <c r="Q72" s="238">
        <v>39.975000000000001</v>
      </c>
      <c r="R72" s="238">
        <v>0.12520000000000001</v>
      </c>
      <c r="S72" s="238">
        <v>143.80000000000001</v>
      </c>
      <c r="T72" s="238">
        <v>2.7000000000000028</v>
      </c>
      <c r="U72" s="238">
        <v>82.887499999999989</v>
      </c>
      <c r="V72" s="238">
        <v>61.131710000000005</v>
      </c>
      <c r="W72" s="238">
        <v>33.155000000000001</v>
      </c>
      <c r="X72" s="238">
        <v>14.844999999999999</v>
      </c>
      <c r="Y72" s="238">
        <v>0.19</v>
      </c>
      <c r="Z72" s="238">
        <v>0.21450000000000002</v>
      </c>
      <c r="AA72" s="238">
        <v>9.370000000000001</v>
      </c>
      <c r="AB72" s="238">
        <v>5.7350000000000003</v>
      </c>
      <c r="AC72" s="238" t="s">
        <v>93</v>
      </c>
      <c r="AD72" s="238">
        <v>6.9</v>
      </c>
      <c r="AE72" s="238">
        <v>3.14</v>
      </c>
      <c r="AF72" s="238">
        <v>7.5449999999999999</v>
      </c>
      <c r="AG72" s="238">
        <v>9.35</v>
      </c>
      <c r="AH72" s="238">
        <v>303.85000000000002</v>
      </c>
      <c r="AI72" s="238"/>
      <c r="AJ72" s="238">
        <v>49.894561246286571</v>
      </c>
      <c r="AK72" s="238">
        <v>4.9894561246286573</v>
      </c>
      <c r="AL72" s="238">
        <v>0.20599999999999999</v>
      </c>
      <c r="AM72" s="238" t="s">
        <v>94</v>
      </c>
      <c r="AN72" s="238">
        <v>0.69374999999999998</v>
      </c>
      <c r="AO72" s="238" t="s">
        <v>94</v>
      </c>
      <c r="AP72" s="238">
        <v>6.6664000000000003E-3</v>
      </c>
      <c r="AQ72" s="238" t="s">
        <v>94</v>
      </c>
      <c r="AR72" s="238" t="s">
        <v>94</v>
      </c>
      <c r="AS72" s="238">
        <v>2.0855999999999996E-2</v>
      </c>
      <c r="AT72" s="238" t="s">
        <v>94</v>
      </c>
      <c r="AU72" s="238" t="s">
        <v>94</v>
      </c>
      <c r="AV72" s="238"/>
      <c r="AW72" s="238"/>
      <c r="AX72" s="238"/>
      <c r="AY72" s="238" t="s">
        <v>93</v>
      </c>
      <c r="AZ72" s="238">
        <v>7.7871499999999996E-2</v>
      </c>
      <c r="BA72" s="238" t="s">
        <v>94</v>
      </c>
      <c r="BB72" s="238" t="s">
        <v>94</v>
      </c>
      <c r="BC72" s="238"/>
      <c r="BD72" s="238"/>
      <c r="BE72" s="238">
        <v>8.9999999999999993E-3</v>
      </c>
      <c r="BF72" s="238" t="s">
        <v>93</v>
      </c>
      <c r="BG72" s="238" t="s">
        <v>93</v>
      </c>
      <c r="BH72" s="238" t="s">
        <v>94</v>
      </c>
      <c r="BI72" s="238" t="s">
        <v>93</v>
      </c>
      <c r="BJ72" s="238" t="s">
        <v>93</v>
      </c>
      <c r="BK72" s="238" t="s">
        <v>93</v>
      </c>
      <c r="BL72" s="238" t="s">
        <v>94</v>
      </c>
      <c r="BM72" s="238" t="s">
        <v>94</v>
      </c>
      <c r="BN72" s="238" t="s">
        <v>94</v>
      </c>
      <c r="BO72" s="238" t="s">
        <v>94</v>
      </c>
      <c r="BP72" s="238" t="s">
        <v>94</v>
      </c>
      <c r="BQ72" s="238" t="s">
        <v>93</v>
      </c>
      <c r="BR72" s="238" t="s">
        <v>94</v>
      </c>
      <c r="BS72" s="238" t="s">
        <v>94</v>
      </c>
      <c r="BT72" s="238" t="s">
        <v>94</v>
      </c>
      <c r="BU72" s="238" t="s">
        <v>94</v>
      </c>
      <c r="BV72" s="238" t="s">
        <v>94</v>
      </c>
      <c r="BW72" s="238" t="s">
        <v>93</v>
      </c>
      <c r="BX72" s="238" t="s">
        <v>94</v>
      </c>
      <c r="BY72" s="238">
        <v>5480</v>
      </c>
      <c r="BZ72" s="238">
        <v>500</v>
      </c>
      <c r="CA72" s="238">
        <v>17100</v>
      </c>
      <c r="CB72" s="267">
        <v>105</v>
      </c>
      <c r="CC72" s="238"/>
      <c r="CD72" s="238">
        <v>272</v>
      </c>
      <c r="CE72" s="238">
        <v>104</v>
      </c>
      <c r="CF72" s="238">
        <v>325</v>
      </c>
      <c r="CG72" s="238">
        <v>746</v>
      </c>
      <c r="CH72" s="238"/>
      <c r="CI72" s="238"/>
      <c r="CJ72" s="238"/>
      <c r="CK72" s="238"/>
      <c r="CL72" s="238"/>
      <c r="CN72" s="262"/>
    </row>
    <row r="73" spans="1:92" ht="15" customHeight="1" x14ac:dyDescent="0.3">
      <c r="A73" s="100">
        <v>33</v>
      </c>
      <c r="B73" s="251" t="s">
        <v>145</v>
      </c>
      <c r="C73" s="258" t="s">
        <v>188</v>
      </c>
      <c r="D73" s="258"/>
      <c r="E73" s="245" t="s">
        <v>129</v>
      </c>
      <c r="F73" s="246">
        <v>2023</v>
      </c>
      <c r="G73" s="238">
        <v>12.5</v>
      </c>
      <c r="H73" s="238">
        <v>22.25</v>
      </c>
      <c r="I73" s="238">
        <v>26.05</v>
      </c>
      <c r="J73" s="238">
        <v>7.46</v>
      </c>
      <c r="K73" s="238">
        <v>503</v>
      </c>
      <c r="L73" s="238">
        <v>326.7</v>
      </c>
      <c r="M73" s="238">
        <v>144</v>
      </c>
      <c r="N73" s="238">
        <v>0</v>
      </c>
      <c r="O73" s="238">
        <v>144</v>
      </c>
      <c r="P73" s="238">
        <v>45.650000000000006</v>
      </c>
      <c r="Q73" s="238">
        <v>44.85</v>
      </c>
      <c r="R73" s="238">
        <v>0.16010000000000002</v>
      </c>
      <c r="S73" s="238">
        <v>148</v>
      </c>
      <c r="T73" s="238">
        <v>14.400000000000006</v>
      </c>
      <c r="U73" s="238">
        <v>87.075000000000003</v>
      </c>
      <c r="V73" s="238">
        <v>61.008170000000007</v>
      </c>
      <c r="W73" s="238">
        <v>34.83</v>
      </c>
      <c r="X73" s="238">
        <v>14.815000000000001</v>
      </c>
      <c r="Y73" s="238">
        <v>0.25</v>
      </c>
      <c r="Z73" s="238">
        <v>0.13150000000000001</v>
      </c>
      <c r="AA73" s="238">
        <v>4.8105000000000002</v>
      </c>
      <c r="AB73" s="238">
        <v>8.0905000000000005</v>
      </c>
      <c r="AC73" s="238" t="s">
        <v>93</v>
      </c>
      <c r="AD73" s="238">
        <v>7.0649999999999995</v>
      </c>
      <c r="AE73" s="238">
        <v>4.8390000000000004</v>
      </c>
      <c r="AF73" s="238">
        <v>12.097999999999999</v>
      </c>
      <c r="AG73" s="238">
        <v>12.7</v>
      </c>
      <c r="AH73" s="238">
        <v>339.4</v>
      </c>
      <c r="AI73" s="238"/>
      <c r="AJ73" s="238">
        <v>46.423490763739103</v>
      </c>
      <c r="AK73" s="238">
        <v>4.6423490763739101</v>
      </c>
      <c r="AL73" s="238">
        <v>0.14000000000000001</v>
      </c>
      <c r="AM73" s="238" t="s">
        <v>94</v>
      </c>
      <c r="AN73" s="238">
        <v>0.21199999999999999</v>
      </c>
      <c r="AO73" s="238" t="s">
        <v>94</v>
      </c>
      <c r="AP73" s="238">
        <v>2.5999999999999999E-2</v>
      </c>
      <c r="AQ73" s="238" t="s">
        <v>94</v>
      </c>
      <c r="AR73" s="238" t="s">
        <v>94</v>
      </c>
      <c r="AS73" s="238">
        <v>0.02</v>
      </c>
      <c r="AT73" s="238" t="s">
        <v>94</v>
      </c>
      <c r="AU73" s="238">
        <v>4.1999999999999996E-2</v>
      </c>
      <c r="AV73" s="238"/>
      <c r="AW73" s="238"/>
      <c r="AX73" s="238"/>
      <c r="AY73" s="238" t="s">
        <v>93</v>
      </c>
      <c r="AZ73" s="238">
        <v>4.8500000000000001E-2</v>
      </c>
      <c r="BA73" s="238" t="s">
        <v>94</v>
      </c>
      <c r="BB73" s="238" t="s">
        <v>94</v>
      </c>
      <c r="BC73" s="238"/>
      <c r="BD73" s="238"/>
      <c r="BE73" s="238">
        <v>8.5000000000000006E-3</v>
      </c>
      <c r="BF73" s="238" t="s">
        <v>93</v>
      </c>
      <c r="BG73" s="238" t="s">
        <v>93</v>
      </c>
      <c r="BH73" s="238" t="s">
        <v>94</v>
      </c>
      <c r="BI73" s="238" t="s">
        <v>93</v>
      </c>
      <c r="BJ73" s="238" t="s">
        <v>93</v>
      </c>
      <c r="BK73" s="238" t="s">
        <v>93</v>
      </c>
      <c r="BL73" s="238" t="s">
        <v>94</v>
      </c>
      <c r="BM73" s="238" t="s">
        <v>94</v>
      </c>
      <c r="BN73" s="238" t="s">
        <v>94</v>
      </c>
      <c r="BO73" s="238" t="s">
        <v>94</v>
      </c>
      <c r="BP73" s="238" t="s">
        <v>94</v>
      </c>
      <c r="BQ73" s="238" t="s">
        <v>93</v>
      </c>
      <c r="BR73" s="238" t="s">
        <v>94</v>
      </c>
      <c r="BS73" s="238" t="s">
        <v>94</v>
      </c>
      <c r="BT73" s="238" t="s">
        <v>94</v>
      </c>
      <c r="BU73" s="238" t="s">
        <v>94</v>
      </c>
      <c r="BV73" s="238" t="s">
        <v>94</v>
      </c>
      <c r="BW73" s="238" t="s">
        <v>93</v>
      </c>
      <c r="BX73" s="238" t="s">
        <v>94</v>
      </c>
      <c r="BY73" s="238">
        <v>6725</v>
      </c>
      <c r="BZ73" s="238">
        <v>2100</v>
      </c>
      <c r="CA73" s="238">
        <v>6225</v>
      </c>
      <c r="CB73" s="267">
        <v>333</v>
      </c>
      <c r="CC73" s="238"/>
      <c r="CD73" s="238">
        <v>199</v>
      </c>
      <c r="CE73" s="238">
        <v>25</v>
      </c>
      <c r="CF73" s="238">
        <v>11</v>
      </c>
      <c r="CG73" s="238">
        <v>253</v>
      </c>
      <c r="CH73" s="238"/>
      <c r="CI73" s="238"/>
      <c r="CJ73" s="238"/>
      <c r="CK73" s="238"/>
      <c r="CL73" s="238"/>
      <c r="CN73" s="262"/>
    </row>
    <row r="74" spans="1:92" ht="15" customHeight="1" x14ac:dyDescent="0.3">
      <c r="A74" s="100">
        <v>34</v>
      </c>
      <c r="B74" s="251" t="s">
        <v>145</v>
      </c>
      <c r="C74" s="258" t="s">
        <v>189</v>
      </c>
      <c r="D74" s="258"/>
      <c r="E74" s="245" t="s">
        <v>130</v>
      </c>
      <c r="F74" s="246">
        <v>2023</v>
      </c>
      <c r="G74" s="238">
        <v>15</v>
      </c>
      <c r="H74" s="238">
        <v>15.600000000000001</v>
      </c>
      <c r="I74" s="238">
        <v>27.25</v>
      </c>
      <c r="J74" s="238">
        <v>7.8250000000000002</v>
      </c>
      <c r="K74" s="238">
        <v>573.5</v>
      </c>
      <c r="L74" s="238">
        <v>344.3</v>
      </c>
      <c r="M74" s="238">
        <v>150</v>
      </c>
      <c r="N74" s="238">
        <v>0</v>
      </c>
      <c r="O74" s="238">
        <v>150</v>
      </c>
      <c r="P74" s="238">
        <v>55.6</v>
      </c>
      <c r="Q74" s="238">
        <v>62.025000000000006</v>
      </c>
      <c r="R74" s="238">
        <v>0.2225</v>
      </c>
      <c r="S74" s="238">
        <v>170</v>
      </c>
      <c r="T74" s="238">
        <v>25.400000000000006</v>
      </c>
      <c r="U74" s="238">
        <v>102.05</v>
      </c>
      <c r="V74" s="238">
        <v>68.008769999999998</v>
      </c>
      <c r="W74" s="238">
        <v>40.82</v>
      </c>
      <c r="X74" s="238">
        <v>16.515000000000001</v>
      </c>
      <c r="Y74" s="238">
        <v>0.30000000000000004</v>
      </c>
      <c r="Z74" s="238">
        <v>0.13400000000000001</v>
      </c>
      <c r="AA74" s="238">
        <v>10.734999999999999</v>
      </c>
      <c r="AB74" s="238">
        <v>7.6330000000000009</v>
      </c>
      <c r="AC74" s="238" t="s">
        <v>93</v>
      </c>
      <c r="AD74" s="238">
        <v>7.0600000000000005</v>
      </c>
      <c r="AE74" s="238">
        <v>3.7549999999999999</v>
      </c>
      <c r="AF74" s="238">
        <v>10.53</v>
      </c>
      <c r="AG74" s="238">
        <v>10.335000000000001</v>
      </c>
      <c r="AH74" s="238">
        <v>354.63499999999999</v>
      </c>
      <c r="AI74" s="238"/>
      <c r="AJ74" s="238">
        <v>55.095831444178174</v>
      </c>
      <c r="AK74" s="238">
        <v>5.5095831444178174</v>
      </c>
      <c r="AL74" s="238">
        <v>0.25</v>
      </c>
      <c r="AM74" s="238" t="s">
        <v>94</v>
      </c>
      <c r="AN74" s="238">
        <v>0.78</v>
      </c>
      <c r="AO74" s="238" t="s">
        <v>94</v>
      </c>
      <c r="AP74" s="238">
        <v>8.0000000000000002E-3</v>
      </c>
      <c r="AQ74" s="238" t="s">
        <v>94</v>
      </c>
      <c r="AR74" s="238" t="s">
        <v>94</v>
      </c>
      <c r="AS74" s="238">
        <v>2.0855999999999996E-2</v>
      </c>
      <c r="AT74" s="238" t="s">
        <v>94</v>
      </c>
      <c r="AU74" s="238" t="s">
        <v>94</v>
      </c>
      <c r="AV74" s="238"/>
      <c r="AW74" s="238"/>
      <c r="AX74" s="238"/>
      <c r="AY74" s="238" t="s">
        <v>93</v>
      </c>
      <c r="AZ74" s="238">
        <v>7.9000000000000001E-2</v>
      </c>
      <c r="BA74" s="238" t="s">
        <v>94</v>
      </c>
      <c r="BB74" s="238" t="s">
        <v>94</v>
      </c>
      <c r="BC74" s="238"/>
      <c r="BD74" s="238" t="s">
        <v>93</v>
      </c>
      <c r="BE74" s="238">
        <v>8.9999999999999993E-3</v>
      </c>
      <c r="BF74" s="238" t="s">
        <v>93</v>
      </c>
      <c r="BG74" s="238" t="s">
        <v>93</v>
      </c>
      <c r="BH74" s="238" t="s">
        <v>94</v>
      </c>
      <c r="BI74" s="238" t="s">
        <v>93</v>
      </c>
      <c r="BJ74" s="238" t="s">
        <v>93</v>
      </c>
      <c r="BK74" s="238" t="s">
        <v>93</v>
      </c>
      <c r="BL74" s="238" t="s">
        <v>94</v>
      </c>
      <c r="BM74" s="238" t="s">
        <v>94</v>
      </c>
      <c r="BN74" s="238" t="s">
        <v>94</v>
      </c>
      <c r="BO74" s="238" t="s">
        <v>94</v>
      </c>
      <c r="BP74" s="238" t="s">
        <v>94</v>
      </c>
      <c r="BQ74" s="238" t="s">
        <v>93</v>
      </c>
      <c r="BR74" s="238" t="s">
        <v>94</v>
      </c>
      <c r="BS74" s="238" t="s">
        <v>94</v>
      </c>
      <c r="BT74" s="238" t="s">
        <v>94</v>
      </c>
      <c r="BU74" s="238" t="s">
        <v>93</v>
      </c>
      <c r="BV74" s="238" t="s">
        <v>94</v>
      </c>
      <c r="BW74" s="238" t="s">
        <v>93</v>
      </c>
      <c r="BX74" s="238" t="s">
        <v>94</v>
      </c>
      <c r="BY74" s="238">
        <v>2443</v>
      </c>
      <c r="BZ74" s="238">
        <v>1200</v>
      </c>
      <c r="CA74" s="238">
        <v>6775</v>
      </c>
      <c r="CB74" s="267">
        <v>375</v>
      </c>
      <c r="CC74" s="238" t="s">
        <v>93</v>
      </c>
      <c r="CD74" s="238">
        <v>158</v>
      </c>
      <c r="CE74" s="238">
        <v>53</v>
      </c>
      <c r="CF74" s="238">
        <v>18</v>
      </c>
      <c r="CG74" s="238">
        <v>261</v>
      </c>
      <c r="CH74" s="238"/>
      <c r="CI74" s="238"/>
      <c r="CJ74" s="238"/>
      <c r="CK74" s="238"/>
      <c r="CL74" s="238"/>
      <c r="CN74" s="262"/>
    </row>
    <row r="75" spans="1:92" ht="15" customHeight="1" x14ac:dyDescent="0.25">
      <c r="A75" s="100">
        <v>35</v>
      </c>
      <c r="B75" s="251" t="s">
        <v>145</v>
      </c>
      <c r="C75" s="258" t="s">
        <v>190</v>
      </c>
      <c r="D75" s="258"/>
      <c r="E75" s="247" t="s">
        <v>131</v>
      </c>
      <c r="F75" s="246">
        <v>2023</v>
      </c>
      <c r="G75" s="238">
        <v>15</v>
      </c>
      <c r="H75" s="238">
        <v>16.5</v>
      </c>
      <c r="I75" s="238">
        <v>27.45</v>
      </c>
      <c r="J75" s="238">
        <v>7.97</v>
      </c>
      <c r="K75" s="238">
        <v>613.5</v>
      </c>
      <c r="L75" s="238">
        <v>368.1</v>
      </c>
      <c r="M75" s="238">
        <v>163.5</v>
      </c>
      <c r="N75" s="238">
        <v>0</v>
      </c>
      <c r="O75" s="238">
        <v>163.5</v>
      </c>
      <c r="P75" s="238">
        <v>66.900000000000006</v>
      </c>
      <c r="Q75" s="238">
        <v>61.65</v>
      </c>
      <c r="R75" s="238">
        <v>0.2475</v>
      </c>
      <c r="S75" s="238">
        <v>182.4</v>
      </c>
      <c r="T75" s="238">
        <v>25.300000000000011</v>
      </c>
      <c r="U75" s="238">
        <v>97.9375</v>
      </c>
      <c r="V75" s="238">
        <v>83.924840000000003</v>
      </c>
      <c r="W75" s="238">
        <v>39.174999999999997</v>
      </c>
      <c r="X75" s="238">
        <v>20.38</v>
      </c>
      <c r="Y75" s="238">
        <v>0.30000000000000004</v>
      </c>
      <c r="Z75" s="238">
        <v>0.24</v>
      </c>
      <c r="AA75" s="238">
        <v>21.35</v>
      </c>
      <c r="AB75" s="238">
        <v>10.36</v>
      </c>
      <c r="AC75" s="238" t="s">
        <v>93</v>
      </c>
      <c r="AD75" s="238">
        <v>7.01</v>
      </c>
      <c r="AE75" s="238">
        <v>5.0891285714285717</v>
      </c>
      <c r="AF75" s="238">
        <v>14.887400000000001</v>
      </c>
      <c r="AG75" s="238">
        <v>10.6333</v>
      </c>
      <c r="AH75" s="238">
        <v>378.73329999999999</v>
      </c>
      <c r="AI75" s="238"/>
      <c r="AJ75" s="238">
        <v>65.881593511909486</v>
      </c>
      <c r="AK75" s="238">
        <v>6.5881593511909493</v>
      </c>
      <c r="AL75" s="238">
        <v>0.28000000000000003</v>
      </c>
      <c r="AM75" s="238" t="s">
        <v>94</v>
      </c>
      <c r="AN75" s="238">
        <v>0.92</v>
      </c>
      <c r="AO75" s="238" t="s">
        <v>94</v>
      </c>
      <c r="AP75" s="238">
        <v>5.0000000000000001E-3</v>
      </c>
      <c r="AQ75" s="238" t="s">
        <v>94</v>
      </c>
      <c r="AR75" s="238" t="s">
        <v>94</v>
      </c>
      <c r="AS75" s="238">
        <v>1.7000000000000001E-2</v>
      </c>
      <c r="AT75" s="238" t="s">
        <v>94</v>
      </c>
      <c r="AU75" s="238" t="s">
        <v>94</v>
      </c>
      <c r="AV75" s="238"/>
      <c r="AW75" s="238"/>
      <c r="AX75" s="238"/>
      <c r="AY75" s="238" t="s">
        <v>93</v>
      </c>
      <c r="AZ75" s="238">
        <v>8.2199999999999995E-2</v>
      </c>
      <c r="BA75" s="238" t="s">
        <v>94</v>
      </c>
      <c r="BB75" s="238" t="s">
        <v>94</v>
      </c>
      <c r="BC75" s="238"/>
      <c r="BD75" s="238" t="s">
        <v>93</v>
      </c>
      <c r="BE75" s="238">
        <v>0.01</v>
      </c>
      <c r="BF75" s="238" t="s">
        <v>93</v>
      </c>
      <c r="BG75" s="238" t="s">
        <v>93</v>
      </c>
      <c r="BH75" s="238" t="s">
        <v>94</v>
      </c>
      <c r="BI75" s="238" t="s">
        <v>93</v>
      </c>
      <c r="BJ75" s="238" t="s">
        <v>93</v>
      </c>
      <c r="BK75" s="238" t="s">
        <v>93</v>
      </c>
      <c r="BL75" s="238" t="s">
        <v>94</v>
      </c>
      <c r="BM75" s="238" t="s">
        <v>94</v>
      </c>
      <c r="BN75" s="238" t="s">
        <v>94</v>
      </c>
      <c r="BO75" s="238" t="s">
        <v>94</v>
      </c>
      <c r="BP75" s="238" t="s">
        <v>94</v>
      </c>
      <c r="BQ75" s="238" t="s">
        <v>93</v>
      </c>
      <c r="BR75" s="238" t="s">
        <v>94</v>
      </c>
      <c r="BS75" s="238" t="s">
        <v>94</v>
      </c>
      <c r="BT75" s="238" t="s">
        <v>94</v>
      </c>
      <c r="BU75" s="238" t="s">
        <v>94</v>
      </c>
      <c r="BV75" s="238" t="s">
        <v>93</v>
      </c>
      <c r="BW75" s="238" t="s">
        <v>94</v>
      </c>
      <c r="BX75" s="238" t="s">
        <v>94</v>
      </c>
      <c r="BY75" s="238">
        <v>6400</v>
      </c>
      <c r="BZ75" s="238">
        <v>13000</v>
      </c>
      <c r="CA75" s="238">
        <v>9900</v>
      </c>
      <c r="CB75" s="267">
        <v>528</v>
      </c>
      <c r="CC75" s="238" t="s">
        <v>93</v>
      </c>
      <c r="CD75" s="238">
        <v>137</v>
      </c>
      <c r="CE75" s="238">
        <v>54</v>
      </c>
      <c r="CF75" s="238">
        <v>38</v>
      </c>
      <c r="CG75" s="238">
        <v>257</v>
      </c>
      <c r="CH75" s="238"/>
      <c r="CI75" s="238"/>
      <c r="CJ75" s="238"/>
      <c r="CK75" s="238"/>
      <c r="CL75" s="238"/>
      <c r="CN75" s="262"/>
    </row>
    <row r="76" spans="1:92" ht="15" customHeight="1" x14ac:dyDescent="0.3">
      <c r="A76" s="100">
        <v>36</v>
      </c>
      <c r="B76" s="251" t="s">
        <v>145</v>
      </c>
      <c r="C76" s="258" t="s">
        <v>191</v>
      </c>
      <c r="D76" s="258"/>
      <c r="E76" s="245" t="s">
        <v>132</v>
      </c>
      <c r="F76" s="246">
        <v>2023</v>
      </c>
      <c r="G76" s="238">
        <v>15</v>
      </c>
      <c r="H76" s="238">
        <v>15.7</v>
      </c>
      <c r="I76" s="238">
        <v>22.35</v>
      </c>
      <c r="J76" s="238">
        <v>7.75</v>
      </c>
      <c r="K76" s="238">
        <v>688</v>
      </c>
      <c r="L76" s="238">
        <v>406.29999999999995</v>
      </c>
      <c r="M76" s="238">
        <v>159.5</v>
      </c>
      <c r="N76" s="238">
        <v>0</v>
      </c>
      <c r="O76" s="238">
        <v>159.5</v>
      </c>
      <c r="P76" s="238">
        <v>86.4</v>
      </c>
      <c r="Q76" s="238">
        <v>74.843500000000006</v>
      </c>
      <c r="R76" s="238">
        <v>0.39439999999999997</v>
      </c>
      <c r="S76" s="238">
        <v>205.3</v>
      </c>
      <c r="T76" s="238">
        <v>46.600000000000009</v>
      </c>
      <c r="U76" s="238">
        <v>124.22499999999999</v>
      </c>
      <c r="V76" s="238">
        <v>81.145190000000014</v>
      </c>
      <c r="W76" s="238">
        <v>49.69</v>
      </c>
      <c r="X76" s="238">
        <v>19.704999999999998</v>
      </c>
      <c r="Y76" s="238">
        <v>0.26</v>
      </c>
      <c r="Z76" s="238">
        <v>0.53890000000000005</v>
      </c>
      <c r="AA76" s="238">
        <v>16.100000000000001</v>
      </c>
      <c r="AB76" s="238">
        <v>10.600000000000001</v>
      </c>
      <c r="AC76" s="238">
        <v>0.2</v>
      </c>
      <c r="AD76" s="238">
        <v>6.7</v>
      </c>
      <c r="AE76" s="238">
        <v>3.6259761904761909</v>
      </c>
      <c r="AF76" s="238">
        <v>10.519</v>
      </c>
      <c r="AG76" s="238">
        <v>7.5</v>
      </c>
      <c r="AH76" s="238">
        <v>413.79999999999995</v>
      </c>
      <c r="AI76" s="238"/>
      <c r="AJ76" s="238">
        <v>69.87146040894217</v>
      </c>
      <c r="AK76" s="238">
        <v>6.9871460408942179</v>
      </c>
      <c r="AL76" s="238">
        <v>0.3</v>
      </c>
      <c r="AM76" s="238" t="s">
        <v>94</v>
      </c>
      <c r="AN76" s="238">
        <v>1</v>
      </c>
      <c r="AO76" s="238" t="s">
        <v>94</v>
      </c>
      <c r="AP76" s="238">
        <v>6.0000000000000001E-3</v>
      </c>
      <c r="AQ76" s="238" t="s">
        <v>94</v>
      </c>
      <c r="AR76" s="238" t="s">
        <v>94</v>
      </c>
      <c r="AS76" s="238">
        <v>1.7999999999999999E-2</v>
      </c>
      <c r="AT76" s="238" t="s">
        <v>94</v>
      </c>
      <c r="AU76" s="238" t="s">
        <v>94</v>
      </c>
      <c r="AV76" s="238"/>
      <c r="AW76" s="238"/>
      <c r="AX76" s="238"/>
      <c r="AY76" s="238" t="s">
        <v>94</v>
      </c>
      <c r="AZ76" s="238">
        <v>0.08</v>
      </c>
      <c r="BA76" s="238" t="s">
        <v>94</v>
      </c>
      <c r="BB76" s="238" t="s">
        <v>94</v>
      </c>
      <c r="BC76" s="238"/>
      <c r="BD76" s="238"/>
      <c r="BE76" s="238">
        <v>0.01</v>
      </c>
      <c r="BF76" s="238" t="s">
        <v>93</v>
      </c>
      <c r="BG76" s="238" t="s">
        <v>93</v>
      </c>
      <c r="BH76" s="238" t="s">
        <v>94</v>
      </c>
      <c r="BI76" s="238" t="s">
        <v>93</v>
      </c>
      <c r="BJ76" s="238" t="s">
        <v>93</v>
      </c>
      <c r="BK76" s="238" t="s">
        <v>93</v>
      </c>
      <c r="BL76" s="238" t="s">
        <v>94</v>
      </c>
      <c r="BM76" s="238" t="s">
        <v>94</v>
      </c>
      <c r="BN76" s="238" t="s">
        <v>94</v>
      </c>
      <c r="BO76" s="238" t="s">
        <v>94</v>
      </c>
      <c r="BP76" s="238" t="s">
        <v>94</v>
      </c>
      <c r="BQ76" s="238" t="s">
        <v>93</v>
      </c>
      <c r="BR76" s="238" t="s">
        <v>94</v>
      </c>
      <c r="BS76" s="238" t="s">
        <v>94</v>
      </c>
      <c r="BT76" s="238" t="s">
        <v>94</v>
      </c>
      <c r="BU76" s="238" t="s">
        <v>94</v>
      </c>
      <c r="BV76" s="238" t="s">
        <v>93</v>
      </c>
      <c r="BW76" s="238" t="s">
        <v>93</v>
      </c>
      <c r="BX76" s="238" t="s">
        <v>94</v>
      </c>
      <c r="BY76" s="238">
        <v>4125</v>
      </c>
      <c r="BZ76" s="238">
        <v>4900</v>
      </c>
      <c r="CA76" s="238">
        <v>9400</v>
      </c>
      <c r="CB76" s="267">
        <v>178</v>
      </c>
      <c r="CC76" s="238"/>
      <c r="CD76" s="238">
        <v>188</v>
      </c>
      <c r="CE76" s="238">
        <v>39</v>
      </c>
      <c r="CF76" s="238">
        <v>15</v>
      </c>
      <c r="CG76" s="238">
        <v>353</v>
      </c>
      <c r="CH76" s="238"/>
      <c r="CI76" s="238"/>
      <c r="CJ76" s="238"/>
      <c r="CK76" s="238"/>
      <c r="CL76" s="238"/>
      <c r="CN76" s="262"/>
    </row>
    <row r="77" spans="1:92" ht="15" customHeight="1" x14ac:dyDescent="0.3">
      <c r="A77" s="100">
        <v>37</v>
      </c>
      <c r="B77" s="251" t="s">
        <v>145</v>
      </c>
      <c r="C77" s="258" t="s">
        <v>192</v>
      </c>
      <c r="D77" s="258"/>
      <c r="E77" s="248" t="s">
        <v>121</v>
      </c>
      <c r="F77" s="249">
        <v>2024</v>
      </c>
      <c r="G77" s="238">
        <v>15</v>
      </c>
      <c r="H77" s="238">
        <v>10.455</v>
      </c>
      <c r="I77" s="238">
        <v>19.350000000000001</v>
      </c>
      <c r="J77" s="238">
        <v>8.0150000000000006</v>
      </c>
      <c r="K77" s="238">
        <v>507</v>
      </c>
      <c r="L77" s="238">
        <v>317.39999999999998</v>
      </c>
      <c r="M77" s="238">
        <v>155</v>
      </c>
      <c r="N77" s="238">
        <v>0</v>
      </c>
      <c r="O77" s="238">
        <v>155</v>
      </c>
      <c r="P77" s="238">
        <v>56</v>
      </c>
      <c r="Q77" s="238">
        <v>54.3</v>
      </c>
      <c r="R77" s="238">
        <v>0.33699999999999997</v>
      </c>
      <c r="S77" s="238">
        <v>203.7</v>
      </c>
      <c r="T77" s="238">
        <v>48.699999999999989</v>
      </c>
      <c r="U77" s="238">
        <v>105.375</v>
      </c>
      <c r="V77" s="238">
        <v>97.781910000000011</v>
      </c>
      <c r="W77" s="238">
        <v>42.150000000000006</v>
      </c>
      <c r="X77" s="238">
        <v>23.744999999999997</v>
      </c>
      <c r="Y77" s="238">
        <v>0.34</v>
      </c>
      <c r="Z77" s="238">
        <v>0.11950000000000001</v>
      </c>
      <c r="AA77" s="238">
        <v>12.2075</v>
      </c>
      <c r="AB77" s="238">
        <v>7.8439999999999994</v>
      </c>
      <c r="AC77" s="238" t="s">
        <v>93</v>
      </c>
      <c r="AD77" s="238">
        <v>6.8000000000000007</v>
      </c>
      <c r="AE77" s="238">
        <v>3.6483414285714284</v>
      </c>
      <c r="AF77" s="238">
        <v>10.581309999999998</v>
      </c>
      <c r="AG77" s="238">
        <v>8.4</v>
      </c>
      <c r="AH77" s="238">
        <v>325.79999999999995</v>
      </c>
      <c r="AI77" s="238"/>
      <c r="AJ77" s="238">
        <v>40.736400838067524</v>
      </c>
      <c r="AK77" s="238">
        <v>4.0736400838067528</v>
      </c>
      <c r="AL77" s="238">
        <v>0.28000000000000003</v>
      </c>
      <c r="AM77" s="238" t="s">
        <v>94</v>
      </c>
      <c r="AN77" s="238">
        <v>0.79</v>
      </c>
      <c r="AO77" s="238" t="s">
        <v>94</v>
      </c>
      <c r="AP77" s="238" t="s">
        <v>94</v>
      </c>
      <c r="AQ77" s="238" t="s">
        <v>94</v>
      </c>
      <c r="AR77" s="238" t="s">
        <v>94</v>
      </c>
      <c r="AS77" s="238" t="s">
        <v>94</v>
      </c>
      <c r="AT77" s="238" t="s">
        <v>94</v>
      </c>
      <c r="AU77" s="238" t="s">
        <v>94</v>
      </c>
      <c r="AV77" s="238"/>
      <c r="AW77" s="238"/>
      <c r="AX77" s="238"/>
      <c r="AY77" s="238" t="s">
        <v>93</v>
      </c>
      <c r="AZ77" s="238">
        <v>8.2000000000000003E-2</v>
      </c>
      <c r="BA77" s="238" t="s">
        <v>94</v>
      </c>
      <c r="BB77" s="238" t="s">
        <v>93</v>
      </c>
      <c r="BC77" s="238"/>
      <c r="BD77" s="238"/>
      <c r="BE77" s="238">
        <v>8.9999999999999993E-3</v>
      </c>
      <c r="BF77" s="238" t="s">
        <v>93</v>
      </c>
      <c r="BG77" s="238" t="s">
        <v>93</v>
      </c>
      <c r="BH77" s="238" t="s">
        <v>94</v>
      </c>
      <c r="BI77" s="238" t="s">
        <v>93</v>
      </c>
      <c r="BJ77" s="238" t="s">
        <v>93</v>
      </c>
      <c r="BK77" s="238" t="s">
        <v>93</v>
      </c>
      <c r="BL77" s="238" t="s">
        <v>94</v>
      </c>
      <c r="BM77" s="238" t="s">
        <v>94</v>
      </c>
      <c r="BN77" s="238" t="s">
        <v>94</v>
      </c>
      <c r="BO77" s="238" t="s">
        <v>94</v>
      </c>
      <c r="BP77" s="238" t="s">
        <v>94</v>
      </c>
      <c r="BQ77" s="238" t="s">
        <v>93</v>
      </c>
      <c r="BR77" s="238" t="s">
        <v>94</v>
      </c>
      <c r="BS77" s="238" t="s">
        <v>94</v>
      </c>
      <c r="BT77" s="238" t="s">
        <v>94</v>
      </c>
      <c r="BU77" s="238" t="s">
        <v>94</v>
      </c>
      <c r="BV77" s="238" t="s">
        <v>93</v>
      </c>
      <c r="BW77" s="238" t="s">
        <v>93</v>
      </c>
      <c r="BX77" s="238" t="s">
        <v>94</v>
      </c>
      <c r="BY77" s="238">
        <v>4925</v>
      </c>
      <c r="BZ77" s="238">
        <v>4500</v>
      </c>
      <c r="CA77" s="238">
        <v>5750</v>
      </c>
      <c r="CB77" s="267">
        <v>440</v>
      </c>
      <c r="CC77" s="238"/>
      <c r="CD77" s="238">
        <v>83</v>
      </c>
      <c r="CE77" s="238">
        <v>80</v>
      </c>
      <c r="CF77" s="238">
        <v>18</v>
      </c>
      <c r="CG77" s="238">
        <v>247</v>
      </c>
      <c r="CH77" s="238" t="s">
        <v>93</v>
      </c>
      <c r="CI77" s="238"/>
      <c r="CJ77" s="238"/>
      <c r="CK77" s="238"/>
      <c r="CL77" s="238"/>
      <c r="CN77" s="262"/>
    </row>
    <row r="78" spans="1:92" ht="15" customHeight="1" x14ac:dyDescent="0.25">
      <c r="A78" s="100">
        <v>38</v>
      </c>
      <c r="B78" s="251" t="s">
        <v>145</v>
      </c>
      <c r="C78" s="258" t="s">
        <v>193</v>
      </c>
      <c r="D78" s="258"/>
      <c r="E78" s="250" t="s">
        <v>122</v>
      </c>
      <c r="F78" s="249">
        <v>2024</v>
      </c>
      <c r="G78" s="238">
        <v>12.5</v>
      </c>
      <c r="H78" s="238">
        <v>16.5</v>
      </c>
      <c r="I78" s="238">
        <v>18.75</v>
      </c>
      <c r="J78" s="238">
        <v>8.1750000000000007</v>
      </c>
      <c r="K78" s="238">
        <v>455</v>
      </c>
      <c r="L78" s="238">
        <v>282.5</v>
      </c>
      <c r="M78" s="238">
        <v>162</v>
      </c>
      <c r="N78" s="238">
        <v>0</v>
      </c>
      <c r="O78" s="238">
        <v>162</v>
      </c>
      <c r="P78" s="238">
        <v>43.5</v>
      </c>
      <c r="Q78" s="238">
        <v>45.024999999999999</v>
      </c>
      <c r="R78" s="238">
        <v>0.13</v>
      </c>
      <c r="S78" s="238">
        <v>156</v>
      </c>
      <c r="T78" s="238">
        <v>-6</v>
      </c>
      <c r="U78" s="238">
        <v>98.1</v>
      </c>
      <c r="V78" s="238">
        <v>58.002030000000005</v>
      </c>
      <c r="W78" s="238">
        <v>39.239999999999995</v>
      </c>
      <c r="X78" s="238">
        <v>14.085000000000001</v>
      </c>
      <c r="Y78" s="238">
        <v>0.32</v>
      </c>
      <c r="Z78" s="238">
        <v>0.19900000000000001</v>
      </c>
      <c r="AA78" s="238">
        <v>7.6750000000000007</v>
      </c>
      <c r="AB78" s="238">
        <v>7.66</v>
      </c>
      <c r="AC78" s="238">
        <v>0.21</v>
      </c>
      <c r="AD78" s="238">
        <v>6.79</v>
      </c>
      <c r="AE78" s="238">
        <v>3.8990809523809524</v>
      </c>
      <c r="AF78" s="238">
        <v>11.142100000000001</v>
      </c>
      <c r="AG78" s="238">
        <v>9.9</v>
      </c>
      <c r="AH78" s="238">
        <v>292.39999999999998</v>
      </c>
      <c r="AI78" s="238"/>
      <c r="AJ78" s="238">
        <v>50.376335573982487</v>
      </c>
      <c r="AK78" s="238">
        <v>5.037633557398248</v>
      </c>
      <c r="AL78" s="238">
        <v>0.15</v>
      </c>
      <c r="AM78" s="238" t="s">
        <v>94</v>
      </c>
      <c r="AN78" s="238">
        <v>0.12</v>
      </c>
      <c r="AO78" s="238" t="s">
        <v>94</v>
      </c>
      <c r="AP78" s="238">
        <v>0.01</v>
      </c>
      <c r="AQ78" s="238" t="s">
        <v>94</v>
      </c>
      <c r="AR78" s="238" t="s">
        <v>94</v>
      </c>
      <c r="AS78" s="238">
        <v>7.0000000000000001E-3</v>
      </c>
      <c r="AT78" s="238" t="s">
        <v>94</v>
      </c>
      <c r="AU78" s="238">
        <v>0.13</v>
      </c>
      <c r="AV78" s="238"/>
      <c r="AW78" s="238"/>
      <c r="AX78" s="238"/>
      <c r="AY78" s="238">
        <v>1E-3</v>
      </c>
      <c r="AZ78" s="238">
        <v>0.15</v>
      </c>
      <c r="BA78" s="238" t="s">
        <v>94</v>
      </c>
      <c r="BB78" s="238" t="s">
        <v>94</v>
      </c>
      <c r="BC78" s="238"/>
      <c r="BD78" s="238"/>
      <c r="BE78" s="238" t="s">
        <v>94</v>
      </c>
      <c r="BF78" s="238" t="s">
        <v>93</v>
      </c>
      <c r="BG78" s="238" t="s">
        <v>93</v>
      </c>
      <c r="BH78" s="238" t="s">
        <v>94</v>
      </c>
      <c r="BI78" s="238" t="s">
        <v>93</v>
      </c>
      <c r="BJ78" s="238" t="s">
        <v>93</v>
      </c>
      <c r="BK78" s="238" t="s">
        <v>93</v>
      </c>
      <c r="BL78" s="238" t="s">
        <v>94</v>
      </c>
      <c r="BM78" s="238" t="s">
        <v>94</v>
      </c>
      <c r="BN78" s="238" t="s">
        <v>94</v>
      </c>
      <c r="BO78" s="238" t="s">
        <v>94</v>
      </c>
      <c r="BP78" s="238" t="s">
        <v>94</v>
      </c>
      <c r="BQ78" s="238" t="s">
        <v>93</v>
      </c>
      <c r="BR78" s="238" t="s">
        <v>94</v>
      </c>
      <c r="BS78" s="238" t="s">
        <v>94</v>
      </c>
      <c r="BT78" s="238" t="s">
        <v>93</v>
      </c>
      <c r="BU78" s="238" t="s">
        <v>93</v>
      </c>
      <c r="BV78" s="238" t="s">
        <v>93</v>
      </c>
      <c r="BW78" s="238" t="s">
        <v>93</v>
      </c>
      <c r="BX78" s="238" t="s">
        <v>94</v>
      </c>
      <c r="BY78" s="238">
        <v>6275</v>
      </c>
      <c r="BZ78" s="238">
        <v>9300</v>
      </c>
      <c r="CA78" s="238">
        <v>9850</v>
      </c>
      <c r="CB78" s="267">
        <v>6875</v>
      </c>
      <c r="CC78" s="238"/>
      <c r="CD78" s="238">
        <v>117</v>
      </c>
      <c r="CE78" s="238">
        <v>63</v>
      </c>
      <c r="CF78" s="238">
        <v>32</v>
      </c>
      <c r="CG78" s="238">
        <v>283</v>
      </c>
      <c r="CH78" s="238" t="s">
        <v>93</v>
      </c>
      <c r="CI78" s="238"/>
      <c r="CJ78" s="238"/>
      <c r="CK78" s="238"/>
      <c r="CL78" s="238"/>
      <c r="CN78" s="262"/>
    </row>
    <row r="79" spans="1:92" ht="15" customHeight="1" x14ac:dyDescent="0.3">
      <c r="A79" s="100">
        <v>39</v>
      </c>
      <c r="B79" s="251" t="s">
        <v>145</v>
      </c>
      <c r="C79" s="258" t="s">
        <v>194</v>
      </c>
      <c r="D79" s="258"/>
      <c r="E79" s="248" t="s">
        <v>123</v>
      </c>
      <c r="F79" s="249">
        <v>2024</v>
      </c>
      <c r="G79" s="238">
        <v>12.5</v>
      </c>
      <c r="H79" s="238">
        <v>16.5</v>
      </c>
      <c r="I79" s="238">
        <v>18.75</v>
      </c>
      <c r="J79" s="238">
        <v>8.1750000000000007</v>
      </c>
      <c r="K79" s="238">
        <v>455</v>
      </c>
      <c r="L79" s="238">
        <v>282.5</v>
      </c>
      <c r="M79" s="238">
        <v>162</v>
      </c>
      <c r="N79" s="238">
        <v>0</v>
      </c>
      <c r="O79" s="238">
        <v>162</v>
      </c>
      <c r="P79" s="238">
        <v>43.5</v>
      </c>
      <c r="Q79" s="238">
        <v>45.024999999999999</v>
      </c>
      <c r="R79" s="238">
        <v>0.13</v>
      </c>
      <c r="S79" s="238">
        <v>156</v>
      </c>
      <c r="T79" s="238">
        <v>-6</v>
      </c>
      <c r="U79" s="238">
        <v>98.1</v>
      </c>
      <c r="V79" s="238">
        <v>58.002030000000005</v>
      </c>
      <c r="W79" s="238">
        <v>39.239999999999995</v>
      </c>
      <c r="X79" s="238">
        <v>14.085000000000001</v>
      </c>
      <c r="Y79" s="238">
        <v>0.32</v>
      </c>
      <c r="Z79" s="238">
        <v>0.19900000000000001</v>
      </c>
      <c r="AA79" s="238">
        <v>7.6750000000000007</v>
      </c>
      <c r="AB79" s="238">
        <v>7.66</v>
      </c>
      <c r="AC79" s="238" t="s">
        <v>93</v>
      </c>
      <c r="AD79" s="238">
        <v>6.79</v>
      </c>
      <c r="AE79" s="238">
        <v>3.8990809523809524</v>
      </c>
      <c r="AF79" s="238">
        <v>11.142100000000001</v>
      </c>
      <c r="AG79" s="238">
        <v>9.9</v>
      </c>
      <c r="AH79" s="238">
        <v>292.39999999999998</v>
      </c>
      <c r="AI79" s="238"/>
      <c r="AJ79" s="238">
        <v>50.376335573982487</v>
      </c>
      <c r="AK79" s="238">
        <v>5.037633557398248</v>
      </c>
      <c r="AL79" s="238">
        <v>0.20499999999999999</v>
      </c>
      <c r="AM79" s="238" t="s">
        <v>94</v>
      </c>
      <c r="AN79" s="238">
        <v>0.32700000000000001</v>
      </c>
      <c r="AO79" s="238">
        <v>0.01</v>
      </c>
      <c r="AP79" s="238">
        <v>1.2999999999999999E-2</v>
      </c>
      <c r="AQ79" s="238" t="s">
        <v>94</v>
      </c>
      <c r="AR79" s="238" t="s">
        <v>94</v>
      </c>
      <c r="AS79" s="238" t="s">
        <v>94</v>
      </c>
      <c r="AT79" s="238" t="s">
        <v>94</v>
      </c>
      <c r="AU79" s="238">
        <v>0.05</v>
      </c>
      <c r="AV79" s="238"/>
      <c r="AW79" s="238"/>
      <c r="AX79" s="238"/>
      <c r="AY79" s="238" t="s">
        <v>94</v>
      </c>
      <c r="AZ79" s="238" t="s">
        <v>94</v>
      </c>
      <c r="BA79" s="238" t="s">
        <v>94</v>
      </c>
      <c r="BB79" s="238" t="s">
        <v>94</v>
      </c>
      <c r="BC79" s="238"/>
      <c r="BD79" s="238"/>
      <c r="BE79" s="238" t="s">
        <v>94</v>
      </c>
      <c r="BF79" s="238" t="s">
        <v>93</v>
      </c>
      <c r="BG79" s="238" t="s">
        <v>93</v>
      </c>
      <c r="BH79" s="238" t="s">
        <v>94</v>
      </c>
      <c r="BI79" s="238" t="s">
        <v>93</v>
      </c>
      <c r="BJ79" s="238" t="s">
        <v>93</v>
      </c>
      <c r="BK79" s="238" t="s">
        <v>93</v>
      </c>
      <c r="BL79" s="238" t="s">
        <v>94</v>
      </c>
      <c r="BM79" s="238" t="s">
        <v>94</v>
      </c>
      <c r="BN79" s="238" t="s">
        <v>94</v>
      </c>
      <c r="BO79" s="238" t="s">
        <v>94</v>
      </c>
      <c r="BP79" s="238" t="s">
        <v>94</v>
      </c>
      <c r="BQ79" s="238" t="s">
        <v>93</v>
      </c>
      <c r="BR79" s="238" t="s">
        <v>94</v>
      </c>
      <c r="BS79" s="238" t="s">
        <v>94</v>
      </c>
      <c r="BT79" s="238" t="s">
        <v>93</v>
      </c>
      <c r="BU79" s="238" t="s">
        <v>93</v>
      </c>
      <c r="BV79" s="238" t="s">
        <v>93</v>
      </c>
      <c r="BW79" s="238" t="s">
        <v>94</v>
      </c>
      <c r="BX79" s="238" t="s">
        <v>94</v>
      </c>
      <c r="BY79" s="238">
        <v>7920</v>
      </c>
      <c r="BZ79" s="238">
        <v>2200</v>
      </c>
      <c r="CA79" s="238">
        <v>4440</v>
      </c>
      <c r="CB79" s="267">
        <v>400</v>
      </c>
      <c r="CC79" s="238" t="s">
        <v>93</v>
      </c>
      <c r="CD79" s="238">
        <v>181</v>
      </c>
      <c r="CE79" s="238">
        <v>104</v>
      </c>
      <c r="CF79" s="238">
        <v>19</v>
      </c>
      <c r="CG79" s="238">
        <v>945</v>
      </c>
      <c r="CH79" s="238" t="s">
        <v>93</v>
      </c>
      <c r="CI79" s="238"/>
      <c r="CJ79" s="238"/>
      <c r="CK79" s="238"/>
      <c r="CL79" s="238"/>
      <c r="CN79" s="262"/>
    </row>
    <row r="80" spans="1:92" ht="15" customHeight="1" x14ac:dyDescent="0.3">
      <c r="A80" s="100">
        <v>40</v>
      </c>
      <c r="B80" s="251" t="s">
        <v>145</v>
      </c>
      <c r="C80" s="258" t="s">
        <v>195</v>
      </c>
      <c r="D80" s="258"/>
      <c r="E80" s="248" t="s">
        <v>124</v>
      </c>
      <c r="F80" s="249">
        <v>2024</v>
      </c>
      <c r="G80" s="238">
        <v>20</v>
      </c>
      <c r="H80" s="238">
        <v>16.45</v>
      </c>
      <c r="I80" s="238">
        <v>23.700000000000003</v>
      </c>
      <c r="J80" s="238">
        <v>7.9</v>
      </c>
      <c r="K80" s="238">
        <v>584.5</v>
      </c>
      <c r="L80" s="238">
        <v>350.7</v>
      </c>
      <c r="M80" s="238">
        <v>139.30000000000001</v>
      </c>
      <c r="N80" s="238">
        <v>0</v>
      </c>
      <c r="O80" s="238">
        <v>139.30000000000001</v>
      </c>
      <c r="P80" s="238">
        <v>83.2</v>
      </c>
      <c r="Q80" s="238">
        <v>58.3</v>
      </c>
      <c r="R80" s="238">
        <v>0.13525000000000001</v>
      </c>
      <c r="S80" s="238">
        <v>179.7</v>
      </c>
      <c r="T80" s="238">
        <v>40.399999999999977</v>
      </c>
      <c r="U80" s="238">
        <v>91.387500000000017</v>
      </c>
      <c r="V80" s="238">
        <v>88.804670000000016</v>
      </c>
      <c r="W80" s="238">
        <v>36.555000000000007</v>
      </c>
      <c r="X80" s="238">
        <v>21.565000000000001</v>
      </c>
      <c r="Y80" s="238">
        <v>0.26</v>
      </c>
      <c r="Z80" s="238">
        <v>0.27500000000000002</v>
      </c>
      <c r="AA80" s="238">
        <v>12.725</v>
      </c>
      <c r="AB80" s="238">
        <v>7.33</v>
      </c>
      <c r="AC80" s="238" t="s">
        <v>93</v>
      </c>
      <c r="AD80" s="238">
        <v>7.1050000000000004</v>
      </c>
      <c r="AE80" s="238">
        <v>3.4628333333333332</v>
      </c>
      <c r="AF80" s="238">
        <v>9.8785000000000007</v>
      </c>
      <c r="AG80" s="238">
        <v>10.664999999999999</v>
      </c>
      <c r="AH80" s="238">
        <v>361.36500000000001</v>
      </c>
      <c r="AI80" s="238"/>
      <c r="AJ80" s="238">
        <v>61.706541308325043</v>
      </c>
      <c r="AK80" s="238">
        <v>6.1706541308325047</v>
      </c>
      <c r="AL80" s="238">
        <v>0.21199999999999999</v>
      </c>
      <c r="AM80" s="238" t="s">
        <v>94</v>
      </c>
      <c r="AN80" s="238">
        <v>0.33100000000000002</v>
      </c>
      <c r="AO80" s="238">
        <v>0.01</v>
      </c>
      <c r="AP80" s="238">
        <v>1.2999999999999999E-2</v>
      </c>
      <c r="AQ80" s="238" t="s">
        <v>94</v>
      </c>
      <c r="AR80" s="238" t="s">
        <v>94</v>
      </c>
      <c r="AS80" s="238" t="s">
        <v>94</v>
      </c>
      <c r="AT80" s="238" t="s">
        <v>94</v>
      </c>
      <c r="AU80" s="238">
        <v>0.06</v>
      </c>
      <c r="AV80" s="238"/>
      <c r="AW80" s="238"/>
      <c r="AX80" s="238"/>
      <c r="AY80" s="238" t="s">
        <v>93</v>
      </c>
      <c r="AZ80" s="238" t="s">
        <v>94</v>
      </c>
      <c r="BA80" s="238" t="s">
        <v>94</v>
      </c>
      <c r="BB80" s="238" t="s">
        <v>94</v>
      </c>
      <c r="BC80" s="238"/>
      <c r="BD80" s="238"/>
      <c r="BE80" s="238" t="s">
        <v>94</v>
      </c>
      <c r="BF80" s="238" t="s">
        <v>93</v>
      </c>
      <c r="BG80" s="238" t="s">
        <v>93</v>
      </c>
      <c r="BH80" s="238" t="s">
        <v>94</v>
      </c>
      <c r="BI80" s="238" t="s">
        <v>93</v>
      </c>
      <c r="BJ80" s="238" t="s">
        <v>93</v>
      </c>
      <c r="BK80" s="238" t="s">
        <v>93</v>
      </c>
      <c r="BL80" s="238" t="s">
        <v>94</v>
      </c>
      <c r="BM80" s="238" t="s">
        <v>94</v>
      </c>
      <c r="BN80" s="238" t="s">
        <v>94</v>
      </c>
      <c r="BO80" s="238" t="s">
        <v>94</v>
      </c>
      <c r="BP80" s="238" t="s">
        <v>94</v>
      </c>
      <c r="BQ80" s="238" t="s">
        <v>93</v>
      </c>
      <c r="BR80" s="238" t="s">
        <v>94</v>
      </c>
      <c r="BS80" s="238" t="s">
        <v>94</v>
      </c>
      <c r="BT80" s="238" t="s">
        <v>93</v>
      </c>
      <c r="BU80" s="238" t="s">
        <v>93</v>
      </c>
      <c r="BV80" s="238" t="s">
        <v>93</v>
      </c>
      <c r="BW80" s="238" t="s">
        <v>94</v>
      </c>
      <c r="BX80" s="238" t="s">
        <v>94</v>
      </c>
      <c r="BY80" s="238">
        <v>18800</v>
      </c>
      <c r="BZ80" s="238">
        <v>5000</v>
      </c>
      <c r="CA80" s="238">
        <v>11825</v>
      </c>
      <c r="CB80" s="267">
        <v>300</v>
      </c>
      <c r="CC80" s="238"/>
      <c r="CD80" s="238">
        <v>185</v>
      </c>
      <c r="CE80" s="238">
        <v>62</v>
      </c>
      <c r="CF80" s="238">
        <v>0</v>
      </c>
      <c r="CG80" s="238">
        <v>254</v>
      </c>
      <c r="CH80" s="238" t="s">
        <v>93</v>
      </c>
      <c r="CI80" s="238"/>
      <c r="CJ80" s="238"/>
      <c r="CK80" s="238"/>
      <c r="CL80" s="238"/>
      <c r="CN80" s="262"/>
    </row>
    <row r="81" spans="1:92" ht="15" customHeight="1" x14ac:dyDescent="0.25">
      <c r="A81" s="100">
        <v>41</v>
      </c>
      <c r="B81" s="251" t="s">
        <v>145</v>
      </c>
      <c r="C81" s="258" t="s">
        <v>196</v>
      </c>
      <c r="D81" s="258"/>
      <c r="E81" s="250" t="s">
        <v>125</v>
      </c>
      <c r="F81" s="249">
        <v>2024</v>
      </c>
      <c r="G81" s="238">
        <v>15</v>
      </c>
      <c r="H81" s="238">
        <v>16.8</v>
      </c>
      <c r="I81" s="238">
        <v>23.05</v>
      </c>
      <c r="J81" s="238">
        <v>7.6</v>
      </c>
      <c r="K81" s="238">
        <v>550</v>
      </c>
      <c r="L81" s="238">
        <v>342.1</v>
      </c>
      <c r="M81" s="238">
        <v>148</v>
      </c>
      <c r="N81" s="238">
        <v>0</v>
      </c>
      <c r="O81" s="238">
        <v>148</v>
      </c>
      <c r="P81" s="238">
        <v>65</v>
      </c>
      <c r="Q81" s="238">
        <v>54.31</v>
      </c>
      <c r="R81" s="238">
        <v>0.27265</v>
      </c>
      <c r="S81" s="238">
        <v>189.7</v>
      </c>
      <c r="T81" s="238">
        <v>41.699999999999989</v>
      </c>
      <c r="U81" s="238">
        <v>93.0625</v>
      </c>
      <c r="V81" s="238">
        <v>96.690640000000002</v>
      </c>
      <c r="W81" s="238">
        <v>37.225000000000001</v>
      </c>
      <c r="X81" s="238">
        <v>23.479999999999997</v>
      </c>
      <c r="Y81" s="238">
        <v>0.34</v>
      </c>
      <c r="Z81" s="238">
        <v>0.44750000000000001</v>
      </c>
      <c r="AA81" s="238">
        <v>11.7</v>
      </c>
      <c r="AB81" s="238">
        <v>9.5190000000000001</v>
      </c>
      <c r="AC81" s="238" t="s">
        <v>93</v>
      </c>
      <c r="AD81" s="238">
        <v>6.8000000000000007</v>
      </c>
      <c r="AE81" s="238">
        <v>3.7497699999999998</v>
      </c>
      <c r="AF81" s="238">
        <v>10.28931</v>
      </c>
      <c r="AG81" s="238">
        <v>11.45</v>
      </c>
      <c r="AH81" s="238">
        <v>353.54999999999995</v>
      </c>
      <c r="AI81" s="238"/>
      <c r="AJ81" s="238">
        <v>48.541034223566378</v>
      </c>
      <c r="AK81" s="238">
        <v>4.8541034223566379</v>
      </c>
      <c r="AL81" s="238">
        <v>0.19500000000000001</v>
      </c>
      <c r="AM81" s="238" t="s">
        <v>94</v>
      </c>
      <c r="AN81" s="238">
        <v>0.32100000000000001</v>
      </c>
      <c r="AO81" s="238">
        <v>0.01</v>
      </c>
      <c r="AP81" s="238">
        <v>8.9999999999999993E-3</v>
      </c>
      <c r="AQ81" s="238" t="s">
        <v>94</v>
      </c>
      <c r="AR81" s="238" t="s">
        <v>94</v>
      </c>
      <c r="AS81" s="238" t="s">
        <v>94</v>
      </c>
      <c r="AT81" s="238" t="s">
        <v>94</v>
      </c>
      <c r="AU81" s="238">
        <v>5.8000000000000003E-2</v>
      </c>
      <c r="AV81" s="238"/>
      <c r="AW81" s="238"/>
      <c r="AX81" s="238"/>
      <c r="AY81" s="238" t="s">
        <v>93</v>
      </c>
      <c r="AZ81" s="238" t="s">
        <v>94</v>
      </c>
      <c r="BA81" s="238" t="s">
        <v>94</v>
      </c>
      <c r="BB81" s="238" t="s">
        <v>94</v>
      </c>
      <c r="BC81" s="238"/>
      <c r="BD81" s="238"/>
      <c r="BE81" s="238" t="s">
        <v>94</v>
      </c>
      <c r="BF81" s="238" t="s">
        <v>93</v>
      </c>
      <c r="BG81" s="238" t="s">
        <v>93</v>
      </c>
      <c r="BH81" s="238">
        <v>3.6</v>
      </c>
      <c r="BI81" s="238" t="s">
        <v>93</v>
      </c>
      <c r="BJ81" s="238" t="s">
        <v>93</v>
      </c>
      <c r="BK81" s="238" t="s">
        <v>93</v>
      </c>
      <c r="BL81" s="238" t="s">
        <v>94</v>
      </c>
      <c r="BM81" s="238" t="s">
        <v>94</v>
      </c>
      <c r="BN81" s="238" t="s">
        <v>94</v>
      </c>
      <c r="BO81" s="238" t="s">
        <v>94</v>
      </c>
      <c r="BP81" s="238" t="s">
        <v>94</v>
      </c>
      <c r="BQ81" s="238" t="s">
        <v>93</v>
      </c>
      <c r="BR81" s="238" t="s">
        <v>94</v>
      </c>
      <c r="BS81" s="238" t="s">
        <v>94</v>
      </c>
      <c r="BT81" s="238" t="s">
        <v>93</v>
      </c>
      <c r="BU81" s="238" t="s">
        <v>93</v>
      </c>
      <c r="BV81" s="238" t="s">
        <v>93</v>
      </c>
      <c r="BW81" s="238" t="s">
        <v>94</v>
      </c>
      <c r="BX81" s="238" t="s">
        <v>94</v>
      </c>
      <c r="BY81" s="238">
        <v>11500</v>
      </c>
      <c r="BZ81" s="238">
        <v>4000</v>
      </c>
      <c r="CA81" s="238">
        <v>6050</v>
      </c>
      <c r="CB81" s="267">
        <v>985</v>
      </c>
      <c r="CC81" s="238"/>
      <c r="CD81" s="238">
        <v>160</v>
      </c>
      <c r="CE81" s="238">
        <v>123</v>
      </c>
      <c r="CF81" s="238">
        <v>0</v>
      </c>
      <c r="CG81" s="238">
        <v>309</v>
      </c>
      <c r="CH81" s="238" t="s">
        <v>93</v>
      </c>
      <c r="CI81" s="238"/>
      <c r="CJ81" s="238"/>
      <c r="CK81" s="238"/>
      <c r="CL81" s="238"/>
      <c r="CN81" s="262"/>
    </row>
    <row r="82" spans="1:92" ht="15" customHeight="1" x14ac:dyDescent="0.3">
      <c r="A82" s="100">
        <v>42</v>
      </c>
      <c r="B82" s="251" t="s">
        <v>145</v>
      </c>
      <c r="C82" s="258" t="s">
        <v>197</v>
      </c>
      <c r="D82" s="258"/>
      <c r="E82" s="248" t="s">
        <v>126</v>
      </c>
      <c r="F82" s="249">
        <v>2024</v>
      </c>
      <c r="G82" s="238">
        <v>45</v>
      </c>
      <c r="H82" s="238">
        <v>21</v>
      </c>
      <c r="I82" s="238">
        <v>29.75</v>
      </c>
      <c r="J82" s="238">
        <v>7.625</v>
      </c>
      <c r="K82" s="238">
        <v>508.5</v>
      </c>
      <c r="L82" s="238">
        <v>305</v>
      </c>
      <c r="M82" s="238">
        <v>164.1</v>
      </c>
      <c r="N82" s="238">
        <v>0</v>
      </c>
      <c r="O82" s="238">
        <v>164.1</v>
      </c>
      <c r="P82" s="238">
        <v>47.1</v>
      </c>
      <c r="Q82" s="238">
        <v>59.95</v>
      </c>
      <c r="R82" s="238">
        <v>0.14924999999999999</v>
      </c>
      <c r="S82" s="238">
        <v>142.89999999999998</v>
      </c>
      <c r="T82" s="238">
        <v>-21.200000000000017</v>
      </c>
      <c r="U82" s="238">
        <v>91</v>
      </c>
      <c r="V82" s="238">
        <v>73.238630000000001</v>
      </c>
      <c r="W82" s="238">
        <v>36.400000000000006</v>
      </c>
      <c r="X82" s="238">
        <v>17.785</v>
      </c>
      <c r="Y82" s="238">
        <v>0.30000000000000004</v>
      </c>
      <c r="Z82" s="238">
        <v>0.34950000000000003</v>
      </c>
      <c r="AA82" s="238">
        <v>9.8350000000000009</v>
      </c>
      <c r="AB82" s="238">
        <v>9.3149999999999995</v>
      </c>
      <c r="AC82" s="238" t="s">
        <v>93</v>
      </c>
      <c r="AD82" s="238">
        <v>6.5500000000000007</v>
      </c>
      <c r="AE82" s="238">
        <v>5.243266666666667</v>
      </c>
      <c r="AF82" s="238">
        <v>14.228999999999999</v>
      </c>
      <c r="AG82" s="238">
        <v>12.3</v>
      </c>
      <c r="AH82" s="238">
        <v>317.3</v>
      </c>
      <c r="AI82" s="238"/>
      <c r="AJ82" s="238">
        <v>57.196878434408205</v>
      </c>
      <c r="AK82" s="238">
        <v>5.7196878434408198</v>
      </c>
      <c r="AL82" s="238">
        <v>0.12</v>
      </c>
      <c r="AM82" s="238">
        <v>2.4E-2</v>
      </c>
      <c r="AN82" s="238">
        <v>0.23</v>
      </c>
      <c r="AO82" s="238" t="s">
        <v>94</v>
      </c>
      <c r="AP82" s="238" t="s">
        <v>94</v>
      </c>
      <c r="AQ82" s="238" t="s">
        <v>94</v>
      </c>
      <c r="AR82" s="238" t="s">
        <v>94</v>
      </c>
      <c r="AS82" s="238" t="s">
        <v>94</v>
      </c>
      <c r="AT82" s="238" t="s">
        <v>94</v>
      </c>
      <c r="AU82" s="238">
        <v>0.03</v>
      </c>
      <c r="AV82" s="238"/>
      <c r="AW82" s="238"/>
      <c r="AX82" s="238"/>
      <c r="AY82" s="238" t="s">
        <v>93</v>
      </c>
      <c r="AZ82" s="238">
        <v>5.8000000000000003E-2</v>
      </c>
      <c r="BA82" s="238" t="s">
        <v>94</v>
      </c>
      <c r="BB82" s="238">
        <v>0.48</v>
      </c>
      <c r="BC82" s="238"/>
      <c r="BD82" s="238"/>
      <c r="BE82" s="238" t="s">
        <v>94</v>
      </c>
      <c r="BF82" s="238" t="s">
        <v>93</v>
      </c>
      <c r="BG82" s="238" t="s">
        <v>93</v>
      </c>
      <c r="BH82" s="238" t="s">
        <v>93</v>
      </c>
      <c r="BI82" s="238" t="s">
        <v>93</v>
      </c>
      <c r="BJ82" s="238" t="s">
        <v>93</v>
      </c>
      <c r="BK82" s="238" t="s">
        <v>93</v>
      </c>
      <c r="BL82" s="238" t="s">
        <v>93</v>
      </c>
      <c r="BM82" s="238" t="s">
        <v>93</v>
      </c>
      <c r="BN82" s="238" t="s">
        <v>93</v>
      </c>
      <c r="BO82" s="238" t="s">
        <v>93</v>
      </c>
      <c r="BP82" s="238" t="s">
        <v>93</v>
      </c>
      <c r="BQ82" s="238" t="s">
        <v>93</v>
      </c>
      <c r="BR82" s="238" t="s">
        <v>94</v>
      </c>
      <c r="BS82" s="238" t="s">
        <v>94</v>
      </c>
      <c r="BT82" s="238" t="s">
        <v>93</v>
      </c>
      <c r="BU82" s="238" t="s">
        <v>93</v>
      </c>
      <c r="BV82" s="238" t="s">
        <v>93</v>
      </c>
      <c r="BW82" s="238" t="s">
        <v>94</v>
      </c>
      <c r="BX82" s="238" t="s">
        <v>93</v>
      </c>
      <c r="BY82" s="238">
        <v>165300</v>
      </c>
      <c r="BZ82" s="238">
        <v>2400</v>
      </c>
      <c r="CA82" s="238">
        <v>10125</v>
      </c>
      <c r="CB82" s="267">
        <v>785</v>
      </c>
      <c r="CC82" s="238"/>
      <c r="CD82" s="238">
        <v>208</v>
      </c>
      <c r="CE82" s="238">
        <v>69</v>
      </c>
      <c r="CF82" s="238">
        <v>29</v>
      </c>
      <c r="CG82" s="238">
        <v>352</v>
      </c>
      <c r="CH82" s="238" t="s">
        <v>93</v>
      </c>
      <c r="CI82" s="238"/>
      <c r="CJ82" s="238"/>
      <c r="CK82" s="238"/>
      <c r="CL82" s="238"/>
      <c r="CN82" s="262"/>
    </row>
    <row r="83" spans="1:92" ht="15" customHeight="1" x14ac:dyDescent="0.3">
      <c r="A83" s="100">
        <v>43</v>
      </c>
      <c r="B83" s="251" t="s">
        <v>145</v>
      </c>
      <c r="C83" s="258" t="s">
        <v>198</v>
      </c>
      <c r="D83" s="258"/>
      <c r="E83" s="248" t="s">
        <v>127</v>
      </c>
      <c r="F83" s="249">
        <v>2024</v>
      </c>
      <c r="G83" s="238">
        <v>20</v>
      </c>
      <c r="H83" s="238">
        <v>22.299999999999997</v>
      </c>
      <c r="I83" s="238">
        <v>31.4</v>
      </c>
      <c r="J83" s="238">
        <v>7.9</v>
      </c>
      <c r="K83" s="238">
        <v>533</v>
      </c>
      <c r="L83" s="238">
        <v>346.5</v>
      </c>
      <c r="M83" s="238">
        <v>145</v>
      </c>
      <c r="N83" s="238">
        <v>0</v>
      </c>
      <c r="O83" s="238">
        <v>145</v>
      </c>
      <c r="P83" s="238">
        <v>75.2</v>
      </c>
      <c r="Q83" s="238">
        <v>47.005000000000003</v>
      </c>
      <c r="R83" s="238">
        <v>0.23899999999999999</v>
      </c>
      <c r="S83" s="238">
        <v>141.1</v>
      </c>
      <c r="T83" s="238">
        <v>-3.9000000000000057</v>
      </c>
      <c r="U83" s="238">
        <v>83.675000000000011</v>
      </c>
      <c r="V83" s="238">
        <v>57.507870000000004</v>
      </c>
      <c r="W83" s="238">
        <v>33.47</v>
      </c>
      <c r="X83" s="238">
        <v>13.965</v>
      </c>
      <c r="Y83" s="238">
        <v>0.32</v>
      </c>
      <c r="Z83" s="238">
        <v>0.111</v>
      </c>
      <c r="AA83" s="238">
        <v>8.2285000000000004</v>
      </c>
      <c r="AB83" s="238">
        <v>7.508</v>
      </c>
      <c r="AC83" s="238" t="s">
        <v>93</v>
      </c>
      <c r="AD83" s="238">
        <v>7.15</v>
      </c>
      <c r="AE83" s="238">
        <v>3.5152432000000005</v>
      </c>
      <c r="AF83" s="238">
        <v>9.4131080000000011</v>
      </c>
      <c r="AG83" s="238">
        <v>12.5</v>
      </c>
      <c r="AH83" s="238">
        <v>359</v>
      </c>
      <c r="AI83" s="238"/>
      <c r="AJ83" s="238">
        <v>69.229167204962437</v>
      </c>
      <c r="AK83" s="238">
        <v>6.9229167204962438</v>
      </c>
      <c r="AL83" s="238">
        <v>0.19800000000000001</v>
      </c>
      <c r="AM83" s="238" t="s">
        <v>94</v>
      </c>
      <c r="AN83" s="238">
        <v>0.39500000000000002</v>
      </c>
      <c r="AO83" s="238">
        <v>0.01</v>
      </c>
      <c r="AP83" s="238">
        <v>8.9999999999999993E-3</v>
      </c>
      <c r="AQ83" s="238" t="s">
        <v>94</v>
      </c>
      <c r="AR83" s="238" t="s">
        <v>94</v>
      </c>
      <c r="AS83" s="238" t="s">
        <v>94</v>
      </c>
      <c r="AT83" s="238" t="s">
        <v>94</v>
      </c>
      <c r="AU83" s="238">
        <v>6.0999999999999999E-2</v>
      </c>
      <c r="AV83" s="238"/>
      <c r="AW83" s="238"/>
      <c r="AX83" s="238"/>
      <c r="AY83" s="238" t="s">
        <v>93</v>
      </c>
      <c r="AZ83" s="238" t="s">
        <v>94</v>
      </c>
      <c r="BA83" s="238" t="s">
        <v>94</v>
      </c>
      <c r="BB83" s="238" t="s">
        <v>94</v>
      </c>
      <c r="BC83" s="238"/>
      <c r="BD83" s="238"/>
      <c r="BE83" s="238" t="s">
        <v>94</v>
      </c>
      <c r="BF83" s="238" t="s">
        <v>93</v>
      </c>
      <c r="BG83" s="238" t="s">
        <v>93</v>
      </c>
      <c r="BH83" s="238" t="s">
        <v>94</v>
      </c>
      <c r="BI83" s="238" t="s">
        <v>93</v>
      </c>
      <c r="BJ83" s="238" t="s">
        <v>93</v>
      </c>
      <c r="BK83" s="238" t="s">
        <v>93</v>
      </c>
      <c r="BL83" s="238" t="s">
        <v>93</v>
      </c>
      <c r="BM83" s="238" t="s">
        <v>93</v>
      </c>
      <c r="BN83" s="238" t="s">
        <v>93</v>
      </c>
      <c r="BO83" s="238" t="s">
        <v>93</v>
      </c>
      <c r="BP83" s="238" t="s">
        <v>93</v>
      </c>
      <c r="BQ83" s="238" t="s">
        <v>93</v>
      </c>
      <c r="BR83" s="238" t="s">
        <v>93</v>
      </c>
      <c r="BS83" s="238" t="s">
        <v>93</v>
      </c>
      <c r="BT83" s="238" t="s">
        <v>93</v>
      </c>
      <c r="BU83" s="238" t="s">
        <v>93</v>
      </c>
      <c r="BV83" s="238" t="s">
        <v>93</v>
      </c>
      <c r="BW83" s="238" t="s">
        <v>93</v>
      </c>
      <c r="BX83" s="238" t="s">
        <v>93</v>
      </c>
      <c r="BY83" s="238">
        <v>13623</v>
      </c>
      <c r="BZ83" s="238">
        <v>630</v>
      </c>
      <c r="CA83" s="238">
        <v>6650</v>
      </c>
      <c r="CB83" s="267">
        <v>1230</v>
      </c>
      <c r="CC83" s="238"/>
      <c r="CD83" s="238">
        <v>165</v>
      </c>
      <c r="CE83" s="238">
        <v>96</v>
      </c>
      <c r="CF83" s="238">
        <v>73</v>
      </c>
      <c r="CG83" s="238">
        <v>359</v>
      </c>
      <c r="CH83" s="238" t="s">
        <v>93</v>
      </c>
      <c r="CI83" s="238"/>
      <c r="CJ83" s="238"/>
      <c r="CK83" s="238"/>
      <c r="CL83" s="238"/>
      <c r="CN83" s="262"/>
    </row>
    <row r="84" spans="1:92" ht="15" customHeight="1" x14ac:dyDescent="0.25">
      <c r="A84" s="100">
        <v>44</v>
      </c>
      <c r="B84" s="251" t="s">
        <v>145</v>
      </c>
      <c r="C84" s="258" t="s">
        <v>199</v>
      </c>
      <c r="D84" s="258"/>
      <c r="E84" s="250" t="s">
        <v>128</v>
      </c>
      <c r="F84" s="249">
        <v>2024</v>
      </c>
      <c r="G84" s="238">
        <v>15</v>
      </c>
      <c r="H84" s="238">
        <v>17.399999999999999</v>
      </c>
      <c r="I84" s="238">
        <v>31.35</v>
      </c>
      <c r="J84" s="238">
        <v>7.9350000000000005</v>
      </c>
      <c r="K84" s="238">
        <v>486</v>
      </c>
      <c r="L84" s="238">
        <v>303.75</v>
      </c>
      <c r="M84" s="238">
        <v>165.6</v>
      </c>
      <c r="N84" s="238">
        <v>0</v>
      </c>
      <c r="O84" s="238">
        <v>165.6</v>
      </c>
      <c r="P84" s="238">
        <v>44.1</v>
      </c>
      <c r="Q84" s="238">
        <v>44.075000000000003</v>
      </c>
      <c r="R84" s="238">
        <v>8.0250000000000002E-2</v>
      </c>
      <c r="S84" s="238">
        <v>143.80000000000001</v>
      </c>
      <c r="T84" s="238">
        <v>-21.799999999999983</v>
      </c>
      <c r="U84" s="238">
        <v>74.25</v>
      </c>
      <c r="V84" s="238">
        <v>69.635380000000012</v>
      </c>
      <c r="W84" s="238">
        <v>29.700000000000003</v>
      </c>
      <c r="X84" s="238">
        <v>16.91</v>
      </c>
      <c r="Y84" s="238">
        <v>0.33999999999999997</v>
      </c>
      <c r="Z84" s="238">
        <v>2.1700000000000001E-2</v>
      </c>
      <c r="AA84" s="238">
        <v>11.705</v>
      </c>
      <c r="AB84" s="238">
        <v>7.1999999999999993</v>
      </c>
      <c r="AC84" s="238" t="s">
        <v>93</v>
      </c>
      <c r="AD84" s="238">
        <v>6.76</v>
      </c>
      <c r="AE84" s="238">
        <v>4.1544000000000008</v>
      </c>
      <c r="AF84" s="238">
        <v>10.386000000000001</v>
      </c>
      <c r="AG84" s="238">
        <v>10.914999999999999</v>
      </c>
      <c r="AH84" s="238">
        <v>314.66499999999996</v>
      </c>
      <c r="AI84" s="238"/>
      <c r="AJ84" s="238">
        <v>58.269722076045078</v>
      </c>
      <c r="AK84" s="238">
        <v>5.8269722076045074</v>
      </c>
      <c r="AL84" s="238" t="s">
        <v>94</v>
      </c>
      <c r="AM84" s="238" t="s">
        <v>94</v>
      </c>
      <c r="AN84" s="238">
        <v>0.122</v>
      </c>
      <c r="AO84" s="238" t="s">
        <v>94</v>
      </c>
      <c r="AP84" s="238" t="s">
        <v>94</v>
      </c>
      <c r="AQ84" s="238" t="s">
        <v>94</v>
      </c>
      <c r="AR84" s="238" t="s">
        <v>94</v>
      </c>
      <c r="AS84" s="238" t="s">
        <v>94</v>
      </c>
      <c r="AT84" s="238" t="s">
        <v>94</v>
      </c>
      <c r="AU84" s="238" t="s">
        <v>94</v>
      </c>
      <c r="AV84" s="238"/>
      <c r="AW84" s="238"/>
      <c r="AX84" s="238"/>
      <c r="AY84" s="238" t="s">
        <v>93</v>
      </c>
      <c r="AZ84" s="238" t="s">
        <v>94</v>
      </c>
      <c r="BA84" s="238" t="s">
        <v>94</v>
      </c>
      <c r="BB84" s="238" t="s">
        <v>94</v>
      </c>
      <c r="BC84" s="238"/>
      <c r="BD84" s="238"/>
      <c r="BE84" s="238" t="s">
        <v>94</v>
      </c>
      <c r="BF84" s="238" t="s">
        <v>93</v>
      </c>
      <c r="BG84" s="238" t="s">
        <v>93</v>
      </c>
      <c r="BH84" s="238" t="s">
        <v>94</v>
      </c>
      <c r="BI84" s="238" t="s">
        <v>93</v>
      </c>
      <c r="BJ84" s="238" t="s">
        <v>93</v>
      </c>
      <c r="BK84" s="238" t="s">
        <v>93</v>
      </c>
      <c r="BL84" s="238" t="s">
        <v>93</v>
      </c>
      <c r="BM84" s="238" t="s">
        <v>93</v>
      </c>
      <c r="BN84" s="238" t="s">
        <v>93</v>
      </c>
      <c r="BO84" s="238" t="s">
        <v>93</v>
      </c>
      <c r="BP84" s="238" t="s">
        <v>93</v>
      </c>
      <c r="BQ84" s="238" t="s">
        <v>93</v>
      </c>
      <c r="BR84" s="238" t="s">
        <v>94</v>
      </c>
      <c r="BS84" s="238" t="s">
        <v>94</v>
      </c>
      <c r="BT84" s="238" t="s">
        <v>93</v>
      </c>
      <c r="BU84" s="238" t="s">
        <v>93</v>
      </c>
      <c r="BV84" s="238" t="s">
        <v>93</v>
      </c>
      <c r="BW84" s="238" t="s">
        <v>94</v>
      </c>
      <c r="BX84" s="238" t="s">
        <v>93</v>
      </c>
      <c r="BY84" s="238">
        <v>9300</v>
      </c>
      <c r="BZ84" s="238">
        <v>2000</v>
      </c>
      <c r="CA84" s="238">
        <v>6975</v>
      </c>
      <c r="CB84" s="267">
        <v>1050</v>
      </c>
      <c r="CC84" s="238"/>
      <c r="CD84" s="238">
        <v>102</v>
      </c>
      <c r="CE84" s="238">
        <v>10</v>
      </c>
      <c r="CF84" s="238">
        <v>10</v>
      </c>
      <c r="CG84" s="238">
        <v>122</v>
      </c>
      <c r="CH84" s="238" t="s">
        <v>93</v>
      </c>
      <c r="CI84" s="238"/>
      <c r="CJ84" s="238"/>
      <c r="CK84" s="238"/>
      <c r="CL84" s="238"/>
      <c r="CN84" s="262"/>
    </row>
    <row r="85" spans="1:92" ht="15" customHeight="1" x14ac:dyDescent="0.3">
      <c r="A85" s="100">
        <v>45</v>
      </c>
      <c r="B85" s="251" t="s">
        <v>145</v>
      </c>
      <c r="C85" s="258" t="s">
        <v>200</v>
      </c>
      <c r="D85" s="258"/>
      <c r="E85" s="248" t="s">
        <v>129</v>
      </c>
      <c r="F85" s="249">
        <v>2024</v>
      </c>
      <c r="G85" s="238">
        <v>15</v>
      </c>
      <c r="H85" s="238">
        <v>17.399999999999999</v>
      </c>
      <c r="I85" s="238">
        <v>31.35</v>
      </c>
      <c r="J85" s="238">
        <v>7.9350000000000005</v>
      </c>
      <c r="K85" s="238">
        <v>486</v>
      </c>
      <c r="L85" s="238">
        <v>303.75</v>
      </c>
      <c r="M85" s="238">
        <v>165.6</v>
      </c>
      <c r="N85" s="238">
        <v>0</v>
      </c>
      <c r="O85" s="238">
        <v>165.6</v>
      </c>
      <c r="P85" s="238">
        <v>44.1</v>
      </c>
      <c r="Q85" s="238">
        <v>44.075000000000003</v>
      </c>
      <c r="R85" s="238">
        <v>8.0250000000000002E-2</v>
      </c>
      <c r="S85" s="238">
        <v>143.80000000000001</v>
      </c>
      <c r="T85" s="238">
        <v>-21.799999999999997</v>
      </c>
      <c r="U85" s="238">
        <v>74.25</v>
      </c>
      <c r="V85" s="238">
        <v>69.635380000000012</v>
      </c>
      <c r="W85" s="238">
        <v>29.700000000000003</v>
      </c>
      <c r="X85" s="238">
        <v>16.91</v>
      </c>
      <c r="Y85" s="238">
        <v>0.33999999999999997</v>
      </c>
      <c r="Z85" s="238">
        <v>2.1700000000000001E-2</v>
      </c>
      <c r="AA85" s="238">
        <v>11.705</v>
      </c>
      <c r="AB85" s="238">
        <v>7.1999999999999993</v>
      </c>
      <c r="AC85" s="238" t="s">
        <v>93</v>
      </c>
      <c r="AD85" s="238">
        <v>6.76</v>
      </c>
      <c r="AE85" s="238">
        <v>4.1544000000000008</v>
      </c>
      <c r="AF85" s="238">
        <v>10.386000000000001</v>
      </c>
      <c r="AG85" s="238">
        <v>10.914999999999999</v>
      </c>
      <c r="AH85" s="238">
        <v>314.66499999999996</v>
      </c>
      <c r="AI85" s="238"/>
      <c r="AJ85" s="238" t="s">
        <v>93</v>
      </c>
      <c r="AK85" s="238">
        <v>58.269722076045078</v>
      </c>
      <c r="AL85" s="238">
        <v>0.19700000000000001</v>
      </c>
      <c r="AM85" s="238" t="s">
        <v>94</v>
      </c>
      <c r="AN85" s="238">
        <v>0.41199999999999998</v>
      </c>
      <c r="AO85" s="238">
        <v>0.01</v>
      </c>
      <c r="AP85" s="238">
        <v>8.9999999999999993E-3</v>
      </c>
      <c r="AQ85" s="238" t="s">
        <v>94</v>
      </c>
      <c r="AR85" s="238" t="s">
        <v>94</v>
      </c>
      <c r="AS85" s="238" t="s">
        <v>94</v>
      </c>
      <c r="AT85" s="238" t="s">
        <v>94</v>
      </c>
      <c r="AU85" s="238">
        <v>5.3999999999999999E-2</v>
      </c>
      <c r="AV85" s="238"/>
      <c r="AW85" s="238"/>
      <c r="AX85" s="238"/>
      <c r="AY85" s="238" t="s">
        <v>93</v>
      </c>
      <c r="AZ85" s="238" t="s">
        <v>94</v>
      </c>
      <c r="BA85" s="238" t="s">
        <v>94</v>
      </c>
      <c r="BB85" s="238" t="s">
        <v>94</v>
      </c>
      <c r="BC85" s="238"/>
      <c r="BD85" s="238"/>
      <c r="BE85" s="238" t="s">
        <v>94</v>
      </c>
      <c r="BF85" s="238" t="s">
        <v>93</v>
      </c>
      <c r="BG85" s="238" t="s">
        <v>93</v>
      </c>
      <c r="BH85" s="238" t="s">
        <v>94</v>
      </c>
      <c r="BI85" s="238" t="s">
        <v>93</v>
      </c>
      <c r="BJ85" s="238" t="s">
        <v>93</v>
      </c>
      <c r="BK85" s="238" t="s">
        <v>93</v>
      </c>
      <c r="BL85" s="238" t="s">
        <v>93</v>
      </c>
      <c r="BM85" s="238" t="s">
        <v>93</v>
      </c>
      <c r="BN85" s="238" t="s">
        <v>93</v>
      </c>
      <c r="BO85" s="238" t="s">
        <v>93</v>
      </c>
      <c r="BP85" s="238" t="s">
        <v>93</v>
      </c>
      <c r="BQ85" s="238" t="s">
        <v>93</v>
      </c>
      <c r="BR85" s="238" t="s">
        <v>94</v>
      </c>
      <c r="BS85" s="238" t="s">
        <v>94</v>
      </c>
      <c r="BT85" s="238" t="s">
        <v>93</v>
      </c>
      <c r="BU85" s="238" t="s">
        <v>93</v>
      </c>
      <c r="BV85" s="238" t="s">
        <v>93</v>
      </c>
      <c r="BW85" s="238" t="s">
        <v>94</v>
      </c>
      <c r="BX85" s="238" t="s">
        <v>93</v>
      </c>
      <c r="BY85" s="238">
        <v>28526</v>
      </c>
      <c r="BZ85" s="238">
        <v>900</v>
      </c>
      <c r="CA85" s="238">
        <v>6900</v>
      </c>
      <c r="CB85" s="267">
        <v>1000</v>
      </c>
      <c r="CC85" s="238"/>
      <c r="CD85" s="238">
        <v>229</v>
      </c>
      <c r="CE85" s="238">
        <v>36</v>
      </c>
      <c r="CF85" s="238">
        <v>19</v>
      </c>
      <c r="CG85" s="238">
        <v>309</v>
      </c>
      <c r="CH85" s="238" t="s">
        <v>93</v>
      </c>
      <c r="CI85" s="238"/>
      <c r="CJ85" s="238"/>
      <c r="CK85" s="238"/>
      <c r="CL85" s="238"/>
      <c r="CN85" s="262"/>
    </row>
    <row r="86" spans="1:92" ht="15" customHeight="1" x14ac:dyDescent="0.3">
      <c r="A86" s="100">
        <v>46</v>
      </c>
      <c r="B86" s="251" t="s">
        <v>145</v>
      </c>
      <c r="C86" s="258" t="s">
        <v>201</v>
      </c>
      <c r="D86" s="258"/>
      <c r="E86" s="248" t="s">
        <v>130</v>
      </c>
      <c r="F86" s="249">
        <v>2024</v>
      </c>
      <c r="G86" s="238">
        <v>15</v>
      </c>
      <c r="H86" s="238">
        <v>16.850000000000001</v>
      </c>
      <c r="I86" s="238">
        <v>28</v>
      </c>
      <c r="J86" s="238">
        <v>7.7549999999999999</v>
      </c>
      <c r="K86" s="238">
        <v>449.5</v>
      </c>
      <c r="L86" s="238">
        <v>265.20999999999998</v>
      </c>
      <c r="M86" s="238">
        <v>160.80000000000001</v>
      </c>
      <c r="N86" s="238">
        <v>0</v>
      </c>
      <c r="O86" s="238">
        <v>160.80000000000001</v>
      </c>
      <c r="P86" s="238">
        <v>106.30000000000001</v>
      </c>
      <c r="Q86" s="238">
        <v>21.6845</v>
      </c>
      <c r="R86" s="238">
        <v>0.12809999999999999</v>
      </c>
      <c r="S86" s="238">
        <v>175.1</v>
      </c>
      <c r="T86" s="238">
        <v>14.299999999999997</v>
      </c>
      <c r="U86" s="238">
        <v>84.25</v>
      </c>
      <c r="V86" s="238">
        <v>85.65440000000001</v>
      </c>
      <c r="W86" s="238">
        <v>33.700000000000003</v>
      </c>
      <c r="X86" s="238">
        <v>20.8</v>
      </c>
      <c r="Y86" s="238">
        <v>0.33999999999999997</v>
      </c>
      <c r="Z86" s="238">
        <v>0.11360000000000001</v>
      </c>
      <c r="AA86" s="238">
        <v>6.6955</v>
      </c>
      <c r="AB86" s="238">
        <v>3.8784999999999998</v>
      </c>
      <c r="AC86" s="238" t="s">
        <v>93</v>
      </c>
      <c r="AD86" s="238">
        <v>7.15</v>
      </c>
      <c r="AE86" s="238">
        <v>6.0404520000000002</v>
      </c>
      <c r="AF86" s="238">
        <v>15.101130000000001</v>
      </c>
      <c r="AG86" s="238">
        <v>10.771129999999999</v>
      </c>
      <c r="AH86" s="238">
        <v>275.98113000000001</v>
      </c>
      <c r="AI86" s="238" t="s">
        <v>93</v>
      </c>
      <c r="AJ86" s="238">
        <v>71.182125382162639</v>
      </c>
      <c r="AK86" s="238">
        <v>7.1182125382162642</v>
      </c>
      <c r="AL86" s="238">
        <v>0.192</v>
      </c>
      <c r="AM86" s="238" t="s">
        <v>94</v>
      </c>
      <c r="AN86" s="238">
        <v>0.13400000000000001</v>
      </c>
      <c r="AO86" s="238">
        <v>0.01</v>
      </c>
      <c r="AP86" s="238">
        <v>8.0000000000000002E-3</v>
      </c>
      <c r="AQ86" s="238" t="s">
        <v>94</v>
      </c>
      <c r="AR86" s="238" t="s">
        <v>94</v>
      </c>
      <c r="AS86" s="238" t="s">
        <v>94</v>
      </c>
      <c r="AT86" s="238" t="s">
        <v>94</v>
      </c>
      <c r="AU86" s="238">
        <v>4.2999999999999997E-2</v>
      </c>
      <c r="AV86" s="238" t="s">
        <v>93</v>
      </c>
      <c r="AW86" s="238" t="s">
        <v>93</v>
      </c>
      <c r="AX86" s="238" t="s">
        <v>93</v>
      </c>
      <c r="AY86" s="238" t="s">
        <v>93</v>
      </c>
      <c r="AZ86" s="238" t="s">
        <v>94</v>
      </c>
      <c r="BA86" s="238" t="s">
        <v>94</v>
      </c>
      <c r="BB86" s="238" t="s">
        <v>94</v>
      </c>
      <c r="BC86" s="238" t="s">
        <v>93</v>
      </c>
      <c r="BD86" s="238" t="s">
        <v>93</v>
      </c>
      <c r="BE86" s="238" t="s">
        <v>94</v>
      </c>
      <c r="BF86" s="238"/>
      <c r="BG86" s="238"/>
      <c r="BH86" s="238"/>
      <c r="BI86" s="238"/>
      <c r="BJ86" s="238"/>
      <c r="BK86" s="238"/>
      <c r="BL86" s="238"/>
      <c r="BM86" s="238"/>
      <c r="BN86" s="238"/>
      <c r="BO86" s="238"/>
      <c r="BP86" s="238"/>
      <c r="BQ86" s="238"/>
      <c r="BR86" s="238"/>
      <c r="BS86" s="238"/>
      <c r="BT86" s="238"/>
      <c r="BU86" s="238"/>
      <c r="BV86" s="238"/>
      <c r="BW86" s="238"/>
      <c r="BX86" s="238"/>
      <c r="BY86" s="238">
        <v>6760</v>
      </c>
      <c r="BZ86" s="238">
        <v>8300</v>
      </c>
      <c r="CA86" s="238">
        <v>6680</v>
      </c>
      <c r="CB86" s="267">
        <v>932</v>
      </c>
      <c r="CC86" s="238"/>
      <c r="CD86" s="238">
        <v>35</v>
      </c>
      <c r="CE86" s="238">
        <v>17</v>
      </c>
      <c r="CF86" s="238">
        <v>17</v>
      </c>
      <c r="CG86" s="238">
        <v>82</v>
      </c>
      <c r="CH86" s="238" t="s">
        <v>93</v>
      </c>
      <c r="CI86" s="238"/>
      <c r="CJ86" s="238"/>
      <c r="CK86" s="238"/>
      <c r="CL86" s="238"/>
      <c r="CN86" s="262"/>
    </row>
    <row r="87" spans="1:92" ht="15" customHeight="1" x14ac:dyDescent="0.25">
      <c r="A87" s="100">
        <v>47</v>
      </c>
      <c r="B87" s="251" t="s">
        <v>145</v>
      </c>
      <c r="C87" s="258" t="s">
        <v>202</v>
      </c>
      <c r="D87" s="258"/>
      <c r="E87" s="250" t="s">
        <v>131</v>
      </c>
      <c r="F87" s="249">
        <v>2024</v>
      </c>
      <c r="G87" s="237">
        <v>7.5</v>
      </c>
      <c r="H87" s="237">
        <v>14.55</v>
      </c>
      <c r="I87" s="237">
        <v>23.25</v>
      </c>
      <c r="J87" s="237">
        <v>7.7750000000000004</v>
      </c>
      <c r="K87" s="237">
        <v>451.5</v>
      </c>
      <c r="L87" s="237">
        <v>266.44</v>
      </c>
      <c r="M87" s="237">
        <v>163.1</v>
      </c>
      <c r="N87" s="237">
        <v>0</v>
      </c>
      <c r="O87" s="237">
        <v>163.1</v>
      </c>
      <c r="P87" s="237">
        <v>66.150000000000006</v>
      </c>
      <c r="Q87" s="237">
        <v>57.650000000000006</v>
      </c>
      <c r="R87" s="237">
        <v>6.6000000000000003E-2</v>
      </c>
      <c r="S87" s="238">
        <v>178.1</v>
      </c>
      <c r="T87" s="238">
        <v>15</v>
      </c>
      <c r="U87" s="238">
        <v>90.375</v>
      </c>
      <c r="V87" s="238">
        <v>90.390100000000018</v>
      </c>
      <c r="W87" s="238">
        <v>36.15</v>
      </c>
      <c r="X87" s="238">
        <v>21.950000000000003</v>
      </c>
      <c r="Y87" s="238">
        <v>0.55000000000000004</v>
      </c>
      <c r="Z87" s="238">
        <v>7.85E-2</v>
      </c>
      <c r="AA87" s="238">
        <v>7.66</v>
      </c>
      <c r="AB87" s="238">
        <v>6.01</v>
      </c>
      <c r="AC87" s="238" t="s">
        <v>93</v>
      </c>
      <c r="AD87" s="238">
        <v>7.4499999999999993</v>
      </c>
      <c r="AE87" s="238">
        <v>6.0549239999999998</v>
      </c>
      <c r="AF87" s="238">
        <v>15.137309999999999</v>
      </c>
      <c r="AG87" s="238">
        <v>9.9205900000000007</v>
      </c>
      <c r="AH87" s="238">
        <v>276.36059</v>
      </c>
      <c r="AI87" s="238" t="s">
        <v>93</v>
      </c>
      <c r="AJ87" s="238">
        <v>60.078708482292122</v>
      </c>
      <c r="AK87" s="238">
        <v>6.0078708482292118</v>
      </c>
      <c r="AL87" s="238">
        <v>0.16600000000000001</v>
      </c>
      <c r="AM87" s="238" t="s">
        <v>94</v>
      </c>
      <c r="AN87" s="238">
        <v>0.127</v>
      </c>
      <c r="AO87" s="238">
        <v>0.01</v>
      </c>
      <c r="AP87" s="238">
        <v>8.0000000000000002E-3</v>
      </c>
      <c r="AQ87" s="238" t="s">
        <v>94</v>
      </c>
      <c r="AR87" s="238" t="s">
        <v>94</v>
      </c>
      <c r="AS87" s="238" t="s">
        <v>94</v>
      </c>
      <c r="AT87" s="238" t="s">
        <v>94</v>
      </c>
      <c r="AU87" s="238">
        <v>0.05</v>
      </c>
      <c r="AV87" s="238" t="s">
        <v>93</v>
      </c>
      <c r="AW87" s="238" t="s">
        <v>93</v>
      </c>
      <c r="AX87" s="238" t="s">
        <v>93</v>
      </c>
      <c r="AY87" s="238" t="s">
        <v>93</v>
      </c>
      <c r="AZ87" s="238" t="s">
        <v>94</v>
      </c>
      <c r="BA87" s="238" t="s">
        <v>94</v>
      </c>
      <c r="BB87" s="238" t="s">
        <v>94</v>
      </c>
      <c r="BC87" s="238" t="s">
        <v>93</v>
      </c>
      <c r="BD87" s="238" t="s">
        <v>93</v>
      </c>
      <c r="BE87" s="238" t="s">
        <v>94</v>
      </c>
      <c r="BF87" s="238" t="s">
        <v>93</v>
      </c>
      <c r="BG87" s="238" t="s">
        <v>93</v>
      </c>
      <c r="BH87" s="238" t="s">
        <v>94</v>
      </c>
      <c r="BI87" s="238" t="s">
        <v>93</v>
      </c>
      <c r="BJ87" s="238" t="s">
        <v>93</v>
      </c>
      <c r="BK87" s="238" t="s">
        <v>93</v>
      </c>
      <c r="BL87" s="238" t="s">
        <v>94</v>
      </c>
      <c r="BM87" s="238" t="s">
        <v>94</v>
      </c>
      <c r="BN87" s="238" t="s">
        <v>94</v>
      </c>
      <c r="BO87" s="238" t="s">
        <v>94</v>
      </c>
      <c r="BP87" s="238" t="s">
        <v>94</v>
      </c>
      <c r="BQ87" s="238" t="s">
        <v>93</v>
      </c>
      <c r="BR87" s="238" t="s">
        <v>94</v>
      </c>
      <c r="BS87" s="238" t="s">
        <v>94</v>
      </c>
      <c r="BT87" s="238" t="s">
        <v>93</v>
      </c>
      <c r="BU87" s="238" t="s">
        <v>93</v>
      </c>
      <c r="BV87" s="238" t="s">
        <v>93</v>
      </c>
      <c r="BW87" s="238" t="s">
        <v>94</v>
      </c>
      <c r="BX87" s="238" t="s">
        <v>94</v>
      </c>
      <c r="BY87" s="238">
        <v>18500</v>
      </c>
      <c r="BZ87" s="238">
        <v>1300</v>
      </c>
      <c r="CA87" s="238">
        <v>7025</v>
      </c>
      <c r="CB87" s="267">
        <v>1225</v>
      </c>
      <c r="CC87" s="238"/>
      <c r="CD87" s="238">
        <v>106</v>
      </c>
      <c r="CE87" s="238">
        <v>35</v>
      </c>
      <c r="CF87" s="238">
        <v>55</v>
      </c>
      <c r="CG87" s="238">
        <v>205</v>
      </c>
      <c r="CH87" s="238" t="s">
        <v>93</v>
      </c>
      <c r="CI87" s="238"/>
      <c r="CJ87" s="238"/>
      <c r="CK87" s="238"/>
      <c r="CL87" s="238"/>
      <c r="CN87" s="262"/>
    </row>
    <row r="88" spans="1:92" ht="15" customHeight="1" x14ac:dyDescent="0.3">
      <c r="A88" s="100">
        <v>48</v>
      </c>
      <c r="B88" s="251" t="s">
        <v>145</v>
      </c>
      <c r="C88" s="258" t="s">
        <v>203</v>
      </c>
      <c r="D88" s="258"/>
      <c r="E88" s="248" t="s">
        <v>132</v>
      </c>
      <c r="F88" s="249">
        <v>2024</v>
      </c>
      <c r="G88" s="237">
        <v>17.5</v>
      </c>
      <c r="H88" s="237">
        <v>9.2850000000000001</v>
      </c>
      <c r="I88" s="237">
        <v>19.850000000000001</v>
      </c>
      <c r="J88" s="237">
        <v>8.0150000000000006</v>
      </c>
      <c r="K88" s="237">
        <v>483</v>
      </c>
      <c r="L88" s="237">
        <v>284.89</v>
      </c>
      <c r="M88" s="237">
        <v>162</v>
      </c>
      <c r="N88" s="237">
        <v>0</v>
      </c>
      <c r="O88" s="237">
        <v>162</v>
      </c>
      <c r="P88" s="237">
        <v>42.5</v>
      </c>
      <c r="Q88" s="237">
        <v>32.712000000000003</v>
      </c>
      <c r="R88" s="237">
        <v>0.14000000000000001</v>
      </c>
      <c r="S88" s="238">
        <v>152.10000000000002</v>
      </c>
      <c r="T88" s="238">
        <v>-9.8999999999999915</v>
      </c>
      <c r="U88" s="238">
        <v>92.087500000000006</v>
      </c>
      <c r="V88" s="238">
        <v>60.102210000000007</v>
      </c>
      <c r="W88" s="238">
        <v>36.835000000000001</v>
      </c>
      <c r="X88" s="238">
        <v>14.594999999999999</v>
      </c>
      <c r="Y88" s="238">
        <v>0.4</v>
      </c>
      <c r="Z88" s="238">
        <v>0.17449999999999999</v>
      </c>
      <c r="AA88" s="238">
        <v>7.3999999999999995</v>
      </c>
      <c r="AB88" s="238">
        <v>3.15</v>
      </c>
      <c r="AC88" s="238" t="s">
        <v>93</v>
      </c>
      <c r="AD88" s="238">
        <v>7.45</v>
      </c>
      <c r="AE88" s="238">
        <v>4.3764399999999997</v>
      </c>
      <c r="AF88" s="238">
        <v>10.9411</v>
      </c>
      <c r="AG88" s="238">
        <v>7.9735930000000002</v>
      </c>
      <c r="AH88" s="238">
        <v>292.86359299999998</v>
      </c>
      <c r="AI88" s="238" t="s">
        <v>93</v>
      </c>
      <c r="AJ88" s="238">
        <v>45.972762111530237</v>
      </c>
      <c r="AK88" s="238">
        <v>4.5972762111530239</v>
      </c>
      <c r="AL88" s="238">
        <v>0.16500000000000001</v>
      </c>
      <c r="AM88" s="238" t="s">
        <v>94</v>
      </c>
      <c r="AN88" s="238">
        <v>0.125</v>
      </c>
      <c r="AO88" s="238">
        <v>0.01</v>
      </c>
      <c r="AP88" s="238">
        <v>7.0000000000000001E-3</v>
      </c>
      <c r="AQ88" s="238" t="s">
        <v>94</v>
      </c>
      <c r="AR88" s="238" t="s">
        <v>94</v>
      </c>
      <c r="AS88" s="238" t="s">
        <v>94</v>
      </c>
      <c r="AT88" s="238" t="s">
        <v>94</v>
      </c>
      <c r="AU88" s="238">
        <v>4.7E-2</v>
      </c>
      <c r="AV88" s="238" t="s">
        <v>93</v>
      </c>
      <c r="AW88" s="238" t="s">
        <v>93</v>
      </c>
      <c r="AX88" s="238" t="s">
        <v>93</v>
      </c>
      <c r="AY88" s="238" t="s">
        <v>93</v>
      </c>
      <c r="AZ88" s="238" t="s">
        <v>94</v>
      </c>
      <c r="BA88" s="238" t="s">
        <v>94</v>
      </c>
      <c r="BB88" s="238" t="s">
        <v>94</v>
      </c>
      <c r="BC88" s="238" t="s">
        <v>93</v>
      </c>
      <c r="BD88" s="238" t="s">
        <v>93</v>
      </c>
      <c r="BE88" s="238" t="s">
        <v>94</v>
      </c>
      <c r="BF88" s="238" t="s">
        <v>93</v>
      </c>
      <c r="BG88" s="238" t="s">
        <v>93</v>
      </c>
      <c r="BH88" s="238" t="s">
        <v>94</v>
      </c>
      <c r="BI88" s="238" t="s">
        <v>93</v>
      </c>
      <c r="BJ88" s="238" t="s">
        <v>93</v>
      </c>
      <c r="BK88" s="238" t="s">
        <v>93</v>
      </c>
      <c r="BL88" s="238" t="s">
        <v>94</v>
      </c>
      <c r="BM88" s="238" t="s">
        <v>94</v>
      </c>
      <c r="BN88" s="238" t="s">
        <v>94</v>
      </c>
      <c r="BO88" s="238" t="s">
        <v>94</v>
      </c>
      <c r="BP88" s="238" t="s">
        <v>94</v>
      </c>
      <c r="BQ88" s="238" t="s">
        <v>93</v>
      </c>
      <c r="BR88" s="238" t="s">
        <v>94</v>
      </c>
      <c r="BS88" s="238" t="s">
        <v>94</v>
      </c>
      <c r="BT88" s="238" t="s">
        <v>94</v>
      </c>
      <c r="BU88" s="238" t="s">
        <v>93</v>
      </c>
      <c r="BV88" s="238" t="s">
        <v>93</v>
      </c>
      <c r="BW88" s="238" t="s">
        <v>94</v>
      </c>
      <c r="BX88" s="238" t="s">
        <v>94</v>
      </c>
      <c r="BY88" s="238">
        <v>4025</v>
      </c>
      <c r="BZ88" s="238">
        <v>4100</v>
      </c>
      <c r="CA88" s="238">
        <v>6750</v>
      </c>
      <c r="CB88" s="267">
        <v>125</v>
      </c>
      <c r="CC88" s="238"/>
      <c r="CD88" s="238">
        <v>118</v>
      </c>
      <c r="CE88" s="238">
        <v>38</v>
      </c>
      <c r="CF88" s="238">
        <v>64</v>
      </c>
      <c r="CG88" s="238">
        <v>272</v>
      </c>
      <c r="CH88" s="238" t="s">
        <v>93</v>
      </c>
      <c r="CI88" s="238"/>
      <c r="CJ88" s="238"/>
      <c r="CK88" s="238"/>
      <c r="CL88" s="238"/>
      <c r="CN88" s="262"/>
    </row>
    <row r="89" spans="1:92" ht="15" customHeight="1" x14ac:dyDescent="0.25">
      <c r="A89" s="100">
        <v>49</v>
      </c>
      <c r="B89" s="75" t="s">
        <v>142</v>
      </c>
      <c r="C89" s="75"/>
      <c r="D89" s="252">
        <v>17</v>
      </c>
      <c r="E89" s="253" t="s">
        <v>127</v>
      </c>
      <c r="F89" s="89">
        <v>2022</v>
      </c>
      <c r="G89" s="75"/>
      <c r="H89" s="253">
        <v>11</v>
      </c>
      <c r="I89" s="252">
        <v>28.4</v>
      </c>
      <c r="J89" s="253" t="s">
        <v>138</v>
      </c>
      <c r="K89" s="252">
        <v>312</v>
      </c>
      <c r="L89" s="252">
        <v>186</v>
      </c>
      <c r="M89" s="75"/>
      <c r="N89" s="252"/>
      <c r="O89" s="75"/>
      <c r="P89" s="253">
        <v>17</v>
      </c>
      <c r="Q89" s="252"/>
      <c r="R89" s="75"/>
      <c r="S89" s="252"/>
      <c r="U89" s="252"/>
      <c r="V89" s="252"/>
      <c r="W89" s="253"/>
      <c r="X89" s="253"/>
      <c r="Y89" s="252"/>
      <c r="Z89" s="253"/>
      <c r="AA89" s="253"/>
      <c r="AB89" s="253"/>
      <c r="AC89" s="253"/>
      <c r="AD89" s="253"/>
      <c r="AE89" s="253"/>
      <c r="AF89" s="253"/>
      <c r="AG89" s="252"/>
      <c r="AH89" s="252"/>
      <c r="AI89" s="252"/>
      <c r="AL89" s="253"/>
      <c r="AM89" s="253">
        <v>0.02</v>
      </c>
      <c r="AN89" s="253"/>
      <c r="BY89" s="253">
        <v>192</v>
      </c>
      <c r="BZ89" s="253" t="s">
        <v>139</v>
      </c>
      <c r="CA89" s="253">
        <v>40</v>
      </c>
      <c r="CB89" s="253"/>
      <c r="CC89" s="253">
        <v>0</v>
      </c>
      <c r="CD89" s="253" t="s">
        <v>139</v>
      </c>
      <c r="CE89" s="253" t="s">
        <v>139</v>
      </c>
      <c r="CF89" s="253" t="s">
        <v>140</v>
      </c>
      <c r="CG89" s="253" t="s">
        <v>139</v>
      </c>
      <c r="CH89" s="253" t="s">
        <v>139</v>
      </c>
      <c r="CI89" s="253"/>
      <c r="CK89" s="252"/>
      <c r="CL89" s="252"/>
      <c r="CM89" s="252"/>
      <c r="CN89" s="262"/>
    </row>
    <row r="90" spans="1:92" ht="15" customHeight="1" x14ac:dyDescent="0.25">
      <c r="A90" s="100">
        <v>50</v>
      </c>
      <c r="B90" s="75" t="s">
        <v>142</v>
      </c>
      <c r="C90" s="75"/>
      <c r="D90" s="252"/>
      <c r="E90" s="253" t="s">
        <v>127</v>
      </c>
      <c r="F90" s="89">
        <v>2022</v>
      </c>
      <c r="G90" s="75"/>
      <c r="H90" s="252">
        <v>12</v>
      </c>
      <c r="I90" s="252">
        <v>28.3</v>
      </c>
      <c r="J90" s="253" t="s">
        <v>138</v>
      </c>
      <c r="K90" s="252">
        <v>314</v>
      </c>
      <c r="L90" s="252">
        <v>190</v>
      </c>
      <c r="M90" s="75"/>
      <c r="N90" s="253"/>
      <c r="O90" s="75"/>
      <c r="P90" s="252">
        <v>18</v>
      </c>
      <c r="Q90" s="253"/>
      <c r="R90" s="75"/>
      <c r="S90" s="253"/>
      <c r="U90" s="253"/>
      <c r="V90" s="253"/>
      <c r="W90" s="253"/>
      <c r="X90" s="253"/>
      <c r="Y90" s="253"/>
      <c r="Z90" s="253"/>
      <c r="AA90" s="253"/>
      <c r="AB90" s="253"/>
      <c r="AC90" s="253"/>
      <c r="AD90" s="253"/>
      <c r="AE90" s="253"/>
      <c r="AF90" s="253"/>
      <c r="AG90" s="252"/>
      <c r="AH90" s="252"/>
      <c r="AI90" s="252"/>
      <c r="AL90" s="253"/>
      <c r="AM90" s="253"/>
      <c r="AN90" s="253"/>
      <c r="BY90" s="253" t="s">
        <v>141</v>
      </c>
      <c r="BZ90" s="253"/>
      <c r="CA90" s="253">
        <v>44</v>
      </c>
      <c r="CB90" s="253"/>
      <c r="CC90" s="253">
        <v>0</v>
      </c>
      <c r="CD90" s="253"/>
      <c r="CE90" s="253"/>
      <c r="CF90" s="253"/>
      <c r="CG90" s="253"/>
      <c r="CH90" s="253"/>
      <c r="CI90" s="253"/>
      <c r="CK90" s="252"/>
      <c r="CL90" s="252"/>
      <c r="CM90" s="252"/>
      <c r="CN90" s="262"/>
    </row>
    <row r="91" spans="1:92" ht="15" customHeight="1" x14ac:dyDescent="0.25">
      <c r="A91" s="100">
        <v>51</v>
      </c>
      <c r="B91" s="75" t="s">
        <v>142</v>
      </c>
      <c r="C91" s="75"/>
      <c r="D91" s="252">
        <v>18</v>
      </c>
      <c r="E91" s="253" t="s">
        <v>127</v>
      </c>
      <c r="F91" s="89">
        <v>2022</v>
      </c>
      <c r="G91" s="75"/>
      <c r="H91" s="252">
        <v>12</v>
      </c>
      <c r="I91" s="252">
        <v>29.5</v>
      </c>
      <c r="J91" s="253" t="s">
        <v>138</v>
      </c>
      <c r="K91" s="252">
        <v>330</v>
      </c>
      <c r="L91" s="252">
        <v>194</v>
      </c>
      <c r="M91" s="75"/>
      <c r="N91" s="252"/>
      <c r="O91" s="75"/>
      <c r="P91" s="252">
        <v>16</v>
      </c>
      <c r="Q91" s="253"/>
      <c r="R91" s="75"/>
      <c r="S91" s="252"/>
      <c r="U91" s="253"/>
      <c r="V91" s="253"/>
      <c r="W91" s="253"/>
      <c r="X91" s="253"/>
      <c r="Y91" s="253"/>
      <c r="Z91" s="253"/>
      <c r="AA91" s="253"/>
      <c r="AB91" s="253"/>
      <c r="AC91" s="253"/>
      <c r="AD91" s="253"/>
      <c r="AE91" s="253"/>
      <c r="AF91" s="253"/>
      <c r="AG91" s="252"/>
      <c r="AH91" s="252"/>
      <c r="AI91" s="252"/>
      <c r="AL91" s="253"/>
      <c r="AM91" s="253"/>
      <c r="AN91" s="253"/>
      <c r="BY91" s="253">
        <v>180</v>
      </c>
      <c r="BZ91" s="253"/>
      <c r="CA91" s="253">
        <v>45</v>
      </c>
      <c r="CB91" s="253"/>
      <c r="CC91" s="253">
        <v>0</v>
      </c>
      <c r="CD91" s="253"/>
      <c r="CE91" s="253"/>
      <c r="CF91" s="253"/>
      <c r="CG91" s="253"/>
      <c r="CH91" s="253"/>
      <c r="CI91" s="253"/>
      <c r="CK91" s="252"/>
      <c r="CL91" s="252"/>
      <c r="CM91" s="252"/>
      <c r="CN91" s="262"/>
    </row>
    <row r="92" spans="1:92" ht="15" customHeight="1" x14ac:dyDescent="0.25">
      <c r="A92" s="100">
        <v>52</v>
      </c>
      <c r="B92" s="75" t="s">
        <v>142</v>
      </c>
      <c r="C92" s="75"/>
      <c r="D92" s="252"/>
      <c r="E92" s="253" t="s">
        <v>127</v>
      </c>
      <c r="F92" s="89">
        <v>2022</v>
      </c>
      <c r="G92" s="75"/>
      <c r="H92" s="252">
        <v>12</v>
      </c>
      <c r="I92" s="252">
        <v>29.7</v>
      </c>
      <c r="J92" s="253" t="s">
        <v>138</v>
      </c>
      <c r="K92" s="252">
        <v>320</v>
      </c>
      <c r="L92" s="252">
        <v>192</v>
      </c>
      <c r="M92" s="75"/>
      <c r="N92" s="252"/>
      <c r="O92" s="75"/>
      <c r="P92" s="252">
        <v>19</v>
      </c>
      <c r="Q92" s="253"/>
      <c r="R92" s="75"/>
      <c r="S92" s="252"/>
      <c r="U92" s="253"/>
      <c r="V92" s="253"/>
      <c r="W92" s="252"/>
      <c r="X92" s="252"/>
      <c r="Y92" s="253"/>
      <c r="Z92" s="253"/>
      <c r="AA92" s="253"/>
      <c r="AB92" s="253"/>
      <c r="AC92" s="253"/>
      <c r="AD92" s="253"/>
      <c r="AE92" s="253"/>
      <c r="AF92" s="253"/>
      <c r="AG92" s="252"/>
      <c r="AH92" s="252"/>
      <c r="AI92" s="252"/>
      <c r="AL92" s="253"/>
      <c r="AM92" s="253"/>
      <c r="AN92" s="253"/>
      <c r="BY92" s="253">
        <v>199</v>
      </c>
      <c r="BZ92" s="252"/>
      <c r="CA92" s="252">
        <v>39</v>
      </c>
      <c r="CB92" s="253"/>
      <c r="CC92" s="253">
        <v>0</v>
      </c>
      <c r="CD92" s="253"/>
      <c r="CE92" s="253"/>
      <c r="CF92" s="253"/>
      <c r="CG92" s="253"/>
      <c r="CH92" s="253"/>
      <c r="CI92" s="253"/>
      <c r="CK92" s="252"/>
      <c r="CL92" s="252"/>
      <c r="CM92" s="252"/>
      <c r="CN92" s="262"/>
    </row>
    <row r="93" spans="1:92" ht="15" customHeight="1" x14ac:dyDescent="0.25">
      <c r="A93" s="100">
        <v>53</v>
      </c>
      <c r="B93" s="75" t="s">
        <v>142</v>
      </c>
      <c r="C93" s="75"/>
      <c r="D93" s="252">
        <v>19</v>
      </c>
      <c r="E93" s="253" t="s">
        <v>127</v>
      </c>
      <c r="F93" s="89">
        <v>2022</v>
      </c>
      <c r="G93" s="75"/>
      <c r="H93" s="252">
        <v>18</v>
      </c>
      <c r="I93" s="252">
        <v>31.8</v>
      </c>
      <c r="J93" s="253" t="s">
        <v>138</v>
      </c>
      <c r="K93" s="252">
        <v>339</v>
      </c>
      <c r="L93" s="252">
        <v>198</v>
      </c>
      <c r="M93" s="75"/>
      <c r="N93" s="252"/>
      <c r="O93" s="75"/>
      <c r="P93" s="252">
        <v>20</v>
      </c>
      <c r="Q93" s="253"/>
      <c r="R93" s="75"/>
      <c r="S93" s="252"/>
      <c r="U93" s="253"/>
      <c r="V93" s="253"/>
      <c r="W93" s="253"/>
      <c r="X93" s="253"/>
      <c r="Y93" s="253">
        <v>0.02</v>
      </c>
      <c r="Z93" s="253"/>
      <c r="AA93" s="253"/>
      <c r="AB93" s="253"/>
      <c r="AC93" s="253"/>
      <c r="AD93" s="253"/>
      <c r="AE93" s="253"/>
      <c r="AF93" s="253"/>
      <c r="AG93" s="252"/>
      <c r="AH93" s="252"/>
      <c r="AI93" s="252"/>
      <c r="AL93" s="253"/>
      <c r="AM93" s="253"/>
      <c r="AN93" s="253"/>
      <c r="BY93" s="253">
        <v>230</v>
      </c>
      <c r="BZ93" s="253"/>
      <c r="CA93" s="253">
        <v>40</v>
      </c>
      <c r="CB93" s="253"/>
      <c r="CC93" s="253">
        <v>0</v>
      </c>
      <c r="CD93" s="253"/>
      <c r="CE93" s="253"/>
      <c r="CF93" s="253"/>
      <c r="CG93" s="253"/>
      <c r="CH93" s="253"/>
      <c r="CI93" s="253"/>
      <c r="CK93" s="252"/>
      <c r="CL93" s="252"/>
      <c r="CM93" s="252"/>
      <c r="CN93" s="262"/>
    </row>
    <row r="94" spans="1:92" ht="15" customHeight="1" x14ac:dyDescent="0.25">
      <c r="A94" s="100">
        <v>54</v>
      </c>
      <c r="B94" s="75" t="s">
        <v>142</v>
      </c>
      <c r="C94" s="75"/>
      <c r="D94" s="252">
        <v>20</v>
      </c>
      <c r="E94" s="253" t="s">
        <v>127</v>
      </c>
      <c r="F94" s="89">
        <v>2022</v>
      </c>
      <c r="G94" s="75"/>
      <c r="H94" s="252">
        <v>15</v>
      </c>
      <c r="I94" s="252">
        <v>32</v>
      </c>
      <c r="J94" s="253" t="s">
        <v>138</v>
      </c>
      <c r="K94" s="252">
        <v>340</v>
      </c>
      <c r="L94" s="252">
        <v>200</v>
      </c>
      <c r="M94" s="75"/>
      <c r="N94" s="252"/>
      <c r="O94" s="75"/>
      <c r="P94" s="252">
        <v>20</v>
      </c>
      <c r="Q94" s="253"/>
      <c r="R94" s="75"/>
      <c r="S94" s="252"/>
      <c r="U94" s="253"/>
      <c r="V94" s="253"/>
      <c r="W94" s="252"/>
      <c r="X94" s="252"/>
      <c r="Y94" s="253"/>
      <c r="Z94" s="252"/>
      <c r="AA94" s="253"/>
      <c r="AB94" s="253"/>
      <c r="AC94" s="253"/>
      <c r="AD94" s="253"/>
      <c r="AE94" s="253"/>
      <c r="AF94" s="253"/>
      <c r="AG94" s="252"/>
      <c r="AH94" s="252"/>
      <c r="AI94" s="252"/>
      <c r="AL94" s="253"/>
      <c r="AM94" s="253"/>
      <c r="AN94" s="253"/>
      <c r="BY94" s="253">
        <v>200</v>
      </c>
      <c r="BZ94" s="252"/>
      <c r="CA94" s="252">
        <v>35</v>
      </c>
      <c r="CB94" s="252"/>
      <c r="CC94" s="253">
        <v>0</v>
      </c>
      <c r="CD94" s="253"/>
      <c r="CE94" s="253"/>
      <c r="CF94" s="253"/>
      <c r="CG94" s="253"/>
      <c r="CH94" s="253"/>
      <c r="CI94" s="253"/>
      <c r="CK94" s="252"/>
      <c r="CL94" s="252"/>
      <c r="CM94" s="252"/>
      <c r="CN94" s="262"/>
    </row>
    <row r="95" spans="1:92" ht="15" customHeight="1" x14ac:dyDescent="0.25">
      <c r="A95" s="100">
        <v>55</v>
      </c>
      <c r="B95" s="75" t="s">
        <v>142</v>
      </c>
      <c r="C95" s="75"/>
      <c r="D95" s="252"/>
      <c r="E95" s="253" t="s">
        <v>127</v>
      </c>
      <c r="F95" s="89">
        <v>2022</v>
      </c>
      <c r="G95" s="75"/>
      <c r="H95" s="252">
        <v>16</v>
      </c>
      <c r="I95" s="252">
        <v>30.7</v>
      </c>
      <c r="J95" s="253" t="s">
        <v>138</v>
      </c>
      <c r="K95" s="252">
        <v>332</v>
      </c>
      <c r="L95" s="252">
        <v>198</v>
      </c>
      <c r="M95" s="75"/>
      <c r="N95" s="252"/>
      <c r="O95" s="75"/>
      <c r="P95" s="252">
        <v>17</v>
      </c>
      <c r="Q95" s="252"/>
      <c r="R95" s="75"/>
      <c r="S95" s="252">
        <v>90</v>
      </c>
      <c r="U95" s="252">
        <v>76</v>
      </c>
      <c r="V95" s="252">
        <v>14</v>
      </c>
      <c r="W95" s="253"/>
      <c r="X95" s="253"/>
      <c r="Y95" s="252"/>
      <c r="Z95" s="252"/>
      <c r="AA95" s="253"/>
      <c r="AB95" s="253"/>
      <c r="AC95" s="253"/>
      <c r="AD95" s="253"/>
      <c r="AE95" s="253"/>
      <c r="AF95" s="253"/>
      <c r="AG95" s="252"/>
      <c r="AH95" s="252"/>
      <c r="AI95" s="252"/>
      <c r="AL95" s="253"/>
      <c r="AM95" s="253"/>
      <c r="AN95" s="253"/>
      <c r="BY95" s="253">
        <v>200</v>
      </c>
      <c r="BZ95" s="253"/>
      <c r="CA95" s="253">
        <v>50</v>
      </c>
      <c r="CB95" s="253"/>
      <c r="CC95" s="253">
        <v>0</v>
      </c>
      <c r="CD95" s="253"/>
      <c r="CE95" s="253"/>
      <c r="CF95" s="253"/>
      <c r="CG95" s="253"/>
      <c r="CH95" s="253"/>
      <c r="CI95" s="253"/>
      <c r="CK95" s="252"/>
      <c r="CL95" s="252"/>
      <c r="CM95" s="252"/>
      <c r="CN95" s="262"/>
    </row>
    <row r="96" spans="1:92" ht="15" customHeight="1" x14ac:dyDescent="0.25">
      <c r="A96" s="100">
        <v>56</v>
      </c>
      <c r="B96" s="75" t="s">
        <v>142</v>
      </c>
      <c r="C96" s="75"/>
      <c r="D96" s="252"/>
      <c r="E96" s="253" t="s">
        <v>127</v>
      </c>
      <c r="F96" s="89">
        <v>2022</v>
      </c>
      <c r="G96" s="75"/>
      <c r="H96" s="252">
        <v>15</v>
      </c>
      <c r="I96" s="252">
        <v>31</v>
      </c>
      <c r="J96" s="253" t="s">
        <v>138</v>
      </c>
      <c r="K96" s="252">
        <v>330</v>
      </c>
      <c r="L96" s="252">
        <v>196</v>
      </c>
      <c r="M96" s="75"/>
      <c r="N96" s="252"/>
      <c r="O96" s="75"/>
      <c r="P96" s="252">
        <v>18</v>
      </c>
      <c r="Q96" s="253"/>
      <c r="R96" s="75"/>
      <c r="S96" s="252"/>
      <c r="U96" s="252"/>
      <c r="V96" s="252"/>
      <c r="W96" s="252"/>
      <c r="X96" s="252"/>
      <c r="Y96" s="252"/>
      <c r="Z96" s="252"/>
      <c r="AA96" s="252"/>
      <c r="AB96" s="252"/>
      <c r="AC96" s="252"/>
      <c r="AD96" s="252"/>
      <c r="AE96" s="253"/>
      <c r="AF96" s="253"/>
      <c r="AG96" s="252"/>
      <c r="AH96" s="252"/>
      <c r="AI96" s="252"/>
      <c r="AL96" s="253"/>
      <c r="AM96" s="253"/>
      <c r="AN96" s="253"/>
      <c r="BY96" s="253"/>
      <c r="BZ96" s="252"/>
      <c r="CA96" s="252"/>
      <c r="CB96" s="252"/>
      <c r="CC96" s="253"/>
      <c r="CD96" s="252"/>
      <c r="CE96" s="252"/>
      <c r="CF96" s="252"/>
      <c r="CG96" s="252"/>
      <c r="CH96" s="253"/>
      <c r="CI96" s="253"/>
      <c r="CK96" s="252"/>
      <c r="CL96" s="252"/>
      <c r="CM96" s="252"/>
      <c r="CN96" s="262"/>
    </row>
    <row r="97" spans="1:92" ht="15" customHeight="1" x14ac:dyDescent="0.25">
      <c r="A97" s="100">
        <v>57</v>
      </c>
      <c r="B97" s="75" t="s">
        <v>142</v>
      </c>
      <c r="C97" s="75"/>
      <c r="D97" s="252"/>
      <c r="E97" s="253" t="s">
        <v>127</v>
      </c>
      <c r="F97" s="89">
        <v>2022</v>
      </c>
      <c r="G97" s="75"/>
      <c r="H97" s="252">
        <v>8</v>
      </c>
      <c r="I97" s="253">
        <v>29.2</v>
      </c>
      <c r="J97" s="253" t="s">
        <v>138</v>
      </c>
      <c r="K97" s="252">
        <v>330</v>
      </c>
      <c r="L97" s="252">
        <v>192</v>
      </c>
      <c r="M97" s="75"/>
      <c r="N97" s="252"/>
      <c r="O97" s="75"/>
      <c r="P97" s="252">
        <v>17</v>
      </c>
      <c r="Q97" s="253">
        <v>16</v>
      </c>
      <c r="R97" s="75"/>
      <c r="S97" s="252"/>
      <c r="U97" s="252"/>
      <c r="V97" s="252"/>
      <c r="W97" s="253"/>
      <c r="X97" s="253"/>
      <c r="Y97" s="253"/>
      <c r="Z97" s="253"/>
      <c r="AA97" s="253"/>
      <c r="AB97" s="253"/>
      <c r="AC97" s="253"/>
      <c r="AD97" s="253"/>
      <c r="AE97" s="253"/>
      <c r="AF97" s="253"/>
      <c r="AG97" s="252"/>
      <c r="AH97" s="252"/>
      <c r="AI97" s="252"/>
      <c r="AL97" s="253"/>
      <c r="AM97" s="253"/>
      <c r="AN97" s="253"/>
      <c r="BY97" s="253">
        <v>205</v>
      </c>
      <c r="BZ97" s="253"/>
      <c r="CA97" s="253">
        <v>42</v>
      </c>
      <c r="CB97" s="253"/>
      <c r="CC97" s="253">
        <v>0</v>
      </c>
      <c r="CD97" s="253"/>
      <c r="CE97" s="253"/>
      <c r="CF97" s="253"/>
      <c r="CG97" s="253"/>
      <c r="CH97" s="253"/>
      <c r="CI97" s="253"/>
      <c r="CK97" s="252"/>
      <c r="CL97" s="252"/>
      <c r="CM97" s="252"/>
      <c r="CN97" s="262"/>
    </row>
    <row r="98" spans="1:92" ht="15" customHeight="1" x14ac:dyDescent="0.25">
      <c r="A98" s="100">
        <v>58</v>
      </c>
      <c r="B98" s="75" t="s">
        <v>142</v>
      </c>
      <c r="C98" s="75"/>
      <c r="D98" s="252"/>
      <c r="E98" s="253" t="s">
        <v>127</v>
      </c>
      <c r="F98" s="89">
        <v>2022</v>
      </c>
      <c r="G98" s="75"/>
      <c r="H98" s="252">
        <v>10</v>
      </c>
      <c r="I98" s="252">
        <v>29.7</v>
      </c>
      <c r="J98" s="253" t="s">
        <v>138</v>
      </c>
      <c r="K98" s="252">
        <v>324</v>
      </c>
      <c r="L98" s="252">
        <v>192</v>
      </c>
      <c r="M98" s="75"/>
      <c r="N98" s="252"/>
      <c r="O98" s="75"/>
      <c r="P98" s="252">
        <v>19</v>
      </c>
      <c r="Q98" s="253"/>
      <c r="R98" s="75"/>
      <c r="S98" s="252"/>
      <c r="U98" s="252"/>
      <c r="V98" s="253"/>
      <c r="W98" s="252"/>
      <c r="X98" s="252"/>
      <c r="Y98" s="253"/>
      <c r="Z98" s="253"/>
      <c r="AA98" s="253"/>
      <c r="AB98" s="253"/>
      <c r="AC98" s="253"/>
      <c r="AD98" s="253"/>
      <c r="AE98" s="253"/>
      <c r="AF98" s="253"/>
      <c r="AG98" s="252"/>
      <c r="AH98" s="252"/>
      <c r="AI98" s="252"/>
      <c r="AL98" s="253"/>
      <c r="AM98" s="253"/>
      <c r="AN98" s="253"/>
      <c r="BY98" s="253">
        <v>164</v>
      </c>
      <c r="BZ98" s="252"/>
      <c r="CA98" s="252">
        <v>36</v>
      </c>
      <c r="CB98" s="252"/>
      <c r="CC98" s="253">
        <v>0</v>
      </c>
      <c r="CD98" s="253"/>
      <c r="CE98" s="253"/>
      <c r="CF98" s="253"/>
      <c r="CG98" s="253"/>
      <c r="CH98" s="253"/>
      <c r="CI98" s="253"/>
      <c r="CK98" s="252"/>
      <c r="CL98" s="252"/>
      <c r="CM98" s="252"/>
      <c r="CN98" s="262"/>
    </row>
    <row r="99" spans="1:92" ht="15" customHeight="1" x14ac:dyDescent="0.25">
      <c r="A99" s="100">
        <v>59</v>
      </c>
      <c r="B99" s="75" t="s">
        <v>142</v>
      </c>
      <c r="C99" s="75"/>
      <c r="D99" s="252"/>
      <c r="E99" s="253" t="s">
        <v>127</v>
      </c>
      <c r="F99" s="89">
        <v>2022</v>
      </c>
      <c r="G99" s="75"/>
      <c r="H99" s="252">
        <v>9</v>
      </c>
      <c r="I99" s="252">
        <v>29.4</v>
      </c>
      <c r="J99" s="253" t="s">
        <v>138</v>
      </c>
      <c r="K99" s="252">
        <v>310</v>
      </c>
      <c r="L99" s="252">
        <v>190</v>
      </c>
      <c r="M99" s="75"/>
      <c r="N99" s="252"/>
      <c r="O99" s="75"/>
      <c r="P99" s="252">
        <v>18</v>
      </c>
      <c r="Q99" s="253"/>
      <c r="R99" s="75"/>
      <c r="S99" s="252"/>
      <c r="U99" s="252"/>
      <c r="V99" s="252"/>
      <c r="W99" s="253"/>
      <c r="X99" s="253"/>
      <c r="Y99" s="253"/>
      <c r="Z99" s="253"/>
      <c r="AA99" s="253"/>
      <c r="AB99" s="253"/>
      <c r="AC99" s="253"/>
      <c r="AD99" s="253"/>
      <c r="AE99" s="253"/>
      <c r="AF99" s="253"/>
      <c r="AG99" s="252"/>
      <c r="AH99" s="252"/>
      <c r="AI99" s="252"/>
      <c r="AL99" s="253"/>
      <c r="AM99" s="253"/>
      <c r="AN99" s="253">
        <v>0.02</v>
      </c>
      <c r="BY99" s="253">
        <v>0</v>
      </c>
      <c r="BZ99" s="253"/>
      <c r="CA99" s="253">
        <v>0</v>
      </c>
      <c r="CB99" s="253"/>
      <c r="CC99" s="253">
        <v>0</v>
      </c>
      <c r="CD99" s="253"/>
      <c r="CE99" s="253"/>
      <c r="CF99" s="253"/>
      <c r="CG99" s="253"/>
      <c r="CH99" s="253"/>
      <c r="CI99" s="253" t="s">
        <v>94</v>
      </c>
      <c r="CK99" s="252"/>
      <c r="CL99" s="252"/>
      <c r="CM99" s="252">
        <v>3.1</v>
      </c>
      <c r="CN99" s="262"/>
    </row>
    <row r="100" spans="1:92" ht="15" customHeight="1" x14ac:dyDescent="0.25">
      <c r="A100" s="100">
        <v>60</v>
      </c>
      <c r="B100" s="75" t="s">
        <v>142</v>
      </c>
      <c r="C100" s="75"/>
      <c r="D100" s="252"/>
      <c r="E100" s="253" t="s">
        <v>127</v>
      </c>
      <c r="F100" s="89">
        <v>2022</v>
      </c>
      <c r="G100" s="75"/>
      <c r="H100" s="252">
        <v>10</v>
      </c>
      <c r="I100" s="252">
        <v>30</v>
      </c>
      <c r="J100" s="253" t="s">
        <v>138</v>
      </c>
      <c r="K100" s="252">
        <v>316</v>
      </c>
      <c r="L100" s="252">
        <v>190</v>
      </c>
      <c r="M100" s="75"/>
      <c r="N100" s="252"/>
      <c r="O100" s="75"/>
      <c r="P100" s="252">
        <v>20</v>
      </c>
      <c r="Q100" s="252"/>
      <c r="R100" s="75"/>
      <c r="S100" s="252"/>
      <c r="U100" s="252"/>
      <c r="V100" s="252"/>
      <c r="W100" s="253"/>
      <c r="X100" s="253"/>
      <c r="Y100" s="252"/>
      <c r="Z100" s="253"/>
      <c r="AA100" s="253"/>
      <c r="AB100" s="253"/>
      <c r="AC100" s="253"/>
      <c r="AD100" s="253"/>
      <c r="AE100" s="253"/>
      <c r="AF100" s="253"/>
      <c r="AG100" s="252"/>
      <c r="AH100" s="252"/>
      <c r="AI100" s="252"/>
      <c r="AL100" s="253"/>
      <c r="AM100" s="253"/>
      <c r="AN100" s="253"/>
      <c r="BY100" s="253">
        <v>204</v>
      </c>
      <c r="BZ100" s="253"/>
      <c r="CA100" s="253">
        <v>42</v>
      </c>
      <c r="CB100" s="253"/>
      <c r="CC100" s="253">
        <v>0</v>
      </c>
      <c r="CD100" s="253"/>
      <c r="CE100" s="253"/>
      <c r="CF100" s="253"/>
      <c r="CG100" s="253"/>
      <c r="CH100" s="253"/>
      <c r="CI100" s="253"/>
      <c r="CK100" s="252"/>
      <c r="CL100" s="252"/>
      <c r="CM100" s="252"/>
      <c r="CN100" s="262"/>
    </row>
    <row r="101" spans="1:92" ht="18" customHeight="1" x14ac:dyDescent="0.25">
      <c r="A101" s="100">
        <v>61</v>
      </c>
      <c r="B101" s="75" t="s">
        <v>142</v>
      </c>
      <c r="C101" s="75"/>
      <c r="D101" s="252"/>
      <c r="E101" s="253" t="s">
        <v>127</v>
      </c>
      <c r="F101" s="89">
        <v>2022</v>
      </c>
      <c r="G101" s="75"/>
      <c r="H101" s="252">
        <v>11</v>
      </c>
      <c r="I101" s="252">
        <v>29.2</v>
      </c>
      <c r="J101" s="253" t="s">
        <v>138</v>
      </c>
      <c r="K101" s="252">
        <v>330</v>
      </c>
      <c r="L101" s="252">
        <v>192</v>
      </c>
      <c r="M101" s="75"/>
      <c r="N101" s="252"/>
      <c r="O101" s="75"/>
      <c r="P101" s="252">
        <v>20</v>
      </c>
      <c r="Q101" s="252"/>
      <c r="R101" s="75"/>
      <c r="S101" s="252"/>
      <c r="U101" s="252"/>
      <c r="V101" s="252"/>
      <c r="W101" s="253"/>
      <c r="X101" s="253"/>
      <c r="Y101" s="252"/>
      <c r="Z101" s="252"/>
      <c r="AA101" s="253"/>
      <c r="AB101" s="253"/>
      <c r="AC101" s="253"/>
      <c r="AD101" s="253"/>
      <c r="AE101" s="253"/>
      <c r="AF101" s="253"/>
      <c r="AG101" s="252"/>
      <c r="AH101" s="252"/>
      <c r="AI101" s="252"/>
      <c r="AL101" s="252">
        <v>0.05</v>
      </c>
      <c r="AM101" s="252"/>
      <c r="AN101" s="253"/>
      <c r="BY101" s="253">
        <v>200</v>
      </c>
      <c r="BZ101" s="253"/>
      <c r="CA101" s="253">
        <v>33</v>
      </c>
      <c r="CB101" s="253"/>
      <c r="CC101" s="253">
        <v>0</v>
      </c>
      <c r="CD101" s="253"/>
      <c r="CE101" s="253"/>
      <c r="CF101" s="253"/>
      <c r="CG101" s="253"/>
      <c r="CH101" s="253"/>
      <c r="CI101" s="253"/>
      <c r="CK101" s="252"/>
      <c r="CL101" s="252"/>
      <c r="CM101" s="252"/>
      <c r="CN101" s="262"/>
    </row>
    <row r="102" spans="1:92" ht="18" customHeight="1" x14ac:dyDescent="0.25">
      <c r="A102" s="100">
        <v>62</v>
      </c>
      <c r="B102" s="75" t="s">
        <v>142</v>
      </c>
      <c r="C102" s="75"/>
      <c r="D102" s="252"/>
      <c r="E102" s="253" t="s">
        <v>127</v>
      </c>
      <c r="F102" s="89">
        <v>2022</v>
      </c>
      <c r="G102" s="75"/>
      <c r="H102" s="252">
        <v>13</v>
      </c>
      <c r="I102" s="252">
        <v>29.9</v>
      </c>
      <c r="J102" s="253" t="s">
        <v>138</v>
      </c>
      <c r="K102" s="252">
        <v>330</v>
      </c>
      <c r="L102" s="252">
        <v>190</v>
      </c>
      <c r="M102" s="75"/>
      <c r="N102" s="252"/>
      <c r="O102" s="75"/>
      <c r="P102" s="252">
        <v>20</v>
      </c>
      <c r="Q102" s="252"/>
      <c r="R102" s="75"/>
      <c r="S102" s="252"/>
      <c r="U102" s="252"/>
      <c r="V102" s="252"/>
      <c r="W102" s="252"/>
      <c r="X102" s="252"/>
      <c r="Y102" s="252"/>
      <c r="Z102" s="252"/>
      <c r="AA102" s="252"/>
      <c r="AB102" s="252"/>
      <c r="AC102" s="252"/>
      <c r="AD102" s="252"/>
      <c r="AE102" s="252"/>
      <c r="AF102" s="253"/>
      <c r="AG102" s="252"/>
      <c r="AH102" s="252"/>
      <c r="AI102" s="252"/>
      <c r="AL102" s="252"/>
      <c r="AM102" s="252"/>
      <c r="AN102" s="252"/>
      <c r="BY102" s="253">
        <v>188</v>
      </c>
      <c r="BZ102" s="252"/>
      <c r="CA102" s="252">
        <v>34</v>
      </c>
      <c r="CB102" s="252"/>
      <c r="CC102" s="253">
        <v>0</v>
      </c>
      <c r="CD102" s="252"/>
      <c r="CE102" s="252"/>
      <c r="CF102" s="252"/>
      <c r="CG102" s="252"/>
      <c r="CH102" s="252"/>
      <c r="CI102" s="253"/>
      <c r="CK102" s="252"/>
      <c r="CL102" s="252"/>
      <c r="CM102" s="252"/>
      <c r="CN102" s="262"/>
    </row>
    <row r="103" spans="1:92" ht="18" customHeight="1" x14ac:dyDescent="0.25">
      <c r="A103" s="100">
        <v>63</v>
      </c>
      <c r="B103" s="75" t="s">
        <v>142</v>
      </c>
      <c r="C103" s="75"/>
      <c r="D103" s="252"/>
      <c r="E103" s="253" t="s">
        <v>127</v>
      </c>
      <c r="F103" s="89">
        <v>2022</v>
      </c>
      <c r="G103" s="75"/>
      <c r="H103" s="252">
        <v>10</v>
      </c>
      <c r="I103" s="252">
        <v>29.4</v>
      </c>
      <c r="J103" s="253" t="s">
        <v>138</v>
      </c>
      <c r="K103" s="252">
        <v>320</v>
      </c>
      <c r="L103" s="252">
        <v>190</v>
      </c>
      <c r="M103" s="75"/>
      <c r="N103" s="252"/>
      <c r="O103" s="75"/>
      <c r="P103" s="252">
        <v>18</v>
      </c>
      <c r="Q103" s="252"/>
      <c r="R103" s="75"/>
      <c r="S103" s="252"/>
      <c r="U103" s="252"/>
      <c r="V103" s="252"/>
      <c r="W103" s="253"/>
      <c r="X103" s="253"/>
      <c r="Y103" s="252"/>
      <c r="Z103" s="252"/>
      <c r="AA103" s="252"/>
      <c r="AB103" s="252"/>
      <c r="AC103" s="252"/>
      <c r="AD103" s="252"/>
      <c r="AE103" s="252"/>
      <c r="AF103" s="253"/>
      <c r="AG103" s="252"/>
      <c r="AH103" s="252"/>
      <c r="AI103" s="252"/>
      <c r="AL103" s="252"/>
      <c r="AM103" s="253">
        <v>0.1</v>
      </c>
      <c r="AN103" s="252"/>
      <c r="BY103" s="253">
        <v>0</v>
      </c>
      <c r="BZ103" s="253"/>
      <c r="CA103" s="253">
        <v>0</v>
      </c>
      <c r="CB103" s="253"/>
      <c r="CC103" s="253">
        <v>0</v>
      </c>
      <c r="CD103" s="252"/>
      <c r="CE103" s="252"/>
      <c r="CF103" s="252"/>
      <c r="CG103" s="252"/>
      <c r="CH103" s="252"/>
      <c r="CI103" s="253"/>
      <c r="CK103" s="252"/>
      <c r="CL103" s="252"/>
      <c r="CM103" s="252"/>
      <c r="CN103" s="262"/>
    </row>
    <row r="104" spans="1:92" ht="18" customHeight="1" x14ac:dyDescent="0.25">
      <c r="A104" s="100">
        <v>64</v>
      </c>
      <c r="B104" s="75" t="s">
        <v>142</v>
      </c>
      <c r="C104" s="75"/>
      <c r="D104" s="252"/>
      <c r="E104" s="253" t="s">
        <v>127</v>
      </c>
      <c r="F104" s="89">
        <v>2022</v>
      </c>
      <c r="G104" s="75"/>
      <c r="H104" s="252">
        <v>12</v>
      </c>
      <c r="I104" s="252">
        <v>29.5</v>
      </c>
      <c r="J104" s="253" t="s">
        <v>138</v>
      </c>
      <c r="K104" s="252">
        <v>328</v>
      </c>
      <c r="L104" s="252">
        <v>194</v>
      </c>
      <c r="M104" s="75"/>
      <c r="N104" s="252"/>
      <c r="O104" s="75"/>
      <c r="P104" s="252">
        <v>19</v>
      </c>
      <c r="Q104" s="252"/>
      <c r="R104" s="75"/>
      <c r="S104" s="252"/>
      <c r="U104" s="252"/>
      <c r="V104" s="252"/>
      <c r="W104" s="252"/>
      <c r="X104" s="252"/>
      <c r="Y104" s="252"/>
      <c r="Z104" s="252"/>
      <c r="AA104" s="252"/>
      <c r="AB104" s="252"/>
      <c r="AC104" s="252"/>
      <c r="AD104" s="252"/>
      <c r="AE104" s="252"/>
      <c r="AF104" s="253"/>
      <c r="AG104" s="252"/>
      <c r="AH104" s="252"/>
      <c r="AI104" s="252"/>
      <c r="AL104" s="252"/>
      <c r="AM104" s="252"/>
      <c r="AN104" s="252"/>
      <c r="BY104" s="252">
        <v>190</v>
      </c>
      <c r="BZ104" s="252"/>
      <c r="CA104" s="252">
        <v>44</v>
      </c>
      <c r="CB104" s="252"/>
      <c r="CC104" s="252">
        <v>0</v>
      </c>
      <c r="CD104" s="252"/>
      <c r="CE104" s="252"/>
      <c r="CF104" s="252"/>
      <c r="CG104" s="252"/>
      <c r="CH104" s="252"/>
      <c r="CI104" s="253"/>
      <c r="CK104" s="252"/>
      <c r="CL104" s="252"/>
      <c r="CM104" s="252"/>
      <c r="CN104" s="262"/>
    </row>
    <row r="105" spans="1:92" ht="18" customHeight="1" x14ac:dyDescent="0.25">
      <c r="A105" s="100">
        <v>65</v>
      </c>
      <c r="B105" s="75" t="s">
        <v>142</v>
      </c>
      <c r="C105" s="75"/>
      <c r="D105" s="252">
        <v>25</v>
      </c>
      <c r="E105" s="253" t="s">
        <v>127</v>
      </c>
      <c r="F105" s="89">
        <v>2022</v>
      </c>
      <c r="G105" s="75"/>
      <c r="H105" s="252">
        <v>10</v>
      </c>
      <c r="I105" s="252">
        <v>29.1</v>
      </c>
      <c r="J105" s="253" t="s">
        <v>138</v>
      </c>
      <c r="K105" s="252">
        <v>300</v>
      </c>
      <c r="L105" s="252">
        <v>182</v>
      </c>
      <c r="M105" s="75"/>
      <c r="N105" s="252"/>
      <c r="O105" s="75"/>
      <c r="P105" s="252">
        <v>18</v>
      </c>
      <c r="Q105" s="252"/>
      <c r="R105" s="75"/>
      <c r="S105" s="252"/>
      <c r="U105" s="252"/>
      <c r="V105" s="252"/>
      <c r="W105" s="253"/>
      <c r="X105" s="253"/>
      <c r="Y105" s="252"/>
      <c r="Z105" s="252"/>
      <c r="AA105" s="252"/>
      <c r="AB105" s="252"/>
      <c r="AC105" s="252"/>
      <c r="AD105" s="252"/>
      <c r="AE105" s="252"/>
      <c r="AF105" s="253"/>
      <c r="AG105" s="252"/>
      <c r="AH105" s="252"/>
      <c r="AI105" s="252"/>
      <c r="AL105" s="252"/>
      <c r="AM105" s="252"/>
      <c r="AN105" s="252"/>
      <c r="BY105" s="253">
        <v>0</v>
      </c>
      <c r="BZ105" s="253" t="s">
        <v>139</v>
      </c>
      <c r="CA105" s="253">
        <v>0</v>
      </c>
      <c r="CB105" s="253" t="s">
        <v>139</v>
      </c>
      <c r="CC105" s="253">
        <v>0</v>
      </c>
      <c r="CD105" s="252"/>
      <c r="CE105" s="252"/>
      <c r="CF105" s="252"/>
      <c r="CG105" s="252"/>
      <c r="CH105" s="252"/>
      <c r="CI105" s="253" t="s">
        <v>94</v>
      </c>
      <c r="CK105" s="252"/>
      <c r="CL105" s="252"/>
      <c r="CM105" s="252">
        <v>2.4</v>
      </c>
      <c r="CN105" s="262"/>
    </row>
    <row r="106" spans="1:92" ht="18" customHeight="1" x14ac:dyDescent="0.25">
      <c r="A106" s="100">
        <v>66</v>
      </c>
      <c r="B106" s="75" t="s">
        <v>142</v>
      </c>
      <c r="C106" s="75"/>
      <c r="D106" s="252"/>
      <c r="E106" s="253" t="s">
        <v>127</v>
      </c>
      <c r="F106" s="89">
        <v>2022</v>
      </c>
      <c r="G106" s="75"/>
      <c r="H106" s="252">
        <v>11</v>
      </c>
      <c r="I106" s="252">
        <v>29</v>
      </c>
      <c r="J106" s="253" t="s">
        <v>138</v>
      </c>
      <c r="K106" s="252">
        <v>310</v>
      </c>
      <c r="L106" s="252">
        <v>186</v>
      </c>
      <c r="M106" s="75"/>
      <c r="N106" s="252"/>
      <c r="O106" s="75"/>
      <c r="P106" s="252">
        <v>20</v>
      </c>
      <c r="Q106" s="252"/>
      <c r="R106" s="75"/>
      <c r="S106" s="252"/>
      <c r="U106" s="252"/>
      <c r="V106" s="252"/>
      <c r="W106" s="252"/>
      <c r="X106" s="252"/>
      <c r="Y106" s="252"/>
      <c r="Z106" s="252"/>
      <c r="AA106" s="252"/>
      <c r="AB106" s="252"/>
      <c r="AC106" s="252"/>
      <c r="AD106" s="252"/>
      <c r="AE106" s="252"/>
      <c r="AF106" s="253"/>
      <c r="AG106" s="252"/>
      <c r="AH106" s="252"/>
      <c r="AI106" s="252"/>
      <c r="AL106" s="252"/>
      <c r="AM106" s="252"/>
      <c r="AN106" s="252"/>
      <c r="BY106" s="253">
        <v>160</v>
      </c>
      <c r="BZ106" s="252"/>
      <c r="CA106" s="252">
        <v>42</v>
      </c>
      <c r="CB106" s="252"/>
      <c r="CC106" s="253">
        <v>0</v>
      </c>
      <c r="CD106" s="252"/>
      <c r="CE106" s="252"/>
      <c r="CF106" s="252"/>
      <c r="CG106" s="252"/>
      <c r="CH106" s="252"/>
      <c r="CI106" s="253"/>
      <c r="CK106" s="252"/>
      <c r="CL106" s="252"/>
      <c r="CM106" s="252"/>
      <c r="CN106" s="262"/>
    </row>
    <row r="107" spans="1:92" ht="18" customHeight="1" x14ac:dyDescent="0.25">
      <c r="A107" s="100">
        <v>67</v>
      </c>
      <c r="B107" s="75" t="s">
        <v>142</v>
      </c>
      <c r="C107" s="75"/>
      <c r="D107" s="252">
        <v>26</v>
      </c>
      <c r="E107" s="253" t="s">
        <v>127</v>
      </c>
      <c r="F107" s="89">
        <v>2022</v>
      </c>
      <c r="G107" s="75"/>
      <c r="H107" s="252">
        <v>10</v>
      </c>
      <c r="I107" s="252">
        <v>28.9</v>
      </c>
      <c r="J107" s="253" t="s">
        <v>138</v>
      </c>
      <c r="K107" s="252">
        <v>319</v>
      </c>
      <c r="L107" s="252">
        <v>190</v>
      </c>
      <c r="M107" s="75"/>
      <c r="N107" s="252"/>
      <c r="O107" s="75"/>
      <c r="P107" s="252">
        <v>18</v>
      </c>
      <c r="Q107" s="252"/>
      <c r="R107" s="75"/>
      <c r="S107" s="252"/>
      <c r="U107" s="252"/>
      <c r="V107" s="252"/>
      <c r="W107" s="252"/>
      <c r="X107" s="252"/>
      <c r="Y107" s="252">
        <v>0.01</v>
      </c>
      <c r="Z107" s="252"/>
      <c r="AA107" s="252"/>
      <c r="AB107" s="252"/>
      <c r="AC107" s="252"/>
      <c r="AD107" s="252"/>
      <c r="AE107" s="252"/>
      <c r="AF107" s="253"/>
      <c r="AG107" s="252"/>
      <c r="AH107" s="252"/>
      <c r="AI107" s="252"/>
      <c r="AL107" s="252"/>
      <c r="AM107" s="252"/>
      <c r="AN107" s="252"/>
      <c r="BY107" s="252"/>
      <c r="BZ107" s="252"/>
      <c r="CA107" s="252"/>
      <c r="CB107" s="252"/>
      <c r="CC107" s="252"/>
      <c r="CD107" s="252"/>
      <c r="CE107" s="252"/>
      <c r="CF107" s="252"/>
      <c r="CG107" s="252"/>
      <c r="CH107" s="252"/>
      <c r="CI107" s="253"/>
      <c r="CK107" s="252"/>
      <c r="CL107" s="252"/>
      <c r="CM107" s="252"/>
      <c r="CN107" s="262"/>
    </row>
    <row r="108" spans="1:92" ht="18" customHeight="1" x14ac:dyDescent="0.25">
      <c r="A108" s="100">
        <v>68</v>
      </c>
      <c r="B108" s="75" t="s">
        <v>142</v>
      </c>
      <c r="C108" s="75"/>
      <c r="D108" s="252"/>
      <c r="E108" s="253" t="s">
        <v>127</v>
      </c>
      <c r="F108" s="89">
        <v>2022</v>
      </c>
      <c r="G108" s="75"/>
      <c r="H108" s="252">
        <v>13</v>
      </c>
      <c r="I108" s="252">
        <v>30</v>
      </c>
      <c r="J108" s="253" t="s">
        <v>138</v>
      </c>
      <c r="K108" s="252">
        <v>320</v>
      </c>
      <c r="L108" s="252">
        <v>190</v>
      </c>
      <c r="M108" s="75"/>
      <c r="N108" s="252"/>
      <c r="O108" s="75"/>
      <c r="P108" s="252">
        <v>19</v>
      </c>
      <c r="Q108" s="252"/>
      <c r="R108" s="75"/>
      <c r="S108" s="252"/>
      <c r="U108" s="252"/>
      <c r="V108" s="252"/>
      <c r="W108" s="252"/>
      <c r="X108" s="252"/>
      <c r="Y108" s="252"/>
      <c r="Z108" s="252"/>
      <c r="AA108" s="252"/>
      <c r="AB108" s="252"/>
      <c r="AC108" s="252"/>
      <c r="AD108" s="252"/>
      <c r="AE108" s="252"/>
      <c r="AF108" s="253"/>
      <c r="AG108" s="252"/>
      <c r="AH108" s="252"/>
      <c r="AI108" s="252"/>
      <c r="AL108" s="252"/>
      <c r="AM108" s="252"/>
      <c r="AN108" s="252"/>
      <c r="BY108" s="252">
        <v>180</v>
      </c>
      <c r="BZ108" s="252"/>
      <c r="CA108" s="252">
        <v>40</v>
      </c>
      <c r="CB108" s="252"/>
      <c r="CC108" s="252">
        <v>0</v>
      </c>
      <c r="CD108" s="252"/>
      <c r="CE108" s="252"/>
      <c r="CF108" s="252"/>
      <c r="CG108" s="252"/>
      <c r="CH108" s="252"/>
      <c r="CI108" s="253"/>
      <c r="CK108" s="252"/>
      <c r="CL108" s="252"/>
      <c r="CM108" s="252"/>
      <c r="CN108" s="262"/>
    </row>
    <row r="109" spans="1:92" ht="18" customHeight="1" x14ac:dyDescent="0.25">
      <c r="A109" s="100">
        <v>69</v>
      </c>
      <c r="B109" s="75" t="s">
        <v>142</v>
      </c>
      <c r="C109" s="75"/>
      <c r="D109" s="252">
        <v>27</v>
      </c>
      <c r="E109" s="253" t="s">
        <v>127</v>
      </c>
      <c r="F109" s="89">
        <v>2022</v>
      </c>
      <c r="G109" s="75"/>
      <c r="H109" s="252">
        <v>13</v>
      </c>
      <c r="I109" s="252">
        <v>30.1</v>
      </c>
      <c r="J109" s="253" t="s">
        <v>138</v>
      </c>
      <c r="K109" s="252">
        <v>336</v>
      </c>
      <c r="L109" s="252">
        <v>198</v>
      </c>
      <c r="M109" s="75"/>
      <c r="N109" s="252"/>
      <c r="O109" s="75"/>
      <c r="P109" s="252">
        <v>20</v>
      </c>
      <c r="Q109" s="252"/>
      <c r="R109" s="75"/>
      <c r="S109" s="252">
        <v>92</v>
      </c>
      <c r="U109" s="252">
        <v>74</v>
      </c>
      <c r="V109" s="252">
        <v>18</v>
      </c>
      <c r="W109" s="253"/>
      <c r="X109" s="253"/>
      <c r="Y109" s="252"/>
      <c r="Z109" s="252"/>
      <c r="AA109" s="252"/>
      <c r="AB109" s="252"/>
      <c r="AC109" s="252"/>
      <c r="AD109" s="252"/>
      <c r="AE109" s="252"/>
      <c r="AF109" s="253"/>
      <c r="AG109" s="252"/>
      <c r="AH109" s="252"/>
      <c r="AI109" s="252"/>
      <c r="AL109" s="252"/>
      <c r="AM109" s="252"/>
      <c r="AN109" s="252"/>
      <c r="BY109" s="253">
        <v>178</v>
      </c>
      <c r="BZ109" s="253" t="s">
        <v>139</v>
      </c>
      <c r="CA109" s="253">
        <v>39</v>
      </c>
      <c r="CB109" s="253" t="s">
        <v>140</v>
      </c>
      <c r="CC109" s="253">
        <v>0</v>
      </c>
      <c r="CD109" s="252"/>
      <c r="CE109" s="252"/>
      <c r="CF109" s="252"/>
      <c r="CG109" s="252"/>
      <c r="CH109" s="252"/>
      <c r="CI109" s="253"/>
      <c r="CK109" s="252"/>
      <c r="CL109" s="252"/>
      <c r="CM109" s="252"/>
      <c r="CN109" s="262"/>
    </row>
    <row r="110" spans="1:92" ht="18" customHeight="1" x14ac:dyDescent="0.25">
      <c r="A110" s="100">
        <v>70</v>
      </c>
      <c r="B110" s="75" t="s">
        <v>142</v>
      </c>
      <c r="C110" s="75"/>
      <c r="D110" s="252"/>
      <c r="E110" s="253" t="s">
        <v>127</v>
      </c>
      <c r="F110" s="89">
        <v>2022</v>
      </c>
      <c r="G110" s="75"/>
      <c r="H110" s="252">
        <v>12</v>
      </c>
      <c r="I110" s="252">
        <v>30</v>
      </c>
      <c r="J110" s="253" t="s">
        <v>138</v>
      </c>
      <c r="K110" s="252">
        <v>340</v>
      </c>
      <c r="L110" s="252">
        <v>200</v>
      </c>
      <c r="M110" s="75"/>
      <c r="N110" s="252"/>
      <c r="O110" s="75"/>
      <c r="P110" s="252">
        <v>20</v>
      </c>
      <c r="Q110" s="252"/>
      <c r="R110" s="75"/>
      <c r="S110" s="252"/>
      <c r="U110" s="252"/>
      <c r="V110" s="252"/>
      <c r="W110" s="252"/>
      <c r="X110" s="252"/>
      <c r="Y110" s="252"/>
      <c r="Z110" s="252"/>
      <c r="AA110" s="252"/>
      <c r="AB110" s="252"/>
      <c r="AC110" s="252"/>
      <c r="AD110" s="252"/>
      <c r="AE110" s="252"/>
      <c r="AF110" s="253"/>
      <c r="AG110" s="252"/>
      <c r="AH110" s="252"/>
      <c r="AI110" s="252"/>
      <c r="AL110" s="252"/>
      <c r="AM110" s="252"/>
      <c r="AN110" s="252"/>
      <c r="BY110" s="253">
        <v>177</v>
      </c>
      <c r="BZ110" s="252"/>
      <c r="CA110" s="252">
        <v>45</v>
      </c>
      <c r="CB110" s="252"/>
      <c r="CC110" s="253">
        <v>0</v>
      </c>
      <c r="CD110" s="252"/>
      <c r="CE110" s="252"/>
      <c r="CF110" s="252"/>
      <c r="CG110" s="252"/>
      <c r="CH110" s="252"/>
      <c r="CI110" s="253"/>
      <c r="CK110" s="252"/>
      <c r="CL110" s="252"/>
      <c r="CM110" s="252"/>
      <c r="CN110" s="262"/>
    </row>
    <row r="111" spans="1:92" ht="18" customHeight="1" x14ac:dyDescent="0.25">
      <c r="A111" s="100">
        <v>71</v>
      </c>
      <c r="B111" s="75" t="s">
        <v>142</v>
      </c>
      <c r="C111" s="75"/>
      <c r="D111" s="252">
        <v>28</v>
      </c>
      <c r="E111" s="253" t="s">
        <v>127</v>
      </c>
      <c r="F111" s="89">
        <v>2022</v>
      </c>
      <c r="G111" s="75"/>
      <c r="H111" s="252">
        <v>16</v>
      </c>
      <c r="I111" s="252">
        <v>29.8</v>
      </c>
      <c r="J111" s="253" t="s">
        <v>138</v>
      </c>
      <c r="K111" s="252">
        <v>331</v>
      </c>
      <c r="L111" s="252">
        <v>197</v>
      </c>
      <c r="M111" s="75"/>
      <c r="N111" s="252"/>
      <c r="O111" s="75"/>
      <c r="P111" s="252">
        <v>20</v>
      </c>
      <c r="Q111" s="252">
        <v>18</v>
      </c>
      <c r="R111" s="75"/>
      <c r="S111" s="252"/>
      <c r="U111" s="252"/>
      <c r="V111" s="252"/>
      <c r="W111" s="253"/>
      <c r="X111" s="253"/>
      <c r="Y111" s="252"/>
      <c r="Z111" s="252"/>
      <c r="AA111" s="252"/>
      <c r="AB111" s="252"/>
      <c r="AC111" s="252"/>
      <c r="AD111" s="252"/>
      <c r="AE111" s="252"/>
      <c r="AF111" s="253"/>
      <c r="AG111" s="252"/>
      <c r="AH111" s="252"/>
      <c r="AI111" s="252"/>
      <c r="AL111" s="252"/>
      <c r="AM111" s="252"/>
      <c r="AN111" s="252"/>
      <c r="BY111" s="253">
        <v>0</v>
      </c>
      <c r="BZ111" s="253" t="s">
        <v>139</v>
      </c>
      <c r="CA111" s="253">
        <v>0</v>
      </c>
      <c r="CB111" s="253" t="s">
        <v>139</v>
      </c>
      <c r="CC111" s="253">
        <v>0</v>
      </c>
      <c r="CD111" s="252"/>
      <c r="CE111" s="252"/>
      <c r="CF111" s="252"/>
      <c r="CG111" s="252"/>
      <c r="CH111" s="252"/>
      <c r="CI111" s="253" t="s">
        <v>94</v>
      </c>
      <c r="CK111" s="252"/>
      <c r="CL111" s="252"/>
      <c r="CM111" s="252">
        <v>3.2</v>
      </c>
      <c r="CN111" s="262"/>
    </row>
    <row r="112" spans="1:92" ht="18" customHeight="1" x14ac:dyDescent="0.25">
      <c r="A112" s="100">
        <v>72</v>
      </c>
      <c r="B112" s="75" t="s">
        <v>142</v>
      </c>
      <c r="C112" s="75"/>
      <c r="D112" s="252"/>
      <c r="E112" s="253" t="s">
        <v>127</v>
      </c>
      <c r="F112" s="89">
        <v>2022</v>
      </c>
      <c r="G112" s="75"/>
      <c r="H112" s="252">
        <v>14</v>
      </c>
      <c r="I112" s="252">
        <v>30</v>
      </c>
      <c r="J112" s="253" t="s">
        <v>138</v>
      </c>
      <c r="K112" s="252">
        <v>330</v>
      </c>
      <c r="L112" s="252">
        <v>198</v>
      </c>
      <c r="M112" s="75"/>
      <c r="N112" s="252"/>
      <c r="O112" s="75"/>
      <c r="P112" s="252">
        <v>20</v>
      </c>
      <c r="Q112" s="252"/>
      <c r="R112" s="75"/>
      <c r="S112" s="252"/>
      <c r="U112" s="252"/>
      <c r="V112" s="252"/>
      <c r="W112" s="252"/>
      <c r="X112" s="252"/>
      <c r="Y112" s="252"/>
      <c r="Z112" s="252"/>
      <c r="AA112" s="252"/>
      <c r="AB112" s="252"/>
      <c r="AC112" s="252"/>
      <c r="AD112" s="252"/>
      <c r="AE112" s="252"/>
      <c r="AF112" s="252"/>
      <c r="AG112" s="252"/>
      <c r="AH112" s="252"/>
      <c r="AI112" s="252"/>
      <c r="AL112" s="252"/>
      <c r="AM112" s="252"/>
      <c r="AN112" s="252"/>
      <c r="BY112" s="252">
        <v>180</v>
      </c>
      <c r="BZ112" s="252"/>
      <c r="CA112" s="252">
        <v>40</v>
      </c>
      <c r="CB112" s="252"/>
      <c r="CC112" s="252">
        <v>0</v>
      </c>
      <c r="CD112" s="252"/>
      <c r="CE112" s="252"/>
      <c r="CF112" s="252"/>
      <c r="CG112" s="252"/>
      <c r="CH112" s="252"/>
      <c r="CI112" s="252"/>
      <c r="CK112" s="252"/>
      <c r="CL112" s="252"/>
      <c r="CM112" s="252"/>
      <c r="CN112" s="262"/>
    </row>
    <row r="113" spans="1:92" ht="18" customHeight="1" x14ac:dyDescent="0.25">
      <c r="A113" s="100">
        <v>73</v>
      </c>
      <c r="B113" s="75" t="s">
        <v>142</v>
      </c>
      <c r="C113" s="75"/>
      <c r="D113" s="252"/>
      <c r="E113" s="253" t="s">
        <v>127</v>
      </c>
      <c r="F113" s="89">
        <v>2022</v>
      </c>
      <c r="G113" s="75"/>
      <c r="H113" s="252">
        <v>14</v>
      </c>
      <c r="I113" s="252">
        <v>28.9</v>
      </c>
      <c r="J113" s="253" t="s">
        <v>138</v>
      </c>
      <c r="K113" s="252">
        <v>318</v>
      </c>
      <c r="L113" s="252">
        <v>180</v>
      </c>
      <c r="M113" s="75"/>
      <c r="N113" s="252"/>
      <c r="O113" s="75"/>
      <c r="P113" s="252">
        <v>21</v>
      </c>
      <c r="Q113" s="252"/>
      <c r="R113" s="75"/>
      <c r="S113" s="252"/>
      <c r="U113" s="252"/>
      <c r="V113" s="252"/>
      <c r="W113" s="253"/>
      <c r="X113" s="253"/>
      <c r="Y113" s="252"/>
      <c r="Z113" s="252"/>
      <c r="AA113" s="252"/>
      <c r="AB113" s="252"/>
      <c r="AC113" s="252"/>
      <c r="AD113" s="252"/>
      <c r="AE113" s="252"/>
      <c r="AF113" s="254"/>
      <c r="AG113" s="252"/>
      <c r="AH113" s="252"/>
      <c r="AI113" s="252"/>
      <c r="AL113" s="252"/>
      <c r="AM113" s="252"/>
      <c r="AN113" s="252">
        <v>0.02</v>
      </c>
      <c r="BY113" s="253">
        <v>177</v>
      </c>
      <c r="BZ113" s="253" t="s">
        <v>139</v>
      </c>
      <c r="CA113" s="253">
        <v>35</v>
      </c>
      <c r="CB113" s="253" t="s">
        <v>140</v>
      </c>
      <c r="CC113" s="253">
        <v>0</v>
      </c>
      <c r="CD113" s="252"/>
      <c r="CE113" s="252"/>
      <c r="CF113" s="252"/>
      <c r="CG113" s="252"/>
      <c r="CH113" s="252"/>
      <c r="CI113" s="254"/>
      <c r="CK113" s="252"/>
      <c r="CL113" s="252"/>
      <c r="CM113" s="252"/>
      <c r="CN113" s="262"/>
    </row>
    <row r="114" spans="1:92" ht="18" customHeight="1" x14ac:dyDescent="0.25">
      <c r="A114" s="100">
        <v>74</v>
      </c>
      <c r="B114" s="75" t="s">
        <v>142</v>
      </c>
      <c r="C114" s="75"/>
      <c r="D114" s="252"/>
      <c r="E114" s="253" t="s">
        <v>127</v>
      </c>
      <c r="F114" s="89">
        <v>2022</v>
      </c>
      <c r="G114" s="75"/>
      <c r="H114" s="252">
        <v>12</v>
      </c>
      <c r="I114" s="252">
        <v>29</v>
      </c>
      <c r="J114" s="253" t="s">
        <v>138</v>
      </c>
      <c r="K114" s="252">
        <v>330</v>
      </c>
      <c r="L114" s="252">
        <v>180</v>
      </c>
      <c r="M114" s="75"/>
      <c r="N114" s="252"/>
      <c r="O114" s="75"/>
      <c r="P114" s="252">
        <v>20</v>
      </c>
      <c r="Q114" s="252"/>
      <c r="R114" s="75"/>
      <c r="S114" s="252"/>
      <c r="U114" s="252"/>
      <c r="V114" s="252"/>
      <c r="W114" s="252"/>
      <c r="X114" s="252"/>
      <c r="Y114" s="252"/>
      <c r="Z114" s="252"/>
      <c r="AA114" s="252"/>
      <c r="AB114" s="252"/>
      <c r="AC114" s="252"/>
      <c r="AD114" s="252"/>
      <c r="AE114" s="252"/>
      <c r="AF114" s="252"/>
      <c r="AG114" s="252"/>
      <c r="AH114" s="252"/>
      <c r="AI114" s="252"/>
      <c r="AL114" s="252"/>
      <c r="AM114" s="252"/>
      <c r="AN114" s="252"/>
      <c r="BY114" s="253">
        <v>180</v>
      </c>
      <c r="BZ114" s="252"/>
      <c r="CA114" s="252">
        <v>40</v>
      </c>
      <c r="CB114" s="252"/>
      <c r="CC114" s="253">
        <v>0</v>
      </c>
      <c r="CD114" s="252"/>
      <c r="CE114" s="252"/>
      <c r="CF114" s="252"/>
      <c r="CG114" s="252"/>
      <c r="CH114" s="252"/>
      <c r="CI114" s="252"/>
      <c r="CK114" s="252"/>
      <c r="CL114" s="252"/>
      <c r="CM114" s="252"/>
      <c r="CN114" s="262"/>
    </row>
    <row r="115" spans="1:92" ht="18" customHeight="1" x14ac:dyDescent="0.25">
      <c r="A115" s="100">
        <v>75</v>
      </c>
      <c r="B115" s="75" t="s">
        <v>142</v>
      </c>
      <c r="C115" s="75"/>
      <c r="D115" s="252"/>
      <c r="E115" s="253" t="s">
        <v>127</v>
      </c>
      <c r="F115" s="89">
        <v>2022</v>
      </c>
      <c r="G115" s="75"/>
      <c r="H115" s="252">
        <v>18</v>
      </c>
      <c r="I115" s="252">
        <v>28.8</v>
      </c>
      <c r="J115" s="253" t="s">
        <v>138</v>
      </c>
      <c r="K115" s="252">
        <v>322</v>
      </c>
      <c r="L115" s="252">
        <v>190</v>
      </c>
      <c r="M115" s="75"/>
      <c r="N115" s="252"/>
      <c r="O115" s="75"/>
      <c r="P115" s="252">
        <v>17</v>
      </c>
      <c r="Q115" s="252"/>
      <c r="R115" s="75"/>
      <c r="S115" s="252"/>
      <c r="U115" s="252"/>
      <c r="V115" s="252"/>
      <c r="W115" s="253"/>
      <c r="X115" s="253"/>
      <c r="Y115" s="252"/>
      <c r="Z115" s="252"/>
      <c r="AA115" s="252"/>
      <c r="AB115" s="252"/>
      <c r="AC115" s="252"/>
      <c r="AD115" s="252"/>
      <c r="AE115" s="252"/>
      <c r="AF115" s="253"/>
      <c r="AG115" s="252"/>
      <c r="AH115" s="252"/>
      <c r="AI115" s="252"/>
      <c r="AL115" s="252">
        <v>0.05</v>
      </c>
      <c r="AM115" s="252"/>
      <c r="AN115" s="252"/>
      <c r="BY115" s="253">
        <v>0</v>
      </c>
      <c r="BZ115" s="253" t="s">
        <v>139</v>
      </c>
      <c r="CA115" s="253">
        <v>0</v>
      </c>
      <c r="CB115" s="253" t="s">
        <v>139</v>
      </c>
      <c r="CC115" s="253">
        <v>0</v>
      </c>
      <c r="CD115" s="252"/>
      <c r="CE115" s="252"/>
      <c r="CF115" s="252"/>
      <c r="CG115" s="252"/>
      <c r="CH115" s="252"/>
      <c r="CI115" s="253" t="s">
        <v>94</v>
      </c>
      <c r="CK115" s="252"/>
      <c r="CL115" s="252"/>
      <c r="CM115" s="252">
        <v>3</v>
      </c>
      <c r="CN115" s="262"/>
    </row>
    <row r="116" spans="1:92" ht="18" customHeight="1" x14ac:dyDescent="0.25">
      <c r="A116" s="100">
        <v>76</v>
      </c>
      <c r="B116" s="75" t="s">
        <v>142</v>
      </c>
      <c r="C116" s="75"/>
      <c r="D116" s="252">
        <v>31</v>
      </c>
      <c r="E116" s="253" t="s">
        <v>127</v>
      </c>
      <c r="F116" s="89">
        <v>2022</v>
      </c>
      <c r="G116" s="75"/>
      <c r="H116" s="252">
        <v>15</v>
      </c>
      <c r="I116" s="252">
        <v>28.9</v>
      </c>
      <c r="J116" s="253" t="s">
        <v>138</v>
      </c>
      <c r="K116" s="252">
        <v>320</v>
      </c>
      <c r="L116" s="252">
        <v>190</v>
      </c>
      <c r="M116" s="75"/>
      <c r="N116" s="252"/>
      <c r="O116" s="75"/>
      <c r="P116" s="252">
        <v>18</v>
      </c>
      <c r="Q116" s="252"/>
      <c r="R116" s="75"/>
      <c r="S116" s="252"/>
      <c r="U116" s="252"/>
      <c r="V116" s="252"/>
      <c r="W116" s="252"/>
      <c r="X116" s="252"/>
      <c r="Y116" s="252"/>
      <c r="Z116" s="252"/>
      <c r="AA116" s="252"/>
      <c r="AB116" s="252"/>
      <c r="AC116" s="252"/>
      <c r="AD116" s="252"/>
      <c r="AE116" s="252"/>
      <c r="AF116" s="252"/>
      <c r="AG116" s="252"/>
      <c r="AH116" s="252"/>
      <c r="AI116" s="252"/>
      <c r="AL116" s="252"/>
      <c r="AM116" s="252"/>
      <c r="AN116" s="252"/>
      <c r="BY116" s="252">
        <v>178</v>
      </c>
      <c r="BZ116" s="252"/>
      <c r="CA116" s="252">
        <v>40</v>
      </c>
      <c r="CB116" s="252"/>
      <c r="CC116" s="252">
        <v>0</v>
      </c>
      <c r="CD116" s="252"/>
      <c r="CE116" s="252"/>
      <c r="CF116" s="252"/>
      <c r="CG116" s="252"/>
      <c r="CH116" s="252"/>
      <c r="CI116" s="252"/>
      <c r="CK116" s="252"/>
      <c r="CL116" s="252"/>
      <c r="CM116" s="252"/>
      <c r="CN116" s="262"/>
    </row>
    <row r="117" spans="1:92" ht="18" customHeight="1" x14ac:dyDescent="0.25">
      <c r="A117" s="100">
        <v>77</v>
      </c>
      <c r="B117" s="75" t="s">
        <v>142</v>
      </c>
      <c r="C117" s="75"/>
      <c r="D117" s="252"/>
      <c r="E117" s="253" t="s">
        <v>127</v>
      </c>
      <c r="F117" s="89">
        <v>2022</v>
      </c>
      <c r="G117" s="75"/>
      <c r="H117" s="252">
        <v>13</v>
      </c>
      <c r="I117" s="252">
        <v>27.3</v>
      </c>
      <c r="J117" s="253" t="s">
        <v>138</v>
      </c>
      <c r="K117" s="252">
        <v>300</v>
      </c>
      <c r="L117" s="252">
        <v>192</v>
      </c>
      <c r="M117" s="75"/>
      <c r="N117" s="252"/>
      <c r="O117" s="75"/>
      <c r="P117" s="252">
        <v>17</v>
      </c>
      <c r="Q117" s="252"/>
      <c r="R117" s="75"/>
      <c r="S117" s="252"/>
      <c r="U117" s="252"/>
      <c r="V117" s="252"/>
      <c r="W117" s="253"/>
      <c r="X117" s="253"/>
      <c r="Y117" s="252"/>
      <c r="Z117" s="252"/>
      <c r="AA117" s="252"/>
      <c r="AB117" s="252"/>
      <c r="AC117" s="252"/>
      <c r="AD117" s="252"/>
      <c r="AE117" s="252"/>
      <c r="AF117" s="253"/>
      <c r="AG117" s="252"/>
      <c r="AH117" s="252"/>
      <c r="AI117" s="252"/>
      <c r="AL117" s="252"/>
      <c r="AM117" s="252">
        <v>0.08</v>
      </c>
      <c r="AN117" s="252"/>
      <c r="BY117" s="253">
        <v>177</v>
      </c>
      <c r="BZ117" s="253" t="s">
        <v>139</v>
      </c>
      <c r="CA117" s="253">
        <v>38</v>
      </c>
      <c r="CB117" s="253" t="s">
        <v>140</v>
      </c>
      <c r="CC117" s="253">
        <v>0</v>
      </c>
      <c r="CD117" s="252"/>
      <c r="CE117" s="252"/>
      <c r="CF117" s="252"/>
      <c r="CG117" s="252"/>
      <c r="CH117" s="252"/>
      <c r="CI117" s="253"/>
      <c r="CK117" s="252"/>
      <c r="CL117" s="252"/>
      <c r="CM117" s="252"/>
      <c r="CN117" s="262"/>
    </row>
    <row r="118" spans="1:92" ht="18" customHeight="1" x14ac:dyDescent="0.25">
      <c r="A118" s="100">
        <v>78</v>
      </c>
      <c r="B118" s="75" t="s">
        <v>142</v>
      </c>
      <c r="C118" s="75"/>
      <c r="E118" s="253" t="s">
        <v>127</v>
      </c>
      <c r="G118" s="75"/>
      <c r="H118" s="252">
        <v>14</v>
      </c>
      <c r="I118" s="252">
        <v>28</v>
      </c>
      <c r="J118" s="253" t="s">
        <v>138</v>
      </c>
      <c r="K118" s="252">
        <v>300</v>
      </c>
      <c r="L118" s="252">
        <v>190</v>
      </c>
      <c r="M118" s="75"/>
      <c r="N118" s="252"/>
      <c r="O118" s="75"/>
      <c r="P118" s="252">
        <v>18</v>
      </c>
      <c r="Q118" s="252"/>
      <c r="R118" s="75"/>
      <c r="S118" s="252"/>
      <c r="U118" s="252"/>
      <c r="V118" s="252"/>
      <c r="W118" s="252"/>
      <c r="X118" s="252"/>
      <c r="Y118" s="252"/>
      <c r="Z118" s="252"/>
      <c r="AA118" s="252"/>
      <c r="AB118" s="252"/>
      <c r="AC118" s="252"/>
      <c r="AD118" s="252"/>
      <c r="AE118" s="252"/>
      <c r="AF118" s="252"/>
      <c r="AG118" s="252"/>
      <c r="AH118" s="252"/>
      <c r="AI118" s="252"/>
      <c r="AL118" s="252"/>
      <c r="AM118" s="252"/>
      <c r="AN118" s="252"/>
      <c r="BY118" s="253">
        <v>170</v>
      </c>
      <c r="BZ118" s="252"/>
      <c r="CA118" s="252">
        <v>40</v>
      </c>
      <c r="CB118" s="252"/>
      <c r="CC118" s="253">
        <v>0</v>
      </c>
      <c r="CD118" s="252"/>
      <c r="CE118" s="252"/>
      <c r="CF118" s="252"/>
      <c r="CG118" s="252"/>
      <c r="CH118" s="252"/>
      <c r="CI118" s="252"/>
      <c r="CK118" s="252"/>
      <c r="CL118" s="252"/>
      <c r="CM118" s="252"/>
      <c r="CN118" s="262"/>
    </row>
    <row r="119" spans="1:92" ht="18" customHeight="1" x14ac:dyDescent="0.25">
      <c r="A119" s="100">
        <v>79</v>
      </c>
      <c r="B119" s="75" t="s">
        <v>142</v>
      </c>
      <c r="C119" s="75"/>
      <c r="E119" s="253" t="s">
        <v>127</v>
      </c>
      <c r="G119" s="75"/>
      <c r="H119" s="252">
        <v>14</v>
      </c>
      <c r="I119" s="252">
        <v>29.2</v>
      </c>
      <c r="J119" s="253" t="s">
        <v>138</v>
      </c>
      <c r="K119" s="252">
        <v>301</v>
      </c>
      <c r="L119" s="253">
        <v>188</v>
      </c>
      <c r="M119" s="75"/>
      <c r="N119" s="252"/>
      <c r="O119" s="75"/>
      <c r="P119" s="252">
        <v>18</v>
      </c>
      <c r="Q119" s="252"/>
      <c r="R119" s="75"/>
      <c r="S119" s="252"/>
      <c r="U119" s="252"/>
      <c r="V119" s="252"/>
      <c r="W119" s="253"/>
      <c r="X119" s="253"/>
      <c r="Y119" s="252"/>
      <c r="Z119" s="252"/>
      <c r="AA119" s="252"/>
      <c r="AB119" s="252"/>
      <c r="AC119" s="252"/>
      <c r="AD119" s="252"/>
      <c r="AE119" s="252"/>
      <c r="AF119" s="253"/>
      <c r="AG119" s="252"/>
      <c r="AH119" s="252"/>
      <c r="AI119" s="252"/>
      <c r="AL119" s="252"/>
      <c r="AM119" s="252"/>
      <c r="AN119" s="252"/>
      <c r="BY119" s="253">
        <v>0</v>
      </c>
      <c r="BZ119" s="253" t="s">
        <v>139</v>
      </c>
      <c r="CA119" s="253">
        <v>0</v>
      </c>
      <c r="CB119" s="253" t="s">
        <v>139</v>
      </c>
      <c r="CC119" s="253">
        <v>0</v>
      </c>
      <c r="CD119" s="252"/>
      <c r="CE119" s="252"/>
      <c r="CF119" s="252"/>
      <c r="CG119" s="252"/>
      <c r="CH119" s="252"/>
      <c r="CI119" s="252"/>
      <c r="CJ119" s="253" t="s">
        <v>94</v>
      </c>
      <c r="CK119" s="252"/>
      <c r="CL119" s="252"/>
      <c r="CM119" s="252">
        <v>3.1</v>
      </c>
      <c r="CN119" s="262"/>
    </row>
    <row r="120" spans="1:92" ht="18" customHeight="1" x14ac:dyDescent="0.25">
      <c r="A120" s="100">
        <v>80</v>
      </c>
      <c r="B120" s="75" t="s">
        <v>142</v>
      </c>
      <c r="C120" s="75"/>
      <c r="E120" s="253" t="s">
        <v>127</v>
      </c>
      <c r="G120" s="75"/>
      <c r="H120" s="252">
        <v>15</v>
      </c>
      <c r="I120" s="252">
        <v>28.7</v>
      </c>
      <c r="J120" s="253" t="s">
        <v>138</v>
      </c>
      <c r="K120" s="252">
        <v>300</v>
      </c>
      <c r="L120" s="252">
        <v>190</v>
      </c>
      <c r="M120" s="75"/>
      <c r="N120" s="252"/>
      <c r="O120" s="75"/>
      <c r="P120" s="252">
        <v>19</v>
      </c>
      <c r="Q120" s="252"/>
      <c r="R120" s="75"/>
      <c r="S120" s="252"/>
      <c r="U120" s="252"/>
      <c r="V120" s="252"/>
      <c r="W120" s="252"/>
      <c r="X120" s="252"/>
      <c r="Y120" s="252"/>
      <c r="Z120" s="252"/>
      <c r="AA120" s="252"/>
      <c r="AB120" s="252"/>
      <c r="AC120" s="252"/>
      <c r="AD120" s="252"/>
      <c r="AE120" s="252"/>
      <c r="AF120" s="252"/>
      <c r="AG120" s="252"/>
      <c r="AH120" s="252"/>
      <c r="AI120" s="252"/>
      <c r="AL120" s="252"/>
      <c r="AM120" s="252"/>
      <c r="AN120" s="252"/>
      <c r="BY120" s="252">
        <v>168</v>
      </c>
      <c r="BZ120" s="252"/>
      <c r="CA120" s="252">
        <v>30</v>
      </c>
      <c r="CB120" s="252"/>
      <c r="CC120" s="252">
        <v>0</v>
      </c>
      <c r="CD120" s="252"/>
      <c r="CE120" s="252"/>
      <c r="CF120" s="252"/>
      <c r="CG120" s="252"/>
      <c r="CH120" s="252"/>
      <c r="CI120" s="252"/>
      <c r="CJ120" s="252"/>
      <c r="CK120" s="252"/>
      <c r="CL120" s="252"/>
      <c r="CM120" s="252"/>
      <c r="CN120" s="262"/>
    </row>
    <row r="121" spans="1:92" ht="18" customHeight="1" x14ac:dyDescent="0.25">
      <c r="A121" s="100">
        <v>81</v>
      </c>
      <c r="B121" s="75" t="s">
        <v>142</v>
      </c>
      <c r="C121" s="75"/>
      <c r="E121" s="253" t="s">
        <v>127</v>
      </c>
      <c r="G121" s="75"/>
      <c r="H121" s="252">
        <v>16</v>
      </c>
      <c r="I121" s="252">
        <v>31.1</v>
      </c>
      <c r="J121" s="253" t="s">
        <v>138</v>
      </c>
      <c r="K121" s="252">
        <v>331</v>
      </c>
      <c r="L121" s="252">
        <v>198</v>
      </c>
      <c r="M121" s="75"/>
      <c r="N121" s="252"/>
      <c r="O121" s="75"/>
      <c r="P121" s="252">
        <v>17</v>
      </c>
      <c r="Q121" s="252"/>
      <c r="R121" s="75"/>
      <c r="S121" s="252"/>
      <c r="U121" s="252"/>
      <c r="V121" s="252"/>
      <c r="W121" s="253"/>
      <c r="X121" s="253"/>
      <c r="Y121" s="252">
        <v>0.01</v>
      </c>
      <c r="Z121" s="252"/>
      <c r="AA121" s="252"/>
      <c r="AB121" s="252"/>
      <c r="AC121" s="252"/>
      <c r="AD121" s="252"/>
      <c r="AE121" s="252"/>
      <c r="AF121" s="253"/>
      <c r="AG121" s="252"/>
      <c r="AH121" s="252"/>
      <c r="AI121" s="252"/>
      <c r="AL121" s="252"/>
      <c r="AM121" s="252"/>
      <c r="AN121" s="252"/>
      <c r="BY121" s="253">
        <v>166</v>
      </c>
      <c r="BZ121" s="253" t="s">
        <v>139</v>
      </c>
      <c r="CA121" s="253">
        <v>35</v>
      </c>
      <c r="CB121" s="253" t="s">
        <v>140</v>
      </c>
      <c r="CC121" s="253">
        <v>0</v>
      </c>
      <c r="CD121" s="252"/>
      <c r="CE121" s="252"/>
      <c r="CF121" s="252"/>
      <c r="CG121" s="252"/>
      <c r="CH121" s="252"/>
      <c r="CI121" s="252"/>
      <c r="CJ121" s="253"/>
      <c r="CK121" s="252"/>
      <c r="CL121" s="252"/>
      <c r="CM121" s="252"/>
      <c r="CN121" s="262"/>
    </row>
    <row r="122" spans="1:92" ht="18" customHeight="1" x14ac:dyDescent="0.25">
      <c r="A122" s="100">
        <v>82</v>
      </c>
      <c r="B122" s="75" t="s">
        <v>142</v>
      </c>
      <c r="C122" s="75"/>
      <c r="E122" s="253" t="s">
        <v>127</v>
      </c>
      <c r="G122" s="75"/>
      <c r="H122" s="252">
        <v>14</v>
      </c>
      <c r="I122" s="252">
        <v>30.2</v>
      </c>
      <c r="J122" s="253" t="s">
        <v>138</v>
      </c>
      <c r="K122" s="252">
        <v>310</v>
      </c>
      <c r="L122" s="252">
        <v>190</v>
      </c>
      <c r="M122" s="75"/>
      <c r="N122" s="252"/>
      <c r="O122" s="75"/>
      <c r="P122" s="252">
        <v>18</v>
      </c>
      <c r="Q122" s="252"/>
      <c r="R122" s="75"/>
      <c r="S122" s="252"/>
      <c r="U122" s="252"/>
      <c r="V122" s="252"/>
      <c r="W122" s="252"/>
      <c r="X122" s="252"/>
      <c r="Y122" s="252"/>
      <c r="Z122" s="252"/>
      <c r="AA122" s="252"/>
      <c r="AB122" s="252"/>
      <c r="AC122" s="252"/>
      <c r="AD122" s="252"/>
      <c r="AE122" s="252"/>
      <c r="AF122" s="252"/>
      <c r="AG122" s="252"/>
      <c r="AH122" s="252"/>
      <c r="AI122" s="252"/>
      <c r="AL122" s="252"/>
      <c r="AM122" s="252"/>
      <c r="AN122" s="252"/>
      <c r="BY122" s="253">
        <v>169</v>
      </c>
      <c r="BZ122" s="252"/>
      <c r="CA122" s="252">
        <v>40</v>
      </c>
      <c r="CB122" s="252"/>
      <c r="CC122" s="253">
        <v>0</v>
      </c>
      <c r="CD122" s="252"/>
      <c r="CE122" s="252"/>
      <c r="CF122" s="252"/>
      <c r="CG122" s="252"/>
      <c r="CH122" s="252"/>
      <c r="CI122" s="252"/>
      <c r="CJ122" s="252"/>
      <c r="CK122" s="252"/>
      <c r="CL122" s="252"/>
      <c r="CM122" s="252"/>
      <c r="CN122" s="262"/>
    </row>
    <row r="123" spans="1:92" ht="18" customHeight="1" x14ac:dyDescent="0.25">
      <c r="A123" s="100">
        <v>83</v>
      </c>
      <c r="B123" s="75" t="s">
        <v>142</v>
      </c>
      <c r="C123" s="75"/>
      <c r="E123" s="253" t="s">
        <v>127</v>
      </c>
      <c r="G123" s="75"/>
      <c r="H123" s="252">
        <v>14</v>
      </c>
      <c r="I123" s="252">
        <v>30.4</v>
      </c>
      <c r="J123" s="253" t="s">
        <v>138</v>
      </c>
      <c r="K123" s="252">
        <v>334</v>
      </c>
      <c r="L123" s="252">
        <v>201</v>
      </c>
      <c r="M123" s="75"/>
      <c r="N123" s="252"/>
      <c r="O123" s="75"/>
      <c r="P123" s="252">
        <v>18</v>
      </c>
      <c r="Q123" s="252"/>
      <c r="R123" s="75"/>
      <c r="S123" s="252">
        <v>92</v>
      </c>
      <c r="U123" s="252">
        <v>76</v>
      </c>
      <c r="V123" s="252">
        <v>16</v>
      </c>
      <c r="W123" s="253"/>
      <c r="X123" s="253"/>
      <c r="Y123" s="252"/>
      <c r="Z123" s="252"/>
      <c r="AA123" s="252"/>
      <c r="AB123" s="252"/>
      <c r="AC123" s="252"/>
      <c r="AD123" s="252"/>
      <c r="AE123" s="252"/>
      <c r="AF123" s="253"/>
      <c r="AG123" s="252"/>
      <c r="AH123" s="252"/>
      <c r="AI123" s="252"/>
      <c r="AL123" s="252"/>
      <c r="AM123" s="252"/>
      <c r="AN123" s="252"/>
      <c r="BY123" s="253">
        <v>0</v>
      </c>
      <c r="BZ123" s="253" t="s">
        <v>139</v>
      </c>
      <c r="CA123" s="253">
        <v>0</v>
      </c>
      <c r="CB123" s="253" t="s">
        <v>139</v>
      </c>
      <c r="CC123" s="253">
        <v>0</v>
      </c>
      <c r="CD123" s="252"/>
      <c r="CE123" s="252"/>
      <c r="CF123" s="252"/>
      <c r="CG123" s="252"/>
      <c r="CH123" s="252"/>
      <c r="CI123" s="252"/>
      <c r="CJ123" s="253"/>
      <c r="CK123" s="252"/>
      <c r="CL123" s="252"/>
      <c r="CM123" s="252">
        <v>2.1</v>
      </c>
      <c r="CN123" s="262"/>
    </row>
    <row r="124" spans="1:92" ht="18" customHeight="1" x14ac:dyDescent="0.25">
      <c r="A124" s="100">
        <v>84</v>
      </c>
      <c r="B124" s="75" t="s">
        <v>142</v>
      </c>
      <c r="C124" s="75"/>
      <c r="E124" s="253" t="s">
        <v>127</v>
      </c>
      <c r="G124" s="75"/>
      <c r="H124" s="252">
        <v>15</v>
      </c>
      <c r="I124" s="252">
        <v>30.5</v>
      </c>
      <c r="J124" s="253" t="s">
        <v>138</v>
      </c>
      <c r="K124" s="252">
        <v>316</v>
      </c>
      <c r="L124" s="252">
        <v>192</v>
      </c>
      <c r="M124" s="75"/>
      <c r="N124" s="252"/>
      <c r="O124" s="75"/>
      <c r="P124" s="252">
        <v>19</v>
      </c>
      <c r="Q124" s="252"/>
      <c r="R124" s="75"/>
      <c r="S124" s="252"/>
      <c r="U124" s="252"/>
      <c r="V124" s="252"/>
      <c r="W124" s="252"/>
      <c r="X124" s="252"/>
      <c r="Y124" s="252"/>
      <c r="Z124" s="252"/>
      <c r="AA124" s="252"/>
      <c r="AB124" s="252"/>
      <c r="AC124" s="252"/>
      <c r="AD124" s="252"/>
      <c r="AE124" s="252"/>
      <c r="AF124" s="252"/>
      <c r="AG124" s="252"/>
      <c r="AH124" s="252"/>
      <c r="AI124" s="252"/>
      <c r="AL124" s="252"/>
      <c r="AM124" s="252"/>
      <c r="AN124" s="252"/>
      <c r="BY124" s="252">
        <v>140</v>
      </c>
      <c r="BZ124" s="252"/>
      <c r="CA124" s="252">
        <v>35</v>
      </c>
      <c r="CB124" s="252"/>
      <c r="CC124" s="252">
        <v>0</v>
      </c>
      <c r="CD124" s="252"/>
      <c r="CE124" s="252"/>
      <c r="CF124" s="252"/>
      <c r="CG124" s="252"/>
      <c r="CH124" s="252"/>
      <c r="CI124" s="252"/>
      <c r="CJ124" s="252"/>
      <c r="CK124" s="252"/>
      <c r="CL124" s="252"/>
      <c r="CM124" s="252"/>
      <c r="CN124" s="262"/>
    </row>
    <row r="125" spans="1:92" ht="18" customHeight="1" x14ac:dyDescent="0.25">
      <c r="A125" s="100">
        <v>85</v>
      </c>
      <c r="B125" s="75" t="s">
        <v>142</v>
      </c>
      <c r="C125" s="75"/>
      <c r="E125" s="253" t="s">
        <v>127</v>
      </c>
      <c r="G125" s="75"/>
      <c r="H125" s="252">
        <v>12</v>
      </c>
      <c r="I125" s="252">
        <v>29.7</v>
      </c>
      <c r="J125" s="253" t="s">
        <v>138</v>
      </c>
      <c r="K125" s="252">
        <v>320</v>
      </c>
      <c r="L125" s="252">
        <v>190</v>
      </c>
      <c r="M125" s="75"/>
      <c r="N125" s="252"/>
      <c r="O125" s="75"/>
      <c r="P125" s="252">
        <v>17</v>
      </c>
      <c r="Q125" s="252">
        <v>20</v>
      </c>
      <c r="R125" s="75"/>
      <c r="S125" s="252"/>
      <c r="U125" s="252"/>
      <c r="V125" s="252"/>
      <c r="W125" s="253"/>
      <c r="X125" s="253"/>
      <c r="Y125" s="252"/>
      <c r="Z125" s="252"/>
      <c r="AA125" s="252"/>
      <c r="AB125" s="252"/>
      <c r="AC125" s="252"/>
      <c r="AD125" s="252"/>
      <c r="AE125" s="252"/>
      <c r="AF125" s="253"/>
      <c r="AG125" s="252"/>
      <c r="AH125" s="252"/>
      <c r="AI125" s="252"/>
      <c r="AL125" s="252"/>
      <c r="AM125" s="252"/>
      <c r="AN125" s="252"/>
      <c r="BY125" s="253">
        <v>166</v>
      </c>
      <c r="BZ125" s="253" t="s">
        <v>139</v>
      </c>
      <c r="CA125" s="253">
        <v>40</v>
      </c>
      <c r="CB125" s="253" t="s">
        <v>140</v>
      </c>
      <c r="CC125" s="253">
        <v>0</v>
      </c>
      <c r="CD125" s="252"/>
      <c r="CE125" s="252"/>
      <c r="CF125" s="252"/>
      <c r="CG125" s="252"/>
      <c r="CH125" s="252"/>
      <c r="CI125" s="252"/>
      <c r="CJ125" s="253"/>
      <c r="CK125" s="252"/>
      <c r="CL125" s="252"/>
      <c r="CM125" s="252"/>
      <c r="CN125" s="262"/>
    </row>
    <row r="126" spans="1:92" ht="18" customHeight="1" x14ac:dyDescent="0.25">
      <c r="A126" s="100">
        <v>86</v>
      </c>
      <c r="B126" s="75" t="s">
        <v>142</v>
      </c>
      <c r="C126" s="75"/>
      <c r="E126" s="253" t="s">
        <v>127</v>
      </c>
      <c r="G126" s="75"/>
      <c r="H126" s="252">
        <v>14</v>
      </c>
      <c r="I126" s="252">
        <v>30</v>
      </c>
      <c r="J126" s="253" t="s">
        <v>138</v>
      </c>
      <c r="K126" s="252">
        <v>318</v>
      </c>
      <c r="L126" s="252">
        <v>190</v>
      </c>
      <c r="M126" s="75"/>
      <c r="N126" s="252"/>
      <c r="O126" s="75"/>
      <c r="P126" s="252">
        <v>18</v>
      </c>
      <c r="Q126" s="252"/>
      <c r="R126" s="75"/>
      <c r="S126" s="252"/>
      <c r="U126" s="252"/>
      <c r="V126" s="252"/>
      <c r="W126" s="252"/>
      <c r="X126" s="252"/>
      <c r="Y126" s="252"/>
      <c r="Z126" s="252"/>
      <c r="AA126" s="252"/>
      <c r="AB126" s="252"/>
      <c r="AC126" s="252"/>
      <c r="AD126" s="252"/>
      <c r="AE126" s="252"/>
      <c r="AF126" s="252"/>
      <c r="AG126" s="252"/>
      <c r="AH126" s="252"/>
      <c r="AI126" s="252"/>
      <c r="AL126" s="252"/>
      <c r="AM126" s="252"/>
      <c r="AN126" s="252"/>
      <c r="BY126" s="253">
        <v>168</v>
      </c>
      <c r="BZ126" s="252"/>
      <c r="CA126" s="252">
        <v>38</v>
      </c>
      <c r="CB126" s="252"/>
      <c r="CC126" s="253">
        <v>0</v>
      </c>
      <c r="CD126" s="252"/>
      <c r="CE126" s="252"/>
      <c r="CF126" s="252"/>
      <c r="CG126" s="252"/>
      <c r="CH126" s="252"/>
      <c r="CI126" s="252"/>
      <c r="CJ126" s="252"/>
      <c r="CK126" s="252"/>
      <c r="CL126" s="252"/>
      <c r="CM126" s="252"/>
      <c r="CN126" s="262"/>
    </row>
    <row r="127" spans="1:92" ht="18" customHeight="1" x14ac:dyDescent="0.25">
      <c r="A127" s="100">
        <v>87</v>
      </c>
      <c r="B127" s="75" t="s">
        <v>142</v>
      </c>
      <c r="C127" s="75"/>
      <c r="E127" s="253" t="s">
        <v>127</v>
      </c>
      <c r="G127" s="75"/>
      <c r="H127" s="252">
        <v>11</v>
      </c>
      <c r="I127" s="252">
        <v>28.9</v>
      </c>
      <c r="J127" s="253" t="s">
        <v>138</v>
      </c>
      <c r="K127" s="252">
        <v>328</v>
      </c>
      <c r="L127" s="252">
        <v>192</v>
      </c>
      <c r="M127" s="75"/>
      <c r="N127" s="252"/>
      <c r="O127" s="75"/>
      <c r="P127" s="252">
        <v>19</v>
      </c>
      <c r="Q127" s="252"/>
      <c r="R127" s="75"/>
      <c r="S127" s="252"/>
      <c r="U127" s="252"/>
      <c r="V127" s="252"/>
      <c r="W127" s="253"/>
      <c r="X127" s="253"/>
      <c r="Y127" s="252"/>
      <c r="Z127" s="253"/>
      <c r="AA127" s="252"/>
      <c r="AB127" s="252"/>
      <c r="AC127" s="252"/>
      <c r="AD127" s="252"/>
      <c r="AE127" s="252"/>
      <c r="AF127" s="253"/>
      <c r="AG127" s="252"/>
      <c r="AH127" s="252"/>
      <c r="AI127" s="252"/>
      <c r="AL127" s="253"/>
      <c r="AM127" s="253"/>
      <c r="AN127" s="253">
        <v>0.02</v>
      </c>
      <c r="BY127" s="253">
        <v>180</v>
      </c>
      <c r="BZ127" s="253" t="s">
        <v>139</v>
      </c>
      <c r="CA127" s="253">
        <v>30</v>
      </c>
      <c r="CB127" s="253" t="s">
        <v>140</v>
      </c>
      <c r="CC127" s="253">
        <v>0</v>
      </c>
      <c r="CD127" s="252"/>
      <c r="CE127" s="252"/>
      <c r="CF127" s="252"/>
      <c r="CG127" s="252"/>
      <c r="CH127" s="252"/>
      <c r="CI127" s="252"/>
      <c r="CJ127" s="253"/>
      <c r="CK127" s="252"/>
      <c r="CL127" s="252"/>
      <c r="CM127" s="252"/>
      <c r="CN127" s="262"/>
    </row>
    <row r="128" spans="1:92" ht="18" customHeight="1" x14ac:dyDescent="0.25">
      <c r="A128" s="100">
        <v>88</v>
      </c>
      <c r="B128" s="75" t="s">
        <v>142</v>
      </c>
      <c r="C128" s="75"/>
      <c r="E128" s="253" t="s">
        <v>127</v>
      </c>
      <c r="G128" s="75"/>
      <c r="H128" s="252">
        <v>11</v>
      </c>
      <c r="I128" s="252">
        <v>28.5</v>
      </c>
      <c r="J128" s="253" t="s">
        <v>138</v>
      </c>
      <c r="K128" s="252">
        <v>330</v>
      </c>
      <c r="L128" s="252">
        <v>192</v>
      </c>
      <c r="M128" s="75"/>
      <c r="N128" s="252"/>
      <c r="O128" s="75"/>
      <c r="P128" s="252">
        <v>20</v>
      </c>
      <c r="Q128" s="252"/>
      <c r="R128" s="75"/>
      <c r="S128" s="252"/>
      <c r="U128" s="252"/>
      <c r="V128" s="252"/>
      <c r="W128" s="253"/>
      <c r="X128" s="253"/>
      <c r="Y128" s="252"/>
      <c r="Z128" s="252"/>
      <c r="AA128" s="252"/>
      <c r="AB128" s="252"/>
      <c r="AC128" s="252"/>
      <c r="AD128" s="252"/>
      <c r="AE128" s="252"/>
      <c r="AF128" s="252"/>
      <c r="AG128" s="252"/>
      <c r="AH128" s="252"/>
      <c r="AI128" s="252"/>
      <c r="AL128" s="252"/>
      <c r="AM128" s="252"/>
      <c r="AN128" s="252"/>
      <c r="BY128" s="253">
        <v>190</v>
      </c>
      <c r="BZ128" s="253" t="s">
        <v>139</v>
      </c>
      <c r="CA128" s="253">
        <v>39</v>
      </c>
      <c r="CB128" s="253" t="s">
        <v>140</v>
      </c>
      <c r="CC128" s="253">
        <v>0</v>
      </c>
      <c r="CD128" s="252"/>
      <c r="CE128" s="252"/>
      <c r="CF128" s="252"/>
      <c r="CG128" s="252"/>
      <c r="CH128" s="252"/>
      <c r="CI128" s="252"/>
      <c r="CJ128" s="252"/>
      <c r="CK128" s="252"/>
      <c r="CL128" s="252"/>
      <c r="CM128" s="252"/>
      <c r="CN128" s="262"/>
    </row>
    <row r="129" spans="1:92" ht="18" customHeight="1" x14ac:dyDescent="0.25">
      <c r="A129" s="100">
        <v>89</v>
      </c>
      <c r="B129" s="75" t="s">
        <v>142</v>
      </c>
      <c r="C129" s="75"/>
      <c r="E129" s="253" t="s">
        <v>127</v>
      </c>
      <c r="G129" s="75"/>
      <c r="H129" s="252">
        <v>16</v>
      </c>
      <c r="I129" s="252">
        <v>31.1</v>
      </c>
      <c r="J129" s="253" t="s">
        <v>138</v>
      </c>
      <c r="K129" s="252">
        <v>330</v>
      </c>
      <c r="L129" s="252">
        <v>198</v>
      </c>
      <c r="M129" s="75"/>
      <c r="N129" s="252"/>
      <c r="O129" s="75"/>
      <c r="P129" s="252">
        <v>17</v>
      </c>
      <c r="Q129" s="252"/>
      <c r="R129" s="75"/>
      <c r="S129" s="252"/>
      <c r="U129" s="252"/>
      <c r="V129" s="252"/>
      <c r="W129" s="253"/>
      <c r="X129" s="253"/>
      <c r="Y129" s="252"/>
      <c r="Z129" s="252"/>
      <c r="AA129" s="252"/>
      <c r="AB129" s="252"/>
      <c r="AC129" s="252"/>
      <c r="AD129" s="252"/>
      <c r="AE129" s="252"/>
      <c r="AF129" s="253"/>
      <c r="AG129" s="252"/>
      <c r="AH129" s="252"/>
      <c r="AI129" s="252"/>
      <c r="AL129" s="252">
        <v>0.04</v>
      </c>
      <c r="AM129" s="252"/>
      <c r="AN129" s="252"/>
      <c r="BY129" s="253">
        <v>166</v>
      </c>
      <c r="BZ129" s="253" t="s">
        <v>139</v>
      </c>
      <c r="CA129" s="253">
        <v>30</v>
      </c>
      <c r="CB129" s="253" t="s">
        <v>140</v>
      </c>
      <c r="CC129" s="253">
        <v>0</v>
      </c>
      <c r="CD129" s="252"/>
      <c r="CE129" s="252"/>
      <c r="CF129" s="252"/>
      <c r="CG129" s="252"/>
      <c r="CH129" s="252"/>
      <c r="CI129" s="252"/>
      <c r="CJ129" s="253"/>
      <c r="CK129" s="252"/>
      <c r="CL129" s="252"/>
      <c r="CM129" s="252"/>
      <c r="CN129" s="262"/>
    </row>
    <row r="130" spans="1:92" ht="18" customHeight="1" x14ac:dyDescent="0.25">
      <c r="A130" s="100">
        <v>90</v>
      </c>
      <c r="B130" s="75" t="s">
        <v>142</v>
      </c>
      <c r="C130" s="75"/>
      <c r="E130" s="253" t="s">
        <v>127</v>
      </c>
      <c r="G130" s="75"/>
      <c r="H130" s="252">
        <v>18</v>
      </c>
      <c r="I130" s="252">
        <v>31</v>
      </c>
      <c r="J130" s="253" t="s">
        <v>138</v>
      </c>
      <c r="K130" s="252">
        <v>334</v>
      </c>
      <c r="L130" s="252">
        <v>200</v>
      </c>
      <c r="M130" s="75"/>
      <c r="N130" s="252"/>
      <c r="O130" s="75"/>
      <c r="P130" s="252">
        <v>18</v>
      </c>
      <c r="Q130" s="252"/>
      <c r="R130" s="75"/>
      <c r="S130" s="252"/>
      <c r="U130" s="252"/>
      <c r="V130" s="252"/>
      <c r="W130" s="252"/>
      <c r="X130" s="252"/>
      <c r="Y130" s="252"/>
      <c r="Z130" s="252"/>
      <c r="AA130" s="252"/>
      <c r="AB130" s="252"/>
      <c r="AC130" s="252"/>
      <c r="AD130" s="252"/>
      <c r="AE130" s="252"/>
      <c r="AF130" s="253"/>
      <c r="AG130" s="252"/>
      <c r="AH130" s="252"/>
      <c r="AI130" s="252"/>
      <c r="AL130" s="252"/>
      <c r="AM130" s="252"/>
      <c r="AN130" s="252"/>
      <c r="BY130" s="252">
        <v>166</v>
      </c>
      <c r="BZ130" s="252"/>
      <c r="CA130" s="252">
        <v>32</v>
      </c>
      <c r="CB130" s="252"/>
      <c r="CC130" s="252">
        <v>0</v>
      </c>
      <c r="CD130" s="252"/>
      <c r="CE130" s="252"/>
      <c r="CF130" s="252"/>
      <c r="CG130" s="252"/>
      <c r="CH130" s="252"/>
      <c r="CI130" s="252"/>
      <c r="CJ130" s="253"/>
      <c r="CK130" s="252"/>
      <c r="CL130" s="252"/>
      <c r="CM130" s="252"/>
      <c r="CN130" s="262"/>
    </row>
    <row r="131" spans="1:92" ht="18" customHeight="1" x14ac:dyDescent="0.25">
      <c r="A131" s="100">
        <v>91</v>
      </c>
      <c r="B131" s="75" t="s">
        <v>142</v>
      </c>
      <c r="C131" s="75"/>
      <c r="E131" s="253" t="s">
        <v>127</v>
      </c>
      <c r="G131" s="75"/>
      <c r="H131" s="252">
        <v>12</v>
      </c>
      <c r="I131" s="252">
        <v>29.1</v>
      </c>
      <c r="J131" s="253" t="s">
        <v>138</v>
      </c>
      <c r="K131" s="252">
        <v>330</v>
      </c>
      <c r="L131" s="252">
        <v>191</v>
      </c>
      <c r="M131" s="75"/>
      <c r="N131" s="252"/>
      <c r="O131" s="75"/>
      <c r="P131" s="252">
        <v>24</v>
      </c>
      <c r="Q131" s="252"/>
      <c r="R131" s="75"/>
      <c r="S131" s="252"/>
      <c r="U131" s="252"/>
      <c r="V131" s="252"/>
      <c r="W131" s="253"/>
      <c r="X131" s="253"/>
      <c r="Y131" s="252"/>
      <c r="Z131" s="252"/>
      <c r="AA131" s="252"/>
      <c r="AB131" s="252"/>
      <c r="AC131" s="252"/>
      <c r="AD131" s="252"/>
      <c r="AE131" s="252"/>
      <c r="AF131" s="253"/>
      <c r="AG131" s="252"/>
      <c r="AH131" s="252"/>
      <c r="AI131" s="252"/>
      <c r="AL131" s="252"/>
      <c r="AM131" s="252">
        <v>0.08</v>
      </c>
      <c r="AN131" s="252"/>
      <c r="BY131" s="253">
        <v>166</v>
      </c>
      <c r="BZ131" s="253" t="s">
        <v>139</v>
      </c>
      <c r="CA131" s="253">
        <v>38</v>
      </c>
      <c r="CB131" s="253" t="s">
        <v>140</v>
      </c>
      <c r="CC131" s="253">
        <v>0</v>
      </c>
      <c r="CD131" s="252"/>
      <c r="CE131" s="252"/>
      <c r="CF131" s="252"/>
      <c r="CG131" s="252"/>
      <c r="CH131" s="252"/>
      <c r="CI131" s="252"/>
      <c r="CJ131" s="253"/>
      <c r="CK131" s="252"/>
      <c r="CL131" s="252"/>
      <c r="CM131" s="252"/>
      <c r="CN131" s="262"/>
    </row>
    <row r="132" spans="1:92" ht="18" customHeight="1" x14ac:dyDescent="0.25">
      <c r="A132" s="100">
        <v>92</v>
      </c>
      <c r="B132" s="75" t="s">
        <v>142</v>
      </c>
      <c r="C132" s="75"/>
      <c r="E132" s="253" t="s">
        <v>127</v>
      </c>
      <c r="G132" s="75"/>
      <c r="H132" s="252">
        <v>13</v>
      </c>
      <c r="I132" s="252">
        <v>29.3</v>
      </c>
      <c r="J132" s="253" t="s">
        <v>138</v>
      </c>
      <c r="K132" s="252">
        <v>330</v>
      </c>
      <c r="L132" s="252">
        <v>190</v>
      </c>
      <c r="M132" s="75"/>
      <c r="N132" s="252"/>
      <c r="O132" s="75"/>
      <c r="P132" s="252">
        <v>20</v>
      </c>
      <c r="Q132" s="252"/>
      <c r="R132" s="75"/>
      <c r="S132" s="252"/>
      <c r="U132" s="252"/>
      <c r="V132" s="252"/>
      <c r="W132" s="252"/>
      <c r="X132" s="252"/>
      <c r="Y132" s="252"/>
      <c r="Z132" s="252"/>
      <c r="AA132" s="252"/>
      <c r="AB132" s="252"/>
      <c r="AC132" s="252"/>
      <c r="AD132" s="252"/>
      <c r="AE132" s="252"/>
      <c r="AF132" s="253"/>
      <c r="AG132" s="252"/>
      <c r="AH132" s="252"/>
      <c r="AI132" s="252"/>
      <c r="AL132" s="252"/>
      <c r="AM132" s="252"/>
      <c r="AN132" s="252"/>
      <c r="BY132" s="252">
        <v>170</v>
      </c>
      <c r="BZ132" s="252"/>
      <c r="CA132" s="252">
        <v>40</v>
      </c>
      <c r="CB132" s="252"/>
      <c r="CC132" s="252">
        <v>0</v>
      </c>
      <c r="CD132" s="252"/>
      <c r="CE132" s="252"/>
      <c r="CF132" s="252"/>
      <c r="CG132" s="252"/>
      <c r="CH132" s="252"/>
      <c r="CI132" s="252"/>
      <c r="CJ132" s="253"/>
      <c r="CK132" s="252"/>
      <c r="CL132" s="252"/>
      <c r="CM132" s="252"/>
      <c r="CN132" s="262"/>
    </row>
    <row r="133" spans="1:92" ht="18" customHeight="1" x14ac:dyDescent="0.25">
      <c r="A133" s="100">
        <v>93</v>
      </c>
      <c r="B133" s="75" t="s">
        <v>142</v>
      </c>
      <c r="C133" s="75"/>
      <c r="E133" s="253" t="s">
        <v>127</v>
      </c>
      <c r="G133" s="75"/>
      <c r="H133" s="253">
        <v>12</v>
      </c>
      <c r="I133" s="252">
        <v>29.9</v>
      </c>
      <c r="J133" s="253" t="s">
        <v>138</v>
      </c>
      <c r="K133" s="252">
        <v>300</v>
      </c>
      <c r="L133" s="252">
        <v>170</v>
      </c>
      <c r="M133" s="75"/>
      <c r="N133" s="252"/>
      <c r="O133" s="75"/>
      <c r="P133" s="252">
        <v>19</v>
      </c>
      <c r="Q133" s="252"/>
      <c r="R133" s="75"/>
      <c r="S133" s="252"/>
      <c r="U133" s="252"/>
      <c r="V133" s="252"/>
      <c r="W133" s="253"/>
      <c r="X133" s="253"/>
      <c r="Y133" s="252"/>
      <c r="Z133" s="252"/>
      <c r="AA133" s="252"/>
      <c r="AB133" s="252"/>
      <c r="AC133" s="252"/>
      <c r="AD133" s="252"/>
      <c r="AE133" s="252"/>
      <c r="AF133" s="253"/>
      <c r="AG133" s="252"/>
      <c r="AH133" s="252"/>
      <c r="AI133" s="252"/>
      <c r="AL133" s="252"/>
      <c r="AM133" s="252"/>
      <c r="AN133" s="252"/>
      <c r="BY133" s="253">
        <v>120</v>
      </c>
      <c r="BZ133" s="253" t="s">
        <v>139</v>
      </c>
      <c r="CA133" s="253">
        <v>25</v>
      </c>
      <c r="CB133" s="253" t="s">
        <v>140</v>
      </c>
      <c r="CC133" s="253">
        <v>0</v>
      </c>
      <c r="CD133" s="252"/>
      <c r="CE133" s="252"/>
      <c r="CF133" s="252"/>
      <c r="CG133" s="252"/>
      <c r="CH133" s="252"/>
      <c r="CI133" s="252"/>
      <c r="CJ133" s="253"/>
      <c r="CK133" s="252"/>
      <c r="CL133" s="252"/>
      <c r="CM133" s="252"/>
      <c r="CN133" s="262"/>
    </row>
    <row r="134" spans="1:92" ht="18" customHeight="1" x14ac:dyDescent="0.25">
      <c r="A134" s="100">
        <v>94</v>
      </c>
      <c r="B134" s="75" t="s">
        <v>142</v>
      </c>
      <c r="C134" s="75"/>
      <c r="E134" s="253" t="s">
        <v>127</v>
      </c>
      <c r="G134" s="75"/>
      <c r="H134" s="252">
        <v>14</v>
      </c>
      <c r="I134" s="252">
        <v>30</v>
      </c>
      <c r="J134" s="253" t="s">
        <v>138</v>
      </c>
      <c r="K134" s="252">
        <v>304</v>
      </c>
      <c r="L134" s="252">
        <v>170</v>
      </c>
      <c r="M134" s="75"/>
      <c r="N134" s="252"/>
      <c r="O134" s="75"/>
      <c r="P134" s="252">
        <v>20</v>
      </c>
      <c r="Q134" s="252"/>
      <c r="R134" s="75"/>
      <c r="S134" s="252"/>
      <c r="U134" s="252"/>
      <c r="V134" s="252"/>
      <c r="W134" s="252"/>
      <c r="X134" s="252"/>
      <c r="Y134" s="252"/>
      <c r="Z134" s="252"/>
      <c r="AA134" s="252"/>
      <c r="AB134" s="252"/>
      <c r="AC134" s="252"/>
      <c r="AD134" s="252"/>
      <c r="AE134" s="252"/>
      <c r="AF134" s="253"/>
      <c r="AG134" s="252"/>
      <c r="AH134" s="252"/>
      <c r="AI134" s="252"/>
      <c r="AL134" s="252"/>
      <c r="AM134" s="252"/>
      <c r="AN134" s="252"/>
      <c r="BY134" s="252">
        <v>130</v>
      </c>
      <c r="BZ134" s="252"/>
      <c r="CA134" s="252">
        <v>30</v>
      </c>
      <c r="CB134" s="252"/>
      <c r="CC134" s="252">
        <v>0</v>
      </c>
      <c r="CD134" s="252"/>
      <c r="CE134" s="252"/>
      <c r="CF134" s="252"/>
      <c r="CG134" s="252"/>
      <c r="CH134" s="252"/>
      <c r="CI134" s="252"/>
      <c r="CJ134" s="253"/>
      <c r="CK134" s="252"/>
      <c r="CL134" s="252"/>
      <c r="CM134" s="252"/>
      <c r="CN134" s="262"/>
    </row>
    <row r="135" spans="1:92" ht="18" customHeight="1" x14ac:dyDescent="0.25">
      <c r="A135" s="100">
        <v>95</v>
      </c>
      <c r="B135" s="75" t="s">
        <v>142</v>
      </c>
      <c r="C135" s="75"/>
      <c r="E135" s="253" t="s">
        <v>127</v>
      </c>
      <c r="G135" s="75"/>
      <c r="H135" s="252">
        <v>13</v>
      </c>
      <c r="I135" s="252">
        <v>29.4</v>
      </c>
      <c r="J135" s="253" t="s">
        <v>138</v>
      </c>
      <c r="K135" s="252">
        <v>336</v>
      </c>
      <c r="L135" s="252">
        <v>194</v>
      </c>
      <c r="M135" s="75"/>
      <c r="N135" s="252"/>
      <c r="O135" s="75"/>
      <c r="P135" s="252">
        <v>21</v>
      </c>
      <c r="Q135" s="252"/>
      <c r="R135" s="75"/>
      <c r="S135" s="252"/>
      <c r="U135" s="252"/>
      <c r="V135" s="252"/>
      <c r="W135" s="253"/>
      <c r="X135" s="253"/>
      <c r="Y135" s="252">
        <v>0.02</v>
      </c>
      <c r="Z135" s="252"/>
      <c r="AA135" s="252"/>
      <c r="AB135" s="252"/>
      <c r="AC135" s="252"/>
      <c r="AD135" s="252"/>
      <c r="AE135" s="252"/>
      <c r="AF135" s="253"/>
      <c r="AG135" s="252"/>
      <c r="AH135" s="252"/>
      <c r="AI135" s="252"/>
      <c r="AL135" s="252"/>
      <c r="AM135" s="252"/>
      <c r="AN135" s="252"/>
      <c r="BY135" s="253">
        <v>133</v>
      </c>
      <c r="BZ135" s="253" t="s">
        <v>139</v>
      </c>
      <c r="CA135" s="253">
        <v>42</v>
      </c>
      <c r="CB135" s="253" t="s">
        <v>140</v>
      </c>
      <c r="CC135" s="253">
        <v>0</v>
      </c>
      <c r="CD135" s="252"/>
      <c r="CE135" s="252"/>
      <c r="CF135" s="252"/>
      <c r="CG135" s="252"/>
      <c r="CH135" s="252"/>
      <c r="CI135" s="252"/>
      <c r="CJ135" s="253"/>
      <c r="CK135" s="252"/>
      <c r="CL135" s="252"/>
      <c r="CM135" s="252"/>
      <c r="CN135" s="262"/>
    </row>
    <row r="136" spans="1:92" ht="18" customHeight="1" x14ac:dyDescent="0.25">
      <c r="A136" s="100">
        <v>96</v>
      </c>
      <c r="B136" s="75" t="s">
        <v>142</v>
      </c>
      <c r="C136" s="75"/>
      <c r="E136" s="253" t="s">
        <v>127</v>
      </c>
      <c r="G136" s="75"/>
      <c r="H136" s="252">
        <v>14</v>
      </c>
      <c r="I136" s="252">
        <v>30</v>
      </c>
      <c r="J136" s="253" t="s">
        <v>138</v>
      </c>
      <c r="K136" s="252">
        <v>340</v>
      </c>
      <c r="L136" s="252">
        <v>192</v>
      </c>
      <c r="M136" s="75"/>
      <c r="N136" s="252"/>
      <c r="O136" s="75"/>
      <c r="P136" s="252">
        <v>20</v>
      </c>
      <c r="Q136" s="252"/>
      <c r="R136" s="75"/>
      <c r="S136" s="252"/>
      <c r="U136" s="252"/>
      <c r="V136" s="252"/>
      <c r="W136" s="252"/>
      <c r="X136" s="252"/>
      <c r="Y136" s="252"/>
      <c r="Z136" s="252"/>
      <c r="AA136" s="252"/>
      <c r="AB136" s="252"/>
      <c r="AC136" s="252"/>
      <c r="AD136" s="252"/>
      <c r="AE136" s="252"/>
      <c r="AF136" s="253"/>
      <c r="AG136" s="252"/>
      <c r="AH136" s="252"/>
      <c r="AI136" s="252"/>
      <c r="AL136" s="252"/>
      <c r="AM136" s="252"/>
      <c r="AN136" s="252"/>
      <c r="BY136" s="252">
        <v>135</v>
      </c>
      <c r="BZ136" s="252"/>
      <c r="CA136" s="252">
        <v>38</v>
      </c>
      <c r="CB136" s="252"/>
      <c r="CC136" s="252">
        <v>0</v>
      </c>
      <c r="CD136" s="252"/>
      <c r="CE136" s="252"/>
      <c r="CF136" s="252"/>
      <c r="CG136" s="252"/>
      <c r="CH136" s="252"/>
      <c r="CI136" s="252"/>
      <c r="CJ136" s="253"/>
      <c r="CK136" s="252"/>
      <c r="CL136" s="252"/>
      <c r="CM136" s="252"/>
      <c r="CN136" s="262"/>
    </row>
    <row r="137" spans="1:92" ht="18" customHeight="1" x14ac:dyDescent="0.25">
      <c r="A137" s="100">
        <v>97</v>
      </c>
      <c r="B137" s="75" t="s">
        <v>142</v>
      </c>
      <c r="C137" s="75"/>
      <c r="E137" s="253" t="s">
        <v>127</v>
      </c>
      <c r="G137" s="75"/>
      <c r="H137" s="252">
        <v>18</v>
      </c>
      <c r="I137" s="252">
        <v>30.5</v>
      </c>
      <c r="J137" s="253" t="s">
        <v>138</v>
      </c>
      <c r="K137" s="252">
        <v>343</v>
      </c>
      <c r="L137" s="252">
        <v>206</v>
      </c>
      <c r="M137" s="75"/>
      <c r="N137" s="252"/>
      <c r="O137" s="75"/>
      <c r="P137" s="252">
        <v>21</v>
      </c>
      <c r="Q137" s="252"/>
      <c r="R137" s="75"/>
      <c r="S137" s="252">
        <v>94</v>
      </c>
      <c r="U137" s="252">
        <v>75</v>
      </c>
      <c r="V137" s="252">
        <v>19</v>
      </c>
      <c r="W137" s="253"/>
      <c r="X137" s="253"/>
      <c r="Y137" s="252"/>
      <c r="Z137" s="252"/>
      <c r="AA137" s="252"/>
      <c r="AB137" s="252"/>
      <c r="AC137" s="252"/>
      <c r="AD137" s="252"/>
      <c r="AE137" s="252"/>
      <c r="AF137" s="253"/>
      <c r="AG137" s="252"/>
      <c r="AH137" s="252"/>
      <c r="AI137" s="252"/>
      <c r="AL137" s="252"/>
      <c r="AM137" s="252"/>
      <c r="AN137" s="252"/>
      <c r="BY137" s="253">
        <v>189</v>
      </c>
      <c r="BZ137" s="253" t="s">
        <v>139</v>
      </c>
      <c r="CA137" s="253">
        <v>44</v>
      </c>
      <c r="CB137" s="253" t="s">
        <v>140</v>
      </c>
      <c r="CC137" s="253">
        <v>0</v>
      </c>
      <c r="CD137" s="252"/>
      <c r="CE137" s="252"/>
      <c r="CF137" s="252"/>
      <c r="CG137" s="252"/>
      <c r="CH137" s="252"/>
      <c r="CI137" s="252"/>
      <c r="CJ137" s="253"/>
      <c r="CK137" s="252"/>
      <c r="CL137" s="252"/>
      <c r="CM137" s="252"/>
      <c r="CN137" s="262"/>
    </row>
    <row r="138" spans="1:92" ht="18" customHeight="1" x14ac:dyDescent="0.25">
      <c r="A138" s="100">
        <v>98</v>
      </c>
      <c r="B138" s="75" t="s">
        <v>142</v>
      </c>
      <c r="C138" s="75"/>
      <c r="E138" s="253" t="s">
        <v>127</v>
      </c>
      <c r="G138" s="75"/>
      <c r="H138" s="252">
        <v>16</v>
      </c>
      <c r="I138" s="252">
        <v>31</v>
      </c>
      <c r="J138" s="253" t="s">
        <v>138</v>
      </c>
      <c r="K138" s="252">
        <v>340</v>
      </c>
      <c r="L138" s="252">
        <v>194</v>
      </c>
      <c r="M138" s="75"/>
      <c r="N138" s="252"/>
      <c r="O138" s="75"/>
      <c r="P138" s="252">
        <v>20</v>
      </c>
      <c r="Q138" s="252"/>
      <c r="R138" s="75"/>
      <c r="S138" s="252"/>
      <c r="U138" s="252"/>
      <c r="V138" s="252"/>
      <c r="W138" s="252"/>
      <c r="X138" s="252"/>
      <c r="Y138" s="252"/>
      <c r="Z138" s="252"/>
      <c r="AA138" s="252"/>
      <c r="AB138" s="252"/>
      <c r="AC138" s="252"/>
      <c r="AD138" s="252"/>
      <c r="AE138" s="252"/>
      <c r="AF138" s="253"/>
      <c r="AG138" s="252"/>
      <c r="AH138" s="252"/>
      <c r="AI138" s="252"/>
      <c r="AL138" s="252"/>
      <c r="AM138" s="252"/>
      <c r="AN138" s="252"/>
      <c r="BY138" s="252">
        <v>180</v>
      </c>
      <c r="BZ138" s="252"/>
      <c r="CA138" s="252">
        <v>42</v>
      </c>
      <c r="CB138" s="252"/>
      <c r="CC138" s="252">
        <v>0</v>
      </c>
      <c r="CD138" s="252"/>
      <c r="CE138" s="252"/>
      <c r="CF138" s="252"/>
      <c r="CG138" s="252"/>
      <c r="CH138" s="252"/>
      <c r="CI138" s="252"/>
      <c r="CJ138" s="253"/>
      <c r="CK138" s="252"/>
      <c r="CL138" s="252"/>
      <c r="CM138" s="252"/>
      <c r="CN138" s="262"/>
    </row>
    <row r="139" spans="1:92" ht="18" customHeight="1" x14ac:dyDescent="0.25">
      <c r="A139" s="100">
        <v>99</v>
      </c>
      <c r="B139" s="75" t="s">
        <v>142</v>
      </c>
      <c r="C139" s="75"/>
      <c r="E139" s="253" t="s">
        <v>127</v>
      </c>
      <c r="G139" s="75"/>
      <c r="H139" s="252">
        <v>13</v>
      </c>
      <c r="I139" s="252">
        <v>30.8</v>
      </c>
      <c r="J139" s="253" t="s">
        <v>138</v>
      </c>
      <c r="K139" s="252">
        <v>312</v>
      </c>
      <c r="L139" s="252">
        <v>188</v>
      </c>
      <c r="M139" s="75"/>
      <c r="N139" s="252"/>
      <c r="O139" s="75"/>
      <c r="P139" s="252">
        <v>20</v>
      </c>
      <c r="Q139" s="252">
        <v>17</v>
      </c>
      <c r="R139" s="75"/>
      <c r="S139" s="252"/>
      <c r="U139" s="252"/>
      <c r="V139" s="252"/>
      <c r="W139" s="253"/>
      <c r="X139" s="253"/>
      <c r="Y139" s="252"/>
      <c r="Z139" s="252"/>
      <c r="AA139" s="252"/>
      <c r="AB139" s="252"/>
      <c r="AC139" s="252"/>
      <c r="AD139" s="252"/>
      <c r="AE139" s="252"/>
      <c r="AF139" s="253"/>
      <c r="AG139" s="252"/>
      <c r="AH139" s="252"/>
      <c r="AI139" s="252"/>
      <c r="AL139" s="252"/>
      <c r="AM139" s="252"/>
      <c r="AN139" s="252"/>
      <c r="BY139" s="253">
        <v>200</v>
      </c>
      <c r="BZ139" s="253" t="s">
        <v>139</v>
      </c>
      <c r="CA139" s="253">
        <v>40</v>
      </c>
      <c r="CB139" s="253" t="s">
        <v>140</v>
      </c>
      <c r="CC139" s="253">
        <v>0</v>
      </c>
      <c r="CD139" s="252"/>
      <c r="CE139" s="252"/>
      <c r="CF139" s="252"/>
      <c r="CG139" s="252"/>
      <c r="CH139" s="252"/>
      <c r="CI139" s="252"/>
      <c r="CJ139" s="253"/>
      <c r="CK139" s="252"/>
      <c r="CL139" s="252"/>
      <c r="CM139" s="252"/>
      <c r="CN139" s="262"/>
    </row>
    <row r="140" spans="1:92" ht="18" customHeight="1" x14ac:dyDescent="0.25">
      <c r="A140" s="100">
        <v>100</v>
      </c>
      <c r="B140" s="75" t="s">
        <v>142</v>
      </c>
      <c r="C140" s="75"/>
      <c r="E140" s="253" t="s">
        <v>127</v>
      </c>
      <c r="G140" s="75"/>
      <c r="H140" s="252">
        <v>14</v>
      </c>
      <c r="I140" s="252">
        <v>30.7</v>
      </c>
      <c r="J140" s="253" t="s">
        <v>138</v>
      </c>
      <c r="K140" s="252">
        <v>320</v>
      </c>
      <c r="L140" s="252">
        <v>190</v>
      </c>
      <c r="M140" s="75"/>
      <c r="N140" s="252"/>
      <c r="O140" s="75"/>
      <c r="P140" s="252">
        <v>20</v>
      </c>
      <c r="Q140" s="252"/>
      <c r="R140" s="75"/>
      <c r="S140" s="252"/>
      <c r="U140" s="252"/>
      <c r="V140" s="252"/>
      <c r="W140" s="252"/>
      <c r="X140" s="252"/>
      <c r="Y140" s="252"/>
      <c r="Z140" s="252"/>
      <c r="AA140" s="252"/>
      <c r="AB140" s="252"/>
      <c r="AC140" s="252"/>
      <c r="AD140" s="252"/>
      <c r="AE140" s="252"/>
      <c r="AF140" s="253"/>
      <c r="AG140" s="252"/>
      <c r="AH140" s="252"/>
      <c r="AI140" s="252"/>
      <c r="AL140" s="252"/>
      <c r="AM140" s="252"/>
      <c r="AN140" s="252"/>
      <c r="BY140" s="252">
        <v>205</v>
      </c>
      <c r="BZ140" s="252"/>
      <c r="CA140" s="252">
        <v>35</v>
      </c>
      <c r="CB140" s="252"/>
      <c r="CC140" s="252">
        <v>0</v>
      </c>
      <c r="CD140" s="252"/>
      <c r="CE140" s="252"/>
      <c r="CF140" s="252"/>
      <c r="CG140" s="252"/>
      <c r="CH140" s="252"/>
      <c r="CI140" s="252"/>
      <c r="CJ140" s="253"/>
      <c r="CK140" s="252"/>
      <c r="CL140" s="252"/>
      <c r="CM140" s="252"/>
      <c r="CN140" s="262"/>
    </row>
    <row r="141" spans="1:92" ht="18" customHeight="1" x14ac:dyDescent="0.25">
      <c r="A141" s="100">
        <v>101</v>
      </c>
      <c r="B141" s="75" t="s">
        <v>142</v>
      </c>
      <c r="C141" s="75"/>
      <c r="E141" s="253" t="s">
        <v>127</v>
      </c>
      <c r="G141" s="75"/>
      <c r="H141" s="252">
        <v>12</v>
      </c>
      <c r="I141" s="252">
        <v>29.8</v>
      </c>
      <c r="J141" s="253" t="s">
        <v>138</v>
      </c>
      <c r="K141" s="252">
        <v>330</v>
      </c>
      <c r="L141" s="252">
        <v>200</v>
      </c>
      <c r="M141" s="75"/>
      <c r="N141" s="252"/>
      <c r="O141" s="75"/>
      <c r="P141" s="252">
        <v>19</v>
      </c>
      <c r="Q141" s="252"/>
      <c r="R141" s="75"/>
      <c r="S141" s="252"/>
      <c r="U141" s="252"/>
      <c r="V141" s="252"/>
      <c r="W141" s="253"/>
      <c r="X141" s="253"/>
      <c r="Y141" s="252"/>
      <c r="Z141" s="253"/>
      <c r="AA141" s="252"/>
      <c r="AB141" s="252"/>
      <c r="AC141" s="252"/>
      <c r="AD141" s="252"/>
      <c r="AE141" s="252"/>
      <c r="AF141" s="253"/>
      <c r="AG141" s="252"/>
      <c r="AH141" s="252"/>
      <c r="AI141" s="252"/>
      <c r="AL141" s="253"/>
      <c r="AM141" s="253"/>
      <c r="AN141" s="253">
        <v>0.01</v>
      </c>
      <c r="BY141" s="253">
        <v>188</v>
      </c>
      <c r="BZ141" s="253" t="s">
        <v>139</v>
      </c>
      <c r="CA141" s="253">
        <v>44</v>
      </c>
      <c r="CB141" s="253" t="s">
        <v>140</v>
      </c>
      <c r="CC141" s="253">
        <v>0</v>
      </c>
      <c r="CD141" s="252"/>
      <c r="CE141" s="252"/>
      <c r="CF141" s="252"/>
      <c r="CG141" s="252"/>
      <c r="CH141" s="252"/>
      <c r="CI141" s="252"/>
      <c r="CJ141" s="253"/>
      <c r="CK141" s="252"/>
      <c r="CL141" s="252"/>
      <c r="CM141" s="252"/>
      <c r="CN141" s="262"/>
    </row>
    <row r="142" spans="1:92" ht="18" customHeight="1" x14ac:dyDescent="0.25">
      <c r="A142" s="100">
        <v>102</v>
      </c>
      <c r="B142" s="75" t="s">
        <v>142</v>
      </c>
      <c r="C142" s="75"/>
      <c r="E142" s="253" t="s">
        <v>127</v>
      </c>
      <c r="G142" s="75"/>
      <c r="H142" s="252">
        <v>12</v>
      </c>
      <c r="I142" s="252">
        <v>30</v>
      </c>
      <c r="J142" s="253" t="s">
        <v>138</v>
      </c>
      <c r="K142" s="252">
        <v>330</v>
      </c>
      <c r="L142" s="252">
        <v>201</v>
      </c>
      <c r="M142" s="75"/>
      <c r="N142" s="252"/>
      <c r="O142" s="75"/>
      <c r="P142" s="252">
        <v>20</v>
      </c>
      <c r="Q142" s="252"/>
      <c r="R142" s="75"/>
      <c r="S142" s="252"/>
      <c r="U142" s="252"/>
      <c r="V142" s="252"/>
      <c r="W142" s="252"/>
      <c r="X142" s="252"/>
      <c r="Y142" s="252"/>
      <c r="Z142" s="252"/>
      <c r="AA142" s="252"/>
      <c r="AB142" s="252"/>
      <c r="AC142" s="252"/>
      <c r="AD142" s="252"/>
      <c r="AE142" s="252"/>
      <c r="AF142" s="253"/>
      <c r="AG142" s="252"/>
      <c r="AH142" s="252"/>
      <c r="AI142" s="252"/>
      <c r="AL142" s="252"/>
      <c r="AM142" s="252"/>
      <c r="AN142" s="252"/>
      <c r="BY142" s="252">
        <v>200</v>
      </c>
      <c r="BZ142" s="252"/>
      <c r="CA142" s="252">
        <v>49</v>
      </c>
      <c r="CB142" s="252"/>
      <c r="CC142" s="252">
        <v>0</v>
      </c>
      <c r="CD142" s="252"/>
      <c r="CE142" s="252"/>
      <c r="CF142" s="252"/>
      <c r="CG142" s="252"/>
      <c r="CH142" s="252"/>
      <c r="CI142" s="252"/>
      <c r="CJ142" s="253"/>
      <c r="CK142" s="252"/>
      <c r="CL142" s="252"/>
      <c r="CM142" s="252"/>
      <c r="CN142" s="262"/>
    </row>
    <row r="143" spans="1:92" ht="18" customHeight="1" x14ac:dyDescent="0.25">
      <c r="A143" s="100">
        <v>103</v>
      </c>
      <c r="B143" s="75" t="s">
        <v>142</v>
      </c>
      <c r="C143" s="75"/>
      <c r="E143" s="253" t="s">
        <v>127</v>
      </c>
      <c r="G143" s="75"/>
      <c r="H143" s="252">
        <v>14</v>
      </c>
      <c r="I143" s="252">
        <v>30</v>
      </c>
      <c r="J143" s="253" t="s">
        <v>138</v>
      </c>
      <c r="K143" s="252">
        <v>340</v>
      </c>
      <c r="L143" s="252">
        <v>200</v>
      </c>
      <c r="M143" s="75"/>
      <c r="N143" s="252"/>
      <c r="O143" s="75"/>
      <c r="P143" s="252">
        <v>20</v>
      </c>
      <c r="Q143" s="252"/>
      <c r="R143" s="75"/>
      <c r="S143" s="252"/>
      <c r="U143" s="252"/>
      <c r="V143" s="252"/>
      <c r="W143" s="252"/>
      <c r="X143" s="252"/>
      <c r="Y143" s="252"/>
      <c r="Z143" s="252"/>
      <c r="AA143" s="252"/>
      <c r="AB143" s="252"/>
      <c r="AC143" s="252"/>
      <c r="AD143" s="252"/>
      <c r="AE143" s="252"/>
      <c r="AF143" s="253"/>
      <c r="AG143" s="252"/>
      <c r="AH143" s="252"/>
      <c r="AI143" s="252"/>
      <c r="AL143" s="252">
        <v>0.04</v>
      </c>
      <c r="AM143" s="252"/>
      <c r="AN143" s="252"/>
      <c r="BY143" s="252">
        <v>192</v>
      </c>
      <c r="BZ143" s="252"/>
      <c r="CA143" s="252">
        <v>44</v>
      </c>
      <c r="CB143" s="252"/>
      <c r="CC143" s="252">
        <v>0</v>
      </c>
      <c r="CD143" s="252"/>
      <c r="CE143" s="252"/>
      <c r="CF143" s="252"/>
      <c r="CG143" s="252"/>
      <c r="CH143" s="252"/>
      <c r="CI143" s="252"/>
      <c r="CJ143" s="253" t="s">
        <v>94</v>
      </c>
      <c r="CK143" s="252"/>
      <c r="CL143" s="252"/>
      <c r="CM143" s="252"/>
      <c r="CN143" s="262"/>
    </row>
    <row r="144" spans="1:92" ht="18" customHeight="1" x14ac:dyDescent="0.25">
      <c r="A144" s="100">
        <v>104</v>
      </c>
      <c r="B144" s="75" t="s">
        <v>142</v>
      </c>
      <c r="C144" s="75"/>
      <c r="E144" s="253" t="s">
        <v>127</v>
      </c>
      <c r="G144" s="75"/>
      <c r="H144" s="252">
        <v>14</v>
      </c>
      <c r="I144" s="252">
        <v>30</v>
      </c>
      <c r="J144" s="253" t="s">
        <v>138</v>
      </c>
      <c r="K144" s="252">
        <v>342</v>
      </c>
      <c r="L144" s="252">
        <v>201</v>
      </c>
      <c r="M144" s="75"/>
      <c r="N144" s="252"/>
      <c r="O144" s="75"/>
      <c r="P144" s="252">
        <v>19</v>
      </c>
      <c r="Q144" s="252"/>
      <c r="R144" s="75"/>
      <c r="S144" s="252"/>
      <c r="U144" s="252"/>
      <c r="V144" s="252"/>
      <c r="W144" s="252"/>
      <c r="X144" s="252"/>
      <c r="Y144" s="252"/>
      <c r="Z144" s="252"/>
      <c r="AA144" s="252"/>
      <c r="AB144" s="252"/>
      <c r="AC144" s="252"/>
      <c r="AD144" s="252"/>
      <c r="AE144" s="252"/>
      <c r="AF144" s="253"/>
      <c r="AG144" s="252"/>
      <c r="AH144" s="252"/>
      <c r="AI144" s="252"/>
      <c r="AL144" s="252"/>
      <c r="AM144" s="252"/>
      <c r="AN144" s="252"/>
      <c r="BY144" s="252">
        <v>190</v>
      </c>
      <c r="BZ144" s="252"/>
      <c r="CA144" s="252">
        <v>40</v>
      </c>
      <c r="CB144" s="252"/>
      <c r="CC144" s="252">
        <v>0</v>
      </c>
      <c r="CD144" s="252"/>
      <c r="CE144" s="252"/>
      <c r="CF144" s="252"/>
      <c r="CG144" s="252"/>
      <c r="CH144" s="252"/>
      <c r="CI144" s="252"/>
      <c r="CJ144" s="253"/>
      <c r="CK144" s="252"/>
      <c r="CL144" s="252"/>
      <c r="CM144" s="252"/>
      <c r="CN144" s="262"/>
    </row>
    <row r="145" spans="1:92" ht="18" customHeight="1" x14ac:dyDescent="0.25">
      <c r="A145" s="100">
        <v>105</v>
      </c>
      <c r="B145" s="75" t="s">
        <v>142</v>
      </c>
      <c r="C145" s="75"/>
      <c r="E145" s="253" t="s">
        <v>127</v>
      </c>
      <c r="G145" s="75"/>
      <c r="H145" s="252">
        <v>12</v>
      </c>
      <c r="I145" s="252">
        <v>28.6</v>
      </c>
      <c r="J145" s="253" t="s">
        <v>138</v>
      </c>
      <c r="K145" s="252">
        <v>312</v>
      </c>
      <c r="L145" s="252">
        <v>181</v>
      </c>
      <c r="M145" s="75"/>
      <c r="N145" s="252"/>
      <c r="O145" s="75"/>
      <c r="P145" s="252">
        <v>20</v>
      </c>
      <c r="Q145" s="252"/>
      <c r="R145" s="75"/>
      <c r="S145" s="252"/>
      <c r="U145" s="252"/>
      <c r="V145" s="252"/>
      <c r="W145" s="252"/>
      <c r="X145" s="252"/>
      <c r="Y145" s="252"/>
      <c r="Z145" s="252"/>
      <c r="AA145" s="252"/>
      <c r="AB145" s="252"/>
      <c r="AC145" s="252"/>
      <c r="AD145" s="252"/>
      <c r="AE145" s="252"/>
      <c r="AF145" s="253"/>
      <c r="AG145" s="252"/>
      <c r="AH145" s="252"/>
      <c r="AI145" s="252"/>
      <c r="AL145" s="252"/>
      <c r="AM145" s="252">
        <v>0.08</v>
      </c>
      <c r="AN145" s="252"/>
      <c r="BY145" s="252">
        <v>200</v>
      </c>
      <c r="BZ145" s="252"/>
      <c r="CA145" s="252">
        <v>46</v>
      </c>
      <c r="CB145" s="252"/>
      <c r="CC145" s="252">
        <v>0</v>
      </c>
      <c r="CD145" s="252"/>
      <c r="CE145" s="252"/>
      <c r="CF145" s="252"/>
      <c r="CG145" s="252"/>
      <c r="CH145" s="252"/>
      <c r="CI145" s="252"/>
      <c r="CJ145" s="253"/>
      <c r="CK145" s="252"/>
      <c r="CL145" s="252"/>
      <c r="CM145" s="252"/>
      <c r="CN145" s="262"/>
    </row>
    <row r="146" spans="1:92" ht="18" customHeight="1" x14ac:dyDescent="0.25">
      <c r="A146" s="100">
        <v>106</v>
      </c>
      <c r="B146" s="75" t="s">
        <v>142</v>
      </c>
      <c r="C146" s="75"/>
      <c r="E146" s="253" t="s">
        <v>127</v>
      </c>
      <c r="G146" s="75"/>
      <c r="H146" s="252">
        <v>12</v>
      </c>
      <c r="I146" s="252">
        <v>28.6</v>
      </c>
      <c r="J146" s="253" t="s">
        <v>138</v>
      </c>
      <c r="K146" s="252">
        <v>312</v>
      </c>
      <c r="L146" s="252">
        <v>182</v>
      </c>
      <c r="M146" s="75"/>
      <c r="N146" s="252"/>
      <c r="O146" s="75"/>
      <c r="P146" s="252">
        <v>21</v>
      </c>
      <c r="Q146" s="252"/>
      <c r="R146" s="75"/>
      <c r="S146" s="252"/>
      <c r="U146" s="252"/>
      <c r="V146" s="252"/>
      <c r="W146" s="252"/>
      <c r="X146" s="252"/>
      <c r="Y146" s="252"/>
      <c r="Z146" s="252"/>
      <c r="AA146" s="252"/>
      <c r="AB146" s="252"/>
      <c r="AC146" s="252"/>
      <c r="AD146" s="252"/>
      <c r="AE146" s="252"/>
      <c r="AF146" s="252"/>
      <c r="AG146" s="252"/>
      <c r="AH146" s="252"/>
      <c r="AI146" s="252"/>
      <c r="AL146" s="252"/>
      <c r="AM146" s="252"/>
      <c r="AN146" s="252"/>
      <c r="BY146" s="252">
        <v>220</v>
      </c>
      <c r="BZ146" s="252"/>
      <c r="CA146" s="252">
        <v>35</v>
      </c>
      <c r="CB146" s="252"/>
      <c r="CC146" s="252">
        <v>0</v>
      </c>
      <c r="CD146" s="252"/>
      <c r="CE146" s="252"/>
      <c r="CF146" s="252"/>
      <c r="CG146" s="252"/>
      <c r="CH146" s="252"/>
      <c r="CI146" s="252"/>
      <c r="CJ146" s="252"/>
      <c r="CK146" s="252"/>
      <c r="CL146" s="252"/>
      <c r="CM146" s="252"/>
      <c r="CN146" s="262"/>
    </row>
    <row r="147" spans="1:92" ht="18" customHeight="1" x14ac:dyDescent="0.25">
      <c r="A147" s="100">
        <v>107</v>
      </c>
      <c r="B147" s="75" t="s">
        <v>142</v>
      </c>
      <c r="C147" s="75"/>
      <c r="E147" s="253" t="s">
        <v>127</v>
      </c>
      <c r="G147" s="75"/>
      <c r="H147" s="252">
        <v>18</v>
      </c>
      <c r="I147" s="252">
        <v>30.3</v>
      </c>
      <c r="J147" s="253" t="s">
        <v>138</v>
      </c>
      <c r="K147" s="252">
        <v>339</v>
      </c>
      <c r="L147" s="252">
        <v>191</v>
      </c>
      <c r="M147" s="75"/>
      <c r="N147" s="252"/>
      <c r="O147" s="75"/>
      <c r="P147" s="252">
        <v>20</v>
      </c>
      <c r="Q147" s="252"/>
      <c r="R147" s="75"/>
      <c r="S147" s="252"/>
      <c r="U147" s="252"/>
      <c r="V147" s="252"/>
      <c r="W147" s="252"/>
      <c r="X147" s="252"/>
      <c r="Y147" s="252"/>
      <c r="Z147" s="252"/>
      <c r="AA147" s="252"/>
      <c r="AB147" s="252"/>
      <c r="AC147" s="252"/>
      <c r="AD147" s="252"/>
      <c r="AE147" s="252"/>
      <c r="AF147" s="252"/>
      <c r="AG147" s="252"/>
      <c r="AH147" s="252"/>
      <c r="AI147" s="252"/>
      <c r="AL147" s="252">
        <v>0.04</v>
      </c>
      <c r="AM147" s="252"/>
      <c r="AN147" s="252"/>
      <c r="BY147" s="252">
        <v>200</v>
      </c>
      <c r="BZ147" s="252"/>
      <c r="CA147" s="252">
        <v>39</v>
      </c>
      <c r="CB147" s="252"/>
      <c r="CC147" s="252">
        <v>0</v>
      </c>
      <c r="CD147" s="252"/>
      <c r="CE147" s="252"/>
      <c r="CF147" s="252"/>
      <c r="CG147" s="252"/>
      <c r="CH147" s="252"/>
      <c r="CI147" s="252"/>
      <c r="CJ147" s="252"/>
      <c r="CK147" s="252"/>
      <c r="CL147" s="252"/>
      <c r="CM147" s="252"/>
      <c r="CN147" s="262"/>
    </row>
    <row r="148" spans="1:92" ht="18" customHeight="1" x14ac:dyDescent="0.25">
      <c r="A148" s="100">
        <v>108</v>
      </c>
      <c r="B148" s="75" t="s">
        <v>142</v>
      </c>
      <c r="C148" s="75"/>
      <c r="E148" s="253" t="s">
        <v>127</v>
      </c>
      <c r="G148" s="75"/>
      <c r="H148" s="252">
        <v>16</v>
      </c>
      <c r="I148" s="252">
        <v>30.1</v>
      </c>
      <c r="J148" s="253" t="s">
        <v>138</v>
      </c>
      <c r="K148" s="252">
        <v>340</v>
      </c>
      <c r="L148" s="252">
        <v>190</v>
      </c>
      <c r="M148" s="75"/>
      <c r="N148" s="252"/>
      <c r="O148" s="75"/>
      <c r="P148" s="252">
        <v>20</v>
      </c>
      <c r="Q148" s="252"/>
      <c r="R148" s="75"/>
      <c r="S148" s="252"/>
      <c r="U148" s="252"/>
      <c r="V148" s="252"/>
      <c r="W148" s="252"/>
      <c r="X148" s="252"/>
      <c r="Y148" s="252"/>
      <c r="Z148" s="252"/>
      <c r="AA148" s="252"/>
      <c r="AB148" s="252"/>
      <c r="AC148" s="252"/>
      <c r="AD148" s="252"/>
      <c r="AE148" s="252"/>
      <c r="AF148" s="253"/>
      <c r="AG148" s="252"/>
      <c r="AH148" s="252"/>
      <c r="AI148" s="252"/>
      <c r="AL148" s="252"/>
      <c r="AM148" s="252"/>
      <c r="AN148" s="252"/>
      <c r="BY148" s="252">
        <v>190</v>
      </c>
      <c r="BZ148" s="252"/>
      <c r="CA148" s="252">
        <v>35</v>
      </c>
      <c r="CB148" s="252"/>
      <c r="CC148" s="252">
        <v>0</v>
      </c>
      <c r="CD148" s="252"/>
      <c r="CE148" s="252"/>
      <c r="CF148" s="252"/>
      <c r="CG148" s="252"/>
      <c r="CH148" s="252"/>
      <c r="CI148" s="252"/>
      <c r="CJ148" s="253"/>
      <c r="CK148" s="252"/>
      <c r="CL148" s="252"/>
      <c r="CM148" s="252"/>
      <c r="CN148" s="262"/>
    </row>
    <row r="149" spans="1:92" ht="18" customHeight="1" x14ac:dyDescent="0.25">
      <c r="A149" s="100">
        <v>109</v>
      </c>
      <c r="B149" s="75" t="s">
        <v>142</v>
      </c>
      <c r="C149" s="75"/>
      <c r="E149" s="253" t="s">
        <v>127</v>
      </c>
      <c r="G149" s="75"/>
      <c r="H149" s="252">
        <v>16</v>
      </c>
      <c r="I149" s="252">
        <v>31</v>
      </c>
      <c r="J149" s="253" t="s">
        <v>138</v>
      </c>
      <c r="K149" s="252">
        <v>322</v>
      </c>
      <c r="L149" s="252">
        <v>192</v>
      </c>
      <c r="M149" s="75"/>
      <c r="N149" s="252"/>
      <c r="O149" s="75"/>
      <c r="P149" s="252">
        <v>20</v>
      </c>
      <c r="Q149" s="252"/>
      <c r="R149" s="75"/>
      <c r="S149" s="252"/>
      <c r="U149" s="252"/>
      <c r="V149" s="252"/>
      <c r="W149" s="252"/>
      <c r="X149" s="252"/>
      <c r="Y149" s="252">
        <v>0.03</v>
      </c>
      <c r="Z149" s="252"/>
      <c r="AA149" s="252"/>
      <c r="AB149" s="252"/>
      <c r="AC149" s="252"/>
      <c r="AD149" s="252"/>
      <c r="AE149" s="252"/>
      <c r="AF149" s="254"/>
      <c r="AG149" s="252"/>
      <c r="AH149" s="252"/>
      <c r="AI149" s="252"/>
      <c r="AL149" s="252"/>
      <c r="AM149" s="252"/>
      <c r="AN149" s="252"/>
      <c r="BY149" s="252">
        <v>200</v>
      </c>
      <c r="BZ149" s="252"/>
      <c r="CA149" s="252">
        <v>38</v>
      </c>
      <c r="CB149" s="252"/>
      <c r="CC149" s="252">
        <v>0</v>
      </c>
      <c r="CD149" s="252"/>
      <c r="CE149" s="252"/>
      <c r="CF149" s="252"/>
      <c r="CG149" s="252"/>
      <c r="CH149" s="252"/>
      <c r="CI149" s="252"/>
      <c r="CJ149" s="254"/>
      <c r="CK149" s="252"/>
      <c r="CL149" s="252"/>
      <c r="CM149" s="252"/>
      <c r="CN149" s="262"/>
    </row>
    <row r="150" spans="1:92" ht="18" customHeight="1" x14ac:dyDescent="0.25">
      <c r="A150" s="100">
        <v>110</v>
      </c>
      <c r="B150" s="75" t="s">
        <v>142</v>
      </c>
      <c r="C150" s="75"/>
      <c r="E150" s="253" t="s">
        <v>127</v>
      </c>
      <c r="G150" s="75"/>
      <c r="H150" s="252">
        <v>14</v>
      </c>
      <c r="I150" s="252"/>
      <c r="J150" s="253" t="s">
        <v>138</v>
      </c>
      <c r="K150" s="252">
        <v>324</v>
      </c>
      <c r="L150" s="252">
        <v>199</v>
      </c>
      <c r="M150" s="75"/>
      <c r="N150" s="252"/>
      <c r="O150" s="75"/>
      <c r="P150" s="252">
        <v>19</v>
      </c>
      <c r="Q150" s="252"/>
      <c r="R150" s="75"/>
      <c r="S150" s="252"/>
      <c r="U150" s="252"/>
      <c r="V150" s="252"/>
      <c r="W150" s="252"/>
      <c r="X150" s="252"/>
      <c r="Y150" s="252"/>
      <c r="Z150" s="252"/>
      <c r="AA150" s="252"/>
      <c r="AB150" s="252"/>
      <c r="AC150" s="252"/>
      <c r="AD150" s="252"/>
      <c r="AE150" s="252"/>
      <c r="AF150" s="253"/>
      <c r="AG150" s="252"/>
      <c r="AH150" s="252"/>
      <c r="AI150" s="252"/>
      <c r="AL150" s="252"/>
      <c r="AM150" s="252"/>
      <c r="AN150" s="252"/>
      <c r="BY150" s="252">
        <v>0</v>
      </c>
      <c r="BZ150" s="252"/>
      <c r="CA150" s="252">
        <v>0</v>
      </c>
      <c r="CB150" s="252"/>
      <c r="CC150" s="252">
        <v>0</v>
      </c>
      <c r="CD150" s="252"/>
      <c r="CE150" s="252"/>
      <c r="CF150" s="252"/>
      <c r="CG150" s="252"/>
      <c r="CH150" s="252"/>
      <c r="CI150" s="252"/>
      <c r="CJ150" s="253" t="s">
        <v>94</v>
      </c>
      <c r="CK150" s="252"/>
      <c r="CL150" s="252"/>
      <c r="CM150" s="252">
        <v>2.5</v>
      </c>
      <c r="CN150" s="262"/>
    </row>
    <row r="151" spans="1:92" ht="18" customHeight="1" x14ac:dyDescent="0.3"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</row>
    <row r="152" spans="1:92" ht="18" customHeight="1" x14ac:dyDescent="0.3"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</row>
    <row r="153" spans="1:92" ht="18" customHeight="1" x14ac:dyDescent="0.3"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</row>
    <row r="154" spans="1:92" ht="18" customHeight="1" x14ac:dyDescent="0.3"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</row>
    <row r="155" spans="1:92" ht="18" customHeight="1" x14ac:dyDescent="0.3"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</row>
    <row r="156" spans="1:92" ht="18" customHeight="1" x14ac:dyDescent="0.3"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</row>
    <row r="157" spans="1:92" ht="18" customHeight="1" x14ac:dyDescent="0.3"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</row>
    <row r="158" spans="1:92" ht="18" customHeight="1" x14ac:dyDescent="0.3"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</row>
    <row r="159" spans="1:92" ht="18" customHeight="1" x14ac:dyDescent="0.3"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</row>
    <row r="160" spans="1:92" ht="18" customHeight="1" x14ac:dyDescent="0.3"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</row>
    <row r="161" spans="7:18" ht="18" customHeight="1" x14ac:dyDescent="0.3"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</row>
    <row r="162" spans="7:18" ht="18" customHeight="1" x14ac:dyDescent="0.3"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</row>
    <row r="163" spans="7:18" ht="18" customHeight="1" x14ac:dyDescent="0.3"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</row>
    <row r="164" spans="7:18" ht="18" customHeight="1" x14ac:dyDescent="0.3"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</row>
    <row r="165" spans="7:18" ht="18" customHeight="1" x14ac:dyDescent="0.3"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</row>
    <row r="166" spans="7:18" ht="18" customHeight="1" x14ac:dyDescent="0.3"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</row>
    <row r="167" spans="7:18" ht="18" customHeight="1" x14ac:dyDescent="0.3"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</row>
    <row r="168" spans="7:18" ht="18" customHeight="1" x14ac:dyDescent="0.3"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</row>
    <row r="169" spans="7:18" ht="18" customHeight="1" x14ac:dyDescent="0.3"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</row>
    <row r="170" spans="7:18" ht="18" customHeight="1" x14ac:dyDescent="0.3"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</row>
    <row r="171" spans="7:18" ht="18" customHeight="1" x14ac:dyDescent="0.3"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</row>
    <row r="172" spans="7:18" ht="18" customHeight="1" x14ac:dyDescent="0.3"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</row>
    <row r="173" spans="7:18" ht="18" customHeight="1" x14ac:dyDescent="0.3"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</row>
    <row r="174" spans="7:18" ht="18" customHeight="1" x14ac:dyDescent="0.3"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</row>
    <row r="175" spans="7:18" ht="18" customHeight="1" x14ac:dyDescent="0.3"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</row>
    <row r="176" spans="7:18" ht="18" customHeight="1" x14ac:dyDescent="0.3"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</row>
    <row r="177" spans="7:18" ht="18" customHeight="1" x14ac:dyDescent="0.3"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</row>
    <row r="178" spans="7:18" ht="18" customHeight="1" x14ac:dyDescent="0.3"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</row>
    <row r="179" spans="7:18" ht="18" customHeight="1" x14ac:dyDescent="0.3"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</row>
    <row r="180" spans="7:18" ht="18" customHeight="1" x14ac:dyDescent="0.3"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</row>
    <row r="181" spans="7:18" ht="18" customHeight="1" x14ac:dyDescent="0.3"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</row>
    <row r="182" spans="7:18" ht="18" customHeight="1" x14ac:dyDescent="0.3"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</row>
    <row r="183" spans="7:18" ht="18" customHeight="1" x14ac:dyDescent="0.3"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</row>
    <row r="184" spans="7:18" ht="18" customHeight="1" x14ac:dyDescent="0.3"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</row>
    <row r="185" spans="7:18" ht="18" customHeight="1" x14ac:dyDescent="0.3"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</row>
    <row r="186" spans="7:18" ht="18" customHeight="1" x14ac:dyDescent="0.3"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</row>
    <row r="187" spans="7:18" ht="18" customHeight="1" x14ac:dyDescent="0.3"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</row>
    <row r="188" spans="7:18" ht="18" customHeight="1" x14ac:dyDescent="0.3"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</row>
    <row r="189" spans="7:18" ht="18" customHeight="1" x14ac:dyDescent="0.3"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</row>
    <row r="190" spans="7:18" ht="18" customHeight="1" x14ac:dyDescent="0.3"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</row>
    <row r="191" spans="7:18" ht="18" customHeight="1" x14ac:dyDescent="0.3"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</row>
    <row r="192" spans="7:18" ht="18" customHeight="1" x14ac:dyDescent="0.3"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</row>
    <row r="193" spans="7:18" ht="18" customHeight="1" x14ac:dyDescent="0.3"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</row>
    <row r="194" spans="7:18" ht="18" customHeight="1" x14ac:dyDescent="0.3"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</row>
    <row r="195" spans="7:18" ht="18" customHeight="1" x14ac:dyDescent="0.3"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</row>
    <row r="196" spans="7:18" ht="18" customHeight="1" x14ac:dyDescent="0.3"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</row>
    <row r="197" spans="7:18" ht="18" customHeight="1" x14ac:dyDescent="0.3"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</row>
    <row r="198" spans="7:18" ht="18" customHeight="1" x14ac:dyDescent="0.3"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</row>
    <row r="199" spans="7:18" ht="18" customHeight="1" x14ac:dyDescent="0.3"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</row>
    <row r="200" spans="7:18" ht="18" customHeight="1" x14ac:dyDescent="0.3"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</row>
    <row r="201" spans="7:18" ht="18" customHeight="1" x14ac:dyDescent="0.3"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</row>
    <row r="202" spans="7:18" ht="18" customHeight="1" x14ac:dyDescent="0.3"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</row>
    <row r="203" spans="7:18" ht="18" customHeight="1" x14ac:dyDescent="0.3"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</row>
    <row r="204" spans="7:18" ht="18" customHeight="1" x14ac:dyDescent="0.3"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</row>
    <row r="205" spans="7:18" ht="18" customHeight="1" x14ac:dyDescent="0.3"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</row>
    <row r="206" spans="7:18" ht="18" customHeight="1" x14ac:dyDescent="0.3"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</row>
    <row r="207" spans="7:18" ht="18" customHeight="1" x14ac:dyDescent="0.3"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</row>
    <row r="208" spans="7:18" ht="18" customHeight="1" x14ac:dyDescent="0.3"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</row>
    <row r="209" spans="7:18" ht="18" customHeight="1" x14ac:dyDescent="0.3"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</row>
    <row r="210" spans="7:18" ht="18" customHeight="1" x14ac:dyDescent="0.3"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</row>
    <row r="211" spans="7:18" ht="18" customHeight="1" x14ac:dyDescent="0.3"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</row>
    <row r="212" spans="7:18" ht="18" customHeight="1" x14ac:dyDescent="0.3"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</row>
    <row r="213" spans="7:18" ht="18" customHeight="1" x14ac:dyDescent="0.3"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</row>
    <row r="214" spans="7:18" ht="18" customHeight="1" x14ac:dyDescent="0.3"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</row>
    <row r="215" spans="7:18" ht="18" customHeight="1" x14ac:dyDescent="0.3"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</row>
    <row r="216" spans="7:18" ht="18" customHeight="1" x14ac:dyDescent="0.3"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</row>
    <row r="217" spans="7:18" ht="18" customHeight="1" x14ac:dyDescent="0.3"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</row>
    <row r="218" spans="7:18" ht="18" customHeight="1" x14ac:dyDescent="0.3"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</row>
    <row r="219" spans="7:18" ht="18" customHeight="1" x14ac:dyDescent="0.3"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</row>
    <row r="220" spans="7:18" ht="18" customHeight="1" x14ac:dyDescent="0.3"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</row>
    <row r="221" spans="7:18" ht="18" customHeight="1" x14ac:dyDescent="0.3"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</row>
    <row r="222" spans="7:18" ht="18" customHeight="1" x14ac:dyDescent="0.3"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</row>
    <row r="223" spans="7:18" ht="18" customHeight="1" x14ac:dyDescent="0.3"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</row>
    <row r="224" spans="7:18" ht="18" customHeight="1" x14ac:dyDescent="0.3"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</row>
    <row r="225" spans="7:18" ht="18" customHeight="1" x14ac:dyDescent="0.3"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</row>
    <row r="226" spans="7:18" ht="18" customHeight="1" x14ac:dyDescent="0.3"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</row>
    <row r="227" spans="7:18" ht="18" customHeight="1" x14ac:dyDescent="0.3"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</row>
    <row r="228" spans="7:18" ht="18" customHeight="1" x14ac:dyDescent="0.3"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</row>
    <row r="229" spans="7:18" ht="18" customHeight="1" x14ac:dyDescent="0.3"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</row>
    <row r="230" spans="7:18" ht="18" customHeight="1" x14ac:dyDescent="0.3"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</row>
    <row r="231" spans="7:18" ht="18" customHeight="1" x14ac:dyDescent="0.3"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</row>
    <row r="232" spans="7:18" ht="18" customHeight="1" x14ac:dyDescent="0.3"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</row>
    <row r="233" spans="7:18" ht="18" customHeight="1" x14ac:dyDescent="0.3"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</row>
    <row r="234" spans="7:18" ht="18" customHeight="1" x14ac:dyDescent="0.3"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</row>
    <row r="235" spans="7:18" ht="18" customHeight="1" x14ac:dyDescent="0.3"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</row>
    <row r="236" spans="7:18" ht="18" customHeight="1" x14ac:dyDescent="0.3"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</row>
    <row r="237" spans="7:18" ht="18" customHeight="1" x14ac:dyDescent="0.3"/>
    <row r="238" spans="7:18" ht="18" customHeight="1" x14ac:dyDescent="0.3"/>
    <row r="239" spans="7:18" ht="18" customHeight="1" x14ac:dyDescent="0.3"/>
    <row r="240" spans="7:18" ht="18" customHeight="1" x14ac:dyDescent="0.3"/>
    <row r="241" ht="18" customHeight="1" x14ac:dyDescent="0.3"/>
    <row r="242" ht="18" customHeight="1" x14ac:dyDescent="0.3"/>
    <row r="243" ht="18" customHeight="1" x14ac:dyDescent="0.3"/>
    <row r="244" ht="18" customHeight="1" x14ac:dyDescent="0.3"/>
    <row r="245" ht="18" customHeight="1" x14ac:dyDescent="0.3"/>
    <row r="246" ht="18" customHeight="1" x14ac:dyDescent="0.3"/>
    <row r="247" ht="18" customHeight="1" x14ac:dyDescent="0.3"/>
    <row r="248" ht="18" customHeight="1" x14ac:dyDescent="0.3"/>
    <row r="249" ht="18" customHeight="1" x14ac:dyDescent="0.3"/>
    <row r="250" ht="18" customHeight="1" x14ac:dyDescent="0.3"/>
    <row r="251" ht="18" customHeight="1" x14ac:dyDescent="0.3"/>
    <row r="252" ht="18" customHeight="1" x14ac:dyDescent="0.3"/>
    <row r="253" ht="18" customHeight="1" x14ac:dyDescent="0.3"/>
    <row r="254" ht="18" customHeight="1" x14ac:dyDescent="0.3"/>
    <row r="255" ht="18" customHeight="1" x14ac:dyDescent="0.3"/>
    <row r="256" ht="18" customHeight="1" x14ac:dyDescent="0.3"/>
    <row r="257" ht="18" customHeight="1" x14ac:dyDescent="0.3"/>
    <row r="258" ht="18" customHeight="1" x14ac:dyDescent="0.3"/>
    <row r="259" ht="18" customHeight="1" x14ac:dyDescent="0.3"/>
    <row r="260" ht="18" customHeight="1" x14ac:dyDescent="0.3"/>
    <row r="261" ht="18" customHeight="1" x14ac:dyDescent="0.3"/>
    <row r="262" ht="18" customHeight="1" x14ac:dyDescent="0.3"/>
    <row r="263" ht="18" customHeight="1" x14ac:dyDescent="0.3"/>
    <row r="264" ht="18" customHeight="1" x14ac:dyDescent="0.3"/>
    <row r="265" ht="18" customHeight="1" x14ac:dyDescent="0.3"/>
    <row r="266" ht="18" customHeight="1" x14ac:dyDescent="0.3"/>
    <row r="267" ht="18" customHeight="1" x14ac:dyDescent="0.3"/>
    <row r="268" ht="18" customHeight="1" x14ac:dyDescent="0.3"/>
    <row r="269" ht="18" customHeight="1" x14ac:dyDescent="0.3"/>
    <row r="270" ht="18" customHeight="1" x14ac:dyDescent="0.3"/>
    <row r="271" ht="18" customHeight="1" x14ac:dyDescent="0.3"/>
    <row r="272" ht="18" customHeight="1" x14ac:dyDescent="0.3"/>
    <row r="273" ht="18" customHeight="1" x14ac:dyDescent="0.3"/>
    <row r="274" ht="18" customHeight="1" x14ac:dyDescent="0.3"/>
    <row r="275" ht="18" customHeight="1" x14ac:dyDescent="0.3"/>
    <row r="276" ht="18" customHeight="1" x14ac:dyDescent="0.3"/>
    <row r="277" ht="18" customHeight="1" x14ac:dyDescent="0.3"/>
    <row r="278" ht="18" customHeight="1" x14ac:dyDescent="0.3"/>
    <row r="279" ht="18" customHeight="1" x14ac:dyDescent="0.3"/>
    <row r="280" ht="18" customHeight="1" x14ac:dyDescent="0.3"/>
    <row r="281" ht="18" customHeight="1" x14ac:dyDescent="0.3"/>
    <row r="282" ht="18" customHeight="1" x14ac:dyDescent="0.3"/>
    <row r="283" ht="18" customHeight="1" x14ac:dyDescent="0.3"/>
    <row r="284" ht="18" customHeight="1" x14ac:dyDescent="0.3"/>
    <row r="285" ht="18" customHeight="1" x14ac:dyDescent="0.3"/>
    <row r="286" ht="18" customHeight="1" x14ac:dyDescent="0.3"/>
    <row r="287" ht="18" customHeight="1" x14ac:dyDescent="0.3"/>
    <row r="288" ht="18" customHeight="1" x14ac:dyDescent="0.3"/>
    <row r="289" ht="18" customHeight="1" x14ac:dyDescent="0.3"/>
    <row r="290" ht="18" customHeight="1" x14ac:dyDescent="0.3"/>
    <row r="291" ht="18" customHeight="1" x14ac:dyDescent="0.3"/>
    <row r="292" ht="18" customHeight="1" x14ac:dyDescent="0.3"/>
    <row r="293" ht="18" customHeight="1" x14ac:dyDescent="0.3"/>
    <row r="294" ht="18" customHeight="1" x14ac:dyDescent="0.3"/>
    <row r="295" ht="18" customHeight="1" x14ac:dyDescent="0.3"/>
    <row r="296" ht="18" customHeight="1" x14ac:dyDescent="0.3"/>
    <row r="297" ht="18" customHeight="1" x14ac:dyDescent="0.3"/>
    <row r="298" ht="18" customHeight="1" x14ac:dyDescent="0.3"/>
    <row r="299" ht="18" customHeight="1" x14ac:dyDescent="0.3"/>
    <row r="300" ht="18" customHeight="1" x14ac:dyDescent="0.3"/>
    <row r="301" ht="18" customHeight="1" x14ac:dyDescent="0.3"/>
    <row r="302" ht="18" customHeight="1" x14ac:dyDescent="0.3"/>
    <row r="303" ht="18" customHeight="1" x14ac:dyDescent="0.3"/>
    <row r="304" ht="18" customHeight="1" x14ac:dyDescent="0.3"/>
    <row r="305" ht="18" customHeight="1" x14ac:dyDescent="0.3"/>
    <row r="306" ht="18" customHeight="1" x14ac:dyDescent="0.3"/>
    <row r="307" ht="18" customHeight="1" x14ac:dyDescent="0.3"/>
    <row r="308" ht="18" customHeight="1" x14ac:dyDescent="0.3"/>
    <row r="309" ht="18" customHeight="1" x14ac:dyDescent="0.3"/>
    <row r="310" ht="18" customHeight="1" x14ac:dyDescent="0.3"/>
    <row r="311" ht="18" customHeight="1" x14ac:dyDescent="0.3"/>
    <row r="312" ht="18" customHeight="1" x14ac:dyDescent="0.3"/>
    <row r="313" ht="18" customHeight="1" x14ac:dyDescent="0.3"/>
    <row r="314" ht="18" customHeight="1" x14ac:dyDescent="0.3"/>
    <row r="315" ht="18" customHeight="1" x14ac:dyDescent="0.3"/>
    <row r="316" ht="18" customHeight="1" x14ac:dyDescent="0.3"/>
    <row r="317" ht="18" customHeight="1" x14ac:dyDescent="0.3"/>
    <row r="318" ht="18" customHeight="1" x14ac:dyDescent="0.3"/>
    <row r="319" ht="18" customHeight="1" x14ac:dyDescent="0.3"/>
    <row r="320" ht="18" customHeight="1" x14ac:dyDescent="0.3"/>
    <row r="321" ht="18" customHeight="1" x14ac:dyDescent="0.3"/>
    <row r="322" ht="18" customHeight="1" x14ac:dyDescent="0.3"/>
    <row r="323" ht="18" customHeight="1" x14ac:dyDescent="0.3"/>
    <row r="324" ht="18" customHeight="1" x14ac:dyDescent="0.3"/>
    <row r="325" ht="18" customHeight="1" x14ac:dyDescent="0.3"/>
    <row r="326" ht="18" customHeight="1" x14ac:dyDescent="0.3"/>
    <row r="327" ht="18" customHeight="1" x14ac:dyDescent="0.3"/>
    <row r="328" ht="18" customHeight="1" x14ac:dyDescent="0.3"/>
    <row r="329" ht="18" customHeight="1" x14ac:dyDescent="0.3"/>
    <row r="330" ht="18" customHeight="1" x14ac:dyDescent="0.3"/>
    <row r="331" ht="18" customHeight="1" x14ac:dyDescent="0.3"/>
    <row r="332" ht="18" customHeight="1" x14ac:dyDescent="0.3"/>
    <row r="333" ht="18" customHeight="1" x14ac:dyDescent="0.3"/>
    <row r="334" ht="18" customHeight="1" x14ac:dyDescent="0.3"/>
    <row r="335" ht="18" customHeight="1" x14ac:dyDescent="0.3"/>
    <row r="336" ht="18" customHeight="1" x14ac:dyDescent="0.3"/>
    <row r="337" ht="18" customHeight="1" x14ac:dyDescent="0.3"/>
    <row r="338" ht="18" customHeight="1" x14ac:dyDescent="0.3"/>
    <row r="339" ht="18" customHeight="1" x14ac:dyDescent="0.3"/>
    <row r="340" ht="18" customHeight="1" x14ac:dyDescent="0.3"/>
    <row r="341" ht="18" customHeight="1" x14ac:dyDescent="0.3"/>
    <row r="342" ht="18" customHeight="1" x14ac:dyDescent="0.3"/>
    <row r="343" ht="18" customHeight="1" x14ac:dyDescent="0.3"/>
    <row r="344" ht="18" customHeight="1" x14ac:dyDescent="0.3"/>
    <row r="345" ht="18" customHeight="1" x14ac:dyDescent="0.3"/>
    <row r="346" ht="18" customHeight="1" x14ac:dyDescent="0.3"/>
    <row r="347" ht="18" customHeight="1" x14ac:dyDescent="0.3"/>
    <row r="348" ht="18" customHeight="1" x14ac:dyDescent="0.3"/>
    <row r="349" ht="18" customHeight="1" x14ac:dyDescent="0.3"/>
  </sheetData>
  <mergeCells count="19">
    <mergeCell ref="E1:O1"/>
    <mergeCell ref="A2:A4"/>
    <mergeCell ref="B2:B4"/>
    <mergeCell ref="C2:C4"/>
    <mergeCell ref="D2:E2"/>
    <mergeCell ref="CN2:CN4"/>
    <mergeCell ref="CQ44:CQ45"/>
    <mergeCell ref="CO44:CP44"/>
    <mergeCell ref="CO45:CP45"/>
    <mergeCell ref="J2:J3"/>
    <mergeCell ref="CO32:CP32"/>
    <mergeCell ref="CQ32:CQ33"/>
    <mergeCell ref="CO33:CP33"/>
    <mergeCell ref="CO20:CP20"/>
    <mergeCell ref="CQ20:CQ21"/>
    <mergeCell ref="CO21:CP21"/>
    <mergeCell ref="CO8:CP8"/>
    <mergeCell ref="CQ8:CQ9"/>
    <mergeCell ref="CO9:CP9"/>
  </mergeCells>
  <phoneticPr fontId="17" type="noConversion"/>
  <conditionalFormatting sqref="H89:H150">
    <cfRule type="containsText" dxfId="147" priority="114" operator="containsText" text="UDL">
      <formula>NOT(ISERROR(SEARCH("UDL",H89)))</formula>
    </cfRule>
    <cfRule type="containsBlanks" dxfId="146" priority="115">
      <formula>LEN(TRIM(H89))=0</formula>
    </cfRule>
    <cfRule type="containsText" dxfId="145" priority="116" operator="containsText" text="ND">
      <formula>NOT(ISERROR(SEARCH("ND",H89)))</formula>
    </cfRule>
    <cfRule type="containsText" dxfId="144" priority="117" operator="containsText" text="NA">
      <formula>NOT(ISERROR(SEARCH("NA",H89)))</formula>
    </cfRule>
    <cfRule type="cellIs" dxfId="143" priority="118" operator="greaterThan">
      <formula>$M$41</formula>
    </cfRule>
  </conditionalFormatting>
  <conditionalFormatting sqref="J89:J150">
    <cfRule type="containsBlanks" dxfId="142" priority="108">
      <formula>LEN(TRIM(J89))=0</formula>
    </cfRule>
    <cfRule type="containsText" dxfId="141" priority="109" operator="containsText" text="NA">
      <formula>NOT(ISERROR(SEARCH("NA",J89)))</formula>
    </cfRule>
    <cfRule type="cellIs" dxfId="140" priority="112" operator="notBetween">
      <formula>$O$4</formula>
      <formula>$O$41</formula>
    </cfRule>
  </conditionalFormatting>
  <conditionalFormatting sqref="L89:L150">
    <cfRule type="cellIs" dxfId="139" priority="113" operator="greaterThan">
      <formula>1000</formula>
    </cfRule>
  </conditionalFormatting>
  <conditionalFormatting sqref="N89:N150 P89:Q150 S89:S150 W89:X96 AA89:AI103 CD89:CI103 W127:X150 AA104:AE104 AA105:AI112 CD105:CI112 AA113:AE113 CD114:CI118 AA114:AI148 CD119:CM148 AA149:AE149 AA150:AI150 W100:X100 W104:X104 W107:X108 W112:X112 W116:X116 W120:X120 W124:X124 J89:L150 U89:V150 AG113:AI113 AG149:AI149">
    <cfRule type="containsText" dxfId="138" priority="193" operator="containsText" text="UDL">
      <formula>NOT(ISERROR(SEARCH("UDL",J89)))</formula>
    </cfRule>
    <cfRule type="containsText" dxfId="137" priority="197" operator="containsText" text="ND">
      <formula>NOT(ISERROR(SEARCH("ND",J89)))</formula>
    </cfRule>
    <cfRule type="containsText" dxfId="136" priority="198" operator="containsText" text="NA">
      <formula>NOT(ISERROR(SEARCH("NA",J89)))</formula>
    </cfRule>
  </conditionalFormatting>
  <conditionalFormatting sqref="N89:N150 S89:S150 P90">
    <cfRule type="cellIs" dxfId="135" priority="190" operator="greaterThan">
      <formula>$X$41</formula>
    </cfRule>
  </conditionalFormatting>
  <conditionalFormatting sqref="P89:P150">
    <cfRule type="cellIs" dxfId="134" priority="106" operator="greaterThan">
      <formula>$U$41</formula>
    </cfRule>
  </conditionalFormatting>
  <conditionalFormatting sqref="Q89:Q150">
    <cfRule type="cellIs" dxfId="133" priority="105" operator="greaterThan">
      <formula>$V$41</formula>
    </cfRule>
  </conditionalFormatting>
  <conditionalFormatting sqref="U90:V90">
    <cfRule type="cellIs" dxfId="132" priority="101" operator="greaterThan">
      <formula>$X$41</formula>
    </cfRule>
  </conditionalFormatting>
  <conditionalFormatting sqref="V89:V150">
    <cfRule type="cellIs" dxfId="131" priority="99" operator="greaterThan">
      <formula>$AA$41</formula>
    </cfRule>
  </conditionalFormatting>
  <conditionalFormatting sqref="W98:W100">
    <cfRule type="cellIs" dxfId="130" priority="177" operator="greaterThan">
      <formula>$CE$41</formula>
    </cfRule>
  </conditionalFormatting>
  <conditionalFormatting sqref="W102:W104">
    <cfRule type="cellIs" dxfId="129" priority="170" operator="greaterThan">
      <formula>$CE$41</formula>
    </cfRule>
  </conditionalFormatting>
  <conditionalFormatting sqref="W106:W108">
    <cfRule type="cellIs" dxfId="128" priority="159" operator="greaterThan">
      <formula>$CE$41</formula>
    </cfRule>
  </conditionalFormatting>
  <conditionalFormatting sqref="W110:W112">
    <cfRule type="cellIs" dxfId="127" priority="152" operator="greaterThan">
      <formula>$CE$41</formula>
    </cfRule>
  </conditionalFormatting>
  <conditionalFormatting sqref="W114:W116">
    <cfRule type="cellIs" dxfId="126" priority="145" operator="greaterThan">
      <formula>$CE$41</formula>
    </cfRule>
  </conditionalFormatting>
  <conditionalFormatting sqref="W118:W120">
    <cfRule type="cellIs" dxfId="125" priority="138" operator="greaterThan">
      <formula>$CE$41</formula>
    </cfRule>
  </conditionalFormatting>
  <conditionalFormatting sqref="W122:W124">
    <cfRule type="cellIs" dxfId="124" priority="131" operator="greaterThan">
      <formula>$CE$41</formula>
    </cfRule>
  </conditionalFormatting>
  <conditionalFormatting sqref="W126:W150">
    <cfRule type="cellIs" dxfId="123" priority="124" operator="greaterThan">
      <formula>$CE$41</formula>
    </cfRule>
  </conditionalFormatting>
  <conditionalFormatting sqref="W97:X97 W101:X101 W105:X105 W109:X109 W113:X113 W117:X117 W121:X121 W125:X125 BZ89:BZ96 CA93:CB93 CC95:CC96 BZ97:CB97 BZ98:BZ100 BZ101:CB101 BZ102:BZ104 BZ105:CB105 BZ109:CB109 BZ110:BZ112 BZ113:CB113 BZ114:BZ116 BZ117:CB117 BZ118:BZ120 BZ121:CB121 BZ122:BZ124 BZ125:CB125 W89:W96 X93 AA95:AD95 CD95:CG95 AA97:AD100">
    <cfRule type="cellIs" dxfId="122" priority="181" operator="greaterThan">
      <formula>$CE$41</formula>
    </cfRule>
  </conditionalFormatting>
  <conditionalFormatting sqref="W97:X97 W109:X109 W113:X113 W117:X117 W121:X121 BY89:CC91 BY92 CB92:CC92 BY93:CC93 BY94 CC94 BY95:CC95 BY96 BY97:CC97 CC98 BY98:BY99 BY100:CC101 CC102 BY102:BY104 BY105:CC105 BY106:BY108 BY109:CC109 CC110 BY110:BY112 BY113:CC113 CC114 BY114:BY116 BY117:CC117 CC118 BY118:BY120 BY121:CC121 CC122 BY122:BY124 BY125:CC125 BY126 BY127:CC129 BY130 BY131:CC131 BY132 BY133:CC133 BY134 BY135:CC135 BY136 BY137:CC137 BY138 BY139:CC139 BY140 BY141:CC141 AA89:AE89 W89:X91 CD89:CI94 AA90:AF90 AA91:AE94 W93:X93 W95:X95 AE95:AE101 CH95:CI101 AA101:AD101 W127:X129 W131:X131 W133:X133 W135:X135 W137:X137 W139:X139 W141:X141">
    <cfRule type="cellIs" dxfId="121" priority="182" operator="greaterThan">
      <formula>$CD$41</formula>
    </cfRule>
  </conditionalFormatting>
  <conditionalFormatting sqref="W97:X99">
    <cfRule type="containsText" dxfId="120" priority="172" operator="containsText" text="UDL">
      <formula>NOT(ISERROR(SEARCH("UDL",W97)))</formula>
    </cfRule>
    <cfRule type="containsText" dxfId="119" priority="173" operator="containsText" text="ND">
      <formula>NOT(ISERROR(SEARCH("ND",W97)))</formula>
    </cfRule>
    <cfRule type="containsText" dxfId="118" priority="174" operator="containsText" text="NA">
      <formula>NOT(ISERROR(SEARCH("NA",W97)))</formula>
    </cfRule>
  </conditionalFormatting>
  <conditionalFormatting sqref="W99:X101">
    <cfRule type="cellIs" dxfId="117" priority="178" operator="greaterThan">
      <formula>$CD$41</formula>
    </cfRule>
  </conditionalFormatting>
  <conditionalFormatting sqref="W101:X103">
    <cfRule type="containsText" dxfId="116" priority="165" operator="containsText" text="UDL">
      <formula>NOT(ISERROR(SEARCH("UDL",W101)))</formula>
    </cfRule>
    <cfRule type="containsText" dxfId="115" priority="166" operator="containsText" text="ND">
      <formula>NOT(ISERROR(SEARCH("ND",W101)))</formula>
    </cfRule>
    <cfRule type="containsText" dxfId="114" priority="167" operator="containsText" text="NA">
      <formula>NOT(ISERROR(SEARCH("NA",W101)))</formula>
    </cfRule>
  </conditionalFormatting>
  <conditionalFormatting sqref="W103:X103">
    <cfRule type="cellIs" dxfId="113" priority="171" operator="greaterThan">
      <formula>$CD$41</formula>
    </cfRule>
  </conditionalFormatting>
  <conditionalFormatting sqref="W105:X105">
    <cfRule type="cellIs" dxfId="112" priority="160" operator="greaterThan">
      <formula>$CD$41</formula>
    </cfRule>
  </conditionalFormatting>
  <conditionalFormatting sqref="W105:X106">
    <cfRule type="containsText" dxfId="111" priority="154" operator="containsText" text="UDL">
      <formula>NOT(ISERROR(SEARCH("UDL",W105)))</formula>
    </cfRule>
    <cfRule type="containsText" dxfId="110" priority="155" operator="containsText" text="ND">
      <formula>NOT(ISERROR(SEARCH("ND",W105)))</formula>
    </cfRule>
    <cfRule type="containsText" dxfId="109" priority="156" operator="containsText" text="NA">
      <formula>NOT(ISERROR(SEARCH("NA",W105)))</formula>
    </cfRule>
  </conditionalFormatting>
  <conditionalFormatting sqref="W109:X111">
    <cfRule type="containsText" dxfId="108" priority="147" operator="containsText" text="UDL">
      <formula>NOT(ISERROR(SEARCH("UDL",W109)))</formula>
    </cfRule>
    <cfRule type="containsText" dxfId="107" priority="148" operator="containsText" text="ND">
      <formula>NOT(ISERROR(SEARCH("ND",W109)))</formula>
    </cfRule>
    <cfRule type="containsText" dxfId="106" priority="149" operator="containsText" text="NA">
      <formula>NOT(ISERROR(SEARCH("NA",W109)))</formula>
    </cfRule>
  </conditionalFormatting>
  <conditionalFormatting sqref="W111:X111">
    <cfRule type="cellIs" dxfId="105" priority="153" operator="greaterThan">
      <formula>$CD$41</formula>
    </cfRule>
  </conditionalFormatting>
  <conditionalFormatting sqref="W113:X115">
    <cfRule type="containsText" dxfId="104" priority="140" operator="containsText" text="UDL">
      <formula>NOT(ISERROR(SEARCH("UDL",W113)))</formula>
    </cfRule>
    <cfRule type="containsText" dxfId="103" priority="141" operator="containsText" text="ND">
      <formula>NOT(ISERROR(SEARCH("ND",W113)))</formula>
    </cfRule>
    <cfRule type="containsText" dxfId="102" priority="142" operator="containsText" text="NA">
      <formula>NOT(ISERROR(SEARCH("NA",W113)))</formula>
    </cfRule>
  </conditionalFormatting>
  <conditionalFormatting sqref="W115:X115">
    <cfRule type="cellIs" dxfId="101" priority="146" operator="greaterThan">
      <formula>$CD$41</formula>
    </cfRule>
  </conditionalFormatting>
  <conditionalFormatting sqref="W117:X119">
    <cfRule type="containsText" dxfId="100" priority="133" operator="containsText" text="UDL">
      <formula>NOT(ISERROR(SEARCH("UDL",W117)))</formula>
    </cfRule>
    <cfRule type="containsText" dxfId="99" priority="134" operator="containsText" text="ND">
      <formula>NOT(ISERROR(SEARCH("ND",W117)))</formula>
    </cfRule>
    <cfRule type="containsText" dxfId="98" priority="135" operator="containsText" text="NA">
      <formula>NOT(ISERROR(SEARCH("NA",W117)))</formula>
    </cfRule>
  </conditionalFormatting>
  <conditionalFormatting sqref="W119:X119">
    <cfRule type="cellIs" dxfId="97" priority="139" operator="greaterThan">
      <formula>$CD$41</formula>
    </cfRule>
  </conditionalFormatting>
  <conditionalFormatting sqref="W121:X123">
    <cfRule type="containsText" dxfId="96" priority="126" operator="containsText" text="UDL">
      <formula>NOT(ISERROR(SEARCH("UDL",W121)))</formula>
    </cfRule>
    <cfRule type="containsText" dxfId="95" priority="127" operator="containsText" text="ND">
      <formula>NOT(ISERROR(SEARCH("ND",W121)))</formula>
    </cfRule>
    <cfRule type="containsText" dxfId="94" priority="128" operator="containsText" text="NA">
      <formula>NOT(ISERROR(SEARCH("NA",W121)))</formula>
    </cfRule>
  </conditionalFormatting>
  <conditionalFormatting sqref="W123:X123">
    <cfRule type="cellIs" dxfId="93" priority="132" operator="greaterThan">
      <formula>$CD$41</formula>
    </cfRule>
  </conditionalFormatting>
  <conditionalFormatting sqref="W125:X125">
    <cfRule type="cellIs" dxfId="92" priority="125" operator="greaterThan">
      <formula>$CD$41</formula>
    </cfRule>
  </conditionalFormatting>
  <conditionalFormatting sqref="W125:X126">
    <cfRule type="containsText" dxfId="91" priority="119" operator="containsText" text="UDL">
      <formula>NOT(ISERROR(SEARCH("UDL",W125)))</formula>
    </cfRule>
    <cfRule type="containsText" dxfId="90" priority="120" operator="containsText" text="ND">
      <formula>NOT(ISERROR(SEARCH("ND",W125)))</formula>
    </cfRule>
    <cfRule type="containsText" dxfId="89" priority="121" operator="containsText" text="NA">
      <formula>NOT(ISERROR(SEARCH("NA",W125)))</formula>
    </cfRule>
  </conditionalFormatting>
  <conditionalFormatting sqref="X89:X100">
    <cfRule type="cellIs" dxfId="88" priority="176" operator="greaterThan">
      <formula>$CF$41</formula>
    </cfRule>
  </conditionalFormatting>
  <conditionalFormatting sqref="X101:X104">
    <cfRule type="cellIs" dxfId="87" priority="169" operator="greaterThan">
      <formula>$CF$41</formula>
    </cfRule>
  </conditionalFormatting>
  <conditionalFormatting sqref="X105:X108">
    <cfRule type="cellIs" dxfId="86" priority="158" operator="greaterThan">
      <formula>$CF$41</formula>
    </cfRule>
  </conditionalFormatting>
  <conditionalFormatting sqref="X109:X112">
    <cfRule type="cellIs" dxfId="85" priority="151" operator="greaterThan">
      <formula>$CF$41</formula>
    </cfRule>
  </conditionalFormatting>
  <conditionalFormatting sqref="X113:X116">
    <cfRule type="cellIs" dxfId="84" priority="144" operator="greaterThan">
      <formula>$CF$41</formula>
    </cfRule>
  </conditionalFormatting>
  <conditionalFormatting sqref="X117:X120">
    <cfRule type="cellIs" dxfId="83" priority="137" operator="greaterThan">
      <formula>$CF$41</formula>
    </cfRule>
  </conditionalFormatting>
  <conditionalFormatting sqref="X121:X124">
    <cfRule type="cellIs" dxfId="82" priority="130" operator="greaterThan">
      <formula>$CF$41</formula>
    </cfRule>
  </conditionalFormatting>
  <conditionalFormatting sqref="X125:X150">
    <cfRule type="cellIs" dxfId="81" priority="123" operator="greaterThan">
      <formula>$CF$41</formula>
    </cfRule>
  </conditionalFormatting>
  <conditionalFormatting sqref="Y89:Y150 Z97">
    <cfRule type="cellIs" dxfId="80" priority="98" operator="greaterThan">
      <formula>$AD$41</formula>
    </cfRule>
  </conditionalFormatting>
  <conditionalFormatting sqref="Y89:Z150">
    <cfRule type="containsText" dxfId="79" priority="94" operator="containsText" text="UDL">
      <formula>NOT(ISERROR(SEARCH("UDL",Y89)))</formula>
    </cfRule>
    <cfRule type="containsText" dxfId="78" priority="95" operator="containsText" text="ND">
      <formula>NOT(ISERROR(SEARCH("ND",Y89)))</formula>
    </cfRule>
    <cfRule type="containsText" dxfId="77" priority="96" operator="containsText" text="NA">
      <formula>NOT(ISERROR(SEARCH("NA",Y89)))</formula>
    </cfRule>
  </conditionalFormatting>
  <conditionalFormatting sqref="Y90:Z90">
    <cfRule type="cellIs" dxfId="76" priority="93" operator="greaterThan">
      <formula>$X$41</formula>
    </cfRule>
  </conditionalFormatting>
  <conditionalFormatting sqref="Y91:Z93 Y94 Y100:Z100 Y127:Z127 AL91:AN93 AL100:AN100 U89:U150 V91:V94 V100">
    <cfRule type="cellIs" dxfId="75" priority="100" operator="greaterThan">
      <formula>$Z$41</formula>
    </cfRule>
  </conditionalFormatting>
  <conditionalFormatting sqref="Y98:Z98">
    <cfRule type="cellIs" dxfId="74" priority="91" operator="greaterThan">
      <formula>$AA$41</formula>
    </cfRule>
  </conditionalFormatting>
  <conditionalFormatting sqref="Y141:Z141">
    <cfRule type="cellIs" dxfId="73" priority="92" operator="greaterThan">
      <formula>$Z$41</formula>
    </cfRule>
  </conditionalFormatting>
  <conditionalFormatting sqref="Z89:Z150">
    <cfRule type="cellIs" dxfId="72" priority="97" operator="greaterThan">
      <formula>$AE$41</formula>
    </cfRule>
  </conditionalFormatting>
  <conditionalFormatting sqref="AF104:AI104">
    <cfRule type="containsText" dxfId="71" priority="161" operator="containsText" text="UDL">
      <formula>NOT(ISERROR(SEARCH("UDL",AF104)))</formula>
    </cfRule>
    <cfRule type="containsText" dxfId="70" priority="162" operator="containsText" text="ND">
      <formula>NOT(ISERROR(SEARCH("ND",AF104)))</formula>
    </cfRule>
    <cfRule type="containsText" dxfId="69" priority="163" operator="containsText" text="NA">
      <formula>NOT(ISERROR(SEARCH("NA",AF104)))</formula>
    </cfRule>
  </conditionalFormatting>
  <conditionalFormatting sqref="AL89:AN89 AL90:AL150 AM94:AN96 AM99:AN100 AM127:AN127 AM141:AN141">
    <cfRule type="cellIs" dxfId="68" priority="90" operator="greaterThan">
      <formula>$AQ$41</formula>
    </cfRule>
  </conditionalFormatting>
  <conditionalFormatting sqref="AL89:AN150">
    <cfRule type="containsText" dxfId="67" priority="85" operator="containsText" text="UDL">
      <formula>NOT(ISERROR(SEARCH("UDL",AL89)))</formula>
    </cfRule>
    <cfRule type="containsText" dxfId="66" priority="86" operator="containsText" text="ND">
      <formula>NOT(ISERROR(SEARCH("ND",AL89)))</formula>
    </cfRule>
    <cfRule type="containsText" dxfId="65" priority="87" operator="containsText" text="NA">
      <formula>NOT(ISERROR(SEARCH("NA",AL89)))</formula>
    </cfRule>
  </conditionalFormatting>
  <conditionalFormatting sqref="AL90:AN90">
    <cfRule type="cellIs" dxfId="64" priority="84" operator="greaterThan">
      <formula>$X$41</formula>
    </cfRule>
  </conditionalFormatting>
  <conditionalFormatting sqref="AL97:AN97">
    <cfRule type="cellIs" dxfId="63" priority="82" operator="greaterThan">
      <formula>$AD$41</formula>
    </cfRule>
  </conditionalFormatting>
  <conditionalFormatting sqref="AL98:AN98">
    <cfRule type="cellIs" dxfId="62" priority="81" operator="greaterThan">
      <formula>$AA$41</formula>
    </cfRule>
  </conditionalFormatting>
  <conditionalFormatting sqref="AM89:AM150 AN100">
    <cfRule type="cellIs" dxfId="61" priority="89" operator="greaterThan">
      <formula>$AR$41</formula>
    </cfRule>
  </conditionalFormatting>
  <conditionalFormatting sqref="AM103">
    <cfRule type="cellIs" dxfId="60" priority="80" operator="greaterThan">
      <formula>$AQ$41</formula>
    </cfRule>
  </conditionalFormatting>
  <conditionalFormatting sqref="AN89:AN150">
    <cfRule type="cellIs" dxfId="59" priority="88" operator="greaterThan">
      <formula>$AS$41</formula>
    </cfRule>
  </conditionalFormatting>
  <conditionalFormatting sqref="AN101">
    <cfRule type="cellIs" dxfId="58" priority="83" operator="greaterThan">
      <formula>$Z$41</formula>
    </cfRule>
  </conditionalFormatting>
  <conditionalFormatting sqref="BY142:BY150">
    <cfRule type="cellIs" dxfId="57" priority="79" operator="greaterThan">
      <formula>$CD$41</formula>
    </cfRule>
  </conditionalFormatting>
  <conditionalFormatting sqref="BY89:CC96">
    <cfRule type="containsText" dxfId="56" priority="74" operator="containsText" text="UDL">
      <formula>NOT(ISERROR(SEARCH("UDL",BY89)))</formula>
    </cfRule>
    <cfRule type="containsText" dxfId="55" priority="75" operator="containsText" text="ND">
      <formula>NOT(ISERROR(SEARCH("ND",BY89)))</formula>
    </cfRule>
    <cfRule type="containsText" dxfId="54" priority="76" operator="containsText" text="NA">
      <formula>NOT(ISERROR(SEARCH("NA",BY89)))</formula>
    </cfRule>
  </conditionalFormatting>
  <conditionalFormatting sqref="BY91:CC91 CB92:CC92 CH89:CI150 AE89:AE150 W91:X91 AA91:AD94">
    <cfRule type="cellIs" dxfId="53" priority="179" operator="greaterThan">
      <formula>$CN$41</formula>
    </cfRule>
  </conditionalFormatting>
  <conditionalFormatting sqref="BY97:CC150">
    <cfRule type="containsText" dxfId="52" priority="17" operator="containsText" text="UDL">
      <formula>NOT(ISERROR(SEARCH("UDL",BY97)))</formula>
    </cfRule>
    <cfRule type="containsText" dxfId="51" priority="18" operator="containsText" text="ND">
      <formula>NOT(ISERROR(SEARCH("ND",BY97)))</formula>
    </cfRule>
    <cfRule type="containsText" dxfId="50" priority="19" operator="containsText" text="NA">
      <formula>NOT(ISERROR(SEARCH("NA",BY97)))</formula>
    </cfRule>
  </conditionalFormatting>
  <conditionalFormatting sqref="BZ106:BZ108">
    <cfRule type="cellIs" dxfId="49" priority="57" operator="greaterThan">
      <formula>$CE$41</formula>
    </cfRule>
  </conditionalFormatting>
  <conditionalFormatting sqref="BZ126:BZ150">
    <cfRule type="cellIs" dxfId="48" priority="22" operator="greaterThan">
      <formula>$CE$41</formula>
    </cfRule>
  </conditionalFormatting>
  <conditionalFormatting sqref="BZ99:CC99">
    <cfRule type="cellIs" dxfId="47" priority="72" operator="greaterThan">
      <formula>$CD$41</formula>
    </cfRule>
  </conditionalFormatting>
  <conditionalFormatting sqref="BZ103:CC103">
    <cfRule type="cellIs" dxfId="46" priority="65" operator="greaterThan">
      <formula>$CD$41</formula>
    </cfRule>
  </conditionalFormatting>
  <conditionalFormatting sqref="BZ111:CC111">
    <cfRule type="cellIs" dxfId="45" priority="51" operator="greaterThan">
      <formula>$CD$41</formula>
    </cfRule>
  </conditionalFormatting>
  <conditionalFormatting sqref="BZ115:CC115">
    <cfRule type="cellIs" dxfId="44" priority="44" operator="greaterThan">
      <formula>$CD$41</formula>
    </cfRule>
  </conditionalFormatting>
  <conditionalFormatting sqref="BZ119:CC119">
    <cfRule type="cellIs" dxfId="43" priority="37" operator="greaterThan">
      <formula>$CD$41</formula>
    </cfRule>
  </conditionalFormatting>
  <conditionalFormatting sqref="BZ123:CC123">
    <cfRule type="cellIs" dxfId="42" priority="30" operator="greaterThan">
      <formula>$CD$41</formula>
    </cfRule>
  </conditionalFormatting>
  <conditionalFormatting sqref="CA89:CA104 CC95:CC96 AA95:AD95 CD95:CG95 AA97:AD100">
    <cfRule type="cellIs" dxfId="41" priority="180" operator="greaterThan">
      <formula>$CF$41</formula>
    </cfRule>
  </conditionalFormatting>
  <conditionalFormatting sqref="CA105:CA150">
    <cfRule type="cellIs" dxfId="40" priority="21" operator="greaterThan">
      <formula>$CF$41</formula>
    </cfRule>
  </conditionalFormatting>
  <conditionalFormatting sqref="CC93:CC94">
    <cfRule type="cellIs" dxfId="39" priority="73" operator="greaterThan">
      <formula>$CN$41</formula>
    </cfRule>
  </conditionalFormatting>
  <conditionalFormatting sqref="CC97:CC98">
    <cfRule type="cellIs" dxfId="38" priority="69" operator="greaterThan">
      <formula>$CN$41</formula>
    </cfRule>
  </conditionalFormatting>
  <conditionalFormatting sqref="CC99:CC100">
    <cfRule type="cellIs" dxfId="37" priority="70" operator="greaterThan">
      <formula>$CF$41</formula>
    </cfRule>
    <cfRule type="cellIs" dxfId="36" priority="71" operator="greaterThan">
      <formula>$CE$41</formula>
    </cfRule>
  </conditionalFormatting>
  <conditionalFormatting sqref="CC101:CC102">
    <cfRule type="cellIs" dxfId="35" priority="62" operator="greaterThan">
      <formula>$CN$41</formula>
    </cfRule>
  </conditionalFormatting>
  <conditionalFormatting sqref="CC103">
    <cfRule type="cellIs" dxfId="34" priority="63" operator="greaterThan">
      <formula>$CF$41</formula>
    </cfRule>
    <cfRule type="cellIs" dxfId="33" priority="64" operator="greaterThan">
      <formula>$CE$41</formula>
    </cfRule>
  </conditionalFormatting>
  <conditionalFormatting sqref="CC105:CC106">
    <cfRule type="cellIs" dxfId="32" priority="55" operator="greaterThan">
      <formula>$CN$41</formula>
    </cfRule>
  </conditionalFormatting>
  <conditionalFormatting sqref="CC106">
    <cfRule type="cellIs" dxfId="31" priority="58" operator="greaterThan">
      <formula>$CD$41</formula>
    </cfRule>
  </conditionalFormatting>
  <conditionalFormatting sqref="CC109:CC110">
    <cfRule type="cellIs" dxfId="30" priority="48" operator="greaterThan">
      <formula>$CN$41</formula>
    </cfRule>
  </conditionalFormatting>
  <conditionalFormatting sqref="CC111">
    <cfRule type="cellIs" dxfId="29" priority="49" operator="greaterThan">
      <formula>$CF$41</formula>
    </cfRule>
    <cfRule type="cellIs" dxfId="28" priority="50" operator="greaterThan">
      <formula>$CE$41</formula>
    </cfRule>
  </conditionalFormatting>
  <conditionalFormatting sqref="CC113:CC114">
    <cfRule type="cellIs" dxfId="27" priority="41" operator="greaterThan">
      <formula>$CN$41</formula>
    </cfRule>
  </conditionalFormatting>
  <conditionalFormatting sqref="CC115">
    <cfRule type="cellIs" dxfId="26" priority="42" operator="greaterThan">
      <formula>$CF$41</formula>
    </cfRule>
    <cfRule type="cellIs" dxfId="25" priority="43" operator="greaterThan">
      <formula>$CE$41</formula>
    </cfRule>
  </conditionalFormatting>
  <conditionalFormatting sqref="CC117:CC118">
    <cfRule type="cellIs" dxfId="24" priority="34" operator="greaterThan">
      <formula>$CN$41</formula>
    </cfRule>
  </conditionalFormatting>
  <conditionalFormatting sqref="CC119">
    <cfRule type="cellIs" dxfId="23" priority="35" operator="greaterThan">
      <formula>$CF$41</formula>
    </cfRule>
    <cfRule type="cellIs" dxfId="22" priority="36" operator="greaterThan">
      <formula>$CE$41</formula>
    </cfRule>
  </conditionalFormatting>
  <conditionalFormatting sqref="CC121:CC122">
    <cfRule type="cellIs" dxfId="21" priority="27" operator="greaterThan">
      <formula>$CN$41</formula>
    </cfRule>
  </conditionalFormatting>
  <conditionalFormatting sqref="CC123">
    <cfRule type="cellIs" dxfId="20" priority="28" operator="greaterThan">
      <formula>$CF$41</formula>
    </cfRule>
    <cfRule type="cellIs" dxfId="19" priority="29" operator="greaterThan">
      <formula>$CE$41</formula>
    </cfRule>
  </conditionalFormatting>
  <conditionalFormatting sqref="CC125:CC126">
    <cfRule type="cellIs" dxfId="18" priority="20" operator="greaterThan">
      <formula>$CN$41</formula>
    </cfRule>
  </conditionalFormatting>
  <conditionalFormatting sqref="CC126">
    <cfRule type="cellIs" dxfId="17" priority="23" operator="greaterThan">
      <formula>$CD$41</formula>
    </cfRule>
  </conditionalFormatting>
  <conditionalFormatting sqref="CD91:CG94">
    <cfRule type="cellIs" dxfId="16" priority="15" operator="greaterThan">
      <formula>$CN$41</formula>
    </cfRule>
  </conditionalFormatting>
  <conditionalFormatting sqref="CD97:CG100">
    <cfRule type="cellIs" dxfId="15" priority="10" operator="greaterThan">
      <formula>$CF$41</formula>
    </cfRule>
    <cfRule type="cellIs" dxfId="14" priority="11" operator="greaterThan">
      <formula>$CE$41</formula>
    </cfRule>
  </conditionalFormatting>
  <conditionalFormatting sqref="CD101:CG101">
    <cfRule type="cellIs" dxfId="13" priority="16" operator="greaterThan">
      <formula>$CD$41</formula>
    </cfRule>
  </conditionalFormatting>
  <conditionalFormatting sqref="CD104:CI104">
    <cfRule type="containsText" dxfId="12" priority="7" operator="containsText" text="UDL">
      <formula>NOT(ISERROR(SEARCH("UDL",CD104)))</formula>
    </cfRule>
    <cfRule type="containsText" dxfId="11" priority="8" operator="containsText" text="ND">
      <formula>NOT(ISERROR(SEARCH("ND",CD104)))</formula>
    </cfRule>
    <cfRule type="containsText" dxfId="10" priority="9" operator="containsText" text="NA">
      <formula>NOT(ISERROR(SEARCH("NA",CD104)))</formula>
    </cfRule>
  </conditionalFormatting>
  <conditionalFormatting sqref="CK89:CM118 CD113:CI113 CD149:CI149 CK149:CM149 CD150:CM150">
    <cfRule type="containsText" dxfId="9" priority="12" operator="containsText" text="UDL">
      <formula>NOT(ISERROR(SEARCH("UDL",CD89)))</formula>
    </cfRule>
    <cfRule type="containsText" dxfId="8" priority="13" operator="containsText" text="ND">
      <formula>NOT(ISERROR(SEARCH("ND",CD89)))</formula>
    </cfRule>
    <cfRule type="containsText" dxfId="7" priority="14" operator="containsText" text="NA">
      <formula>NOT(ISERROR(SEARCH("NA",CD89)))</formula>
    </cfRule>
  </conditionalFormatting>
  <dataValidations count="1">
    <dataValidation allowBlank="1" showInputMessage="1" showErrorMessage="1" prompt="رقم فقط" sqref="D89:D117 E89:E150" xr:uid="{00000000-0002-0000-0000-000000000000}"/>
  </dataValidations>
  <printOptions horizontalCentered="1"/>
  <pageMargins left="0.31496062992125984" right="0.35433070866141736" top="0.78740157480314965" bottom="0.78740157480314965" header="0.31496062992125984" footer="0.31496062992125984"/>
  <pageSetup scale="59" fitToHeight="0" orientation="landscape" r:id="rId1"/>
  <headerFooter alignWithMargins="0"/>
  <rowBreaks count="1" manualBreakCount="1">
    <brk id="64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S365"/>
  <sheetViews>
    <sheetView view="pageBreakPreview" zoomScale="75" zoomScaleNormal="75" zoomScaleSheetLayoutView="75" workbookViewId="0">
      <pane ySplit="7" topLeftCell="A62" activePane="bottomLeft" state="frozen"/>
      <selection activeCell="N59" sqref="N59:N77"/>
      <selection pane="bottomLeft" activeCell="C2" sqref="C2:O2"/>
    </sheetView>
  </sheetViews>
  <sheetFormatPr defaultRowHeight="15.6" x14ac:dyDescent="0.3"/>
  <cols>
    <col min="1" max="1" width="3.88671875" style="23" customWidth="1"/>
    <col min="2" max="2" width="34.6640625" style="18" customWidth="1"/>
    <col min="3" max="3" width="10.6640625" style="19" customWidth="1"/>
    <col min="4" max="15" width="12.6640625" style="22" customWidth="1"/>
  </cols>
  <sheetData>
    <row r="1" spans="1:45" ht="23.25" customHeight="1" x14ac:dyDescent="0.25">
      <c r="A1" s="1"/>
      <c r="B1" s="338" t="s">
        <v>95</v>
      </c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2"/>
      <c r="N1" s="2"/>
      <c r="O1" s="3"/>
      <c r="P1" s="3"/>
    </row>
    <row r="2" spans="1:45" ht="18" customHeight="1" x14ac:dyDescent="0.3">
      <c r="A2" s="339" t="s">
        <v>0</v>
      </c>
      <c r="B2" s="341" t="s">
        <v>1</v>
      </c>
      <c r="C2" s="343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5"/>
    </row>
    <row r="3" spans="1:45" ht="18" customHeight="1" x14ac:dyDescent="0.3">
      <c r="A3" s="340"/>
      <c r="B3" s="342"/>
      <c r="C3" s="29" t="s">
        <v>2</v>
      </c>
      <c r="D3" s="74">
        <v>44927</v>
      </c>
      <c r="E3" s="156">
        <v>44958</v>
      </c>
      <c r="F3" s="74">
        <v>44986</v>
      </c>
      <c r="G3" s="154">
        <v>45017</v>
      </c>
      <c r="H3" s="74">
        <v>45047</v>
      </c>
      <c r="I3" s="156">
        <v>45078</v>
      </c>
      <c r="J3" s="74">
        <v>45108</v>
      </c>
      <c r="K3" s="154">
        <v>45139</v>
      </c>
      <c r="L3" s="74">
        <v>45170</v>
      </c>
      <c r="M3" s="156">
        <v>45200</v>
      </c>
      <c r="N3" s="74">
        <v>45231</v>
      </c>
      <c r="O3" s="154">
        <v>45261</v>
      </c>
    </row>
    <row r="4" spans="1:45" ht="30" customHeight="1" x14ac:dyDescent="0.25">
      <c r="A4" s="340"/>
      <c r="B4" s="342"/>
      <c r="C4" s="24" t="s">
        <v>3</v>
      </c>
      <c r="D4" s="65"/>
      <c r="E4" s="4"/>
      <c r="F4" s="4"/>
      <c r="G4" s="4"/>
      <c r="H4" s="4"/>
      <c r="I4" s="4"/>
      <c r="J4" s="4"/>
      <c r="K4" s="4"/>
      <c r="L4" s="26"/>
      <c r="M4" s="26"/>
      <c r="N4" s="26"/>
      <c r="O4" s="26"/>
    </row>
    <row r="5" spans="1:45" ht="12" customHeight="1" x14ac:dyDescent="0.25">
      <c r="A5" s="340"/>
      <c r="B5" s="342"/>
      <c r="C5" s="346" t="s">
        <v>4</v>
      </c>
      <c r="D5" s="5"/>
      <c r="E5" s="5"/>
      <c r="F5" s="5"/>
      <c r="G5" s="5"/>
      <c r="H5" s="5"/>
      <c r="I5" s="5"/>
      <c r="J5" s="5"/>
      <c r="K5" s="5"/>
      <c r="L5" s="27"/>
      <c r="M5" s="27"/>
      <c r="N5" s="27"/>
      <c r="O5" s="2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</row>
    <row r="6" spans="1:45" ht="12" customHeight="1" x14ac:dyDescent="0.25">
      <c r="A6" s="50"/>
      <c r="B6" s="342"/>
      <c r="C6" s="347"/>
      <c r="D6" s="9"/>
      <c r="E6" s="9"/>
      <c r="F6" s="9"/>
      <c r="G6" s="9"/>
      <c r="H6" s="9"/>
      <c r="I6" s="9"/>
      <c r="J6" s="9"/>
      <c r="K6" s="9"/>
      <c r="L6" s="28"/>
      <c r="M6" s="28"/>
      <c r="N6" s="28"/>
      <c r="O6" s="28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</row>
    <row r="7" spans="1:45" ht="2.25" customHeight="1" thickBot="1" x14ac:dyDescent="0.3">
      <c r="A7" s="25"/>
      <c r="B7" s="342"/>
      <c r="C7" s="348"/>
      <c r="D7" s="9"/>
      <c r="E7" s="9"/>
      <c r="F7" s="9"/>
      <c r="G7" s="9"/>
      <c r="H7" s="9"/>
      <c r="I7" s="9"/>
      <c r="J7" s="9"/>
      <c r="K7" s="9"/>
      <c r="L7" s="28"/>
      <c r="M7" s="28"/>
      <c r="N7" s="28"/>
      <c r="O7" s="28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</row>
    <row r="8" spans="1:45" s="10" customFormat="1" ht="15" customHeight="1" x14ac:dyDescent="0.25">
      <c r="A8" s="30">
        <v>1</v>
      </c>
      <c r="B8" s="51" t="s">
        <v>5</v>
      </c>
      <c r="C8" s="52" t="s">
        <v>81</v>
      </c>
      <c r="D8" s="191">
        <v>15</v>
      </c>
      <c r="E8" s="202">
        <v>15</v>
      </c>
      <c r="F8" s="192">
        <v>12.5</v>
      </c>
      <c r="G8" s="192">
        <v>12.5</v>
      </c>
      <c r="H8" s="192">
        <v>17.5</v>
      </c>
      <c r="I8" s="192">
        <v>30</v>
      </c>
      <c r="J8" s="192">
        <v>10</v>
      </c>
      <c r="K8" s="192">
        <v>12.5</v>
      </c>
      <c r="L8" s="192">
        <v>12.5</v>
      </c>
      <c r="M8" s="192">
        <v>15</v>
      </c>
      <c r="N8" s="192">
        <v>15</v>
      </c>
      <c r="O8" s="201">
        <v>15</v>
      </c>
      <c r="P8" s="6"/>
    </row>
    <row r="9" spans="1:45" s="10" customFormat="1" ht="15" customHeight="1" x14ac:dyDescent="0.25">
      <c r="A9" s="30">
        <v>2</v>
      </c>
      <c r="B9" s="51" t="s">
        <v>6</v>
      </c>
      <c r="C9" s="52" t="s">
        <v>7</v>
      </c>
      <c r="D9" s="190">
        <v>8.9499999999999993</v>
      </c>
      <c r="E9" s="186">
        <v>9.5500000000000007</v>
      </c>
      <c r="F9" s="185">
        <v>6.52</v>
      </c>
      <c r="G9" s="185">
        <v>9.379999999999999</v>
      </c>
      <c r="H9" s="185">
        <v>10.365</v>
      </c>
      <c r="I9" s="185">
        <v>22.35</v>
      </c>
      <c r="J9" s="185">
        <v>11.7</v>
      </c>
      <c r="K9" s="185">
        <v>14.45</v>
      </c>
      <c r="L9" s="185">
        <v>22.25</v>
      </c>
      <c r="M9" s="185">
        <v>15.600000000000001</v>
      </c>
      <c r="N9" s="185">
        <v>16.5</v>
      </c>
      <c r="O9" s="195">
        <v>15.7</v>
      </c>
      <c r="P9" s="6"/>
    </row>
    <row r="10" spans="1:45" s="10" customFormat="1" ht="15" customHeight="1" x14ac:dyDescent="0.25">
      <c r="A10" s="30">
        <v>3</v>
      </c>
      <c r="B10" s="51" t="s">
        <v>8</v>
      </c>
      <c r="C10" s="52" t="s">
        <v>9</v>
      </c>
      <c r="D10" s="190">
        <v>20.2</v>
      </c>
      <c r="E10" s="186">
        <v>20.75</v>
      </c>
      <c r="F10" s="185">
        <v>20.85</v>
      </c>
      <c r="G10" s="185">
        <v>24</v>
      </c>
      <c r="H10" s="185">
        <v>23.85</v>
      </c>
      <c r="I10" s="185">
        <v>25</v>
      </c>
      <c r="J10" s="185">
        <v>30.2</v>
      </c>
      <c r="K10" s="185">
        <v>28.6</v>
      </c>
      <c r="L10" s="185">
        <v>26.05</v>
      </c>
      <c r="M10" s="185">
        <v>27.25</v>
      </c>
      <c r="N10" s="185">
        <v>27.45</v>
      </c>
      <c r="O10" s="195">
        <v>22.35</v>
      </c>
      <c r="P10" s="6"/>
    </row>
    <row r="11" spans="1:45" s="10" customFormat="1" ht="15" customHeight="1" x14ac:dyDescent="0.25">
      <c r="A11" s="30">
        <v>4</v>
      </c>
      <c r="B11" s="51" t="s">
        <v>10</v>
      </c>
      <c r="C11" s="52"/>
      <c r="D11" s="190">
        <v>7.9750000000000005</v>
      </c>
      <c r="E11" s="186">
        <v>7.2649999999999997</v>
      </c>
      <c r="F11" s="185">
        <v>7.4649999999999999</v>
      </c>
      <c r="G11" s="185">
        <v>7.89</v>
      </c>
      <c r="H11" s="185">
        <v>7.8250000000000002</v>
      </c>
      <c r="I11" s="185">
        <v>7.94</v>
      </c>
      <c r="J11" s="185">
        <v>8.02</v>
      </c>
      <c r="K11" s="185">
        <v>7.8949999999999996</v>
      </c>
      <c r="L11" s="185">
        <v>7.46</v>
      </c>
      <c r="M11" s="185">
        <v>7.8250000000000002</v>
      </c>
      <c r="N11" s="185">
        <v>7.97</v>
      </c>
      <c r="O11" s="195">
        <v>7.75</v>
      </c>
      <c r="P11" s="6"/>
    </row>
    <row r="12" spans="1:45" s="10" customFormat="1" ht="15" customHeight="1" x14ac:dyDescent="0.25">
      <c r="A12" s="30">
        <v>5</v>
      </c>
      <c r="B12" s="51" t="s">
        <v>11</v>
      </c>
      <c r="C12" s="52" t="s">
        <v>12</v>
      </c>
      <c r="D12" s="190">
        <v>631.5</v>
      </c>
      <c r="E12" s="186">
        <v>489</v>
      </c>
      <c r="F12" s="185">
        <v>552.5</v>
      </c>
      <c r="G12" s="185">
        <v>490.5</v>
      </c>
      <c r="H12" s="185">
        <v>425.5</v>
      </c>
      <c r="I12" s="185">
        <v>421</v>
      </c>
      <c r="J12" s="185">
        <v>509</v>
      </c>
      <c r="K12" s="185">
        <v>492</v>
      </c>
      <c r="L12" s="185">
        <v>503</v>
      </c>
      <c r="M12" s="185">
        <v>573.5</v>
      </c>
      <c r="N12" s="185">
        <v>613.5</v>
      </c>
      <c r="O12" s="195">
        <v>688</v>
      </c>
      <c r="P12" s="6"/>
    </row>
    <row r="13" spans="1:45" s="10" customFormat="1" ht="15" customHeight="1" x14ac:dyDescent="0.25">
      <c r="A13" s="30">
        <v>6</v>
      </c>
      <c r="B13" s="51" t="s">
        <v>82</v>
      </c>
      <c r="C13" s="52" t="s">
        <v>13</v>
      </c>
      <c r="D13" s="193">
        <v>328.5</v>
      </c>
      <c r="E13" s="186">
        <v>267.5</v>
      </c>
      <c r="F13" s="186">
        <v>331.5</v>
      </c>
      <c r="G13" s="186">
        <v>294</v>
      </c>
      <c r="H13" s="186">
        <v>255</v>
      </c>
      <c r="I13" s="186">
        <v>252.59999999999997</v>
      </c>
      <c r="J13" s="186">
        <v>305.39999999999998</v>
      </c>
      <c r="K13" s="186">
        <v>294.5</v>
      </c>
      <c r="L13" s="186">
        <v>326.7</v>
      </c>
      <c r="M13" s="186">
        <v>344.3</v>
      </c>
      <c r="N13" s="186">
        <v>368.1</v>
      </c>
      <c r="O13" s="197">
        <v>406.29999999999995</v>
      </c>
      <c r="P13" s="6"/>
    </row>
    <row r="14" spans="1:45" s="10" customFormat="1" ht="17.25" customHeight="1" x14ac:dyDescent="0.25">
      <c r="A14" s="30">
        <v>7</v>
      </c>
      <c r="B14" s="51" t="s">
        <v>83</v>
      </c>
      <c r="C14" s="52" t="s">
        <v>13</v>
      </c>
      <c r="D14" s="193">
        <v>161.80000000000001</v>
      </c>
      <c r="E14" s="186">
        <v>147.69999999999999</v>
      </c>
      <c r="F14" s="186">
        <v>154.5</v>
      </c>
      <c r="G14" s="186">
        <v>149.6</v>
      </c>
      <c r="H14" s="186">
        <v>128</v>
      </c>
      <c r="I14" s="186">
        <v>154</v>
      </c>
      <c r="J14" s="186">
        <v>131</v>
      </c>
      <c r="K14" s="186">
        <v>144.5</v>
      </c>
      <c r="L14" s="186">
        <v>144</v>
      </c>
      <c r="M14" s="186">
        <v>150</v>
      </c>
      <c r="N14" s="186">
        <v>163.5</v>
      </c>
      <c r="O14" s="197">
        <v>159.5</v>
      </c>
      <c r="P14" s="6"/>
    </row>
    <row r="15" spans="1:45" s="10" customFormat="1" ht="15" customHeight="1" x14ac:dyDescent="0.25">
      <c r="A15" s="30">
        <v>8</v>
      </c>
      <c r="B15" s="51" t="s">
        <v>14</v>
      </c>
      <c r="C15" s="52" t="s">
        <v>13</v>
      </c>
      <c r="D15" s="190">
        <v>0</v>
      </c>
      <c r="E15" s="186">
        <v>0</v>
      </c>
      <c r="F15" s="185">
        <v>0</v>
      </c>
      <c r="G15" s="185">
        <v>0</v>
      </c>
      <c r="H15" s="185">
        <v>0</v>
      </c>
      <c r="I15" s="185">
        <v>0</v>
      </c>
      <c r="J15" s="185" t="s">
        <v>94</v>
      </c>
      <c r="K15" s="185">
        <v>0</v>
      </c>
      <c r="L15" s="185">
        <v>0</v>
      </c>
      <c r="M15" s="185">
        <v>0</v>
      </c>
      <c r="N15" s="185">
        <v>0</v>
      </c>
      <c r="O15" s="195">
        <v>0</v>
      </c>
      <c r="P15" s="6"/>
    </row>
    <row r="16" spans="1:45" s="10" customFormat="1" ht="15" customHeight="1" x14ac:dyDescent="0.25">
      <c r="A16" s="30">
        <v>9</v>
      </c>
      <c r="B16" s="51" t="s">
        <v>15</v>
      </c>
      <c r="C16" s="52" t="s">
        <v>13</v>
      </c>
      <c r="D16" s="193">
        <v>161.80000000000001</v>
      </c>
      <c r="E16" s="186">
        <v>147.69999999999999</v>
      </c>
      <c r="F16" s="186">
        <v>154.5</v>
      </c>
      <c r="G16" s="186">
        <v>149.6</v>
      </c>
      <c r="H16" s="186">
        <v>128</v>
      </c>
      <c r="I16" s="186">
        <v>154</v>
      </c>
      <c r="J16" s="186">
        <v>131</v>
      </c>
      <c r="K16" s="186">
        <v>144.5</v>
      </c>
      <c r="L16" s="186">
        <v>144</v>
      </c>
      <c r="M16" s="186">
        <v>150</v>
      </c>
      <c r="N16" s="186">
        <v>163.5</v>
      </c>
      <c r="O16" s="197">
        <v>159.5</v>
      </c>
      <c r="P16" s="6"/>
    </row>
    <row r="17" spans="1:16" s="10" customFormat="1" ht="15" customHeight="1" x14ac:dyDescent="0.25">
      <c r="A17" s="30">
        <v>10</v>
      </c>
      <c r="B17" s="51" t="s">
        <v>16</v>
      </c>
      <c r="C17" s="52" t="s">
        <v>13</v>
      </c>
      <c r="D17" s="190">
        <v>61.2</v>
      </c>
      <c r="E17" s="186">
        <v>48.7</v>
      </c>
      <c r="F17" s="185">
        <v>63.2</v>
      </c>
      <c r="G17" s="185">
        <v>66.099999999999994</v>
      </c>
      <c r="H17" s="185">
        <v>41.5</v>
      </c>
      <c r="I17" s="185">
        <v>35.4</v>
      </c>
      <c r="J17" s="185">
        <v>51.1</v>
      </c>
      <c r="K17" s="185">
        <v>48</v>
      </c>
      <c r="L17" s="185">
        <v>45.650000000000006</v>
      </c>
      <c r="M17" s="185">
        <v>55.6</v>
      </c>
      <c r="N17" s="185">
        <v>66.900000000000006</v>
      </c>
      <c r="O17" s="195">
        <v>86.4</v>
      </c>
      <c r="P17" s="6"/>
    </row>
    <row r="18" spans="1:16" s="10" customFormat="1" ht="18" customHeight="1" x14ac:dyDescent="0.25">
      <c r="A18" s="30">
        <v>11</v>
      </c>
      <c r="B18" s="51" t="s">
        <v>84</v>
      </c>
      <c r="C18" s="52" t="s">
        <v>13</v>
      </c>
      <c r="D18" s="198">
        <v>50.445</v>
      </c>
      <c r="E18" s="194">
        <v>31.259500000000003</v>
      </c>
      <c r="F18" s="194">
        <v>58.9</v>
      </c>
      <c r="G18" s="194">
        <v>56.35</v>
      </c>
      <c r="H18" s="194">
        <v>40.099999999999994</v>
      </c>
      <c r="I18" s="194">
        <v>24.02</v>
      </c>
      <c r="J18" s="194">
        <v>62.814999999999998</v>
      </c>
      <c r="K18" s="194">
        <v>39.975000000000001</v>
      </c>
      <c r="L18" s="194">
        <v>44.85</v>
      </c>
      <c r="M18" s="194">
        <v>62.025000000000006</v>
      </c>
      <c r="N18" s="194">
        <v>61.65</v>
      </c>
      <c r="O18" s="196">
        <v>74.843500000000006</v>
      </c>
      <c r="P18" s="6"/>
    </row>
    <row r="19" spans="1:16" s="10" customFormat="1" ht="18.75" customHeight="1" x14ac:dyDescent="0.25">
      <c r="A19" s="30">
        <v>12</v>
      </c>
      <c r="B19" s="51" t="s">
        <v>85</v>
      </c>
      <c r="C19" s="52" t="s">
        <v>13</v>
      </c>
      <c r="D19" s="190">
        <v>0.20605000000000001</v>
      </c>
      <c r="E19" s="186">
        <v>0.25555</v>
      </c>
      <c r="F19" s="185">
        <v>0.21350000000000002</v>
      </c>
      <c r="G19" s="185">
        <v>0.18675</v>
      </c>
      <c r="H19" s="185">
        <v>0.19350000000000001</v>
      </c>
      <c r="I19" s="185">
        <v>0.16644999999999999</v>
      </c>
      <c r="J19" s="185">
        <v>0.34355000000000002</v>
      </c>
      <c r="K19" s="185">
        <v>0.12520000000000001</v>
      </c>
      <c r="L19" s="185">
        <v>0.16010000000000002</v>
      </c>
      <c r="M19" s="185">
        <v>0.2225</v>
      </c>
      <c r="N19" s="185">
        <v>0.2475</v>
      </c>
      <c r="O19" s="195">
        <v>0.39439999999999997</v>
      </c>
      <c r="P19" s="6"/>
    </row>
    <row r="20" spans="1:16" s="10" customFormat="1" ht="18.75" customHeight="1" x14ac:dyDescent="0.25">
      <c r="A20" s="30">
        <v>13</v>
      </c>
      <c r="B20" s="51" t="s">
        <v>86</v>
      </c>
      <c r="C20" s="52" t="s">
        <v>13</v>
      </c>
      <c r="D20" s="190">
        <v>182.89999999999998</v>
      </c>
      <c r="E20" s="186">
        <v>173.8</v>
      </c>
      <c r="F20" s="185">
        <v>193.5</v>
      </c>
      <c r="G20" s="185">
        <v>203.6</v>
      </c>
      <c r="H20" s="185">
        <v>141.19999999999999</v>
      </c>
      <c r="I20" s="185">
        <v>131.1</v>
      </c>
      <c r="J20" s="185">
        <v>140.19999999999999</v>
      </c>
      <c r="K20" s="185">
        <v>143.80000000000001</v>
      </c>
      <c r="L20" s="185">
        <v>148</v>
      </c>
      <c r="M20" s="185">
        <v>170</v>
      </c>
      <c r="N20" s="185">
        <v>182.4</v>
      </c>
      <c r="O20" s="195">
        <v>205.3</v>
      </c>
      <c r="P20" s="6"/>
    </row>
    <row r="21" spans="1:16" s="10" customFormat="1" ht="15" customHeight="1" x14ac:dyDescent="0.25">
      <c r="A21" s="30">
        <v>14</v>
      </c>
      <c r="B21" s="51" t="s">
        <v>17</v>
      </c>
      <c r="C21" s="52" t="s">
        <v>13</v>
      </c>
      <c r="D21" s="190">
        <v>21.09999999999998</v>
      </c>
      <c r="E21" s="186">
        <v>27.899999999999991</v>
      </c>
      <c r="F21" s="185">
        <v>30.200000000000003</v>
      </c>
      <c r="G21" s="185">
        <v>45</v>
      </c>
      <c r="H21" s="185">
        <v>19.300000000000011</v>
      </c>
      <c r="I21" s="185">
        <v>-0.29999999999999716</v>
      </c>
      <c r="J21" s="185">
        <v>16.700000000000003</v>
      </c>
      <c r="K21" s="185">
        <v>2.7000000000000028</v>
      </c>
      <c r="L21" s="185">
        <v>14.400000000000006</v>
      </c>
      <c r="M21" s="185">
        <v>25.400000000000006</v>
      </c>
      <c r="N21" s="185">
        <v>25.300000000000011</v>
      </c>
      <c r="O21" s="195">
        <v>46.600000000000009</v>
      </c>
      <c r="P21" s="6"/>
    </row>
    <row r="22" spans="1:16" s="10" customFormat="1" ht="15" customHeight="1" x14ac:dyDescent="0.25">
      <c r="A22" s="30">
        <v>15</v>
      </c>
      <c r="B22" s="51" t="s">
        <v>18</v>
      </c>
      <c r="C22" s="52" t="s">
        <v>13</v>
      </c>
      <c r="D22" s="198">
        <v>113.625</v>
      </c>
      <c r="E22" s="194">
        <v>112.5</v>
      </c>
      <c r="F22" s="194">
        <v>108.65</v>
      </c>
      <c r="G22" s="194">
        <v>106.86250000000001</v>
      </c>
      <c r="H22" s="194">
        <v>89</v>
      </c>
      <c r="I22" s="194">
        <v>85.762500000000003</v>
      </c>
      <c r="J22" s="194">
        <v>81.474999999999994</v>
      </c>
      <c r="K22" s="194">
        <v>82.887499999999989</v>
      </c>
      <c r="L22" s="194">
        <v>87.075000000000003</v>
      </c>
      <c r="M22" s="194">
        <v>102.05</v>
      </c>
      <c r="N22" s="194">
        <v>97.9375</v>
      </c>
      <c r="O22" s="196">
        <v>124.22499999999999</v>
      </c>
      <c r="P22" s="6"/>
    </row>
    <row r="23" spans="1:16" s="10" customFormat="1" ht="15" customHeight="1" x14ac:dyDescent="0.25">
      <c r="A23" s="30">
        <v>16</v>
      </c>
      <c r="B23" s="51" t="s">
        <v>19</v>
      </c>
      <c r="C23" s="52" t="s">
        <v>13</v>
      </c>
      <c r="D23" s="198">
        <v>69.182400000000001</v>
      </c>
      <c r="E23" s="194">
        <v>60.055410000000002</v>
      </c>
      <c r="F23" s="194">
        <v>84.85499999999999</v>
      </c>
      <c r="G23" s="194">
        <v>96.71123</v>
      </c>
      <c r="H23" s="194">
        <v>51.886800000000008</v>
      </c>
      <c r="I23" s="194">
        <v>45.419481000000005</v>
      </c>
      <c r="J23" s="194">
        <v>58.784450000000007</v>
      </c>
      <c r="K23" s="194">
        <v>61.131710000000005</v>
      </c>
      <c r="L23" s="194">
        <v>61.008170000000007</v>
      </c>
      <c r="M23" s="194">
        <v>68.008769999999998</v>
      </c>
      <c r="N23" s="194">
        <v>83.924840000000003</v>
      </c>
      <c r="O23" s="196">
        <v>81.145190000000014</v>
      </c>
      <c r="P23" s="6"/>
    </row>
    <row r="24" spans="1:16" s="10" customFormat="1" ht="15" customHeight="1" x14ac:dyDescent="0.25">
      <c r="A24" s="30">
        <v>17</v>
      </c>
      <c r="B24" s="51" t="s">
        <v>20</v>
      </c>
      <c r="C24" s="52" t="s">
        <v>13</v>
      </c>
      <c r="D24" s="190">
        <v>45.45</v>
      </c>
      <c r="E24" s="186">
        <v>44.66</v>
      </c>
      <c r="F24" s="185">
        <v>43.51</v>
      </c>
      <c r="G24" s="185">
        <v>42.745000000000005</v>
      </c>
      <c r="H24" s="185">
        <v>35.6</v>
      </c>
      <c r="I24" s="185">
        <v>34.305</v>
      </c>
      <c r="J24" s="185">
        <v>32.590000000000003</v>
      </c>
      <c r="K24" s="185">
        <v>33.155000000000001</v>
      </c>
      <c r="L24" s="185">
        <v>34.83</v>
      </c>
      <c r="M24" s="185">
        <v>40.82</v>
      </c>
      <c r="N24" s="185">
        <v>39.174999999999997</v>
      </c>
      <c r="O24" s="195">
        <v>49.69</v>
      </c>
      <c r="P24" s="6"/>
    </row>
    <row r="25" spans="1:16" s="10" customFormat="1" ht="15" customHeight="1" x14ac:dyDescent="0.25">
      <c r="A25" s="30">
        <v>18</v>
      </c>
      <c r="B25" s="51" t="s">
        <v>21</v>
      </c>
      <c r="C25" s="52" t="s">
        <v>13</v>
      </c>
      <c r="D25" s="190">
        <v>16.8</v>
      </c>
      <c r="E25" s="186">
        <v>14.645</v>
      </c>
      <c r="F25" s="185">
        <v>20.61</v>
      </c>
      <c r="G25" s="185">
        <v>23.484999999999999</v>
      </c>
      <c r="H25" s="185">
        <v>12.600000000000001</v>
      </c>
      <c r="I25" s="185">
        <v>11.029499999999999</v>
      </c>
      <c r="J25" s="185">
        <v>14.275</v>
      </c>
      <c r="K25" s="185">
        <v>14.844999999999999</v>
      </c>
      <c r="L25" s="185">
        <v>14.815000000000001</v>
      </c>
      <c r="M25" s="185">
        <v>16.515000000000001</v>
      </c>
      <c r="N25" s="185">
        <v>20.38</v>
      </c>
      <c r="O25" s="195">
        <v>19.704999999999998</v>
      </c>
      <c r="P25" s="6"/>
    </row>
    <row r="26" spans="1:16" s="10" customFormat="1" ht="15" customHeight="1" x14ac:dyDescent="0.25">
      <c r="A26" s="30">
        <v>19</v>
      </c>
      <c r="B26" s="51" t="s">
        <v>87</v>
      </c>
      <c r="C26" s="52" t="s">
        <v>13</v>
      </c>
      <c r="D26" s="190">
        <v>0.18</v>
      </c>
      <c r="E26" s="189">
        <v>0.13</v>
      </c>
      <c r="F26" s="185">
        <v>0.14500000000000002</v>
      </c>
      <c r="G26" s="185">
        <v>0.13</v>
      </c>
      <c r="H26" s="185">
        <v>0.08</v>
      </c>
      <c r="I26" s="185">
        <v>0.11</v>
      </c>
      <c r="J26" s="185">
        <v>0.48</v>
      </c>
      <c r="K26" s="185">
        <v>0.19</v>
      </c>
      <c r="L26" s="185">
        <v>0.25</v>
      </c>
      <c r="M26" s="185">
        <v>0.30000000000000004</v>
      </c>
      <c r="N26" s="185">
        <v>0.30000000000000004</v>
      </c>
      <c r="O26" s="195">
        <v>0.26</v>
      </c>
      <c r="P26" s="6"/>
    </row>
    <row r="27" spans="1:16" s="10" customFormat="1" ht="15" customHeight="1" x14ac:dyDescent="0.25">
      <c r="A27" s="30">
        <v>20</v>
      </c>
      <c r="B27" s="51" t="s">
        <v>88</v>
      </c>
      <c r="C27" s="52" t="s">
        <v>13</v>
      </c>
      <c r="D27" s="190">
        <v>0.35499999999999998</v>
      </c>
      <c r="E27" s="189">
        <v>0.27</v>
      </c>
      <c r="F27" s="185">
        <v>0.16</v>
      </c>
      <c r="G27" s="185">
        <v>0.127</v>
      </c>
      <c r="H27" s="185">
        <v>0.14000000000000001</v>
      </c>
      <c r="I27" s="185">
        <v>0.40265000000000001</v>
      </c>
      <c r="J27" s="185">
        <v>0.20500000000000002</v>
      </c>
      <c r="K27" s="185">
        <v>0.21450000000000002</v>
      </c>
      <c r="L27" s="185">
        <v>0.13150000000000001</v>
      </c>
      <c r="M27" s="185">
        <v>0.13400000000000001</v>
      </c>
      <c r="N27" s="185">
        <v>0.24</v>
      </c>
      <c r="O27" s="195">
        <v>0.53890000000000005</v>
      </c>
      <c r="P27" s="6"/>
    </row>
    <row r="28" spans="1:16" s="10" customFormat="1" ht="15" customHeight="1" x14ac:dyDescent="0.25">
      <c r="A28" s="30">
        <v>21</v>
      </c>
      <c r="B28" s="51" t="s">
        <v>89</v>
      </c>
      <c r="C28" s="52" t="s">
        <v>13</v>
      </c>
      <c r="D28" s="203">
        <v>10.90715</v>
      </c>
      <c r="E28" s="194">
        <v>7.6901499999999992</v>
      </c>
      <c r="F28" s="187">
        <v>12.55</v>
      </c>
      <c r="G28" s="187">
        <v>12.3985</v>
      </c>
      <c r="H28" s="187">
        <v>11.277699999999999</v>
      </c>
      <c r="I28" s="187">
        <v>12.97</v>
      </c>
      <c r="J28" s="187">
        <v>12.83</v>
      </c>
      <c r="K28" s="187">
        <v>9.370000000000001</v>
      </c>
      <c r="L28" s="185">
        <v>4.8105000000000002</v>
      </c>
      <c r="M28" s="185">
        <v>10.734999999999999</v>
      </c>
      <c r="N28" s="185">
        <v>21.35</v>
      </c>
      <c r="O28" s="195">
        <v>16.100000000000001</v>
      </c>
      <c r="P28" s="6"/>
    </row>
    <row r="29" spans="1:16" s="10" customFormat="1" ht="15" customHeight="1" x14ac:dyDescent="0.25">
      <c r="A29" s="30">
        <v>22</v>
      </c>
      <c r="B29" s="51" t="s">
        <v>90</v>
      </c>
      <c r="C29" s="52" t="s">
        <v>13</v>
      </c>
      <c r="D29" s="198">
        <v>2.2079499999999999</v>
      </c>
      <c r="E29" s="194">
        <v>2.48095</v>
      </c>
      <c r="F29" s="194">
        <v>2.2949999999999999</v>
      </c>
      <c r="G29" s="194">
        <v>4.0943500000000004</v>
      </c>
      <c r="H29" s="194">
        <v>2.3675000000000002</v>
      </c>
      <c r="I29" s="194">
        <v>8.0500000000000007</v>
      </c>
      <c r="J29" s="194">
        <v>5.2115</v>
      </c>
      <c r="K29" s="194">
        <v>5.7350000000000003</v>
      </c>
      <c r="L29" s="194">
        <v>8.0905000000000005</v>
      </c>
      <c r="M29" s="194">
        <v>7.6330000000000009</v>
      </c>
      <c r="N29" s="194">
        <v>10.36</v>
      </c>
      <c r="O29" s="196">
        <v>10.600000000000001</v>
      </c>
      <c r="P29" s="6"/>
    </row>
    <row r="30" spans="1:16" s="10" customFormat="1" ht="15" customHeight="1" x14ac:dyDescent="0.25">
      <c r="A30" s="30">
        <v>23</v>
      </c>
      <c r="B30" s="51" t="s">
        <v>22</v>
      </c>
      <c r="C30" s="52" t="s">
        <v>13</v>
      </c>
      <c r="D30" s="190" t="s">
        <v>93</v>
      </c>
      <c r="E30" s="186" t="s">
        <v>93</v>
      </c>
      <c r="F30" s="185" t="s">
        <v>93</v>
      </c>
      <c r="G30" s="185" t="s">
        <v>93</v>
      </c>
      <c r="H30" s="185" t="s">
        <v>93</v>
      </c>
      <c r="I30" s="185" t="s">
        <v>93</v>
      </c>
      <c r="J30" s="185" t="s">
        <v>93</v>
      </c>
      <c r="K30" s="185" t="s">
        <v>93</v>
      </c>
      <c r="L30" s="185" t="s">
        <v>93</v>
      </c>
      <c r="M30" s="185" t="s">
        <v>93</v>
      </c>
      <c r="N30" s="185" t="s">
        <v>93</v>
      </c>
      <c r="O30" s="195">
        <v>0.2</v>
      </c>
      <c r="P30" s="6"/>
    </row>
    <row r="31" spans="1:16" s="10" customFormat="1" ht="15" customHeight="1" x14ac:dyDescent="0.25">
      <c r="A31" s="30">
        <v>24</v>
      </c>
      <c r="B31" s="51" t="s">
        <v>23</v>
      </c>
      <c r="C31" s="52" t="s">
        <v>13</v>
      </c>
      <c r="D31" s="190">
        <v>6.7</v>
      </c>
      <c r="E31" s="186">
        <v>7.15</v>
      </c>
      <c r="F31" s="185">
        <v>7.6</v>
      </c>
      <c r="G31" s="185">
        <v>7.67</v>
      </c>
      <c r="H31" s="185">
        <v>6.75</v>
      </c>
      <c r="I31" s="185">
        <v>6.9700000000000006</v>
      </c>
      <c r="J31" s="185">
        <v>7.125</v>
      </c>
      <c r="K31" s="185">
        <v>6.9</v>
      </c>
      <c r="L31" s="185">
        <v>7.0649999999999995</v>
      </c>
      <c r="M31" s="185">
        <v>7.0600000000000005</v>
      </c>
      <c r="N31" s="185">
        <v>7.01</v>
      </c>
      <c r="O31" s="195">
        <v>6.7</v>
      </c>
      <c r="P31" s="6"/>
    </row>
    <row r="32" spans="1:16" s="10" customFormat="1" ht="15" customHeight="1" x14ac:dyDescent="0.25">
      <c r="A32" s="30">
        <v>25</v>
      </c>
      <c r="B32" s="51" t="s">
        <v>91</v>
      </c>
      <c r="C32" s="52" t="s">
        <v>13</v>
      </c>
      <c r="D32" s="203">
        <v>6.8</v>
      </c>
      <c r="E32" s="188">
        <v>6.3</v>
      </c>
      <c r="F32" s="185">
        <v>0.10500000000000001</v>
      </c>
      <c r="G32" s="185">
        <v>4</v>
      </c>
      <c r="H32" s="185">
        <v>3.5</v>
      </c>
      <c r="I32" s="187">
        <v>12.1</v>
      </c>
      <c r="J32" s="185">
        <v>5.52</v>
      </c>
      <c r="K32" s="185">
        <v>3.14</v>
      </c>
      <c r="L32" s="185">
        <v>4.8390000000000004</v>
      </c>
      <c r="M32" s="185">
        <v>3.7549999999999999</v>
      </c>
      <c r="N32" s="185">
        <v>5.0891285714285717</v>
      </c>
      <c r="O32" s="195">
        <v>3.6259761904761909</v>
      </c>
      <c r="P32" s="6"/>
    </row>
    <row r="33" spans="1:16" s="10" customFormat="1" ht="15" customHeight="1" x14ac:dyDescent="0.25">
      <c r="A33" s="30">
        <v>26</v>
      </c>
      <c r="B33" s="51" t="s">
        <v>24</v>
      </c>
      <c r="C33" s="52" t="s">
        <v>13</v>
      </c>
      <c r="D33" s="190">
        <v>9.5</v>
      </c>
      <c r="E33" s="186">
        <v>9</v>
      </c>
      <c r="F33" s="185">
        <v>3.3</v>
      </c>
      <c r="G33" s="187">
        <v>11.5</v>
      </c>
      <c r="H33" s="187">
        <v>14.024159999999998</v>
      </c>
      <c r="I33" s="185">
        <v>9.8800000000000008</v>
      </c>
      <c r="J33" s="187">
        <v>13.79</v>
      </c>
      <c r="K33" s="185">
        <v>7.5449999999999999</v>
      </c>
      <c r="L33" s="187">
        <v>12.097999999999999</v>
      </c>
      <c r="M33" s="185">
        <v>10.53</v>
      </c>
      <c r="N33" s="185">
        <v>14.887400000000001</v>
      </c>
      <c r="O33" s="195">
        <v>10.519</v>
      </c>
      <c r="P33" s="6"/>
    </row>
    <row r="34" spans="1:16" s="10" customFormat="1" ht="15" customHeight="1" x14ac:dyDescent="0.25">
      <c r="A34" s="30">
        <v>27</v>
      </c>
      <c r="B34" s="51" t="s">
        <v>25</v>
      </c>
      <c r="C34" s="52" t="s">
        <v>13</v>
      </c>
      <c r="D34" s="198">
        <v>7.8149999999999995</v>
      </c>
      <c r="E34" s="194">
        <v>7.8149999999999995</v>
      </c>
      <c r="F34" s="194">
        <v>7.0050000000000008</v>
      </c>
      <c r="G34" s="194">
        <v>7.09</v>
      </c>
      <c r="H34" s="194">
        <v>9.1750000000000007</v>
      </c>
      <c r="I34" s="194">
        <v>16.5</v>
      </c>
      <c r="J34" s="194">
        <v>8.9</v>
      </c>
      <c r="K34" s="194">
        <v>9.35</v>
      </c>
      <c r="L34" s="194">
        <v>12.7</v>
      </c>
      <c r="M34" s="194">
        <v>10.335000000000001</v>
      </c>
      <c r="N34" s="194">
        <v>10.6333</v>
      </c>
      <c r="O34" s="196">
        <v>7.5</v>
      </c>
      <c r="P34" s="6"/>
    </row>
    <row r="35" spans="1:16" s="10" customFormat="1" ht="15" customHeight="1" x14ac:dyDescent="0.25">
      <c r="A35" s="30">
        <v>28</v>
      </c>
      <c r="B35" s="51" t="s">
        <v>26</v>
      </c>
      <c r="C35" s="52" t="s">
        <v>13</v>
      </c>
      <c r="D35" s="193">
        <v>336.315</v>
      </c>
      <c r="E35" s="186">
        <v>275.315</v>
      </c>
      <c r="F35" s="186">
        <v>338.45</v>
      </c>
      <c r="G35" s="186">
        <v>301.09000000000003</v>
      </c>
      <c r="H35" s="186">
        <v>264.17500000000001</v>
      </c>
      <c r="I35" s="186">
        <v>269.10000000000002</v>
      </c>
      <c r="J35" s="186">
        <v>314.29999999999995</v>
      </c>
      <c r="K35" s="186">
        <v>303.85000000000002</v>
      </c>
      <c r="L35" s="186">
        <v>339.4</v>
      </c>
      <c r="M35" s="186">
        <v>354.63499999999999</v>
      </c>
      <c r="N35" s="186">
        <v>378.73329999999999</v>
      </c>
      <c r="O35" s="197">
        <v>413.79999999999995</v>
      </c>
      <c r="P35" s="6"/>
    </row>
    <row r="36" spans="1:16" s="10" customFormat="1" ht="15" customHeight="1" x14ac:dyDescent="0.25">
      <c r="A36" s="30">
        <v>29</v>
      </c>
      <c r="B36" s="51" t="s">
        <v>27</v>
      </c>
      <c r="C36" s="52" t="s">
        <v>13</v>
      </c>
      <c r="D36" s="193"/>
      <c r="E36" s="186"/>
      <c r="F36" s="186"/>
      <c r="G36" s="186"/>
      <c r="H36" s="186"/>
      <c r="I36" s="186"/>
      <c r="J36" s="186"/>
      <c r="K36" s="186"/>
      <c r="L36" s="186"/>
      <c r="M36" s="186"/>
      <c r="N36" s="186"/>
      <c r="O36" s="197"/>
      <c r="P36" s="6"/>
    </row>
    <row r="37" spans="1:16" s="10" customFormat="1" ht="15" customHeight="1" x14ac:dyDescent="0.25">
      <c r="A37" s="30">
        <v>30</v>
      </c>
      <c r="B37" s="51" t="s">
        <v>28</v>
      </c>
      <c r="C37" s="52" t="s">
        <v>13</v>
      </c>
      <c r="D37" s="193">
        <v>53.029016681874168</v>
      </c>
      <c r="E37" s="186">
        <v>33.350125288829986</v>
      </c>
      <c r="F37" s="186">
        <v>51.005000000000003</v>
      </c>
      <c r="G37" s="186">
        <v>45.216269933985444</v>
      </c>
      <c r="H37" s="186">
        <v>40.40988113000779</v>
      </c>
      <c r="I37" s="186">
        <v>45.304318369066465</v>
      </c>
      <c r="J37" s="186">
        <v>57.987477401399808</v>
      </c>
      <c r="K37" s="186">
        <v>49.894561246286571</v>
      </c>
      <c r="L37" s="186">
        <v>46.423490763739103</v>
      </c>
      <c r="M37" s="186">
        <v>55.095831444178174</v>
      </c>
      <c r="N37" s="186">
        <v>65.881593511909486</v>
      </c>
      <c r="O37" s="197">
        <v>69.87146040894217</v>
      </c>
      <c r="P37" s="6"/>
    </row>
    <row r="38" spans="1:16" s="10" customFormat="1" ht="15" customHeight="1" thickBot="1" x14ac:dyDescent="0.3">
      <c r="A38" s="30">
        <v>31</v>
      </c>
      <c r="B38" s="51" t="s">
        <v>29</v>
      </c>
      <c r="C38" s="52" t="s">
        <v>13</v>
      </c>
      <c r="D38" s="199">
        <v>5.3029016681874168</v>
      </c>
      <c r="E38" s="200">
        <v>3.3350125288829986</v>
      </c>
      <c r="F38" s="200">
        <v>5.0999999999999996</v>
      </c>
      <c r="G38" s="200">
        <v>4.5216269933985442</v>
      </c>
      <c r="H38" s="200">
        <v>4.040988113000779</v>
      </c>
      <c r="I38" s="200">
        <v>4.5304318369066472</v>
      </c>
      <c r="J38" s="200">
        <v>5.7987477401399801</v>
      </c>
      <c r="K38" s="200">
        <v>4.9894561246286573</v>
      </c>
      <c r="L38" s="200">
        <v>4.6423490763739101</v>
      </c>
      <c r="M38" s="200">
        <v>5.5095831444178174</v>
      </c>
      <c r="N38" s="200">
        <v>6.5881593511909493</v>
      </c>
      <c r="O38" s="204">
        <v>6.9871460408942179</v>
      </c>
      <c r="P38" s="6"/>
    </row>
    <row r="39" spans="1:16" s="10" customFormat="1" ht="15" customHeight="1" x14ac:dyDescent="0.25">
      <c r="A39" s="30">
        <v>32</v>
      </c>
      <c r="B39" s="51" t="s">
        <v>30</v>
      </c>
      <c r="C39" s="52" t="s">
        <v>13</v>
      </c>
      <c r="D39" s="208">
        <v>0.15599125823769899</v>
      </c>
      <c r="E39" s="209">
        <v>0.11</v>
      </c>
      <c r="F39" s="209">
        <v>0.12</v>
      </c>
      <c r="G39" s="209">
        <v>0.13</v>
      </c>
      <c r="H39" s="209">
        <v>0.254</v>
      </c>
      <c r="I39" s="209">
        <v>0.15599125823769899</v>
      </c>
      <c r="J39" s="209">
        <v>0.06</v>
      </c>
      <c r="K39" s="209">
        <v>0.20599999999999999</v>
      </c>
      <c r="L39" s="209">
        <v>0.14000000000000001</v>
      </c>
      <c r="M39" s="209">
        <v>0.25</v>
      </c>
      <c r="N39" s="209">
        <v>0.28000000000000003</v>
      </c>
      <c r="O39" s="213">
        <v>0.3</v>
      </c>
      <c r="P39" s="6"/>
    </row>
    <row r="40" spans="1:16" s="10" customFormat="1" ht="15" customHeight="1" x14ac:dyDescent="0.25">
      <c r="A40" s="30">
        <v>33</v>
      </c>
      <c r="B40" s="51" t="s">
        <v>92</v>
      </c>
      <c r="C40" s="52" t="s">
        <v>13</v>
      </c>
      <c r="D40" s="205">
        <v>1.0999431381795301E-2</v>
      </c>
      <c r="E40" s="206">
        <v>0.02</v>
      </c>
      <c r="F40" s="206">
        <v>2.4E-2</v>
      </c>
      <c r="G40" s="206">
        <v>2.4E-2</v>
      </c>
      <c r="H40" s="206">
        <v>8.2000000000000003E-2</v>
      </c>
      <c r="I40" s="206">
        <v>1.0999431381795301E-2</v>
      </c>
      <c r="J40" s="206" t="s">
        <v>94</v>
      </c>
      <c r="K40" s="206" t="s">
        <v>94</v>
      </c>
      <c r="L40" s="206" t="s">
        <v>94</v>
      </c>
      <c r="M40" s="206" t="s">
        <v>94</v>
      </c>
      <c r="N40" s="206" t="s">
        <v>94</v>
      </c>
      <c r="O40" s="214" t="s">
        <v>94</v>
      </c>
      <c r="P40" s="6"/>
    </row>
    <row r="41" spans="1:16" s="10" customFormat="1" ht="15" customHeight="1" x14ac:dyDescent="0.25">
      <c r="A41" s="30">
        <v>34</v>
      </c>
      <c r="B41" s="51" t="s">
        <v>31</v>
      </c>
      <c r="C41" s="52" t="s">
        <v>13</v>
      </c>
      <c r="D41" s="205">
        <v>0.17182470129040101</v>
      </c>
      <c r="E41" s="206">
        <v>0.22</v>
      </c>
      <c r="F41" s="206">
        <v>0.23</v>
      </c>
      <c r="G41" s="206">
        <v>0.24</v>
      </c>
      <c r="H41" s="206">
        <v>0.188</v>
      </c>
      <c r="I41" s="206">
        <v>0.17182470129040101</v>
      </c>
      <c r="J41" s="206">
        <v>8.6999999999999994E-2</v>
      </c>
      <c r="K41" s="206">
        <v>0.69374999999999998</v>
      </c>
      <c r="L41" s="206">
        <v>0.21199999999999999</v>
      </c>
      <c r="M41" s="206">
        <v>0.78</v>
      </c>
      <c r="N41" s="206">
        <v>0.92</v>
      </c>
      <c r="O41" s="214">
        <v>1</v>
      </c>
      <c r="P41" s="6"/>
    </row>
    <row r="42" spans="1:16" s="10" customFormat="1" ht="15" customHeight="1" x14ac:dyDescent="0.25">
      <c r="A42" s="30">
        <v>35</v>
      </c>
      <c r="B42" s="51" t="s">
        <v>32</v>
      </c>
      <c r="C42" s="52" t="s">
        <v>13</v>
      </c>
      <c r="D42" s="205" t="s">
        <v>94</v>
      </c>
      <c r="E42" s="206" t="s">
        <v>94</v>
      </c>
      <c r="F42" s="206" t="s">
        <v>94</v>
      </c>
      <c r="G42" s="206" t="s">
        <v>94</v>
      </c>
      <c r="H42" s="206" t="s">
        <v>94</v>
      </c>
      <c r="I42" s="206" t="s">
        <v>94</v>
      </c>
      <c r="J42" s="206" t="s">
        <v>94</v>
      </c>
      <c r="K42" s="206" t="s">
        <v>94</v>
      </c>
      <c r="L42" s="206" t="s">
        <v>94</v>
      </c>
      <c r="M42" s="206" t="s">
        <v>94</v>
      </c>
      <c r="N42" s="206" t="s">
        <v>94</v>
      </c>
      <c r="O42" s="214" t="s">
        <v>94</v>
      </c>
      <c r="P42" s="6"/>
    </row>
    <row r="43" spans="1:16" s="10" customFormat="1" ht="15" customHeight="1" x14ac:dyDescent="0.25">
      <c r="A43" s="30">
        <v>36</v>
      </c>
      <c r="B43" s="51" t="s">
        <v>33</v>
      </c>
      <c r="C43" s="52" t="s">
        <v>13</v>
      </c>
      <c r="D43" s="205" t="s">
        <v>94</v>
      </c>
      <c r="E43" s="206" t="s">
        <v>94</v>
      </c>
      <c r="F43" s="206" t="s">
        <v>94</v>
      </c>
      <c r="G43" s="206" t="s">
        <v>94</v>
      </c>
      <c r="H43" s="206" t="s">
        <v>94</v>
      </c>
      <c r="I43" s="206" t="s">
        <v>94</v>
      </c>
      <c r="J43" s="206" t="s">
        <v>94</v>
      </c>
      <c r="K43" s="206">
        <v>6.6664000000000003E-3</v>
      </c>
      <c r="L43" s="207">
        <v>2.5999999999999999E-2</v>
      </c>
      <c r="M43" s="206">
        <v>8.0000000000000002E-3</v>
      </c>
      <c r="N43" s="206">
        <v>5.0000000000000001E-3</v>
      </c>
      <c r="O43" s="214">
        <v>6.0000000000000001E-3</v>
      </c>
      <c r="P43" s="6"/>
    </row>
    <row r="44" spans="1:16" s="10" customFormat="1" ht="15" customHeight="1" x14ac:dyDescent="0.25">
      <c r="A44" s="30">
        <v>37</v>
      </c>
      <c r="B44" s="51" t="s">
        <v>34</v>
      </c>
      <c r="C44" s="52" t="s">
        <v>13</v>
      </c>
      <c r="D44" s="205" t="s">
        <v>94</v>
      </c>
      <c r="E44" s="206" t="s">
        <v>94</v>
      </c>
      <c r="F44" s="206" t="s">
        <v>94</v>
      </c>
      <c r="G44" s="206" t="s">
        <v>94</v>
      </c>
      <c r="H44" s="206" t="s">
        <v>94</v>
      </c>
      <c r="I44" s="206" t="s">
        <v>94</v>
      </c>
      <c r="J44" s="206" t="s">
        <v>94</v>
      </c>
      <c r="K44" s="206" t="s">
        <v>94</v>
      </c>
      <c r="L44" s="206" t="s">
        <v>94</v>
      </c>
      <c r="M44" s="206" t="s">
        <v>94</v>
      </c>
      <c r="N44" s="206" t="s">
        <v>94</v>
      </c>
      <c r="O44" s="214" t="s">
        <v>94</v>
      </c>
      <c r="P44" s="6"/>
    </row>
    <row r="45" spans="1:16" s="10" customFormat="1" ht="15" customHeight="1" x14ac:dyDescent="0.25">
      <c r="A45" s="30">
        <v>38</v>
      </c>
      <c r="B45" s="51" t="s">
        <v>35</v>
      </c>
      <c r="C45" s="52" t="s">
        <v>13</v>
      </c>
      <c r="D45" s="205" t="s">
        <v>94</v>
      </c>
      <c r="E45" s="206" t="s">
        <v>94</v>
      </c>
      <c r="F45" s="206" t="s">
        <v>94</v>
      </c>
      <c r="G45" s="206" t="s">
        <v>94</v>
      </c>
      <c r="H45" s="206" t="s">
        <v>94</v>
      </c>
      <c r="I45" s="206" t="s">
        <v>94</v>
      </c>
      <c r="J45" s="206" t="s">
        <v>94</v>
      </c>
      <c r="K45" s="206" t="s">
        <v>94</v>
      </c>
      <c r="L45" s="206" t="s">
        <v>94</v>
      </c>
      <c r="M45" s="206" t="s">
        <v>94</v>
      </c>
      <c r="N45" s="206" t="s">
        <v>94</v>
      </c>
      <c r="O45" s="214" t="s">
        <v>94</v>
      </c>
      <c r="P45" s="6"/>
    </row>
    <row r="46" spans="1:16" s="10" customFormat="1" ht="15" customHeight="1" x14ac:dyDescent="0.25">
      <c r="A46" s="30">
        <v>39</v>
      </c>
      <c r="B46" s="51" t="s">
        <v>36</v>
      </c>
      <c r="C46" s="52" t="s">
        <v>13</v>
      </c>
      <c r="D46" s="205">
        <v>0.02</v>
      </c>
      <c r="E46" s="206" t="s">
        <v>94</v>
      </c>
      <c r="F46" s="206" t="s">
        <v>94</v>
      </c>
      <c r="G46" s="207">
        <v>2.1000000000000001E-2</v>
      </c>
      <c r="H46" s="206">
        <v>1.8950000000000002E-2</v>
      </c>
      <c r="I46" s="206" t="s">
        <v>94</v>
      </c>
      <c r="J46" s="206" t="s">
        <v>94</v>
      </c>
      <c r="K46" s="207">
        <v>2.0855999999999996E-2</v>
      </c>
      <c r="L46" s="206">
        <v>0.02</v>
      </c>
      <c r="M46" s="206">
        <v>2.0855999999999996E-2</v>
      </c>
      <c r="N46" s="206">
        <v>1.7000000000000001E-2</v>
      </c>
      <c r="O46" s="214">
        <v>1.7999999999999999E-2</v>
      </c>
      <c r="P46" s="6"/>
    </row>
    <row r="47" spans="1:16" s="10" customFormat="1" ht="15" customHeight="1" x14ac:dyDescent="0.25">
      <c r="A47" s="30">
        <v>40</v>
      </c>
      <c r="B47" s="51" t="s">
        <v>37</v>
      </c>
      <c r="C47" s="52" t="s">
        <v>13</v>
      </c>
      <c r="D47" s="205" t="s">
        <v>94</v>
      </c>
      <c r="E47" s="206" t="s">
        <v>94</v>
      </c>
      <c r="F47" s="206" t="s">
        <v>94</v>
      </c>
      <c r="G47" s="206" t="s">
        <v>94</v>
      </c>
      <c r="H47" s="206" t="s">
        <v>94</v>
      </c>
      <c r="I47" s="206" t="s">
        <v>94</v>
      </c>
      <c r="J47" s="206" t="s">
        <v>94</v>
      </c>
      <c r="K47" s="206" t="s">
        <v>94</v>
      </c>
      <c r="L47" s="206" t="s">
        <v>94</v>
      </c>
      <c r="M47" s="206" t="s">
        <v>94</v>
      </c>
      <c r="N47" s="206" t="s">
        <v>94</v>
      </c>
      <c r="O47" s="214" t="s">
        <v>94</v>
      </c>
      <c r="P47" s="6"/>
    </row>
    <row r="48" spans="1:16" s="10" customFormat="1" ht="15" customHeight="1" x14ac:dyDescent="0.25">
      <c r="A48" s="30">
        <v>41</v>
      </c>
      <c r="B48" s="51" t="s">
        <v>38</v>
      </c>
      <c r="C48" s="52" t="s">
        <v>13</v>
      </c>
      <c r="D48" s="212">
        <v>0.17012669723429899</v>
      </c>
      <c r="E48" s="207">
        <v>0.03</v>
      </c>
      <c r="F48" s="207">
        <v>0.03</v>
      </c>
      <c r="G48" s="207">
        <v>0.05</v>
      </c>
      <c r="H48" s="207">
        <v>5.7000000000000002E-2</v>
      </c>
      <c r="I48" s="207">
        <v>0.19</v>
      </c>
      <c r="J48" s="207">
        <v>0.04</v>
      </c>
      <c r="K48" s="206" t="s">
        <v>94</v>
      </c>
      <c r="L48" s="207">
        <v>4.1999999999999996E-2</v>
      </c>
      <c r="M48" s="206" t="s">
        <v>94</v>
      </c>
      <c r="N48" s="206" t="s">
        <v>94</v>
      </c>
      <c r="O48" s="214" t="s">
        <v>94</v>
      </c>
      <c r="P48" s="6"/>
    </row>
    <row r="49" spans="1:16" s="10" customFormat="1" ht="15" customHeight="1" x14ac:dyDescent="0.25">
      <c r="A49" s="30">
        <v>42</v>
      </c>
      <c r="B49" s="51" t="s">
        <v>39</v>
      </c>
      <c r="C49" s="52" t="s">
        <v>13</v>
      </c>
      <c r="P49" s="6"/>
    </row>
    <row r="50" spans="1:16" s="10" customFormat="1" ht="15" customHeight="1" x14ac:dyDescent="0.25">
      <c r="A50" s="30">
        <v>43</v>
      </c>
      <c r="B50" s="51" t="s">
        <v>40</v>
      </c>
      <c r="C50" s="52" t="s">
        <v>13</v>
      </c>
      <c r="P50" s="6"/>
    </row>
    <row r="51" spans="1:16" s="10" customFormat="1" ht="15" customHeight="1" x14ac:dyDescent="0.25">
      <c r="A51" s="30">
        <v>44</v>
      </c>
      <c r="B51" s="51" t="s">
        <v>41</v>
      </c>
      <c r="C51" s="52" t="s">
        <v>13</v>
      </c>
      <c r="P51" s="6"/>
    </row>
    <row r="52" spans="1:16" s="10" customFormat="1" ht="15" customHeight="1" x14ac:dyDescent="0.25">
      <c r="A52" s="30">
        <v>45</v>
      </c>
      <c r="B52" s="51" t="s">
        <v>42</v>
      </c>
      <c r="C52" s="52" t="s">
        <v>13</v>
      </c>
      <c r="D52" s="205" t="s">
        <v>93</v>
      </c>
      <c r="E52" s="206" t="s">
        <v>93</v>
      </c>
      <c r="F52" s="206" t="s">
        <v>93</v>
      </c>
      <c r="G52" s="206" t="s">
        <v>93</v>
      </c>
      <c r="H52" s="206" t="s">
        <v>93</v>
      </c>
      <c r="I52" s="206" t="s">
        <v>93</v>
      </c>
      <c r="J52" s="206" t="s">
        <v>93</v>
      </c>
      <c r="K52" s="206" t="s">
        <v>93</v>
      </c>
      <c r="L52" s="206" t="s">
        <v>93</v>
      </c>
      <c r="M52" s="206" t="s">
        <v>93</v>
      </c>
      <c r="N52" s="206" t="s">
        <v>93</v>
      </c>
      <c r="O52" s="214" t="s">
        <v>94</v>
      </c>
      <c r="P52" s="6"/>
    </row>
    <row r="53" spans="1:16" s="10" customFormat="1" ht="15" customHeight="1" x14ac:dyDescent="0.25">
      <c r="A53" s="30">
        <v>46</v>
      </c>
      <c r="B53" s="51" t="s">
        <v>43</v>
      </c>
      <c r="C53" s="52" t="s">
        <v>13</v>
      </c>
      <c r="D53" s="205">
        <v>6.5861075454975798E-2</v>
      </c>
      <c r="E53" s="206">
        <v>5.8999999999999997E-2</v>
      </c>
      <c r="F53" s="206">
        <v>5.8000000000000003E-2</v>
      </c>
      <c r="G53" s="206">
        <v>5.7000000000000002E-2</v>
      </c>
      <c r="H53" s="206">
        <v>6.565E-2</v>
      </c>
      <c r="I53" s="206">
        <v>6.5861075454975798E-2</v>
      </c>
      <c r="J53" s="206">
        <v>0.05</v>
      </c>
      <c r="K53" s="206">
        <v>7.7871499999999996E-2</v>
      </c>
      <c r="L53" s="206">
        <v>4.8500000000000001E-2</v>
      </c>
      <c r="M53" s="206">
        <v>7.9000000000000001E-2</v>
      </c>
      <c r="N53" s="206">
        <v>8.2199999999999995E-2</v>
      </c>
      <c r="O53" s="214">
        <v>0.08</v>
      </c>
      <c r="P53" s="6"/>
    </row>
    <row r="54" spans="1:16" s="10" customFormat="1" ht="15" customHeight="1" x14ac:dyDescent="0.25">
      <c r="A54" s="30">
        <v>47</v>
      </c>
      <c r="B54" s="51" t="s">
        <v>44</v>
      </c>
      <c r="C54" s="52" t="s">
        <v>13</v>
      </c>
      <c r="D54" s="205" t="s">
        <v>94</v>
      </c>
      <c r="E54" s="206" t="s">
        <v>94</v>
      </c>
      <c r="F54" s="206" t="s">
        <v>94</v>
      </c>
      <c r="G54" s="206" t="s">
        <v>94</v>
      </c>
      <c r="H54" s="206" t="s">
        <v>94</v>
      </c>
      <c r="I54" s="206" t="s">
        <v>94</v>
      </c>
      <c r="J54" s="206" t="s">
        <v>94</v>
      </c>
      <c r="K54" s="206" t="s">
        <v>94</v>
      </c>
      <c r="L54" s="206" t="s">
        <v>94</v>
      </c>
      <c r="M54" s="206" t="s">
        <v>94</v>
      </c>
      <c r="N54" s="206" t="s">
        <v>94</v>
      </c>
      <c r="O54" s="214" t="s">
        <v>94</v>
      </c>
      <c r="P54" s="6"/>
    </row>
    <row r="55" spans="1:16" s="10" customFormat="1" ht="15" customHeight="1" x14ac:dyDescent="0.25">
      <c r="A55" s="30">
        <v>48</v>
      </c>
      <c r="B55" s="51" t="s">
        <v>45</v>
      </c>
      <c r="C55" s="52" t="s">
        <v>13</v>
      </c>
      <c r="D55" s="205" t="s">
        <v>93</v>
      </c>
      <c r="E55" s="206">
        <v>0.48</v>
      </c>
      <c r="F55" s="206">
        <v>0.48</v>
      </c>
      <c r="G55" s="206">
        <v>0.49</v>
      </c>
      <c r="H55" s="206">
        <v>0.43049999999999999</v>
      </c>
      <c r="I55" s="206">
        <v>0.441</v>
      </c>
      <c r="J55" s="206" t="s">
        <v>94</v>
      </c>
      <c r="K55" s="206" t="s">
        <v>94</v>
      </c>
      <c r="L55" s="206" t="s">
        <v>94</v>
      </c>
      <c r="M55" s="206" t="s">
        <v>94</v>
      </c>
      <c r="N55" s="206" t="s">
        <v>94</v>
      </c>
      <c r="O55" s="214" t="s">
        <v>94</v>
      </c>
      <c r="P55" s="6"/>
    </row>
    <row r="56" spans="1:16" s="10" customFormat="1" ht="15" customHeight="1" x14ac:dyDescent="0.25">
      <c r="A56" s="30">
        <v>49</v>
      </c>
      <c r="B56" s="51" t="s">
        <v>46</v>
      </c>
      <c r="C56" s="52" t="s">
        <v>13</v>
      </c>
      <c r="P56" s="6"/>
    </row>
    <row r="57" spans="1:16" s="10" customFormat="1" ht="15" customHeight="1" x14ac:dyDescent="0.25">
      <c r="A57" s="30">
        <v>50</v>
      </c>
      <c r="B57" s="51" t="s">
        <v>47</v>
      </c>
      <c r="C57" s="52" t="s">
        <v>13</v>
      </c>
      <c r="D57" s="73"/>
      <c r="E57" s="40"/>
      <c r="F57" s="40"/>
      <c r="G57" s="40"/>
      <c r="H57" s="37"/>
      <c r="I57" s="40"/>
      <c r="J57" s="40"/>
      <c r="K57" s="40"/>
      <c r="L57" s="40"/>
      <c r="M57" s="182" t="s">
        <v>93</v>
      </c>
      <c r="N57" s="184" t="s">
        <v>93</v>
      </c>
      <c r="O57" s="40"/>
      <c r="P57" s="6"/>
    </row>
    <row r="58" spans="1:16" s="10" customFormat="1" ht="15" customHeight="1" thickBot="1" x14ac:dyDescent="0.3">
      <c r="A58" s="30">
        <v>51</v>
      </c>
      <c r="B58" s="53" t="s">
        <v>48</v>
      </c>
      <c r="C58" s="54" t="s">
        <v>13</v>
      </c>
      <c r="D58" s="210">
        <v>6.0000000000000001E-3</v>
      </c>
      <c r="E58" s="211" t="s">
        <v>94</v>
      </c>
      <c r="F58" s="211" t="s">
        <v>94</v>
      </c>
      <c r="G58" s="211" t="s">
        <v>94</v>
      </c>
      <c r="H58" s="211" t="s">
        <v>94</v>
      </c>
      <c r="I58" s="211">
        <v>6.0000000000000001E-3</v>
      </c>
      <c r="J58" s="211">
        <v>8.0000000000000002E-3</v>
      </c>
      <c r="K58" s="211">
        <v>8.9999999999999993E-3</v>
      </c>
      <c r="L58" s="211">
        <v>8.5000000000000006E-3</v>
      </c>
      <c r="M58" s="211">
        <v>8.9999999999999993E-3</v>
      </c>
      <c r="N58" s="211">
        <v>0.01</v>
      </c>
      <c r="O58" s="215">
        <v>0.01</v>
      </c>
      <c r="P58" s="6"/>
    </row>
    <row r="59" spans="1:16" s="10" customFormat="1" ht="15" customHeight="1" x14ac:dyDescent="0.25">
      <c r="A59" s="30">
        <v>52</v>
      </c>
      <c r="B59" s="31" t="s">
        <v>49</v>
      </c>
      <c r="C59" s="32" t="s">
        <v>13</v>
      </c>
      <c r="D59" s="191" t="s">
        <v>93</v>
      </c>
      <c r="E59" s="192" t="s">
        <v>93</v>
      </c>
      <c r="F59" s="192" t="s">
        <v>93</v>
      </c>
      <c r="G59" s="192" t="s">
        <v>93</v>
      </c>
      <c r="H59" s="192" t="s">
        <v>93</v>
      </c>
      <c r="I59" s="192" t="s">
        <v>94</v>
      </c>
      <c r="J59" s="192" t="s">
        <v>93</v>
      </c>
      <c r="K59" s="192" t="s">
        <v>93</v>
      </c>
      <c r="L59" s="192" t="s">
        <v>93</v>
      </c>
      <c r="M59" s="192" t="s">
        <v>93</v>
      </c>
      <c r="N59" s="192" t="s">
        <v>93</v>
      </c>
      <c r="O59" s="201" t="s">
        <v>93</v>
      </c>
      <c r="P59" s="6"/>
    </row>
    <row r="60" spans="1:16" s="10" customFormat="1" ht="15" customHeight="1" x14ac:dyDescent="0.25">
      <c r="A60" s="30">
        <v>53</v>
      </c>
      <c r="B60" s="31" t="s">
        <v>50</v>
      </c>
      <c r="C60" s="32" t="s">
        <v>13</v>
      </c>
      <c r="D60" s="190" t="s">
        <v>93</v>
      </c>
      <c r="E60" s="185" t="s">
        <v>93</v>
      </c>
      <c r="F60" s="185" t="s">
        <v>93</v>
      </c>
      <c r="G60" s="185" t="s">
        <v>93</v>
      </c>
      <c r="H60" s="185" t="s">
        <v>93</v>
      </c>
      <c r="I60" s="185" t="s">
        <v>93</v>
      </c>
      <c r="J60" s="185" t="s">
        <v>93</v>
      </c>
      <c r="K60" s="185" t="s">
        <v>93</v>
      </c>
      <c r="L60" s="185" t="s">
        <v>93</v>
      </c>
      <c r="M60" s="185" t="s">
        <v>93</v>
      </c>
      <c r="N60" s="185" t="s">
        <v>93</v>
      </c>
      <c r="O60" s="195" t="s">
        <v>93</v>
      </c>
      <c r="P60" s="6"/>
    </row>
    <row r="61" spans="1:16" s="10" customFormat="1" ht="15" customHeight="1" x14ac:dyDescent="0.25">
      <c r="A61" s="30">
        <v>54</v>
      </c>
      <c r="B61" s="31" t="s">
        <v>51</v>
      </c>
      <c r="C61" s="32" t="s">
        <v>13</v>
      </c>
      <c r="D61" s="190" t="s">
        <v>93</v>
      </c>
      <c r="E61" s="185" t="s">
        <v>93</v>
      </c>
      <c r="F61" s="185" t="s">
        <v>93</v>
      </c>
      <c r="G61" s="185" t="s">
        <v>93</v>
      </c>
      <c r="H61" s="185" t="s">
        <v>93</v>
      </c>
      <c r="I61" s="185" t="s">
        <v>94</v>
      </c>
      <c r="J61" s="185" t="s">
        <v>93</v>
      </c>
      <c r="K61" s="185" t="s">
        <v>94</v>
      </c>
      <c r="L61" s="185" t="s">
        <v>94</v>
      </c>
      <c r="M61" s="185" t="s">
        <v>94</v>
      </c>
      <c r="N61" s="185" t="s">
        <v>94</v>
      </c>
      <c r="O61" s="195" t="s">
        <v>94</v>
      </c>
      <c r="P61" s="6"/>
    </row>
    <row r="62" spans="1:16" s="10" customFormat="1" ht="15" customHeight="1" x14ac:dyDescent="0.25">
      <c r="A62" s="30">
        <v>55</v>
      </c>
      <c r="B62" s="31" t="s">
        <v>52</v>
      </c>
      <c r="C62" s="32" t="s">
        <v>13</v>
      </c>
      <c r="D62" s="190" t="s">
        <v>93</v>
      </c>
      <c r="E62" s="185" t="s">
        <v>93</v>
      </c>
      <c r="F62" s="185" t="s">
        <v>93</v>
      </c>
      <c r="G62" s="185" t="s">
        <v>93</v>
      </c>
      <c r="H62" s="185" t="s">
        <v>93</v>
      </c>
      <c r="I62" s="185" t="s">
        <v>93</v>
      </c>
      <c r="J62" s="185" t="s">
        <v>93</v>
      </c>
      <c r="K62" s="185" t="s">
        <v>93</v>
      </c>
      <c r="L62" s="185" t="s">
        <v>93</v>
      </c>
      <c r="M62" s="185" t="s">
        <v>93</v>
      </c>
      <c r="N62" s="185" t="s">
        <v>93</v>
      </c>
      <c r="O62" s="195" t="s">
        <v>93</v>
      </c>
      <c r="P62" s="6"/>
    </row>
    <row r="63" spans="1:16" s="10" customFormat="1" ht="15" customHeight="1" x14ac:dyDescent="0.25">
      <c r="A63" s="30">
        <v>56</v>
      </c>
      <c r="B63" s="31" t="s">
        <v>53</v>
      </c>
      <c r="C63" s="32" t="s">
        <v>13</v>
      </c>
      <c r="D63" s="190" t="s">
        <v>93</v>
      </c>
      <c r="E63" s="185" t="s">
        <v>93</v>
      </c>
      <c r="F63" s="185" t="s">
        <v>93</v>
      </c>
      <c r="G63" s="185" t="s">
        <v>93</v>
      </c>
      <c r="H63" s="185" t="s">
        <v>93</v>
      </c>
      <c r="I63" s="185" t="s">
        <v>93</v>
      </c>
      <c r="J63" s="185" t="s">
        <v>93</v>
      </c>
      <c r="K63" s="185" t="s">
        <v>93</v>
      </c>
      <c r="L63" s="185" t="s">
        <v>93</v>
      </c>
      <c r="M63" s="185" t="s">
        <v>93</v>
      </c>
      <c r="N63" s="185" t="s">
        <v>93</v>
      </c>
      <c r="O63" s="195" t="s">
        <v>93</v>
      </c>
      <c r="P63" s="6"/>
    </row>
    <row r="64" spans="1:16" s="10" customFormat="1" ht="15" customHeight="1" x14ac:dyDescent="0.25">
      <c r="A64" s="30">
        <v>57</v>
      </c>
      <c r="B64" s="31" t="s">
        <v>54</v>
      </c>
      <c r="C64" s="32" t="s">
        <v>13</v>
      </c>
      <c r="D64" s="190" t="s">
        <v>93</v>
      </c>
      <c r="E64" s="185" t="s">
        <v>93</v>
      </c>
      <c r="F64" s="185" t="s">
        <v>93</v>
      </c>
      <c r="G64" s="185" t="s">
        <v>93</v>
      </c>
      <c r="H64" s="185" t="s">
        <v>93</v>
      </c>
      <c r="I64" s="185" t="s">
        <v>94</v>
      </c>
      <c r="J64" s="185" t="s">
        <v>93</v>
      </c>
      <c r="K64" s="185" t="s">
        <v>93</v>
      </c>
      <c r="L64" s="185" t="s">
        <v>93</v>
      </c>
      <c r="M64" s="185" t="s">
        <v>93</v>
      </c>
      <c r="N64" s="185" t="s">
        <v>93</v>
      </c>
      <c r="O64" s="195" t="s">
        <v>93</v>
      </c>
      <c r="P64" s="6"/>
    </row>
    <row r="65" spans="1:25" s="10" customFormat="1" ht="15" customHeight="1" x14ac:dyDescent="0.25">
      <c r="A65" s="30">
        <v>58</v>
      </c>
      <c r="B65" s="31" t="s">
        <v>55</v>
      </c>
      <c r="C65" s="32" t="s">
        <v>13</v>
      </c>
      <c r="D65" s="190" t="s">
        <v>93</v>
      </c>
      <c r="E65" s="185" t="s">
        <v>93</v>
      </c>
      <c r="F65" s="185" t="s">
        <v>94</v>
      </c>
      <c r="G65" s="185" t="s">
        <v>94</v>
      </c>
      <c r="H65" s="185" t="s">
        <v>94</v>
      </c>
      <c r="I65" s="185" t="s">
        <v>94</v>
      </c>
      <c r="J65" s="185" t="s">
        <v>94</v>
      </c>
      <c r="K65" s="185" t="s">
        <v>94</v>
      </c>
      <c r="L65" s="185" t="s">
        <v>94</v>
      </c>
      <c r="M65" s="185" t="s">
        <v>94</v>
      </c>
      <c r="N65" s="185" t="s">
        <v>94</v>
      </c>
      <c r="O65" s="195" t="s">
        <v>94</v>
      </c>
      <c r="P65" s="6"/>
    </row>
    <row r="66" spans="1:25" s="10" customFormat="1" ht="15" customHeight="1" x14ac:dyDescent="0.25">
      <c r="A66" s="30">
        <v>59</v>
      </c>
      <c r="B66" s="31" t="s">
        <v>56</v>
      </c>
      <c r="C66" s="32" t="s">
        <v>13</v>
      </c>
      <c r="D66" s="190" t="s">
        <v>93</v>
      </c>
      <c r="E66" s="185" t="s">
        <v>94</v>
      </c>
      <c r="F66" s="185" t="s">
        <v>94</v>
      </c>
      <c r="G66" s="185" t="s">
        <v>94</v>
      </c>
      <c r="H66" s="185" t="s">
        <v>94</v>
      </c>
      <c r="I66" s="185" t="s">
        <v>94</v>
      </c>
      <c r="J66" s="185" t="s">
        <v>94</v>
      </c>
      <c r="K66" s="185" t="s">
        <v>94</v>
      </c>
      <c r="L66" s="185" t="s">
        <v>94</v>
      </c>
      <c r="M66" s="185" t="s">
        <v>94</v>
      </c>
      <c r="N66" s="185" t="s">
        <v>94</v>
      </c>
      <c r="O66" s="195" t="s">
        <v>94</v>
      </c>
      <c r="P66" s="6"/>
    </row>
    <row r="67" spans="1:25" s="10" customFormat="1" ht="15" customHeight="1" x14ac:dyDescent="0.25">
      <c r="A67" s="30">
        <v>60</v>
      </c>
      <c r="B67" s="31" t="s">
        <v>57</v>
      </c>
      <c r="C67" s="32" t="s">
        <v>13</v>
      </c>
      <c r="D67" s="190" t="s">
        <v>93</v>
      </c>
      <c r="E67" s="185" t="s">
        <v>94</v>
      </c>
      <c r="F67" s="185" t="s">
        <v>94</v>
      </c>
      <c r="G67" s="185" t="s">
        <v>94</v>
      </c>
      <c r="H67" s="185" t="s">
        <v>94</v>
      </c>
      <c r="I67" s="185" t="s">
        <v>94</v>
      </c>
      <c r="J67" s="185" t="s">
        <v>94</v>
      </c>
      <c r="K67" s="185" t="s">
        <v>94</v>
      </c>
      <c r="L67" s="185" t="s">
        <v>94</v>
      </c>
      <c r="M67" s="185" t="s">
        <v>94</v>
      </c>
      <c r="N67" s="185" t="s">
        <v>94</v>
      </c>
      <c r="O67" s="195" t="s">
        <v>94</v>
      </c>
      <c r="P67" s="6"/>
    </row>
    <row r="68" spans="1:25" s="10" customFormat="1" ht="15" customHeight="1" x14ac:dyDescent="0.25">
      <c r="A68" s="30">
        <v>61</v>
      </c>
      <c r="B68" s="31" t="s">
        <v>58</v>
      </c>
      <c r="C68" s="32" t="s">
        <v>13</v>
      </c>
      <c r="D68" s="190" t="s">
        <v>93</v>
      </c>
      <c r="E68" s="185" t="s">
        <v>94</v>
      </c>
      <c r="F68" s="185" t="s">
        <v>94</v>
      </c>
      <c r="G68" s="185" t="s">
        <v>94</v>
      </c>
      <c r="H68" s="185" t="s">
        <v>94</v>
      </c>
      <c r="I68" s="185" t="s">
        <v>94</v>
      </c>
      <c r="J68" s="185" t="s">
        <v>94</v>
      </c>
      <c r="K68" s="185" t="s">
        <v>94</v>
      </c>
      <c r="L68" s="185" t="s">
        <v>94</v>
      </c>
      <c r="M68" s="185" t="s">
        <v>94</v>
      </c>
      <c r="N68" s="185" t="s">
        <v>94</v>
      </c>
      <c r="O68" s="195" t="s">
        <v>94</v>
      </c>
      <c r="P68" s="6"/>
    </row>
    <row r="69" spans="1:25" s="10" customFormat="1" ht="15" customHeight="1" x14ac:dyDescent="0.25">
      <c r="A69" s="30">
        <v>62</v>
      </c>
      <c r="B69" s="31" t="s">
        <v>59</v>
      </c>
      <c r="C69" s="32" t="s">
        <v>13</v>
      </c>
      <c r="D69" s="190" t="s">
        <v>93</v>
      </c>
      <c r="E69" s="185" t="s">
        <v>94</v>
      </c>
      <c r="F69" s="185" t="s">
        <v>94</v>
      </c>
      <c r="G69" s="185" t="s">
        <v>94</v>
      </c>
      <c r="H69" s="185" t="s">
        <v>94</v>
      </c>
      <c r="I69" s="185" t="s">
        <v>94</v>
      </c>
      <c r="J69" s="185" t="s">
        <v>94</v>
      </c>
      <c r="K69" s="185" t="s">
        <v>94</v>
      </c>
      <c r="L69" s="185" t="s">
        <v>94</v>
      </c>
      <c r="M69" s="185" t="s">
        <v>94</v>
      </c>
      <c r="N69" s="185" t="s">
        <v>94</v>
      </c>
      <c r="O69" s="195" t="s">
        <v>94</v>
      </c>
      <c r="P69" s="6"/>
    </row>
    <row r="70" spans="1:25" s="10" customFormat="1" ht="15" customHeight="1" x14ac:dyDescent="0.25">
      <c r="A70" s="30">
        <v>63</v>
      </c>
      <c r="B70" s="31" t="s">
        <v>60</v>
      </c>
      <c r="C70" s="32" t="s">
        <v>13</v>
      </c>
      <c r="D70" s="190" t="s">
        <v>93</v>
      </c>
      <c r="E70" s="185" t="s">
        <v>93</v>
      </c>
      <c r="F70" s="185" t="s">
        <v>93</v>
      </c>
      <c r="G70" s="185" t="s">
        <v>93</v>
      </c>
      <c r="H70" s="185" t="s">
        <v>93</v>
      </c>
      <c r="I70" s="185" t="s">
        <v>93</v>
      </c>
      <c r="J70" s="185" t="s">
        <v>93</v>
      </c>
      <c r="K70" s="185" t="s">
        <v>93</v>
      </c>
      <c r="L70" s="185" t="s">
        <v>93</v>
      </c>
      <c r="M70" s="185" t="s">
        <v>93</v>
      </c>
      <c r="N70" s="185" t="s">
        <v>93</v>
      </c>
      <c r="O70" s="195" t="s">
        <v>93</v>
      </c>
      <c r="P70" s="6"/>
    </row>
    <row r="71" spans="1:25" s="10" customFormat="1" ht="15" customHeight="1" x14ac:dyDescent="0.25">
      <c r="A71" s="30">
        <v>64</v>
      </c>
      <c r="B71" s="31" t="s">
        <v>61</v>
      </c>
      <c r="C71" s="32" t="s">
        <v>13</v>
      </c>
      <c r="D71" s="190" t="s">
        <v>94</v>
      </c>
      <c r="E71" s="185" t="s">
        <v>94</v>
      </c>
      <c r="F71" s="185" t="s">
        <v>94</v>
      </c>
      <c r="G71" s="185" t="s">
        <v>94</v>
      </c>
      <c r="H71" s="185" t="s">
        <v>94</v>
      </c>
      <c r="I71" s="185" t="s">
        <v>94</v>
      </c>
      <c r="J71" s="185" t="s">
        <v>94</v>
      </c>
      <c r="K71" s="185" t="s">
        <v>94</v>
      </c>
      <c r="L71" s="185" t="s">
        <v>94</v>
      </c>
      <c r="M71" s="185" t="s">
        <v>94</v>
      </c>
      <c r="N71" s="185" t="s">
        <v>94</v>
      </c>
      <c r="O71" s="195" t="s">
        <v>94</v>
      </c>
      <c r="P71" s="6"/>
    </row>
    <row r="72" spans="1:25" s="10" customFormat="1" ht="15" customHeight="1" x14ac:dyDescent="0.25">
      <c r="A72" s="30">
        <v>65</v>
      </c>
      <c r="B72" s="31" t="s">
        <v>62</v>
      </c>
      <c r="C72" s="32" t="s">
        <v>13</v>
      </c>
      <c r="D72" s="190" t="s">
        <v>94</v>
      </c>
      <c r="E72" s="185" t="s">
        <v>94</v>
      </c>
      <c r="F72" s="185" t="s">
        <v>94</v>
      </c>
      <c r="G72" s="185" t="s">
        <v>94</v>
      </c>
      <c r="H72" s="185" t="s">
        <v>94</v>
      </c>
      <c r="I72" s="185" t="s">
        <v>94</v>
      </c>
      <c r="J72" s="185" t="s">
        <v>94</v>
      </c>
      <c r="K72" s="185" t="s">
        <v>94</v>
      </c>
      <c r="L72" s="185" t="s">
        <v>94</v>
      </c>
      <c r="M72" s="185" t="s">
        <v>94</v>
      </c>
      <c r="N72" s="185" t="s">
        <v>94</v>
      </c>
      <c r="O72" s="195" t="s">
        <v>94</v>
      </c>
      <c r="P72" s="6"/>
    </row>
    <row r="73" spans="1:25" s="10" customFormat="1" ht="15" customHeight="1" x14ac:dyDescent="0.25">
      <c r="A73" s="30">
        <v>66</v>
      </c>
      <c r="B73" s="31" t="s">
        <v>63</v>
      </c>
      <c r="C73" s="32" t="s">
        <v>13</v>
      </c>
      <c r="D73" s="190" t="s">
        <v>94</v>
      </c>
      <c r="E73" s="185" t="s">
        <v>94</v>
      </c>
      <c r="F73" s="185" t="s">
        <v>94</v>
      </c>
      <c r="G73" s="185" t="s">
        <v>94</v>
      </c>
      <c r="H73" s="185" t="s">
        <v>94</v>
      </c>
      <c r="I73" s="185" t="s">
        <v>94</v>
      </c>
      <c r="J73" s="185" t="s">
        <v>94</v>
      </c>
      <c r="K73" s="185" t="s">
        <v>94</v>
      </c>
      <c r="L73" s="185" t="s">
        <v>94</v>
      </c>
      <c r="M73" s="185" t="s">
        <v>94</v>
      </c>
      <c r="N73" s="185" t="s">
        <v>94</v>
      </c>
      <c r="O73" s="195" t="s">
        <v>94</v>
      </c>
      <c r="P73" s="6"/>
    </row>
    <row r="74" spans="1:25" s="10" customFormat="1" ht="15" customHeight="1" x14ac:dyDescent="0.25">
      <c r="A74" s="30">
        <v>67</v>
      </c>
      <c r="B74" s="31" t="s">
        <v>64</v>
      </c>
      <c r="C74" s="32" t="s">
        <v>13</v>
      </c>
      <c r="D74" s="190" t="s">
        <v>94</v>
      </c>
      <c r="E74" s="185" t="s">
        <v>94</v>
      </c>
      <c r="F74" s="185" t="s">
        <v>94</v>
      </c>
      <c r="G74" s="185" t="s">
        <v>94</v>
      </c>
      <c r="H74" s="185" t="s">
        <v>94</v>
      </c>
      <c r="I74" s="185" t="s">
        <v>94</v>
      </c>
      <c r="J74" s="185" t="s">
        <v>94</v>
      </c>
      <c r="K74" s="185" t="s">
        <v>94</v>
      </c>
      <c r="L74" s="185" t="s">
        <v>94</v>
      </c>
      <c r="M74" s="185" t="s">
        <v>93</v>
      </c>
      <c r="N74" s="185" t="s">
        <v>94</v>
      </c>
      <c r="O74" s="195" t="s">
        <v>94</v>
      </c>
      <c r="P74" s="6"/>
    </row>
    <row r="75" spans="1:25" s="10" customFormat="1" ht="15" customHeight="1" x14ac:dyDescent="0.25">
      <c r="A75" s="30">
        <v>68</v>
      </c>
      <c r="B75" s="31" t="s">
        <v>65</v>
      </c>
      <c r="C75" s="32" t="s">
        <v>13</v>
      </c>
      <c r="D75" s="190" t="s">
        <v>93</v>
      </c>
      <c r="E75" s="185" t="s">
        <v>93</v>
      </c>
      <c r="F75" s="185" t="s">
        <v>93</v>
      </c>
      <c r="G75" s="185" t="s">
        <v>93</v>
      </c>
      <c r="H75" s="185" t="s">
        <v>93</v>
      </c>
      <c r="I75" s="185" t="s">
        <v>94</v>
      </c>
      <c r="J75" s="185" t="s">
        <v>94</v>
      </c>
      <c r="K75" s="185" t="s">
        <v>94</v>
      </c>
      <c r="L75" s="185" t="s">
        <v>94</v>
      </c>
      <c r="M75" s="185" t="s">
        <v>94</v>
      </c>
      <c r="N75" s="185" t="s">
        <v>93</v>
      </c>
      <c r="O75" s="195" t="s">
        <v>93</v>
      </c>
      <c r="P75" s="6"/>
    </row>
    <row r="76" spans="1:25" s="10" customFormat="1" ht="15" customHeight="1" x14ac:dyDescent="0.3">
      <c r="A76" s="30">
        <v>69</v>
      </c>
      <c r="B76" s="31" t="s">
        <v>66</v>
      </c>
      <c r="C76" s="32" t="s">
        <v>13</v>
      </c>
      <c r="D76" s="190" t="s">
        <v>93</v>
      </c>
      <c r="E76" s="185" t="s">
        <v>94</v>
      </c>
      <c r="F76" s="185" t="s">
        <v>94</v>
      </c>
      <c r="G76" s="185" t="s">
        <v>93</v>
      </c>
      <c r="H76" s="185" t="s">
        <v>93</v>
      </c>
      <c r="I76" s="185" t="s">
        <v>94</v>
      </c>
      <c r="J76" s="185" t="s">
        <v>93</v>
      </c>
      <c r="K76" s="185" t="s">
        <v>93</v>
      </c>
      <c r="L76" s="185" t="s">
        <v>93</v>
      </c>
      <c r="M76" s="185" t="s">
        <v>93</v>
      </c>
      <c r="N76" s="185" t="s">
        <v>94</v>
      </c>
      <c r="O76" s="195" t="s">
        <v>93</v>
      </c>
      <c r="P76" s="61"/>
      <c r="Q76" s="61"/>
      <c r="R76" s="61"/>
      <c r="S76" s="61"/>
      <c r="T76" s="61"/>
      <c r="U76" s="61"/>
      <c r="V76" s="61"/>
      <c r="W76" s="61"/>
      <c r="X76" s="61"/>
      <c r="Y76" s="61"/>
    </row>
    <row r="77" spans="1:25" s="10" customFormat="1" ht="15" customHeight="1" thickBot="1" x14ac:dyDescent="0.3">
      <c r="A77" s="30">
        <v>70</v>
      </c>
      <c r="B77" s="31" t="s">
        <v>67</v>
      </c>
      <c r="C77" s="32" t="s">
        <v>13</v>
      </c>
      <c r="D77" s="216" t="s">
        <v>93</v>
      </c>
      <c r="E77" s="217" t="s">
        <v>94</v>
      </c>
      <c r="F77" s="217" t="s">
        <v>94</v>
      </c>
      <c r="G77" s="217" t="s">
        <v>94</v>
      </c>
      <c r="H77" s="217" t="s">
        <v>94</v>
      </c>
      <c r="I77" s="217" t="s">
        <v>94</v>
      </c>
      <c r="J77" s="217" t="s">
        <v>94</v>
      </c>
      <c r="K77" s="217" t="s">
        <v>94</v>
      </c>
      <c r="L77" s="217" t="s">
        <v>94</v>
      </c>
      <c r="M77" s="217" t="s">
        <v>94</v>
      </c>
      <c r="N77" s="217" t="s">
        <v>94</v>
      </c>
      <c r="O77" s="218" t="s">
        <v>94</v>
      </c>
      <c r="P77" s="6"/>
    </row>
    <row r="78" spans="1:25" s="10" customFormat="1" ht="15" customHeight="1" x14ac:dyDescent="0.25">
      <c r="A78" s="33">
        <v>71</v>
      </c>
      <c r="B78" s="34" t="s">
        <v>68</v>
      </c>
      <c r="C78" s="35" t="s">
        <v>69</v>
      </c>
      <c r="D78" s="222">
        <v>2150</v>
      </c>
      <c r="E78" s="220">
        <v>2450</v>
      </c>
      <c r="F78" s="220">
        <v>2367</v>
      </c>
      <c r="G78" s="220">
        <v>1430</v>
      </c>
      <c r="H78" s="220">
        <v>3720</v>
      </c>
      <c r="I78" s="220">
        <v>179925</v>
      </c>
      <c r="J78" s="220">
        <v>6200</v>
      </c>
      <c r="K78" s="220">
        <v>5480</v>
      </c>
      <c r="L78" s="220">
        <v>6725</v>
      </c>
      <c r="M78" s="220">
        <v>2443</v>
      </c>
      <c r="N78" s="220">
        <v>6400</v>
      </c>
      <c r="O78" s="225">
        <v>4125</v>
      </c>
      <c r="P78" s="6"/>
    </row>
    <row r="79" spans="1:25" s="10" customFormat="1" ht="15.75" customHeight="1" x14ac:dyDescent="0.25">
      <c r="A79" s="33">
        <v>72</v>
      </c>
      <c r="B79" s="34" t="s">
        <v>70</v>
      </c>
      <c r="C79" s="35" t="s">
        <v>69</v>
      </c>
      <c r="D79" s="223">
        <v>1300</v>
      </c>
      <c r="E79" s="219">
        <v>1500</v>
      </c>
      <c r="F79" s="219">
        <v>1200</v>
      </c>
      <c r="G79" s="219">
        <v>650</v>
      </c>
      <c r="H79" s="219">
        <v>3050</v>
      </c>
      <c r="I79" s="219">
        <v>3450</v>
      </c>
      <c r="J79" s="219">
        <v>5400</v>
      </c>
      <c r="K79" s="219">
        <v>500</v>
      </c>
      <c r="L79" s="219">
        <v>2100</v>
      </c>
      <c r="M79" s="219">
        <v>1200</v>
      </c>
      <c r="N79" s="219">
        <v>13000</v>
      </c>
      <c r="O79" s="226">
        <v>4900</v>
      </c>
      <c r="P79" s="6"/>
    </row>
    <row r="80" spans="1:25" s="10" customFormat="1" ht="13.5" customHeight="1" x14ac:dyDescent="0.25">
      <c r="A80" s="33">
        <v>73</v>
      </c>
      <c r="B80" s="34" t="s">
        <v>71</v>
      </c>
      <c r="C80" s="36" t="s">
        <v>72</v>
      </c>
      <c r="D80" s="223">
        <v>4075</v>
      </c>
      <c r="E80" s="219">
        <v>3900</v>
      </c>
      <c r="F80" s="219">
        <v>4433</v>
      </c>
      <c r="G80" s="219">
        <v>3450</v>
      </c>
      <c r="H80" s="219">
        <v>5200</v>
      </c>
      <c r="I80" s="219">
        <v>4333</v>
      </c>
      <c r="J80" s="219">
        <v>6000</v>
      </c>
      <c r="K80" s="219">
        <v>17100</v>
      </c>
      <c r="L80" s="219">
        <v>6225</v>
      </c>
      <c r="M80" s="219">
        <v>6775</v>
      </c>
      <c r="N80" s="219">
        <v>9900</v>
      </c>
      <c r="O80" s="226">
        <v>9400</v>
      </c>
      <c r="P80" s="6"/>
    </row>
    <row r="81" spans="1:16" s="10" customFormat="1" ht="14.25" customHeight="1" thickBot="1" x14ac:dyDescent="0.3">
      <c r="A81" s="33">
        <v>74</v>
      </c>
      <c r="B81" s="34" t="s">
        <v>73</v>
      </c>
      <c r="C81" s="36" t="s">
        <v>72</v>
      </c>
      <c r="D81" s="224">
        <v>320</v>
      </c>
      <c r="E81" s="221">
        <v>1800</v>
      </c>
      <c r="F81" s="221">
        <v>1667</v>
      </c>
      <c r="G81" s="221">
        <v>485</v>
      </c>
      <c r="H81" s="221">
        <v>1060</v>
      </c>
      <c r="I81" s="221">
        <v>655</v>
      </c>
      <c r="J81" s="221">
        <v>533</v>
      </c>
      <c r="K81" s="221">
        <v>105</v>
      </c>
      <c r="L81" s="221">
        <v>333</v>
      </c>
      <c r="M81" s="221">
        <v>375</v>
      </c>
      <c r="N81" s="221">
        <v>528</v>
      </c>
      <c r="O81" s="227">
        <v>178</v>
      </c>
      <c r="P81" s="6"/>
    </row>
    <row r="82" spans="1:16" s="10" customFormat="1" ht="12" customHeight="1" thickBot="1" x14ac:dyDescent="0.3">
      <c r="A82" s="33">
        <v>75</v>
      </c>
      <c r="B82" s="34" t="s">
        <v>74</v>
      </c>
      <c r="C82" s="36" t="s">
        <v>72</v>
      </c>
      <c r="D82" s="71"/>
      <c r="E82" s="58"/>
      <c r="F82" s="58"/>
      <c r="G82" s="58"/>
      <c r="H82" s="58"/>
      <c r="I82" s="58"/>
      <c r="J82" s="58"/>
      <c r="K82" s="58"/>
      <c r="L82" s="58"/>
      <c r="M82" s="183" t="s">
        <v>93</v>
      </c>
      <c r="N82" s="183" t="s">
        <v>93</v>
      </c>
      <c r="O82" s="58"/>
      <c r="P82" s="6"/>
    </row>
    <row r="83" spans="1:16" s="10" customFormat="1" ht="17.25" customHeight="1" x14ac:dyDescent="0.25">
      <c r="A83" s="30">
        <v>76</v>
      </c>
      <c r="B83" s="31" t="s">
        <v>75</v>
      </c>
      <c r="C83" s="56" t="s">
        <v>76</v>
      </c>
      <c r="D83" s="222">
        <v>167</v>
      </c>
      <c r="E83" s="220">
        <v>243</v>
      </c>
      <c r="F83" s="220">
        <v>474</v>
      </c>
      <c r="G83" s="220">
        <v>629</v>
      </c>
      <c r="H83" s="220">
        <v>314</v>
      </c>
      <c r="I83" s="220">
        <v>327</v>
      </c>
      <c r="J83" s="220">
        <v>383</v>
      </c>
      <c r="K83" s="220">
        <v>272</v>
      </c>
      <c r="L83" s="220">
        <v>199</v>
      </c>
      <c r="M83" s="220">
        <v>158</v>
      </c>
      <c r="N83" s="220">
        <v>137</v>
      </c>
      <c r="O83" s="225">
        <v>188</v>
      </c>
      <c r="P83" s="6"/>
    </row>
    <row r="84" spans="1:16" s="10" customFormat="1" ht="20.25" customHeight="1" x14ac:dyDescent="0.25">
      <c r="A84" s="30">
        <v>77</v>
      </c>
      <c r="B84" s="31" t="s">
        <v>77</v>
      </c>
      <c r="C84" s="56" t="s">
        <v>76</v>
      </c>
      <c r="D84" s="223">
        <v>36</v>
      </c>
      <c r="E84" s="228">
        <v>112</v>
      </c>
      <c r="F84" s="228">
        <v>284</v>
      </c>
      <c r="G84" s="228">
        <v>529</v>
      </c>
      <c r="H84" s="228">
        <v>381</v>
      </c>
      <c r="I84" s="228">
        <v>74</v>
      </c>
      <c r="J84" s="228">
        <v>105</v>
      </c>
      <c r="K84" s="228">
        <v>104</v>
      </c>
      <c r="L84" s="228">
        <v>25</v>
      </c>
      <c r="M84" s="228">
        <v>53</v>
      </c>
      <c r="N84" s="228">
        <v>54</v>
      </c>
      <c r="O84" s="226">
        <v>39</v>
      </c>
      <c r="P84" s="6"/>
    </row>
    <row r="85" spans="1:16" s="10" customFormat="1" ht="21" customHeight="1" x14ac:dyDescent="0.25">
      <c r="A85" s="30">
        <v>78</v>
      </c>
      <c r="B85" s="31" t="s">
        <v>78</v>
      </c>
      <c r="C85" s="57" t="s">
        <v>76</v>
      </c>
      <c r="D85" s="223">
        <v>16</v>
      </c>
      <c r="E85" s="228">
        <v>46</v>
      </c>
      <c r="F85" s="228">
        <v>101</v>
      </c>
      <c r="G85" s="228">
        <v>104</v>
      </c>
      <c r="H85" s="228">
        <v>87</v>
      </c>
      <c r="I85" s="228">
        <v>74</v>
      </c>
      <c r="J85" s="228">
        <v>378</v>
      </c>
      <c r="K85" s="228">
        <v>325</v>
      </c>
      <c r="L85" s="228">
        <v>11</v>
      </c>
      <c r="M85" s="228">
        <v>18</v>
      </c>
      <c r="N85" s="228">
        <v>38</v>
      </c>
      <c r="O85" s="226">
        <v>15</v>
      </c>
      <c r="P85" s="6"/>
    </row>
    <row r="86" spans="1:16" s="10" customFormat="1" ht="19.5" customHeight="1" thickBot="1" x14ac:dyDescent="0.3">
      <c r="A86" s="30">
        <v>79</v>
      </c>
      <c r="B86" s="31" t="s">
        <v>79</v>
      </c>
      <c r="C86" s="57" t="s">
        <v>76</v>
      </c>
      <c r="D86" s="224">
        <v>280</v>
      </c>
      <c r="E86" s="221">
        <v>494</v>
      </c>
      <c r="F86" s="221">
        <v>1121</v>
      </c>
      <c r="G86" s="221">
        <v>1406</v>
      </c>
      <c r="H86" s="221">
        <v>904</v>
      </c>
      <c r="I86" s="221">
        <v>512</v>
      </c>
      <c r="J86" s="221">
        <v>891</v>
      </c>
      <c r="K86" s="221">
        <v>746</v>
      </c>
      <c r="L86" s="221">
        <v>253</v>
      </c>
      <c r="M86" s="221">
        <v>261</v>
      </c>
      <c r="N86" s="221">
        <v>257</v>
      </c>
      <c r="O86" s="227">
        <v>353</v>
      </c>
      <c r="P86" s="6"/>
    </row>
    <row r="87" spans="1:16" s="10" customFormat="1" ht="20.25" customHeight="1" x14ac:dyDescent="0.25">
      <c r="A87" s="30">
        <v>80</v>
      </c>
      <c r="B87" s="31" t="s">
        <v>80</v>
      </c>
      <c r="C87" s="57" t="s">
        <v>13</v>
      </c>
      <c r="D87" s="59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"/>
    </row>
    <row r="88" spans="1:16" s="10" customFormat="1" ht="15" customHeight="1" x14ac:dyDescent="0.25">
      <c r="A88" s="11"/>
      <c r="B88" s="12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7"/>
      <c r="N88" s="17"/>
      <c r="O88" s="14"/>
    </row>
    <row r="89" spans="1:16" s="10" customFormat="1" ht="15" customHeight="1" x14ac:dyDescent="0.25">
      <c r="A89" s="337"/>
      <c r="B89" s="337"/>
      <c r="C89" s="337"/>
      <c r="D89" s="337"/>
      <c r="E89" s="337"/>
      <c r="F89" s="337"/>
      <c r="G89" s="337"/>
      <c r="H89" s="337"/>
      <c r="I89" s="337"/>
      <c r="J89" s="337"/>
      <c r="K89" s="337"/>
      <c r="L89" s="337"/>
      <c r="M89" s="17"/>
      <c r="N89" s="17"/>
    </row>
    <row r="90" spans="1:16" s="10" customFormat="1" ht="15" customHeight="1" x14ac:dyDescent="0.25">
      <c r="B90" s="15"/>
      <c r="C90" s="16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</row>
    <row r="91" spans="1:16" s="10" customFormat="1" ht="15" customHeight="1" x14ac:dyDescent="0.25">
      <c r="B91" s="15"/>
      <c r="C91" s="16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</row>
    <row r="92" spans="1:16" s="10" customFormat="1" ht="15" customHeight="1" x14ac:dyDescent="0.25">
      <c r="B92" s="15"/>
      <c r="C92" s="16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</row>
    <row r="93" spans="1:16" s="10" customFormat="1" ht="15" customHeight="1" x14ac:dyDescent="0.25">
      <c r="B93" s="15"/>
      <c r="C93" s="16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</row>
    <row r="94" spans="1:16" s="10" customFormat="1" ht="15" customHeight="1" x14ac:dyDescent="0.25">
      <c r="B94" s="15"/>
      <c r="C94" s="16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</row>
    <row r="95" spans="1:16" s="10" customFormat="1" ht="15" customHeight="1" x14ac:dyDescent="0.25">
      <c r="B95" s="15"/>
      <c r="C95" s="16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</row>
    <row r="96" spans="1:16" s="10" customFormat="1" ht="15" customHeight="1" x14ac:dyDescent="0.25">
      <c r="B96" s="15"/>
      <c r="C96" s="16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</row>
    <row r="97" spans="2:15" s="10" customFormat="1" ht="15" customHeight="1" x14ac:dyDescent="0.25">
      <c r="B97" s="15"/>
      <c r="C97" s="16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</row>
    <row r="98" spans="2:15" s="10" customFormat="1" ht="15" customHeight="1" x14ac:dyDescent="0.25">
      <c r="B98" s="15"/>
      <c r="C98" s="16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</row>
    <row r="99" spans="2:15" s="10" customFormat="1" ht="15" customHeight="1" x14ac:dyDescent="0.25">
      <c r="B99" s="15"/>
      <c r="C99" s="16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</row>
    <row r="100" spans="2:15" s="10" customFormat="1" ht="15" customHeight="1" x14ac:dyDescent="0.25">
      <c r="B100" s="15"/>
      <c r="C100" s="16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</row>
    <row r="101" spans="2:15" s="10" customFormat="1" ht="15" customHeight="1" x14ac:dyDescent="0.25">
      <c r="B101" s="15"/>
      <c r="C101" s="16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</row>
    <row r="102" spans="2:15" s="10" customFormat="1" ht="15" customHeight="1" x14ac:dyDescent="0.25">
      <c r="B102" s="15"/>
      <c r="C102" s="16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</row>
    <row r="103" spans="2:15" s="10" customFormat="1" ht="15" customHeight="1" x14ac:dyDescent="0.25">
      <c r="B103" s="15"/>
      <c r="C103" s="16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</row>
    <row r="104" spans="2:15" s="10" customFormat="1" ht="15" customHeight="1" x14ac:dyDescent="0.25">
      <c r="B104" s="15"/>
      <c r="C104" s="16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</row>
    <row r="105" spans="2:15" s="10" customFormat="1" ht="15" customHeight="1" x14ac:dyDescent="0.25">
      <c r="B105" s="15"/>
      <c r="C105" s="16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</row>
    <row r="106" spans="2:15" s="10" customFormat="1" ht="15" customHeight="1" x14ac:dyDescent="0.25">
      <c r="B106" s="15"/>
      <c r="C106" s="16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</row>
    <row r="107" spans="2:15" s="10" customFormat="1" ht="15" customHeight="1" x14ac:dyDescent="0.25">
      <c r="B107" s="15"/>
      <c r="C107" s="16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</row>
    <row r="108" spans="2:15" s="10" customFormat="1" ht="15" customHeight="1" x14ac:dyDescent="0.25">
      <c r="B108" s="15"/>
      <c r="C108" s="16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</row>
    <row r="109" spans="2:15" s="10" customFormat="1" ht="15" customHeight="1" x14ac:dyDescent="0.25">
      <c r="B109" s="15"/>
      <c r="C109" s="16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</row>
    <row r="110" spans="2:15" s="10" customFormat="1" ht="15" customHeight="1" x14ac:dyDescent="0.25">
      <c r="B110" s="15"/>
      <c r="C110" s="16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</row>
    <row r="111" spans="2:15" s="10" customFormat="1" ht="15" customHeight="1" x14ac:dyDescent="0.25">
      <c r="B111" s="15"/>
      <c r="C111" s="16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</row>
    <row r="112" spans="2:15" s="10" customFormat="1" ht="15" customHeight="1" x14ac:dyDescent="0.25">
      <c r="B112" s="15"/>
      <c r="C112" s="16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</row>
    <row r="113" spans="2:15" s="10" customFormat="1" ht="15" customHeight="1" x14ac:dyDescent="0.25">
      <c r="B113" s="15"/>
      <c r="C113" s="16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</row>
    <row r="114" spans="2:15" ht="15" customHeight="1" x14ac:dyDescent="0.25"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</row>
    <row r="115" spans="2:15" ht="15" customHeight="1" x14ac:dyDescent="0.25"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</row>
    <row r="116" spans="2:15" ht="15" customHeight="1" x14ac:dyDescent="0.25"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</row>
    <row r="117" spans="2:15" ht="18" customHeight="1" x14ac:dyDescent="0.25"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</row>
    <row r="118" spans="2:15" ht="18" customHeight="1" x14ac:dyDescent="0.25"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</row>
    <row r="119" spans="2:15" ht="18" customHeight="1" x14ac:dyDescent="0.25"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</row>
    <row r="120" spans="2:15" ht="18" customHeight="1" x14ac:dyDescent="0.25"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</row>
    <row r="121" spans="2:15" ht="18" customHeight="1" x14ac:dyDescent="0.25"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</row>
    <row r="122" spans="2:15" ht="18" customHeight="1" x14ac:dyDescent="0.25"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</row>
    <row r="123" spans="2:15" ht="18" customHeight="1" x14ac:dyDescent="0.25"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</row>
    <row r="124" spans="2:15" ht="18" customHeight="1" x14ac:dyDescent="0.25"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</row>
    <row r="125" spans="2:15" ht="18" customHeight="1" x14ac:dyDescent="0.25"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</row>
    <row r="126" spans="2:15" ht="18" customHeight="1" x14ac:dyDescent="0.25"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</row>
    <row r="127" spans="2:15" ht="18" customHeight="1" x14ac:dyDescent="0.25"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</row>
    <row r="128" spans="2:15" ht="18" customHeight="1" x14ac:dyDescent="0.25"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</row>
    <row r="129" spans="4:15" ht="18" customHeight="1" x14ac:dyDescent="0.25"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</row>
    <row r="130" spans="4:15" ht="18" customHeight="1" x14ac:dyDescent="0.25"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</row>
    <row r="131" spans="4:15" ht="18" customHeight="1" x14ac:dyDescent="0.25"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</row>
    <row r="132" spans="4:15" ht="18" customHeight="1" x14ac:dyDescent="0.25"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</row>
    <row r="133" spans="4:15" ht="18" customHeight="1" x14ac:dyDescent="0.25"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</row>
    <row r="134" spans="4:15" ht="18" customHeight="1" x14ac:dyDescent="0.25"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</row>
    <row r="135" spans="4:15" ht="18" customHeight="1" x14ac:dyDescent="0.25"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</row>
    <row r="136" spans="4:15" ht="18" customHeight="1" x14ac:dyDescent="0.25"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</row>
    <row r="137" spans="4:15" ht="18" customHeight="1" x14ac:dyDescent="0.25"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</row>
    <row r="138" spans="4:15" ht="18" customHeight="1" x14ac:dyDescent="0.25"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</row>
    <row r="139" spans="4:15" ht="18" customHeight="1" x14ac:dyDescent="0.25"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</row>
    <row r="140" spans="4:15" ht="18" customHeight="1" x14ac:dyDescent="0.25"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</row>
    <row r="141" spans="4:15" ht="18" customHeight="1" x14ac:dyDescent="0.25"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</row>
    <row r="142" spans="4:15" ht="18" customHeight="1" x14ac:dyDescent="0.25"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</row>
    <row r="143" spans="4:15" ht="18" customHeight="1" x14ac:dyDescent="0.25"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</row>
    <row r="144" spans="4:15" ht="18" customHeight="1" x14ac:dyDescent="0.25"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</row>
    <row r="145" spans="4:15" ht="18" customHeight="1" x14ac:dyDescent="0.25"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</row>
    <row r="146" spans="4:15" ht="18" customHeight="1" x14ac:dyDescent="0.25"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</row>
    <row r="147" spans="4:15" ht="18" customHeight="1" x14ac:dyDescent="0.25"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</row>
    <row r="148" spans="4:15" ht="18" customHeight="1" x14ac:dyDescent="0.25"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</row>
    <row r="149" spans="4:15" ht="18" customHeight="1" x14ac:dyDescent="0.25"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</row>
    <row r="150" spans="4:15" ht="18" customHeight="1" x14ac:dyDescent="0.25"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</row>
    <row r="151" spans="4:15" ht="18" customHeight="1" x14ac:dyDescent="0.25"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</row>
    <row r="152" spans="4:15" ht="18" customHeight="1" x14ac:dyDescent="0.25"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</row>
    <row r="153" spans="4:15" ht="18" customHeight="1" x14ac:dyDescent="0.25"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</row>
    <row r="154" spans="4:15" ht="18" customHeight="1" x14ac:dyDescent="0.25"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</row>
    <row r="155" spans="4:15" ht="18" customHeight="1" x14ac:dyDescent="0.25"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</row>
    <row r="156" spans="4:15" ht="18" customHeight="1" x14ac:dyDescent="0.25"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</row>
    <row r="157" spans="4:15" ht="18" customHeight="1" x14ac:dyDescent="0.25"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</row>
    <row r="158" spans="4:15" ht="18" customHeight="1" x14ac:dyDescent="0.25"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</row>
    <row r="159" spans="4:15" ht="18" customHeight="1" x14ac:dyDescent="0.25"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</row>
    <row r="160" spans="4:15" ht="18" customHeight="1" x14ac:dyDescent="0.25"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</row>
    <row r="161" spans="4:15" ht="18" customHeight="1" x14ac:dyDescent="0.25"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</row>
    <row r="162" spans="4:15" ht="18" customHeight="1" x14ac:dyDescent="0.25"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</row>
    <row r="163" spans="4:15" ht="18" customHeight="1" x14ac:dyDescent="0.25"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</row>
    <row r="164" spans="4:15" ht="18" customHeight="1" x14ac:dyDescent="0.25"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</row>
    <row r="165" spans="4:15" ht="18" customHeight="1" x14ac:dyDescent="0.25"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</row>
    <row r="166" spans="4:15" ht="18" customHeight="1" x14ac:dyDescent="0.25"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</row>
    <row r="167" spans="4:15" ht="18" customHeight="1" x14ac:dyDescent="0.3"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</row>
    <row r="168" spans="4:15" ht="18" customHeight="1" x14ac:dyDescent="0.3"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</row>
    <row r="169" spans="4:15" ht="18" customHeight="1" x14ac:dyDescent="0.3"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</row>
    <row r="170" spans="4:15" ht="18" customHeight="1" x14ac:dyDescent="0.3"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</row>
    <row r="171" spans="4:15" ht="18" customHeight="1" x14ac:dyDescent="0.3"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</row>
    <row r="172" spans="4:15" ht="18" customHeight="1" x14ac:dyDescent="0.3"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</row>
    <row r="173" spans="4:15" ht="18" customHeight="1" x14ac:dyDescent="0.3"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</row>
    <row r="174" spans="4:15" ht="18" customHeight="1" x14ac:dyDescent="0.3"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</row>
    <row r="175" spans="4:15" ht="18" customHeight="1" x14ac:dyDescent="0.3"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</row>
    <row r="176" spans="4:15" ht="18" customHeight="1" x14ac:dyDescent="0.3"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</row>
    <row r="177" spans="4:15" ht="18" customHeight="1" x14ac:dyDescent="0.3"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</row>
    <row r="178" spans="4:15" ht="18" customHeight="1" x14ac:dyDescent="0.3"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</row>
    <row r="179" spans="4:15" ht="18" customHeight="1" x14ac:dyDescent="0.3"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</row>
    <row r="180" spans="4:15" ht="18" customHeight="1" x14ac:dyDescent="0.3"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</row>
    <row r="181" spans="4:15" ht="18" customHeight="1" x14ac:dyDescent="0.3"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</row>
    <row r="182" spans="4:15" ht="18" customHeight="1" x14ac:dyDescent="0.3"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</row>
    <row r="183" spans="4:15" ht="18" customHeight="1" x14ac:dyDescent="0.3"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</row>
    <row r="184" spans="4:15" ht="18" customHeight="1" x14ac:dyDescent="0.3"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</row>
    <row r="185" spans="4:15" ht="18" customHeight="1" x14ac:dyDescent="0.3"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</row>
    <row r="186" spans="4:15" ht="18" customHeight="1" x14ac:dyDescent="0.3"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</row>
    <row r="187" spans="4:15" ht="18" customHeight="1" x14ac:dyDescent="0.3"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</row>
    <row r="188" spans="4:15" ht="18" customHeight="1" x14ac:dyDescent="0.3"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</row>
    <row r="189" spans="4:15" ht="18" customHeight="1" x14ac:dyDescent="0.3"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</row>
    <row r="190" spans="4:15" ht="18" customHeight="1" x14ac:dyDescent="0.3"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</row>
    <row r="191" spans="4:15" ht="18" customHeight="1" x14ac:dyDescent="0.3"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</row>
    <row r="192" spans="4:15" ht="18" customHeight="1" x14ac:dyDescent="0.3"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</row>
    <row r="193" spans="4:15" ht="18" customHeight="1" x14ac:dyDescent="0.3"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</row>
    <row r="194" spans="4:15" ht="18" customHeight="1" x14ac:dyDescent="0.3"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</row>
    <row r="195" spans="4:15" ht="18" customHeight="1" x14ac:dyDescent="0.3"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</row>
    <row r="196" spans="4:15" ht="18" customHeight="1" x14ac:dyDescent="0.3"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</row>
    <row r="197" spans="4:15" ht="18" customHeight="1" x14ac:dyDescent="0.3"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</row>
    <row r="198" spans="4:15" ht="18" customHeight="1" x14ac:dyDescent="0.3"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</row>
    <row r="199" spans="4:15" ht="18" customHeight="1" x14ac:dyDescent="0.3"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</row>
    <row r="200" spans="4:15" ht="18" customHeight="1" x14ac:dyDescent="0.3"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</row>
    <row r="201" spans="4:15" ht="18" customHeight="1" x14ac:dyDescent="0.3"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</row>
    <row r="202" spans="4:15" ht="18" customHeight="1" x14ac:dyDescent="0.3"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</row>
    <row r="203" spans="4:15" ht="18" customHeight="1" x14ac:dyDescent="0.3"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</row>
    <row r="204" spans="4:15" ht="18" customHeight="1" x14ac:dyDescent="0.3"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</row>
    <row r="205" spans="4:15" ht="18" customHeight="1" x14ac:dyDescent="0.3"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</row>
    <row r="206" spans="4:15" ht="18" customHeight="1" x14ac:dyDescent="0.3"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</row>
    <row r="207" spans="4:15" ht="18" customHeight="1" x14ac:dyDescent="0.3"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</row>
    <row r="208" spans="4:15" ht="18" customHeight="1" x14ac:dyDescent="0.3"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</row>
    <row r="209" spans="4:15" ht="18" customHeight="1" x14ac:dyDescent="0.3"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</row>
    <row r="210" spans="4:15" ht="18" customHeight="1" x14ac:dyDescent="0.3"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</row>
    <row r="211" spans="4:15" ht="18" customHeight="1" x14ac:dyDescent="0.3"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</row>
    <row r="212" spans="4:15" ht="18" customHeight="1" x14ac:dyDescent="0.3"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</row>
    <row r="213" spans="4:15" ht="18" customHeight="1" x14ac:dyDescent="0.3"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</row>
    <row r="214" spans="4:15" ht="18" customHeight="1" x14ac:dyDescent="0.3"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</row>
    <row r="215" spans="4:15" ht="18" customHeight="1" x14ac:dyDescent="0.3"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</row>
    <row r="216" spans="4:15" ht="18" customHeight="1" x14ac:dyDescent="0.3"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</row>
    <row r="217" spans="4:15" ht="18" customHeight="1" x14ac:dyDescent="0.3"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</row>
    <row r="218" spans="4:15" ht="18" customHeight="1" x14ac:dyDescent="0.3"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</row>
    <row r="219" spans="4:15" ht="18" customHeight="1" x14ac:dyDescent="0.3"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</row>
    <row r="220" spans="4:15" ht="18" customHeight="1" x14ac:dyDescent="0.3"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</row>
    <row r="221" spans="4:15" ht="18" customHeight="1" x14ac:dyDescent="0.3"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</row>
    <row r="222" spans="4:15" ht="18" customHeight="1" x14ac:dyDescent="0.3"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</row>
    <row r="223" spans="4:15" ht="18" customHeight="1" x14ac:dyDescent="0.3"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</row>
    <row r="224" spans="4:15" ht="18" customHeight="1" x14ac:dyDescent="0.3"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</row>
    <row r="225" spans="4:15" ht="18" customHeight="1" x14ac:dyDescent="0.3"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</row>
    <row r="226" spans="4:15" ht="18" customHeight="1" x14ac:dyDescent="0.3"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</row>
    <row r="227" spans="4:15" ht="18" customHeight="1" x14ac:dyDescent="0.3"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</row>
    <row r="228" spans="4:15" ht="18" customHeight="1" x14ac:dyDescent="0.3"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</row>
    <row r="229" spans="4:15" ht="18" customHeight="1" x14ac:dyDescent="0.3"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</row>
    <row r="230" spans="4:15" ht="18" customHeight="1" x14ac:dyDescent="0.3"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</row>
    <row r="231" spans="4:15" ht="18" customHeight="1" x14ac:dyDescent="0.3"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</row>
    <row r="232" spans="4:15" ht="18" customHeight="1" x14ac:dyDescent="0.3"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</row>
    <row r="233" spans="4:15" ht="18" customHeight="1" x14ac:dyDescent="0.3"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</row>
    <row r="234" spans="4:15" ht="18" customHeight="1" x14ac:dyDescent="0.3"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</row>
    <row r="235" spans="4:15" ht="18" customHeight="1" x14ac:dyDescent="0.3"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</row>
    <row r="236" spans="4:15" ht="18" customHeight="1" x14ac:dyDescent="0.3"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</row>
    <row r="237" spans="4:15" ht="18" customHeight="1" x14ac:dyDescent="0.3"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</row>
    <row r="238" spans="4:15" ht="18" customHeight="1" x14ac:dyDescent="0.3"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</row>
    <row r="239" spans="4:15" ht="18" customHeight="1" x14ac:dyDescent="0.3"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</row>
    <row r="240" spans="4:15" ht="18" customHeight="1" x14ac:dyDescent="0.3"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</row>
    <row r="241" spans="4:15" ht="18" customHeight="1" x14ac:dyDescent="0.3"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</row>
    <row r="242" spans="4:15" ht="18" customHeight="1" x14ac:dyDescent="0.3"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</row>
    <row r="243" spans="4:15" ht="18" customHeight="1" x14ac:dyDescent="0.3"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</row>
    <row r="244" spans="4:15" ht="18" customHeight="1" x14ac:dyDescent="0.3"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</row>
    <row r="245" spans="4:15" ht="18" customHeight="1" x14ac:dyDescent="0.3"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</row>
    <row r="246" spans="4:15" ht="18" customHeight="1" x14ac:dyDescent="0.3"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</row>
    <row r="247" spans="4:15" ht="18" customHeight="1" x14ac:dyDescent="0.3"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</row>
    <row r="248" spans="4:15" ht="18" customHeight="1" x14ac:dyDescent="0.3"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</row>
    <row r="249" spans="4:15" ht="18" customHeight="1" x14ac:dyDescent="0.3"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</row>
    <row r="250" spans="4:15" ht="18" customHeight="1" x14ac:dyDescent="0.3"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</row>
    <row r="251" spans="4:15" ht="18" customHeight="1" x14ac:dyDescent="0.3"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</row>
    <row r="252" spans="4:15" ht="18" customHeight="1" x14ac:dyDescent="0.3"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</row>
    <row r="253" spans="4:15" ht="18" customHeight="1" x14ac:dyDescent="0.3"/>
    <row r="254" spans="4:15" ht="18" customHeight="1" x14ac:dyDescent="0.3"/>
    <row r="255" spans="4:15" ht="18" customHeight="1" x14ac:dyDescent="0.3"/>
    <row r="256" spans="4:15" ht="18" customHeight="1" x14ac:dyDescent="0.3"/>
    <row r="257" ht="18" customHeight="1" x14ac:dyDescent="0.3"/>
    <row r="258" ht="18" customHeight="1" x14ac:dyDescent="0.3"/>
    <row r="259" ht="18" customHeight="1" x14ac:dyDescent="0.3"/>
    <row r="260" ht="18" customHeight="1" x14ac:dyDescent="0.3"/>
    <row r="261" ht="18" customHeight="1" x14ac:dyDescent="0.3"/>
    <row r="262" ht="18" customHeight="1" x14ac:dyDescent="0.3"/>
    <row r="263" ht="18" customHeight="1" x14ac:dyDescent="0.3"/>
    <row r="264" ht="18" customHeight="1" x14ac:dyDescent="0.3"/>
    <row r="265" ht="18" customHeight="1" x14ac:dyDescent="0.3"/>
    <row r="266" ht="18" customHeight="1" x14ac:dyDescent="0.3"/>
    <row r="267" ht="18" customHeight="1" x14ac:dyDescent="0.3"/>
    <row r="268" ht="18" customHeight="1" x14ac:dyDescent="0.3"/>
    <row r="269" ht="18" customHeight="1" x14ac:dyDescent="0.3"/>
    <row r="270" ht="18" customHeight="1" x14ac:dyDescent="0.3"/>
    <row r="271" ht="18" customHeight="1" x14ac:dyDescent="0.3"/>
    <row r="272" ht="18" customHeight="1" x14ac:dyDescent="0.3"/>
    <row r="273" ht="18" customHeight="1" x14ac:dyDescent="0.3"/>
    <row r="274" ht="18" customHeight="1" x14ac:dyDescent="0.3"/>
    <row r="275" ht="18" customHeight="1" x14ac:dyDescent="0.3"/>
    <row r="276" ht="18" customHeight="1" x14ac:dyDescent="0.3"/>
    <row r="277" ht="18" customHeight="1" x14ac:dyDescent="0.3"/>
    <row r="278" ht="18" customHeight="1" x14ac:dyDescent="0.3"/>
    <row r="279" ht="18" customHeight="1" x14ac:dyDescent="0.3"/>
    <row r="280" ht="18" customHeight="1" x14ac:dyDescent="0.3"/>
    <row r="281" ht="18" customHeight="1" x14ac:dyDescent="0.3"/>
    <row r="282" ht="18" customHeight="1" x14ac:dyDescent="0.3"/>
    <row r="283" ht="18" customHeight="1" x14ac:dyDescent="0.3"/>
    <row r="284" ht="18" customHeight="1" x14ac:dyDescent="0.3"/>
    <row r="285" ht="18" customHeight="1" x14ac:dyDescent="0.3"/>
    <row r="286" ht="18" customHeight="1" x14ac:dyDescent="0.3"/>
    <row r="287" ht="18" customHeight="1" x14ac:dyDescent="0.3"/>
    <row r="288" ht="18" customHeight="1" x14ac:dyDescent="0.3"/>
    <row r="289" ht="18" customHeight="1" x14ac:dyDescent="0.3"/>
    <row r="290" ht="18" customHeight="1" x14ac:dyDescent="0.3"/>
    <row r="291" ht="18" customHeight="1" x14ac:dyDescent="0.3"/>
    <row r="292" ht="18" customHeight="1" x14ac:dyDescent="0.3"/>
    <row r="293" ht="18" customHeight="1" x14ac:dyDescent="0.3"/>
    <row r="294" ht="18" customHeight="1" x14ac:dyDescent="0.3"/>
    <row r="295" ht="18" customHeight="1" x14ac:dyDescent="0.3"/>
    <row r="296" ht="18" customHeight="1" x14ac:dyDescent="0.3"/>
    <row r="297" ht="18" customHeight="1" x14ac:dyDescent="0.3"/>
    <row r="298" ht="18" customHeight="1" x14ac:dyDescent="0.3"/>
    <row r="299" ht="18" customHeight="1" x14ac:dyDescent="0.3"/>
    <row r="300" ht="18" customHeight="1" x14ac:dyDescent="0.3"/>
    <row r="301" ht="18" customHeight="1" x14ac:dyDescent="0.3"/>
    <row r="302" ht="18" customHeight="1" x14ac:dyDescent="0.3"/>
    <row r="303" ht="18" customHeight="1" x14ac:dyDescent="0.3"/>
    <row r="304" ht="18" customHeight="1" x14ac:dyDescent="0.3"/>
    <row r="305" ht="18" customHeight="1" x14ac:dyDescent="0.3"/>
    <row r="306" ht="18" customHeight="1" x14ac:dyDescent="0.3"/>
    <row r="307" ht="18" customHeight="1" x14ac:dyDescent="0.3"/>
    <row r="308" ht="18" customHeight="1" x14ac:dyDescent="0.3"/>
    <row r="309" ht="18" customHeight="1" x14ac:dyDescent="0.3"/>
    <row r="310" ht="18" customHeight="1" x14ac:dyDescent="0.3"/>
    <row r="311" ht="18" customHeight="1" x14ac:dyDescent="0.3"/>
    <row r="312" ht="18" customHeight="1" x14ac:dyDescent="0.3"/>
    <row r="313" ht="18" customHeight="1" x14ac:dyDescent="0.3"/>
    <row r="314" ht="18" customHeight="1" x14ac:dyDescent="0.3"/>
    <row r="315" ht="18" customHeight="1" x14ac:dyDescent="0.3"/>
    <row r="316" ht="18" customHeight="1" x14ac:dyDescent="0.3"/>
    <row r="317" ht="18" customHeight="1" x14ac:dyDescent="0.3"/>
    <row r="318" ht="18" customHeight="1" x14ac:dyDescent="0.3"/>
    <row r="319" ht="18" customHeight="1" x14ac:dyDescent="0.3"/>
    <row r="320" ht="18" customHeight="1" x14ac:dyDescent="0.3"/>
    <row r="321" ht="18" customHeight="1" x14ac:dyDescent="0.3"/>
    <row r="322" ht="18" customHeight="1" x14ac:dyDescent="0.3"/>
    <row r="323" ht="18" customHeight="1" x14ac:dyDescent="0.3"/>
    <row r="324" ht="18" customHeight="1" x14ac:dyDescent="0.3"/>
    <row r="325" ht="18" customHeight="1" x14ac:dyDescent="0.3"/>
    <row r="326" ht="18" customHeight="1" x14ac:dyDescent="0.3"/>
    <row r="327" ht="18" customHeight="1" x14ac:dyDescent="0.3"/>
    <row r="328" ht="18" customHeight="1" x14ac:dyDescent="0.3"/>
    <row r="329" ht="18" customHeight="1" x14ac:dyDescent="0.3"/>
    <row r="330" ht="18" customHeight="1" x14ac:dyDescent="0.3"/>
    <row r="331" ht="18" customHeight="1" x14ac:dyDescent="0.3"/>
    <row r="332" ht="18" customHeight="1" x14ac:dyDescent="0.3"/>
    <row r="333" ht="18" customHeight="1" x14ac:dyDescent="0.3"/>
    <row r="334" ht="18" customHeight="1" x14ac:dyDescent="0.3"/>
    <row r="335" ht="18" customHeight="1" x14ac:dyDescent="0.3"/>
    <row r="336" ht="18" customHeight="1" x14ac:dyDescent="0.3"/>
    <row r="337" ht="18" customHeight="1" x14ac:dyDescent="0.3"/>
    <row r="338" ht="18" customHeight="1" x14ac:dyDescent="0.3"/>
    <row r="339" ht="18" customHeight="1" x14ac:dyDescent="0.3"/>
    <row r="340" ht="18" customHeight="1" x14ac:dyDescent="0.3"/>
    <row r="341" ht="18" customHeight="1" x14ac:dyDescent="0.3"/>
    <row r="342" ht="18" customHeight="1" x14ac:dyDescent="0.3"/>
    <row r="343" ht="18" customHeight="1" x14ac:dyDescent="0.3"/>
    <row r="344" ht="18" customHeight="1" x14ac:dyDescent="0.3"/>
    <row r="345" ht="18" customHeight="1" x14ac:dyDescent="0.3"/>
    <row r="346" ht="18" customHeight="1" x14ac:dyDescent="0.3"/>
    <row r="347" ht="18" customHeight="1" x14ac:dyDescent="0.3"/>
    <row r="348" ht="18" customHeight="1" x14ac:dyDescent="0.3"/>
    <row r="349" ht="18" customHeight="1" x14ac:dyDescent="0.3"/>
    <row r="350" ht="18" customHeight="1" x14ac:dyDescent="0.3"/>
    <row r="351" ht="18" customHeight="1" x14ac:dyDescent="0.3"/>
    <row r="352" ht="18" customHeight="1" x14ac:dyDescent="0.3"/>
    <row r="353" ht="18" customHeight="1" x14ac:dyDescent="0.3"/>
    <row r="354" ht="18" customHeight="1" x14ac:dyDescent="0.3"/>
    <row r="355" ht="18" customHeight="1" x14ac:dyDescent="0.3"/>
    <row r="356" ht="18" customHeight="1" x14ac:dyDescent="0.3"/>
    <row r="357" ht="18" customHeight="1" x14ac:dyDescent="0.3"/>
    <row r="358" ht="18" customHeight="1" x14ac:dyDescent="0.3"/>
    <row r="359" ht="18" customHeight="1" x14ac:dyDescent="0.3"/>
    <row r="360" ht="18" customHeight="1" x14ac:dyDescent="0.3"/>
    <row r="361" ht="18" customHeight="1" x14ac:dyDescent="0.3"/>
    <row r="362" ht="18" customHeight="1" x14ac:dyDescent="0.3"/>
    <row r="363" ht="18" customHeight="1" x14ac:dyDescent="0.3"/>
    <row r="364" ht="18" customHeight="1" x14ac:dyDescent="0.3"/>
    <row r="365" ht="18" customHeight="1" x14ac:dyDescent="0.3"/>
  </sheetData>
  <mergeCells count="6">
    <mergeCell ref="A89:L89"/>
    <mergeCell ref="B1:L1"/>
    <mergeCell ref="A2:A5"/>
    <mergeCell ref="B2:B7"/>
    <mergeCell ref="C2:O2"/>
    <mergeCell ref="C5:C7"/>
  </mergeCells>
  <printOptions horizontalCentered="1"/>
  <pageMargins left="0.31496062992125984" right="0.35433070866141736" top="0.78740157480314965" bottom="0.78740157480314965" header="0.31496062992125984" footer="0.31496062992125984"/>
  <pageSetup scale="63" fitToHeight="0" orientation="landscape" r:id="rId1"/>
  <headerFooter alignWithMargins="0"/>
  <rowBreaks count="3" manualBreakCount="3">
    <brk id="46" max="13" man="1"/>
    <brk id="77" max="13" man="1"/>
    <brk id="94" max="1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S365"/>
  <sheetViews>
    <sheetView view="pageBreakPreview" zoomScale="75" zoomScaleNormal="75" zoomScaleSheetLayoutView="75" workbookViewId="0">
      <pane ySplit="7" topLeftCell="A48" activePane="bottomLeft" state="frozen"/>
      <selection activeCell="B40" sqref="B40"/>
      <selection pane="bottomLeft" activeCell="C2" sqref="C2:O2"/>
    </sheetView>
  </sheetViews>
  <sheetFormatPr defaultRowHeight="15.6" x14ac:dyDescent="0.3"/>
  <cols>
    <col min="1" max="1" width="3.88671875" style="23" customWidth="1"/>
    <col min="2" max="2" width="34.6640625" style="18" customWidth="1"/>
    <col min="3" max="3" width="10.6640625" style="19" customWidth="1"/>
    <col min="4" max="15" width="12.6640625" style="22" customWidth="1"/>
  </cols>
  <sheetData>
    <row r="1" spans="1:45" ht="23.25" customHeight="1" x14ac:dyDescent="0.25">
      <c r="A1" s="1"/>
      <c r="B1" s="338" t="s">
        <v>95</v>
      </c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162"/>
      <c r="N1" s="2"/>
      <c r="O1" s="3"/>
      <c r="P1" s="3"/>
    </row>
    <row r="2" spans="1:45" ht="18" customHeight="1" x14ac:dyDescent="0.3">
      <c r="A2" s="339" t="s">
        <v>0</v>
      </c>
      <c r="B2" s="341" t="s">
        <v>1</v>
      </c>
      <c r="C2" s="343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5"/>
    </row>
    <row r="3" spans="1:45" ht="18" customHeight="1" x14ac:dyDescent="0.3">
      <c r="A3" s="340"/>
      <c r="B3" s="342"/>
      <c r="C3" s="29" t="s">
        <v>2</v>
      </c>
      <c r="D3" s="74">
        <v>45292</v>
      </c>
      <c r="E3" s="156">
        <v>45323</v>
      </c>
      <c r="F3" s="74">
        <v>45352</v>
      </c>
      <c r="G3" s="154">
        <v>45383</v>
      </c>
      <c r="H3" s="74">
        <v>45413</v>
      </c>
      <c r="I3" s="156">
        <v>45444</v>
      </c>
      <c r="J3" s="74">
        <v>45474</v>
      </c>
      <c r="K3" s="154">
        <v>45505</v>
      </c>
      <c r="L3" s="74">
        <v>45536</v>
      </c>
      <c r="M3" s="156">
        <v>45566</v>
      </c>
      <c r="N3" s="74">
        <v>45597</v>
      </c>
      <c r="O3" s="154">
        <v>45627</v>
      </c>
    </row>
    <row r="4" spans="1:45" ht="30" customHeight="1" x14ac:dyDescent="0.3">
      <c r="A4" s="340"/>
      <c r="B4" s="342"/>
      <c r="C4" s="24" t="s">
        <v>3</v>
      </c>
      <c r="E4" s="4"/>
      <c r="F4" s="4"/>
      <c r="G4" s="4"/>
      <c r="H4" s="4"/>
      <c r="I4" s="4"/>
      <c r="J4" s="4"/>
      <c r="K4" s="4"/>
      <c r="L4" s="26"/>
      <c r="M4" s="26"/>
      <c r="N4" s="26"/>
      <c r="O4" s="65"/>
    </row>
    <row r="5" spans="1:45" ht="12" customHeight="1" x14ac:dyDescent="0.3">
      <c r="A5" s="340"/>
      <c r="B5" s="342"/>
      <c r="C5" s="346" t="s">
        <v>4</v>
      </c>
      <c r="E5" s="5"/>
      <c r="F5" s="5"/>
      <c r="G5" s="5"/>
      <c r="H5" s="5"/>
      <c r="I5" s="5"/>
      <c r="J5" s="5"/>
      <c r="K5" s="5"/>
      <c r="L5" s="27"/>
      <c r="M5" s="27"/>
      <c r="N5" s="27"/>
      <c r="O5" s="5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</row>
    <row r="6" spans="1:45" ht="12" customHeight="1" x14ac:dyDescent="0.3">
      <c r="A6" s="50"/>
      <c r="B6" s="342"/>
      <c r="C6" s="347"/>
      <c r="E6" s="9"/>
      <c r="F6" s="9"/>
      <c r="G6" s="9"/>
      <c r="H6" s="9"/>
      <c r="I6" s="9"/>
      <c r="J6" s="9"/>
      <c r="K6" s="9"/>
      <c r="L6" s="28"/>
      <c r="M6" s="28"/>
      <c r="N6" s="28"/>
      <c r="O6" s="9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</row>
    <row r="7" spans="1:45" ht="2.25" customHeight="1" x14ac:dyDescent="0.3">
      <c r="A7" s="25"/>
      <c r="B7" s="342"/>
      <c r="C7" s="348"/>
      <c r="E7" s="9"/>
      <c r="F7" s="9"/>
      <c r="G7" s="9"/>
      <c r="H7" s="9"/>
      <c r="I7" s="9"/>
      <c r="J7" s="9"/>
      <c r="K7" s="9"/>
      <c r="L7" s="28"/>
      <c r="M7" s="28"/>
      <c r="N7" s="28"/>
      <c r="O7" s="9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</row>
    <row r="8" spans="1:45" s="10" customFormat="1" ht="15" customHeight="1" x14ac:dyDescent="0.25">
      <c r="A8" s="30">
        <v>1</v>
      </c>
      <c r="B8" s="51" t="s">
        <v>5</v>
      </c>
      <c r="C8" s="52" t="s">
        <v>81</v>
      </c>
      <c r="D8" s="10">
        <v>15</v>
      </c>
      <c r="E8" s="37">
        <v>12.5</v>
      </c>
      <c r="F8" s="37">
        <v>12.5</v>
      </c>
      <c r="G8" s="37">
        <v>20</v>
      </c>
      <c r="H8" s="37">
        <v>15</v>
      </c>
      <c r="I8" s="38">
        <v>45</v>
      </c>
      <c r="J8" s="37">
        <v>20</v>
      </c>
      <c r="K8" s="179">
        <v>15</v>
      </c>
      <c r="L8" s="37">
        <v>15</v>
      </c>
      <c r="M8" s="37">
        <v>15</v>
      </c>
      <c r="N8" s="37">
        <v>7.5</v>
      </c>
      <c r="O8" s="69">
        <v>17.5</v>
      </c>
      <c r="P8" s="6"/>
    </row>
    <row r="9" spans="1:45" s="10" customFormat="1" ht="15" customHeight="1" x14ac:dyDescent="0.25">
      <c r="A9" s="30">
        <v>2</v>
      </c>
      <c r="B9" s="51" t="s">
        <v>6</v>
      </c>
      <c r="C9" s="52" t="s">
        <v>7</v>
      </c>
      <c r="D9" s="10">
        <v>10.455</v>
      </c>
      <c r="E9" s="39">
        <v>16.5</v>
      </c>
      <c r="F9" s="39">
        <v>16.5</v>
      </c>
      <c r="G9" s="39">
        <v>16.45</v>
      </c>
      <c r="H9" s="37">
        <v>16.8</v>
      </c>
      <c r="I9" s="39">
        <v>21</v>
      </c>
      <c r="J9" s="39">
        <v>22.299999999999997</v>
      </c>
      <c r="K9" s="180">
        <v>17.399999999999999</v>
      </c>
      <c r="L9" s="39">
        <v>17.399999999999999</v>
      </c>
      <c r="M9" s="39">
        <v>16.850000000000001</v>
      </c>
      <c r="N9" s="38">
        <v>14.55</v>
      </c>
      <c r="O9" s="68">
        <v>9.2850000000000001</v>
      </c>
      <c r="P9" s="6"/>
    </row>
    <row r="10" spans="1:45" s="10" customFormat="1" ht="15" customHeight="1" x14ac:dyDescent="0.25">
      <c r="A10" s="30">
        <v>3</v>
      </c>
      <c r="B10" s="51" t="s">
        <v>8</v>
      </c>
      <c r="C10" s="52" t="s">
        <v>9</v>
      </c>
      <c r="D10" s="10">
        <v>19.350000000000001</v>
      </c>
      <c r="E10" s="38">
        <v>18.75</v>
      </c>
      <c r="F10" s="38">
        <v>18.75</v>
      </c>
      <c r="G10" s="38">
        <v>23.700000000000003</v>
      </c>
      <c r="H10" s="37">
        <v>23.05</v>
      </c>
      <c r="I10" s="38">
        <v>29.75</v>
      </c>
      <c r="J10" s="38">
        <v>31.4</v>
      </c>
      <c r="K10" s="181">
        <v>31.35</v>
      </c>
      <c r="L10" s="38">
        <v>31.35</v>
      </c>
      <c r="M10" s="38">
        <v>28</v>
      </c>
      <c r="N10" s="37">
        <v>23.25</v>
      </c>
      <c r="O10" s="69">
        <v>19.850000000000001</v>
      </c>
      <c r="P10" s="6"/>
    </row>
    <row r="11" spans="1:45" s="10" customFormat="1" ht="15" customHeight="1" x14ac:dyDescent="0.25">
      <c r="A11" s="30">
        <v>4</v>
      </c>
      <c r="B11" s="51" t="s">
        <v>10</v>
      </c>
      <c r="C11" s="52"/>
      <c r="D11" s="10">
        <v>8.0150000000000006</v>
      </c>
      <c r="E11" s="39">
        <v>8.1750000000000007</v>
      </c>
      <c r="F11" s="39">
        <v>8.1750000000000007</v>
      </c>
      <c r="G11" s="39">
        <v>7.9</v>
      </c>
      <c r="H11" s="37">
        <v>7.6</v>
      </c>
      <c r="I11" s="39">
        <v>7.625</v>
      </c>
      <c r="J11" s="39">
        <v>7.9</v>
      </c>
      <c r="K11" s="180">
        <v>7.9350000000000005</v>
      </c>
      <c r="L11" s="39">
        <v>7.9350000000000005</v>
      </c>
      <c r="M11" s="39">
        <v>7.7549999999999999</v>
      </c>
      <c r="N11" s="38">
        <v>7.7750000000000004</v>
      </c>
      <c r="O11" s="68">
        <v>8.0150000000000006</v>
      </c>
      <c r="P11" s="6"/>
    </row>
    <row r="12" spans="1:45" s="10" customFormat="1" ht="15" customHeight="1" x14ac:dyDescent="0.25">
      <c r="A12" s="30">
        <v>5</v>
      </c>
      <c r="B12" s="51" t="s">
        <v>11</v>
      </c>
      <c r="C12" s="52" t="s">
        <v>12</v>
      </c>
      <c r="D12" s="10">
        <v>507</v>
      </c>
      <c r="E12" s="37">
        <v>455</v>
      </c>
      <c r="F12" s="37">
        <v>455</v>
      </c>
      <c r="G12" s="37">
        <v>584.5</v>
      </c>
      <c r="H12" s="37">
        <v>550</v>
      </c>
      <c r="I12" s="37">
        <v>508.5</v>
      </c>
      <c r="J12" s="37">
        <v>533</v>
      </c>
      <c r="K12" s="179">
        <v>486</v>
      </c>
      <c r="L12" s="37">
        <v>486</v>
      </c>
      <c r="M12" s="37">
        <v>449.5</v>
      </c>
      <c r="N12" s="37">
        <v>451.5</v>
      </c>
      <c r="O12" s="69">
        <v>483</v>
      </c>
      <c r="P12" s="6"/>
    </row>
    <row r="13" spans="1:45" s="10" customFormat="1" ht="15" customHeight="1" x14ac:dyDescent="0.25">
      <c r="A13" s="30">
        <v>6</v>
      </c>
      <c r="B13" s="51" t="s">
        <v>82</v>
      </c>
      <c r="C13" s="52" t="s">
        <v>13</v>
      </c>
      <c r="D13" s="10">
        <v>317.39999999999998</v>
      </c>
      <c r="E13" s="37">
        <v>282.5</v>
      </c>
      <c r="F13" s="37">
        <v>282.5</v>
      </c>
      <c r="G13" s="37">
        <v>350.7</v>
      </c>
      <c r="H13" s="37">
        <v>342.1</v>
      </c>
      <c r="I13" s="37">
        <v>305</v>
      </c>
      <c r="J13" s="37">
        <v>346.5</v>
      </c>
      <c r="K13" s="179">
        <v>303.75</v>
      </c>
      <c r="L13" s="37">
        <v>303.75</v>
      </c>
      <c r="M13" s="37">
        <v>265.20999999999998</v>
      </c>
      <c r="N13" s="37">
        <v>266.44</v>
      </c>
      <c r="O13" s="69">
        <v>284.89</v>
      </c>
      <c r="P13" s="6"/>
    </row>
    <row r="14" spans="1:45" s="10" customFormat="1" ht="17.25" customHeight="1" x14ac:dyDescent="0.25">
      <c r="A14" s="30">
        <v>7</v>
      </c>
      <c r="B14" s="51" t="s">
        <v>83</v>
      </c>
      <c r="C14" s="52" t="s">
        <v>13</v>
      </c>
      <c r="D14" s="10">
        <v>155</v>
      </c>
      <c r="E14" s="37">
        <v>162</v>
      </c>
      <c r="F14" s="37">
        <v>162</v>
      </c>
      <c r="G14" s="37">
        <v>139.30000000000001</v>
      </c>
      <c r="H14" s="37">
        <v>148</v>
      </c>
      <c r="I14" s="37">
        <v>164.1</v>
      </c>
      <c r="J14" s="37">
        <v>145</v>
      </c>
      <c r="K14" s="179">
        <v>165.6</v>
      </c>
      <c r="L14" s="37">
        <v>165.6</v>
      </c>
      <c r="M14" s="37">
        <v>160.80000000000001</v>
      </c>
      <c r="N14" s="37">
        <v>163.1</v>
      </c>
      <c r="O14" s="69">
        <v>162</v>
      </c>
      <c r="P14" s="6"/>
    </row>
    <row r="15" spans="1:45" s="10" customFormat="1" ht="15" customHeight="1" x14ac:dyDescent="0.25">
      <c r="A15" s="30">
        <v>8</v>
      </c>
      <c r="B15" s="51" t="s">
        <v>14</v>
      </c>
      <c r="C15" s="52" t="s">
        <v>13</v>
      </c>
      <c r="D15" s="10">
        <v>0</v>
      </c>
      <c r="E15" s="39">
        <v>0</v>
      </c>
      <c r="F15" s="39">
        <v>0</v>
      </c>
      <c r="G15" s="39">
        <v>0</v>
      </c>
      <c r="H15" s="37">
        <v>0</v>
      </c>
      <c r="I15" s="39">
        <v>0</v>
      </c>
      <c r="J15" s="39">
        <v>0</v>
      </c>
      <c r="K15" s="180">
        <v>0</v>
      </c>
      <c r="L15" s="39">
        <v>0</v>
      </c>
      <c r="M15" s="39">
        <v>0</v>
      </c>
      <c r="N15" s="39">
        <v>0</v>
      </c>
      <c r="O15" s="69">
        <v>0</v>
      </c>
      <c r="P15" s="6"/>
    </row>
    <row r="16" spans="1:45" s="10" customFormat="1" ht="15" customHeight="1" x14ac:dyDescent="0.25">
      <c r="A16" s="30">
        <v>9</v>
      </c>
      <c r="B16" s="51" t="s">
        <v>15</v>
      </c>
      <c r="C16" s="52" t="s">
        <v>13</v>
      </c>
      <c r="D16" s="10">
        <v>155</v>
      </c>
      <c r="E16" s="37">
        <v>162</v>
      </c>
      <c r="F16" s="37">
        <v>162</v>
      </c>
      <c r="G16" s="37">
        <v>139.30000000000001</v>
      </c>
      <c r="H16" s="37">
        <v>148</v>
      </c>
      <c r="I16" s="37">
        <v>164.1</v>
      </c>
      <c r="J16" s="37">
        <v>145</v>
      </c>
      <c r="K16" s="179">
        <v>165.6</v>
      </c>
      <c r="L16" s="37">
        <v>165.6</v>
      </c>
      <c r="M16" s="37">
        <v>160.80000000000001</v>
      </c>
      <c r="N16" s="37">
        <v>163.1</v>
      </c>
      <c r="O16" s="69">
        <v>162</v>
      </c>
      <c r="P16" s="6"/>
    </row>
    <row r="17" spans="1:16" s="10" customFormat="1" ht="15" customHeight="1" x14ac:dyDescent="0.25">
      <c r="A17" s="30">
        <v>10</v>
      </c>
      <c r="B17" s="51" t="s">
        <v>16</v>
      </c>
      <c r="C17" s="52" t="s">
        <v>13</v>
      </c>
      <c r="D17" s="10">
        <v>56</v>
      </c>
      <c r="E17" s="37">
        <v>43.5</v>
      </c>
      <c r="F17" s="37">
        <v>43.5</v>
      </c>
      <c r="G17" s="37">
        <v>83.2</v>
      </c>
      <c r="H17" s="37">
        <v>65</v>
      </c>
      <c r="I17" s="37">
        <v>47.1</v>
      </c>
      <c r="J17" s="37">
        <v>75.2</v>
      </c>
      <c r="K17" s="179">
        <v>44.1</v>
      </c>
      <c r="L17" s="37">
        <v>44.1</v>
      </c>
      <c r="M17" s="37">
        <v>106.30000000000001</v>
      </c>
      <c r="N17" s="37">
        <v>66.150000000000006</v>
      </c>
      <c r="O17" s="69">
        <v>42.5</v>
      </c>
      <c r="P17" s="6"/>
    </row>
    <row r="18" spans="1:16" s="10" customFormat="1" ht="18" customHeight="1" x14ac:dyDescent="0.25">
      <c r="A18" s="30">
        <v>11</v>
      </c>
      <c r="B18" s="51" t="s">
        <v>84</v>
      </c>
      <c r="C18" s="52" t="s">
        <v>13</v>
      </c>
      <c r="D18" s="10">
        <v>54.3</v>
      </c>
      <c r="E18" s="37">
        <v>45.024999999999999</v>
      </c>
      <c r="F18" s="37">
        <v>45.024999999999999</v>
      </c>
      <c r="G18" s="37">
        <v>58.3</v>
      </c>
      <c r="H18" s="37">
        <v>54.31</v>
      </c>
      <c r="I18" s="37">
        <v>59.95</v>
      </c>
      <c r="J18" s="37">
        <v>47.005000000000003</v>
      </c>
      <c r="K18" s="179">
        <v>44.075000000000003</v>
      </c>
      <c r="L18" s="37">
        <v>44.075000000000003</v>
      </c>
      <c r="M18" s="37">
        <v>21.6845</v>
      </c>
      <c r="N18" s="37">
        <v>57.650000000000006</v>
      </c>
      <c r="O18" s="69">
        <v>32.712000000000003</v>
      </c>
      <c r="P18" s="6"/>
    </row>
    <row r="19" spans="1:16" s="10" customFormat="1" ht="18.75" customHeight="1" x14ac:dyDescent="0.25">
      <c r="A19" s="30">
        <v>12</v>
      </c>
      <c r="B19" s="51" t="s">
        <v>85</v>
      </c>
      <c r="C19" s="52" t="s">
        <v>13</v>
      </c>
      <c r="D19" s="10">
        <v>0.33699999999999997</v>
      </c>
      <c r="E19" s="39">
        <v>0.13</v>
      </c>
      <c r="F19" s="39">
        <v>0.13</v>
      </c>
      <c r="G19" s="39">
        <v>0.13525000000000001</v>
      </c>
      <c r="H19" s="37">
        <v>0.27265</v>
      </c>
      <c r="I19" s="39">
        <v>0.14924999999999999</v>
      </c>
      <c r="J19" s="39">
        <v>0.23899999999999999</v>
      </c>
      <c r="K19" s="180">
        <v>8.0250000000000002E-2</v>
      </c>
      <c r="L19" s="39">
        <v>8.0250000000000002E-2</v>
      </c>
      <c r="M19" s="39">
        <v>0.12809999999999999</v>
      </c>
      <c r="N19" s="39">
        <v>6.6000000000000003E-2</v>
      </c>
      <c r="O19" s="68">
        <v>0.14000000000000001</v>
      </c>
      <c r="P19" s="6"/>
    </row>
    <row r="20" spans="1:16" s="10" customFormat="1" ht="18.75" customHeight="1" x14ac:dyDescent="0.25">
      <c r="A20" s="30">
        <v>13</v>
      </c>
      <c r="B20" s="51" t="s">
        <v>86</v>
      </c>
      <c r="C20" s="52" t="s">
        <v>13</v>
      </c>
      <c r="D20" s="10">
        <v>203.7</v>
      </c>
      <c r="E20" s="37">
        <v>156</v>
      </c>
      <c r="F20" s="37">
        <v>156</v>
      </c>
      <c r="G20" s="37">
        <v>179.7</v>
      </c>
      <c r="H20" s="37">
        <v>189.7</v>
      </c>
      <c r="I20" s="37">
        <v>142.89999999999998</v>
      </c>
      <c r="J20" s="37">
        <v>141.1</v>
      </c>
      <c r="K20" s="179">
        <v>143.80000000000001</v>
      </c>
      <c r="L20" s="37">
        <v>143.80000000000001</v>
      </c>
      <c r="M20" s="37">
        <v>175.1</v>
      </c>
      <c r="N20" s="37">
        <v>178.1</v>
      </c>
      <c r="O20" s="69">
        <v>152.10000000000002</v>
      </c>
      <c r="P20" s="6"/>
    </row>
    <row r="21" spans="1:16" s="10" customFormat="1" ht="15" customHeight="1" x14ac:dyDescent="0.25">
      <c r="A21" s="30">
        <v>14</v>
      </c>
      <c r="B21" s="51" t="s">
        <v>17</v>
      </c>
      <c r="C21" s="52" t="s">
        <v>13</v>
      </c>
      <c r="D21" s="10">
        <v>48.699999999999989</v>
      </c>
      <c r="E21" s="38">
        <v>-6</v>
      </c>
      <c r="F21" s="39">
        <v>-6</v>
      </c>
      <c r="G21" s="39">
        <v>40.399999999999977</v>
      </c>
      <c r="H21" s="37">
        <v>41.699999999999989</v>
      </c>
      <c r="I21" s="39">
        <v>-21.200000000000017</v>
      </c>
      <c r="J21" s="39">
        <v>-3.9000000000000057</v>
      </c>
      <c r="K21" s="180">
        <v>-21.799999999999983</v>
      </c>
      <c r="L21" s="39">
        <v>-21.799999999999997</v>
      </c>
      <c r="M21" s="39">
        <v>14.299999999999997</v>
      </c>
      <c r="N21" s="37">
        <v>15</v>
      </c>
      <c r="O21" s="69">
        <v>-9.8999999999999915</v>
      </c>
      <c r="P21" s="6"/>
    </row>
    <row r="22" spans="1:16" s="10" customFormat="1" ht="15" customHeight="1" x14ac:dyDescent="0.25">
      <c r="A22" s="30">
        <v>15</v>
      </c>
      <c r="B22" s="51" t="s">
        <v>18</v>
      </c>
      <c r="C22" s="52" t="s">
        <v>13</v>
      </c>
      <c r="D22" s="10">
        <v>105.375</v>
      </c>
      <c r="E22" s="37">
        <v>98.1</v>
      </c>
      <c r="F22" s="37">
        <v>98.1</v>
      </c>
      <c r="G22" s="37">
        <v>91.387500000000017</v>
      </c>
      <c r="H22" s="37">
        <v>93.0625</v>
      </c>
      <c r="I22" s="37">
        <v>91</v>
      </c>
      <c r="J22" s="37">
        <v>83.675000000000011</v>
      </c>
      <c r="K22" s="179">
        <v>74.25</v>
      </c>
      <c r="L22" s="37">
        <v>74.25</v>
      </c>
      <c r="M22" s="37">
        <v>84.25</v>
      </c>
      <c r="N22" s="37">
        <v>90.375</v>
      </c>
      <c r="O22" s="69">
        <v>92.087500000000006</v>
      </c>
      <c r="P22" s="6"/>
    </row>
    <row r="23" spans="1:16" s="10" customFormat="1" ht="15" customHeight="1" x14ac:dyDescent="0.25">
      <c r="A23" s="30">
        <v>16</v>
      </c>
      <c r="B23" s="51" t="s">
        <v>19</v>
      </c>
      <c r="C23" s="52" t="s">
        <v>13</v>
      </c>
      <c r="D23" s="10">
        <v>97.781910000000011</v>
      </c>
      <c r="E23" s="39">
        <v>58.002030000000005</v>
      </c>
      <c r="F23" s="39">
        <v>58.002030000000005</v>
      </c>
      <c r="G23" s="39">
        <v>88.804670000000016</v>
      </c>
      <c r="H23" s="37">
        <v>96.690640000000002</v>
      </c>
      <c r="I23" s="39">
        <v>73.238630000000001</v>
      </c>
      <c r="J23" s="39">
        <v>57.507870000000004</v>
      </c>
      <c r="K23" s="180">
        <v>69.635380000000012</v>
      </c>
      <c r="L23" s="39">
        <v>69.635380000000012</v>
      </c>
      <c r="M23" s="39">
        <v>85.65440000000001</v>
      </c>
      <c r="N23" s="37">
        <v>90.390100000000018</v>
      </c>
      <c r="O23" s="69">
        <v>60.102210000000007</v>
      </c>
      <c r="P23" s="6"/>
    </row>
    <row r="24" spans="1:16" s="10" customFormat="1" ht="15" customHeight="1" x14ac:dyDescent="0.25">
      <c r="A24" s="30">
        <v>17</v>
      </c>
      <c r="B24" s="51" t="s">
        <v>20</v>
      </c>
      <c r="C24" s="52" t="s">
        <v>13</v>
      </c>
      <c r="D24" s="10">
        <v>42.150000000000006</v>
      </c>
      <c r="E24" s="39">
        <v>39.239999999999995</v>
      </c>
      <c r="F24" s="39">
        <v>39.239999999999995</v>
      </c>
      <c r="G24" s="39">
        <v>36.555000000000007</v>
      </c>
      <c r="H24" s="37">
        <v>37.225000000000001</v>
      </c>
      <c r="I24" s="39">
        <v>36.400000000000006</v>
      </c>
      <c r="J24" s="39">
        <v>33.47</v>
      </c>
      <c r="K24" s="180">
        <v>29.700000000000003</v>
      </c>
      <c r="L24" s="39">
        <v>29.700000000000003</v>
      </c>
      <c r="M24" s="39">
        <v>33.700000000000003</v>
      </c>
      <c r="N24" s="37">
        <v>36.15</v>
      </c>
      <c r="O24" s="69">
        <v>36.835000000000001</v>
      </c>
      <c r="P24" s="6"/>
    </row>
    <row r="25" spans="1:16" s="10" customFormat="1" ht="15" customHeight="1" x14ac:dyDescent="0.25">
      <c r="A25" s="30">
        <v>18</v>
      </c>
      <c r="B25" s="51" t="s">
        <v>21</v>
      </c>
      <c r="C25" s="52" t="s">
        <v>13</v>
      </c>
      <c r="D25" s="10">
        <v>23.744999999999997</v>
      </c>
      <c r="E25" s="39">
        <v>14.085000000000001</v>
      </c>
      <c r="F25" s="39">
        <v>14.085000000000001</v>
      </c>
      <c r="G25" s="39">
        <v>21.565000000000001</v>
      </c>
      <c r="H25" s="37">
        <v>23.479999999999997</v>
      </c>
      <c r="I25" s="39">
        <v>17.785</v>
      </c>
      <c r="J25" s="39">
        <v>13.965</v>
      </c>
      <c r="K25" s="180">
        <v>16.91</v>
      </c>
      <c r="L25" s="39">
        <v>16.91</v>
      </c>
      <c r="M25" s="39">
        <v>20.8</v>
      </c>
      <c r="N25" s="37">
        <v>21.950000000000003</v>
      </c>
      <c r="O25" s="69">
        <v>14.594999999999999</v>
      </c>
      <c r="P25" s="6"/>
    </row>
    <row r="26" spans="1:16" s="10" customFormat="1" ht="15" customHeight="1" x14ac:dyDescent="0.25">
      <c r="A26" s="30">
        <v>19</v>
      </c>
      <c r="B26" s="51" t="s">
        <v>87</v>
      </c>
      <c r="C26" s="52" t="s">
        <v>13</v>
      </c>
      <c r="D26" s="10">
        <v>0.34</v>
      </c>
      <c r="E26" s="39">
        <v>0.32</v>
      </c>
      <c r="F26" s="39">
        <v>0.32</v>
      </c>
      <c r="G26" s="39">
        <v>0.26</v>
      </c>
      <c r="H26" s="37">
        <v>0.34</v>
      </c>
      <c r="I26" s="39">
        <v>0.30000000000000004</v>
      </c>
      <c r="J26" s="39">
        <v>0.32</v>
      </c>
      <c r="K26" s="180">
        <v>0.33999999999999997</v>
      </c>
      <c r="L26" s="39">
        <v>0.33999999999999997</v>
      </c>
      <c r="M26" s="39">
        <v>0.33999999999999997</v>
      </c>
      <c r="N26" s="38">
        <v>0.55000000000000004</v>
      </c>
      <c r="O26" s="68">
        <v>0.4</v>
      </c>
      <c r="P26" s="6"/>
    </row>
    <row r="27" spans="1:16" s="10" customFormat="1" ht="15" customHeight="1" x14ac:dyDescent="0.25">
      <c r="A27" s="30">
        <v>20</v>
      </c>
      <c r="B27" s="51" t="s">
        <v>88</v>
      </c>
      <c r="C27" s="52" t="s">
        <v>13</v>
      </c>
      <c r="D27" s="10">
        <v>0.11950000000000001</v>
      </c>
      <c r="E27" s="39">
        <v>0.19900000000000001</v>
      </c>
      <c r="F27" s="39">
        <v>0.19900000000000001</v>
      </c>
      <c r="G27" s="39">
        <v>0.27500000000000002</v>
      </c>
      <c r="H27" s="37">
        <v>0.44750000000000001</v>
      </c>
      <c r="I27" s="39">
        <v>0.34950000000000003</v>
      </c>
      <c r="J27" s="39">
        <v>0.111</v>
      </c>
      <c r="K27" s="180">
        <v>2.1700000000000001E-2</v>
      </c>
      <c r="L27" s="39">
        <v>2.1700000000000001E-2</v>
      </c>
      <c r="M27" s="39">
        <v>0.11360000000000001</v>
      </c>
      <c r="N27" s="38">
        <v>7.85E-2</v>
      </c>
      <c r="O27" s="66">
        <v>0.17449999999999999</v>
      </c>
      <c r="P27" s="6"/>
    </row>
    <row r="28" spans="1:16" s="10" customFormat="1" ht="15" customHeight="1" x14ac:dyDescent="0.25">
      <c r="A28" s="30">
        <v>21</v>
      </c>
      <c r="B28" s="51" t="s">
        <v>89</v>
      </c>
      <c r="C28" s="52" t="s">
        <v>13</v>
      </c>
      <c r="D28" s="10">
        <v>12.2075</v>
      </c>
      <c r="E28" s="39">
        <v>7.6750000000000007</v>
      </c>
      <c r="F28" s="39">
        <v>7.6750000000000007</v>
      </c>
      <c r="G28" s="39">
        <v>12.725</v>
      </c>
      <c r="H28" s="37">
        <v>11.7</v>
      </c>
      <c r="I28" s="39">
        <v>9.8350000000000009</v>
      </c>
      <c r="J28" s="39">
        <v>8.2285000000000004</v>
      </c>
      <c r="K28" s="180">
        <v>11.705</v>
      </c>
      <c r="L28" s="39">
        <v>11.705</v>
      </c>
      <c r="M28" s="39">
        <v>6.6955</v>
      </c>
      <c r="N28" s="38">
        <v>7.66</v>
      </c>
      <c r="O28" s="68">
        <v>7.3999999999999995</v>
      </c>
      <c r="P28" s="6"/>
    </row>
    <row r="29" spans="1:16" s="10" customFormat="1" ht="15" customHeight="1" x14ac:dyDescent="0.25">
      <c r="A29" s="30">
        <v>22</v>
      </c>
      <c r="B29" s="51" t="s">
        <v>90</v>
      </c>
      <c r="C29" s="52" t="s">
        <v>13</v>
      </c>
      <c r="D29" s="10">
        <v>7.8439999999999994</v>
      </c>
      <c r="E29" s="39">
        <v>7.66</v>
      </c>
      <c r="F29" s="39">
        <v>7.66</v>
      </c>
      <c r="G29" s="39">
        <v>7.33</v>
      </c>
      <c r="H29" s="37">
        <v>9.5190000000000001</v>
      </c>
      <c r="I29" s="39">
        <v>9.3149999999999995</v>
      </c>
      <c r="J29" s="39">
        <v>7.508</v>
      </c>
      <c r="K29" s="180">
        <v>7.1999999999999993</v>
      </c>
      <c r="L29" s="39">
        <v>7.1999999999999993</v>
      </c>
      <c r="M29" s="39">
        <v>3.8784999999999998</v>
      </c>
      <c r="N29" s="38">
        <v>6.01</v>
      </c>
      <c r="O29" s="68">
        <v>3.15</v>
      </c>
      <c r="P29" s="6"/>
    </row>
    <row r="30" spans="1:16" s="10" customFormat="1" ht="15" customHeight="1" x14ac:dyDescent="0.25">
      <c r="A30" s="30">
        <v>23</v>
      </c>
      <c r="B30" s="51" t="s">
        <v>22</v>
      </c>
      <c r="C30" s="52" t="s">
        <v>13</v>
      </c>
      <c r="D30" s="10" t="s">
        <v>93</v>
      </c>
      <c r="E30" s="40">
        <v>0.21</v>
      </c>
      <c r="F30" s="40" t="s">
        <v>93</v>
      </c>
      <c r="G30" s="40" t="s">
        <v>93</v>
      </c>
      <c r="H30" s="37" t="s">
        <v>93</v>
      </c>
      <c r="I30" s="38" t="s">
        <v>93</v>
      </c>
      <c r="J30" s="37" t="s">
        <v>93</v>
      </c>
      <c r="K30" s="180" t="s">
        <v>93</v>
      </c>
      <c r="L30" s="39" t="s">
        <v>93</v>
      </c>
      <c r="M30" s="39" t="s">
        <v>93</v>
      </c>
      <c r="N30" s="39" t="s">
        <v>93</v>
      </c>
      <c r="O30" s="67" t="s">
        <v>93</v>
      </c>
      <c r="P30" s="6"/>
    </row>
    <row r="31" spans="1:16" s="10" customFormat="1" ht="15" customHeight="1" x14ac:dyDescent="0.25">
      <c r="A31" s="30">
        <v>24</v>
      </c>
      <c r="B31" s="51" t="s">
        <v>23</v>
      </c>
      <c r="C31" s="52" t="s">
        <v>13</v>
      </c>
      <c r="D31" s="10">
        <v>6.8000000000000007</v>
      </c>
      <c r="E31" s="39">
        <v>6.79</v>
      </c>
      <c r="F31" s="39">
        <v>6.79</v>
      </c>
      <c r="G31" s="39">
        <v>7.1050000000000004</v>
      </c>
      <c r="H31" s="37">
        <v>6.8000000000000007</v>
      </c>
      <c r="I31" s="39">
        <v>6.5500000000000007</v>
      </c>
      <c r="J31" s="39">
        <v>7.15</v>
      </c>
      <c r="K31" s="180">
        <v>6.76</v>
      </c>
      <c r="L31" s="39">
        <v>6.76</v>
      </c>
      <c r="M31" s="39">
        <v>7.15</v>
      </c>
      <c r="N31" s="37">
        <v>7.4499999999999993</v>
      </c>
      <c r="O31" s="67">
        <v>7.45</v>
      </c>
      <c r="P31" s="6"/>
    </row>
    <row r="32" spans="1:16" s="10" customFormat="1" ht="15" customHeight="1" x14ac:dyDescent="0.25">
      <c r="A32" s="30">
        <v>25</v>
      </c>
      <c r="B32" s="51" t="s">
        <v>91</v>
      </c>
      <c r="C32" s="52" t="s">
        <v>13</v>
      </c>
      <c r="D32" s="10">
        <v>3.6483414285714284</v>
      </c>
      <c r="E32" s="38">
        <v>3.8990809523809524</v>
      </c>
      <c r="F32" s="38">
        <v>3.8990809523809524</v>
      </c>
      <c r="G32" s="37">
        <v>3.4628333333333332</v>
      </c>
      <c r="H32" s="37">
        <v>3.7497699999999998</v>
      </c>
      <c r="I32" s="38">
        <v>5.243266666666667</v>
      </c>
      <c r="J32" s="39">
        <v>3.5152432000000005</v>
      </c>
      <c r="K32" s="180">
        <v>4.1544000000000008</v>
      </c>
      <c r="L32" s="39">
        <v>4.1544000000000008</v>
      </c>
      <c r="M32" s="39">
        <v>6.0404520000000002</v>
      </c>
      <c r="N32" s="38">
        <v>6.0549239999999998</v>
      </c>
      <c r="O32" s="72">
        <v>4.3764399999999997</v>
      </c>
      <c r="P32" s="6"/>
    </row>
    <row r="33" spans="1:16" s="10" customFormat="1" ht="15" customHeight="1" x14ac:dyDescent="0.25">
      <c r="A33" s="30">
        <v>26</v>
      </c>
      <c r="B33" s="51" t="s">
        <v>24</v>
      </c>
      <c r="C33" s="52" t="s">
        <v>13</v>
      </c>
      <c r="D33" s="10">
        <v>10.581309999999998</v>
      </c>
      <c r="E33" s="37">
        <v>11.142100000000001</v>
      </c>
      <c r="F33" s="38">
        <v>11.142100000000001</v>
      </c>
      <c r="G33" s="38">
        <v>9.8785000000000007</v>
      </c>
      <c r="H33" s="37">
        <v>10.28931</v>
      </c>
      <c r="I33" s="38">
        <v>14.228999999999999</v>
      </c>
      <c r="J33" s="38">
        <v>9.4131080000000011</v>
      </c>
      <c r="K33" s="181">
        <v>10.386000000000001</v>
      </c>
      <c r="L33" s="38">
        <v>10.386000000000001</v>
      </c>
      <c r="M33" s="38">
        <v>15.101130000000001</v>
      </c>
      <c r="N33" s="37">
        <v>15.137309999999999</v>
      </c>
      <c r="O33" s="72">
        <v>10.9411</v>
      </c>
      <c r="P33" s="6"/>
    </row>
    <row r="34" spans="1:16" s="10" customFormat="1" ht="15" customHeight="1" x14ac:dyDescent="0.25">
      <c r="A34" s="30">
        <v>27</v>
      </c>
      <c r="B34" s="51" t="s">
        <v>25</v>
      </c>
      <c r="C34" s="52" t="s">
        <v>13</v>
      </c>
      <c r="D34" s="10">
        <v>8.4</v>
      </c>
      <c r="E34" s="37">
        <v>9.9</v>
      </c>
      <c r="F34" s="37">
        <v>9.9</v>
      </c>
      <c r="G34" s="37">
        <v>10.664999999999999</v>
      </c>
      <c r="H34" s="37">
        <v>11.45</v>
      </c>
      <c r="I34" s="37">
        <v>12.3</v>
      </c>
      <c r="J34" s="37">
        <v>12.5</v>
      </c>
      <c r="K34" s="179">
        <v>10.914999999999999</v>
      </c>
      <c r="L34" s="37">
        <v>10.914999999999999</v>
      </c>
      <c r="M34" s="37">
        <v>10.771129999999999</v>
      </c>
      <c r="N34" s="37">
        <v>9.9205900000000007</v>
      </c>
      <c r="O34" s="69">
        <v>7.9735930000000002</v>
      </c>
      <c r="P34" s="6"/>
    </row>
    <row r="35" spans="1:16" s="10" customFormat="1" ht="15" customHeight="1" x14ac:dyDescent="0.25">
      <c r="A35" s="30">
        <v>28</v>
      </c>
      <c r="B35" s="51" t="s">
        <v>26</v>
      </c>
      <c r="C35" s="52" t="s">
        <v>13</v>
      </c>
      <c r="D35" s="10">
        <v>325.79999999999995</v>
      </c>
      <c r="E35" s="37">
        <v>292.39999999999998</v>
      </c>
      <c r="F35" s="37">
        <v>292.39999999999998</v>
      </c>
      <c r="G35" s="37">
        <v>361.36500000000001</v>
      </c>
      <c r="H35" s="37">
        <v>353.54999999999995</v>
      </c>
      <c r="I35" s="37">
        <v>317.3</v>
      </c>
      <c r="J35" s="37">
        <v>359</v>
      </c>
      <c r="K35" s="179">
        <v>314.66499999999996</v>
      </c>
      <c r="L35" s="37">
        <v>314.66499999999996</v>
      </c>
      <c r="M35" s="37">
        <v>275.98113000000001</v>
      </c>
      <c r="N35" s="37">
        <v>276.36059</v>
      </c>
      <c r="O35" s="69">
        <v>292.86359299999998</v>
      </c>
      <c r="P35" s="6"/>
    </row>
    <row r="36" spans="1:16" s="10" customFormat="1" ht="15" customHeight="1" x14ac:dyDescent="0.25">
      <c r="A36" s="30">
        <v>29</v>
      </c>
      <c r="B36" s="51" t="s">
        <v>27</v>
      </c>
      <c r="C36" s="52" t="s">
        <v>13</v>
      </c>
      <c r="M36" s="39" t="s">
        <v>93</v>
      </c>
      <c r="N36" s="37" t="s">
        <v>93</v>
      </c>
      <c r="O36" s="68" t="s">
        <v>93</v>
      </c>
      <c r="P36" s="6"/>
    </row>
    <row r="37" spans="1:16" s="10" customFormat="1" ht="15" customHeight="1" x14ac:dyDescent="0.25">
      <c r="A37" s="30">
        <v>30</v>
      </c>
      <c r="B37" s="51" t="s">
        <v>28</v>
      </c>
      <c r="C37" s="52" t="s">
        <v>13</v>
      </c>
      <c r="D37" s="10">
        <v>40.736400838067524</v>
      </c>
      <c r="E37" s="10">
        <v>50.376335573982487</v>
      </c>
      <c r="F37" s="10">
        <v>50.376335573982487</v>
      </c>
      <c r="G37" s="10">
        <v>61.706541308325043</v>
      </c>
      <c r="H37" s="10">
        <v>48.541034223566378</v>
      </c>
      <c r="I37" s="10">
        <v>57.196878434408205</v>
      </c>
      <c r="J37" s="10">
        <v>69.229167204962437</v>
      </c>
      <c r="K37" s="10">
        <v>58.269722076045078</v>
      </c>
      <c r="L37" s="235" t="s">
        <v>93</v>
      </c>
      <c r="M37" s="39">
        <v>71.182125382162639</v>
      </c>
      <c r="N37" s="37">
        <v>60.078708482292122</v>
      </c>
      <c r="O37" s="69">
        <v>45.972762111530237</v>
      </c>
      <c r="P37" s="6"/>
    </row>
    <row r="38" spans="1:16" s="10" customFormat="1" ht="15" customHeight="1" thickBot="1" x14ac:dyDescent="0.3">
      <c r="A38" s="30">
        <v>31</v>
      </c>
      <c r="B38" s="51" t="s">
        <v>29</v>
      </c>
      <c r="C38" s="52" t="s">
        <v>13</v>
      </c>
      <c r="D38" s="10">
        <v>4.0736400838067528</v>
      </c>
      <c r="E38" s="10">
        <v>5.037633557398248</v>
      </c>
      <c r="F38" s="10">
        <v>5.037633557398248</v>
      </c>
      <c r="G38" s="10">
        <v>6.1706541308325047</v>
      </c>
      <c r="H38" s="10">
        <v>4.8541034223566379</v>
      </c>
      <c r="I38" s="10">
        <v>5.7196878434408198</v>
      </c>
      <c r="J38" s="10">
        <v>6.9229167204962438</v>
      </c>
      <c r="K38" s="10">
        <v>5.8269722076045074</v>
      </c>
      <c r="L38" s="235">
        <v>58.269722076045078</v>
      </c>
      <c r="M38" s="39">
        <v>7.1182125382162642</v>
      </c>
      <c r="N38" s="37">
        <v>6.0078708482292118</v>
      </c>
      <c r="O38" s="72">
        <v>4.5972762111530239</v>
      </c>
      <c r="P38" s="6"/>
    </row>
    <row r="39" spans="1:16" s="10" customFormat="1" ht="15" customHeight="1" x14ac:dyDescent="0.25">
      <c r="A39" s="30">
        <v>32</v>
      </c>
      <c r="B39" s="51" t="s">
        <v>30</v>
      </c>
      <c r="C39" s="52" t="s">
        <v>13</v>
      </c>
      <c r="D39" s="229">
        <v>0.28000000000000003</v>
      </c>
      <c r="E39" s="229">
        <v>0.15</v>
      </c>
      <c r="F39" s="229">
        <v>0.20499999999999999</v>
      </c>
      <c r="G39" s="229">
        <v>0.21199999999999999</v>
      </c>
      <c r="H39" s="229">
        <v>0.19500000000000001</v>
      </c>
      <c r="I39" s="229">
        <v>0.12</v>
      </c>
      <c r="J39" s="229">
        <v>0.19800000000000001</v>
      </c>
      <c r="K39" s="229" t="s">
        <v>94</v>
      </c>
      <c r="L39" s="229">
        <v>0.19700000000000001</v>
      </c>
      <c r="M39" s="10">
        <v>0.192</v>
      </c>
      <c r="N39" s="41">
        <v>0.16600000000000001</v>
      </c>
      <c r="O39" s="73">
        <v>0.16500000000000001</v>
      </c>
      <c r="P39" s="6"/>
    </row>
    <row r="40" spans="1:16" s="10" customFormat="1" ht="15" customHeight="1" x14ac:dyDescent="0.25">
      <c r="A40" s="30">
        <v>33</v>
      </c>
      <c r="B40" s="51" t="s">
        <v>92</v>
      </c>
      <c r="C40" s="52" t="s">
        <v>13</v>
      </c>
      <c r="D40" s="230" t="s">
        <v>94</v>
      </c>
      <c r="E40" s="230" t="s">
        <v>94</v>
      </c>
      <c r="F40" s="230" t="s">
        <v>94</v>
      </c>
      <c r="G40" s="230" t="s">
        <v>94</v>
      </c>
      <c r="H40" s="230" t="s">
        <v>94</v>
      </c>
      <c r="I40" s="231">
        <v>2.4E-2</v>
      </c>
      <c r="J40" s="230" t="s">
        <v>94</v>
      </c>
      <c r="K40" s="230" t="s">
        <v>94</v>
      </c>
      <c r="L40" s="230" t="s">
        <v>94</v>
      </c>
      <c r="M40" s="10" t="s">
        <v>94</v>
      </c>
      <c r="N40" s="41" t="s">
        <v>94</v>
      </c>
      <c r="O40" s="73" t="s">
        <v>94</v>
      </c>
      <c r="P40" s="6"/>
    </row>
    <row r="41" spans="1:16" s="10" customFormat="1" ht="15" customHeight="1" x14ac:dyDescent="0.25">
      <c r="A41" s="30">
        <v>34</v>
      </c>
      <c r="B41" s="51" t="s">
        <v>31</v>
      </c>
      <c r="C41" s="52" t="s">
        <v>13</v>
      </c>
      <c r="D41" s="230">
        <v>0.79</v>
      </c>
      <c r="E41" s="230">
        <v>0.12</v>
      </c>
      <c r="F41" s="230">
        <v>0.32700000000000001</v>
      </c>
      <c r="G41" s="230">
        <v>0.33100000000000002</v>
      </c>
      <c r="H41" s="230">
        <v>0.32100000000000001</v>
      </c>
      <c r="I41" s="230">
        <v>0.23</v>
      </c>
      <c r="J41" s="230">
        <v>0.39500000000000002</v>
      </c>
      <c r="K41" s="230">
        <v>0.122</v>
      </c>
      <c r="L41" s="230">
        <v>0.41199999999999998</v>
      </c>
      <c r="M41" s="10">
        <v>0.13400000000000001</v>
      </c>
      <c r="N41" s="41">
        <v>0.127</v>
      </c>
      <c r="O41" s="73">
        <v>0.125</v>
      </c>
      <c r="P41" s="6"/>
    </row>
    <row r="42" spans="1:16" s="10" customFormat="1" ht="15" customHeight="1" x14ac:dyDescent="0.25">
      <c r="A42" s="30">
        <v>35</v>
      </c>
      <c r="B42" s="51" t="s">
        <v>32</v>
      </c>
      <c r="C42" s="52" t="s">
        <v>13</v>
      </c>
      <c r="D42" s="230" t="s">
        <v>94</v>
      </c>
      <c r="E42" s="230" t="s">
        <v>94</v>
      </c>
      <c r="F42" s="230">
        <v>0.01</v>
      </c>
      <c r="G42" s="230">
        <v>0.01</v>
      </c>
      <c r="H42" s="230">
        <v>0.01</v>
      </c>
      <c r="I42" s="230" t="s">
        <v>94</v>
      </c>
      <c r="J42" s="230">
        <v>0.01</v>
      </c>
      <c r="K42" s="230" t="s">
        <v>94</v>
      </c>
      <c r="L42" s="207">
        <v>0.01</v>
      </c>
      <c r="M42" s="10">
        <v>0.01</v>
      </c>
      <c r="N42" s="43">
        <v>0.01</v>
      </c>
      <c r="O42" s="73">
        <v>0.01</v>
      </c>
      <c r="P42" s="6"/>
    </row>
    <row r="43" spans="1:16" s="10" customFormat="1" ht="15" customHeight="1" x14ac:dyDescent="0.25">
      <c r="A43" s="30">
        <v>36</v>
      </c>
      <c r="B43" s="51" t="s">
        <v>33</v>
      </c>
      <c r="C43" s="52" t="s">
        <v>13</v>
      </c>
      <c r="D43" s="230" t="s">
        <v>94</v>
      </c>
      <c r="E43" s="230">
        <v>0.01</v>
      </c>
      <c r="F43" s="231">
        <v>1.2999999999999999E-2</v>
      </c>
      <c r="G43" s="231">
        <v>1.2999999999999999E-2</v>
      </c>
      <c r="H43" s="230">
        <v>8.9999999999999993E-3</v>
      </c>
      <c r="I43" s="230" t="s">
        <v>94</v>
      </c>
      <c r="J43" s="230">
        <v>8.9999999999999993E-3</v>
      </c>
      <c r="K43" s="230" t="s">
        <v>94</v>
      </c>
      <c r="L43" s="230">
        <v>8.9999999999999993E-3</v>
      </c>
      <c r="M43" s="10">
        <v>8.0000000000000002E-3</v>
      </c>
      <c r="N43" s="43">
        <v>8.0000000000000002E-3</v>
      </c>
      <c r="O43" s="73">
        <v>7.0000000000000001E-3</v>
      </c>
      <c r="P43" s="6"/>
    </row>
    <row r="44" spans="1:16" s="10" customFormat="1" ht="15" customHeight="1" x14ac:dyDescent="0.25">
      <c r="A44" s="30">
        <v>37</v>
      </c>
      <c r="B44" s="51" t="s">
        <v>34</v>
      </c>
      <c r="C44" s="52" t="s">
        <v>13</v>
      </c>
      <c r="D44" s="230" t="s">
        <v>94</v>
      </c>
      <c r="E44" s="230" t="s">
        <v>94</v>
      </c>
      <c r="F44" s="230" t="s">
        <v>94</v>
      </c>
      <c r="G44" s="230" t="s">
        <v>94</v>
      </c>
      <c r="H44" s="230" t="s">
        <v>94</v>
      </c>
      <c r="I44" s="230" t="s">
        <v>94</v>
      </c>
      <c r="J44" s="230" t="s">
        <v>94</v>
      </c>
      <c r="K44" s="230" t="s">
        <v>94</v>
      </c>
      <c r="L44" s="230" t="s">
        <v>94</v>
      </c>
      <c r="M44" s="10" t="s">
        <v>94</v>
      </c>
      <c r="N44" s="41" t="s">
        <v>94</v>
      </c>
      <c r="O44" s="73" t="s">
        <v>94</v>
      </c>
      <c r="P44" s="6"/>
    </row>
    <row r="45" spans="1:16" s="10" customFormat="1" ht="15" customHeight="1" x14ac:dyDescent="0.25">
      <c r="A45" s="30">
        <v>38</v>
      </c>
      <c r="B45" s="51" t="s">
        <v>35</v>
      </c>
      <c r="C45" s="52" t="s">
        <v>13</v>
      </c>
      <c r="D45" s="230" t="s">
        <v>94</v>
      </c>
      <c r="E45" s="230" t="s">
        <v>94</v>
      </c>
      <c r="F45" s="230" t="s">
        <v>94</v>
      </c>
      <c r="G45" s="230" t="s">
        <v>94</v>
      </c>
      <c r="H45" s="230" t="s">
        <v>94</v>
      </c>
      <c r="I45" s="230" t="s">
        <v>94</v>
      </c>
      <c r="J45" s="230" t="s">
        <v>94</v>
      </c>
      <c r="K45" s="230" t="s">
        <v>94</v>
      </c>
      <c r="L45" s="230" t="s">
        <v>94</v>
      </c>
      <c r="M45" s="10" t="s">
        <v>94</v>
      </c>
      <c r="N45" s="41" t="s">
        <v>94</v>
      </c>
      <c r="O45" s="73" t="s">
        <v>94</v>
      </c>
      <c r="P45" s="6"/>
    </row>
    <row r="46" spans="1:16" s="10" customFormat="1" ht="15" customHeight="1" x14ac:dyDescent="0.25">
      <c r="A46" s="30">
        <v>39</v>
      </c>
      <c r="B46" s="51" t="s">
        <v>36</v>
      </c>
      <c r="C46" s="52" t="s">
        <v>13</v>
      </c>
      <c r="D46" s="230" t="s">
        <v>94</v>
      </c>
      <c r="E46" s="230">
        <v>7.0000000000000001E-3</v>
      </c>
      <c r="F46" s="230" t="s">
        <v>94</v>
      </c>
      <c r="G46" s="230" t="s">
        <v>94</v>
      </c>
      <c r="H46" s="230" t="s">
        <v>94</v>
      </c>
      <c r="I46" s="230" t="s">
        <v>94</v>
      </c>
      <c r="J46" s="230" t="s">
        <v>94</v>
      </c>
      <c r="K46" s="230" t="s">
        <v>94</v>
      </c>
      <c r="L46" s="230" t="s">
        <v>94</v>
      </c>
      <c r="M46" s="10" t="s">
        <v>94</v>
      </c>
      <c r="N46" s="49" t="s">
        <v>94</v>
      </c>
      <c r="O46" s="73" t="s">
        <v>94</v>
      </c>
      <c r="P46" s="6"/>
    </row>
    <row r="47" spans="1:16" s="10" customFormat="1" ht="15" customHeight="1" x14ac:dyDescent="0.25">
      <c r="A47" s="30">
        <v>40</v>
      </c>
      <c r="B47" s="51" t="s">
        <v>37</v>
      </c>
      <c r="C47" s="52" t="s">
        <v>13</v>
      </c>
      <c r="D47" s="230" t="s">
        <v>94</v>
      </c>
      <c r="E47" s="230" t="s">
        <v>94</v>
      </c>
      <c r="F47" s="230" t="s">
        <v>94</v>
      </c>
      <c r="G47" s="230" t="s">
        <v>94</v>
      </c>
      <c r="H47" s="230" t="s">
        <v>94</v>
      </c>
      <c r="I47" s="230" t="s">
        <v>94</v>
      </c>
      <c r="J47" s="230" t="s">
        <v>94</v>
      </c>
      <c r="K47" s="230" t="s">
        <v>94</v>
      </c>
      <c r="L47" s="230" t="s">
        <v>94</v>
      </c>
      <c r="M47" s="10" t="s">
        <v>94</v>
      </c>
      <c r="N47" s="49" t="s">
        <v>94</v>
      </c>
      <c r="O47" s="73" t="s">
        <v>94</v>
      </c>
      <c r="P47" s="6"/>
    </row>
    <row r="48" spans="1:16" s="10" customFormat="1" ht="15" customHeight="1" x14ac:dyDescent="0.25">
      <c r="A48" s="30">
        <v>41</v>
      </c>
      <c r="B48" s="51" t="s">
        <v>38</v>
      </c>
      <c r="C48" s="52" t="s">
        <v>13</v>
      </c>
      <c r="D48" s="230" t="s">
        <v>94</v>
      </c>
      <c r="E48" s="231">
        <v>0.13</v>
      </c>
      <c r="F48" s="231">
        <v>0.05</v>
      </c>
      <c r="G48" s="231">
        <v>0.06</v>
      </c>
      <c r="H48" s="231">
        <v>5.8000000000000003E-2</v>
      </c>
      <c r="I48" s="231">
        <v>0.03</v>
      </c>
      <c r="J48" s="231">
        <v>6.0999999999999999E-2</v>
      </c>
      <c r="K48" s="230" t="s">
        <v>94</v>
      </c>
      <c r="L48" s="231">
        <v>5.3999999999999999E-2</v>
      </c>
      <c r="M48" s="10">
        <v>4.2999999999999997E-2</v>
      </c>
      <c r="N48" s="41">
        <v>0.05</v>
      </c>
      <c r="O48" s="73">
        <v>4.7E-2</v>
      </c>
      <c r="P48" s="6"/>
    </row>
    <row r="49" spans="1:16" s="10" customFormat="1" ht="15" customHeight="1" x14ac:dyDescent="0.25">
      <c r="A49" s="30">
        <v>42</v>
      </c>
      <c r="B49" s="51" t="s">
        <v>39</v>
      </c>
      <c r="C49" s="52" t="s">
        <v>13</v>
      </c>
      <c r="M49" s="10" t="s">
        <v>93</v>
      </c>
      <c r="N49" s="37" t="s">
        <v>93</v>
      </c>
      <c r="O49" s="73" t="s">
        <v>93</v>
      </c>
      <c r="P49" s="6"/>
    </row>
    <row r="50" spans="1:16" s="10" customFormat="1" ht="15" customHeight="1" x14ac:dyDescent="0.25">
      <c r="A50" s="30">
        <v>43</v>
      </c>
      <c r="B50" s="51" t="s">
        <v>40</v>
      </c>
      <c r="C50" s="52" t="s">
        <v>13</v>
      </c>
      <c r="M50" s="10" t="s">
        <v>93</v>
      </c>
      <c r="N50" s="37" t="s">
        <v>93</v>
      </c>
      <c r="O50" s="73" t="s">
        <v>93</v>
      </c>
      <c r="P50" s="6"/>
    </row>
    <row r="51" spans="1:16" s="10" customFormat="1" ht="15" customHeight="1" x14ac:dyDescent="0.25">
      <c r="A51" s="30">
        <v>44</v>
      </c>
      <c r="B51" s="51" t="s">
        <v>41</v>
      </c>
      <c r="C51" s="52" t="s">
        <v>13</v>
      </c>
      <c r="M51" s="10" t="s">
        <v>93</v>
      </c>
      <c r="N51" s="37" t="s">
        <v>93</v>
      </c>
      <c r="O51" s="73" t="s">
        <v>93</v>
      </c>
      <c r="P51" s="6"/>
    </row>
    <row r="52" spans="1:16" s="10" customFormat="1" ht="15" customHeight="1" x14ac:dyDescent="0.25">
      <c r="A52" s="30">
        <v>45</v>
      </c>
      <c r="B52" s="51" t="s">
        <v>42</v>
      </c>
      <c r="C52" s="52" t="s">
        <v>13</v>
      </c>
      <c r="D52" s="10" t="s">
        <v>93</v>
      </c>
      <c r="E52" s="10">
        <v>1E-3</v>
      </c>
      <c r="F52" s="10" t="s">
        <v>94</v>
      </c>
      <c r="G52" s="10" t="s">
        <v>93</v>
      </c>
      <c r="H52" s="10" t="s">
        <v>93</v>
      </c>
      <c r="I52" s="10" t="s">
        <v>93</v>
      </c>
      <c r="J52" s="10" t="s">
        <v>93</v>
      </c>
      <c r="K52" s="10" t="s">
        <v>93</v>
      </c>
      <c r="L52" s="10" t="s">
        <v>93</v>
      </c>
      <c r="M52" s="10" t="s">
        <v>93</v>
      </c>
      <c r="N52" s="37" t="s">
        <v>93</v>
      </c>
      <c r="O52" s="73" t="s">
        <v>93</v>
      </c>
      <c r="P52" s="6"/>
    </row>
    <row r="53" spans="1:16" s="10" customFormat="1" ht="15" customHeight="1" x14ac:dyDescent="0.25">
      <c r="A53" s="30">
        <v>46</v>
      </c>
      <c r="B53" s="51" t="s">
        <v>43</v>
      </c>
      <c r="C53" s="52" t="s">
        <v>13</v>
      </c>
      <c r="D53" s="10">
        <v>8.2000000000000003E-2</v>
      </c>
      <c r="E53" s="10">
        <v>0.15</v>
      </c>
      <c r="F53" s="10" t="s">
        <v>94</v>
      </c>
      <c r="G53" s="10" t="s">
        <v>94</v>
      </c>
      <c r="H53" s="10" t="s">
        <v>94</v>
      </c>
      <c r="I53" s="10">
        <v>5.8000000000000003E-2</v>
      </c>
      <c r="J53" s="10" t="s">
        <v>94</v>
      </c>
      <c r="K53" s="10" t="s">
        <v>94</v>
      </c>
      <c r="L53" s="10" t="s">
        <v>94</v>
      </c>
      <c r="M53" s="10" t="s">
        <v>94</v>
      </c>
      <c r="N53" s="39" t="s">
        <v>94</v>
      </c>
      <c r="O53" s="73" t="s">
        <v>94</v>
      </c>
      <c r="P53" s="6"/>
    </row>
    <row r="54" spans="1:16" s="10" customFormat="1" ht="15" customHeight="1" x14ac:dyDescent="0.25">
      <c r="A54" s="30">
        <v>47</v>
      </c>
      <c r="B54" s="51" t="s">
        <v>44</v>
      </c>
      <c r="C54" s="52" t="s">
        <v>13</v>
      </c>
      <c r="D54" s="10" t="s">
        <v>94</v>
      </c>
      <c r="E54" s="10" t="s">
        <v>94</v>
      </c>
      <c r="F54" s="10" t="s">
        <v>94</v>
      </c>
      <c r="G54" s="10" t="s">
        <v>94</v>
      </c>
      <c r="H54" s="10" t="s">
        <v>94</v>
      </c>
      <c r="I54" s="10" t="s">
        <v>94</v>
      </c>
      <c r="J54" s="10" t="s">
        <v>94</v>
      </c>
      <c r="K54" s="10" t="s">
        <v>94</v>
      </c>
      <c r="L54" s="10" t="s">
        <v>94</v>
      </c>
      <c r="M54" s="10" t="s">
        <v>94</v>
      </c>
      <c r="N54" s="37" t="s">
        <v>94</v>
      </c>
      <c r="O54" s="73" t="s">
        <v>94</v>
      </c>
      <c r="P54" s="6"/>
    </row>
    <row r="55" spans="1:16" s="10" customFormat="1" ht="15" customHeight="1" x14ac:dyDescent="0.25">
      <c r="A55" s="30">
        <v>48</v>
      </c>
      <c r="B55" s="51" t="s">
        <v>45</v>
      </c>
      <c r="C55" s="52" t="s">
        <v>13</v>
      </c>
      <c r="D55" s="10" t="s">
        <v>93</v>
      </c>
      <c r="E55" s="10" t="s">
        <v>94</v>
      </c>
      <c r="F55" s="10" t="s">
        <v>94</v>
      </c>
      <c r="G55" s="10" t="s">
        <v>94</v>
      </c>
      <c r="H55" s="10" t="s">
        <v>94</v>
      </c>
      <c r="I55" s="10">
        <v>0.48</v>
      </c>
      <c r="J55" s="10" t="s">
        <v>94</v>
      </c>
      <c r="K55" s="10" t="s">
        <v>94</v>
      </c>
      <c r="L55" s="10" t="s">
        <v>94</v>
      </c>
      <c r="M55" s="10" t="s">
        <v>94</v>
      </c>
      <c r="N55" s="39" t="s">
        <v>94</v>
      </c>
      <c r="O55" s="73" t="s">
        <v>94</v>
      </c>
      <c r="P55" s="6"/>
    </row>
    <row r="56" spans="1:16" s="10" customFormat="1" ht="15" customHeight="1" x14ac:dyDescent="0.25">
      <c r="A56" s="30">
        <v>49</v>
      </c>
      <c r="B56" s="51" t="s">
        <v>46</v>
      </c>
      <c r="C56" s="52" t="s">
        <v>13</v>
      </c>
      <c r="M56" s="170" t="s">
        <v>93</v>
      </c>
      <c r="N56" s="37" t="s">
        <v>93</v>
      </c>
      <c r="O56" s="73" t="s">
        <v>93</v>
      </c>
      <c r="P56" s="6"/>
    </row>
    <row r="57" spans="1:16" s="10" customFormat="1" ht="15" customHeight="1" x14ac:dyDescent="0.25">
      <c r="A57" s="30">
        <v>50</v>
      </c>
      <c r="B57" s="51" t="s">
        <v>47</v>
      </c>
      <c r="C57" s="52" t="s">
        <v>13</v>
      </c>
      <c r="M57" s="170" t="s">
        <v>93</v>
      </c>
      <c r="N57" s="37" t="s">
        <v>93</v>
      </c>
      <c r="O57" s="73" t="s">
        <v>93</v>
      </c>
      <c r="P57" s="6"/>
    </row>
    <row r="58" spans="1:16" s="10" customFormat="1" ht="15" customHeight="1" x14ac:dyDescent="0.25">
      <c r="A58" s="30">
        <v>51</v>
      </c>
      <c r="B58" s="53" t="s">
        <v>48</v>
      </c>
      <c r="C58" s="54" t="s">
        <v>13</v>
      </c>
      <c r="D58" s="10">
        <v>8.9999999999999993E-3</v>
      </c>
      <c r="E58" s="10" t="s">
        <v>94</v>
      </c>
      <c r="F58" s="10" t="s">
        <v>94</v>
      </c>
      <c r="G58" s="10" t="s">
        <v>94</v>
      </c>
      <c r="H58" s="10" t="s">
        <v>94</v>
      </c>
      <c r="I58" s="10" t="s">
        <v>94</v>
      </c>
      <c r="J58" s="10" t="s">
        <v>94</v>
      </c>
      <c r="K58" s="10" t="s">
        <v>94</v>
      </c>
      <c r="L58" s="10" t="s">
        <v>94</v>
      </c>
      <c r="M58" s="170" t="s">
        <v>94</v>
      </c>
      <c r="N58" s="37" t="s">
        <v>94</v>
      </c>
      <c r="O58" s="73" t="s">
        <v>94</v>
      </c>
      <c r="P58" s="6"/>
    </row>
    <row r="59" spans="1:16" s="10" customFormat="1" ht="15" customHeight="1" thickBot="1" x14ac:dyDescent="0.35">
      <c r="A59" s="30">
        <v>52</v>
      </c>
      <c r="B59" s="31" t="s">
        <v>49</v>
      </c>
      <c r="C59" s="32" t="s">
        <v>13</v>
      </c>
      <c r="D59" s="232" t="s">
        <v>93</v>
      </c>
      <c r="E59" s="232" t="s">
        <v>93</v>
      </c>
      <c r="F59" s="232" t="s">
        <v>93</v>
      </c>
      <c r="G59" s="232" t="s">
        <v>93</v>
      </c>
      <c r="H59" s="232" t="s">
        <v>93</v>
      </c>
      <c r="I59" s="232" t="s">
        <v>93</v>
      </c>
      <c r="J59" s="232" t="s">
        <v>93</v>
      </c>
      <c r="K59" s="232" t="s">
        <v>93</v>
      </c>
      <c r="L59" s="232" t="s">
        <v>93</v>
      </c>
      <c r="M59" s="47"/>
      <c r="N59" s="178" t="s">
        <v>93</v>
      </c>
      <c r="O59" s="105" t="s">
        <v>93</v>
      </c>
      <c r="P59" s="6"/>
    </row>
    <row r="60" spans="1:16" s="10" customFormat="1" ht="15" customHeight="1" x14ac:dyDescent="0.3">
      <c r="A60" s="30">
        <v>53</v>
      </c>
      <c r="B60" s="31" t="s">
        <v>50</v>
      </c>
      <c r="C60" s="32" t="s">
        <v>13</v>
      </c>
      <c r="D60" s="233" t="s">
        <v>93</v>
      </c>
      <c r="E60" s="233" t="s">
        <v>93</v>
      </c>
      <c r="F60" s="233" t="s">
        <v>93</v>
      </c>
      <c r="G60" s="233" t="s">
        <v>93</v>
      </c>
      <c r="H60" s="233" t="s">
        <v>93</v>
      </c>
      <c r="I60" s="233" t="s">
        <v>93</v>
      </c>
      <c r="J60" s="233" t="s">
        <v>93</v>
      </c>
      <c r="K60" s="233" t="s">
        <v>93</v>
      </c>
      <c r="L60" s="233" t="s">
        <v>93</v>
      </c>
      <c r="M60" s="47"/>
      <c r="N60" s="178" t="s">
        <v>93</v>
      </c>
      <c r="O60" s="105" t="s">
        <v>93</v>
      </c>
      <c r="P60" s="6"/>
    </row>
    <row r="61" spans="1:16" s="10" customFormat="1" ht="15" customHeight="1" x14ac:dyDescent="0.3">
      <c r="A61" s="30">
        <v>54</v>
      </c>
      <c r="B61" s="31" t="s">
        <v>51</v>
      </c>
      <c r="C61" s="32" t="s">
        <v>13</v>
      </c>
      <c r="D61" s="233" t="s">
        <v>94</v>
      </c>
      <c r="E61" s="233" t="s">
        <v>94</v>
      </c>
      <c r="F61" s="233" t="s">
        <v>94</v>
      </c>
      <c r="G61" s="233" t="s">
        <v>94</v>
      </c>
      <c r="H61" s="233">
        <v>3.6</v>
      </c>
      <c r="I61" s="233" t="s">
        <v>93</v>
      </c>
      <c r="J61" s="233" t="s">
        <v>94</v>
      </c>
      <c r="K61" s="233" t="s">
        <v>94</v>
      </c>
      <c r="L61" s="233" t="s">
        <v>94</v>
      </c>
      <c r="M61" s="47"/>
      <c r="N61" s="178" t="s">
        <v>94</v>
      </c>
      <c r="O61" s="105" t="s">
        <v>94</v>
      </c>
      <c r="P61" s="6"/>
    </row>
    <row r="62" spans="1:16" s="10" customFormat="1" ht="15" customHeight="1" x14ac:dyDescent="0.3">
      <c r="A62" s="30">
        <v>55</v>
      </c>
      <c r="B62" s="31" t="s">
        <v>52</v>
      </c>
      <c r="C62" s="32" t="s">
        <v>13</v>
      </c>
      <c r="D62" s="233" t="s">
        <v>93</v>
      </c>
      <c r="E62" s="233" t="s">
        <v>93</v>
      </c>
      <c r="F62" s="233" t="s">
        <v>93</v>
      </c>
      <c r="G62" s="233" t="s">
        <v>93</v>
      </c>
      <c r="H62" s="233" t="s">
        <v>93</v>
      </c>
      <c r="I62" s="233" t="s">
        <v>93</v>
      </c>
      <c r="J62" s="233" t="s">
        <v>93</v>
      </c>
      <c r="K62" s="233" t="s">
        <v>93</v>
      </c>
      <c r="L62" s="233" t="s">
        <v>93</v>
      </c>
      <c r="M62" s="47"/>
      <c r="N62" s="178" t="s">
        <v>93</v>
      </c>
      <c r="O62" s="105" t="s">
        <v>93</v>
      </c>
      <c r="P62" s="6"/>
    </row>
    <row r="63" spans="1:16" s="10" customFormat="1" ht="15" customHeight="1" x14ac:dyDescent="0.3">
      <c r="A63" s="30">
        <v>56</v>
      </c>
      <c r="B63" s="31" t="s">
        <v>53</v>
      </c>
      <c r="C63" s="32" t="s">
        <v>13</v>
      </c>
      <c r="D63" s="233" t="s">
        <v>93</v>
      </c>
      <c r="E63" s="233" t="s">
        <v>93</v>
      </c>
      <c r="F63" s="233" t="s">
        <v>93</v>
      </c>
      <c r="G63" s="233" t="s">
        <v>93</v>
      </c>
      <c r="H63" s="233" t="s">
        <v>93</v>
      </c>
      <c r="I63" s="233" t="s">
        <v>93</v>
      </c>
      <c r="J63" s="233" t="s">
        <v>93</v>
      </c>
      <c r="K63" s="233" t="s">
        <v>93</v>
      </c>
      <c r="L63" s="233" t="s">
        <v>93</v>
      </c>
      <c r="M63" s="47"/>
      <c r="N63" s="178" t="s">
        <v>93</v>
      </c>
      <c r="O63" s="105" t="s">
        <v>93</v>
      </c>
      <c r="P63" s="6"/>
    </row>
    <row r="64" spans="1:16" s="10" customFormat="1" ht="15" customHeight="1" x14ac:dyDescent="0.3">
      <c r="A64" s="30">
        <v>57</v>
      </c>
      <c r="B64" s="31" t="s">
        <v>54</v>
      </c>
      <c r="C64" s="32" t="s">
        <v>13</v>
      </c>
      <c r="D64" s="233" t="s">
        <v>93</v>
      </c>
      <c r="E64" s="233" t="s">
        <v>93</v>
      </c>
      <c r="F64" s="233" t="s">
        <v>93</v>
      </c>
      <c r="G64" s="233" t="s">
        <v>93</v>
      </c>
      <c r="H64" s="233" t="s">
        <v>93</v>
      </c>
      <c r="I64" s="233" t="s">
        <v>93</v>
      </c>
      <c r="J64" s="233" t="s">
        <v>93</v>
      </c>
      <c r="K64" s="233" t="s">
        <v>93</v>
      </c>
      <c r="L64" s="233" t="s">
        <v>93</v>
      </c>
      <c r="M64" s="47"/>
      <c r="N64" s="178" t="s">
        <v>93</v>
      </c>
      <c r="O64" s="105" t="s">
        <v>93</v>
      </c>
      <c r="P64" s="6"/>
    </row>
    <row r="65" spans="1:25" s="10" customFormat="1" ht="15" customHeight="1" x14ac:dyDescent="0.3">
      <c r="A65" s="30">
        <v>58</v>
      </c>
      <c r="B65" s="31" t="s">
        <v>55</v>
      </c>
      <c r="C65" s="32" t="s">
        <v>13</v>
      </c>
      <c r="D65" s="233" t="s">
        <v>94</v>
      </c>
      <c r="E65" s="233" t="s">
        <v>94</v>
      </c>
      <c r="F65" s="233" t="s">
        <v>94</v>
      </c>
      <c r="G65" s="233" t="s">
        <v>94</v>
      </c>
      <c r="H65" s="233" t="s">
        <v>94</v>
      </c>
      <c r="I65" s="233" t="s">
        <v>93</v>
      </c>
      <c r="J65" s="233" t="s">
        <v>93</v>
      </c>
      <c r="K65" s="233" t="s">
        <v>93</v>
      </c>
      <c r="L65" s="233" t="s">
        <v>93</v>
      </c>
      <c r="M65" s="47"/>
      <c r="N65" s="178" t="s">
        <v>94</v>
      </c>
      <c r="O65" s="105" t="s">
        <v>94</v>
      </c>
      <c r="P65" s="6"/>
    </row>
    <row r="66" spans="1:25" s="10" customFormat="1" ht="15" customHeight="1" x14ac:dyDescent="0.3">
      <c r="A66" s="30">
        <v>59</v>
      </c>
      <c r="B66" s="31" t="s">
        <v>56</v>
      </c>
      <c r="C66" s="32" t="s">
        <v>13</v>
      </c>
      <c r="D66" s="233" t="s">
        <v>94</v>
      </c>
      <c r="E66" s="233" t="s">
        <v>94</v>
      </c>
      <c r="F66" s="233" t="s">
        <v>94</v>
      </c>
      <c r="G66" s="233" t="s">
        <v>94</v>
      </c>
      <c r="H66" s="233" t="s">
        <v>94</v>
      </c>
      <c r="I66" s="233" t="s">
        <v>93</v>
      </c>
      <c r="J66" s="233" t="s">
        <v>93</v>
      </c>
      <c r="K66" s="233" t="s">
        <v>93</v>
      </c>
      <c r="L66" s="233" t="s">
        <v>93</v>
      </c>
      <c r="M66" s="47"/>
      <c r="N66" s="178" t="s">
        <v>94</v>
      </c>
      <c r="O66" s="105" t="s">
        <v>94</v>
      </c>
      <c r="P66" s="6"/>
    </row>
    <row r="67" spans="1:25" s="10" customFormat="1" ht="15" customHeight="1" x14ac:dyDescent="0.3">
      <c r="A67" s="30">
        <v>60</v>
      </c>
      <c r="B67" s="31" t="s">
        <v>57</v>
      </c>
      <c r="C67" s="32" t="s">
        <v>13</v>
      </c>
      <c r="D67" s="233" t="s">
        <v>94</v>
      </c>
      <c r="E67" s="233" t="s">
        <v>94</v>
      </c>
      <c r="F67" s="233" t="s">
        <v>94</v>
      </c>
      <c r="G67" s="233" t="s">
        <v>94</v>
      </c>
      <c r="H67" s="233" t="s">
        <v>94</v>
      </c>
      <c r="I67" s="233" t="s">
        <v>93</v>
      </c>
      <c r="J67" s="233" t="s">
        <v>93</v>
      </c>
      <c r="K67" s="233" t="s">
        <v>93</v>
      </c>
      <c r="L67" s="233" t="s">
        <v>93</v>
      </c>
      <c r="M67" s="47"/>
      <c r="N67" s="178" t="s">
        <v>94</v>
      </c>
      <c r="O67" s="105" t="s">
        <v>94</v>
      </c>
      <c r="P67" s="6"/>
    </row>
    <row r="68" spans="1:25" s="10" customFormat="1" ht="15" customHeight="1" x14ac:dyDescent="0.3">
      <c r="A68" s="30">
        <v>61</v>
      </c>
      <c r="B68" s="31" t="s">
        <v>58</v>
      </c>
      <c r="C68" s="32" t="s">
        <v>13</v>
      </c>
      <c r="D68" s="233" t="s">
        <v>94</v>
      </c>
      <c r="E68" s="233" t="s">
        <v>94</v>
      </c>
      <c r="F68" s="233" t="s">
        <v>94</v>
      </c>
      <c r="G68" s="233" t="s">
        <v>94</v>
      </c>
      <c r="H68" s="233" t="s">
        <v>94</v>
      </c>
      <c r="I68" s="233" t="s">
        <v>93</v>
      </c>
      <c r="J68" s="233" t="s">
        <v>93</v>
      </c>
      <c r="K68" s="233" t="s">
        <v>93</v>
      </c>
      <c r="L68" s="233" t="s">
        <v>93</v>
      </c>
      <c r="M68" s="47"/>
      <c r="N68" s="178" t="s">
        <v>94</v>
      </c>
      <c r="O68" s="105" t="s">
        <v>94</v>
      </c>
      <c r="P68" s="6"/>
    </row>
    <row r="69" spans="1:25" s="10" customFormat="1" ht="15" customHeight="1" x14ac:dyDescent="0.3">
      <c r="A69" s="30">
        <v>62</v>
      </c>
      <c r="B69" s="31" t="s">
        <v>59</v>
      </c>
      <c r="C69" s="32" t="s">
        <v>13</v>
      </c>
      <c r="D69" s="233" t="s">
        <v>94</v>
      </c>
      <c r="E69" s="233" t="s">
        <v>94</v>
      </c>
      <c r="F69" s="233" t="s">
        <v>94</v>
      </c>
      <c r="G69" s="233" t="s">
        <v>94</v>
      </c>
      <c r="H69" s="233" t="s">
        <v>94</v>
      </c>
      <c r="I69" s="233" t="s">
        <v>93</v>
      </c>
      <c r="J69" s="233" t="s">
        <v>93</v>
      </c>
      <c r="K69" s="233" t="s">
        <v>93</v>
      </c>
      <c r="L69" s="233" t="s">
        <v>93</v>
      </c>
      <c r="M69" s="47"/>
      <c r="N69" s="178" t="s">
        <v>94</v>
      </c>
      <c r="O69" s="105" t="s">
        <v>94</v>
      </c>
      <c r="P69" s="6"/>
    </row>
    <row r="70" spans="1:25" s="10" customFormat="1" ht="15" customHeight="1" x14ac:dyDescent="0.3">
      <c r="A70" s="30">
        <v>63</v>
      </c>
      <c r="B70" s="31" t="s">
        <v>60</v>
      </c>
      <c r="C70" s="32" t="s">
        <v>13</v>
      </c>
      <c r="D70" s="233" t="s">
        <v>93</v>
      </c>
      <c r="E70" s="233" t="s">
        <v>93</v>
      </c>
      <c r="F70" s="233" t="s">
        <v>93</v>
      </c>
      <c r="G70" s="233" t="s">
        <v>93</v>
      </c>
      <c r="H70" s="233" t="s">
        <v>93</v>
      </c>
      <c r="I70" s="233" t="s">
        <v>93</v>
      </c>
      <c r="J70" s="233" t="s">
        <v>93</v>
      </c>
      <c r="K70" s="233" t="s">
        <v>93</v>
      </c>
      <c r="L70" s="233" t="s">
        <v>93</v>
      </c>
      <c r="M70" s="47"/>
      <c r="N70" s="178" t="s">
        <v>93</v>
      </c>
      <c r="O70" s="105" t="s">
        <v>93</v>
      </c>
      <c r="P70" s="6"/>
    </row>
    <row r="71" spans="1:25" s="10" customFormat="1" ht="15" customHeight="1" x14ac:dyDescent="0.3">
      <c r="A71" s="30">
        <v>64</v>
      </c>
      <c r="B71" s="31" t="s">
        <v>61</v>
      </c>
      <c r="C71" s="32" t="s">
        <v>13</v>
      </c>
      <c r="D71" s="233" t="s">
        <v>94</v>
      </c>
      <c r="E71" s="233" t="s">
        <v>94</v>
      </c>
      <c r="F71" s="233" t="s">
        <v>94</v>
      </c>
      <c r="G71" s="233" t="s">
        <v>94</v>
      </c>
      <c r="H71" s="233" t="s">
        <v>94</v>
      </c>
      <c r="I71" s="233" t="s">
        <v>94</v>
      </c>
      <c r="J71" s="233" t="s">
        <v>93</v>
      </c>
      <c r="K71" s="233" t="s">
        <v>94</v>
      </c>
      <c r="L71" s="233" t="s">
        <v>94</v>
      </c>
      <c r="M71" s="47"/>
      <c r="N71" s="178" t="s">
        <v>94</v>
      </c>
      <c r="O71" s="105" t="s">
        <v>94</v>
      </c>
      <c r="P71" s="6"/>
    </row>
    <row r="72" spans="1:25" s="10" customFormat="1" ht="15" customHeight="1" x14ac:dyDescent="0.3">
      <c r="A72" s="30">
        <v>65</v>
      </c>
      <c r="B72" s="31" t="s">
        <v>62</v>
      </c>
      <c r="C72" s="32" t="s">
        <v>13</v>
      </c>
      <c r="D72" s="233" t="s">
        <v>94</v>
      </c>
      <c r="E72" s="233" t="s">
        <v>94</v>
      </c>
      <c r="F72" s="233" t="s">
        <v>94</v>
      </c>
      <c r="G72" s="233" t="s">
        <v>94</v>
      </c>
      <c r="H72" s="233" t="s">
        <v>94</v>
      </c>
      <c r="I72" s="233" t="s">
        <v>94</v>
      </c>
      <c r="J72" s="233" t="s">
        <v>93</v>
      </c>
      <c r="K72" s="233" t="s">
        <v>94</v>
      </c>
      <c r="L72" s="233" t="s">
        <v>94</v>
      </c>
      <c r="M72" s="47"/>
      <c r="N72" s="178" t="s">
        <v>94</v>
      </c>
      <c r="O72" s="105" t="s">
        <v>94</v>
      </c>
      <c r="P72" s="6"/>
    </row>
    <row r="73" spans="1:25" s="10" customFormat="1" ht="15" customHeight="1" x14ac:dyDescent="0.3">
      <c r="A73" s="30">
        <v>66</v>
      </c>
      <c r="B73" s="31" t="s">
        <v>63</v>
      </c>
      <c r="C73" s="32" t="s">
        <v>13</v>
      </c>
      <c r="D73" s="233" t="s">
        <v>94</v>
      </c>
      <c r="E73" s="233" t="s">
        <v>93</v>
      </c>
      <c r="F73" s="233" t="s">
        <v>93</v>
      </c>
      <c r="G73" s="233" t="s">
        <v>93</v>
      </c>
      <c r="H73" s="233" t="s">
        <v>93</v>
      </c>
      <c r="I73" s="233" t="s">
        <v>93</v>
      </c>
      <c r="J73" s="233" t="s">
        <v>93</v>
      </c>
      <c r="K73" s="233" t="s">
        <v>93</v>
      </c>
      <c r="L73" s="233" t="s">
        <v>93</v>
      </c>
      <c r="M73" s="47"/>
      <c r="N73" s="178" t="s">
        <v>93</v>
      </c>
      <c r="O73" s="105" t="s">
        <v>94</v>
      </c>
      <c r="P73" s="6"/>
    </row>
    <row r="74" spans="1:25" s="10" customFormat="1" ht="15" customHeight="1" x14ac:dyDescent="0.3">
      <c r="A74" s="30">
        <v>67</v>
      </c>
      <c r="B74" s="31" t="s">
        <v>64</v>
      </c>
      <c r="C74" s="32" t="s">
        <v>13</v>
      </c>
      <c r="D74" s="233" t="s">
        <v>94</v>
      </c>
      <c r="E74" s="233" t="s">
        <v>93</v>
      </c>
      <c r="F74" s="233" t="s">
        <v>93</v>
      </c>
      <c r="G74" s="233" t="s">
        <v>93</v>
      </c>
      <c r="H74" s="233" t="s">
        <v>93</v>
      </c>
      <c r="I74" s="233" t="s">
        <v>93</v>
      </c>
      <c r="J74" s="233" t="s">
        <v>93</v>
      </c>
      <c r="K74" s="233" t="s">
        <v>93</v>
      </c>
      <c r="L74" s="233" t="s">
        <v>93</v>
      </c>
      <c r="M74" s="47"/>
      <c r="N74" s="178" t="s">
        <v>93</v>
      </c>
      <c r="O74" s="105" t="s">
        <v>93</v>
      </c>
      <c r="P74" s="6"/>
    </row>
    <row r="75" spans="1:25" s="10" customFormat="1" ht="15" customHeight="1" x14ac:dyDescent="0.3">
      <c r="A75" s="30">
        <v>68</v>
      </c>
      <c r="B75" s="31" t="s">
        <v>65</v>
      </c>
      <c r="C75" s="32" t="s">
        <v>13</v>
      </c>
      <c r="D75" s="233" t="s">
        <v>93</v>
      </c>
      <c r="E75" s="233" t="s">
        <v>93</v>
      </c>
      <c r="F75" s="233" t="s">
        <v>93</v>
      </c>
      <c r="G75" s="233" t="s">
        <v>93</v>
      </c>
      <c r="H75" s="233" t="s">
        <v>93</v>
      </c>
      <c r="I75" s="233" t="s">
        <v>93</v>
      </c>
      <c r="J75" s="233" t="s">
        <v>93</v>
      </c>
      <c r="K75" s="233" t="s">
        <v>93</v>
      </c>
      <c r="L75" s="233" t="s">
        <v>93</v>
      </c>
      <c r="M75" s="47"/>
      <c r="N75" s="178" t="s">
        <v>93</v>
      </c>
      <c r="O75" s="105" t="s">
        <v>93</v>
      </c>
      <c r="P75" s="6"/>
    </row>
    <row r="76" spans="1:25" s="10" customFormat="1" ht="15" customHeight="1" x14ac:dyDescent="0.3">
      <c r="A76" s="30">
        <v>69</v>
      </c>
      <c r="B76" s="31" t="s">
        <v>66</v>
      </c>
      <c r="C76" s="32" t="s">
        <v>13</v>
      </c>
      <c r="D76" s="233" t="s">
        <v>93</v>
      </c>
      <c r="E76" s="233" t="s">
        <v>93</v>
      </c>
      <c r="F76" s="233" t="s">
        <v>94</v>
      </c>
      <c r="G76" s="233" t="s">
        <v>94</v>
      </c>
      <c r="H76" s="233" t="s">
        <v>94</v>
      </c>
      <c r="I76" s="233" t="s">
        <v>94</v>
      </c>
      <c r="J76" s="233" t="s">
        <v>93</v>
      </c>
      <c r="K76" s="233" t="s">
        <v>94</v>
      </c>
      <c r="L76" s="233" t="s">
        <v>94</v>
      </c>
      <c r="M76" s="47"/>
      <c r="N76" s="178" t="s">
        <v>94</v>
      </c>
      <c r="O76" s="105" t="s">
        <v>94</v>
      </c>
      <c r="P76" s="61"/>
      <c r="Q76" s="61"/>
      <c r="R76" s="61"/>
      <c r="S76" s="61"/>
      <c r="T76" s="61"/>
      <c r="U76" s="61"/>
      <c r="V76" s="61"/>
      <c r="W76" s="61"/>
      <c r="X76" s="61"/>
      <c r="Y76" s="61"/>
    </row>
    <row r="77" spans="1:25" s="10" customFormat="1" ht="15" customHeight="1" thickBot="1" x14ac:dyDescent="0.35">
      <c r="A77" s="30">
        <v>70</v>
      </c>
      <c r="B77" s="31" t="s">
        <v>67</v>
      </c>
      <c r="C77" s="32" t="s">
        <v>13</v>
      </c>
      <c r="D77" s="234" t="s">
        <v>94</v>
      </c>
      <c r="E77" s="234" t="s">
        <v>94</v>
      </c>
      <c r="F77" s="234" t="s">
        <v>94</v>
      </c>
      <c r="G77" s="234" t="s">
        <v>94</v>
      </c>
      <c r="H77" s="234" t="s">
        <v>94</v>
      </c>
      <c r="I77" s="234" t="s">
        <v>93</v>
      </c>
      <c r="J77" s="234" t="s">
        <v>93</v>
      </c>
      <c r="K77" s="234" t="s">
        <v>93</v>
      </c>
      <c r="L77" s="234" t="s">
        <v>93</v>
      </c>
      <c r="M77" s="47"/>
      <c r="N77" s="178" t="s">
        <v>94</v>
      </c>
      <c r="O77" s="105" t="s">
        <v>94</v>
      </c>
      <c r="P77" s="6"/>
    </row>
    <row r="78" spans="1:25" s="10" customFormat="1" ht="15" customHeight="1" x14ac:dyDescent="0.25">
      <c r="A78" s="33">
        <v>71</v>
      </c>
      <c r="B78" s="34" t="s">
        <v>68</v>
      </c>
      <c r="C78" s="35" t="s">
        <v>69</v>
      </c>
      <c r="D78" s="70">
        <v>4925</v>
      </c>
      <c r="E78" s="45">
        <v>6275</v>
      </c>
      <c r="F78" s="45">
        <v>7920</v>
      </c>
      <c r="G78" s="46">
        <v>18800</v>
      </c>
      <c r="H78" s="45">
        <v>11500</v>
      </c>
      <c r="I78" s="46">
        <v>165300</v>
      </c>
      <c r="J78" s="46">
        <v>13623</v>
      </c>
      <c r="K78" s="45">
        <v>9300</v>
      </c>
      <c r="L78" s="46">
        <v>28526</v>
      </c>
      <c r="M78" s="46">
        <v>6760</v>
      </c>
      <c r="N78" s="46">
        <v>18500</v>
      </c>
      <c r="O78" s="175">
        <v>4025</v>
      </c>
      <c r="P78" s="6"/>
    </row>
    <row r="79" spans="1:25" s="10" customFormat="1" ht="15.75" customHeight="1" x14ac:dyDescent="0.25">
      <c r="A79" s="33">
        <v>72</v>
      </c>
      <c r="B79" s="34" t="s">
        <v>70</v>
      </c>
      <c r="C79" s="35" t="s">
        <v>69</v>
      </c>
      <c r="D79" s="70">
        <v>4500</v>
      </c>
      <c r="E79" s="45">
        <v>9300</v>
      </c>
      <c r="F79" s="45">
        <v>2200</v>
      </c>
      <c r="G79" s="45">
        <v>5000</v>
      </c>
      <c r="H79" s="45">
        <v>4000</v>
      </c>
      <c r="I79" s="45">
        <v>2400</v>
      </c>
      <c r="J79" s="45">
        <v>630</v>
      </c>
      <c r="K79" s="45">
        <v>2000</v>
      </c>
      <c r="L79" s="45">
        <v>900</v>
      </c>
      <c r="M79" s="45">
        <v>8300</v>
      </c>
      <c r="N79" s="45">
        <v>1300</v>
      </c>
      <c r="O79" s="175">
        <v>4100</v>
      </c>
      <c r="P79" s="6"/>
    </row>
    <row r="80" spans="1:25" s="10" customFormat="1" ht="13.5" customHeight="1" x14ac:dyDescent="0.25">
      <c r="A80" s="33">
        <v>73</v>
      </c>
      <c r="B80" s="34" t="s">
        <v>71</v>
      </c>
      <c r="C80" s="36" t="s">
        <v>72</v>
      </c>
      <c r="D80" s="70">
        <v>5750</v>
      </c>
      <c r="E80" s="45">
        <v>9850</v>
      </c>
      <c r="F80" s="45">
        <v>4440</v>
      </c>
      <c r="G80" s="45">
        <v>11825</v>
      </c>
      <c r="H80" s="45">
        <v>6050</v>
      </c>
      <c r="I80" s="45">
        <v>10125</v>
      </c>
      <c r="J80" s="45">
        <v>6650</v>
      </c>
      <c r="K80" s="45">
        <v>6975</v>
      </c>
      <c r="L80" s="45">
        <v>6900</v>
      </c>
      <c r="M80" s="45">
        <v>6680</v>
      </c>
      <c r="N80" s="45">
        <v>7025</v>
      </c>
      <c r="O80" s="175">
        <v>6750</v>
      </c>
      <c r="P80" s="6"/>
    </row>
    <row r="81" spans="1:16" s="10" customFormat="1" ht="14.25" customHeight="1" x14ac:dyDescent="0.25">
      <c r="A81" s="33">
        <v>74</v>
      </c>
      <c r="B81" s="34" t="s">
        <v>73</v>
      </c>
      <c r="C81" s="36" t="s">
        <v>72</v>
      </c>
      <c r="D81" s="70">
        <v>440</v>
      </c>
      <c r="E81" s="45">
        <v>6875</v>
      </c>
      <c r="F81" s="45">
        <v>400</v>
      </c>
      <c r="G81" s="45">
        <v>300</v>
      </c>
      <c r="H81" s="45">
        <v>985</v>
      </c>
      <c r="I81" s="45">
        <v>785</v>
      </c>
      <c r="J81" s="45">
        <v>1230</v>
      </c>
      <c r="K81" s="45">
        <v>1050</v>
      </c>
      <c r="L81" s="45">
        <v>1000</v>
      </c>
      <c r="M81" s="45">
        <v>932</v>
      </c>
      <c r="N81" s="45">
        <v>1225</v>
      </c>
      <c r="O81" s="175">
        <v>125</v>
      </c>
      <c r="P81" s="6"/>
    </row>
    <row r="82" spans="1:16" s="10" customFormat="1" ht="12" customHeight="1" x14ac:dyDescent="0.25">
      <c r="A82" s="33">
        <v>75</v>
      </c>
      <c r="B82" s="34" t="s">
        <v>74</v>
      </c>
      <c r="C82" s="36" t="s">
        <v>72</v>
      </c>
      <c r="D82" s="71"/>
      <c r="E82" s="58"/>
      <c r="F82" s="58" t="s">
        <v>93</v>
      </c>
      <c r="G82" s="58"/>
      <c r="H82" s="58"/>
      <c r="I82" s="58"/>
      <c r="J82" s="58"/>
      <c r="K82" s="58"/>
      <c r="L82" s="58"/>
      <c r="M82" s="58"/>
      <c r="N82" s="58"/>
      <c r="O82" s="176"/>
      <c r="P82" s="6"/>
    </row>
    <row r="83" spans="1:16" s="10" customFormat="1" ht="17.25" customHeight="1" x14ac:dyDescent="0.25">
      <c r="A83" s="30">
        <v>76</v>
      </c>
      <c r="B83" s="31" t="s">
        <v>75</v>
      </c>
      <c r="C83" s="56" t="s">
        <v>76</v>
      </c>
      <c r="D83" s="59">
        <v>83</v>
      </c>
      <c r="E83" s="59">
        <v>117</v>
      </c>
      <c r="F83" s="59">
        <v>181</v>
      </c>
      <c r="G83" s="59">
        <v>185</v>
      </c>
      <c r="H83" s="59">
        <v>160</v>
      </c>
      <c r="I83" s="59">
        <v>208</v>
      </c>
      <c r="J83" s="59">
        <v>165</v>
      </c>
      <c r="K83" s="59">
        <v>102</v>
      </c>
      <c r="L83" s="59">
        <v>229</v>
      </c>
      <c r="M83" s="59">
        <v>35</v>
      </c>
      <c r="N83" s="177">
        <v>106</v>
      </c>
      <c r="O83" s="177">
        <v>118</v>
      </c>
      <c r="P83" s="6"/>
    </row>
    <row r="84" spans="1:16" s="10" customFormat="1" ht="20.25" customHeight="1" x14ac:dyDescent="0.25">
      <c r="A84" s="30">
        <v>77</v>
      </c>
      <c r="B84" s="31" t="s">
        <v>77</v>
      </c>
      <c r="C84" s="56" t="s">
        <v>76</v>
      </c>
      <c r="D84" s="59">
        <v>80</v>
      </c>
      <c r="E84" s="59">
        <v>63</v>
      </c>
      <c r="F84" s="59">
        <v>104</v>
      </c>
      <c r="G84" s="59">
        <v>62</v>
      </c>
      <c r="H84" s="59">
        <v>123</v>
      </c>
      <c r="I84" s="59">
        <v>69</v>
      </c>
      <c r="J84" s="59">
        <v>96</v>
      </c>
      <c r="K84" s="59">
        <v>10</v>
      </c>
      <c r="L84" s="59">
        <v>36</v>
      </c>
      <c r="M84" s="59">
        <v>17</v>
      </c>
      <c r="N84" s="177">
        <v>35</v>
      </c>
      <c r="O84" s="177">
        <v>38</v>
      </c>
      <c r="P84" s="6"/>
    </row>
    <row r="85" spans="1:16" s="10" customFormat="1" ht="21" customHeight="1" x14ac:dyDescent="0.25">
      <c r="A85" s="30">
        <v>78</v>
      </c>
      <c r="B85" s="31" t="s">
        <v>78</v>
      </c>
      <c r="C85" s="57" t="s">
        <v>76</v>
      </c>
      <c r="D85" s="59">
        <v>18</v>
      </c>
      <c r="E85" s="59">
        <v>32</v>
      </c>
      <c r="F85" s="59">
        <v>19</v>
      </c>
      <c r="G85" s="59">
        <v>0</v>
      </c>
      <c r="H85" s="59">
        <v>0</v>
      </c>
      <c r="I85" s="59">
        <v>29</v>
      </c>
      <c r="J85" s="59">
        <v>73</v>
      </c>
      <c r="K85" s="59">
        <v>10</v>
      </c>
      <c r="L85" s="59">
        <v>19</v>
      </c>
      <c r="M85" s="59">
        <v>17</v>
      </c>
      <c r="N85" s="177">
        <v>55</v>
      </c>
      <c r="O85" s="177">
        <v>64</v>
      </c>
      <c r="P85" s="6"/>
    </row>
    <row r="86" spans="1:16" s="10" customFormat="1" ht="19.5" customHeight="1" x14ac:dyDescent="0.25">
      <c r="A86" s="30">
        <v>79</v>
      </c>
      <c r="B86" s="31" t="s">
        <v>79</v>
      </c>
      <c r="C86" s="57" t="s">
        <v>76</v>
      </c>
      <c r="D86" s="59">
        <v>247</v>
      </c>
      <c r="E86" s="59">
        <v>283</v>
      </c>
      <c r="F86" s="59">
        <v>945</v>
      </c>
      <c r="G86" s="59">
        <v>254</v>
      </c>
      <c r="H86" s="59">
        <v>309</v>
      </c>
      <c r="I86" s="59">
        <v>352</v>
      </c>
      <c r="J86" s="59">
        <v>359</v>
      </c>
      <c r="K86" s="59">
        <v>122</v>
      </c>
      <c r="L86" s="59">
        <v>309</v>
      </c>
      <c r="M86" s="59">
        <v>82</v>
      </c>
      <c r="N86" s="177">
        <v>205</v>
      </c>
      <c r="O86" s="177">
        <v>272</v>
      </c>
      <c r="P86" s="6"/>
    </row>
    <row r="87" spans="1:16" s="10" customFormat="1" ht="20.25" customHeight="1" x14ac:dyDescent="0.25">
      <c r="A87" s="30">
        <v>80</v>
      </c>
      <c r="B87" s="31" t="s">
        <v>80</v>
      </c>
      <c r="C87" s="57" t="s">
        <v>13</v>
      </c>
      <c r="D87" s="59" t="s">
        <v>93</v>
      </c>
      <c r="E87" s="60" t="s">
        <v>93</v>
      </c>
      <c r="F87" s="60" t="s">
        <v>93</v>
      </c>
      <c r="G87" s="60" t="s">
        <v>93</v>
      </c>
      <c r="H87" s="60" t="s">
        <v>93</v>
      </c>
      <c r="I87" s="60" t="s">
        <v>93</v>
      </c>
      <c r="J87" s="60" t="s">
        <v>93</v>
      </c>
      <c r="K87" s="60" t="s">
        <v>93</v>
      </c>
      <c r="L87" s="60" t="s">
        <v>93</v>
      </c>
      <c r="M87" s="60" t="s">
        <v>93</v>
      </c>
      <c r="N87" s="177" t="s">
        <v>93</v>
      </c>
      <c r="O87" s="177" t="s">
        <v>93</v>
      </c>
      <c r="P87" s="6"/>
    </row>
    <row r="88" spans="1:16" s="10" customFormat="1" ht="15" customHeight="1" x14ac:dyDescent="0.25">
      <c r="A88" s="11"/>
      <c r="B88" s="12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6" s="10" customFormat="1" ht="15" customHeight="1" x14ac:dyDescent="0.25">
      <c r="A89" s="337"/>
      <c r="B89" s="337"/>
      <c r="C89" s="337"/>
      <c r="D89" s="337"/>
      <c r="E89" s="337"/>
      <c r="F89" s="337"/>
      <c r="G89" s="337"/>
      <c r="H89" s="337"/>
      <c r="I89" s="337"/>
      <c r="J89" s="337"/>
      <c r="K89" s="337"/>
      <c r="L89" s="337"/>
      <c r="M89" s="63"/>
      <c r="N89" s="7"/>
    </row>
    <row r="90" spans="1:16" s="10" customFormat="1" ht="15" customHeight="1" x14ac:dyDescent="0.25">
      <c r="B90" s="15"/>
      <c r="C90" s="16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</row>
    <row r="91" spans="1:16" s="10" customFormat="1" ht="15" customHeight="1" x14ac:dyDescent="0.25">
      <c r="B91" s="15"/>
      <c r="C91" s="16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</row>
    <row r="92" spans="1:16" s="10" customFormat="1" ht="15" customHeight="1" x14ac:dyDescent="0.25">
      <c r="B92" s="15"/>
      <c r="C92" s="16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</row>
    <row r="93" spans="1:16" s="10" customFormat="1" ht="15" customHeight="1" x14ac:dyDescent="0.25">
      <c r="B93" s="15"/>
      <c r="C93" s="16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</row>
    <row r="94" spans="1:16" s="10" customFormat="1" ht="15" customHeight="1" x14ac:dyDescent="0.25">
      <c r="B94" s="15"/>
      <c r="C94" s="16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</row>
    <row r="95" spans="1:16" s="10" customFormat="1" ht="15" customHeight="1" x14ac:dyDescent="0.25">
      <c r="B95" s="15"/>
      <c r="C95" s="16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</row>
    <row r="96" spans="1:16" s="10" customFormat="1" ht="15" customHeight="1" x14ac:dyDescent="0.25">
      <c r="B96" s="15"/>
      <c r="C96" s="16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</row>
    <row r="97" spans="2:15" s="10" customFormat="1" ht="15" customHeight="1" x14ac:dyDescent="0.25">
      <c r="B97" s="15"/>
      <c r="C97" s="16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</row>
    <row r="98" spans="2:15" s="10" customFormat="1" ht="15" customHeight="1" x14ac:dyDescent="0.25">
      <c r="B98" s="15"/>
      <c r="C98" s="16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</row>
    <row r="99" spans="2:15" s="10" customFormat="1" ht="15" customHeight="1" x14ac:dyDescent="0.25">
      <c r="B99" s="15"/>
      <c r="C99" s="16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</row>
    <row r="100" spans="2:15" s="10" customFormat="1" ht="15" customHeight="1" x14ac:dyDescent="0.25">
      <c r="B100" s="15"/>
      <c r="C100" s="16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</row>
    <row r="101" spans="2:15" s="10" customFormat="1" ht="15" customHeight="1" x14ac:dyDescent="0.25">
      <c r="B101" s="15"/>
      <c r="C101" s="16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</row>
    <row r="102" spans="2:15" s="10" customFormat="1" ht="15" customHeight="1" x14ac:dyDescent="0.25">
      <c r="B102" s="15"/>
      <c r="C102" s="16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</row>
    <row r="103" spans="2:15" s="10" customFormat="1" ht="15" customHeight="1" x14ac:dyDescent="0.25">
      <c r="B103" s="15"/>
      <c r="C103" s="16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</row>
    <row r="104" spans="2:15" s="10" customFormat="1" ht="15" customHeight="1" x14ac:dyDescent="0.25">
      <c r="B104" s="15"/>
      <c r="C104" s="16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</row>
    <row r="105" spans="2:15" s="10" customFormat="1" ht="15" customHeight="1" x14ac:dyDescent="0.25">
      <c r="B105" s="15"/>
      <c r="C105" s="16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</row>
    <row r="106" spans="2:15" s="10" customFormat="1" ht="15" customHeight="1" x14ac:dyDescent="0.25">
      <c r="B106" s="15"/>
      <c r="C106" s="16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</row>
    <row r="107" spans="2:15" s="10" customFormat="1" ht="15" customHeight="1" x14ac:dyDescent="0.25">
      <c r="B107" s="15"/>
      <c r="C107" s="16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</row>
    <row r="108" spans="2:15" s="10" customFormat="1" ht="15" customHeight="1" x14ac:dyDescent="0.25">
      <c r="B108" s="15"/>
      <c r="C108" s="16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</row>
    <row r="109" spans="2:15" s="10" customFormat="1" ht="15" customHeight="1" x14ac:dyDescent="0.25">
      <c r="B109" s="15"/>
      <c r="C109" s="16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</row>
    <row r="110" spans="2:15" s="10" customFormat="1" ht="15" customHeight="1" x14ac:dyDescent="0.25">
      <c r="B110" s="15"/>
      <c r="C110" s="16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</row>
    <row r="111" spans="2:15" s="10" customFormat="1" ht="15" customHeight="1" x14ac:dyDescent="0.25">
      <c r="B111" s="15"/>
      <c r="C111" s="16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</row>
    <row r="112" spans="2:15" s="10" customFormat="1" ht="15" customHeight="1" x14ac:dyDescent="0.25">
      <c r="B112" s="15"/>
      <c r="C112" s="16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</row>
    <row r="113" spans="2:15" s="10" customFormat="1" ht="15" customHeight="1" x14ac:dyDescent="0.25">
      <c r="B113" s="15"/>
      <c r="C113" s="16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</row>
    <row r="114" spans="2:15" ht="15" customHeight="1" x14ac:dyDescent="0.25"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</row>
    <row r="115" spans="2:15" ht="15" customHeight="1" x14ac:dyDescent="0.25"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</row>
    <row r="116" spans="2:15" ht="15" customHeight="1" x14ac:dyDescent="0.25"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</row>
    <row r="117" spans="2:15" ht="18" customHeight="1" x14ac:dyDescent="0.25"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</row>
    <row r="118" spans="2:15" ht="18" customHeight="1" x14ac:dyDescent="0.25"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</row>
    <row r="119" spans="2:15" ht="18" customHeight="1" x14ac:dyDescent="0.25"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</row>
    <row r="120" spans="2:15" ht="18" customHeight="1" x14ac:dyDescent="0.25"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</row>
    <row r="121" spans="2:15" ht="18" customHeight="1" x14ac:dyDescent="0.25"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</row>
    <row r="122" spans="2:15" ht="18" customHeight="1" x14ac:dyDescent="0.25"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</row>
    <row r="123" spans="2:15" ht="18" customHeight="1" x14ac:dyDescent="0.25"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</row>
    <row r="124" spans="2:15" ht="18" customHeight="1" x14ac:dyDescent="0.25"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</row>
    <row r="125" spans="2:15" ht="18" customHeight="1" x14ac:dyDescent="0.25"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</row>
    <row r="126" spans="2:15" ht="18" customHeight="1" x14ac:dyDescent="0.25"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</row>
    <row r="127" spans="2:15" ht="18" customHeight="1" x14ac:dyDescent="0.25"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</row>
    <row r="128" spans="2:15" ht="18" customHeight="1" x14ac:dyDescent="0.25"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</row>
    <row r="129" spans="4:15" ht="18" customHeight="1" x14ac:dyDescent="0.25"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</row>
    <row r="130" spans="4:15" ht="18" customHeight="1" x14ac:dyDescent="0.25"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</row>
    <row r="131" spans="4:15" ht="18" customHeight="1" x14ac:dyDescent="0.25"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</row>
    <row r="132" spans="4:15" ht="18" customHeight="1" x14ac:dyDescent="0.25"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</row>
    <row r="133" spans="4:15" ht="18" customHeight="1" x14ac:dyDescent="0.25"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</row>
    <row r="134" spans="4:15" ht="18" customHeight="1" x14ac:dyDescent="0.25"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</row>
    <row r="135" spans="4:15" ht="18" customHeight="1" x14ac:dyDescent="0.25"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</row>
    <row r="136" spans="4:15" ht="18" customHeight="1" x14ac:dyDescent="0.25"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</row>
    <row r="137" spans="4:15" ht="18" customHeight="1" x14ac:dyDescent="0.25"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</row>
    <row r="138" spans="4:15" ht="18" customHeight="1" x14ac:dyDescent="0.25"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</row>
    <row r="139" spans="4:15" ht="18" customHeight="1" x14ac:dyDescent="0.25"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</row>
    <row r="140" spans="4:15" ht="18" customHeight="1" x14ac:dyDescent="0.25"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</row>
    <row r="141" spans="4:15" ht="18" customHeight="1" x14ac:dyDescent="0.25"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</row>
    <row r="142" spans="4:15" ht="18" customHeight="1" x14ac:dyDescent="0.25"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</row>
    <row r="143" spans="4:15" ht="18" customHeight="1" x14ac:dyDescent="0.25"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</row>
    <row r="144" spans="4:15" ht="18" customHeight="1" x14ac:dyDescent="0.25"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</row>
    <row r="145" spans="4:15" ht="18" customHeight="1" x14ac:dyDescent="0.25"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</row>
    <row r="146" spans="4:15" ht="18" customHeight="1" x14ac:dyDescent="0.25"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</row>
    <row r="147" spans="4:15" ht="18" customHeight="1" x14ac:dyDescent="0.25"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</row>
    <row r="148" spans="4:15" ht="18" customHeight="1" x14ac:dyDescent="0.25"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</row>
    <row r="149" spans="4:15" ht="18" customHeight="1" x14ac:dyDescent="0.25"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</row>
    <row r="150" spans="4:15" ht="18" customHeight="1" x14ac:dyDescent="0.25"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</row>
    <row r="151" spans="4:15" ht="18" customHeight="1" x14ac:dyDescent="0.25"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</row>
    <row r="152" spans="4:15" ht="18" customHeight="1" x14ac:dyDescent="0.25"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</row>
    <row r="153" spans="4:15" ht="18" customHeight="1" x14ac:dyDescent="0.25"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</row>
    <row r="154" spans="4:15" ht="18" customHeight="1" x14ac:dyDescent="0.25"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</row>
    <row r="155" spans="4:15" ht="18" customHeight="1" x14ac:dyDescent="0.25"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</row>
    <row r="156" spans="4:15" ht="18" customHeight="1" x14ac:dyDescent="0.25"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</row>
    <row r="157" spans="4:15" ht="18" customHeight="1" x14ac:dyDescent="0.25"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</row>
    <row r="158" spans="4:15" ht="18" customHeight="1" x14ac:dyDescent="0.25"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</row>
    <row r="159" spans="4:15" ht="18" customHeight="1" x14ac:dyDescent="0.25"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</row>
    <row r="160" spans="4:15" ht="18" customHeight="1" x14ac:dyDescent="0.25"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</row>
    <row r="161" spans="4:15" ht="18" customHeight="1" x14ac:dyDescent="0.25"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</row>
    <row r="162" spans="4:15" ht="18" customHeight="1" x14ac:dyDescent="0.25"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</row>
    <row r="163" spans="4:15" ht="18" customHeight="1" x14ac:dyDescent="0.25"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</row>
    <row r="164" spans="4:15" ht="18" customHeight="1" x14ac:dyDescent="0.25"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</row>
    <row r="165" spans="4:15" ht="18" customHeight="1" x14ac:dyDescent="0.25"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</row>
    <row r="166" spans="4:15" ht="18" customHeight="1" x14ac:dyDescent="0.25"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</row>
    <row r="167" spans="4:15" ht="18" customHeight="1" x14ac:dyDescent="0.3"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</row>
    <row r="168" spans="4:15" ht="18" customHeight="1" x14ac:dyDescent="0.3"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</row>
    <row r="169" spans="4:15" ht="18" customHeight="1" x14ac:dyDescent="0.3"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</row>
    <row r="170" spans="4:15" ht="18" customHeight="1" x14ac:dyDescent="0.3"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</row>
    <row r="171" spans="4:15" ht="18" customHeight="1" x14ac:dyDescent="0.3"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</row>
    <row r="172" spans="4:15" ht="18" customHeight="1" x14ac:dyDescent="0.3"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</row>
    <row r="173" spans="4:15" ht="18" customHeight="1" x14ac:dyDescent="0.3"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</row>
    <row r="174" spans="4:15" ht="18" customHeight="1" x14ac:dyDescent="0.3"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</row>
    <row r="175" spans="4:15" ht="18" customHeight="1" x14ac:dyDescent="0.3"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</row>
    <row r="176" spans="4:15" ht="18" customHeight="1" x14ac:dyDescent="0.3"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</row>
    <row r="177" spans="4:15" ht="18" customHeight="1" x14ac:dyDescent="0.3"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</row>
    <row r="178" spans="4:15" ht="18" customHeight="1" x14ac:dyDescent="0.3"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</row>
    <row r="179" spans="4:15" ht="18" customHeight="1" x14ac:dyDescent="0.3"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</row>
    <row r="180" spans="4:15" ht="18" customHeight="1" x14ac:dyDescent="0.3"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</row>
    <row r="181" spans="4:15" ht="18" customHeight="1" x14ac:dyDescent="0.3"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</row>
    <row r="182" spans="4:15" ht="18" customHeight="1" x14ac:dyDescent="0.3"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</row>
    <row r="183" spans="4:15" ht="18" customHeight="1" x14ac:dyDescent="0.3"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</row>
    <row r="184" spans="4:15" ht="18" customHeight="1" x14ac:dyDescent="0.3"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</row>
    <row r="185" spans="4:15" ht="18" customHeight="1" x14ac:dyDescent="0.3"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</row>
    <row r="186" spans="4:15" ht="18" customHeight="1" x14ac:dyDescent="0.3"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</row>
    <row r="187" spans="4:15" ht="18" customHeight="1" x14ac:dyDescent="0.3"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</row>
    <row r="188" spans="4:15" ht="18" customHeight="1" x14ac:dyDescent="0.3"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</row>
    <row r="189" spans="4:15" ht="18" customHeight="1" x14ac:dyDescent="0.3"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</row>
    <row r="190" spans="4:15" ht="18" customHeight="1" x14ac:dyDescent="0.3"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</row>
    <row r="191" spans="4:15" ht="18" customHeight="1" x14ac:dyDescent="0.3"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</row>
    <row r="192" spans="4:15" ht="18" customHeight="1" x14ac:dyDescent="0.3"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</row>
    <row r="193" spans="4:15" ht="18" customHeight="1" x14ac:dyDescent="0.3"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</row>
    <row r="194" spans="4:15" ht="18" customHeight="1" x14ac:dyDescent="0.3"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</row>
    <row r="195" spans="4:15" ht="18" customHeight="1" x14ac:dyDescent="0.3"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</row>
    <row r="196" spans="4:15" ht="18" customHeight="1" x14ac:dyDescent="0.3"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</row>
    <row r="197" spans="4:15" ht="18" customHeight="1" x14ac:dyDescent="0.3"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</row>
    <row r="198" spans="4:15" ht="18" customHeight="1" x14ac:dyDescent="0.3"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</row>
    <row r="199" spans="4:15" ht="18" customHeight="1" x14ac:dyDescent="0.3"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</row>
    <row r="200" spans="4:15" ht="18" customHeight="1" x14ac:dyDescent="0.3"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</row>
    <row r="201" spans="4:15" ht="18" customHeight="1" x14ac:dyDescent="0.3"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</row>
    <row r="202" spans="4:15" ht="18" customHeight="1" x14ac:dyDescent="0.3"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</row>
    <row r="203" spans="4:15" ht="18" customHeight="1" x14ac:dyDescent="0.3"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</row>
    <row r="204" spans="4:15" ht="18" customHeight="1" x14ac:dyDescent="0.3"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</row>
    <row r="205" spans="4:15" ht="18" customHeight="1" x14ac:dyDescent="0.3"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</row>
    <row r="206" spans="4:15" ht="18" customHeight="1" x14ac:dyDescent="0.3"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</row>
    <row r="207" spans="4:15" ht="18" customHeight="1" x14ac:dyDescent="0.3"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</row>
    <row r="208" spans="4:15" ht="18" customHeight="1" x14ac:dyDescent="0.3"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</row>
    <row r="209" spans="4:15" ht="18" customHeight="1" x14ac:dyDescent="0.3"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</row>
    <row r="210" spans="4:15" ht="18" customHeight="1" x14ac:dyDescent="0.3"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</row>
    <row r="211" spans="4:15" ht="18" customHeight="1" x14ac:dyDescent="0.3"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</row>
    <row r="212" spans="4:15" ht="18" customHeight="1" x14ac:dyDescent="0.3"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</row>
    <row r="213" spans="4:15" ht="18" customHeight="1" x14ac:dyDescent="0.3"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</row>
    <row r="214" spans="4:15" ht="18" customHeight="1" x14ac:dyDescent="0.3"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</row>
    <row r="215" spans="4:15" ht="18" customHeight="1" x14ac:dyDescent="0.3"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</row>
    <row r="216" spans="4:15" ht="18" customHeight="1" x14ac:dyDescent="0.3"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</row>
    <row r="217" spans="4:15" ht="18" customHeight="1" x14ac:dyDescent="0.3"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</row>
    <row r="218" spans="4:15" ht="18" customHeight="1" x14ac:dyDescent="0.3"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</row>
    <row r="219" spans="4:15" ht="18" customHeight="1" x14ac:dyDescent="0.3"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</row>
    <row r="220" spans="4:15" ht="18" customHeight="1" x14ac:dyDescent="0.3"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</row>
    <row r="221" spans="4:15" ht="18" customHeight="1" x14ac:dyDescent="0.3"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</row>
    <row r="222" spans="4:15" ht="18" customHeight="1" x14ac:dyDescent="0.3"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</row>
    <row r="223" spans="4:15" ht="18" customHeight="1" x14ac:dyDescent="0.3"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</row>
    <row r="224" spans="4:15" ht="18" customHeight="1" x14ac:dyDescent="0.3"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</row>
    <row r="225" spans="4:15" ht="18" customHeight="1" x14ac:dyDescent="0.3"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</row>
    <row r="226" spans="4:15" ht="18" customHeight="1" x14ac:dyDescent="0.3"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</row>
    <row r="227" spans="4:15" ht="18" customHeight="1" x14ac:dyDescent="0.3"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</row>
    <row r="228" spans="4:15" ht="18" customHeight="1" x14ac:dyDescent="0.3"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</row>
    <row r="229" spans="4:15" ht="18" customHeight="1" x14ac:dyDescent="0.3"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</row>
    <row r="230" spans="4:15" ht="18" customHeight="1" x14ac:dyDescent="0.3"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</row>
    <row r="231" spans="4:15" ht="18" customHeight="1" x14ac:dyDescent="0.3"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</row>
    <row r="232" spans="4:15" ht="18" customHeight="1" x14ac:dyDescent="0.3"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</row>
    <row r="233" spans="4:15" ht="18" customHeight="1" x14ac:dyDescent="0.3"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</row>
    <row r="234" spans="4:15" ht="18" customHeight="1" x14ac:dyDescent="0.3"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</row>
    <row r="235" spans="4:15" ht="18" customHeight="1" x14ac:dyDescent="0.3"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</row>
    <row r="236" spans="4:15" ht="18" customHeight="1" x14ac:dyDescent="0.3"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</row>
    <row r="237" spans="4:15" ht="18" customHeight="1" x14ac:dyDescent="0.3"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</row>
    <row r="238" spans="4:15" ht="18" customHeight="1" x14ac:dyDescent="0.3"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</row>
    <row r="239" spans="4:15" ht="18" customHeight="1" x14ac:dyDescent="0.3"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</row>
    <row r="240" spans="4:15" ht="18" customHeight="1" x14ac:dyDescent="0.3"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</row>
    <row r="241" spans="4:15" ht="18" customHeight="1" x14ac:dyDescent="0.3"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</row>
    <row r="242" spans="4:15" ht="18" customHeight="1" x14ac:dyDescent="0.3"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</row>
    <row r="243" spans="4:15" ht="18" customHeight="1" x14ac:dyDescent="0.3"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</row>
    <row r="244" spans="4:15" ht="18" customHeight="1" x14ac:dyDescent="0.3"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</row>
    <row r="245" spans="4:15" ht="18" customHeight="1" x14ac:dyDescent="0.3"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</row>
    <row r="246" spans="4:15" ht="18" customHeight="1" x14ac:dyDescent="0.3"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</row>
    <row r="247" spans="4:15" ht="18" customHeight="1" x14ac:dyDescent="0.3"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</row>
    <row r="248" spans="4:15" ht="18" customHeight="1" x14ac:dyDescent="0.3"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</row>
    <row r="249" spans="4:15" ht="18" customHeight="1" x14ac:dyDescent="0.3"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</row>
    <row r="250" spans="4:15" ht="18" customHeight="1" x14ac:dyDescent="0.3"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</row>
    <row r="251" spans="4:15" ht="18" customHeight="1" x14ac:dyDescent="0.3"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</row>
    <row r="252" spans="4:15" ht="18" customHeight="1" x14ac:dyDescent="0.3"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</row>
    <row r="253" spans="4:15" ht="18" customHeight="1" x14ac:dyDescent="0.3"/>
    <row r="254" spans="4:15" ht="18" customHeight="1" x14ac:dyDescent="0.3"/>
    <row r="255" spans="4:15" ht="18" customHeight="1" x14ac:dyDescent="0.3"/>
    <row r="256" spans="4:15" ht="18" customHeight="1" x14ac:dyDescent="0.3"/>
    <row r="257" ht="18" customHeight="1" x14ac:dyDescent="0.3"/>
    <row r="258" ht="18" customHeight="1" x14ac:dyDescent="0.3"/>
    <row r="259" ht="18" customHeight="1" x14ac:dyDescent="0.3"/>
    <row r="260" ht="18" customHeight="1" x14ac:dyDescent="0.3"/>
    <row r="261" ht="18" customHeight="1" x14ac:dyDescent="0.3"/>
    <row r="262" ht="18" customHeight="1" x14ac:dyDescent="0.3"/>
    <row r="263" ht="18" customHeight="1" x14ac:dyDescent="0.3"/>
    <row r="264" ht="18" customHeight="1" x14ac:dyDescent="0.3"/>
    <row r="265" ht="18" customHeight="1" x14ac:dyDescent="0.3"/>
    <row r="266" ht="18" customHeight="1" x14ac:dyDescent="0.3"/>
    <row r="267" ht="18" customHeight="1" x14ac:dyDescent="0.3"/>
    <row r="268" ht="18" customHeight="1" x14ac:dyDescent="0.3"/>
    <row r="269" ht="18" customHeight="1" x14ac:dyDescent="0.3"/>
    <row r="270" ht="18" customHeight="1" x14ac:dyDescent="0.3"/>
    <row r="271" ht="18" customHeight="1" x14ac:dyDescent="0.3"/>
    <row r="272" ht="18" customHeight="1" x14ac:dyDescent="0.3"/>
    <row r="273" ht="18" customHeight="1" x14ac:dyDescent="0.3"/>
    <row r="274" ht="18" customHeight="1" x14ac:dyDescent="0.3"/>
    <row r="275" ht="18" customHeight="1" x14ac:dyDescent="0.3"/>
    <row r="276" ht="18" customHeight="1" x14ac:dyDescent="0.3"/>
    <row r="277" ht="18" customHeight="1" x14ac:dyDescent="0.3"/>
    <row r="278" ht="18" customHeight="1" x14ac:dyDescent="0.3"/>
    <row r="279" ht="18" customHeight="1" x14ac:dyDescent="0.3"/>
    <row r="280" ht="18" customHeight="1" x14ac:dyDescent="0.3"/>
    <row r="281" ht="18" customHeight="1" x14ac:dyDescent="0.3"/>
    <row r="282" ht="18" customHeight="1" x14ac:dyDescent="0.3"/>
    <row r="283" ht="18" customHeight="1" x14ac:dyDescent="0.3"/>
    <row r="284" ht="18" customHeight="1" x14ac:dyDescent="0.3"/>
    <row r="285" ht="18" customHeight="1" x14ac:dyDescent="0.3"/>
    <row r="286" ht="18" customHeight="1" x14ac:dyDescent="0.3"/>
    <row r="287" ht="18" customHeight="1" x14ac:dyDescent="0.3"/>
    <row r="288" ht="18" customHeight="1" x14ac:dyDescent="0.3"/>
    <row r="289" ht="18" customHeight="1" x14ac:dyDescent="0.3"/>
    <row r="290" ht="18" customHeight="1" x14ac:dyDescent="0.3"/>
    <row r="291" ht="18" customHeight="1" x14ac:dyDescent="0.3"/>
    <row r="292" ht="18" customHeight="1" x14ac:dyDescent="0.3"/>
    <row r="293" ht="18" customHeight="1" x14ac:dyDescent="0.3"/>
    <row r="294" ht="18" customHeight="1" x14ac:dyDescent="0.3"/>
    <row r="295" ht="18" customHeight="1" x14ac:dyDescent="0.3"/>
    <row r="296" ht="18" customHeight="1" x14ac:dyDescent="0.3"/>
    <row r="297" ht="18" customHeight="1" x14ac:dyDescent="0.3"/>
    <row r="298" ht="18" customHeight="1" x14ac:dyDescent="0.3"/>
    <row r="299" ht="18" customHeight="1" x14ac:dyDescent="0.3"/>
    <row r="300" ht="18" customHeight="1" x14ac:dyDescent="0.3"/>
    <row r="301" ht="18" customHeight="1" x14ac:dyDescent="0.3"/>
    <row r="302" ht="18" customHeight="1" x14ac:dyDescent="0.3"/>
    <row r="303" ht="18" customHeight="1" x14ac:dyDescent="0.3"/>
    <row r="304" ht="18" customHeight="1" x14ac:dyDescent="0.3"/>
    <row r="305" ht="18" customHeight="1" x14ac:dyDescent="0.3"/>
    <row r="306" ht="18" customHeight="1" x14ac:dyDescent="0.3"/>
    <row r="307" ht="18" customHeight="1" x14ac:dyDescent="0.3"/>
    <row r="308" ht="18" customHeight="1" x14ac:dyDescent="0.3"/>
    <row r="309" ht="18" customHeight="1" x14ac:dyDescent="0.3"/>
    <row r="310" ht="18" customHeight="1" x14ac:dyDescent="0.3"/>
    <row r="311" ht="18" customHeight="1" x14ac:dyDescent="0.3"/>
    <row r="312" ht="18" customHeight="1" x14ac:dyDescent="0.3"/>
    <row r="313" ht="18" customHeight="1" x14ac:dyDescent="0.3"/>
    <row r="314" ht="18" customHeight="1" x14ac:dyDescent="0.3"/>
    <row r="315" ht="18" customHeight="1" x14ac:dyDescent="0.3"/>
    <row r="316" ht="18" customHeight="1" x14ac:dyDescent="0.3"/>
    <row r="317" ht="18" customHeight="1" x14ac:dyDescent="0.3"/>
    <row r="318" ht="18" customHeight="1" x14ac:dyDescent="0.3"/>
    <row r="319" ht="18" customHeight="1" x14ac:dyDescent="0.3"/>
    <row r="320" ht="18" customHeight="1" x14ac:dyDescent="0.3"/>
    <row r="321" ht="18" customHeight="1" x14ac:dyDescent="0.3"/>
    <row r="322" ht="18" customHeight="1" x14ac:dyDescent="0.3"/>
    <row r="323" ht="18" customHeight="1" x14ac:dyDescent="0.3"/>
    <row r="324" ht="18" customHeight="1" x14ac:dyDescent="0.3"/>
    <row r="325" ht="18" customHeight="1" x14ac:dyDescent="0.3"/>
    <row r="326" ht="18" customHeight="1" x14ac:dyDescent="0.3"/>
    <row r="327" ht="18" customHeight="1" x14ac:dyDescent="0.3"/>
    <row r="328" ht="18" customHeight="1" x14ac:dyDescent="0.3"/>
    <row r="329" ht="18" customHeight="1" x14ac:dyDescent="0.3"/>
    <row r="330" ht="18" customHeight="1" x14ac:dyDescent="0.3"/>
    <row r="331" ht="18" customHeight="1" x14ac:dyDescent="0.3"/>
    <row r="332" ht="18" customHeight="1" x14ac:dyDescent="0.3"/>
    <row r="333" ht="18" customHeight="1" x14ac:dyDescent="0.3"/>
    <row r="334" ht="18" customHeight="1" x14ac:dyDescent="0.3"/>
    <row r="335" ht="18" customHeight="1" x14ac:dyDescent="0.3"/>
    <row r="336" ht="18" customHeight="1" x14ac:dyDescent="0.3"/>
    <row r="337" ht="18" customHeight="1" x14ac:dyDescent="0.3"/>
    <row r="338" ht="18" customHeight="1" x14ac:dyDescent="0.3"/>
    <row r="339" ht="18" customHeight="1" x14ac:dyDescent="0.3"/>
    <row r="340" ht="18" customHeight="1" x14ac:dyDescent="0.3"/>
    <row r="341" ht="18" customHeight="1" x14ac:dyDescent="0.3"/>
    <row r="342" ht="18" customHeight="1" x14ac:dyDescent="0.3"/>
    <row r="343" ht="18" customHeight="1" x14ac:dyDescent="0.3"/>
    <row r="344" ht="18" customHeight="1" x14ac:dyDescent="0.3"/>
    <row r="345" ht="18" customHeight="1" x14ac:dyDescent="0.3"/>
    <row r="346" ht="18" customHeight="1" x14ac:dyDescent="0.3"/>
    <row r="347" ht="18" customHeight="1" x14ac:dyDescent="0.3"/>
    <row r="348" ht="18" customHeight="1" x14ac:dyDescent="0.3"/>
    <row r="349" ht="18" customHeight="1" x14ac:dyDescent="0.3"/>
    <row r="350" ht="18" customHeight="1" x14ac:dyDescent="0.3"/>
    <row r="351" ht="18" customHeight="1" x14ac:dyDescent="0.3"/>
    <row r="352" ht="18" customHeight="1" x14ac:dyDescent="0.3"/>
    <row r="353" ht="18" customHeight="1" x14ac:dyDescent="0.3"/>
    <row r="354" ht="18" customHeight="1" x14ac:dyDescent="0.3"/>
    <row r="355" ht="18" customHeight="1" x14ac:dyDescent="0.3"/>
    <row r="356" ht="18" customHeight="1" x14ac:dyDescent="0.3"/>
    <row r="357" ht="18" customHeight="1" x14ac:dyDescent="0.3"/>
    <row r="358" ht="18" customHeight="1" x14ac:dyDescent="0.3"/>
    <row r="359" ht="18" customHeight="1" x14ac:dyDescent="0.3"/>
    <row r="360" ht="18" customHeight="1" x14ac:dyDescent="0.3"/>
    <row r="361" ht="18" customHeight="1" x14ac:dyDescent="0.3"/>
    <row r="362" ht="18" customHeight="1" x14ac:dyDescent="0.3"/>
    <row r="363" ht="18" customHeight="1" x14ac:dyDescent="0.3"/>
    <row r="364" ht="18" customHeight="1" x14ac:dyDescent="0.3"/>
    <row r="365" ht="18" customHeight="1" x14ac:dyDescent="0.3"/>
  </sheetData>
  <mergeCells count="6">
    <mergeCell ref="A89:L89"/>
    <mergeCell ref="B1:L1"/>
    <mergeCell ref="A2:A5"/>
    <mergeCell ref="B2:B7"/>
    <mergeCell ref="C5:C7"/>
    <mergeCell ref="C2:O2"/>
  </mergeCells>
  <phoneticPr fontId="17" type="noConversion"/>
  <conditionalFormatting sqref="D39:E47 D48">
    <cfRule type="expression" dxfId="6" priority="6" stopIfTrue="1">
      <formula>AND(P39&lt;&gt;"", P39="NC")</formula>
    </cfRule>
  </conditionalFormatting>
  <conditionalFormatting sqref="D58:E59">
    <cfRule type="expression" dxfId="5" priority="7" stopIfTrue="1">
      <formula>AND(P52&lt;&gt;"", P52="NC")</formula>
    </cfRule>
  </conditionalFormatting>
  <conditionalFormatting sqref="D60:E77">
    <cfRule type="expression" dxfId="4" priority="1" stopIfTrue="1">
      <formula>AND(O60&lt;&gt;"", O60="NC")</formula>
    </cfRule>
  </conditionalFormatting>
  <conditionalFormatting sqref="E48:L48">
    <cfRule type="expression" dxfId="3" priority="4" stopIfTrue="1">
      <formula>AND(#REF!&lt;&gt;"",#REF!= "NC")</formula>
    </cfRule>
  </conditionalFormatting>
  <conditionalFormatting sqref="F39:L47">
    <cfRule type="expression" dxfId="2" priority="5" stopIfTrue="1">
      <formula>AND(#REF!&lt;&gt;"",#REF!= "NC")</formula>
    </cfRule>
  </conditionalFormatting>
  <conditionalFormatting sqref="F58:L77">
    <cfRule type="expression" dxfId="1" priority="2" stopIfTrue="1">
      <formula>AND(#REF!&lt;&gt;"",#REF!= "NC")</formula>
    </cfRule>
  </conditionalFormatting>
  <conditionalFormatting sqref="L42">
    <cfRule type="expression" dxfId="0" priority="3" stopIfTrue="1">
      <formula>AND(#REF!&lt;&gt;"",#REF!= "NC")</formula>
    </cfRule>
  </conditionalFormatting>
  <printOptions horizontalCentered="1"/>
  <pageMargins left="0.31496062992125984" right="0.35433070866141736" top="0.78740157480314965" bottom="0.78740157480314965" header="0.31496062992125984" footer="0.31496062992125984"/>
  <pageSetup scale="63" fitToHeight="0" orientation="landscape" r:id="rId1"/>
  <headerFooter alignWithMargins="0"/>
  <rowBreaks count="3" manualBreakCount="3">
    <brk id="46" max="13" man="1"/>
    <brk id="77" max="13" man="1"/>
    <brk id="94" max="1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S365"/>
  <sheetViews>
    <sheetView view="pageBreakPreview" zoomScale="75" zoomScaleNormal="75" zoomScaleSheetLayoutView="75" workbookViewId="0">
      <pane ySplit="7" topLeftCell="A73" activePane="bottomLeft" state="frozen"/>
      <selection activeCell="N59" sqref="N59:N77"/>
      <selection pane="bottomLeft" activeCell="C2" sqref="C2:O2"/>
    </sheetView>
  </sheetViews>
  <sheetFormatPr defaultRowHeight="15.6" x14ac:dyDescent="0.3"/>
  <cols>
    <col min="1" max="1" width="3.88671875" style="23" customWidth="1"/>
    <col min="2" max="2" width="34.6640625" style="18" customWidth="1"/>
    <col min="3" max="3" width="10.6640625" style="19" customWidth="1"/>
    <col min="4" max="15" width="12.6640625" style="22" customWidth="1"/>
  </cols>
  <sheetData>
    <row r="1" spans="1:45" ht="23.25" customHeight="1" x14ac:dyDescent="0.25">
      <c r="A1" s="1"/>
      <c r="B1" s="338" t="s">
        <v>95</v>
      </c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2"/>
      <c r="N1" s="2"/>
      <c r="O1" s="3"/>
      <c r="P1" s="3"/>
    </row>
    <row r="2" spans="1:45" ht="18" customHeight="1" x14ac:dyDescent="0.3">
      <c r="A2" s="339" t="s">
        <v>0</v>
      </c>
      <c r="B2" s="341" t="s">
        <v>1</v>
      </c>
      <c r="C2" s="343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5"/>
    </row>
    <row r="3" spans="1:45" ht="18" customHeight="1" x14ac:dyDescent="0.3">
      <c r="A3" s="340"/>
      <c r="B3" s="342"/>
      <c r="C3" s="29" t="s">
        <v>2</v>
      </c>
      <c r="D3" s="74">
        <v>45658</v>
      </c>
      <c r="E3" s="156">
        <v>45689</v>
      </c>
      <c r="F3" s="74">
        <v>45717</v>
      </c>
      <c r="G3" s="154">
        <v>45748</v>
      </c>
      <c r="H3" s="74">
        <v>45778</v>
      </c>
      <c r="I3" s="156">
        <v>45809</v>
      </c>
      <c r="J3" s="74">
        <v>45839</v>
      </c>
      <c r="K3" s="154">
        <v>45870</v>
      </c>
      <c r="L3" s="74">
        <v>45901</v>
      </c>
      <c r="M3" s="156">
        <v>45931</v>
      </c>
      <c r="N3" s="74">
        <v>45962</v>
      </c>
      <c r="O3" s="154">
        <v>45992</v>
      </c>
    </row>
    <row r="4" spans="1:45" ht="30" customHeight="1" x14ac:dyDescent="0.25">
      <c r="A4" s="340"/>
      <c r="B4" s="342"/>
      <c r="C4" s="24" t="s">
        <v>3</v>
      </c>
      <c r="D4" s="65"/>
      <c r="E4" s="4"/>
      <c r="F4" s="4"/>
      <c r="G4" s="4"/>
      <c r="H4" s="4"/>
      <c r="I4" s="4"/>
      <c r="J4" s="4"/>
      <c r="K4" s="4"/>
      <c r="L4" s="26"/>
      <c r="M4" s="26"/>
      <c r="N4" s="26"/>
      <c r="O4" s="26"/>
    </row>
    <row r="5" spans="1:45" ht="12" customHeight="1" x14ac:dyDescent="0.25">
      <c r="A5" s="340"/>
      <c r="B5" s="342"/>
      <c r="C5" s="346" t="s">
        <v>4</v>
      </c>
      <c r="D5" s="5"/>
      <c r="E5" s="5"/>
      <c r="F5" s="5"/>
      <c r="G5" s="5"/>
      <c r="H5" s="5"/>
      <c r="I5" s="5"/>
      <c r="J5" s="5"/>
      <c r="K5" s="5"/>
      <c r="L5" s="27"/>
      <c r="M5" s="27"/>
      <c r="N5" s="27"/>
      <c r="O5" s="2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</row>
    <row r="6" spans="1:45" ht="12" customHeight="1" x14ac:dyDescent="0.25">
      <c r="A6" s="50"/>
      <c r="B6" s="342"/>
      <c r="C6" s="347"/>
      <c r="D6" s="9"/>
      <c r="E6" s="9"/>
      <c r="F6" s="9"/>
      <c r="G6" s="9"/>
      <c r="H6" s="9"/>
      <c r="I6" s="9"/>
      <c r="J6" s="9"/>
      <c r="K6" s="9"/>
      <c r="L6" s="28"/>
      <c r="M6" s="28"/>
      <c r="N6" s="28"/>
      <c r="O6" s="28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</row>
    <row r="7" spans="1:45" ht="2.25" customHeight="1" x14ac:dyDescent="0.25">
      <c r="A7" s="25"/>
      <c r="B7" s="342"/>
      <c r="C7" s="348"/>
      <c r="D7" s="9"/>
      <c r="E7" s="9"/>
      <c r="F7" s="9"/>
      <c r="G7" s="9"/>
      <c r="H7" s="9"/>
      <c r="I7" s="9"/>
      <c r="J7" s="9"/>
      <c r="K7" s="9"/>
      <c r="L7" s="28"/>
      <c r="M7" s="28"/>
      <c r="N7" s="28"/>
      <c r="O7" s="28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</row>
    <row r="8" spans="1:45" s="10" customFormat="1" ht="15" customHeight="1" x14ac:dyDescent="0.25">
      <c r="A8" s="30">
        <v>1</v>
      </c>
      <c r="B8" s="51" t="s">
        <v>5</v>
      </c>
      <c r="C8" s="52" t="s">
        <v>81</v>
      </c>
      <c r="D8" s="69"/>
      <c r="E8" s="37"/>
      <c r="F8" s="37"/>
      <c r="G8" s="37"/>
      <c r="H8" s="37"/>
      <c r="I8" s="38"/>
      <c r="J8" s="37"/>
      <c r="K8" s="37"/>
      <c r="L8" s="37"/>
      <c r="M8" s="37"/>
      <c r="N8" s="37"/>
      <c r="O8" s="37"/>
      <c r="P8" s="6"/>
    </row>
    <row r="9" spans="1:45" s="10" customFormat="1" ht="15" customHeight="1" x14ac:dyDescent="0.25">
      <c r="A9" s="30">
        <v>2</v>
      </c>
      <c r="B9" s="51" t="s">
        <v>6</v>
      </c>
      <c r="C9" s="52" t="s">
        <v>7</v>
      </c>
      <c r="D9" s="68"/>
      <c r="E9" s="39"/>
      <c r="F9" s="39"/>
      <c r="G9" s="39"/>
      <c r="H9" s="37"/>
      <c r="I9" s="39"/>
      <c r="J9" s="39"/>
      <c r="K9" s="39"/>
      <c r="L9" s="39"/>
      <c r="M9" s="38"/>
      <c r="N9" s="38"/>
      <c r="O9" s="39"/>
      <c r="P9" s="6"/>
    </row>
    <row r="10" spans="1:45" s="10" customFormat="1" ht="15" customHeight="1" x14ac:dyDescent="0.25">
      <c r="A10" s="30">
        <v>3</v>
      </c>
      <c r="B10" s="51" t="s">
        <v>8</v>
      </c>
      <c r="C10" s="52" t="s">
        <v>9</v>
      </c>
      <c r="D10" s="69"/>
      <c r="E10" s="38"/>
      <c r="F10" s="38"/>
      <c r="G10" s="38"/>
      <c r="H10" s="37"/>
      <c r="I10" s="38"/>
      <c r="J10" s="38"/>
      <c r="K10" s="38"/>
      <c r="L10" s="38"/>
      <c r="M10" s="37"/>
      <c r="N10" s="37"/>
      <c r="O10" s="38"/>
      <c r="P10" s="6"/>
    </row>
    <row r="11" spans="1:45" s="10" customFormat="1" ht="15" customHeight="1" x14ac:dyDescent="0.25">
      <c r="A11" s="30">
        <v>4</v>
      </c>
      <c r="B11" s="51" t="s">
        <v>10</v>
      </c>
      <c r="C11" s="52"/>
      <c r="D11" s="68"/>
      <c r="E11" s="39"/>
      <c r="F11" s="39"/>
      <c r="G11" s="39"/>
      <c r="H11" s="37"/>
      <c r="I11" s="39"/>
      <c r="J11" s="39"/>
      <c r="K11" s="39"/>
      <c r="L11" s="39"/>
      <c r="M11" s="38"/>
      <c r="N11" s="38"/>
      <c r="O11" s="39"/>
      <c r="P11" s="6"/>
    </row>
    <row r="12" spans="1:45" s="10" customFormat="1" ht="15" customHeight="1" x14ac:dyDescent="0.25">
      <c r="A12" s="30">
        <v>5</v>
      </c>
      <c r="B12" s="51" t="s">
        <v>11</v>
      </c>
      <c r="C12" s="52" t="s">
        <v>12</v>
      </c>
      <c r="D12" s="69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6"/>
    </row>
    <row r="13" spans="1:45" s="10" customFormat="1" ht="15" customHeight="1" x14ac:dyDescent="0.25">
      <c r="A13" s="30">
        <v>6</v>
      </c>
      <c r="B13" s="51" t="s">
        <v>82</v>
      </c>
      <c r="C13" s="52" t="s">
        <v>13</v>
      </c>
      <c r="D13" s="69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6"/>
    </row>
    <row r="14" spans="1:45" s="10" customFormat="1" ht="17.25" customHeight="1" x14ac:dyDescent="0.25">
      <c r="A14" s="30">
        <v>7</v>
      </c>
      <c r="B14" s="51" t="s">
        <v>83</v>
      </c>
      <c r="C14" s="52" t="s">
        <v>13</v>
      </c>
      <c r="D14" s="69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6"/>
    </row>
    <row r="15" spans="1:45" s="10" customFormat="1" ht="15" customHeight="1" x14ac:dyDescent="0.25">
      <c r="A15" s="30">
        <v>8</v>
      </c>
      <c r="B15" s="51" t="s">
        <v>14</v>
      </c>
      <c r="C15" s="52" t="s">
        <v>13</v>
      </c>
      <c r="D15" s="69"/>
      <c r="E15" s="39"/>
      <c r="F15" s="39"/>
      <c r="G15" s="39"/>
      <c r="H15" s="37"/>
      <c r="I15" s="39"/>
      <c r="J15" s="39"/>
      <c r="K15" s="39"/>
      <c r="L15" s="39"/>
      <c r="M15" s="39"/>
      <c r="N15" s="39"/>
      <c r="O15" s="39"/>
      <c r="P15" s="6"/>
    </row>
    <row r="16" spans="1:45" s="10" customFormat="1" ht="15" customHeight="1" x14ac:dyDescent="0.25">
      <c r="A16" s="30">
        <v>9</v>
      </c>
      <c r="B16" s="51" t="s">
        <v>15</v>
      </c>
      <c r="C16" s="52" t="s">
        <v>13</v>
      </c>
      <c r="D16" s="69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6"/>
    </row>
    <row r="17" spans="1:16" s="10" customFormat="1" ht="15" customHeight="1" x14ac:dyDescent="0.25">
      <c r="A17" s="30">
        <v>10</v>
      </c>
      <c r="B17" s="51" t="s">
        <v>16</v>
      </c>
      <c r="C17" s="52" t="s">
        <v>13</v>
      </c>
      <c r="D17" s="69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6"/>
    </row>
    <row r="18" spans="1:16" s="10" customFormat="1" ht="18" customHeight="1" x14ac:dyDescent="0.25">
      <c r="A18" s="30">
        <v>11</v>
      </c>
      <c r="B18" s="51" t="s">
        <v>84</v>
      </c>
      <c r="C18" s="52" t="s">
        <v>13</v>
      </c>
      <c r="D18" s="69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6"/>
    </row>
    <row r="19" spans="1:16" s="10" customFormat="1" ht="18.75" customHeight="1" x14ac:dyDescent="0.25">
      <c r="A19" s="30">
        <v>12</v>
      </c>
      <c r="B19" s="51" t="s">
        <v>85</v>
      </c>
      <c r="C19" s="52" t="s">
        <v>13</v>
      </c>
      <c r="D19" s="68"/>
      <c r="E19" s="39"/>
      <c r="F19" s="39"/>
      <c r="G19" s="39"/>
      <c r="H19" s="37"/>
      <c r="I19" s="39"/>
      <c r="J19" s="39"/>
      <c r="K19" s="39"/>
      <c r="L19" s="39"/>
      <c r="M19" s="39"/>
      <c r="N19" s="39"/>
      <c r="O19" s="39"/>
      <c r="P19" s="6"/>
    </row>
    <row r="20" spans="1:16" s="10" customFormat="1" ht="18.75" customHeight="1" x14ac:dyDescent="0.25">
      <c r="A20" s="30">
        <v>13</v>
      </c>
      <c r="B20" s="51" t="s">
        <v>86</v>
      </c>
      <c r="C20" s="52" t="s">
        <v>13</v>
      </c>
      <c r="D20" s="69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6"/>
    </row>
    <row r="21" spans="1:16" s="10" customFormat="1" ht="15" customHeight="1" x14ac:dyDescent="0.25">
      <c r="A21" s="30">
        <v>14</v>
      </c>
      <c r="B21" s="51" t="s">
        <v>17</v>
      </c>
      <c r="C21" s="52" t="s">
        <v>13</v>
      </c>
      <c r="D21" s="69"/>
      <c r="E21" s="38"/>
      <c r="F21" s="39"/>
      <c r="G21" s="39"/>
      <c r="H21" s="37"/>
      <c r="I21" s="39"/>
      <c r="J21" s="39"/>
      <c r="K21" s="39"/>
      <c r="L21" s="39"/>
      <c r="M21" s="37"/>
      <c r="N21" s="37"/>
      <c r="O21" s="37"/>
      <c r="P21" s="6"/>
    </row>
    <row r="22" spans="1:16" s="10" customFormat="1" ht="15" customHeight="1" x14ac:dyDescent="0.25">
      <c r="A22" s="30">
        <v>15</v>
      </c>
      <c r="B22" s="51" t="s">
        <v>18</v>
      </c>
      <c r="C22" s="52" t="s">
        <v>13</v>
      </c>
      <c r="D22" s="69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6"/>
    </row>
    <row r="23" spans="1:16" s="10" customFormat="1" ht="15" customHeight="1" x14ac:dyDescent="0.25">
      <c r="A23" s="30">
        <v>16</v>
      </c>
      <c r="B23" s="51" t="s">
        <v>19</v>
      </c>
      <c r="C23" s="52" t="s">
        <v>13</v>
      </c>
      <c r="D23" s="69"/>
      <c r="E23" s="39"/>
      <c r="F23" s="39"/>
      <c r="G23" s="39"/>
      <c r="H23" s="37"/>
      <c r="I23" s="39"/>
      <c r="J23" s="39"/>
      <c r="K23" s="39"/>
      <c r="L23" s="39"/>
      <c r="M23" s="37"/>
      <c r="N23" s="37"/>
      <c r="O23" s="39"/>
      <c r="P23" s="6"/>
    </row>
    <row r="24" spans="1:16" s="10" customFormat="1" ht="15" customHeight="1" x14ac:dyDescent="0.25">
      <c r="A24" s="30">
        <v>17</v>
      </c>
      <c r="B24" s="51" t="s">
        <v>20</v>
      </c>
      <c r="C24" s="52" t="s">
        <v>13</v>
      </c>
      <c r="D24" s="69"/>
      <c r="E24" s="39"/>
      <c r="F24" s="39"/>
      <c r="G24" s="39"/>
      <c r="H24" s="37"/>
      <c r="I24" s="39"/>
      <c r="J24" s="39"/>
      <c r="K24" s="39"/>
      <c r="L24" s="39"/>
      <c r="M24" s="37"/>
      <c r="N24" s="37"/>
      <c r="O24" s="39"/>
      <c r="P24" s="6"/>
    </row>
    <row r="25" spans="1:16" s="10" customFormat="1" ht="15" customHeight="1" x14ac:dyDescent="0.25">
      <c r="A25" s="30">
        <v>18</v>
      </c>
      <c r="B25" s="51" t="s">
        <v>21</v>
      </c>
      <c r="C25" s="52" t="s">
        <v>13</v>
      </c>
      <c r="D25" s="69"/>
      <c r="E25" s="39"/>
      <c r="F25" s="39"/>
      <c r="G25" s="39"/>
      <c r="H25" s="37"/>
      <c r="I25" s="39"/>
      <c r="J25" s="39"/>
      <c r="K25" s="39"/>
      <c r="L25" s="39"/>
      <c r="M25" s="37"/>
      <c r="N25" s="37"/>
      <c r="O25" s="39"/>
      <c r="P25" s="6"/>
    </row>
    <row r="26" spans="1:16" s="10" customFormat="1" ht="15" customHeight="1" x14ac:dyDescent="0.25">
      <c r="A26" s="30">
        <v>19</v>
      </c>
      <c r="B26" s="51" t="s">
        <v>87</v>
      </c>
      <c r="C26" s="52" t="s">
        <v>13</v>
      </c>
      <c r="D26" s="68"/>
      <c r="E26" s="39"/>
      <c r="F26" s="39"/>
      <c r="G26" s="39"/>
      <c r="H26" s="37"/>
      <c r="I26" s="39"/>
      <c r="J26" s="39"/>
      <c r="K26" s="39"/>
      <c r="L26" s="39"/>
      <c r="M26" s="38"/>
      <c r="N26" s="38"/>
      <c r="O26" s="39"/>
      <c r="P26" s="6"/>
    </row>
    <row r="27" spans="1:16" s="10" customFormat="1" ht="15" customHeight="1" x14ac:dyDescent="0.25">
      <c r="A27" s="30">
        <v>20</v>
      </c>
      <c r="B27" s="51" t="s">
        <v>88</v>
      </c>
      <c r="C27" s="52" t="s">
        <v>13</v>
      </c>
      <c r="D27" s="66"/>
      <c r="E27" s="39"/>
      <c r="F27" s="39"/>
      <c r="G27" s="39"/>
      <c r="H27" s="37"/>
      <c r="I27" s="39"/>
      <c r="J27" s="39"/>
      <c r="K27" s="39"/>
      <c r="L27" s="39"/>
      <c r="M27" s="38"/>
      <c r="N27" s="38"/>
      <c r="O27" s="39"/>
      <c r="P27" s="6"/>
    </row>
    <row r="28" spans="1:16" s="10" customFormat="1" ht="15" customHeight="1" x14ac:dyDescent="0.25">
      <c r="A28" s="30">
        <v>21</v>
      </c>
      <c r="B28" s="51" t="s">
        <v>89</v>
      </c>
      <c r="C28" s="52" t="s">
        <v>13</v>
      </c>
      <c r="D28" s="68"/>
      <c r="E28" s="39"/>
      <c r="F28" s="39"/>
      <c r="G28" s="39"/>
      <c r="H28" s="37"/>
      <c r="I28" s="39"/>
      <c r="J28" s="39"/>
      <c r="K28" s="39"/>
      <c r="L28" s="39"/>
      <c r="M28" s="38"/>
      <c r="N28" s="38"/>
      <c r="O28" s="39"/>
      <c r="P28" s="6"/>
    </row>
    <row r="29" spans="1:16" s="10" customFormat="1" ht="15" customHeight="1" x14ac:dyDescent="0.25">
      <c r="A29" s="30">
        <v>22</v>
      </c>
      <c r="B29" s="51" t="s">
        <v>90</v>
      </c>
      <c r="C29" s="52" t="s">
        <v>13</v>
      </c>
      <c r="D29" s="68"/>
      <c r="E29" s="39"/>
      <c r="F29" s="39"/>
      <c r="G29" s="39"/>
      <c r="H29" s="37"/>
      <c r="I29" s="39"/>
      <c r="J29" s="39"/>
      <c r="K29" s="39"/>
      <c r="L29" s="39"/>
      <c r="M29" s="38"/>
      <c r="N29" s="38"/>
      <c r="O29" s="39"/>
      <c r="P29" s="6"/>
    </row>
    <row r="30" spans="1:16" s="10" customFormat="1" ht="15" customHeight="1" x14ac:dyDescent="0.25">
      <c r="A30" s="30">
        <v>23</v>
      </c>
      <c r="B30" s="51" t="s">
        <v>22</v>
      </c>
      <c r="C30" s="52" t="s">
        <v>13</v>
      </c>
      <c r="D30" s="67"/>
      <c r="E30" s="40"/>
      <c r="F30" s="40"/>
      <c r="G30" s="40"/>
      <c r="H30" s="37"/>
      <c r="I30" s="38"/>
      <c r="J30" s="37"/>
      <c r="K30" s="39"/>
      <c r="L30" s="39"/>
      <c r="M30" s="39"/>
      <c r="N30" s="39"/>
      <c r="O30" s="38"/>
      <c r="P30" s="6"/>
    </row>
    <row r="31" spans="1:16" s="10" customFormat="1" ht="15" customHeight="1" x14ac:dyDescent="0.25">
      <c r="A31" s="30">
        <v>24</v>
      </c>
      <c r="B31" s="51" t="s">
        <v>23</v>
      </c>
      <c r="C31" s="52" t="s">
        <v>13</v>
      </c>
      <c r="D31" s="67"/>
      <c r="E31" s="39"/>
      <c r="F31" s="39"/>
      <c r="G31" s="39"/>
      <c r="H31" s="37"/>
      <c r="I31" s="39"/>
      <c r="J31" s="39"/>
      <c r="K31" s="39"/>
      <c r="L31" s="39"/>
      <c r="M31" s="37"/>
      <c r="N31" s="37"/>
      <c r="O31" s="39"/>
      <c r="P31" s="6"/>
    </row>
    <row r="32" spans="1:16" s="10" customFormat="1" ht="15" customHeight="1" x14ac:dyDescent="0.25">
      <c r="A32" s="30">
        <v>25</v>
      </c>
      <c r="B32" s="51" t="s">
        <v>91</v>
      </c>
      <c r="C32" s="52" t="s">
        <v>13</v>
      </c>
      <c r="D32" s="72"/>
      <c r="E32" s="38"/>
      <c r="F32" s="38"/>
      <c r="G32" s="37"/>
      <c r="H32" s="37"/>
      <c r="I32" s="38"/>
      <c r="J32" s="39"/>
      <c r="K32" s="39"/>
      <c r="L32" s="39"/>
      <c r="M32" s="38"/>
      <c r="N32" s="38"/>
      <c r="O32" s="38"/>
      <c r="P32" s="6"/>
    </row>
    <row r="33" spans="1:16" s="10" customFormat="1" ht="15" customHeight="1" x14ac:dyDescent="0.25">
      <c r="A33" s="30">
        <v>26</v>
      </c>
      <c r="B33" s="51" t="s">
        <v>24</v>
      </c>
      <c r="C33" s="52" t="s">
        <v>13</v>
      </c>
      <c r="D33" s="72"/>
      <c r="E33" s="37"/>
      <c r="F33" s="38"/>
      <c r="G33" s="38"/>
      <c r="H33" s="37"/>
      <c r="I33" s="38"/>
      <c r="J33" s="38"/>
      <c r="K33" s="38"/>
      <c r="L33" s="38"/>
      <c r="M33" s="37"/>
      <c r="N33" s="37"/>
      <c r="O33" s="38"/>
      <c r="P33" s="6"/>
    </row>
    <row r="34" spans="1:16" s="10" customFormat="1" ht="15" customHeight="1" x14ac:dyDescent="0.25">
      <c r="A34" s="30">
        <v>27</v>
      </c>
      <c r="B34" s="51" t="s">
        <v>25</v>
      </c>
      <c r="C34" s="52" t="s">
        <v>13</v>
      </c>
      <c r="D34" s="69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6"/>
    </row>
    <row r="35" spans="1:16" s="10" customFormat="1" ht="15" customHeight="1" x14ac:dyDescent="0.25">
      <c r="A35" s="30">
        <v>28</v>
      </c>
      <c r="B35" s="51" t="s">
        <v>26</v>
      </c>
      <c r="C35" s="52" t="s">
        <v>13</v>
      </c>
      <c r="D35" s="69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6"/>
    </row>
    <row r="36" spans="1:16" s="10" customFormat="1" ht="15" customHeight="1" x14ac:dyDescent="0.25">
      <c r="A36" s="30">
        <v>29</v>
      </c>
      <c r="B36" s="51" t="s">
        <v>27</v>
      </c>
      <c r="C36" s="52" t="s">
        <v>13</v>
      </c>
      <c r="D36" s="68"/>
      <c r="E36" s="39"/>
      <c r="F36" s="39"/>
      <c r="G36" s="39"/>
      <c r="H36" s="37"/>
      <c r="I36" s="39"/>
      <c r="J36" s="39"/>
      <c r="K36" s="39"/>
      <c r="L36" s="39"/>
      <c r="M36" s="37"/>
      <c r="N36" s="37"/>
      <c r="O36" s="39"/>
      <c r="P36" s="6"/>
    </row>
    <row r="37" spans="1:16" s="10" customFormat="1" ht="15" customHeight="1" x14ac:dyDescent="0.25">
      <c r="A37" s="30">
        <v>30</v>
      </c>
      <c r="B37" s="51" t="s">
        <v>28</v>
      </c>
      <c r="C37" s="52" t="s">
        <v>13</v>
      </c>
      <c r="D37" s="69"/>
      <c r="E37" s="39"/>
      <c r="F37" s="39"/>
      <c r="G37" s="39"/>
      <c r="H37" s="37"/>
      <c r="I37" s="39"/>
      <c r="J37" s="39"/>
      <c r="K37" s="39"/>
      <c r="L37" s="39"/>
      <c r="M37" s="37"/>
      <c r="N37" s="37"/>
      <c r="O37" s="39"/>
      <c r="P37" s="6"/>
    </row>
    <row r="38" spans="1:16" s="10" customFormat="1" ht="15" customHeight="1" x14ac:dyDescent="0.25">
      <c r="A38" s="30">
        <v>31</v>
      </c>
      <c r="B38" s="51" t="s">
        <v>29</v>
      </c>
      <c r="C38" s="52" t="s">
        <v>13</v>
      </c>
      <c r="D38" s="72"/>
      <c r="E38" s="39"/>
      <c r="F38" s="39"/>
      <c r="G38" s="39"/>
      <c r="H38" s="37"/>
      <c r="I38" s="39"/>
      <c r="J38" s="39"/>
      <c r="K38" s="39"/>
      <c r="L38" s="39"/>
      <c r="M38" s="37"/>
      <c r="N38" s="37"/>
      <c r="O38" s="39"/>
      <c r="P38" s="6"/>
    </row>
    <row r="39" spans="1:16" s="10" customFormat="1" ht="15" customHeight="1" x14ac:dyDescent="0.25">
      <c r="A39" s="30">
        <v>32</v>
      </c>
      <c r="B39" s="51" t="s">
        <v>30</v>
      </c>
      <c r="C39" s="52" t="s">
        <v>13</v>
      </c>
      <c r="D39" s="73"/>
      <c r="E39" s="41"/>
      <c r="F39" s="41"/>
      <c r="G39" s="41"/>
      <c r="H39" s="37"/>
      <c r="I39" s="41"/>
      <c r="J39" s="41"/>
      <c r="K39" s="41"/>
      <c r="L39" s="41"/>
      <c r="M39" s="41"/>
      <c r="N39" s="41"/>
      <c r="O39" s="41"/>
      <c r="P39" s="6"/>
    </row>
    <row r="40" spans="1:16" s="10" customFormat="1" ht="15" customHeight="1" x14ac:dyDescent="0.25">
      <c r="A40" s="30">
        <v>33</v>
      </c>
      <c r="B40" s="51" t="s">
        <v>92</v>
      </c>
      <c r="C40" s="52" t="s">
        <v>13</v>
      </c>
      <c r="D40" s="73"/>
      <c r="E40" s="41"/>
      <c r="F40" s="41"/>
      <c r="G40" s="41"/>
      <c r="H40" s="37"/>
      <c r="I40" s="41"/>
      <c r="J40" s="41"/>
      <c r="K40" s="41"/>
      <c r="L40" s="41"/>
      <c r="M40" s="41"/>
      <c r="N40" s="41"/>
      <c r="O40" s="41"/>
      <c r="P40" s="6"/>
    </row>
    <row r="41" spans="1:16" s="10" customFormat="1" ht="15" customHeight="1" x14ac:dyDescent="0.25">
      <c r="A41" s="30">
        <v>34</v>
      </c>
      <c r="B41" s="51" t="s">
        <v>31</v>
      </c>
      <c r="C41" s="52" t="s">
        <v>13</v>
      </c>
      <c r="D41" s="73"/>
      <c r="E41" s="41"/>
      <c r="F41" s="41"/>
      <c r="G41" s="41"/>
      <c r="H41" s="37"/>
      <c r="I41" s="41"/>
      <c r="J41" s="41"/>
      <c r="K41" s="41"/>
      <c r="L41" s="41"/>
      <c r="M41" s="41"/>
      <c r="N41" s="41"/>
      <c r="O41" s="41"/>
      <c r="P41" s="6"/>
    </row>
    <row r="42" spans="1:16" s="10" customFormat="1" ht="15" customHeight="1" x14ac:dyDescent="0.25">
      <c r="A42" s="30">
        <v>35</v>
      </c>
      <c r="B42" s="51" t="s">
        <v>32</v>
      </c>
      <c r="C42" s="52" t="s">
        <v>13</v>
      </c>
      <c r="D42" s="73"/>
      <c r="E42" s="43"/>
      <c r="F42" s="43"/>
      <c r="G42" s="43"/>
      <c r="H42" s="37"/>
      <c r="I42" s="43"/>
      <c r="J42" s="43"/>
      <c r="K42" s="43"/>
      <c r="L42" s="43"/>
      <c r="M42" s="43"/>
      <c r="N42" s="43"/>
      <c r="O42" s="43"/>
      <c r="P42" s="6"/>
    </row>
    <row r="43" spans="1:16" s="10" customFormat="1" ht="15" customHeight="1" x14ac:dyDescent="0.25">
      <c r="A43" s="30">
        <v>36</v>
      </c>
      <c r="B43" s="51" t="s">
        <v>33</v>
      </c>
      <c r="C43" s="52" t="s">
        <v>13</v>
      </c>
      <c r="D43" s="73"/>
      <c r="E43" s="43"/>
      <c r="F43" s="43"/>
      <c r="G43" s="43"/>
      <c r="H43" s="37"/>
      <c r="I43" s="49"/>
      <c r="J43" s="49"/>
      <c r="K43" s="43"/>
      <c r="L43" s="43"/>
      <c r="M43" s="43"/>
      <c r="N43" s="43"/>
      <c r="O43" s="43"/>
      <c r="P43" s="6"/>
    </row>
    <row r="44" spans="1:16" s="10" customFormat="1" ht="15" customHeight="1" x14ac:dyDescent="0.25">
      <c r="A44" s="30">
        <v>37</v>
      </c>
      <c r="B44" s="51" t="s">
        <v>34</v>
      </c>
      <c r="C44" s="52" t="s">
        <v>13</v>
      </c>
      <c r="D44" s="73"/>
      <c r="E44" s="43"/>
      <c r="F44" s="43"/>
      <c r="G44" s="43"/>
      <c r="H44" s="37"/>
      <c r="I44" s="41"/>
      <c r="J44" s="41"/>
      <c r="K44" s="41"/>
      <c r="L44" s="41"/>
      <c r="M44" s="41"/>
      <c r="N44" s="41"/>
      <c r="O44" s="49"/>
      <c r="P44" s="6"/>
    </row>
    <row r="45" spans="1:16" s="10" customFormat="1" ht="15" customHeight="1" x14ac:dyDescent="0.25">
      <c r="A45" s="30">
        <v>38</v>
      </c>
      <c r="B45" s="51" t="s">
        <v>35</v>
      </c>
      <c r="C45" s="52" t="s">
        <v>13</v>
      </c>
      <c r="D45" s="73"/>
      <c r="E45" s="43"/>
      <c r="F45" s="43"/>
      <c r="G45" s="43"/>
      <c r="H45" s="37"/>
      <c r="I45" s="41"/>
      <c r="J45" s="41"/>
      <c r="K45" s="41"/>
      <c r="L45" s="41"/>
      <c r="M45" s="41"/>
      <c r="N45" s="41"/>
      <c r="O45" s="49"/>
      <c r="P45" s="6"/>
    </row>
    <row r="46" spans="1:16" s="10" customFormat="1" ht="15" customHeight="1" x14ac:dyDescent="0.25">
      <c r="A46" s="30">
        <v>39</v>
      </c>
      <c r="B46" s="51" t="s">
        <v>36</v>
      </c>
      <c r="C46" s="52" t="s">
        <v>13</v>
      </c>
      <c r="D46" s="73"/>
      <c r="E46" s="43"/>
      <c r="F46" s="43"/>
      <c r="G46" s="43"/>
      <c r="H46" s="37"/>
      <c r="I46" s="49"/>
      <c r="J46" s="49"/>
      <c r="K46" s="49"/>
      <c r="L46" s="49"/>
      <c r="M46" s="49"/>
      <c r="N46" s="49"/>
      <c r="O46" s="49"/>
      <c r="P46" s="6"/>
    </row>
    <row r="47" spans="1:16" s="10" customFormat="1" ht="15" customHeight="1" x14ac:dyDescent="0.25">
      <c r="A47" s="30">
        <v>40</v>
      </c>
      <c r="B47" s="51" t="s">
        <v>37</v>
      </c>
      <c r="C47" s="52" t="s">
        <v>13</v>
      </c>
      <c r="D47" s="73"/>
      <c r="E47" s="43"/>
      <c r="F47" s="43"/>
      <c r="G47" s="49"/>
      <c r="H47" s="37"/>
      <c r="I47" s="49"/>
      <c r="J47" s="49"/>
      <c r="K47" s="49"/>
      <c r="L47" s="49"/>
      <c r="M47" s="49"/>
      <c r="N47" s="49"/>
      <c r="O47" s="43"/>
      <c r="P47" s="6"/>
    </row>
    <row r="48" spans="1:16" s="10" customFormat="1" ht="15" customHeight="1" x14ac:dyDescent="0.25">
      <c r="A48" s="30">
        <v>41</v>
      </c>
      <c r="B48" s="51" t="s">
        <v>38</v>
      </c>
      <c r="C48" s="52" t="s">
        <v>13</v>
      </c>
      <c r="D48" s="73"/>
      <c r="E48" s="41"/>
      <c r="F48" s="41"/>
      <c r="G48" s="41"/>
      <c r="H48" s="37"/>
      <c r="I48" s="41"/>
      <c r="J48" s="41"/>
      <c r="K48" s="41"/>
      <c r="L48" s="41"/>
      <c r="M48" s="41"/>
      <c r="N48" s="41"/>
      <c r="O48" s="41"/>
      <c r="P48" s="6"/>
    </row>
    <row r="49" spans="1:16" s="10" customFormat="1" ht="15" customHeight="1" x14ac:dyDescent="0.25">
      <c r="A49" s="30">
        <v>42</v>
      </c>
      <c r="B49" s="51" t="s">
        <v>39</v>
      </c>
      <c r="C49" s="52" t="s">
        <v>13</v>
      </c>
      <c r="D49" s="73"/>
      <c r="E49" s="40"/>
      <c r="F49" s="40"/>
      <c r="G49" s="42"/>
      <c r="H49" s="37"/>
      <c r="I49" s="42"/>
      <c r="J49" s="42"/>
      <c r="K49" s="42"/>
      <c r="L49" s="43"/>
      <c r="M49" s="37"/>
      <c r="N49" s="171"/>
      <c r="O49" s="44"/>
      <c r="P49" s="6"/>
    </row>
    <row r="50" spans="1:16" s="10" customFormat="1" ht="15" customHeight="1" x14ac:dyDescent="0.25">
      <c r="A50" s="30">
        <v>43</v>
      </c>
      <c r="B50" s="51" t="s">
        <v>40</v>
      </c>
      <c r="C50" s="52" t="s">
        <v>13</v>
      </c>
      <c r="D50" s="73"/>
      <c r="E50" s="40"/>
      <c r="F50" s="40"/>
      <c r="G50" s="42"/>
      <c r="H50" s="37"/>
      <c r="I50" s="42"/>
      <c r="J50" s="42"/>
      <c r="K50" s="42"/>
      <c r="L50" s="43"/>
      <c r="M50" s="37"/>
      <c r="N50" s="171"/>
      <c r="O50" s="44"/>
      <c r="P50" s="6"/>
    </row>
    <row r="51" spans="1:16" s="10" customFormat="1" ht="15" customHeight="1" x14ac:dyDescent="0.25">
      <c r="A51" s="30">
        <v>44</v>
      </c>
      <c r="B51" s="51" t="s">
        <v>41</v>
      </c>
      <c r="C51" s="52" t="s">
        <v>13</v>
      </c>
      <c r="D51" s="73"/>
      <c r="E51" s="40"/>
      <c r="F51" s="40"/>
      <c r="G51" s="42"/>
      <c r="H51" s="37"/>
      <c r="I51" s="42"/>
      <c r="J51" s="42"/>
      <c r="K51" s="42"/>
      <c r="L51" s="43"/>
      <c r="M51" s="37"/>
      <c r="N51" s="171"/>
      <c r="O51" s="44"/>
      <c r="P51" s="6"/>
    </row>
    <row r="52" spans="1:16" s="10" customFormat="1" ht="15" customHeight="1" x14ac:dyDescent="0.25">
      <c r="A52" s="30">
        <v>45</v>
      </c>
      <c r="B52" s="51" t="s">
        <v>42</v>
      </c>
      <c r="C52" s="52" t="s">
        <v>13</v>
      </c>
      <c r="D52" s="73"/>
      <c r="E52" s="40"/>
      <c r="F52" s="40"/>
      <c r="G52" s="42"/>
      <c r="H52" s="37"/>
      <c r="I52" s="42"/>
      <c r="J52" s="42"/>
      <c r="K52" s="42"/>
      <c r="L52" s="43"/>
      <c r="M52" s="37"/>
      <c r="N52" s="171"/>
      <c r="O52" s="44"/>
      <c r="P52" s="6"/>
    </row>
    <row r="53" spans="1:16" s="10" customFormat="1" ht="15" customHeight="1" x14ac:dyDescent="0.25">
      <c r="A53" s="30">
        <v>46</v>
      </c>
      <c r="B53" s="51" t="s">
        <v>43</v>
      </c>
      <c r="C53" s="52" t="s">
        <v>13</v>
      </c>
      <c r="D53" s="73"/>
      <c r="E53" s="43"/>
      <c r="F53" s="43"/>
      <c r="G53" s="42"/>
      <c r="H53" s="37"/>
      <c r="I53" s="42"/>
      <c r="J53" s="42"/>
      <c r="K53" s="42"/>
      <c r="L53" s="43"/>
      <c r="M53" s="39"/>
      <c r="N53" s="172"/>
      <c r="O53" s="48"/>
      <c r="P53" s="6"/>
    </row>
    <row r="54" spans="1:16" s="10" customFormat="1" ht="15" customHeight="1" x14ac:dyDescent="0.25">
      <c r="A54" s="30">
        <v>47</v>
      </c>
      <c r="B54" s="51" t="s">
        <v>44</v>
      </c>
      <c r="C54" s="52" t="s">
        <v>13</v>
      </c>
      <c r="D54" s="73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6"/>
    </row>
    <row r="55" spans="1:16" s="10" customFormat="1" ht="15" customHeight="1" x14ac:dyDescent="0.25">
      <c r="A55" s="30">
        <v>48</v>
      </c>
      <c r="B55" s="51" t="s">
        <v>45</v>
      </c>
      <c r="C55" s="52" t="s">
        <v>13</v>
      </c>
      <c r="D55" s="73"/>
      <c r="E55" s="39"/>
      <c r="F55" s="39"/>
      <c r="G55" s="39"/>
      <c r="H55" s="37"/>
      <c r="I55" s="39"/>
      <c r="J55" s="39"/>
      <c r="K55" s="39"/>
      <c r="L55" s="39"/>
      <c r="M55" s="39"/>
      <c r="N55" s="39"/>
      <c r="O55" s="39"/>
      <c r="P55" s="6"/>
    </row>
    <row r="56" spans="1:16" s="10" customFormat="1" ht="15" customHeight="1" x14ac:dyDescent="0.25">
      <c r="A56" s="30">
        <v>49</v>
      </c>
      <c r="B56" s="51" t="s">
        <v>46</v>
      </c>
      <c r="C56" s="52" t="s">
        <v>13</v>
      </c>
      <c r="D56" s="73"/>
      <c r="E56" s="40"/>
      <c r="F56" s="40"/>
      <c r="G56" s="40"/>
      <c r="H56" s="37"/>
      <c r="I56" s="40"/>
      <c r="J56" s="40"/>
      <c r="K56" s="40"/>
      <c r="L56" s="40"/>
      <c r="M56" s="37"/>
      <c r="N56" s="173"/>
      <c r="O56" s="40"/>
      <c r="P56" s="6"/>
    </row>
    <row r="57" spans="1:16" s="10" customFormat="1" ht="15" customHeight="1" x14ac:dyDescent="0.25">
      <c r="A57" s="30">
        <v>50</v>
      </c>
      <c r="B57" s="51" t="s">
        <v>47</v>
      </c>
      <c r="C57" s="52" t="s">
        <v>13</v>
      </c>
      <c r="D57" s="73"/>
      <c r="E57" s="40"/>
      <c r="F57" s="40"/>
      <c r="G57" s="40"/>
      <c r="H57" s="37"/>
      <c r="I57" s="40"/>
      <c r="J57" s="40"/>
      <c r="K57" s="40"/>
      <c r="L57" s="40"/>
      <c r="M57" s="37"/>
      <c r="N57" s="173"/>
      <c r="O57" s="40"/>
      <c r="P57" s="6"/>
    </row>
    <row r="58" spans="1:16" s="10" customFormat="1" ht="15" customHeight="1" x14ac:dyDescent="0.25">
      <c r="A58" s="30">
        <v>51</v>
      </c>
      <c r="B58" s="53" t="s">
        <v>48</v>
      </c>
      <c r="C58" s="54" t="s">
        <v>13</v>
      </c>
      <c r="D58" s="73"/>
      <c r="E58" s="40"/>
      <c r="F58" s="40"/>
      <c r="G58" s="40"/>
      <c r="H58" s="37"/>
      <c r="I58" s="40"/>
      <c r="J58" s="40"/>
      <c r="K58" s="40"/>
      <c r="L58" s="40"/>
      <c r="M58" s="37"/>
      <c r="N58" s="173"/>
      <c r="O58" s="40"/>
      <c r="P58" s="6"/>
    </row>
    <row r="59" spans="1:16" s="10" customFormat="1" ht="15" customHeight="1" x14ac:dyDescent="0.3">
      <c r="A59" s="30">
        <v>52</v>
      </c>
      <c r="B59" s="31" t="s">
        <v>49</v>
      </c>
      <c r="C59" s="32" t="s">
        <v>13</v>
      </c>
      <c r="D59" s="47" t="s">
        <v>93</v>
      </c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6"/>
    </row>
    <row r="60" spans="1:16" s="10" customFormat="1" ht="15" customHeight="1" x14ac:dyDescent="0.3">
      <c r="A60" s="30">
        <v>53</v>
      </c>
      <c r="B60" s="31" t="s">
        <v>50</v>
      </c>
      <c r="C60" s="32" t="s">
        <v>13</v>
      </c>
      <c r="D60" s="47" t="s">
        <v>93</v>
      </c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6"/>
    </row>
    <row r="61" spans="1:16" s="10" customFormat="1" ht="15" customHeight="1" x14ac:dyDescent="0.3">
      <c r="A61" s="30">
        <v>54</v>
      </c>
      <c r="B61" s="31" t="s">
        <v>51</v>
      </c>
      <c r="C61" s="32" t="s">
        <v>13</v>
      </c>
      <c r="D61" s="47" t="s">
        <v>94</v>
      </c>
      <c r="E61" s="47"/>
      <c r="F61" s="47"/>
      <c r="G61" s="47"/>
      <c r="H61" s="47"/>
      <c r="I61" s="62"/>
      <c r="J61" s="47"/>
      <c r="K61" s="47"/>
      <c r="L61" s="47"/>
      <c r="M61" s="47"/>
      <c r="N61" s="47"/>
      <c r="O61" s="47"/>
      <c r="P61" s="6"/>
    </row>
    <row r="62" spans="1:16" s="10" customFormat="1" ht="15" customHeight="1" x14ac:dyDescent="0.3">
      <c r="A62" s="30">
        <v>55</v>
      </c>
      <c r="B62" s="31" t="s">
        <v>52</v>
      </c>
      <c r="C62" s="32" t="s">
        <v>13</v>
      </c>
      <c r="D62" s="47" t="s">
        <v>93</v>
      </c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6"/>
    </row>
    <row r="63" spans="1:16" s="10" customFormat="1" ht="15" customHeight="1" x14ac:dyDescent="0.3">
      <c r="A63" s="30">
        <v>56</v>
      </c>
      <c r="B63" s="31" t="s">
        <v>53</v>
      </c>
      <c r="C63" s="32" t="s">
        <v>13</v>
      </c>
      <c r="D63" s="47" t="s">
        <v>93</v>
      </c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6"/>
    </row>
    <row r="64" spans="1:16" s="10" customFormat="1" ht="15" customHeight="1" x14ac:dyDescent="0.3">
      <c r="A64" s="30">
        <v>57</v>
      </c>
      <c r="B64" s="31" t="s">
        <v>54</v>
      </c>
      <c r="C64" s="32" t="s">
        <v>13</v>
      </c>
      <c r="D64" s="47" t="s">
        <v>93</v>
      </c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6"/>
    </row>
    <row r="65" spans="1:25" s="10" customFormat="1" ht="15" customHeight="1" x14ac:dyDescent="0.3">
      <c r="A65" s="30">
        <v>58</v>
      </c>
      <c r="B65" s="31" t="s">
        <v>55</v>
      </c>
      <c r="C65" s="32" t="s">
        <v>13</v>
      </c>
      <c r="D65" s="47" t="s">
        <v>94</v>
      </c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6"/>
    </row>
    <row r="66" spans="1:25" s="10" customFormat="1" ht="15" customHeight="1" x14ac:dyDescent="0.3">
      <c r="A66" s="30">
        <v>59</v>
      </c>
      <c r="B66" s="31" t="s">
        <v>56</v>
      </c>
      <c r="C66" s="32" t="s">
        <v>13</v>
      </c>
      <c r="D66" s="47" t="s">
        <v>94</v>
      </c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6"/>
    </row>
    <row r="67" spans="1:25" s="10" customFormat="1" ht="15" customHeight="1" x14ac:dyDescent="0.3">
      <c r="A67" s="30">
        <v>60</v>
      </c>
      <c r="B67" s="31" t="s">
        <v>57</v>
      </c>
      <c r="C67" s="32" t="s">
        <v>13</v>
      </c>
      <c r="D67" s="47" t="s">
        <v>94</v>
      </c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6"/>
    </row>
    <row r="68" spans="1:25" s="10" customFormat="1" ht="15" customHeight="1" x14ac:dyDescent="0.3">
      <c r="A68" s="30">
        <v>61</v>
      </c>
      <c r="B68" s="31" t="s">
        <v>58</v>
      </c>
      <c r="C68" s="32" t="s">
        <v>13</v>
      </c>
      <c r="D68" s="47" t="s">
        <v>94</v>
      </c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6"/>
    </row>
    <row r="69" spans="1:25" s="10" customFormat="1" ht="15" customHeight="1" x14ac:dyDescent="0.3">
      <c r="A69" s="30">
        <v>62</v>
      </c>
      <c r="B69" s="31" t="s">
        <v>59</v>
      </c>
      <c r="C69" s="32" t="s">
        <v>13</v>
      </c>
      <c r="D69" s="47" t="s">
        <v>94</v>
      </c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6"/>
    </row>
    <row r="70" spans="1:25" s="10" customFormat="1" ht="15" customHeight="1" x14ac:dyDescent="0.3">
      <c r="A70" s="30">
        <v>63</v>
      </c>
      <c r="B70" s="31" t="s">
        <v>60</v>
      </c>
      <c r="C70" s="32" t="s">
        <v>13</v>
      </c>
      <c r="D70" s="47" t="s">
        <v>93</v>
      </c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6"/>
    </row>
    <row r="71" spans="1:25" s="10" customFormat="1" ht="15" customHeight="1" x14ac:dyDescent="0.3">
      <c r="A71" s="30">
        <v>64</v>
      </c>
      <c r="B71" s="31" t="s">
        <v>61</v>
      </c>
      <c r="C71" s="32" t="s">
        <v>13</v>
      </c>
      <c r="D71" s="47" t="s">
        <v>94</v>
      </c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6"/>
    </row>
    <row r="72" spans="1:25" s="10" customFormat="1" ht="15" customHeight="1" x14ac:dyDescent="0.3">
      <c r="A72" s="30">
        <v>65</v>
      </c>
      <c r="B72" s="31" t="s">
        <v>62</v>
      </c>
      <c r="C72" s="32" t="s">
        <v>13</v>
      </c>
      <c r="D72" s="47" t="s">
        <v>94</v>
      </c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6"/>
    </row>
    <row r="73" spans="1:25" s="10" customFormat="1" ht="15" customHeight="1" x14ac:dyDescent="0.3">
      <c r="A73" s="30">
        <v>66</v>
      </c>
      <c r="B73" s="31" t="s">
        <v>63</v>
      </c>
      <c r="C73" s="32" t="s">
        <v>13</v>
      </c>
      <c r="D73" s="47" t="s">
        <v>94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6"/>
    </row>
    <row r="74" spans="1:25" s="10" customFormat="1" ht="15" customHeight="1" x14ac:dyDescent="0.3">
      <c r="A74" s="30">
        <v>67</v>
      </c>
      <c r="B74" s="31" t="s">
        <v>64</v>
      </c>
      <c r="C74" s="32" t="s">
        <v>13</v>
      </c>
      <c r="D74" s="47" t="s">
        <v>94</v>
      </c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6"/>
    </row>
    <row r="75" spans="1:25" s="10" customFormat="1" ht="15" customHeight="1" x14ac:dyDescent="0.3">
      <c r="A75" s="30">
        <v>68</v>
      </c>
      <c r="B75" s="31" t="s">
        <v>65</v>
      </c>
      <c r="C75" s="32" t="s">
        <v>13</v>
      </c>
      <c r="D75" s="47" t="s">
        <v>93</v>
      </c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6"/>
    </row>
    <row r="76" spans="1:25" s="10" customFormat="1" ht="15" customHeight="1" x14ac:dyDescent="0.3">
      <c r="A76" s="30">
        <v>69</v>
      </c>
      <c r="B76" s="31" t="s">
        <v>66</v>
      </c>
      <c r="C76" s="32" t="s">
        <v>13</v>
      </c>
      <c r="D76" s="47" t="s">
        <v>94</v>
      </c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61"/>
      <c r="Q76" s="61"/>
      <c r="R76" s="61"/>
      <c r="S76" s="61"/>
      <c r="T76" s="61"/>
      <c r="U76" s="61"/>
      <c r="V76" s="61"/>
      <c r="W76" s="61"/>
      <c r="X76" s="61"/>
      <c r="Y76" s="61"/>
    </row>
    <row r="77" spans="1:25" s="10" customFormat="1" ht="15" customHeight="1" x14ac:dyDescent="0.3">
      <c r="A77" s="30">
        <v>70</v>
      </c>
      <c r="B77" s="31" t="s">
        <v>67</v>
      </c>
      <c r="C77" s="32" t="s">
        <v>13</v>
      </c>
      <c r="D77" s="47" t="s">
        <v>94</v>
      </c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6"/>
    </row>
    <row r="78" spans="1:25" s="10" customFormat="1" ht="15" customHeight="1" x14ac:dyDescent="0.25">
      <c r="A78" s="33">
        <v>71</v>
      </c>
      <c r="B78" s="34" t="s">
        <v>68</v>
      </c>
      <c r="C78" s="35" t="s">
        <v>69</v>
      </c>
      <c r="D78" s="70">
        <v>4975</v>
      </c>
      <c r="E78" s="45"/>
      <c r="F78" s="45"/>
      <c r="G78" s="46"/>
      <c r="H78" s="45"/>
      <c r="I78" s="46"/>
      <c r="J78" s="46"/>
      <c r="K78" s="45"/>
      <c r="L78" s="46"/>
      <c r="M78" s="46"/>
      <c r="N78" s="46"/>
      <c r="O78" s="46"/>
      <c r="P78" s="6"/>
    </row>
    <row r="79" spans="1:25" s="10" customFormat="1" ht="15.75" customHeight="1" x14ac:dyDescent="0.25">
      <c r="A79" s="33">
        <v>72</v>
      </c>
      <c r="B79" s="34" t="s">
        <v>70</v>
      </c>
      <c r="C79" s="35" t="s">
        <v>69</v>
      </c>
      <c r="D79" s="70">
        <v>6000</v>
      </c>
      <c r="E79" s="45"/>
      <c r="F79" s="45"/>
      <c r="G79" s="45"/>
      <c r="H79" s="45"/>
      <c r="I79" s="45"/>
      <c r="J79" s="45"/>
      <c r="K79" s="45"/>
      <c r="L79" s="45"/>
      <c r="M79" s="45"/>
      <c r="N79" s="174"/>
      <c r="O79" s="55"/>
      <c r="P79" s="6"/>
    </row>
    <row r="80" spans="1:25" s="10" customFormat="1" ht="13.5" customHeight="1" x14ac:dyDescent="0.25">
      <c r="A80" s="33">
        <v>73</v>
      </c>
      <c r="B80" s="34" t="s">
        <v>71</v>
      </c>
      <c r="C80" s="36" t="s">
        <v>72</v>
      </c>
      <c r="D80" s="70">
        <v>7600</v>
      </c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6"/>
    </row>
    <row r="81" spans="1:16" s="10" customFormat="1" ht="14.25" customHeight="1" x14ac:dyDescent="0.25">
      <c r="A81" s="33">
        <v>74</v>
      </c>
      <c r="B81" s="34" t="s">
        <v>73</v>
      </c>
      <c r="C81" s="36" t="s">
        <v>72</v>
      </c>
      <c r="D81" s="70">
        <v>475</v>
      </c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6"/>
    </row>
    <row r="82" spans="1:16" s="10" customFormat="1" ht="12" customHeight="1" x14ac:dyDescent="0.25">
      <c r="A82" s="33">
        <v>75</v>
      </c>
      <c r="B82" s="34" t="s">
        <v>74</v>
      </c>
      <c r="C82" s="36" t="s">
        <v>72</v>
      </c>
      <c r="D82" s="71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6"/>
    </row>
    <row r="83" spans="1:16" s="10" customFormat="1" ht="17.25" customHeight="1" x14ac:dyDescent="0.25">
      <c r="A83" s="30">
        <v>76</v>
      </c>
      <c r="B83" s="31" t="s">
        <v>75</v>
      </c>
      <c r="C83" s="56" t="s">
        <v>76</v>
      </c>
      <c r="D83" s="59">
        <v>143</v>
      </c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6"/>
    </row>
    <row r="84" spans="1:16" s="10" customFormat="1" ht="20.25" customHeight="1" x14ac:dyDescent="0.25">
      <c r="A84" s="30">
        <v>77</v>
      </c>
      <c r="B84" s="31" t="s">
        <v>77</v>
      </c>
      <c r="C84" s="56" t="s">
        <v>76</v>
      </c>
      <c r="D84" s="59">
        <v>69</v>
      </c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6"/>
    </row>
    <row r="85" spans="1:16" s="10" customFormat="1" ht="21" customHeight="1" x14ac:dyDescent="0.25">
      <c r="A85" s="30">
        <v>78</v>
      </c>
      <c r="B85" s="31" t="s">
        <v>78</v>
      </c>
      <c r="C85" s="57" t="s">
        <v>76</v>
      </c>
      <c r="D85" s="59">
        <v>22</v>
      </c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6"/>
    </row>
    <row r="86" spans="1:16" s="10" customFormat="1" ht="19.5" customHeight="1" x14ac:dyDescent="0.25">
      <c r="A86" s="30">
        <v>79</v>
      </c>
      <c r="B86" s="31" t="s">
        <v>79</v>
      </c>
      <c r="C86" s="57" t="s">
        <v>76</v>
      </c>
      <c r="D86" s="59">
        <v>268</v>
      </c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6"/>
    </row>
    <row r="87" spans="1:16" s="10" customFormat="1" ht="20.25" customHeight="1" x14ac:dyDescent="0.25">
      <c r="A87" s="30">
        <v>80</v>
      </c>
      <c r="B87" s="31" t="s">
        <v>80</v>
      </c>
      <c r="C87" s="57" t="s">
        <v>13</v>
      </c>
      <c r="D87" s="59" t="s">
        <v>93</v>
      </c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"/>
    </row>
    <row r="88" spans="1:16" s="10" customFormat="1" ht="15" customHeight="1" x14ac:dyDescent="0.25">
      <c r="A88" s="11"/>
      <c r="B88" s="12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6" s="10" customFormat="1" ht="15" customHeight="1" x14ac:dyDescent="0.25">
      <c r="A89" s="337"/>
      <c r="B89" s="337"/>
      <c r="C89" s="337"/>
      <c r="D89" s="337"/>
      <c r="E89" s="337"/>
      <c r="F89" s="337"/>
      <c r="G89" s="337"/>
      <c r="H89" s="337"/>
      <c r="I89" s="337"/>
      <c r="J89" s="337"/>
      <c r="K89" s="337"/>
      <c r="L89" s="337"/>
      <c r="M89" s="7"/>
      <c r="N89" s="7"/>
    </row>
    <row r="90" spans="1:16" s="10" customFormat="1" ht="15" customHeight="1" x14ac:dyDescent="0.25">
      <c r="B90" s="15"/>
      <c r="C90" s="16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</row>
    <row r="91" spans="1:16" s="10" customFormat="1" ht="15" customHeight="1" x14ac:dyDescent="0.25">
      <c r="B91" s="15"/>
      <c r="C91" s="16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</row>
    <row r="92" spans="1:16" s="10" customFormat="1" ht="15" customHeight="1" x14ac:dyDescent="0.25">
      <c r="B92" s="15"/>
      <c r="C92" s="16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</row>
    <row r="93" spans="1:16" s="10" customFormat="1" ht="15" customHeight="1" x14ac:dyDescent="0.25">
      <c r="B93" s="15"/>
      <c r="C93" s="16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</row>
    <row r="94" spans="1:16" s="10" customFormat="1" ht="15" customHeight="1" x14ac:dyDescent="0.25">
      <c r="B94" s="15"/>
      <c r="C94" s="16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</row>
    <row r="95" spans="1:16" s="10" customFormat="1" ht="15" customHeight="1" x14ac:dyDescent="0.25">
      <c r="B95" s="15"/>
      <c r="C95" s="16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</row>
    <row r="96" spans="1:16" s="10" customFormat="1" ht="15" customHeight="1" x14ac:dyDescent="0.25">
      <c r="B96" s="15"/>
      <c r="C96" s="16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</row>
    <row r="97" spans="2:15" s="10" customFormat="1" ht="15" customHeight="1" x14ac:dyDescent="0.25">
      <c r="B97" s="15"/>
      <c r="C97" s="16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</row>
    <row r="98" spans="2:15" s="10" customFormat="1" ht="15" customHeight="1" x14ac:dyDescent="0.25">
      <c r="B98" s="15"/>
      <c r="C98" s="16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</row>
    <row r="99" spans="2:15" s="10" customFormat="1" ht="15" customHeight="1" x14ac:dyDescent="0.25">
      <c r="B99" s="15"/>
      <c r="C99" s="16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</row>
    <row r="100" spans="2:15" s="10" customFormat="1" ht="15" customHeight="1" x14ac:dyDescent="0.25">
      <c r="B100" s="15"/>
      <c r="C100" s="16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</row>
    <row r="101" spans="2:15" s="10" customFormat="1" ht="15" customHeight="1" x14ac:dyDescent="0.25">
      <c r="B101" s="15"/>
      <c r="C101" s="16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</row>
    <row r="102" spans="2:15" s="10" customFormat="1" ht="15" customHeight="1" x14ac:dyDescent="0.25">
      <c r="B102" s="15"/>
      <c r="C102" s="16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</row>
    <row r="103" spans="2:15" s="10" customFormat="1" ht="15" customHeight="1" x14ac:dyDescent="0.25">
      <c r="B103" s="15"/>
      <c r="C103" s="16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</row>
    <row r="104" spans="2:15" s="10" customFormat="1" ht="15" customHeight="1" x14ac:dyDescent="0.25">
      <c r="B104" s="15"/>
      <c r="C104" s="16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</row>
    <row r="105" spans="2:15" s="10" customFormat="1" ht="15" customHeight="1" x14ac:dyDescent="0.25">
      <c r="B105" s="15"/>
      <c r="C105" s="16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</row>
    <row r="106" spans="2:15" s="10" customFormat="1" ht="15" customHeight="1" x14ac:dyDescent="0.25">
      <c r="B106" s="15"/>
      <c r="C106" s="16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</row>
    <row r="107" spans="2:15" s="10" customFormat="1" ht="15" customHeight="1" x14ac:dyDescent="0.25">
      <c r="B107" s="15"/>
      <c r="C107" s="16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</row>
    <row r="108" spans="2:15" s="10" customFormat="1" ht="15" customHeight="1" x14ac:dyDescent="0.25">
      <c r="B108" s="15"/>
      <c r="C108" s="16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</row>
    <row r="109" spans="2:15" s="10" customFormat="1" ht="15" customHeight="1" x14ac:dyDescent="0.25">
      <c r="B109" s="15"/>
      <c r="C109" s="16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</row>
    <row r="110" spans="2:15" s="10" customFormat="1" ht="15" customHeight="1" x14ac:dyDescent="0.25">
      <c r="B110" s="15"/>
      <c r="C110" s="16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</row>
    <row r="111" spans="2:15" s="10" customFormat="1" ht="15" customHeight="1" x14ac:dyDescent="0.25">
      <c r="B111" s="15"/>
      <c r="C111" s="16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</row>
    <row r="112" spans="2:15" s="10" customFormat="1" ht="15" customHeight="1" x14ac:dyDescent="0.25">
      <c r="B112" s="15"/>
      <c r="C112" s="16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</row>
    <row r="113" spans="2:15" s="10" customFormat="1" ht="15" customHeight="1" x14ac:dyDescent="0.25">
      <c r="B113" s="15"/>
      <c r="C113" s="16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</row>
    <row r="114" spans="2:15" ht="15" customHeight="1" x14ac:dyDescent="0.25"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</row>
    <row r="115" spans="2:15" ht="15" customHeight="1" x14ac:dyDescent="0.25"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</row>
    <row r="116" spans="2:15" ht="15" customHeight="1" x14ac:dyDescent="0.25"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</row>
    <row r="117" spans="2:15" ht="18" customHeight="1" x14ac:dyDescent="0.25"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</row>
    <row r="118" spans="2:15" ht="18" customHeight="1" x14ac:dyDescent="0.25"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</row>
    <row r="119" spans="2:15" ht="18" customHeight="1" x14ac:dyDescent="0.25"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</row>
    <row r="120" spans="2:15" ht="18" customHeight="1" x14ac:dyDescent="0.25"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</row>
    <row r="121" spans="2:15" ht="18" customHeight="1" x14ac:dyDescent="0.25"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</row>
    <row r="122" spans="2:15" ht="18" customHeight="1" x14ac:dyDescent="0.25"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</row>
    <row r="123" spans="2:15" ht="18" customHeight="1" x14ac:dyDescent="0.25"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</row>
    <row r="124" spans="2:15" ht="18" customHeight="1" x14ac:dyDescent="0.25"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</row>
    <row r="125" spans="2:15" ht="18" customHeight="1" x14ac:dyDescent="0.25"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</row>
    <row r="126" spans="2:15" ht="18" customHeight="1" x14ac:dyDescent="0.25"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</row>
    <row r="127" spans="2:15" ht="18" customHeight="1" x14ac:dyDescent="0.25"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</row>
    <row r="128" spans="2:15" ht="18" customHeight="1" x14ac:dyDescent="0.25"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</row>
    <row r="129" spans="4:15" ht="18" customHeight="1" x14ac:dyDescent="0.25"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</row>
    <row r="130" spans="4:15" ht="18" customHeight="1" x14ac:dyDescent="0.25"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</row>
    <row r="131" spans="4:15" ht="18" customHeight="1" x14ac:dyDescent="0.25"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</row>
    <row r="132" spans="4:15" ht="18" customHeight="1" x14ac:dyDescent="0.25"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</row>
    <row r="133" spans="4:15" ht="18" customHeight="1" x14ac:dyDescent="0.25"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</row>
    <row r="134" spans="4:15" ht="18" customHeight="1" x14ac:dyDescent="0.25"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</row>
    <row r="135" spans="4:15" ht="18" customHeight="1" x14ac:dyDescent="0.25"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</row>
    <row r="136" spans="4:15" ht="18" customHeight="1" x14ac:dyDescent="0.25"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</row>
    <row r="137" spans="4:15" ht="18" customHeight="1" x14ac:dyDescent="0.25"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</row>
    <row r="138" spans="4:15" ht="18" customHeight="1" x14ac:dyDescent="0.25"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</row>
    <row r="139" spans="4:15" ht="18" customHeight="1" x14ac:dyDescent="0.25"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</row>
    <row r="140" spans="4:15" ht="18" customHeight="1" x14ac:dyDescent="0.25"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</row>
    <row r="141" spans="4:15" ht="18" customHeight="1" x14ac:dyDescent="0.25"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</row>
    <row r="142" spans="4:15" ht="18" customHeight="1" x14ac:dyDescent="0.25"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</row>
    <row r="143" spans="4:15" ht="18" customHeight="1" x14ac:dyDescent="0.25"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</row>
    <row r="144" spans="4:15" ht="18" customHeight="1" x14ac:dyDescent="0.25"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</row>
    <row r="145" spans="4:15" ht="18" customHeight="1" x14ac:dyDescent="0.25"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</row>
    <row r="146" spans="4:15" ht="18" customHeight="1" x14ac:dyDescent="0.25"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</row>
    <row r="147" spans="4:15" ht="18" customHeight="1" x14ac:dyDescent="0.25"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</row>
    <row r="148" spans="4:15" ht="18" customHeight="1" x14ac:dyDescent="0.25"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</row>
    <row r="149" spans="4:15" ht="18" customHeight="1" x14ac:dyDescent="0.25"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</row>
    <row r="150" spans="4:15" ht="18" customHeight="1" x14ac:dyDescent="0.25"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</row>
    <row r="151" spans="4:15" ht="18" customHeight="1" x14ac:dyDescent="0.25"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</row>
    <row r="152" spans="4:15" ht="18" customHeight="1" x14ac:dyDescent="0.25"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</row>
    <row r="153" spans="4:15" ht="18" customHeight="1" x14ac:dyDescent="0.25"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</row>
    <row r="154" spans="4:15" ht="18" customHeight="1" x14ac:dyDescent="0.25"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</row>
    <row r="155" spans="4:15" ht="18" customHeight="1" x14ac:dyDescent="0.25"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</row>
    <row r="156" spans="4:15" ht="18" customHeight="1" x14ac:dyDescent="0.25"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</row>
    <row r="157" spans="4:15" ht="18" customHeight="1" x14ac:dyDescent="0.25"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</row>
    <row r="158" spans="4:15" ht="18" customHeight="1" x14ac:dyDescent="0.25"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</row>
    <row r="159" spans="4:15" ht="18" customHeight="1" x14ac:dyDescent="0.25"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</row>
    <row r="160" spans="4:15" ht="18" customHeight="1" x14ac:dyDescent="0.25"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</row>
    <row r="161" spans="4:15" ht="18" customHeight="1" x14ac:dyDescent="0.25"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</row>
    <row r="162" spans="4:15" ht="18" customHeight="1" x14ac:dyDescent="0.25"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</row>
    <row r="163" spans="4:15" ht="18" customHeight="1" x14ac:dyDescent="0.25"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</row>
    <row r="164" spans="4:15" ht="18" customHeight="1" x14ac:dyDescent="0.25"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</row>
    <row r="165" spans="4:15" ht="18" customHeight="1" x14ac:dyDescent="0.25"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</row>
    <row r="166" spans="4:15" ht="18" customHeight="1" x14ac:dyDescent="0.25"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</row>
    <row r="167" spans="4:15" ht="18" customHeight="1" x14ac:dyDescent="0.3"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</row>
    <row r="168" spans="4:15" ht="18" customHeight="1" x14ac:dyDescent="0.3"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</row>
    <row r="169" spans="4:15" ht="18" customHeight="1" x14ac:dyDescent="0.3"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</row>
    <row r="170" spans="4:15" ht="18" customHeight="1" x14ac:dyDescent="0.3"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</row>
    <row r="171" spans="4:15" ht="18" customHeight="1" x14ac:dyDescent="0.3"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</row>
    <row r="172" spans="4:15" ht="18" customHeight="1" x14ac:dyDescent="0.3"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</row>
    <row r="173" spans="4:15" ht="18" customHeight="1" x14ac:dyDescent="0.3"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</row>
    <row r="174" spans="4:15" ht="18" customHeight="1" x14ac:dyDescent="0.3"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</row>
    <row r="175" spans="4:15" ht="18" customHeight="1" x14ac:dyDescent="0.3"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</row>
    <row r="176" spans="4:15" ht="18" customHeight="1" x14ac:dyDescent="0.3"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</row>
    <row r="177" spans="4:15" ht="18" customHeight="1" x14ac:dyDescent="0.3"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</row>
    <row r="178" spans="4:15" ht="18" customHeight="1" x14ac:dyDescent="0.3"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</row>
    <row r="179" spans="4:15" ht="18" customHeight="1" x14ac:dyDescent="0.3"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</row>
    <row r="180" spans="4:15" ht="18" customHeight="1" x14ac:dyDescent="0.3"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</row>
    <row r="181" spans="4:15" ht="18" customHeight="1" x14ac:dyDescent="0.3"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</row>
    <row r="182" spans="4:15" ht="18" customHeight="1" x14ac:dyDescent="0.3"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</row>
    <row r="183" spans="4:15" ht="18" customHeight="1" x14ac:dyDescent="0.3"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</row>
    <row r="184" spans="4:15" ht="18" customHeight="1" x14ac:dyDescent="0.3"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</row>
    <row r="185" spans="4:15" ht="18" customHeight="1" x14ac:dyDescent="0.3"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</row>
    <row r="186" spans="4:15" ht="18" customHeight="1" x14ac:dyDescent="0.3"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</row>
    <row r="187" spans="4:15" ht="18" customHeight="1" x14ac:dyDescent="0.3"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</row>
    <row r="188" spans="4:15" ht="18" customHeight="1" x14ac:dyDescent="0.3"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</row>
    <row r="189" spans="4:15" ht="18" customHeight="1" x14ac:dyDescent="0.3"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</row>
    <row r="190" spans="4:15" ht="18" customHeight="1" x14ac:dyDescent="0.3"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</row>
    <row r="191" spans="4:15" ht="18" customHeight="1" x14ac:dyDescent="0.3"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</row>
    <row r="192" spans="4:15" ht="18" customHeight="1" x14ac:dyDescent="0.3"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</row>
    <row r="193" spans="4:15" ht="18" customHeight="1" x14ac:dyDescent="0.3"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</row>
    <row r="194" spans="4:15" ht="18" customHeight="1" x14ac:dyDescent="0.3"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</row>
    <row r="195" spans="4:15" ht="18" customHeight="1" x14ac:dyDescent="0.3"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</row>
    <row r="196" spans="4:15" ht="18" customHeight="1" x14ac:dyDescent="0.3"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</row>
    <row r="197" spans="4:15" ht="18" customHeight="1" x14ac:dyDescent="0.3"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</row>
    <row r="198" spans="4:15" ht="18" customHeight="1" x14ac:dyDescent="0.3"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</row>
    <row r="199" spans="4:15" ht="18" customHeight="1" x14ac:dyDescent="0.3"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</row>
    <row r="200" spans="4:15" ht="18" customHeight="1" x14ac:dyDescent="0.3"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</row>
    <row r="201" spans="4:15" ht="18" customHeight="1" x14ac:dyDescent="0.3"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</row>
    <row r="202" spans="4:15" ht="18" customHeight="1" x14ac:dyDescent="0.3"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</row>
    <row r="203" spans="4:15" ht="18" customHeight="1" x14ac:dyDescent="0.3"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</row>
    <row r="204" spans="4:15" ht="18" customHeight="1" x14ac:dyDescent="0.3"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</row>
    <row r="205" spans="4:15" ht="18" customHeight="1" x14ac:dyDescent="0.3"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</row>
    <row r="206" spans="4:15" ht="18" customHeight="1" x14ac:dyDescent="0.3"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</row>
    <row r="207" spans="4:15" ht="18" customHeight="1" x14ac:dyDescent="0.3"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</row>
    <row r="208" spans="4:15" ht="18" customHeight="1" x14ac:dyDescent="0.3"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</row>
    <row r="209" spans="4:15" ht="18" customHeight="1" x14ac:dyDescent="0.3"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</row>
    <row r="210" spans="4:15" ht="18" customHeight="1" x14ac:dyDescent="0.3"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</row>
    <row r="211" spans="4:15" ht="18" customHeight="1" x14ac:dyDescent="0.3"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</row>
    <row r="212" spans="4:15" ht="18" customHeight="1" x14ac:dyDescent="0.3"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</row>
    <row r="213" spans="4:15" ht="18" customHeight="1" x14ac:dyDescent="0.3"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</row>
    <row r="214" spans="4:15" ht="18" customHeight="1" x14ac:dyDescent="0.3"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</row>
    <row r="215" spans="4:15" ht="18" customHeight="1" x14ac:dyDescent="0.3"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</row>
    <row r="216" spans="4:15" ht="18" customHeight="1" x14ac:dyDescent="0.3"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</row>
    <row r="217" spans="4:15" ht="18" customHeight="1" x14ac:dyDescent="0.3"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</row>
    <row r="218" spans="4:15" ht="18" customHeight="1" x14ac:dyDescent="0.3"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</row>
    <row r="219" spans="4:15" ht="18" customHeight="1" x14ac:dyDescent="0.3"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</row>
    <row r="220" spans="4:15" ht="18" customHeight="1" x14ac:dyDescent="0.3"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</row>
    <row r="221" spans="4:15" ht="18" customHeight="1" x14ac:dyDescent="0.3"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</row>
    <row r="222" spans="4:15" ht="18" customHeight="1" x14ac:dyDescent="0.3"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</row>
    <row r="223" spans="4:15" ht="18" customHeight="1" x14ac:dyDescent="0.3"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</row>
    <row r="224" spans="4:15" ht="18" customHeight="1" x14ac:dyDescent="0.3"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</row>
    <row r="225" spans="4:15" ht="18" customHeight="1" x14ac:dyDescent="0.3"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</row>
    <row r="226" spans="4:15" ht="18" customHeight="1" x14ac:dyDescent="0.3"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</row>
    <row r="227" spans="4:15" ht="18" customHeight="1" x14ac:dyDescent="0.3"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</row>
    <row r="228" spans="4:15" ht="18" customHeight="1" x14ac:dyDescent="0.3"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</row>
    <row r="229" spans="4:15" ht="18" customHeight="1" x14ac:dyDescent="0.3"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</row>
    <row r="230" spans="4:15" ht="18" customHeight="1" x14ac:dyDescent="0.3"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</row>
    <row r="231" spans="4:15" ht="18" customHeight="1" x14ac:dyDescent="0.3"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</row>
    <row r="232" spans="4:15" ht="18" customHeight="1" x14ac:dyDescent="0.3"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</row>
    <row r="233" spans="4:15" ht="18" customHeight="1" x14ac:dyDescent="0.3"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</row>
    <row r="234" spans="4:15" ht="18" customHeight="1" x14ac:dyDescent="0.3"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</row>
    <row r="235" spans="4:15" ht="18" customHeight="1" x14ac:dyDescent="0.3"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</row>
    <row r="236" spans="4:15" ht="18" customHeight="1" x14ac:dyDescent="0.3"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</row>
    <row r="237" spans="4:15" ht="18" customHeight="1" x14ac:dyDescent="0.3"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</row>
    <row r="238" spans="4:15" ht="18" customHeight="1" x14ac:dyDescent="0.3"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</row>
    <row r="239" spans="4:15" ht="18" customHeight="1" x14ac:dyDescent="0.3"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</row>
    <row r="240" spans="4:15" ht="18" customHeight="1" x14ac:dyDescent="0.3"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</row>
    <row r="241" spans="4:15" ht="18" customHeight="1" x14ac:dyDescent="0.3"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</row>
    <row r="242" spans="4:15" ht="18" customHeight="1" x14ac:dyDescent="0.3"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</row>
    <row r="243" spans="4:15" ht="18" customHeight="1" x14ac:dyDescent="0.3"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</row>
    <row r="244" spans="4:15" ht="18" customHeight="1" x14ac:dyDescent="0.3"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</row>
    <row r="245" spans="4:15" ht="18" customHeight="1" x14ac:dyDescent="0.3"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</row>
    <row r="246" spans="4:15" ht="18" customHeight="1" x14ac:dyDescent="0.3"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</row>
    <row r="247" spans="4:15" ht="18" customHeight="1" x14ac:dyDescent="0.3"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</row>
    <row r="248" spans="4:15" ht="18" customHeight="1" x14ac:dyDescent="0.3"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</row>
    <row r="249" spans="4:15" ht="18" customHeight="1" x14ac:dyDescent="0.3"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</row>
    <row r="250" spans="4:15" ht="18" customHeight="1" x14ac:dyDescent="0.3"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</row>
    <row r="251" spans="4:15" ht="18" customHeight="1" x14ac:dyDescent="0.3"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</row>
    <row r="252" spans="4:15" ht="18" customHeight="1" x14ac:dyDescent="0.3"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</row>
    <row r="253" spans="4:15" ht="18" customHeight="1" x14ac:dyDescent="0.3"/>
    <row r="254" spans="4:15" ht="18" customHeight="1" x14ac:dyDescent="0.3"/>
    <row r="255" spans="4:15" ht="18" customHeight="1" x14ac:dyDescent="0.3"/>
    <row r="256" spans="4:15" ht="18" customHeight="1" x14ac:dyDescent="0.3"/>
    <row r="257" ht="18" customHeight="1" x14ac:dyDescent="0.3"/>
    <row r="258" ht="18" customHeight="1" x14ac:dyDescent="0.3"/>
    <row r="259" ht="18" customHeight="1" x14ac:dyDescent="0.3"/>
    <row r="260" ht="18" customHeight="1" x14ac:dyDescent="0.3"/>
    <row r="261" ht="18" customHeight="1" x14ac:dyDescent="0.3"/>
    <row r="262" ht="18" customHeight="1" x14ac:dyDescent="0.3"/>
    <row r="263" ht="18" customHeight="1" x14ac:dyDescent="0.3"/>
    <row r="264" ht="18" customHeight="1" x14ac:dyDescent="0.3"/>
    <row r="265" ht="18" customHeight="1" x14ac:dyDescent="0.3"/>
    <row r="266" ht="18" customHeight="1" x14ac:dyDescent="0.3"/>
    <row r="267" ht="18" customHeight="1" x14ac:dyDescent="0.3"/>
    <row r="268" ht="18" customHeight="1" x14ac:dyDescent="0.3"/>
    <row r="269" ht="18" customHeight="1" x14ac:dyDescent="0.3"/>
    <row r="270" ht="18" customHeight="1" x14ac:dyDescent="0.3"/>
    <row r="271" ht="18" customHeight="1" x14ac:dyDescent="0.3"/>
    <row r="272" ht="18" customHeight="1" x14ac:dyDescent="0.3"/>
    <row r="273" ht="18" customHeight="1" x14ac:dyDescent="0.3"/>
    <row r="274" ht="18" customHeight="1" x14ac:dyDescent="0.3"/>
    <row r="275" ht="18" customHeight="1" x14ac:dyDescent="0.3"/>
    <row r="276" ht="18" customHeight="1" x14ac:dyDescent="0.3"/>
    <row r="277" ht="18" customHeight="1" x14ac:dyDescent="0.3"/>
    <row r="278" ht="18" customHeight="1" x14ac:dyDescent="0.3"/>
    <row r="279" ht="18" customHeight="1" x14ac:dyDescent="0.3"/>
    <row r="280" ht="18" customHeight="1" x14ac:dyDescent="0.3"/>
    <row r="281" ht="18" customHeight="1" x14ac:dyDescent="0.3"/>
    <row r="282" ht="18" customHeight="1" x14ac:dyDescent="0.3"/>
    <row r="283" ht="18" customHeight="1" x14ac:dyDescent="0.3"/>
    <row r="284" ht="18" customHeight="1" x14ac:dyDescent="0.3"/>
    <row r="285" ht="18" customHeight="1" x14ac:dyDescent="0.3"/>
    <row r="286" ht="18" customHeight="1" x14ac:dyDescent="0.3"/>
    <row r="287" ht="18" customHeight="1" x14ac:dyDescent="0.3"/>
    <row r="288" ht="18" customHeight="1" x14ac:dyDescent="0.3"/>
    <row r="289" ht="18" customHeight="1" x14ac:dyDescent="0.3"/>
    <row r="290" ht="18" customHeight="1" x14ac:dyDescent="0.3"/>
    <row r="291" ht="18" customHeight="1" x14ac:dyDescent="0.3"/>
    <row r="292" ht="18" customHeight="1" x14ac:dyDescent="0.3"/>
    <row r="293" ht="18" customHeight="1" x14ac:dyDescent="0.3"/>
    <row r="294" ht="18" customHeight="1" x14ac:dyDescent="0.3"/>
    <row r="295" ht="18" customHeight="1" x14ac:dyDescent="0.3"/>
    <row r="296" ht="18" customHeight="1" x14ac:dyDescent="0.3"/>
    <row r="297" ht="18" customHeight="1" x14ac:dyDescent="0.3"/>
    <row r="298" ht="18" customHeight="1" x14ac:dyDescent="0.3"/>
    <row r="299" ht="18" customHeight="1" x14ac:dyDescent="0.3"/>
    <row r="300" ht="18" customHeight="1" x14ac:dyDescent="0.3"/>
    <row r="301" ht="18" customHeight="1" x14ac:dyDescent="0.3"/>
    <row r="302" ht="18" customHeight="1" x14ac:dyDescent="0.3"/>
    <row r="303" ht="18" customHeight="1" x14ac:dyDescent="0.3"/>
    <row r="304" ht="18" customHeight="1" x14ac:dyDescent="0.3"/>
    <row r="305" ht="18" customHeight="1" x14ac:dyDescent="0.3"/>
    <row r="306" ht="18" customHeight="1" x14ac:dyDescent="0.3"/>
    <row r="307" ht="18" customHeight="1" x14ac:dyDescent="0.3"/>
    <row r="308" ht="18" customHeight="1" x14ac:dyDescent="0.3"/>
    <row r="309" ht="18" customHeight="1" x14ac:dyDescent="0.3"/>
    <row r="310" ht="18" customHeight="1" x14ac:dyDescent="0.3"/>
    <row r="311" ht="18" customHeight="1" x14ac:dyDescent="0.3"/>
    <row r="312" ht="18" customHeight="1" x14ac:dyDescent="0.3"/>
    <row r="313" ht="18" customHeight="1" x14ac:dyDescent="0.3"/>
    <row r="314" ht="18" customHeight="1" x14ac:dyDescent="0.3"/>
    <row r="315" ht="18" customHeight="1" x14ac:dyDescent="0.3"/>
    <row r="316" ht="18" customHeight="1" x14ac:dyDescent="0.3"/>
    <row r="317" ht="18" customHeight="1" x14ac:dyDescent="0.3"/>
    <row r="318" ht="18" customHeight="1" x14ac:dyDescent="0.3"/>
    <row r="319" ht="18" customHeight="1" x14ac:dyDescent="0.3"/>
    <row r="320" ht="18" customHeight="1" x14ac:dyDescent="0.3"/>
    <row r="321" ht="18" customHeight="1" x14ac:dyDescent="0.3"/>
    <row r="322" ht="18" customHeight="1" x14ac:dyDescent="0.3"/>
    <row r="323" ht="18" customHeight="1" x14ac:dyDescent="0.3"/>
    <row r="324" ht="18" customHeight="1" x14ac:dyDescent="0.3"/>
    <row r="325" ht="18" customHeight="1" x14ac:dyDescent="0.3"/>
    <row r="326" ht="18" customHeight="1" x14ac:dyDescent="0.3"/>
    <row r="327" ht="18" customHeight="1" x14ac:dyDescent="0.3"/>
    <row r="328" ht="18" customHeight="1" x14ac:dyDescent="0.3"/>
    <row r="329" ht="18" customHeight="1" x14ac:dyDescent="0.3"/>
    <row r="330" ht="18" customHeight="1" x14ac:dyDescent="0.3"/>
    <row r="331" ht="18" customHeight="1" x14ac:dyDescent="0.3"/>
    <row r="332" ht="18" customHeight="1" x14ac:dyDescent="0.3"/>
    <row r="333" ht="18" customHeight="1" x14ac:dyDescent="0.3"/>
    <row r="334" ht="18" customHeight="1" x14ac:dyDescent="0.3"/>
    <row r="335" ht="18" customHeight="1" x14ac:dyDescent="0.3"/>
    <row r="336" ht="18" customHeight="1" x14ac:dyDescent="0.3"/>
    <row r="337" ht="18" customHeight="1" x14ac:dyDescent="0.3"/>
    <row r="338" ht="18" customHeight="1" x14ac:dyDescent="0.3"/>
    <row r="339" ht="18" customHeight="1" x14ac:dyDescent="0.3"/>
    <row r="340" ht="18" customHeight="1" x14ac:dyDescent="0.3"/>
    <row r="341" ht="18" customHeight="1" x14ac:dyDescent="0.3"/>
    <row r="342" ht="18" customHeight="1" x14ac:dyDescent="0.3"/>
    <row r="343" ht="18" customHeight="1" x14ac:dyDescent="0.3"/>
    <row r="344" ht="18" customHeight="1" x14ac:dyDescent="0.3"/>
    <row r="345" ht="18" customHeight="1" x14ac:dyDescent="0.3"/>
    <row r="346" ht="18" customHeight="1" x14ac:dyDescent="0.3"/>
    <row r="347" ht="18" customHeight="1" x14ac:dyDescent="0.3"/>
    <row r="348" ht="18" customHeight="1" x14ac:dyDescent="0.3"/>
    <row r="349" ht="18" customHeight="1" x14ac:dyDescent="0.3"/>
    <row r="350" ht="18" customHeight="1" x14ac:dyDescent="0.3"/>
    <row r="351" ht="18" customHeight="1" x14ac:dyDescent="0.3"/>
    <row r="352" ht="18" customHeight="1" x14ac:dyDescent="0.3"/>
    <row r="353" ht="18" customHeight="1" x14ac:dyDescent="0.3"/>
    <row r="354" ht="18" customHeight="1" x14ac:dyDescent="0.3"/>
    <row r="355" ht="18" customHeight="1" x14ac:dyDescent="0.3"/>
    <row r="356" ht="18" customHeight="1" x14ac:dyDescent="0.3"/>
    <row r="357" ht="18" customHeight="1" x14ac:dyDescent="0.3"/>
    <row r="358" ht="18" customHeight="1" x14ac:dyDescent="0.3"/>
    <row r="359" ht="18" customHeight="1" x14ac:dyDescent="0.3"/>
    <row r="360" ht="18" customHeight="1" x14ac:dyDescent="0.3"/>
    <row r="361" ht="18" customHeight="1" x14ac:dyDescent="0.3"/>
    <row r="362" ht="18" customHeight="1" x14ac:dyDescent="0.3"/>
    <row r="363" ht="18" customHeight="1" x14ac:dyDescent="0.3"/>
    <row r="364" ht="18" customHeight="1" x14ac:dyDescent="0.3"/>
    <row r="365" ht="18" customHeight="1" x14ac:dyDescent="0.3"/>
  </sheetData>
  <mergeCells count="6">
    <mergeCell ref="A89:L89"/>
    <mergeCell ref="B1:L1"/>
    <mergeCell ref="A2:A5"/>
    <mergeCell ref="B2:B7"/>
    <mergeCell ref="C2:O2"/>
    <mergeCell ref="C5:C7"/>
  </mergeCells>
  <printOptions horizontalCentered="1"/>
  <pageMargins left="0.31496062992125984" right="0.35433070866141736" top="0.78740157480314965" bottom="0.78740157480314965" header="0.31496062992125984" footer="0.31496062992125984"/>
  <pageSetup scale="63" fitToHeight="0" orientation="landscape" r:id="rId1"/>
  <headerFooter alignWithMargins="0"/>
  <rowBreaks count="3" manualBreakCount="3">
    <brk id="46" max="13" man="1"/>
    <brk id="77" max="13" man="1"/>
    <brk id="94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87"/>
  <sheetViews>
    <sheetView tabSelected="1" view="pageBreakPreview" topLeftCell="J9" zoomScaleNormal="75" zoomScaleSheetLayoutView="100" workbookViewId="0">
      <selection activeCell="U25" sqref="U25"/>
    </sheetView>
  </sheetViews>
  <sheetFormatPr defaultColWidth="8.88671875" defaultRowHeight="15.6" x14ac:dyDescent="0.3"/>
  <cols>
    <col min="1" max="1" width="4.6640625" style="93" customWidth="1"/>
    <col min="2" max="2" width="5.6640625" style="93" bestFit="1" customWidth="1"/>
    <col min="3" max="3" width="15.33203125" style="93" customWidth="1"/>
    <col min="4" max="4" width="8.44140625" style="93" customWidth="1"/>
    <col min="5" max="5" width="14.44140625" style="88" customWidth="1"/>
    <col min="6" max="6" width="13.6640625" style="89" customWidth="1"/>
    <col min="7" max="8" width="12.6640625" style="92" customWidth="1"/>
    <col min="9" max="10" width="15.109375" style="92" customWidth="1"/>
    <col min="11" max="12" width="12.6640625" style="92" customWidth="1"/>
    <col min="13" max="13" width="13.88671875" style="92" customWidth="1"/>
    <col min="14" max="14" width="11.5546875" style="75" bestFit="1" customWidth="1"/>
    <col min="15" max="15" width="14.6640625" style="75" customWidth="1"/>
    <col min="16" max="16" width="15" style="75" customWidth="1"/>
    <col min="17" max="17" width="12.44140625" style="75" customWidth="1"/>
    <col min="18" max="16384" width="8.88671875" style="75"/>
  </cols>
  <sheetData>
    <row r="1" spans="1:27" ht="23.25" customHeight="1" x14ac:dyDescent="0.25">
      <c r="A1" s="76"/>
      <c r="B1" s="76"/>
      <c r="C1" s="76"/>
      <c r="D1" s="76"/>
      <c r="E1" s="320"/>
      <c r="F1" s="321"/>
      <c r="G1" s="321"/>
      <c r="H1" s="321"/>
      <c r="I1" s="321"/>
      <c r="J1" s="321"/>
      <c r="K1" s="321"/>
      <c r="L1" s="321"/>
      <c r="M1" s="78"/>
    </row>
    <row r="2" spans="1:27" ht="66" customHeight="1" x14ac:dyDescent="0.25">
      <c r="A2" s="322" t="s">
        <v>146</v>
      </c>
      <c r="B2" s="322" t="s">
        <v>137</v>
      </c>
      <c r="C2" s="322" t="s">
        <v>2</v>
      </c>
      <c r="D2" s="322" t="s">
        <v>147</v>
      </c>
      <c r="E2" s="322"/>
      <c r="F2" s="259" t="s">
        <v>133</v>
      </c>
      <c r="G2" s="255" t="s">
        <v>6</v>
      </c>
      <c r="H2" s="271" t="s">
        <v>275</v>
      </c>
      <c r="I2" s="271" t="s">
        <v>8</v>
      </c>
      <c r="J2" s="301" t="s">
        <v>274</v>
      </c>
      <c r="K2" s="319" t="s">
        <v>10</v>
      </c>
      <c r="L2" s="255" t="s">
        <v>149</v>
      </c>
      <c r="M2" s="261" t="s">
        <v>115</v>
      </c>
      <c r="N2" s="261" t="s">
        <v>119</v>
      </c>
      <c r="O2" s="261" t="s">
        <v>23</v>
      </c>
      <c r="P2" s="261" t="s">
        <v>150</v>
      </c>
      <c r="Q2" s="261" t="s">
        <v>73</v>
      </c>
    </row>
    <row r="3" spans="1:27" ht="66" customHeight="1" x14ac:dyDescent="0.25">
      <c r="A3" s="322"/>
      <c r="B3" s="322"/>
      <c r="C3" s="322"/>
      <c r="D3" s="256"/>
      <c r="E3" s="268"/>
      <c r="F3" s="269"/>
      <c r="G3" s="263" t="s">
        <v>7</v>
      </c>
      <c r="H3" s="272" t="s">
        <v>276</v>
      </c>
      <c r="I3" s="272" t="s">
        <v>9</v>
      </c>
      <c r="J3" s="302"/>
      <c r="K3" s="319"/>
      <c r="L3" s="263" t="s">
        <v>13</v>
      </c>
      <c r="M3" s="266" t="s">
        <v>13</v>
      </c>
      <c r="N3" s="266" t="s">
        <v>13</v>
      </c>
      <c r="O3" s="266" t="s">
        <v>13</v>
      </c>
      <c r="P3" s="266" t="s">
        <v>13</v>
      </c>
      <c r="Q3" s="266" t="s">
        <v>72</v>
      </c>
    </row>
    <row r="4" spans="1:27" ht="36" customHeight="1" x14ac:dyDescent="0.25">
      <c r="A4" s="322"/>
      <c r="B4" s="322"/>
      <c r="C4" s="322"/>
      <c r="D4" s="257" t="s">
        <v>136</v>
      </c>
      <c r="E4" s="260" t="s">
        <v>134</v>
      </c>
      <c r="F4" s="239" t="s">
        <v>135</v>
      </c>
      <c r="G4" s="263"/>
      <c r="H4" s="263" t="s">
        <v>277</v>
      </c>
      <c r="I4" s="263"/>
      <c r="J4" s="303"/>
      <c r="K4" s="275" t="s">
        <v>204</v>
      </c>
      <c r="L4" s="276" t="s">
        <v>205</v>
      </c>
      <c r="M4" s="277" t="s">
        <v>207</v>
      </c>
      <c r="N4" s="277" t="s">
        <v>208</v>
      </c>
      <c r="O4" s="277" t="s">
        <v>209</v>
      </c>
      <c r="P4" s="278" t="s">
        <v>210</v>
      </c>
      <c r="Q4" s="277" t="s">
        <v>206</v>
      </c>
    </row>
    <row r="5" spans="1:27" ht="15" customHeight="1" x14ac:dyDescent="0.3">
      <c r="A5" s="270">
        <v>1</v>
      </c>
      <c r="B5" s="251" t="s">
        <v>145</v>
      </c>
      <c r="C5" s="258" t="s">
        <v>235</v>
      </c>
      <c r="D5" s="258"/>
      <c r="E5" s="240" t="s">
        <v>121</v>
      </c>
      <c r="F5" s="236">
        <v>2018</v>
      </c>
      <c r="G5" s="114">
        <v>7.2125000000000004</v>
      </c>
      <c r="H5" s="323">
        <f>AVERAGE(I5:I7)</f>
        <v>21.308333333333334</v>
      </c>
      <c r="I5" s="114">
        <v>19.350000000000001</v>
      </c>
      <c r="J5" s="300">
        <f>I5-H5</f>
        <v>-1.9583333333333321</v>
      </c>
      <c r="K5" s="114">
        <v>7.7949999999999999</v>
      </c>
      <c r="L5" s="114">
        <v>501.15</v>
      </c>
      <c r="M5" s="114">
        <v>0.387625</v>
      </c>
      <c r="N5" s="114">
        <v>9.3947499999999984</v>
      </c>
      <c r="O5" s="114">
        <v>7.75</v>
      </c>
      <c r="P5" s="114">
        <v>4.9000000000000004</v>
      </c>
      <c r="Q5" s="130">
        <v>2407</v>
      </c>
    </row>
    <row r="6" spans="1:27" ht="15" customHeight="1" x14ac:dyDescent="0.3">
      <c r="A6" s="100">
        <v>2</v>
      </c>
      <c r="B6" s="251" t="s">
        <v>145</v>
      </c>
      <c r="C6" s="258" t="s">
        <v>236</v>
      </c>
      <c r="D6" s="258"/>
      <c r="E6" s="241" t="s">
        <v>122</v>
      </c>
      <c r="F6" s="236">
        <v>2018</v>
      </c>
      <c r="G6" s="114">
        <v>6.4525000000000006</v>
      </c>
      <c r="H6" s="324"/>
      <c r="I6" s="114">
        <v>20.5</v>
      </c>
      <c r="J6" s="300">
        <f>I6-H5</f>
        <v>-0.80833333333333357</v>
      </c>
      <c r="K6" s="114">
        <v>7.59</v>
      </c>
      <c r="L6" s="114">
        <v>476.79999999999995</v>
      </c>
      <c r="M6" s="114">
        <v>0.62104999999999999</v>
      </c>
      <c r="N6" s="114">
        <v>7.8055750000000002</v>
      </c>
      <c r="O6" s="114">
        <v>6.625</v>
      </c>
      <c r="P6" s="114">
        <v>3.8</v>
      </c>
      <c r="Q6" s="130">
        <v>2046</v>
      </c>
      <c r="S6" s="279" t="s">
        <v>146</v>
      </c>
      <c r="T6" s="280" t="s">
        <v>1</v>
      </c>
      <c r="U6" s="279" t="s">
        <v>247</v>
      </c>
      <c r="V6" s="279" t="s">
        <v>248</v>
      </c>
      <c r="W6" s="279" t="s">
        <v>249</v>
      </c>
      <c r="X6" s="279" t="s">
        <v>250</v>
      </c>
      <c r="Y6" s="279" t="s">
        <v>251</v>
      </c>
      <c r="Z6" s="281" t="s">
        <v>252</v>
      </c>
      <c r="AA6"/>
    </row>
    <row r="7" spans="1:27" ht="15" customHeight="1" x14ac:dyDescent="0.3">
      <c r="A7" s="100">
        <v>3</v>
      </c>
      <c r="B7" s="251" t="s">
        <v>145</v>
      </c>
      <c r="C7" s="258" t="s">
        <v>237</v>
      </c>
      <c r="D7" s="258"/>
      <c r="E7" s="240" t="s">
        <v>123</v>
      </c>
      <c r="F7" s="236">
        <v>2018</v>
      </c>
      <c r="G7" s="114">
        <v>7.9962499999999999</v>
      </c>
      <c r="H7" s="325"/>
      <c r="I7" s="114">
        <v>24.075000000000003</v>
      </c>
      <c r="J7" s="300">
        <f>I7-H5</f>
        <v>2.7666666666666693</v>
      </c>
      <c r="K7" s="114">
        <v>7.6375000000000002</v>
      </c>
      <c r="L7" s="114">
        <v>473.2</v>
      </c>
      <c r="M7" s="114">
        <v>0.3795</v>
      </c>
      <c r="N7" s="114">
        <v>6.0826250000000002</v>
      </c>
      <c r="O7" s="114">
        <v>6.4249999999999998</v>
      </c>
      <c r="P7" s="114">
        <v>4.4000000000000004</v>
      </c>
      <c r="Q7" s="130">
        <v>1300</v>
      </c>
      <c r="S7" s="282">
        <v>1</v>
      </c>
      <c r="T7" s="283" t="s">
        <v>23</v>
      </c>
      <c r="U7" s="284"/>
      <c r="V7" s="284"/>
      <c r="W7" s="284" t="e">
        <f>U7/V7*100</f>
        <v>#DIV/0!</v>
      </c>
      <c r="X7" s="285">
        <v>0.17</v>
      </c>
      <c r="Y7" s="285">
        <v>0.2</v>
      </c>
      <c r="Z7" s="286" t="e">
        <f>W7*Y7</f>
        <v>#DIV/0!</v>
      </c>
      <c r="AA7"/>
    </row>
    <row r="8" spans="1:27" ht="15" customHeight="1" x14ac:dyDescent="0.3">
      <c r="A8" s="100">
        <v>4</v>
      </c>
      <c r="B8" s="251" t="s">
        <v>145</v>
      </c>
      <c r="C8" s="258" t="s">
        <v>238</v>
      </c>
      <c r="D8" s="258"/>
      <c r="E8" s="240" t="s">
        <v>124</v>
      </c>
      <c r="F8" s="236">
        <v>2018</v>
      </c>
      <c r="G8" s="114">
        <v>29.950000000000003</v>
      </c>
      <c r="H8" s="323">
        <f>AVERAGE(I8:I10)</f>
        <v>22.508333333333336</v>
      </c>
      <c r="I8" s="114">
        <v>21.95</v>
      </c>
      <c r="J8" s="300">
        <f>I8-H8</f>
        <v>-0.55833333333333712</v>
      </c>
      <c r="K8" s="114">
        <v>7.8950000000000005</v>
      </c>
      <c r="L8" s="114">
        <v>430</v>
      </c>
      <c r="M8" s="114">
        <v>0.2833</v>
      </c>
      <c r="N8" s="114">
        <v>10.914999999999999</v>
      </c>
      <c r="O8" s="114">
        <v>7.3</v>
      </c>
      <c r="P8" s="114" t="s">
        <v>94</v>
      </c>
      <c r="Q8" s="130">
        <v>1780</v>
      </c>
      <c r="S8" s="282">
        <v>2</v>
      </c>
      <c r="T8" s="283" t="s">
        <v>73</v>
      </c>
      <c r="U8" s="284"/>
      <c r="V8" s="284"/>
      <c r="W8" s="284" t="e">
        <f t="shared" ref="W8:W15" si="0">U8/V8*100</f>
        <v>#DIV/0!</v>
      </c>
      <c r="X8" s="285">
        <v>0.15</v>
      </c>
      <c r="Y8" s="285" t="s">
        <v>253</v>
      </c>
      <c r="Z8" s="286" t="e">
        <f t="shared" ref="Z8:Z15" si="1">W8*Y8</f>
        <v>#DIV/0!</v>
      </c>
      <c r="AA8"/>
    </row>
    <row r="9" spans="1:27" ht="15" customHeight="1" x14ac:dyDescent="0.25">
      <c r="A9" s="100">
        <v>5</v>
      </c>
      <c r="B9" s="251" t="s">
        <v>145</v>
      </c>
      <c r="C9" s="258" t="s">
        <v>239</v>
      </c>
      <c r="D9" s="258"/>
      <c r="E9" s="241" t="s">
        <v>125</v>
      </c>
      <c r="F9" s="236">
        <v>2018</v>
      </c>
      <c r="G9" s="114">
        <v>10.502500000000001</v>
      </c>
      <c r="H9" s="324"/>
      <c r="I9" s="114">
        <v>21.824999999999999</v>
      </c>
      <c r="J9" s="300">
        <f>I9-H8</f>
        <v>-0.68333333333333712</v>
      </c>
      <c r="K9" s="114">
        <v>7.72</v>
      </c>
      <c r="L9" s="114">
        <v>370.6</v>
      </c>
      <c r="M9" s="114">
        <v>0.29454999999999998</v>
      </c>
      <c r="N9" s="114">
        <v>8.0810999999999993</v>
      </c>
      <c r="O9" s="114">
        <v>6.3000000000000007</v>
      </c>
      <c r="P9" s="114">
        <v>5.8000000000000007</v>
      </c>
      <c r="Q9" s="130">
        <v>2433</v>
      </c>
      <c r="S9" s="282">
        <v>3</v>
      </c>
      <c r="T9" s="283" t="s">
        <v>10</v>
      </c>
      <c r="U9" s="284"/>
      <c r="V9" s="284"/>
      <c r="W9" s="284" t="e">
        <f t="shared" si="0"/>
        <v>#DIV/0!</v>
      </c>
      <c r="X9" s="285">
        <v>0.11</v>
      </c>
      <c r="Y9" s="285">
        <v>0.13</v>
      </c>
      <c r="Z9" s="286" t="e">
        <f t="shared" si="1"/>
        <v>#DIV/0!</v>
      </c>
      <c r="AA9"/>
    </row>
    <row r="10" spans="1:27" ht="15" customHeight="1" x14ac:dyDescent="0.3">
      <c r="A10" s="100">
        <v>6</v>
      </c>
      <c r="B10" s="251" t="s">
        <v>145</v>
      </c>
      <c r="C10" s="258" t="s">
        <v>240</v>
      </c>
      <c r="D10" s="258"/>
      <c r="E10" s="240" t="s">
        <v>126</v>
      </c>
      <c r="F10" s="236">
        <v>2018</v>
      </c>
      <c r="G10" s="114">
        <v>11.914999999999999</v>
      </c>
      <c r="H10" s="325"/>
      <c r="I10" s="114">
        <v>23.75</v>
      </c>
      <c r="J10" s="300">
        <f>I10-H8</f>
        <v>1.2416666666666636</v>
      </c>
      <c r="K10" s="114">
        <v>7.7949999999999999</v>
      </c>
      <c r="L10" s="114">
        <v>302.69999999999993</v>
      </c>
      <c r="M10" s="114">
        <v>0.1638</v>
      </c>
      <c r="N10" s="114">
        <v>6.1328999999999994</v>
      </c>
      <c r="O10" s="114">
        <v>5.5250000000000004</v>
      </c>
      <c r="P10" s="114">
        <v>8.3000000000000007</v>
      </c>
      <c r="Q10" s="130">
        <v>4025</v>
      </c>
      <c r="S10" s="282">
        <v>4</v>
      </c>
      <c r="T10" s="283" t="s">
        <v>254</v>
      </c>
      <c r="U10" s="284"/>
      <c r="V10" s="284"/>
      <c r="W10" s="284" t="e">
        <f t="shared" si="0"/>
        <v>#DIV/0!</v>
      </c>
      <c r="X10" s="287">
        <v>0.11</v>
      </c>
      <c r="Y10" s="285">
        <v>0.13</v>
      </c>
      <c r="Z10" s="286" t="e">
        <f t="shared" si="1"/>
        <v>#DIV/0!</v>
      </c>
      <c r="AA10"/>
    </row>
    <row r="11" spans="1:27" ht="17.25" customHeight="1" x14ac:dyDescent="0.3">
      <c r="A11" s="100">
        <v>7</v>
      </c>
      <c r="B11" s="251" t="s">
        <v>145</v>
      </c>
      <c r="C11" s="258" t="s">
        <v>241</v>
      </c>
      <c r="D11" s="258"/>
      <c r="E11" s="240" t="s">
        <v>127</v>
      </c>
      <c r="F11" s="236">
        <v>2018</v>
      </c>
      <c r="G11" s="114">
        <v>17.225000000000001</v>
      </c>
      <c r="H11" s="323">
        <f>AVERAGE(I11:I13)</f>
        <v>25.097222222222218</v>
      </c>
      <c r="I11" s="114">
        <v>24.95</v>
      </c>
      <c r="J11" s="300">
        <f>I11-H11</f>
        <v>-0.14722222222221859</v>
      </c>
      <c r="K11" s="114">
        <v>7.8874999999999993</v>
      </c>
      <c r="L11" s="114">
        <v>298.7</v>
      </c>
      <c r="M11" s="114">
        <v>0.13214999999999999</v>
      </c>
      <c r="N11" s="114">
        <v>9.0850000000000009</v>
      </c>
      <c r="O11" s="114">
        <v>7.1724999999999994</v>
      </c>
      <c r="P11" s="114">
        <v>1.6</v>
      </c>
      <c r="Q11" s="130">
        <v>3500</v>
      </c>
      <c r="S11" s="282">
        <v>5</v>
      </c>
      <c r="T11" s="283" t="s">
        <v>255</v>
      </c>
      <c r="U11" s="284"/>
      <c r="V11" s="284"/>
      <c r="W11" s="284" t="e">
        <f t="shared" si="0"/>
        <v>#DIV/0!</v>
      </c>
      <c r="X11" s="287">
        <v>0.1</v>
      </c>
      <c r="Y11" s="285">
        <v>0.12</v>
      </c>
      <c r="Z11" s="286" t="e">
        <f t="shared" si="1"/>
        <v>#DIV/0!</v>
      </c>
      <c r="AA11"/>
    </row>
    <row r="12" spans="1:27" ht="15" customHeight="1" x14ac:dyDescent="0.25">
      <c r="A12" s="100">
        <v>8</v>
      </c>
      <c r="B12" s="251" t="s">
        <v>145</v>
      </c>
      <c r="C12" s="258" t="s">
        <v>242</v>
      </c>
      <c r="D12" s="258"/>
      <c r="E12" s="241" t="s">
        <v>128</v>
      </c>
      <c r="F12" s="236">
        <v>2018</v>
      </c>
      <c r="G12" s="114">
        <v>25.475000000000001</v>
      </c>
      <c r="H12" s="324"/>
      <c r="I12" s="114">
        <v>27.324999999999999</v>
      </c>
      <c r="J12" s="300">
        <f>I12-H11</f>
        <v>2.2277777777777814</v>
      </c>
      <c r="K12" s="114">
        <v>7.7450000000000001</v>
      </c>
      <c r="L12" s="114">
        <v>276.60000000000002</v>
      </c>
      <c r="M12" s="114">
        <v>0.77552500000000002</v>
      </c>
      <c r="N12" s="114">
        <v>9.7154999999999987</v>
      </c>
      <c r="O12" s="114">
        <v>6.9250000000000007</v>
      </c>
      <c r="P12" s="114">
        <v>12</v>
      </c>
      <c r="Q12" s="130">
        <v>2058</v>
      </c>
      <c r="S12" s="282">
        <v>6</v>
      </c>
      <c r="T12" s="283" t="s">
        <v>256</v>
      </c>
      <c r="U12" s="284"/>
      <c r="V12" s="284"/>
      <c r="W12" s="284" t="e">
        <f t="shared" si="0"/>
        <v>#DIV/0!</v>
      </c>
      <c r="X12" s="285">
        <v>0.1</v>
      </c>
      <c r="Y12" s="285">
        <v>0.12</v>
      </c>
      <c r="Z12" s="286" t="e">
        <f t="shared" si="1"/>
        <v>#DIV/0!</v>
      </c>
      <c r="AA12"/>
    </row>
    <row r="13" spans="1:27" ht="15" customHeight="1" x14ac:dyDescent="0.3">
      <c r="A13" s="100">
        <v>9</v>
      </c>
      <c r="B13" s="251" t="s">
        <v>145</v>
      </c>
      <c r="C13" s="258" t="s">
        <v>243</v>
      </c>
      <c r="D13" s="258"/>
      <c r="E13" s="240" t="s">
        <v>129</v>
      </c>
      <c r="F13" s="236">
        <v>2018</v>
      </c>
      <c r="G13" s="114">
        <v>91.433333333333337</v>
      </c>
      <c r="H13" s="325"/>
      <c r="I13" s="114">
        <v>23.016666666666666</v>
      </c>
      <c r="J13" s="300">
        <f>I13-H11</f>
        <v>-2.0805555555555522</v>
      </c>
      <c r="K13" s="114">
        <v>7.4766666666666666</v>
      </c>
      <c r="L13" s="114">
        <v>349.9</v>
      </c>
      <c r="M13" s="114">
        <v>0.18766666666666665</v>
      </c>
      <c r="N13" s="114">
        <v>11.561333333333334</v>
      </c>
      <c r="O13" s="114">
        <v>7.0666666666666664</v>
      </c>
      <c r="P13" s="114">
        <v>4.7</v>
      </c>
      <c r="Q13" s="130">
        <v>2820</v>
      </c>
      <c r="S13" s="282">
        <v>7</v>
      </c>
      <c r="T13" s="283" t="s">
        <v>257</v>
      </c>
      <c r="U13" s="284"/>
      <c r="V13" s="284"/>
      <c r="W13" s="284" t="e">
        <f t="shared" si="0"/>
        <v>#DIV/0!</v>
      </c>
      <c r="X13" s="285">
        <v>0.1</v>
      </c>
      <c r="Y13" s="285">
        <v>0.12</v>
      </c>
      <c r="Z13" s="286" t="e">
        <f t="shared" si="1"/>
        <v>#DIV/0!</v>
      </c>
      <c r="AA13"/>
    </row>
    <row r="14" spans="1:27" ht="15" customHeight="1" x14ac:dyDescent="0.3">
      <c r="A14" s="100">
        <v>10</v>
      </c>
      <c r="B14" s="251" t="s">
        <v>145</v>
      </c>
      <c r="C14" s="258" t="s">
        <v>244</v>
      </c>
      <c r="D14" s="258"/>
      <c r="E14" s="240" t="s">
        <v>130</v>
      </c>
      <c r="F14" s="236">
        <v>2018</v>
      </c>
      <c r="G14" s="114">
        <v>40.450000000000003</v>
      </c>
      <c r="H14" s="323">
        <f>AVERAGE(I14:I16)</f>
        <v>21.541666666666668</v>
      </c>
      <c r="I14" s="114">
        <v>22.766666666666666</v>
      </c>
      <c r="J14" s="300">
        <f>I14-H14</f>
        <v>1.2249999999999979</v>
      </c>
      <c r="K14" s="114">
        <v>7.7</v>
      </c>
      <c r="L14" s="114">
        <v>370.3</v>
      </c>
      <c r="M14" s="114">
        <v>0.14903333333333332</v>
      </c>
      <c r="N14" s="114">
        <v>10.596883333333334</v>
      </c>
      <c r="O14" s="114">
        <v>7.3666666666666671</v>
      </c>
      <c r="P14" s="114">
        <v>4</v>
      </c>
      <c r="Q14" s="130">
        <v>5682</v>
      </c>
      <c r="S14" s="282">
        <v>8</v>
      </c>
      <c r="T14" s="283" t="s">
        <v>6</v>
      </c>
      <c r="U14" s="284"/>
      <c r="V14" s="284"/>
      <c r="W14" s="284" t="e">
        <f t="shared" si="0"/>
        <v>#DIV/0!</v>
      </c>
      <c r="X14" s="285">
        <v>0.08</v>
      </c>
      <c r="Y14" s="285">
        <v>0.1</v>
      </c>
      <c r="Z14" s="286" t="e">
        <f t="shared" si="1"/>
        <v>#DIV/0!</v>
      </c>
      <c r="AA14"/>
    </row>
    <row r="15" spans="1:27" ht="18" customHeight="1" x14ac:dyDescent="0.25">
      <c r="A15" s="100">
        <v>11</v>
      </c>
      <c r="B15" s="251" t="s">
        <v>145</v>
      </c>
      <c r="C15" s="258" t="s">
        <v>245</v>
      </c>
      <c r="D15" s="258"/>
      <c r="E15" s="241" t="s">
        <v>131</v>
      </c>
      <c r="F15" s="236">
        <v>2018</v>
      </c>
      <c r="G15" s="114">
        <v>7.27</v>
      </c>
      <c r="H15" s="324"/>
      <c r="I15" s="114">
        <v>21.774999999999999</v>
      </c>
      <c r="J15" s="300">
        <f>I15-H14</f>
        <v>0.23333333333333073</v>
      </c>
      <c r="K15" s="114">
        <v>7.6400000000000006</v>
      </c>
      <c r="L15" s="114">
        <v>409.4</v>
      </c>
      <c r="M15" s="114">
        <v>0.28349999999999997</v>
      </c>
      <c r="N15" s="114">
        <v>8.6692</v>
      </c>
      <c r="O15" s="114">
        <v>5.8249999999999993</v>
      </c>
      <c r="P15" s="114">
        <v>15</v>
      </c>
      <c r="Q15" s="130">
        <v>2302</v>
      </c>
      <c r="S15" s="282">
        <v>9</v>
      </c>
      <c r="T15" s="283" t="s">
        <v>258</v>
      </c>
      <c r="U15" s="284"/>
      <c r="V15" s="284"/>
      <c r="W15" s="284" t="e">
        <f t="shared" si="0"/>
        <v>#DIV/0!</v>
      </c>
      <c r="X15" s="285">
        <v>0.08</v>
      </c>
      <c r="Y15" s="285">
        <v>0.08</v>
      </c>
      <c r="Z15" s="286" t="e">
        <f t="shared" si="1"/>
        <v>#DIV/0!</v>
      </c>
      <c r="AA15"/>
    </row>
    <row r="16" spans="1:27" ht="18.75" customHeight="1" x14ac:dyDescent="0.3">
      <c r="A16" s="100">
        <v>12</v>
      </c>
      <c r="B16" s="251" t="s">
        <v>145</v>
      </c>
      <c r="C16" s="258" t="s">
        <v>246</v>
      </c>
      <c r="D16" s="258"/>
      <c r="E16" s="240" t="s">
        <v>132</v>
      </c>
      <c r="F16" s="236">
        <v>2018</v>
      </c>
      <c r="G16" s="114">
        <v>35.466666666666669</v>
      </c>
      <c r="H16" s="325"/>
      <c r="I16" s="114">
        <v>20.083333333333336</v>
      </c>
      <c r="J16" s="300">
        <f>I16-H14</f>
        <v>-1.4583333333333321</v>
      </c>
      <c r="K16" s="114">
        <v>7.69</v>
      </c>
      <c r="L16" s="114">
        <v>468</v>
      </c>
      <c r="M16" s="114">
        <v>0.32393333333333335</v>
      </c>
      <c r="N16" s="114">
        <v>8.1173333333333328</v>
      </c>
      <c r="O16" s="114">
        <v>6.5333333333333332</v>
      </c>
      <c r="P16" s="114">
        <v>15</v>
      </c>
      <c r="Q16" s="130">
        <v>3260</v>
      </c>
      <c r="S16"/>
      <c r="T16" s="288" t="s">
        <v>259</v>
      </c>
      <c r="U16" s="284"/>
      <c r="V16" s="284"/>
      <c r="W16" s="284"/>
      <c r="X16" s="289">
        <f>SUM(X7:X15)</f>
        <v>0.99999999999999989</v>
      </c>
      <c r="Y16" s="289">
        <f>SUM(Y7:Y15)</f>
        <v>1</v>
      </c>
      <c r="Z16" s="289" t="e">
        <f>SUM(Z7:Z15)</f>
        <v>#DIV/0!</v>
      </c>
      <c r="AA16"/>
    </row>
    <row r="17" spans="1:27" ht="15" customHeight="1" x14ac:dyDescent="0.3">
      <c r="A17" s="270">
        <v>1</v>
      </c>
      <c r="B17" s="251" t="s">
        <v>145</v>
      </c>
      <c r="C17" s="258" t="s">
        <v>223</v>
      </c>
      <c r="D17" s="258"/>
      <c r="E17" s="240" t="s">
        <v>121</v>
      </c>
      <c r="F17" s="236">
        <v>2019</v>
      </c>
      <c r="G17" s="114">
        <v>25.4</v>
      </c>
      <c r="H17" s="323">
        <f>AVERAGE(I17:I19)</f>
        <v>17.81111111111111</v>
      </c>
      <c r="I17" s="114">
        <v>16.899999999999999</v>
      </c>
      <c r="J17" s="300">
        <f>I17-H17</f>
        <v>-0.91111111111111143</v>
      </c>
      <c r="K17" s="114">
        <v>7.9</v>
      </c>
      <c r="L17" s="114">
        <v>488.95</v>
      </c>
      <c r="M17" s="114">
        <v>0.19337500000000002</v>
      </c>
      <c r="N17" s="114">
        <v>9.5075000000000003</v>
      </c>
      <c r="O17" s="114">
        <v>8.9250000000000007</v>
      </c>
      <c r="P17" s="114">
        <v>5.25</v>
      </c>
      <c r="Q17" s="130">
        <v>2580</v>
      </c>
      <c r="S17"/>
      <c r="T17"/>
      <c r="U17"/>
      <c r="V17"/>
      <c r="W17"/>
      <c r="X17"/>
      <c r="Y17"/>
      <c r="Z17"/>
      <c r="AA17"/>
    </row>
    <row r="18" spans="1:27" ht="15" customHeight="1" x14ac:dyDescent="0.25">
      <c r="A18" s="100">
        <v>2</v>
      </c>
      <c r="B18" s="251" t="s">
        <v>145</v>
      </c>
      <c r="C18" s="258" t="s">
        <v>224</v>
      </c>
      <c r="D18" s="258"/>
      <c r="E18" s="241" t="s">
        <v>122</v>
      </c>
      <c r="F18" s="236">
        <v>2019</v>
      </c>
      <c r="G18" s="114">
        <v>20.149999999999999</v>
      </c>
      <c r="H18" s="324"/>
      <c r="I18" s="114">
        <v>18.25</v>
      </c>
      <c r="J18" s="300">
        <f>I18-H17</f>
        <v>0.43888888888888999</v>
      </c>
      <c r="K18" s="114">
        <v>7.76</v>
      </c>
      <c r="L18" s="114">
        <v>421.65</v>
      </c>
      <c r="M18" s="114">
        <v>0.20374999999999999</v>
      </c>
      <c r="N18" s="114">
        <v>7.3660000000000005</v>
      </c>
      <c r="O18" s="114">
        <v>7.75</v>
      </c>
      <c r="P18" s="114">
        <v>5</v>
      </c>
      <c r="Q18" s="130">
        <v>1300</v>
      </c>
      <c r="S18"/>
      <c r="T18"/>
      <c r="U18"/>
      <c r="V18"/>
      <c r="W18"/>
      <c r="X18"/>
      <c r="Y18"/>
      <c r="Z18"/>
      <c r="AA18" s="290" t="e">
        <f>#REF!+#REF!</f>
        <v>#REF!</v>
      </c>
    </row>
    <row r="19" spans="1:27" ht="15" customHeight="1" x14ac:dyDescent="0.4">
      <c r="A19" s="100">
        <v>3</v>
      </c>
      <c r="B19" s="251" t="s">
        <v>145</v>
      </c>
      <c r="C19" s="258" t="s">
        <v>225</v>
      </c>
      <c r="D19" s="258"/>
      <c r="E19" s="240" t="s">
        <v>123</v>
      </c>
      <c r="F19" s="236">
        <v>2019</v>
      </c>
      <c r="G19" s="114">
        <v>34.883333333333333</v>
      </c>
      <c r="H19" s="325"/>
      <c r="I19" s="114">
        <v>18.283333333333331</v>
      </c>
      <c r="J19" s="300">
        <f>I19-H17</f>
        <v>0.47222222222222143</v>
      </c>
      <c r="K19" s="114">
        <v>7.5449999999999999</v>
      </c>
      <c r="L19" s="114">
        <v>331.4666666666667</v>
      </c>
      <c r="M19" s="114">
        <v>0.14950000000000002</v>
      </c>
      <c r="N19" s="114">
        <v>8.8196166666666667</v>
      </c>
      <c r="O19" s="114">
        <v>7.8833333333333346</v>
      </c>
      <c r="P19" s="114">
        <v>5.4</v>
      </c>
      <c r="Q19" s="130">
        <v>1018</v>
      </c>
      <c r="S19"/>
      <c r="T19" s="291" t="s">
        <v>260</v>
      </c>
      <c r="U19" s="292" t="s">
        <v>261</v>
      </c>
      <c r="V19"/>
      <c r="W19"/>
      <c r="X19" s="293" t="s">
        <v>262</v>
      </c>
      <c r="Y19" s="293" t="e">
        <f>Z16/Y16</f>
        <v>#DIV/0!</v>
      </c>
      <c r="Z19" t="s">
        <v>263</v>
      </c>
      <c r="AA19"/>
    </row>
    <row r="20" spans="1:27" ht="15" customHeight="1" x14ac:dyDescent="0.3">
      <c r="A20" s="100">
        <v>4</v>
      </c>
      <c r="B20" s="251" t="s">
        <v>145</v>
      </c>
      <c r="C20" s="258" t="s">
        <v>226</v>
      </c>
      <c r="D20" s="258"/>
      <c r="E20" s="240" t="s">
        <v>124</v>
      </c>
      <c r="F20" s="236">
        <v>2019</v>
      </c>
      <c r="G20" s="114">
        <v>75.462500000000006</v>
      </c>
      <c r="H20" s="323">
        <f>AVERAGE(I20:I22)</f>
        <v>22.416666666666668</v>
      </c>
      <c r="I20" s="114">
        <v>20.5</v>
      </c>
      <c r="J20" s="300">
        <f>I20-H20</f>
        <v>-1.9166666666666679</v>
      </c>
      <c r="K20" s="114">
        <v>7.8275000000000006</v>
      </c>
      <c r="L20" s="114">
        <v>366.45</v>
      </c>
      <c r="M20" s="114">
        <v>0.18774999999999997</v>
      </c>
      <c r="N20" s="114">
        <v>16.465</v>
      </c>
      <c r="O20" s="114">
        <v>7.0500000000000007</v>
      </c>
      <c r="P20" s="114">
        <v>5.8</v>
      </c>
      <c r="Q20" s="130">
        <v>3038</v>
      </c>
      <c r="S20"/>
      <c r="T20" s="279" t="s">
        <v>264</v>
      </c>
      <c r="U20" s="279" t="s">
        <v>265</v>
      </c>
      <c r="V20"/>
      <c r="W20"/>
      <c r="X20"/>
      <c r="Y20"/>
      <c r="Z20"/>
      <c r="AA20"/>
    </row>
    <row r="21" spans="1:27" ht="15" customHeight="1" x14ac:dyDescent="0.3">
      <c r="A21" s="100">
        <v>5</v>
      </c>
      <c r="B21" s="251" t="s">
        <v>145</v>
      </c>
      <c r="C21" s="258" t="s">
        <v>227</v>
      </c>
      <c r="D21" s="258"/>
      <c r="E21" s="241" t="s">
        <v>125</v>
      </c>
      <c r="F21" s="236">
        <v>2019</v>
      </c>
      <c r="G21" s="114">
        <v>158.9</v>
      </c>
      <c r="H21" s="324"/>
      <c r="I21" s="114">
        <v>23.375</v>
      </c>
      <c r="J21" s="300">
        <f>I21-H20</f>
        <v>0.95833333333333215</v>
      </c>
      <c r="K21" s="114">
        <v>7.67</v>
      </c>
      <c r="L21" s="114">
        <v>337.2</v>
      </c>
      <c r="M21" s="114">
        <v>0.22364999999999999</v>
      </c>
      <c r="N21" s="114">
        <v>15.2372</v>
      </c>
      <c r="O21" s="114">
        <v>6.1999999999999993</v>
      </c>
      <c r="P21" s="114">
        <v>13.5</v>
      </c>
      <c r="Q21" s="130">
        <v>1122</v>
      </c>
      <c r="S21"/>
      <c r="T21" s="294" t="s">
        <v>266</v>
      </c>
      <c r="U21" s="294" t="s">
        <v>267</v>
      </c>
      <c r="V21"/>
      <c r="W21"/>
      <c r="X21"/>
      <c r="Y21"/>
      <c r="Z21"/>
      <c r="AA21"/>
    </row>
    <row r="22" spans="1:27" ht="15" customHeight="1" x14ac:dyDescent="0.3">
      <c r="A22" s="100">
        <v>6</v>
      </c>
      <c r="B22" s="251" t="s">
        <v>145</v>
      </c>
      <c r="C22" s="258" t="s">
        <v>228</v>
      </c>
      <c r="D22" s="258"/>
      <c r="E22" s="240" t="s">
        <v>126</v>
      </c>
      <c r="F22" s="236">
        <v>2019</v>
      </c>
      <c r="G22" s="114">
        <v>87.9</v>
      </c>
      <c r="H22" s="325"/>
      <c r="I22" s="114">
        <v>23.375</v>
      </c>
      <c r="J22" s="300">
        <f>I22-H20</f>
        <v>0.95833333333333215</v>
      </c>
      <c r="K22" s="114">
        <v>7.7125000000000004</v>
      </c>
      <c r="L22" s="114">
        <v>274.64999999999998</v>
      </c>
      <c r="M22" s="114">
        <v>0.11255</v>
      </c>
      <c r="N22" s="114">
        <v>7.7700000000000005</v>
      </c>
      <c r="O22" s="114">
        <v>7.0500000000000007</v>
      </c>
      <c r="P22" s="114">
        <v>3.6500000000000004</v>
      </c>
      <c r="Q22" s="130">
        <v>2017</v>
      </c>
      <c r="S22"/>
      <c r="T22" s="295" t="s">
        <v>268</v>
      </c>
      <c r="U22" s="295" t="s">
        <v>269</v>
      </c>
      <c r="V22"/>
      <c r="W22"/>
      <c r="X22"/>
      <c r="Y22"/>
      <c r="Z22"/>
      <c r="AA22"/>
    </row>
    <row r="23" spans="1:27" ht="17.25" customHeight="1" x14ac:dyDescent="0.3">
      <c r="A23" s="100">
        <v>7</v>
      </c>
      <c r="B23" s="251" t="s">
        <v>145</v>
      </c>
      <c r="C23" s="258" t="s">
        <v>229</v>
      </c>
      <c r="D23" s="258"/>
      <c r="E23" s="240" t="s">
        <v>127</v>
      </c>
      <c r="F23" s="236">
        <v>2019</v>
      </c>
      <c r="G23" s="114">
        <v>89.55</v>
      </c>
      <c r="H23" s="323">
        <f>AVERAGE(I23:I25)</f>
        <v>23.549999999999997</v>
      </c>
      <c r="I23" s="114">
        <v>22.049999999999997</v>
      </c>
      <c r="J23" s="300">
        <f>I23-H23</f>
        <v>-1.5</v>
      </c>
      <c r="K23" s="114">
        <v>7.7324999999999999</v>
      </c>
      <c r="L23" s="114">
        <v>308.7</v>
      </c>
      <c r="M23" s="114">
        <v>0.23185</v>
      </c>
      <c r="N23" s="114">
        <v>8.7117500000000003</v>
      </c>
      <c r="O23" s="114">
        <v>6.8</v>
      </c>
      <c r="P23" s="114">
        <v>6.6</v>
      </c>
      <c r="Q23" s="130">
        <v>2199</v>
      </c>
      <c r="S23"/>
      <c r="T23" s="296" t="s">
        <v>270</v>
      </c>
      <c r="U23" s="296" t="s">
        <v>271</v>
      </c>
      <c r="V23"/>
      <c r="W23"/>
      <c r="X23"/>
      <c r="Y23"/>
      <c r="Z23"/>
      <c r="AA23"/>
    </row>
    <row r="24" spans="1:27" ht="15" customHeight="1" x14ac:dyDescent="0.3">
      <c r="A24" s="100">
        <v>8</v>
      </c>
      <c r="B24" s="251" t="s">
        <v>145</v>
      </c>
      <c r="C24" s="258" t="s">
        <v>230</v>
      </c>
      <c r="D24" s="258"/>
      <c r="E24" s="241" t="s">
        <v>128</v>
      </c>
      <c r="F24" s="236">
        <v>2019</v>
      </c>
      <c r="G24" s="114">
        <v>107.04333333333334</v>
      </c>
      <c r="H24" s="324"/>
      <c r="I24" s="114">
        <v>24.833333333333332</v>
      </c>
      <c r="J24" s="300">
        <f>I24-H23</f>
        <v>1.283333333333335</v>
      </c>
      <c r="K24" s="114">
        <v>7.9266666666666667</v>
      </c>
      <c r="L24" s="114">
        <v>320.39999999999992</v>
      </c>
      <c r="M24" s="114">
        <v>0.1225</v>
      </c>
      <c r="N24" s="114">
        <v>4.1153333333333331</v>
      </c>
      <c r="O24" s="114">
        <v>17.656666666666666</v>
      </c>
      <c r="P24" s="114">
        <v>0.27500000000000002</v>
      </c>
      <c r="Q24" s="130">
        <v>2575</v>
      </c>
      <c r="S24"/>
      <c r="T24" s="297" t="s">
        <v>272</v>
      </c>
      <c r="U24" s="297" t="s">
        <v>273</v>
      </c>
      <c r="V24"/>
      <c r="W24"/>
      <c r="X24"/>
      <c r="Y24"/>
      <c r="Z24"/>
      <c r="AA24"/>
    </row>
    <row r="25" spans="1:27" ht="15" customHeight="1" x14ac:dyDescent="0.3">
      <c r="A25" s="100">
        <v>9</v>
      </c>
      <c r="B25" s="251" t="s">
        <v>145</v>
      </c>
      <c r="C25" s="258" t="s">
        <v>231</v>
      </c>
      <c r="D25" s="258"/>
      <c r="E25" s="240" t="s">
        <v>129</v>
      </c>
      <c r="F25" s="236">
        <v>2019</v>
      </c>
      <c r="G25" s="114">
        <v>222</v>
      </c>
      <c r="H25" s="325"/>
      <c r="I25" s="114">
        <v>23.766666666666666</v>
      </c>
      <c r="J25" s="300">
        <f>I25-H23</f>
        <v>0.21666666666666856</v>
      </c>
      <c r="K25" s="114">
        <v>7.9666666666666659</v>
      </c>
      <c r="L25" s="114">
        <v>385.26666666666665</v>
      </c>
      <c r="M25" s="114">
        <v>0.27</v>
      </c>
      <c r="N25" s="114">
        <v>7.3342000000000001</v>
      </c>
      <c r="O25" s="114">
        <v>7.3000000000000007</v>
      </c>
      <c r="P25" s="114">
        <v>8</v>
      </c>
      <c r="Q25" s="130">
        <v>6078</v>
      </c>
      <c r="S25"/>
      <c r="T25"/>
      <c r="U25"/>
      <c r="V25"/>
      <c r="W25"/>
      <c r="X25"/>
      <c r="Y25"/>
      <c r="Z25"/>
      <c r="AA25"/>
    </row>
    <row r="26" spans="1:27" ht="15" customHeight="1" x14ac:dyDescent="0.3">
      <c r="A26" s="100">
        <v>10</v>
      </c>
      <c r="B26" s="251" t="s">
        <v>145</v>
      </c>
      <c r="C26" s="258" t="s">
        <v>232</v>
      </c>
      <c r="D26" s="258"/>
      <c r="E26" s="240" t="s">
        <v>130</v>
      </c>
      <c r="F26" s="236">
        <v>2019</v>
      </c>
      <c r="G26" s="114">
        <v>217.5</v>
      </c>
      <c r="H26" s="323">
        <f>AVERAGE(I26:I28)</f>
        <v>21.188888888888886</v>
      </c>
      <c r="I26" s="114">
        <v>20.6</v>
      </c>
      <c r="J26" s="300">
        <f>I26-H26</f>
        <v>-0.58888888888888502</v>
      </c>
      <c r="K26" s="114">
        <v>7.5149999999999997</v>
      </c>
      <c r="L26" s="114">
        <v>262.5</v>
      </c>
      <c r="M26" s="114">
        <v>0.10025000000000001</v>
      </c>
      <c r="N26" s="114">
        <v>9.9738499999999988</v>
      </c>
      <c r="O26" s="114">
        <v>6.6</v>
      </c>
      <c r="P26" s="114">
        <v>2.4500000000000002</v>
      </c>
      <c r="Q26" s="130">
        <v>5438</v>
      </c>
      <c r="S26"/>
      <c r="T26"/>
      <c r="U26"/>
      <c r="V26"/>
      <c r="W26"/>
      <c r="X26"/>
      <c r="Y26"/>
      <c r="Z26"/>
      <c r="AA26"/>
    </row>
    <row r="27" spans="1:27" ht="18" customHeight="1" x14ac:dyDescent="0.25">
      <c r="A27" s="100">
        <v>11</v>
      </c>
      <c r="B27" s="251" t="s">
        <v>145</v>
      </c>
      <c r="C27" s="258" t="s">
        <v>233</v>
      </c>
      <c r="D27" s="258"/>
      <c r="E27" s="241" t="s">
        <v>131</v>
      </c>
      <c r="F27" s="236">
        <v>2019</v>
      </c>
      <c r="G27" s="114">
        <v>13.303333333333333</v>
      </c>
      <c r="H27" s="324"/>
      <c r="I27" s="114">
        <v>21.433333333333334</v>
      </c>
      <c r="J27" s="300">
        <f>I27-H26</f>
        <v>0.24444444444444713</v>
      </c>
      <c r="K27" s="114">
        <v>7.8500000000000005</v>
      </c>
      <c r="L27" s="114">
        <v>348.59999999999997</v>
      </c>
      <c r="M27" s="114">
        <v>0.1129</v>
      </c>
      <c r="N27" s="114">
        <v>7.4862333333333337</v>
      </c>
      <c r="O27" s="114">
        <v>7.666666666666667</v>
      </c>
      <c r="P27" s="114">
        <v>6.833333333333333</v>
      </c>
      <c r="Q27" s="130">
        <v>3025</v>
      </c>
      <c r="S27"/>
      <c r="T27"/>
      <c r="U27"/>
      <c r="V27"/>
      <c r="W27"/>
      <c r="X27"/>
      <c r="Y27"/>
      <c r="Z27"/>
      <c r="AA27"/>
    </row>
    <row r="28" spans="1:27" ht="18.75" customHeight="1" x14ac:dyDescent="0.3">
      <c r="A28" s="100">
        <v>12</v>
      </c>
      <c r="B28" s="251" t="s">
        <v>145</v>
      </c>
      <c r="C28" s="258" t="s">
        <v>234</v>
      </c>
      <c r="D28" s="258"/>
      <c r="E28" s="240" t="s">
        <v>132</v>
      </c>
      <c r="F28" s="236">
        <v>2019</v>
      </c>
      <c r="G28" s="114">
        <v>151.04333333333332</v>
      </c>
      <c r="H28" s="325"/>
      <c r="I28" s="114">
        <v>21.533333333333331</v>
      </c>
      <c r="J28" s="300">
        <f>I28-H26</f>
        <v>0.344444444444445</v>
      </c>
      <c r="K28" s="114">
        <v>7.8933333333333335</v>
      </c>
      <c r="L28" s="114">
        <v>397.59999999999997</v>
      </c>
      <c r="M28" s="114">
        <v>0.1623</v>
      </c>
      <c r="N28" s="114">
        <v>13.180999999999999</v>
      </c>
      <c r="O28" s="114">
        <v>8.2700000000000014</v>
      </c>
      <c r="P28" s="114">
        <v>16.5</v>
      </c>
      <c r="Q28" s="130">
        <v>1900</v>
      </c>
    </row>
    <row r="29" spans="1:27" ht="15" customHeight="1" x14ac:dyDescent="0.3">
      <c r="A29" s="270">
        <v>1</v>
      </c>
      <c r="B29" s="251" t="s">
        <v>145</v>
      </c>
      <c r="C29" s="258" t="s">
        <v>211</v>
      </c>
      <c r="D29" s="258"/>
      <c r="E29" s="240" t="s">
        <v>121</v>
      </c>
      <c r="F29" s="236">
        <v>2020</v>
      </c>
      <c r="G29" s="114">
        <v>47.85</v>
      </c>
      <c r="H29" s="323">
        <f>AVERAGE(I29:I31)</f>
        <v>19.966666666666665</v>
      </c>
      <c r="I29" s="114">
        <v>20.399999999999999</v>
      </c>
      <c r="J29" s="300">
        <f>I29-H29</f>
        <v>0.43333333333333357</v>
      </c>
      <c r="K29" s="114">
        <v>7.7</v>
      </c>
      <c r="L29" s="114">
        <v>330.5</v>
      </c>
      <c r="M29" s="114">
        <v>0.14119999999999999</v>
      </c>
      <c r="N29" s="114">
        <v>11.27</v>
      </c>
      <c r="O29" s="114">
        <v>8.2250000000000014</v>
      </c>
      <c r="P29" s="114">
        <v>3</v>
      </c>
      <c r="Q29" s="130">
        <v>417</v>
      </c>
    </row>
    <row r="30" spans="1:27" ht="15" customHeight="1" x14ac:dyDescent="0.25">
      <c r="A30" s="100">
        <v>2</v>
      </c>
      <c r="B30" s="251" t="s">
        <v>145</v>
      </c>
      <c r="C30" s="258" t="s">
        <v>212</v>
      </c>
      <c r="D30" s="258"/>
      <c r="E30" s="241" t="s">
        <v>122</v>
      </c>
      <c r="F30" s="236">
        <v>2020</v>
      </c>
      <c r="G30" s="114">
        <v>21.65</v>
      </c>
      <c r="H30" s="324"/>
      <c r="I30" s="114">
        <v>19.7</v>
      </c>
      <c r="J30" s="300">
        <f>I30-H29</f>
        <v>-0.26666666666666572</v>
      </c>
      <c r="K30" s="114">
        <v>7.67</v>
      </c>
      <c r="L30" s="114">
        <v>397.9</v>
      </c>
      <c r="M30" s="114">
        <v>0.2205</v>
      </c>
      <c r="N30" s="114">
        <v>8.9</v>
      </c>
      <c r="O30" s="114">
        <v>8.4250000000000007</v>
      </c>
      <c r="P30" s="114">
        <v>5.6</v>
      </c>
      <c r="Q30" s="130">
        <v>750</v>
      </c>
    </row>
    <row r="31" spans="1:27" ht="15" customHeight="1" x14ac:dyDescent="0.3">
      <c r="A31" s="100">
        <v>3</v>
      </c>
      <c r="B31" s="251" t="s">
        <v>145</v>
      </c>
      <c r="C31" s="258" t="s">
        <v>213</v>
      </c>
      <c r="D31" s="258"/>
      <c r="E31" s="240" t="s">
        <v>123</v>
      </c>
      <c r="F31" s="236">
        <v>2020</v>
      </c>
      <c r="G31" s="114">
        <v>80.900000000000006</v>
      </c>
      <c r="H31" s="325"/>
      <c r="I31" s="114">
        <v>19.799999999999997</v>
      </c>
      <c r="J31" s="300">
        <f>I31-H29</f>
        <v>-0.16666666666666785</v>
      </c>
      <c r="K31" s="114">
        <v>7.8049999999999997</v>
      </c>
      <c r="L31" s="114">
        <v>405</v>
      </c>
      <c r="M31" s="114">
        <v>0.21300000000000002</v>
      </c>
      <c r="N31" s="114">
        <v>4.1749999999999998</v>
      </c>
      <c r="O31" s="114">
        <v>7.8999999999999995</v>
      </c>
      <c r="P31" s="114">
        <v>5.5</v>
      </c>
      <c r="Q31" s="130">
        <v>540</v>
      </c>
    </row>
    <row r="32" spans="1:27" ht="15" customHeight="1" x14ac:dyDescent="0.3">
      <c r="A32" s="100">
        <v>4</v>
      </c>
      <c r="B32" s="251" t="s">
        <v>145</v>
      </c>
      <c r="C32" s="258" t="s">
        <v>214</v>
      </c>
      <c r="D32" s="258"/>
      <c r="E32" s="240" t="s">
        <v>124</v>
      </c>
      <c r="F32" s="236">
        <v>2020</v>
      </c>
      <c r="G32" s="114">
        <v>45.45</v>
      </c>
      <c r="H32" s="323">
        <f>AVERAGE(I32:I34)</f>
        <v>23.066666666666666</v>
      </c>
      <c r="I32" s="114">
        <v>21.15</v>
      </c>
      <c r="J32" s="300">
        <f>I32-H32</f>
        <v>-1.9166666666666679</v>
      </c>
      <c r="K32" s="114">
        <v>7.7549999999999999</v>
      </c>
      <c r="L32" s="114">
        <v>357</v>
      </c>
      <c r="M32" s="114">
        <v>7.3599999999999999E-2</v>
      </c>
      <c r="N32" s="114">
        <v>7.9173</v>
      </c>
      <c r="O32" s="114">
        <v>7.65</v>
      </c>
      <c r="P32" s="114">
        <v>6</v>
      </c>
      <c r="Q32" s="130">
        <v>1167</v>
      </c>
    </row>
    <row r="33" spans="1:17" ht="15" customHeight="1" x14ac:dyDescent="0.25">
      <c r="A33" s="100">
        <v>5</v>
      </c>
      <c r="B33" s="251" t="s">
        <v>145</v>
      </c>
      <c r="C33" s="258" t="s">
        <v>215</v>
      </c>
      <c r="D33" s="258"/>
      <c r="E33" s="241" t="s">
        <v>125</v>
      </c>
      <c r="F33" s="236">
        <v>2020</v>
      </c>
      <c r="G33" s="114">
        <v>40.549999999999997</v>
      </c>
      <c r="H33" s="324"/>
      <c r="I33" s="114">
        <v>24.05</v>
      </c>
      <c r="J33" s="300">
        <f>I33-H32</f>
        <v>0.98333333333333428</v>
      </c>
      <c r="K33" s="114">
        <v>7.8100000000000005</v>
      </c>
      <c r="L33" s="114" t="s">
        <v>93</v>
      </c>
      <c r="M33" s="114" t="s">
        <v>93</v>
      </c>
      <c r="N33" s="114" t="s">
        <v>93</v>
      </c>
      <c r="O33" s="114" t="s">
        <v>93</v>
      </c>
      <c r="P33" s="114" t="s">
        <v>93</v>
      </c>
      <c r="Q33" s="130">
        <v>200</v>
      </c>
    </row>
    <row r="34" spans="1:17" ht="15" customHeight="1" x14ac:dyDescent="0.3">
      <c r="A34" s="100">
        <v>6</v>
      </c>
      <c r="B34" s="251" t="s">
        <v>145</v>
      </c>
      <c r="C34" s="258" t="s">
        <v>216</v>
      </c>
      <c r="D34" s="258"/>
      <c r="E34" s="240" t="s">
        <v>126</v>
      </c>
      <c r="F34" s="236">
        <v>2020</v>
      </c>
      <c r="G34" s="114">
        <v>24.85</v>
      </c>
      <c r="H34" s="325"/>
      <c r="I34" s="114">
        <v>24</v>
      </c>
      <c r="J34" s="300">
        <f>I34-H32</f>
        <v>0.93333333333333357</v>
      </c>
      <c r="K34" s="114">
        <v>7.68</v>
      </c>
      <c r="L34" s="114">
        <v>307.7</v>
      </c>
      <c r="M34" s="114">
        <v>4.4499999999999998E-2</v>
      </c>
      <c r="N34" s="114">
        <v>5.5049999999999999</v>
      </c>
      <c r="O34" s="114">
        <v>19.884999999999998</v>
      </c>
      <c r="P34" s="114">
        <v>9.9000000000000005E-2</v>
      </c>
      <c r="Q34" s="130">
        <v>1100</v>
      </c>
    </row>
    <row r="35" spans="1:17" ht="17.25" customHeight="1" x14ac:dyDescent="0.3">
      <c r="A35" s="100">
        <v>7</v>
      </c>
      <c r="B35" s="251" t="s">
        <v>145</v>
      </c>
      <c r="C35" s="258" t="s">
        <v>217</v>
      </c>
      <c r="D35" s="258"/>
      <c r="E35" s="240" t="s">
        <v>127</v>
      </c>
      <c r="F35" s="236">
        <v>2020</v>
      </c>
      <c r="G35" s="114">
        <v>14.8</v>
      </c>
      <c r="H35" s="323">
        <f>AVERAGE(I35:I37)</f>
        <v>26.566666666666666</v>
      </c>
      <c r="I35" s="114">
        <v>25.6</v>
      </c>
      <c r="J35" s="300">
        <f>I35-H35</f>
        <v>-0.96666666666666501</v>
      </c>
      <c r="K35" s="114">
        <v>7.6150000000000002</v>
      </c>
      <c r="L35" s="114">
        <v>270</v>
      </c>
      <c r="M35" s="114">
        <v>0.13339999999999999</v>
      </c>
      <c r="N35" s="114">
        <v>6.3467000000000002</v>
      </c>
      <c r="O35" s="114">
        <v>19.100000000000001</v>
      </c>
      <c r="P35" s="114">
        <v>0.109</v>
      </c>
      <c r="Q35" s="130">
        <v>5050</v>
      </c>
    </row>
    <row r="36" spans="1:17" ht="15" customHeight="1" x14ac:dyDescent="0.25">
      <c r="A36" s="100">
        <v>8</v>
      </c>
      <c r="B36" s="251" t="s">
        <v>145</v>
      </c>
      <c r="C36" s="258" t="s">
        <v>218</v>
      </c>
      <c r="D36" s="258"/>
      <c r="E36" s="241" t="s">
        <v>128</v>
      </c>
      <c r="F36" s="236">
        <v>2020</v>
      </c>
      <c r="G36" s="114">
        <v>20.55</v>
      </c>
      <c r="H36" s="324"/>
      <c r="I36" s="114">
        <v>28.35</v>
      </c>
      <c r="J36" s="300">
        <f>I36-H35</f>
        <v>1.783333333333335</v>
      </c>
      <c r="K36" s="114">
        <v>7.5850000000000009</v>
      </c>
      <c r="L36" s="114">
        <v>330.5</v>
      </c>
      <c r="M36" s="114">
        <v>0.10605000000000001</v>
      </c>
      <c r="N36" s="114">
        <v>6.3607499999999995</v>
      </c>
      <c r="O36" s="114">
        <v>7.7750000000000004</v>
      </c>
      <c r="P36" s="114">
        <v>5.8</v>
      </c>
      <c r="Q36" s="130">
        <v>1950</v>
      </c>
    </row>
    <row r="37" spans="1:17" ht="15" customHeight="1" x14ac:dyDescent="0.3">
      <c r="A37" s="100">
        <v>9</v>
      </c>
      <c r="B37" s="251" t="s">
        <v>145</v>
      </c>
      <c r="C37" s="258" t="s">
        <v>219</v>
      </c>
      <c r="D37" s="258"/>
      <c r="E37" s="240" t="s">
        <v>129</v>
      </c>
      <c r="F37" s="236">
        <v>2020</v>
      </c>
      <c r="G37" s="114">
        <v>17.649999999999999</v>
      </c>
      <c r="H37" s="325"/>
      <c r="I37" s="114">
        <v>25.75</v>
      </c>
      <c r="J37" s="300">
        <f>I37-H35</f>
        <v>-0.81666666666666643</v>
      </c>
      <c r="K37" s="114">
        <v>7.665</v>
      </c>
      <c r="L37" s="114">
        <v>278.10000000000002</v>
      </c>
      <c r="M37" s="114">
        <v>7.3849999999999999E-2</v>
      </c>
      <c r="N37" s="114">
        <v>5.6932499999999999</v>
      </c>
      <c r="O37" s="114">
        <v>13.3</v>
      </c>
      <c r="P37" s="114">
        <v>7.2999999999999995E-2</v>
      </c>
      <c r="Q37" s="130">
        <v>5975</v>
      </c>
    </row>
    <row r="38" spans="1:17" ht="15" customHeight="1" x14ac:dyDescent="0.3">
      <c r="A38" s="100">
        <v>10</v>
      </c>
      <c r="B38" s="251" t="s">
        <v>145</v>
      </c>
      <c r="C38" s="258" t="s">
        <v>220</v>
      </c>
      <c r="D38" s="258"/>
      <c r="E38" s="240" t="s">
        <v>130</v>
      </c>
      <c r="F38" s="236">
        <v>2020</v>
      </c>
      <c r="G38" s="114">
        <v>15.05</v>
      </c>
      <c r="H38" s="323">
        <f>AVERAGE(I38:I40)</f>
        <v>22.016666666666666</v>
      </c>
      <c r="I38" s="114">
        <v>23.3</v>
      </c>
      <c r="J38" s="300">
        <f>I38-H38</f>
        <v>1.283333333333335</v>
      </c>
      <c r="K38" s="114">
        <v>7.58</v>
      </c>
      <c r="L38" s="114">
        <v>256.5</v>
      </c>
      <c r="M38" s="114">
        <v>0.51060000000000005</v>
      </c>
      <c r="N38" s="114">
        <v>8.2636500000000002</v>
      </c>
      <c r="O38" s="114">
        <v>13.7</v>
      </c>
      <c r="P38" s="114">
        <v>0.1197</v>
      </c>
      <c r="Q38" s="130">
        <v>2575</v>
      </c>
    </row>
    <row r="39" spans="1:17" ht="18" customHeight="1" x14ac:dyDescent="0.25">
      <c r="A39" s="100">
        <v>11</v>
      </c>
      <c r="B39" s="251" t="s">
        <v>145</v>
      </c>
      <c r="C39" s="258" t="s">
        <v>221</v>
      </c>
      <c r="D39" s="258"/>
      <c r="E39" s="241" t="s">
        <v>131</v>
      </c>
      <c r="F39" s="236">
        <v>2020</v>
      </c>
      <c r="G39" s="114">
        <v>11.65</v>
      </c>
      <c r="H39" s="324"/>
      <c r="I39" s="114">
        <v>22.2</v>
      </c>
      <c r="J39" s="300">
        <f>I39-H38</f>
        <v>0.18333333333333357</v>
      </c>
      <c r="K39" s="114">
        <v>7.59</v>
      </c>
      <c r="L39" s="114">
        <v>358.5</v>
      </c>
      <c r="M39" s="114">
        <v>0.10949999999999999</v>
      </c>
      <c r="N39" s="114">
        <v>8.6524000000000001</v>
      </c>
      <c r="O39" s="114">
        <v>23.04</v>
      </c>
      <c r="P39" s="114">
        <v>0.28949999999999998</v>
      </c>
      <c r="Q39" s="130">
        <v>1533</v>
      </c>
    </row>
    <row r="40" spans="1:17" ht="18.75" customHeight="1" x14ac:dyDescent="0.3">
      <c r="A40" s="100">
        <v>12</v>
      </c>
      <c r="B40" s="251" t="s">
        <v>145</v>
      </c>
      <c r="C40" s="258" t="s">
        <v>222</v>
      </c>
      <c r="D40" s="258"/>
      <c r="E40" s="240" t="s">
        <v>132</v>
      </c>
      <c r="F40" s="236">
        <v>2020</v>
      </c>
      <c r="G40" s="114">
        <v>10.95</v>
      </c>
      <c r="H40" s="325"/>
      <c r="I40" s="114">
        <v>20.549999999999997</v>
      </c>
      <c r="J40" s="300">
        <f>I40-H38</f>
        <v>-1.4666666666666686</v>
      </c>
      <c r="K40" s="114">
        <v>7.4249999999999998</v>
      </c>
      <c r="L40" s="114">
        <v>433.5</v>
      </c>
      <c r="M40" s="114">
        <v>0.28854999999999997</v>
      </c>
      <c r="N40" s="114">
        <v>10.6325</v>
      </c>
      <c r="O40" s="114">
        <v>7.8000000000000007</v>
      </c>
      <c r="P40" s="114">
        <v>0.6</v>
      </c>
      <c r="Q40" s="130">
        <v>1500</v>
      </c>
    </row>
    <row r="41" spans="1:17" ht="15" customHeight="1" x14ac:dyDescent="0.3">
      <c r="A41" s="270">
        <v>1</v>
      </c>
      <c r="B41" s="251" t="s">
        <v>145</v>
      </c>
      <c r="C41" s="258" t="s">
        <v>156</v>
      </c>
      <c r="D41" s="258"/>
      <c r="E41" s="240" t="s">
        <v>121</v>
      </c>
      <c r="F41" s="236">
        <v>2021</v>
      </c>
      <c r="G41" s="237">
        <v>47.85</v>
      </c>
      <c r="H41" s="323">
        <f>AVERAGE(I41:I43)</f>
        <v>19.966666666666665</v>
      </c>
      <c r="I41" s="237">
        <v>20.399999999999999</v>
      </c>
      <c r="J41" s="300">
        <f>I41-H41</f>
        <v>0.43333333333333357</v>
      </c>
      <c r="K41" s="237">
        <v>7.7</v>
      </c>
      <c r="L41" s="237">
        <v>455.5</v>
      </c>
      <c r="M41" s="237">
        <v>0.42085</v>
      </c>
      <c r="N41" s="238">
        <v>9.057500000000001</v>
      </c>
      <c r="O41" s="238">
        <v>46.309999999999995</v>
      </c>
      <c r="P41" s="238" t="s">
        <v>94</v>
      </c>
      <c r="Q41" s="267">
        <v>1633</v>
      </c>
    </row>
    <row r="42" spans="1:17" ht="15" customHeight="1" x14ac:dyDescent="0.25">
      <c r="A42" s="100">
        <v>2</v>
      </c>
      <c r="B42" s="251" t="s">
        <v>145</v>
      </c>
      <c r="C42" s="258" t="s">
        <v>157</v>
      </c>
      <c r="D42" s="258"/>
      <c r="E42" s="241" t="s">
        <v>122</v>
      </c>
      <c r="F42" s="236">
        <v>2021</v>
      </c>
      <c r="G42" s="237">
        <v>21.65</v>
      </c>
      <c r="H42" s="324"/>
      <c r="I42" s="237">
        <v>19.7</v>
      </c>
      <c r="J42" s="300">
        <f>I42-H41</f>
        <v>-0.26666666666666572</v>
      </c>
      <c r="K42" s="237">
        <v>7.67</v>
      </c>
      <c r="L42" s="237">
        <v>347.6</v>
      </c>
      <c r="M42" s="237">
        <v>0.1865</v>
      </c>
      <c r="N42" s="238">
        <v>6.850200000000001</v>
      </c>
      <c r="O42" s="238">
        <v>4.9000000000000004</v>
      </c>
      <c r="P42" s="238">
        <v>11</v>
      </c>
      <c r="Q42" s="267">
        <v>1200</v>
      </c>
    </row>
    <row r="43" spans="1:17" ht="15" customHeight="1" x14ac:dyDescent="0.3">
      <c r="A43" s="100">
        <v>3</v>
      </c>
      <c r="B43" s="251" t="s">
        <v>145</v>
      </c>
      <c r="C43" s="258" t="s">
        <v>158</v>
      </c>
      <c r="D43" s="258"/>
      <c r="E43" s="240" t="s">
        <v>123</v>
      </c>
      <c r="F43" s="236">
        <v>2021</v>
      </c>
      <c r="G43" s="237">
        <v>80.900000000000006</v>
      </c>
      <c r="H43" s="325"/>
      <c r="I43" s="237">
        <v>19.799999999999997</v>
      </c>
      <c r="J43" s="300">
        <f>I43-H41</f>
        <v>-0.16666666666666785</v>
      </c>
      <c r="K43" s="237">
        <v>7.8049999999999997</v>
      </c>
      <c r="L43" s="237">
        <v>289.5</v>
      </c>
      <c r="M43" s="237">
        <v>0.13664999999999999</v>
      </c>
      <c r="N43" s="238">
        <v>10.215499999999999</v>
      </c>
      <c r="O43" s="238" t="s">
        <v>93</v>
      </c>
      <c r="P43" s="238">
        <v>1.6</v>
      </c>
      <c r="Q43" s="267">
        <v>1700</v>
      </c>
    </row>
    <row r="44" spans="1:17" ht="15" customHeight="1" x14ac:dyDescent="0.3">
      <c r="A44" s="100">
        <v>4</v>
      </c>
      <c r="B44" s="251" t="s">
        <v>145</v>
      </c>
      <c r="C44" s="258" t="s">
        <v>159</v>
      </c>
      <c r="D44" s="258"/>
      <c r="E44" s="240" t="s">
        <v>124</v>
      </c>
      <c r="F44" s="236">
        <v>2021</v>
      </c>
      <c r="G44" s="237">
        <v>45.45</v>
      </c>
      <c r="H44" s="323">
        <f>AVERAGE(I44:I46)</f>
        <v>23.066666666666666</v>
      </c>
      <c r="I44" s="237">
        <v>21.15</v>
      </c>
      <c r="J44" s="300">
        <f>I44-H44</f>
        <v>-1.9166666666666679</v>
      </c>
      <c r="K44" s="237">
        <v>7.7549999999999999</v>
      </c>
      <c r="L44" s="237">
        <v>381.5</v>
      </c>
      <c r="M44" s="237">
        <v>0.20705000000000001</v>
      </c>
      <c r="N44" s="238">
        <v>10.275</v>
      </c>
      <c r="O44" s="238" t="s">
        <v>93</v>
      </c>
      <c r="P44" s="238">
        <v>5.8</v>
      </c>
      <c r="Q44" s="267">
        <v>1550</v>
      </c>
    </row>
    <row r="45" spans="1:17" ht="15" customHeight="1" x14ac:dyDescent="0.25">
      <c r="A45" s="100">
        <v>5</v>
      </c>
      <c r="B45" s="251" t="s">
        <v>145</v>
      </c>
      <c r="C45" s="258" t="s">
        <v>160</v>
      </c>
      <c r="D45" s="258"/>
      <c r="E45" s="241" t="s">
        <v>125</v>
      </c>
      <c r="F45" s="236">
        <v>2021</v>
      </c>
      <c r="G45" s="237">
        <v>40.549999999999997</v>
      </c>
      <c r="H45" s="324"/>
      <c r="I45" s="237">
        <v>24.05</v>
      </c>
      <c r="J45" s="300">
        <f>I45-H44</f>
        <v>0.98333333333333428</v>
      </c>
      <c r="K45" s="237">
        <v>7.8100000000000005</v>
      </c>
      <c r="L45" s="237">
        <v>362.4</v>
      </c>
      <c r="M45" s="237">
        <v>0.37214999999999998</v>
      </c>
      <c r="N45" s="238">
        <v>8.1838999999999995</v>
      </c>
      <c r="O45" s="238" t="s">
        <v>93</v>
      </c>
      <c r="P45" s="238">
        <v>0</v>
      </c>
      <c r="Q45" s="267">
        <v>2250</v>
      </c>
    </row>
    <row r="46" spans="1:17" ht="15" customHeight="1" x14ac:dyDescent="0.3">
      <c r="A46" s="100">
        <v>6</v>
      </c>
      <c r="B46" s="251" t="s">
        <v>145</v>
      </c>
      <c r="C46" s="258" t="s">
        <v>161</v>
      </c>
      <c r="D46" s="258"/>
      <c r="E46" s="240" t="s">
        <v>126</v>
      </c>
      <c r="F46" s="236">
        <v>2021</v>
      </c>
      <c r="G46" s="237">
        <v>24.85</v>
      </c>
      <c r="H46" s="325"/>
      <c r="I46" s="237">
        <v>24</v>
      </c>
      <c r="J46" s="300">
        <f>I46-H44</f>
        <v>0.93333333333333357</v>
      </c>
      <c r="K46" s="237">
        <v>7.68</v>
      </c>
      <c r="L46" s="237">
        <v>320.10000000000002</v>
      </c>
      <c r="M46" s="237">
        <v>0.23950000000000002</v>
      </c>
      <c r="N46" s="238">
        <v>6.6272500000000001</v>
      </c>
      <c r="O46" s="238" t="s">
        <v>93</v>
      </c>
      <c r="P46" s="238">
        <v>4.7</v>
      </c>
      <c r="Q46" s="267">
        <v>1900</v>
      </c>
    </row>
    <row r="47" spans="1:17" ht="17.25" customHeight="1" x14ac:dyDescent="0.3">
      <c r="A47" s="100">
        <v>7</v>
      </c>
      <c r="B47" s="251" t="s">
        <v>145</v>
      </c>
      <c r="C47" s="258" t="s">
        <v>162</v>
      </c>
      <c r="D47" s="258"/>
      <c r="E47" s="240" t="s">
        <v>127</v>
      </c>
      <c r="F47" s="236">
        <v>2021</v>
      </c>
      <c r="G47" s="237">
        <v>14.8</v>
      </c>
      <c r="H47" s="323">
        <f>AVERAGE(I47:I49)</f>
        <v>26.566666666666666</v>
      </c>
      <c r="I47" s="237">
        <v>25.6</v>
      </c>
      <c r="J47" s="300">
        <f>I47-H47</f>
        <v>-0.96666666666666501</v>
      </c>
      <c r="K47" s="237">
        <v>7.6150000000000002</v>
      </c>
      <c r="L47" s="237">
        <v>291.5</v>
      </c>
      <c r="M47" s="237">
        <v>0.21679999999999999</v>
      </c>
      <c r="N47" s="238">
        <v>7.4399999999999995</v>
      </c>
      <c r="O47" s="238" t="s">
        <v>93</v>
      </c>
      <c r="P47" s="238">
        <v>7.3</v>
      </c>
      <c r="Q47" s="267">
        <v>1125</v>
      </c>
    </row>
    <row r="48" spans="1:17" ht="15" customHeight="1" x14ac:dyDescent="0.25">
      <c r="A48" s="100">
        <v>8</v>
      </c>
      <c r="B48" s="251" t="s">
        <v>145</v>
      </c>
      <c r="C48" s="258" t="s">
        <v>163</v>
      </c>
      <c r="D48" s="258"/>
      <c r="E48" s="241" t="s">
        <v>128</v>
      </c>
      <c r="F48" s="236">
        <v>2021</v>
      </c>
      <c r="G48" s="237">
        <v>20.55</v>
      </c>
      <c r="H48" s="324"/>
      <c r="I48" s="237">
        <v>28.35</v>
      </c>
      <c r="J48" s="300">
        <f>I48-H47</f>
        <v>1.783333333333335</v>
      </c>
      <c r="K48" s="237">
        <v>7.5850000000000009</v>
      </c>
      <c r="L48" s="237">
        <v>262.20000000000005</v>
      </c>
      <c r="M48" s="237">
        <v>0.21345</v>
      </c>
      <c r="N48" s="238">
        <v>7.875</v>
      </c>
      <c r="O48" s="238" t="s">
        <v>93</v>
      </c>
      <c r="P48" s="238">
        <v>4.9000000000000004</v>
      </c>
      <c r="Q48" s="267">
        <v>1540</v>
      </c>
    </row>
    <row r="49" spans="1:17" ht="15" customHeight="1" x14ac:dyDescent="0.3">
      <c r="A49" s="100">
        <v>9</v>
      </c>
      <c r="B49" s="251" t="s">
        <v>145</v>
      </c>
      <c r="C49" s="258" t="s">
        <v>164</v>
      </c>
      <c r="D49" s="258"/>
      <c r="E49" s="240" t="s">
        <v>129</v>
      </c>
      <c r="F49" s="236">
        <v>2021</v>
      </c>
      <c r="G49" s="237">
        <v>17.649999999999999</v>
      </c>
      <c r="H49" s="325"/>
      <c r="I49" s="237">
        <v>25.75</v>
      </c>
      <c r="J49" s="300">
        <f>I49-H47</f>
        <v>-0.81666666666666643</v>
      </c>
      <c r="K49" s="237">
        <v>7.665</v>
      </c>
      <c r="L49" s="237">
        <v>228.6</v>
      </c>
      <c r="M49" s="237">
        <v>9.4650000000000012E-2</v>
      </c>
      <c r="N49" s="238">
        <v>6.5708500000000001</v>
      </c>
      <c r="O49" s="238" t="s">
        <v>93</v>
      </c>
      <c r="P49" s="238">
        <v>3.6500000000000004</v>
      </c>
      <c r="Q49" s="267">
        <v>2021</v>
      </c>
    </row>
    <row r="50" spans="1:17" ht="15" customHeight="1" x14ac:dyDescent="0.3">
      <c r="A50" s="100">
        <v>10</v>
      </c>
      <c r="B50" s="251" t="s">
        <v>145</v>
      </c>
      <c r="C50" s="258" t="s">
        <v>165</v>
      </c>
      <c r="D50" s="258"/>
      <c r="E50" s="240" t="s">
        <v>130</v>
      </c>
      <c r="F50" s="236">
        <v>2021</v>
      </c>
      <c r="G50" s="237">
        <v>15.05</v>
      </c>
      <c r="H50" s="323">
        <f>AVERAGE(I50:I52)</f>
        <v>22.016666666666666</v>
      </c>
      <c r="I50" s="237">
        <v>23.3</v>
      </c>
      <c r="J50" s="300">
        <f>I50-H50</f>
        <v>1.283333333333335</v>
      </c>
      <c r="K50" s="237">
        <v>7.58</v>
      </c>
      <c r="L50" s="237">
        <v>318.7</v>
      </c>
      <c r="M50" s="237">
        <v>0.27400000000000002</v>
      </c>
      <c r="N50" s="238">
        <v>10.393999999999998</v>
      </c>
      <c r="O50" s="238">
        <v>6.9450000000000003</v>
      </c>
      <c r="P50" s="238">
        <v>3.6500000000000004</v>
      </c>
      <c r="Q50" s="267">
        <v>1648</v>
      </c>
    </row>
    <row r="51" spans="1:17" ht="18" customHeight="1" x14ac:dyDescent="0.25">
      <c r="A51" s="100">
        <v>11</v>
      </c>
      <c r="B51" s="251" t="s">
        <v>145</v>
      </c>
      <c r="C51" s="258" t="s">
        <v>166</v>
      </c>
      <c r="D51" s="258"/>
      <c r="E51" s="241" t="s">
        <v>131</v>
      </c>
      <c r="F51" s="236">
        <v>2021</v>
      </c>
      <c r="G51" s="237">
        <v>11.65</v>
      </c>
      <c r="H51" s="324"/>
      <c r="I51" s="237">
        <v>22.2</v>
      </c>
      <c r="J51" s="300">
        <f>I51-H50</f>
        <v>0.18333333333333357</v>
      </c>
      <c r="K51" s="237">
        <v>7.59</v>
      </c>
      <c r="L51" s="237">
        <v>365.6</v>
      </c>
      <c r="M51" s="237">
        <v>0.30164999999999997</v>
      </c>
      <c r="N51" s="238">
        <v>10.896999999999998</v>
      </c>
      <c r="O51" s="238">
        <v>7.0350000000000001</v>
      </c>
      <c r="P51" s="238">
        <v>2.95</v>
      </c>
      <c r="Q51" s="267">
        <v>2050</v>
      </c>
    </row>
    <row r="52" spans="1:17" ht="18.75" customHeight="1" x14ac:dyDescent="0.3">
      <c r="A52" s="100">
        <v>12</v>
      </c>
      <c r="B52" s="251" t="s">
        <v>145</v>
      </c>
      <c r="C52" s="258" t="s">
        <v>167</v>
      </c>
      <c r="D52" s="258"/>
      <c r="E52" s="240" t="s">
        <v>132</v>
      </c>
      <c r="F52" s="236">
        <v>2021</v>
      </c>
      <c r="G52" s="237">
        <v>10.95</v>
      </c>
      <c r="H52" s="325"/>
      <c r="I52" s="237">
        <v>20.549999999999997</v>
      </c>
      <c r="J52" s="300">
        <f>I52-H50</f>
        <v>-1.4666666666666686</v>
      </c>
      <c r="K52" s="237">
        <v>7.4249999999999998</v>
      </c>
      <c r="L52" s="237">
        <v>331.29999999999995</v>
      </c>
      <c r="M52" s="237">
        <v>0.31030000000000002</v>
      </c>
      <c r="N52" s="238">
        <v>8.9090000000000007</v>
      </c>
      <c r="O52" s="238">
        <v>7.42</v>
      </c>
      <c r="P52" s="238">
        <v>3.1</v>
      </c>
      <c r="Q52" s="267">
        <v>700</v>
      </c>
    </row>
    <row r="53" spans="1:17" ht="18.75" customHeight="1" x14ac:dyDescent="0.3">
      <c r="A53" s="100">
        <v>13</v>
      </c>
      <c r="B53" s="251" t="s">
        <v>145</v>
      </c>
      <c r="C53" s="258" t="s">
        <v>168</v>
      </c>
      <c r="D53" s="258"/>
      <c r="E53" s="242" t="s">
        <v>121</v>
      </c>
      <c r="F53" s="243">
        <v>2022</v>
      </c>
      <c r="G53" s="237">
        <v>8.73</v>
      </c>
      <c r="H53" s="323">
        <f>AVERAGE(I53:I55)</f>
        <v>18.350000000000001</v>
      </c>
      <c r="I53" s="237">
        <v>20.200000000000003</v>
      </c>
      <c r="J53" s="300">
        <f>I53-H53</f>
        <v>1.8500000000000014</v>
      </c>
      <c r="K53" s="237">
        <v>7.87</v>
      </c>
      <c r="L53" s="237">
        <v>292.5</v>
      </c>
      <c r="M53" s="237">
        <v>0.17460000000000001</v>
      </c>
      <c r="N53" s="238">
        <v>8.4649999999999999</v>
      </c>
      <c r="O53" s="238">
        <v>8.34</v>
      </c>
      <c r="P53" s="238">
        <v>2.2999999999999998</v>
      </c>
      <c r="Q53" s="267">
        <v>1075</v>
      </c>
    </row>
    <row r="54" spans="1:17" ht="15" customHeight="1" x14ac:dyDescent="0.25">
      <c r="A54" s="100">
        <v>14</v>
      </c>
      <c r="B54" s="251" t="s">
        <v>145</v>
      </c>
      <c r="C54" s="258" t="s">
        <v>169</v>
      </c>
      <c r="D54" s="258"/>
      <c r="E54" s="244" t="s">
        <v>122</v>
      </c>
      <c r="F54" s="243">
        <v>2022</v>
      </c>
      <c r="G54" s="237">
        <v>10</v>
      </c>
      <c r="H54" s="324"/>
      <c r="I54" s="237">
        <v>17</v>
      </c>
      <c r="J54" s="300">
        <f>I54-H53</f>
        <v>-1.3500000000000014</v>
      </c>
      <c r="K54" s="237">
        <v>7.51</v>
      </c>
      <c r="L54" s="237">
        <v>333</v>
      </c>
      <c r="M54" s="237">
        <v>0.16</v>
      </c>
      <c r="N54" s="238">
        <v>9.68</v>
      </c>
      <c r="O54" s="238">
        <v>7.6150000000000002</v>
      </c>
      <c r="P54" s="238">
        <v>5.7</v>
      </c>
      <c r="Q54" s="267">
        <v>1350</v>
      </c>
    </row>
    <row r="55" spans="1:17" ht="15" customHeight="1" x14ac:dyDescent="0.3">
      <c r="A55" s="100">
        <v>15</v>
      </c>
      <c r="B55" s="251" t="s">
        <v>145</v>
      </c>
      <c r="C55" s="258" t="s">
        <v>170</v>
      </c>
      <c r="D55" s="258"/>
      <c r="E55" s="242" t="s">
        <v>123</v>
      </c>
      <c r="F55" s="243">
        <v>2022</v>
      </c>
      <c r="G55" s="237">
        <v>11.5</v>
      </c>
      <c r="H55" s="325"/>
      <c r="I55" s="237">
        <v>17.850000000000001</v>
      </c>
      <c r="J55" s="300">
        <f>I55-H53</f>
        <v>-0.5</v>
      </c>
      <c r="K55" s="237">
        <v>7.59</v>
      </c>
      <c r="L55" s="237">
        <v>348.29999999999995</v>
      </c>
      <c r="M55" s="237">
        <v>0.17649999999999999</v>
      </c>
      <c r="N55" s="238">
        <v>9.370000000000001</v>
      </c>
      <c r="O55" s="238">
        <v>7.82</v>
      </c>
      <c r="P55" s="238">
        <v>5</v>
      </c>
      <c r="Q55" s="267">
        <v>600</v>
      </c>
    </row>
    <row r="56" spans="1:17" ht="15" customHeight="1" x14ac:dyDescent="0.3">
      <c r="A56" s="100">
        <v>16</v>
      </c>
      <c r="B56" s="251" t="s">
        <v>145</v>
      </c>
      <c r="C56" s="258" t="s">
        <v>171</v>
      </c>
      <c r="D56" s="258"/>
      <c r="E56" s="242" t="s">
        <v>124</v>
      </c>
      <c r="F56" s="243">
        <v>2022</v>
      </c>
      <c r="G56" s="237">
        <v>15.25</v>
      </c>
      <c r="H56" s="323">
        <f>AVERAGE(I56:I58)</f>
        <v>22.533333333333331</v>
      </c>
      <c r="I56" s="237">
        <v>22.25</v>
      </c>
      <c r="J56" s="300">
        <f>I56-H56</f>
        <v>-0.28333333333333144</v>
      </c>
      <c r="K56" s="237">
        <v>7.75</v>
      </c>
      <c r="L56" s="237">
        <v>288</v>
      </c>
      <c r="M56" s="237">
        <v>0.18245</v>
      </c>
      <c r="N56" s="238">
        <v>10.9465</v>
      </c>
      <c r="O56" s="238">
        <v>7.8</v>
      </c>
      <c r="P56" s="238">
        <v>4.9000000000000004</v>
      </c>
      <c r="Q56" s="267">
        <v>375</v>
      </c>
    </row>
    <row r="57" spans="1:17" ht="15" customHeight="1" x14ac:dyDescent="0.25">
      <c r="A57" s="100">
        <v>17</v>
      </c>
      <c r="B57" s="251" t="s">
        <v>145</v>
      </c>
      <c r="C57" s="258" t="s">
        <v>172</v>
      </c>
      <c r="D57" s="258"/>
      <c r="E57" s="244" t="s">
        <v>125</v>
      </c>
      <c r="F57" s="243">
        <v>2022</v>
      </c>
      <c r="G57" s="237">
        <v>13.1</v>
      </c>
      <c r="H57" s="324"/>
      <c r="I57" s="237">
        <v>22.3</v>
      </c>
      <c r="J57" s="300">
        <f>I57-H56</f>
        <v>-0.23333333333333073</v>
      </c>
      <c r="K57" s="237">
        <v>7.58</v>
      </c>
      <c r="L57" s="237">
        <v>300</v>
      </c>
      <c r="M57" s="237">
        <v>0.17724999999999999</v>
      </c>
      <c r="N57" s="238">
        <v>9.4499999999999993</v>
      </c>
      <c r="O57" s="238">
        <v>8.0500000000000007</v>
      </c>
      <c r="P57" s="238">
        <v>5.9</v>
      </c>
      <c r="Q57" s="267">
        <v>1675</v>
      </c>
    </row>
    <row r="58" spans="1:17" ht="15" customHeight="1" x14ac:dyDescent="0.3">
      <c r="A58" s="100">
        <v>18</v>
      </c>
      <c r="B58" s="251" t="s">
        <v>145</v>
      </c>
      <c r="C58" s="258" t="s">
        <v>173</v>
      </c>
      <c r="D58" s="258"/>
      <c r="E58" s="242" t="s">
        <v>126</v>
      </c>
      <c r="F58" s="243">
        <v>2022</v>
      </c>
      <c r="G58" s="237">
        <v>11.8</v>
      </c>
      <c r="H58" s="325"/>
      <c r="I58" s="237">
        <v>23.05</v>
      </c>
      <c r="J58" s="300">
        <f>I58-H56</f>
        <v>0.51666666666666927</v>
      </c>
      <c r="K58" s="237">
        <v>7.5649999999999995</v>
      </c>
      <c r="L58" s="237">
        <v>265.5</v>
      </c>
      <c r="M58" s="237">
        <v>0.1159</v>
      </c>
      <c r="N58" s="238">
        <v>8.984</v>
      </c>
      <c r="O58" s="238">
        <v>7.0500000000000007</v>
      </c>
      <c r="P58" s="238">
        <v>7.2</v>
      </c>
      <c r="Q58" s="267">
        <v>725</v>
      </c>
    </row>
    <row r="59" spans="1:17" ht="15" customHeight="1" x14ac:dyDescent="0.3">
      <c r="A59" s="100">
        <v>19</v>
      </c>
      <c r="B59" s="251" t="s">
        <v>145</v>
      </c>
      <c r="C59" s="258" t="s">
        <v>174</v>
      </c>
      <c r="D59" s="258"/>
      <c r="E59" s="242" t="s">
        <v>127</v>
      </c>
      <c r="F59" s="243">
        <v>2022</v>
      </c>
      <c r="G59" s="237">
        <v>19.149999999999999</v>
      </c>
      <c r="H59" s="323">
        <f>AVERAGE(I59:I61)</f>
        <v>25.95</v>
      </c>
      <c r="I59" s="237">
        <v>26.8</v>
      </c>
      <c r="J59" s="300">
        <f>I59-H59</f>
        <v>0.85000000000000142</v>
      </c>
      <c r="K59" s="237">
        <v>7.875</v>
      </c>
      <c r="L59" s="237">
        <v>251.1</v>
      </c>
      <c r="M59" s="237">
        <v>0.16344999999999998</v>
      </c>
      <c r="N59" s="238">
        <v>9.2949999999999999</v>
      </c>
      <c r="O59" s="238">
        <v>6.48</v>
      </c>
      <c r="P59" s="238">
        <v>5.55</v>
      </c>
      <c r="Q59" s="267">
        <v>1590</v>
      </c>
    </row>
    <row r="60" spans="1:17" ht="15" customHeight="1" x14ac:dyDescent="0.25">
      <c r="A60" s="100">
        <v>20</v>
      </c>
      <c r="B60" s="251" t="s">
        <v>145</v>
      </c>
      <c r="C60" s="258" t="s">
        <v>175</v>
      </c>
      <c r="D60" s="258"/>
      <c r="E60" s="244" t="s">
        <v>128</v>
      </c>
      <c r="F60" s="243">
        <v>2022</v>
      </c>
      <c r="G60" s="237">
        <v>22.75</v>
      </c>
      <c r="H60" s="324"/>
      <c r="I60" s="237">
        <v>25</v>
      </c>
      <c r="J60" s="300">
        <f>I60-H59</f>
        <v>-0.94999999999999929</v>
      </c>
      <c r="K60" s="237">
        <v>7.8650000000000002</v>
      </c>
      <c r="L60" s="237">
        <v>273</v>
      </c>
      <c r="M60" s="237">
        <v>0.1767</v>
      </c>
      <c r="N60" s="238">
        <v>9.7835000000000001</v>
      </c>
      <c r="O60" s="238">
        <v>6.85</v>
      </c>
      <c r="P60" s="238">
        <v>5.55</v>
      </c>
      <c r="Q60" s="267">
        <v>2525</v>
      </c>
    </row>
    <row r="61" spans="1:17" ht="15" customHeight="1" x14ac:dyDescent="0.3">
      <c r="A61" s="100">
        <v>21</v>
      </c>
      <c r="B61" s="251" t="s">
        <v>145</v>
      </c>
      <c r="C61" s="258" t="s">
        <v>176</v>
      </c>
      <c r="D61" s="258"/>
      <c r="E61" s="242" t="s">
        <v>129</v>
      </c>
      <c r="F61" s="243">
        <v>2022</v>
      </c>
      <c r="G61" s="237">
        <v>12.95</v>
      </c>
      <c r="H61" s="325"/>
      <c r="I61" s="237">
        <v>26.049999999999997</v>
      </c>
      <c r="J61" s="300">
        <f>I61-H59</f>
        <v>9.9999999999997868E-2</v>
      </c>
      <c r="K61" s="237">
        <v>7.4450000000000003</v>
      </c>
      <c r="L61" s="237">
        <v>262.45</v>
      </c>
      <c r="M61" s="237">
        <v>0.156</v>
      </c>
      <c r="N61" s="238">
        <v>8.6789999999999985</v>
      </c>
      <c r="O61" s="238">
        <v>7.15</v>
      </c>
      <c r="P61" s="238">
        <v>0</v>
      </c>
      <c r="Q61" s="267">
        <v>798</v>
      </c>
    </row>
    <row r="62" spans="1:17" ht="15" customHeight="1" x14ac:dyDescent="0.3">
      <c r="A62" s="100">
        <v>22</v>
      </c>
      <c r="B62" s="251" t="s">
        <v>145</v>
      </c>
      <c r="C62" s="258" t="s">
        <v>177</v>
      </c>
      <c r="D62" s="258"/>
      <c r="E62" s="242" t="s">
        <v>130</v>
      </c>
      <c r="F62" s="243">
        <v>2022</v>
      </c>
      <c r="G62" s="237">
        <v>11.95</v>
      </c>
      <c r="H62" s="323">
        <f>AVERAGE(I62:I64)</f>
        <v>25.75</v>
      </c>
      <c r="I62" s="237">
        <v>25.75</v>
      </c>
      <c r="J62" s="300">
        <f>I62-H62</f>
        <v>0</v>
      </c>
      <c r="K62" s="237">
        <v>7.29</v>
      </c>
      <c r="L62" s="237">
        <v>278.95</v>
      </c>
      <c r="M62" s="237">
        <v>0.15</v>
      </c>
      <c r="N62" s="238">
        <v>9.16</v>
      </c>
      <c r="O62" s="238">
        <v>7.15</v>
      </c>
      <c r="P62" s="238">
        <v>3.8499999999999996</v>
      </c>
      <c r="Q62" s="238">
        <v>933</v>
      </c>
    </row>
    <row r="63" spans="1:17" ht="15" customHeight="1" x14ac:dyDescent="0.3">
      <c r="A63" s="100">
        <v>23</v>
      </c>
      <c r="B63" s="251" t="s">
        <v>145</v>
      </c>
      <c r="C63" s="258" t="s">
        <v>178</v>
      </c>
      <c r="D63" s="258"/>
      <c r="E63" s="244" t="s">
        <v>131</v>
      </c>
      <c r="F63" s="243">
        <v>2022</v>
      </c>
      <c r="H63" s="324"/>
      <c r="I63" s="238"/>
      <c r="J63" s="300">
        <f>I63-H62</f>
        <v>-25.75</v>
      </c>
      <c r="K63" s="238"/>
      <c r="L63" s="238"/>
      <c r="M63" s="238"/>
      <c r="N63" s="238"/>
      <c r="O63" s="238"/>
      <c r="P63" s="238"/>
      <c r="Q63" s="238"/>
    </row>
    <row r="64" spans="1:17" ht="15" customHeight="1" x14ac:dyDescent="0.3">
      <c r="A64" s="100">
        <v>24</v>
      </c>
      <c r="B64" s="251" t="s">
        <v>145</v>
      </c>
      <c r="C64" s="258" t="s">
        <v>179</v>
      </c>
      <c r="D64" s="258"/>
      <c r="E64" s="242" t="s">
        <v>132</v>
      </c>
      <c r="F64" s="243">
        <v>2022</v>
      </c>
      <c r="H64" s="325"/>
      <c r="I64" s="237"/>
      <c r="J64" s="300">
        <f>I64-H62</f>
        <v>-25.75</v>
      </c>
      <c r="K64" s="237"/>
      <c r="L64" s="237"/>
      <c r="M64" s="237"/>
      <c r="N64" s="238"/>
      <c r="O64" s="238"/>
      <c r="P64" s="238"/>
      <c r="Q64" s="238"/>
    </row>
    <row r="65" spans="1:17" ht="15" customHeight="1" x14ac:dyDescent="0.3">
      <c r="A65" s="100">
        <v>25</v>
      </c>
      <c r="B65" s="251" t="s">
        <v>145</v>
      </c>
      <c r="C65" s="258" t="s">
        <v>180</v>
      </c>
      <c r="D65" s="258"/>
      <c r="E65" s="245" t="s">
        <v>121</v>
      </c>
      <c r="F65" s="246">
        <v>2023</v>
      </c>
      <c r="G65" s="237">
        <v>8.9499999999999993</v>
      </c>
      <c r="H65" s="323">
        <f>AVERAGE(I65:I67)</f>
        <v>20.6</v>
      </c>
      <c r="I65" s="237">
        <v>20.2</v>
      </c>
      <c r="J65" s="300">
        <f>I65-H65</f>
        <v>-0.40000000000000213</v>
      </c>
      <c r="K65" s="237">
        <v>7.9750000000000005</v>
      </c>
      <c r="L65" s="237">
        <v>328.5</v>
      </c>
      <c r="M65" s="237">
        <v>0.20605000000000001</v>
      </c>
      <c r="N65" s="238">
        <v>10.90715</v>
      </c>
      <c r="O65" s="238">
        <v>6.7</v>
      </c>
      <c r="P65" s="238">
        <v>6.8</v>
      </c>
      <c r="Q65" s="267">
        <v>320</v>
      </c>
    </row>
    <row r="66" spans="1:17" ht="15" customHeight="1" x14ac:dyDescent="0.25">
      <c r="A66" s="100">
        <v>26</v>
      </c>
      <c r="B66" s="251" t="s">
        <v>145</v>
      </c>
      <c r="C66" s="258" t="s">
        <v>181</v>
      </c>
      <c r="D66" s="258"/>
      <c r="E66" s="247" t="s">
        <v>122</v>
      </c>
      <c r="F66" s="246">
        <v>2023</v>
      </c>
      <c r="G66" s="237">
        <v>9.5500000000000007</v>
      </c>
      <c r="H66" s="324"/>
      <c r="I66" s="237">
        <v>20.75</v>
      </c>
      <c r="J66" s="300">
        <f>I66-H65</f>
        <v>0.14999999999999858</v>
      </c>
      <c r="K66" s="237">
        <v>7.2649999999999997</v>
      </c>
      <c r="L66" s="237">
        <v>267.5</v>
      </c>
      <c r="M66" s="237">
        <v>0.25555</v>
      </c>
      <c r="N66" s="238">
        <v>7.6901499999999992</v>
      </c>
      <c r="O66" s="238">
        <v>7.15</v>
      </c>
      <c r="P66" s="238">
        <v>6.3</v>
      </c>
      <c r="Q66" s="267">
        <v>1800</v>
      </c>
    </row>
    <row r="67" spans="1:17" ht="15" customHeight="1" x14ac:dyDescent="0.3">
      <c r="A67" s="100">
        <v>27</v>
      </c>
      <c r="B67" s="251" t="s">
        <v>145</v>
      </c>
      <c r="C67" s="258" t="s">
        <v>182</v>
      </c>
      <c r="D67" s="258"/>
      <c r="E67" s="245" t="s">
        <v>123</v>
      </c>
      <c r="F67" s="246">
        <v>2023</v>
      </c>
      <c r="G67" s="237">
        <v>6.52</v>
      </c>
      <c r="H67" s="325"/>
      <c r="I67" s="237">
        <v>20.85</v>
      </c>
      <c r="J67" s="300">
        <f>I67-H65</f>
        <v>0.25</v>
      </c>
      <c r="K67" s="237">
        <v>7.4649999999999999</v>
      </c>
      <c r="L67" s="237">
        <v>331.5</v>
      </c>
      <c r="M67" s="237">
        <v>0.21350000000000002</v>
      </c>
      <c r="N67" s="238">
        <v>12.55</v>
      </c>
      <c r="O67" s="238">
        <v>7.6</v>
      </c>
      <c r="P67" s="238">
        <v>0.10500000000000001</v>
      </c>
      <c r="Q67" s="267">
        <v>1667</v>
      </c>
    </row>
    <row r="68" spans="1:17" ht="15" customHeight="1" x14ac:dyDescent="0.3">
      <c r="A68" s="100">
        <v>28</v>
      </c>
      <c r="B68" s="251" t="s">
        <v>145</v>
      </c>
      <c r="C68" s="258" t="s">
        <v>183</v>
      </c>
      <c r="D68" s="258"/>
      <c r="E68" s="245" t="s">
        <v>124</v>
      </c>
      <c r="F68" s="246">
        <v>2023</v>
      </c>
      <c r="G68" s="237">
        <v>9.379999999999999</v>
      </c>
      <c r="H68" s="323">
        <f>AVERAGE(I68:I70)</f>
        <v>24.283333333333331</v>
      </c>
      <c r="I68" s="237">
        <v>24</v>
      </c>
      <c r="J68" s="300">
        <f>I68-H68</f>
        <v>-0.28333333333333144</v>
      </c>
      <c r="K68" s="237">
        <v>7.89</v>
      </c>
      <c r="L68" s="237">
        <v>294</v>
      </c>
      <c r="M68" s="237">
        <v>0.18675</v>
      </c>
      <c r="N68" s="238">
        <v>12.3985</v>
      </c>
      <c r="O68" s="238">
        <v>7.67</v>
      </c>
      <c r="P68" s="238">
        <v>4</v>
      </c>
      <c r="Q68" s="267">
        <v>485</v>
      </c>
    </row>
    <row r="69" spans="1:17" ht="15" customHeight="1" x14ac:dyDescent="0.25">
      <c r="A69" s="100">
        <v>29</v>
      </c>
      <c r="B69" s="251" t="s">
        <v>145</v>
      </c>
      <c r="C69" s="258" t="s">
        <v>184</v>
      </c>
      <c r="D69" s="258"/>
      <c r="E69" s="247" t="s">
        <v>125</v>
      </c>
      <c r="F69" s="246">
        <v>2023</v>
      </c>
      <c r="G69" s="237">
        <v>10.365</v>
      </c>
      <c r="H69" s="324"/>
      <c r="I69" s="237">
        <v>23.85</v>
      </c>
      <c r="J69" s="300">
        <f>I69-H68</f>
        <v>-0.43333333333333002</v>
      </c>
      <c r="K69" s="237">
        <v>7.8250000000000002</v>
      </c>
      <c r="L69" s="237">
        <v>255</v>
      </c>
      <c r="M69" s="237">
        <v>0.19350000000000001</v>
      </c>
      <c r="N69" s="238">
        <v>11.277699999999999</v>
      </c>
      <c r="O69" s="238">
        <v>6.75</v>
      </c>
      <c r="P69" s="238">
        <v>3.5</v>
      </c>
      <c r="Q69" s="267">
        <v>1060</v>
      </c>
    </row>
    <row r="70" spans="1:17" ht="15" customHeight="1" x14ac:dyDescent="0.3">
      <c r="A70" s="100">
        <v>30</v>
      </c>
      <c r="B70" s="251" t="s">
        <v>145</v>
      </c>
      <c r="C70" s="258" t="s">
        <v>185</v>
      </c>
      <c r="D70" s="258"/>
      <c r="E70" s="245" t="s">
        <v>126</v>
      </c>
      <c r="F70" s="246">
        <v>2023</v>
      </c>
      <c r="G70" s="237">
        <v>22.35</v>
      </c>
      <c r="H70" s="325"/>
      <c r="I70" s="237">
        <v>25</v>
      </c>
      <c r="J70" s="300">
        <f>I70-H68</f>
        <v>0.71666666666666856</v>
      </c>
      <c r="K70" s="237">
        <v>7.94</v>
      </c>
      <c r="L70" s="237">
        <v>252.59999999999997</v>
      </c>
      <c r="M70" s="237">
        <v>0.16644999999999999</v>
      </c>
      <c r="N70" s="238">
        <v>12.97</v>
      </c>
      <c r="O70" s="238">
        <v>6.9700000000000006</v>
      </c>
      <c r="P70" s="238">
        <v>12.1</v>
      </c>
      <c r="Q70" s="267">
        <v>655</v>
      </c>
    </row>
    <row r="71" spans="1:17" ht="15" customHeight="1" x14ac:dyDescent="0.3">
      <c r="A71" s="100">
        <v>31</v>
      </c>
      <c r="B71" s="251" t="s">
        <v>145</v>
      </c>
      <c r="C71" s="258" t="s">
        <v>186</v>
      </c>
      <c r="D71" s="258"/>
      <c r="E71" s="245" t="s">
        <v>127</v>
      </c>
      <c r="F71" s="246">
        <v>2023</v>
      </c>
      <c r="G71" s="237">
        <v>11.7</v>
      </c>
      <c r="H71" s="323">
        <f>AVERAGE(I71:I73)</f>
        <v>28.283333333333331</v>
      </c>
      <c r="I71" s="237">
        <v>30.2</v>
      </c>
      <c r="J71" s="300">
        <f>I71-H71</f>
        <v>1.9166666666666679</v>
      </c>
      <c r="K71" s="237">
        <v>8.02</v>
      </c>
      <c r="L71" s="237">
        <v>305.39999999999998</v>
      </c>
      <c r="M71" s="237">
        <v>0.34355000000000002</v>
      </c>
      <c r="N71" s="238">
        <v>12.83</v>
      </c>
      <c r="O71" s="238">
        <v>7.125</v>
      </c>
      <c r="P71" s="238">
        <v>5.52</v>
      </c>
      <c r="Q71" s="267">
        <v>533</v>
      </c>
    </row>
    <row r="72" spans="1:17" ht="15" customHeight="1" x14ac:dyDescent="0.25">
      <c r="A72" s="100">
        <v>32</v>
      </c>
      <c r="B72" s="251" t="s">
        <v>145</v>
      </c>
      <c r="C72" s="258" t="s">
        <v>187</v>
      </c>
      <c r="D72" s="258"/>
      <c r="E72" s="247" t="s">
        <v>128</v>
      </c>
      <c r="F72" s="246">
        <v>2023</v>
      </c>
      <c r="G72" s="238">
        <v>14.45</v>
      </c>
      <c r="H72" s="324"/>
      <c r="I72" s="238">
        <v>28.6</v>
      </c>
      <c r="J72" s="300">
        <f>I72-H71</f>
        <v>0.31666666666666998</v>
      </c>
      <c r="K72" s="238">
        <v>7.8949999999999996</v>
      </c>
      <c r="L72" s="238">
        <v>294.5</v>
      </c>
      <c r="M72" s="238">
        <v>0.12520000000000001</v>
      </c>
      <c r="N72" s="238">
        <v>9.370000000000001</v>
      </c>
      <c r="O72" s="238">
        <v>6.9</v>
      </c>
      <c r="P72" s="238">
        <v>3.14</v>
      </c>
      <c r="Q72" s="267">
        <v>105</v>
      </c>
    </row>
    <row r="73" spans="1:17" ht="15" customHeight="1" x14ac:dyDescent="0.3">
      <c r="A73" s="100">
        <v>33</v>
      </c>
      <c r="B73" s="251" t="s">
        <v>145</v>
      </c>
      <c r="C73" s="258" t="s">
        <v>188</v>
      </c>
      <c r="D73" s="258"/>
      <c r="E73" s="245" t="s">
        <v>129</v>
      </c>
      <c r="F73" s="246">
        <v>2023</v>
      </c>
      <c r="G73" s="238">
        <v>22.25</v>
      </c>
      <c r="H73" s="325"/>
      <c r="I73" s="238">
        <v>26.05</v>
      </c>
      <c r="J73" s="300">
        <f>I73-H71</f>
        <v>-2.2333333333333307</v>
      </c>
      <c r="K73" s="238">
        <v>7.46</v>
      </c>
      <c r="L73" s="238">
        <v>326.7</v>
      </c>
      <c r="M73" s="238">
        <v>0.16010000000000002</v>
      </c>
      <c r="N73" s="238">
        <v>4.8105000000000002</v>
      </c>
      <c r="O73" s="238">
        <v>7.0649999999999995</v>
      </c>
      <c r="P73" s="238">
        <v>4.8390000000000004</v>
      </c>
      <c r="Q73" s="267">
        <v>333</v>
      </c>
    </row>
    <row r="74" spans="1:17" ht="15" customHeight="1" x14ac:dyDescent="0.3">
      <c r="A74" s="100">
        <v>34</v>
      </c>
      <c r="B74" s="251" t="s">
        <v>145</v>
      </c>
      <c r="C74" s="258" t="s">
        <v>189</v>
      </c>
      <c r="D74" s="258"/>
      <c r="E74" s="245" t="s">
        <v>130</v>
      </c>
      <c r="F74" s="246">
        <v>2023</v>
      </c>
      <c r="G74" s="238">
        <v>15.600000000000001</v>
      </c>
      <c r="H74" s="323">
        <f>AVERAGE(I74:I76)</f>
        <v>25.683333333333337</v>
      </c>
      <c r="I74" s="238">
        <v>27.25</v>
      </c>
      <c r="J74" s="300">
        <f>I74-H74</f>
        <v>1.5666666666666629</v>
      </c>
      <c r="K74" s="238">
        <v>7.8250000000000002</v>
      </c>
      <c r="L74" s="238">
        <v>344.3</v>
      </c>
      <c r="M74" s="238">
        <v>0.2225</v>
      </c>
      <c r="N74" s="238">
        <v>10.734999999999999</v>
      </c>
      <c r="O74" s="238">
        <v>7.0600000000000005</v>
      </c>
      <c r="P74" s="238">
        <v>3.7549999999999999</v>
      </c>
      <c r="Q74" s="267">
        <v>375</v>
      </c>
    </row>
    <row r="75" spans="1:17" ht="15" customHeight="1" x14ac:dyDescent="0.25">
      <c r="A75" s="100">
        <v>35</v>
      </c>
      <c r="B75" s="251" t="s">
        <v>145</v>
      </c>
      <c r="C75" s="258" t="s">
        <v>190</v>
      </c>
      <c r="D75" s="258"/>
      <c r="E75" s="247" t="s">
        <v>131</v>
      </c>
      <c r="F75" s="246">
        <v>2023</v>
      </c>
      <c r="G75" s="238">
        <v>16.5</v>
      </c>
      <c r="H75" s="324"/>
      <c r="I75" s="238">
        <v>27.45</v>
      </c>
      <c r="J75" s="300">
        <f>I75-H74</f>
        <v>1.7666666666666622</v>
      </c>
      <c r="K75" s="238">
        <v>7.97</v>
      </c>
      <c r="L75" s="238">
        <v>368.1</v>
      </c>
      <c r="M75" s="238">
        <v>0.2475</v>
      </c>
      <c r="N75" s="238">
        <v>21.35</v>
      </c>
      <c r="O75" s="238">
        <v>7.01</v>
      </c>
      <c r="P75" s="238">
        <v>5.0891285714285717</v>
      </c>
      <c r="Q75" s="267">
        <v>528</v>
      </c>
    </row>
    <row r="76" spans="1:17" ht="15" customHeight="1" x14ac:dyDescent="0.3">
      <c r="A76" s="100">
        <v>36</v>
      </c>
      <c r="B76" s="251" t="s">
        <v>145</v>
      </c>
      <c r="C76" s="258" t="s">
        <v>191</v>
      </c>
      <c r="D76" s="258"/>
      <c r="E76" s="245" t="s">
        <v>132</v>
      </c>
      <c r="F76" s="246">
        <v>2023</v>
      </c>
      <c r="G76" s="238">
        <v>15.7</v>
      </c>
      <c r="H76" s="325"/>
      <c r="I76" s="238">
        <v>22.35</v>
      </c>
      <c r="J76" s="300">
        <f>I76-H74</f>
        <v>-3.3333333333333357</v>
      </c>
      <c r="K76" s="238">
        <v>7.75</v>
      </c>
      <c r="L76" s="238">
        <v>406.29999999999995</v>
      </c>
      <c r="M76" s="238">
        <v>0.39439999999999997</v>
      </c>
      <c r="N76" s="238">
        <v>16.100000000000001</v>
      </c>
      <c r="O76" s="238">
        <v>6.7</v>
      </c>
      <c r="P76" s="238">
        <v>3.6259761904761909</v>
      </c>
      <c r="Q76" s="267">
        <v>178</v>
      </c>
    </row>
    <row r="77" spans="1:17" ht="15" customHeight="1" x14ac:dyDescent="0.3">
      <c r="A77" s="100">
        <v>37</v>
      </c>
      <c r="B77" s="251" t="s">
        <v>145</v>
      </c>
      <c r="C77" s="258" t="s">
        <v>192</v>
      </c>
      <c r="D77" s="258"/>
      <c r="E77" s="248" t="s">
        <v>121</v>
      </c>
      <c r="F77" s="249">
        <v>2024</v>
      </c>
      <c r="G77" s="238">
        <v>10.455</v>
      </c>
      <c r="H77" s="323">
        <f>AVERAGE(I77:I79)</f>
        <v>18.95</v>
      </c>
      <c r="I77" s="238">
        <v>19.350000000000001</v>
      </c>
      <c r="J77" s="300">
        <f>I77-H77</f>
        <v>0.40000000000000213</v>
      </c>
      <c r="K77" s="238">
        <v>8.0150000000000006</v>
      </c>
      <c r="L77" s="238">
        <v>317.39999999999998</v>
      </c>
      <c r="M77" s="238">
        <v>0.33699999999999997</v>
      </c>
      <c r="N77" s="238">
        <v>12.2075</v>
      </c>
      <c r="O77" s="238">
        <v>6.8000000000000007</v>
      </c>
      <c r="P77" s="238">
        <v>3.6483414285714284</v>
      </c>
      <c r="Q77" s="267">
        <v>440</v>
      </c>
    </row>
    <row r="78" spans="1:17" ht="15" customHeight="1" x14ac:dyDescent="0.25">
      <c r="A78" s="100">
        <v>38</v>
      </c>
      <c r="B78" s="251" t="s">
        <v>145</v>
      </c>
      <c r="C78" s="258" t="s">
        <v>193</v>
      </c>
      <c r="D78" s="258"/>
      <c r="E78" s="250" t="s">
        <v>122</v>
      </c>
      <c r="F78" s="249">
        <v>2024</v>
      </c>
      <c r="G78" s="238">
        <v>16.5</v>
      </c>
      <c r="H78" s="324"/>
      <c r="I78" s="238">
        <v>18.75</v>
      </c>
      <c r="J78" s="300">
        <f>I78-H77</f>
        <v>-0.19999999999999929</v>
      </c>
      <c r="K78" s="238">
        <v>8.1750000000000007</v>
      </c>
      <c r="L78" s="238">
        <v>282.5</v>
      </c>
      <c r="M78" s="238">
        <v>0.13</v>
      </c>
      <c r="N78" s="238">
        <v>7.6750000000000007</v>
      </c>
      <c r="O78" s="238">
        <v>6.79</v>
      </c>
      <c r="P78" s="238">
        <v>3.8990809523809524</v>
      </c>
      <c r="Q78" s="267">
        <v>6875</v>
      </c>
    </row>
    <row r="79" spans="1:17" ht="15" customHeight="1" x14ac:dyDescent="0.3">
      <c r="A79" s="100">
        <v>39</v>
      </c>
      <c r="B79" s="251" t="s">
        <v>145</v>
      </c>
      <c r="C79" s="258" t="s">
        <v>194</v>
      </c>
      <c r="D79" s="258"/>
      <c r="E79" s="248" t="s">
        <v>123</v>
      </c>
      <c r="F79" s="249">
        <v>2024</v>
      </c>
      <c r="G79" s="238">
        <v>16.5</v>
      </c>
      <c r="H79" s="325"/>
      <c r="I79" s="238">
        <v>18.75</v>
      </c>
      <c r="J79" s="300">
        <f>I79-H77</f>
        <v>-0.19999999999999929</v>
      </c>
      <c r="K79" s="238">
        <v>8.1750000000000007</v>
      </c>
      <c r="L79" s="238">
        <v>282.5</v>
      </c>
      <c r="M79" s="238">
        <v>0.13</v>
      </c>
      <c r="N79" s="238">
        <v>7.6750000000000007</v>
      </c>
      <c r="O79" s="238">
        <v>6.79</v>
      </c>
      <c r="P79" s="238">
        <v>3.8990809523809524</v>
      </c>
      <c r="Q79" s="267">
        <v>400</v>
      </c>
    </row>
    <row r="80" spans="1:17" ht="15" customHeight="1" x14ac:dyDescent="0.3">
      <c r="A80" s="100">
        <v>40</v>
      </c>
      <c r="B80" s="251" t="s">
        <v>145</v>
      </c>
      <c r="C80" s="258" t="s">
        <v>195</v>
      </c>
      <c r="D80" s="258"/>
      <c r="E80" s="248" t="s">
        <v>124</v>
      </c>
      <c r="F80" s="249">
        <v>2024</v>
      </c>
      <c r="G80" s="238">
        <v>16.45</v>
      </c>
      <c r="H80" s="323">
        <f>AVERAGE(I80:I82)</f>
        <v>25.5</v>
      </c>
      <c r="I80" s="238">
        <v>23.700000000000003</v>
      </c>
      <c r="J80" s="300">
        <f>I80-H80</f>
        <v>-1.7999999999999972</v>
      </c>
      <c r="K80" s="238">
        <v>7.9</v>
      </c>
      <c r="L80" s="238">
        <v>350.7</v>
      </c>
      <c r="M80" s="238">
        <v>0.13525000000000001</v>
      </c>
      <c r="N80" s="238">
        <v>12.725</v>
      </c>
      <c r="O80" s="238">
        <v>7.1050000000000004</v>
      </c>
      <c r="P80" s="238">
        <v>3.4628333333333332</v>
      </c>
      <c r="Q80" s="267">
        <v>300</v>
      </c>
    </row>
    <row r="81" spans="1:17" ht="15" customHeight="1" x14ac:dyDescent="0.25">
      <c r="A81" s="100">
        <v>41</v>
      </c>
      <c r="B81" s="251" t="s">
        <v>145</v>
      </c>
      <c r="C81" s="258" t="s">
        <v>196</v>
      </c>
      <c r="D81" s="258"/>
      <c r="E81" s="250" t="s">
        <v>125</v>
      </c>
      <c r="F81" s="249">
        <v>2024</v>
      </c>
      <c r="G81" s="238">
        <v>16.8</v>
      </c>
      <c r="H81" s="324"/>
      <c r="I81" s="238">
        <v>23.05</v>
      </c>
      <c r="J81" s="300">
        <f>I81-H80</f>
        <v>-2.4499999999999993</v>
      </c>
      <c r="K81" s="238">
        <v>7.6</v>
      </c>
      <c r="L81" s="238">
        <v>342.1</v>
      </c>
      <c r="M81" s="238">
        <v>0.27265</v>
      </c>
      <c r="N81" s="238">
        <v>11.7</v>
      </c>
      <c r="O81" s="238">
        <v>6.8000000000000007</v>
      </c>
      <c r="P81" s="238">
        <v>3.7497699999999998</v>
      </c>
      <c r="Q81" s="267">
        <v>985</v>
      </c>
    </row>
    <row r="82" spans="1:17" ht="15" customHeight="1" x14ac:dyDescent="0.3">
      <c r="A82" s="100">
        <v>42</v>
      </c>
      <c r="B82" s="251" t="s">
        <v>145</v>
      </c>
      <c r="C82" s="258" t="s">
        <v>197</v>
      </c>
      <c r="D82" s="258"/>
      <c r="E82" s="248" t="s">
        <v>126</v>
      </c>
      <c r="F82" s="249">
        <v>2024</v>
      </c>
      <c r="G82" s="238">
        <v>21</v>
      </c>
      <c r="H82" s="325"/>
      <c r="I82" s="238">
        <v>29.75</v>
      </c>
      <c r="J82" s="300">
        <f>I82-H80</f>
        <v>4.25</v>
      </c>
      <c r="K82" s="238">
        <v>7.625</v>
      </c>
      <c r="L82" s="238">
        <v>305</v>
      </c>
      <c r="M82" s="238">
        <v>0.14924999999999999</v>
      </c>
      <c r="N82" s="238">
        <v>9.8350000000000009</v>
      </c>
      <c r="O82" s="238">
        <v>6.5500000000000007</v>
      </c>
      <c r="P82" s="238">
        <v>5.243266666666667</v>
      </c>
      <c r="Q82" s="267">
        <v>785</v>
      </c>
    </row>
    <row r="83" spans="1:17" ht="15" customHeight="1" x14ac:dyDescent="0.3">
      <c r="A83" s="100">
        <v>43</v>
      </c>
      <c r="B83" s="251" t="s">
        <v>145</v>
      </c>
      <c r="C83" s="258" t="s">
        <v>198</v>
      </c>
      <c r="D83" s="258"/>
      <c r="E83" s="248" t="s">
        <v>127</v>
      </c>
      <c r="F83" s="249">
        <v>2024</v>
      </c>
      <c r="G83" s="238">
        <v>22.299999999999997</v>
      </c>
      <c r="H83" s="323">
        <f>AVERAGE(I83:I85)</f>
        <v>31.366666666666664</v>
      </c>
      <c r="I83" s="238">
        <v>31.4</v>
      </c>
      <c r="J83" s="300">
        <f>I83-H83</f>
        <v>3.3333333333334991E-2</v>
      </c>
      <c r="K83" s="238">
        <v>7.9</v>
      </c>
      <c r="L83" s="238">
        <v>346.5</v>
      </c>
      <c r="M83" s="238">
        <v>0.23899999999999999</v>
      </c>
      <c r="N83" s="238">
        <v>8.2285000000000004</v>
      </c>
      <c r="O83" s="238">
        <v>7.15</v>
      </c>
      <c r="P83" s="238">
        <v>3.5152432000000005</v>
      </c>
      <c r="Q83" s="267">
        <v>1230</v>
      </c>
    </row>
    <row r="84" spans="1:17" ht="15" customHeight="1" x14ac:dyDescent="0.25">
      <c r="A84" s="100">
        <v>44</v>
      </c>
      <c r="B84" s="251" t="s">
        <v>145</v>
      </c>
      <c r="C84" s="258" t="s">
        <v>199</v>
      </c>
      <c r="D84" s="258"/>
      <c r="E84" s="250" t="s">
        <v>128</v>
      </c>
      <c r="F84" s="249">
        <v>2024</v>
      </c>
      <c r="G84" s="238">
        <v>17.399999999999999</v>
      </c>
      <c r="H84" s="324"/>
      <c r="I84" s="238">
        <v>31.35</v>
      </c>
      <c r="J84" s="300">
        <f>I84-H83</f>
        <v>-1.6666666666662167E-2</v>
      </c>
      <c r="K84" s="238">
        <v>7.9350000000000005</v>
      </c>
      <c r="L84" s="238">
        <v>303.75</v>
      </c>
      <c r="M84" s="238">
        <v>8.0250000000000002E-2</v>
      </c>
      <c r="N84" s="238">
        <v>11.705</v>
      </c>
      <c r="O84" s="238">
        <v>6.76</v>
      </c>
      <c r="P84" s="238">
        <v>4.1544000000000008</v>
      </c>
      <c r="Q84" s="267">
        <v>1050</v>
      </c>
    </row>
    <row r="85" spans="1:17" ht="15" customHeight="1" x14ac:dyDescent="0.3">
      <c r="A85" s="100">
        <v>45</v>
      </c>
      <c r="B85" s="251" t="s">
        <v>145</v>
      </c>
      <c r="C85" s="258" t="s">
        <v>200</v>
      </c>
      <c r="D85" s="258"/>
      <c r="E85" s="248" t="s">
        <v>129</v>
      </c>
      <c r="F85" s="249">
        <v>2024</v>
      </c>
      <c r="G85" s="238">
        <v>17.399999999999999</v>
      </c>
      <c r="H85" s="325"/>
      <c r="I85" s="238">
        <v>31.35</v>
      </c>
      <c r="J85" s="300">
        <f>I85-H83</f>
        <v>-1.6666666666662167E-2</v>
      </c>
      <c r="K85" s="238">
        <v>7.9350000000000005</v>
      </c>
      <c r="L85" s="238">
        <v>303.75</v>
      </c>
      <c r="M85" s="238">
        <v>8.0250000000000002E-2</v>
      </c>
      <c r="N85" s="238">
        <v>11.705</v>
      </c>
      <c r="O85" s="238">
        <v>6.76</v>
      </c>
      <c r="P85" s="238">
        <v>4.1544000000000008</v>
      </c>
      <c r="Q85" s="267">
        <v>1000</v>
      </c>
    </row>
    <row r="86" spans="1:17" ht="15" customHeight="1" x14ac:dyDescent="0.3">
      <c r="A86" s="100">
        <v>46</v>
      </c>
      <c r="B86" s="251" t="s">
        <v>145</v>
      </c>
      <c r="C86" s="258" t="s">
        <v>201</v>
      </c>
      <c r="D86" s="258"/>
      <c r="E86" s="248" t="s">
        <v>130</v>
      </c>
      <c r="F86" s="249">
        <v>2024</v>
      </c>
      <c r="G86" s="238">
        <v>16.850000000000001</v>
      </c>
      <c r="H86" s="323">
        <f>AVERAGE(I86:I88)</f>
        <v>23.7</v>
      </c>
      <c r="I86" s="238">
        <v>28</v>
      </c>
      <c r="J86" s="300">
        <f>I86-H86</f>
        <v>4.3000000000000007</v>
      </c>
      <c r="K86" s="238">
        <v>7.7549999999999999</v>
      </c>
      <c r="L86" s="238">
        <v>265.20999999999998</v>
      </c>
      <c r="M86" s="238">
        <v>0.12809999999999999</v>
      </c>
      <c r="N86" s="238">
        <v>6.6955</v>
      </c>
      <c r="O86" s="238">
        <v>7.15</v>
      </c>
      <c r="P86" s="238">
        <v>6.0404520000000002</v>
      </c>
      <c r="Q86" s="267">
        <v>932</v>
      </c>
    </row>
    <row r="87" spans="1:17" ht="15" customHeight="1" x14ac:dyDescent="0.25">
      <c r="A87" s="100">
        <v>47</v>
      </c>
      <c r="B87" s="251" t="s">
        <v>145</v>
      </c>
      <c r="C87" s="258" t="s">
        <v>202</v>
      </c>
      <c r="D87" s="258"/>
      <c r="E87" s="250" t="s">
        <v>131</v>
      </c>
      <c r="F87" s="249">
        <v>2024</v>
      </c>
      <c r="G87" s="237">
        <v>14.55</v>
      </c>
      <c r="H87" s="324"/>
      <c r="I87" s="237">
        <v>23.25</v>
      </c>
      <c r="J87" s="300">
        <f>I87-H86</f>
        <v>-0.44999999999999929</v>
      </c>
      <c r="K87" s="237">
        <v>7.7750000000000004</v>
      </c>
      <c r="L87" s="237">
        <v>266.44</v>
      </c>
      <c r="M87" s="237">
        <v>6.6000000000000003E-2</v>
      </c>
      <c r="N87" s="238">
        <v>7.66</v>
      </c>
      <c r="O87" s="238">
        <v>7.4499999999999993</v>
      </c>
      <c r="P87" s="238">
        <v>6.0549239999999998</v>
      </c>
      <c r="Q87" s="267">
        <v>1225</v>
      </c>
    </row>
    <row r="88" spans="1:17" ht="15" customHeight="1" x14ac:dyDescent="0.3">
      <c r="A88" s="100">
        <v>48</v>
      </c>
      <c r="B88" s="251" t="s">
        <v>145</v>
      </c>
      <c r="C88" s="258" t="s">
        <v>203</v>
      </c>
      <c r="D88" s="258"/>
      <c r="E88" s="248" t="s">
        <v>132</v>
      </c>
      <c r="F88" s="249">
        <v>2024</v>
      </c>
      <c r="G88" s="237">
        <v>9.2850000000000001</v>
      </c>
      <c r="H88" s="325"/>
      <c r="I88" s="237">
        <v>19.850000000000001</v>
      </c>
      <c r="J88" s="300">
        <f>I88-H86</f>
        <v>-3.8499999999999979</v>
      </c>
      <c r="K88" s="237">
        <v>8.0150000000000006</v>
      </c>
      <c r="L88" s="237">
        <v>284.89</v>
      </c>
      <c r="M88" s="237">
        <v>0.14000000000000001</v>
      </c>
      <c r="N88" s="238">
        <v>7.3999999999999995</v>
      </c>
      <c r="O88" s="238">
        <v>7.45</v>
      </c>
      <c r="P88" s="238">
        <v>4.3764399999999997</v>
      </c>
      <c r="Q88" s="267">
        <v>125</v>
      </c>
    </row>
    <row r="89" spans="1:17" ht="18" customHeight="1" x14ac:dyDescent="0.3">
      <c r="G89" s="91"/>
      <c r="H89" s="91"/>
      <c r="I89" s="91"/>
      <c r="J89" s="91"/>
      <c r="K89" s="91"/>
      <c r="L89" s="91"/>
      <c r="M89" s="91"/>
    </row>
    <row r="90" spans="1:17" ht="18" customHeight="1" x14ac:dyDescent="0.3">
      <c r="G90" s="91"/>
      <c r="H90" s="91"/>
      <c r="I90" s="91"/>
      <c r="J90" s="91"/>
      <c r="K90" s="91"/>
      <c r="L90" s="91"/>
      <c r="M90" s="91"/>
    </row>
    <row r="91" spans="1:17" ht="18" customHeight="1" x14ac:dyDescent="0.3">
      <c r="G91" s="91"/>
      <c r="H91" s="91"/>
      <c r="I91" s="91"/>
      <c r="J91" s="91"/>
      <c r="K91" s="91"/>
      <c r="L91" s="91"/>
      <c r="M91" s="91"/>
    </row>
    <row r="92" spans="1:17" ht="18" customHeight="1" x14ac:dyDescent="0.3">
      <c r="G92" s="91"/>
      <c r="H92" s="91"/>
      <c r="I92" s="91"/>
      <c r="J92" s="91"/>
      <c r="K92" s="91"/>
      <c r="L92" s="91"/>
      <c r="M92" s="91"/>
    </row>
    <row r="93" spans="1:17" ht="18" customHeight="1" x14ac:dyDescent="0.3">
      <c r="G93" s="91"/>
      <c r="H93" s="91"/>
      <c r="I93" s="91"/>
      <c r="J93" s="91"/>
      <c r="K93" s="91"/>
      <c r="L93" s="91"/>
      <c r="M93" s="91"/>
    </row>
    <row r="94" spans="1:17" ht="18" customHeight="1" x14ac:dyDescent="0.3">
      <c r="G94" s="91"/>
      <c r="H94" s="91"/>
      <c r="I94" s="91"/>
      <c r="J94" s="91"/>
      <c r="K94" s="91"/>
      <c r="L94" s="91"/>
      <c r="M94" s="91"/>
    </row>
    <row r="95" spans="1:17" ht="18" customHeight="1" x14ac:dyDescent="0.3">
      <c r="G95" s="91"/>
      <c r="H95" s="91"/>
      <c r="I95" s="91"/>
      <c r="J95" s="91"/>
      <c r="K95" s="91"/>
      <c r="L95" s="91"/>
      <c r="M95" s="91"/>
    </row>
    <row r="96" spans="1:17" ht="18" customHeight="1" x14ac:dyDescent="0.3">
      <c r="G96" s="91"/>
      <c r="H96" s="91"/>
      <c r="I96" s="91"/>
      <c r="J96" s="91"/>
      <c r="K96" s="91"/>
      <c r="L96" s="91"/>
      <c r="M96" s="91"/>
    </row>
    <row r="97" spans="7:13" ht="18" customHeight="1" x14ac:dyDescent="0.3">
      <c r="G97" s="91"/>
      <c r="H97" s="91"/>
      <c r="I97" s="91"/>
      <c r="J97" s="91"/>
      <c r="K97" s="91"/>
      <c r="L97" s="91"/>
      <c r="M97" s="91"/>
    </row>
    <row r="98" spans="7:13" ht="18" customHeight="1" x14ac:dyDescent="0.3">
      <c r="G98" s="91"/>
      <c r="H98" s="91"/>
      <c r="I98" s="91"/>
      <c r="J98" s="91"/>
      <c r="K98" s="91"/>
      <c r="L98" s="91"/>
      <c r="M98" s="91"/>
    </row>
    <row r="99" spans="7:13" ht="18" customHeight="1" x14ac:dyDescent="0.3">
      <c r="G99" s="91"/>
      <c r="H99" s="91"/>
      <c r="I99" s="91"/>
      <c r="J99" s="91"/>
      <c r="K99" s="91"/>
      <c r="L99" s="91"/>
      <c r="M99" s="91"/>
    </row>
    <row r="100" spans="7:13" ht="18" customHeight="1" x14ac:dyDescent="0.3">
      <c r="G100" s="91"/>
      <c r="H100" s="91"/>
      <c r="I100" s="91"/>
      <c r="J100" s="91"/>
      <c r="K100" s="91"/>
      <c r="L100" s="91"/>
      <c r="M100" s="91"/>
    </row>
    <row r="101" spans="7:13" ht="18" customHeight="1" x14ac:dyDescent="0.3">
      <c r="G101" s="91"/>
      <c r="H101" s="91"/>
      <c r="I101" s="91"/>
      <c r="J101" s="91"/>
      <c r="K101" s="91"/>
      <c r="L101" s="91"/>
      <c r="M101" s="91"/>
    </row>
    <row r="102" spans="7:13" ht="18" customHeight="1" x14ac:dyDescent="0.3">
      <c r="G102" s="91"/>
      <c r="H102" s="91"/>
      <c r="I102" s="91"/>
      <c r="J102" s="91"/>
      <c r="K102" s="91"/>
      <c r="L102" s="91"/>
      <c r="M102" s="91"/>
    </row>
    <row r="103" spans="7:13" ht="18" customHeight="1" x14ac:dyDescent="0.3">
      <c r="G103" s="91"/>
      <c r="H103" s="91"/>
      <c r="I103" s="91"/>
      <c r="J103" s="91"/>
      <c r="K103" s="91"/>
      <c r="L103" s="91"/>
      <c r="M103" s="91"/>
    </row>
    <row r="104" spans="7:13" ht="18" customHeight="1" x14ac:dyDescent="0.3">
      <c r="G104" s="91"/>
      <c r="H104" s="91"/>
      <c r="I104" s="91"/>
      <c r="J104" s="91"/>
      <c r="K104" s="91"/>
      <c r="L104" s="91"/>
      <c r="M104" s="91"/>
    </row>
    <row r="105" spans="7:13" ht="18" customHeight="1" x14ac:dyDescent="0.3">
      <c r="G105" s="91"/>
      <c r="H105" s="91"/>
      <c r="I105" s="91"/>
      <c r="J105" s="91"/>
      <c r="K105" s="91"/>
      <c r="L105" s="91"/>
      <c r="M105" s="91"/>
    </row>
    <row r="106" spans="7:13" ht="18" customHeight="1" x14ac:dyDescent="0.3">
      <c r="G106" s="91"/>
      <c r="H106" s="91"/>
      <c r="I106" s="91"/>
      <c r="J106" s="91"/>
      <c r="K106" s="91"/>
      <c r="L106" s="91"/>
      <c r="M106" s="91"/>
    </row>
    <row r="107" spans="7:13" ht="18" customHeight="1" x14ac:dyDescent="0.3">
      <c r="G107" s="91"/>
      <c r="H107" s="91"/>
      <c r="I107" s="91"/>
      <c r="J107" s="91"/>
      <c r="K107" s="91"/>
      <c r="L107" s="91"/>
      <c r="M107" s="91"/>
    </row>
    <row r="108" spans="7:13" ht="18" customHeight="1" x14ac:dyDescent="0.3">
      <c r="G108" s="91"/>
      <c r="H108" s="91"/>
      <c r="I108" s="91"/>
      <c r="J108" s="91"/>
      <c r="K108" s="91"/>
      <c r="L108" s="91"/>
      <c r="M108" s="91"/>
    </row>
    <row r="109" spans="7:13" ht="18" customHeight="1" x14ac:dyDescent="0.3">
      <c r="G109" s="91"/>
      <c r="H109" s="91"/>
      <c r="I109" s="91"/>
      <c r="J109" s="91"/>
      <c r="K109" s="91"/>
      <c r="L109" s="91"/>
      <c r="M109" s="91"/>
    </row>
    <row r="110" spans="7:13" ht="18" customHeight="1" x14ac:dyDescent="0.3">
      <c r="G110" s="91"/>
      <c r="H110" s="91"/>
      <c r="I110" s="91"/>
      <c r="J110" s="91"/>
      <c r="K110" s="91"/>
      <c r="L110" s="91"/>
      <c r="M110" s="91"/>
    </row>
    <row r="111" spans="7:13" ht="18" customHeight="1" x14ac:dyDescent="0.3">
      <c r="G111" s="91"/>
      <c r="H111" s="91"/>
      <c r="I111" s="91"/>
      <c r="J111" s="91"/>
      <c r="K111" s="91"/>
      <c r="L111" s="91"/>
      <c r="M111" s="91"/>
    </row>
    <row r="112" spans="7:13" ht="18" customHeight="1" x14ac:dyDescent="0.3">
      <c r="G112" s="91"/>
      <c r="H112" s="91"/>
      <c r="I112" s="91"/>
      <c r="J112" s="91"/>
      <c r="K112" s="91"/>
      <c r="L112" s="91"/>
      <c r="M112" s="91"/>
    </row>
    <row r="113" spans="7:13" ht="18" customHeight="1" x14ac:dyDescent="0.3">
      <c r="G113" s="91"/>
      <c r="H113" s="91"/>
      <c r="I113" s="91"/>
      <c r="J113" s="91"/>
      <c r="K113" s="91"/>
      <c r="L113" s="91"/>
      <c r="M113" s="91"/>
    </row>
    <row r="114" spans="7:13" ht="18" customHeight="1" x14ac:dyDescent="0.3">
      <c r="G114" s="91"/>
      <c r="H114" s="91"/>
      <c r="I114" s="91"/>
      <c r="J114" s="91"/>
      <c r="K114" s="91"/>
      <c r="L114" s="91"/>
      <c r="M114" s="91"/>
    </row>
    <row r="115" spans="7:13" ht="18" customHeight="1" x14ac:dyDescent="0.3">
      <c r="G115" s="91"/>
      <c r="H115" s="91"/>
      <c r="I115" s="91"/>
      <c r="J115" s="91"/>
      <c r="K115" s="91"/>
      <c r="L115" s="91"/>
      <c r="M115" s="91"/>
    </row>
    <row r="116" spans="7:13" ht="18" customHeight="1" x14ac:dyDescent="0.3">
      <c r="G116" s="91"/>
      <c r="H116" s="91"/>
      <c r="I116" s="91"/>
      <c r="J116" s="91"/>
      <c r="K116" s="91"/>
      <c r="L116" s="91"/>
      <c r="M116" s="91"/>
    </row>
    <row r="117" spans="7:13" ht="18" customHeight="1" x14ac:dyDescent="0.3">
      <c r="G117" s="91"/>
      <c r="H117" s="91"/>
      <c r="I117" s="91"/>
      <c r="J117" s="91"/>
      <c r="K117" s="91"/>
      <c r="L117" s="91"/>
      <c r="M117" s="91"/>
    </row>
    <row r="118" spans="7:13" ht="18" customHeight="1" x14ac:dyDescent="0.3">
      <c r="G118" s="91"/>
      <c r="H118" s="91"/>
      <c r="I118" s="91"/>
      <c r="J118" s="91"/>
      <c r="K118" s="91"/>
      <c r="L118" s="91"/>
      <c r="M118" s="91"/>
    </row>
    <row r="119" spans="7:13" ht="18" customHeight="1" x14ac:dyDescent="0.3">
      <c r="G119" s="91"/>
      <c r="H119" s="91"/>
      <c r="I119" s="91"/>
      <c r="J119" s="91"/>
      <c r="K119" s="91"/>
      <c r="L119" s="91"/>
      <c r="M119" s="91"/>
    </row>
    <row r="120" spans="7:13" ht="18" customHeight="1" x14ac:dyDescent="0.3">
      <c r="G120" s="91"/>
      <c r="H120" s="91"/>
      <c r="I120" s="91"/>
      <c r="J120" s="91"/>
      <c r="K120" s="91"/>
      <c r="L120" s="91"/>
      <c r="M120" s="91"/>
    </row>
    <row r="121" spans="7:13" ht="18" customHeight="1" x14ac:dyDescent="0.3">
      <c r="G121" s="91"/>
      <c r="H121" s="91"/>
      <c r="I121" s="91"/>
      <c r="J121" s="91"/>
      <c r="K121" s="91"/>
      <c r="L121" s="91"/>
      <c r="M121" s="91"/>
    </row>
    <row r="122" spans="7:13" ht="18" customHeight="1" x14ac:dyDescent="0.3">
      <c r="G122" s="91"/>
      <c r="H122" s="91"/>
      <c r="I122" s="91"/>
      <c r="J122" s="91"/>
      <c r="K122" s="91"/>
      <c r="L122" s="91"/>
      <c r="M122" s="91"/>
    </row>
    <row r="123" spans="7:13" ht="18" customHeight="1" x14ac:dyDescent="0.3">
      <c r="G123" s="91"/>
      <c r="H123" s="91"/>
      <c r="I123" s="91"/>
      <c r="J123" s="91"/>
      <c r="K123" s="91"/>
      <c r="L123" s="91"/>
      <c r="M123" s="91"/>
    </row>
    <row r="124" spans="7:13" ht="18" customHeight="1" x14ac:dyDescent="0.3">
      <c r="G124" s="91"/>
      <c r="H124" s="91"/>
      <c r="I124" s="91"/>
      <c r="J124" s="91"/>
      <c r="K124" s="91"/>
      <c r="L124" s="91"/>
      <c r="M124" s="91"/>
    </row>
    <row r="125" spans="7:13" ht="18" customHeight="1" x14ac:dyDescent="0.3">
      <c r="G125" s="91"/>
      <c r="H125" s="91"/>
      <c r="I125" s="91"/>
      <c r="J125" s="91"/>
      <c r="K125" s="91"/>
      <c r="L125" s="91"/>
      <c r="M125" s="91"/>
    </row>
    <row r="126" spans="7:13" ht="18" customHeight="1" x14ac:dyDescent="0.3">
      <c r="G126" s="91"/>
      <c r="H126" s="91"/>
      <c r="I126" s="91"/>
      <c r="J126" s="91"/>
      <c r="K126" s="91"/>
      <c r="L126" s="91"/>
      <c r="M126" s="91"/>
    </row>
    <row r="127" spans="7:13" ht="18" customHeight="1" x14ac:dyDescent="0.3">
      <c r="G127" s="91"/>
      <c r="H127" s="91"/>
      <c r="I127" s="91"/>
      <c r="J127" s="91"/>
      <c r="K127" s="91"/>
      <c r="L127" s="91"/>
      <c r="M127" s="91"/>
    </row>
    <row r="128" spans="7:13" ht="18" customHeight="1" x14ac:dyDescent="0.3">
      <c r="G128" s="91"/>
      <c r="H128" s="91"/>
      <c r="I128" s="91"/>
      <c r="J128" s="91"/>
      <c r="K128" s="91"/>
      <c r="L128" s="91"/>
      <c r="M128" s="91"/>
    </row>
    <row r="129" spans="7:13" ht="18" customHeight="1" x14ac:dyDescent="0.3">
      <c r="G129" s="91"/>
      <c r="H129" s="91"/>
      <c r="I129" s="91"/>
      <c r="J129" s="91"/>
      <c r="K129" s="91"/>
      <c r="L129" s="91"/>
      <c r="M129" s="91"/>
    </row>
    <row r="130" spans="7:13" ht="18" customHeight="1" x14ac:dyDescent="0.3">
      <c r="G130" s="91"/>
      <c r="H130" s="91"/>
      <c r="I130" s="91"/>
      <c r="J130" s="91"/>
      <c r="K130" s="91"/>
      <c r="L130" s="91"/>
      <c r="M130" s="91"/>
    </row>
    <row r="131" spans="7:13" ht="18" customHeight="1" x14ac:dyDescent="0.3">
      <c r="G131" s="91"/>
      <c r="H131" s="91"/>
      <c r="I131" s="91"/>
      <c r="J131" s="91"/>
      <c r="K131" s="91"/>
      <c r="L131" s="91"/>
      <c r="M131" s="91"/>
    </row>
    <row r="132" spans="7:13" ht="18" customHeight="1" x14ac:dyDescent="0.3">
      <c r="G132" s="91"/>
      <c r="H132" s="91"/>
      <c r="I132" s="91"/>
      <c r="J132" s="91"/>
      <c r="K132" s="91"/>
      <c r="L132" s="91"/>
      <c r="M132" s="91"/>
    </row>
    <row r="133" spans="7:13" ht="18" customHeight="1" x14ac:dyDescent="0.3">
      <c r="G133" s="91"/>
      <c r="H133" s="91"/>
      <c r="I133" s="91"/>
      <c r="J133" s="91"/>
      <c r="K133" s="91"/>
      <c r="L133" s="91"/>
      <c r="M133" s="91"/>
    </row>
    <row r="134" spans="7:13" ht="18" customHeight="1" x14ac:dyDescent="0.3">
      <c r="G134" s="91"/>
      <c r="H134" s="91"/>
      <c r="I134" s="91"/>
      <c r="J134" s="91"/>
      <c r="K134" s="91"/>
      <c r="L134" s="91"/>
      <c r="M134" s="91"/>
    </row>
    <row r="135" spans="7:13" ht="18" customHeight="1" x14ac:dyDescent="0.3">
      <c r="G135" s="91"/>
      <c r="H135" s="91"/>
      <c r="I135" s="91"/>
      <c r="J135" s="91"/>
      <c r="K135" s="91"/>
      <c r="L135" s="91"/>
      <c r="M135" s="91"/>
    </row>
    <row r="136" spans="7:13" ht="18" customHeight="1" x14ac:dyDescent="0.3">
      <c r="G136" s="91"/>
      <c r="H136" s="91"/>
      <c r="I136" s="91"/>
      <c r="J136" s="91"/>
      <c r="K136" s="91"/>
      <c r="L136" s="91"/>
      <c r="M136" s="91"/>
    </row>
    <row r="137" spans="7:13" ht="18" customHeight="1" x14ac:dyDescent="0.3">
      <c r="G137" s="91"/>
      <c r="H137" s="91"/>
      <c r="I137" s="91"/>
      <c r="J137" s="91"/>
      <c r="K137" s="91"/>
      <c r="L137" s="91"/>
      <c r="M137" s="91"/>
    </row>
    <row r="138" spans="7:13" ht="18" customHeight="1" x14ac:dyDescent="0.3">
      <c r="G138" s="91"/>
      <c r="H138" s="91"/>
      <c r="I138" s="91"/>
      <c r="J138" s="91"/>
      <c r="K138" s="91"/>
      <c r="L138" s="91"/>
      <c r="M138" s="91"/>
    </row>
    <row r="139" spans="7:13" ht="18" customHeight="1" x14ac:dyDescent="0.3">
      <c r="G139" s="91"/>
      <c r="H139" s="91"/>
      <c r="I139" s="91"/>
      <c r="J139" s="91"/>
      <c r="K139" s="91"/>
      <c r="L139" s="91"/>
      <c r="M139" s="91"/>
    </row>
    <row r="140" spans="7:13" ht="18" customHeight="1" x14ac:dyDescent="0.3">
      <c r="G140" s="91"/>
      <c r="H140" s="91"/>
      <c r="I140" s="91"/>
      <c r="J140" s="91"/>
      <c r="K140" s="91"/>
      <c r="L140" s="91"/>
      <c r="M140" s="91"/>
    </row>
    <row r="141" spans="7:13" ht="18" customHeight="1" x14ac:dyDescent="0.3">
      <c r="G141" s="91"/>
      <c r="H141" s="91"/>
      <c r="I141" s="91"/>
      <c r="J141" s="91"/>
      <c r="K141" s="91"/>
      <c r="L141" s="91"/>
      <c r="M141" s="91"/>
    </row>
    <row r="142" spans="7:13" ht="18" customHeight="1" x14ac:dyDescent="0.3">
      <c r="G142" s="91"/>
      <c r="H142" s="91"/>
      <c r="I142" s="91"/>
      <c r="J142" s="91"/>
      <c r="K142" s="91"/>
      <c r="L142" s="91"/>
      <c r="M142" s="91"/>
    </row>
    <row r="143" spans="7:13" ht="18" customHeight="1" x14ac:dyDescent="0.3">
      <c r="G143" s="91"/>
      <c r="H143" s="91"/>
      <c r="I143" s="91"/>
      <c r="J143" s="91"/>
      <c r="K143" s="91"/>
      <c r="L143" s="91"/>
      <c r="M143" s="91"/>
    </row>
    <row r="144" spans="7:13" ht="18" customHeight="1" x14ac:dyDescent="0.3">
      <c r="G144" s="91"/>
      <c r="H144" s="91"/>
      <c r="I144" s="91"/>
      <c r="J144" s="91"/>
      <c r="K144" s="91"/>
      <c r="L144" s="91"/>
      <c r="M144" s="91"/>
    </row>
    <row r="145" spans="7:13" ht="18" customHeight="1" x14ac:dyDescent="0.3">
      <c r="G145" s="91"/>
      <c r="H145" s="91"/>
      <c r="I145" s="91"/>
      <c r="J145" s="91"/>
      <c r="K145" s="91"/>
      <c r="L145" s="91"/>
      <c r="M145" s="91"/>
    </row>
    <row r="146" spans="7:13" ht="18" customHeight="1" x14ac:dyDescent="0.3">
      <c r="G146" s="91"/>
      <c r="H146" s="91"/>
      <c r="I146" s="91"/>
      <c r="J146" s="91"/>
      <c r="K146" s="91"/>
      <c r="L146" s="91"/>
      <c r="M146" s="91"/>
    </row>
    <row r="147" spans="7:13" ht="18" customHeight="1" x14ac:dyDescent="0.3">
      <c r="G147" s="91"/>
      <c r="H147" s="91"/>
      <c r="I147" s="91"/>
      <c r="J147" s="91"/>
      <c r="K147" s="91"/>
      <c r="L147" s="91"/>
      <c r="M147" s="91"/>
    </row>
    <row r="148" spans="7:13" ht="18" customHeight="1" x14ac:dyDescent="0.3">
      <c r="G148" s="91"/>
      <c r="H148" s="91"/>
      <c r="I148" s="91"/>
      <c r="J148" s="91"/>
      <c r="K148" s="91"/>
      <c r="L148" s="91"/>
      <c r="M148" s="91"/>
    </row>
    <row r="149" spans="7:13" ht="18" customHeight="1" x14ac:dyDescent="0.3">
      <c r="G149" s="91"/>
      <c r="H149" s="91"/>
      <c r="I149" s="91"/>
      <c r="J149" s="91"/>
      <c r="K149" s="91"/>
      <c r="L149" s="91"/>
      <c r="M149" s="91"/>
    </row>
    <row r="150" spans="7:13" ht="18" customHeight="1" x14ac:dyDescent="0.3">
      <c r="G150" s="91"/>
      <c r="H150" s="91"/>
      <c r="I150" s="91"/>
      <c r="J150" s="91"/>
      <c r="K150" s="91"/>
      <c r="L150" s="91"/>
      <c r="M150" s="91"/>
    </row>
    <row r="151" spans="7:13" ht="18" customHeight="1" x14ac:dyDescent="0.3">
      <c r="G151" s="91"/>
      <c r="H151" s="91"/>
      <c r="I151" s="91"/>
      <c r="J151" s="91"/>
      <c r="K151" s="91"/>
      <c r="L151" s="91"/>
      <c r="M151" s="91"/>
    </row>
    <row r="152" spans="7:13" ht="18" customHeight="1" x14ac:dyDescent="0.3">
      <c r="G152" s="91"/>
      <c r="H152" s="91"/>
      <c r="I152" s="91"/>
      <c r="J152" s="91"/>
      <c r="K152" s="91"/>
      <c r="L152" s="91"/>
      <c r="M152" s="91"/>
    </row>
    <row r="153" spans="7:13" ht="18" customHeight="1" x14ac:dyDescent="0.3">
      <c r="G153" s="91"/>
      <c r="H153" s="91"/>
      <c r="I153" s="91"/>
      <c r="J153" s="91"/>
      <c r="K153" s="91"/>
      <c r="L153" s="91"/>
      <c r="M153" s="91"/>
    </row>
    <row r="154" spans="7:13" ht="18" customHeight="1" x14ac:dyDescent="0.3">
      <c r="G154" s="91"/>
      <c r="H154" s="91"/>
      <c r="I154" s="91"/>
      <c r="J154" s="91"/>
      <c r="K154" s="91"/>
      <c r="L154" s="91"/>
      <c r="M154" s="91"/>
    </row>
    <row r="155" spans="7:13" ht="18" customHeight="1" x14ac:dyDescent="0.3">
      <c r="G155" s="91"/>
      <c r="H155" s="91"/>
      <c r="I155" s="91"/>
      <c r="J155" s="91"/>
      <c r="K155" s="91"/>
      <c r="L155" s="91"/>
      <c r="M155" s="91"/>
    </row>
    <row r="156" spans="7:13" ht="18" customHeight="1" x14ac:dyDescent="0.3">
      <c r="G156" s="91"/>
      <c r="H156" s="91"/>
      <c r="I156" s="91"/>
      <c r="J156" s="91"/>
      <c r="K156" s="91"/>
      <c r="L156" s="91"/>
      <c r="M156" s="91"/>
    </row>
    <row r="157" spans="7:13" ht="18" customHeight="1" x14ac:dyDescent="0.3">
      <c r="G157" s="91"/>
      <c r="H157" s="91"/>
      <c r="I157" s="91"/>
      <c r="J157" s="91"/>
      <c r="K157" s="91"/>
      <c r="L157" s="91"/>
      <c r="M157" s="91"/>
    </row>
    <row r="158" spans="7:13" ht="18" customHeight="1" x14ac:dyDescent="0.3">
      <c r="G158" s="91"/>
      <c r="H158" s="91"/>
      <c r="I158" s="91"/>
      <c r="J158" s="91"/>
      <c r="K158" s="91"/>
      <c r="L158" s="91"/>
      <c r="M158" s="91"/>
    </row>
    <row r="159" spans="7:13" ht="18" customHeight="1" x14ac:dyDescent="0.3">
      <c r="G159" s="91"/>
      <c r="H159" s="91"/>
      <c r="I159" s="91"/>
      <c r="J159" s="91"/>
      <c r="K159" s="91"/>
      <c r="L159" s="91"/>
      <c r="M159" s="91"/>
    </row>
    <row r="160" spans="7:13" ht="18" customHeight="1" x14ac:dyDescent="0.3">
      <c r="G160" s="91"/>
      <c r="H160" s="91"/>
      <c r="I160" s="91"/>
      <c r="J160" s="91"/>
      <c r="K160" s="91"/>
      <c r="L160" s="91"/>
      <c r="M160" s="91"/>
    </row>
    <row r="161" spans="7:13" ht="18" customHeight="1" x14ac:dyDescent="0.3">
      <c r="G161" s="91"/>
      <c r="H161" s="91"/>
      <c r="I161" s="91"/>
      <c r="J161" s="91"/>
      <c r="K161" s="91"/>
      <c r="L161" s="91"/>
      <c r="M161" s="91"/>
    </row>
    <row r="162" spans="7:13" ht="18" customHeight="1" x14ac:dyDescent="0.3">
      <c r="G162" s="91"/>
      <c r="H162" s="91"/>
      <c r="I162" s="91"/>
      <c r="J162" s="91"/>
      <c r="K162" s="91"/>
      <c r="L162" s="91"/>
      <c r="M162" s="91"/>
    </row>
    <row r="163" spans="7:13" ht="18" customHeight="1" x14ac:dyDescent="0.3">
      <c r="G163" s="91"/>
      <c r="H163" s="91"/>
      <c r="I163" s="91"/>
      <c r="J163" s="91"/>
      <c r="K163" s="91"/>
      <c r="L163" s="91"/>
      <c r="M163" s="91"/>
    </row>
    <row r="164" spans="7:13" ht="18" customHeight="1" x14ac:dyDescent="0.3">
      <c r="G164" s="91"/>
      <c r="H164" s="91"/>
      <c r="I164" s="91"/>
      <c r="J164" s="91"/>
      <c r="K164" s="91"/>
      <c r="L164" s="91"/>
      <c r="M164" s="91"/>
    </row>
    <row r="165" spans="7:13" ht="18" customHeight="1" x14ac:dyDescent="0.3">
      <c r="G165" s="91"/>
      <c r="H165" s="91"/>
      <c r="I165" s="91"/>
      <c r="J165" s="91"/>
      <c r="K165" s="91"/>
      <c r="L165" s="91"/>
      <c r="M165" s="91"/>
    </row>
    <row r="166" spans="7:13" ht="18" customHeight="1" x14ac:dyDescent="0.3">
      <c r="G166" s="91"/>
      <c r="H166" s="91"/>
      <c r="I166" s="91"/>
      <c r="J166" s="91"/>
      <c r="K166" s="91"/>
      <c r="L166" s="91"/>
      <c r="M166" s="91"/>
    </row>
    <row r="167" spans="7:13" ht="18" customHeight="1" x14ac:dyDescent="0.3">
      <c r="G167" s="91"/>
      <c r="H167" s="91"/>
      <c r="I167" s="91"/>
      <c r="J167" s="91"/>
      <c r="K167" s="91"/>
      <c r="L167" s="91"/>
      <c r="M167" s="91"/>
    </row>
    <row r="168" spans="7:13" ht="18" customHeight="1" x14ac:dyDescent="0.3">
      <c r="G168" s="91"/>
      <c r="H168" s="91"/>
      <c r="I168" s="91"/>
      <c r="J168" s="91"/>
      <c r="K168" s="91"/>
      <c r="L168" s="91"/>
      <c r="M168" s="91"/>
    </row>
    <row r="169" spans="7:13" ht="18" customHeight="1" x14ac:dyDescent="0.3">
      <c r="G169" s="91"/>
      <c r="H169" s="91"/>
      <c r="I169" s="91"/>
      <c r="J169" s="91"/>
      <c r="K169" s="91"/>
      <c r="L169" s="91"/>
      <c r="M169" s="91"/>
    </row>
    <row r="170" spans="7:13" ht="18" customHeight="1" x14ac:dyDescent="0.3">
      <c r="G170" s="91"/>
      <c r="H170" s="91"/>
      <c r="I170" s="91"/>
      <c r="J170" s="91"/>
      <c r="K170" s="91"/>
      <c r="L170" s="91"/>
      <c r="M170" s="91"/>
    </row>
    <row r="171" spans="7:13" ht="18" customHeight="1" x14ac:dyDescent="0.3">
      <c r="G171" s="91"/>
      <c r="H171" s="91"/>
      <c r="I171" s="91"/>
      <c r="J171" s="91"/>
      <c r="K171" s="91"/>
      <c r="L171" s="91"/>
      <c r="M171" s="91"/>
    </row>
    <row r="172" spans="7:13" ht="18" customHeight="1" x14ac:dyDescent="0.3">
      <c r="G172" s="91"/>
      <c r="H172" s="91"/>
      <c r="I172" s="91"/>
      <c r="J172" s="91"/>
      <c r="K172" s="91"/>
      <c r="L172" s="91"/>
      <c r="M172" s="91"/>
    </row>
    <row r="173" spans="7:13" ht="18" customHeight="1" x14ac:dyDescent="0.3">
      <c r="G173" s="91"/>
      <c r="H173" s="91"/>
      <c r="I173" s="91"/>
      <c r="J173" s="91"/>
      <c r="K173" s="91"/>
      <c r="L173" s="91"/>
      <c r="M173" s="91"/>
    </row>
    <row r="174" spans="7:13" ht="18" customHeight="1" x14ac:dyDescent="0.3">
      <c r="G174" s="91"/>
      <c r="H174" s="91"/>
      <c r="I174" s="91"/>
      <c r="J174" s="91"/>
      <c r="K174" s="91"/>
      <c r="L174" s="91"/>
      <c r="M174" s="91"/>
    </row>
    <row r="175" spans="7:13" ht="18" customHeight="1" x14ac:dyDescent="0.3"/>
    <row r="176" spans="7:13" ht="18" customHeight="1" x14ac:dyDescent="0.3"/>
    <row r="177" ht="18" customHeight="1" x14ac:dyDescent="0.3"/>
    <row r="178" ht="18" customHeight="1" x14ac:dyDescent="0.3"/>
    <row r="179" ht="18" customHeight="1" x14ac:dyDescent="0.3"/>
    <row r="180" ht="18" customHeight="1" x14ac:dyDescent="0.3"/>
    <row r="181" ht="18" customHeight="1" x14ac:dyDescent="0.3"/>
    <row r="182" ht="18" customHeight="1" x14ac:dyDescent="0.3"/>
    <row r="183" ht="18" customHeight="1" x14ac:dyDescent="0.3"/>
    <row r="184" ht="18" customHeight="1" x14ac:dyDescent="0.3"/>
    <row r="185" ht="18" customHeight="1" x14ac:dyDescent="0.3"/>
    <row r="186" ht="18" customHeight="1" x14ac:dyDescent="0.3"/>
    <row r="187" ht="18" customHeight="1" x14ac:dyDescent="0.3"/>
    <row r="188" ht="18" customHeight="1" x14ac:dyDescent="0.3"/>
    <row r="189" ht="18" customHeight="1" x14ac:dyDescent="0.3"/>
    <row r="190" ht="18" customHeight="1" x14ac:dyDescent="0.3"/>
    <row r="191" ht="18" customHeight="1" x14ac:dyDescent="0.3"/>
    <row r="192" ht="18" customHeight="1" x14ac:dyDescent="0.3"/>
    <row r="193" ht="18" customHeight="1" x14ac:dyDescent="0.3"/>
    <row r="194" ht="18" customHeight="1" x14ac:dyDescent="0.3"/>
    <row r="195" ht="18" customHeight="1" x14ac:dyDescent="0.3"/>
    <row r="196" ht="18" customHeight="1" x14ac:dyDescent="0.3"/>
    <row r="197" ht="18" customHeight="1" x14ac:dyDescent="0.3"/>
    <row r="198" ht="18" customHeight="1" x14ac:dyDescent="0.3"/>
    <row r="199" ht="18" customHeight="1" x14ac:dyDescent="0.3"/>
    <row r="200" ht="18" customHeight="1" x14ac:dyDescent="0.3"/>
    <row r="201" ht="18" customHeight="1" x14ac:dyDescent="0.3"/>
    <row r="202" ht="18" customHeight="1" x14ac:dyDescent="0.3"/>
    <row r="203" ht="18" customHeight="1" x14ac:dyDescent="0.3"/>
    <row r="204" ht="18" customHeight="1" x14ac:dyDescent="0.3"/>
    <row r="205" ht="18" customHeight="1" x14ac:dyDescent="0.3"/>
    <row r="206" ht="18" customHeight="1" x14ac:dyDescent="0.3"/>
    <row r="207" ht="18" customHeight="1" x14ac:dyDescent="0.3"/>
    <row r="208" ht="18" customHeight="1" x14ac:dyDescent="0.3"/>
    <row r="209" ht="18" customHeight="1" x14ac:dyDescent="0.3"/>
    <row r="210" ht="18" customHeight="1" x14ac:dyDescent="0.3"/>
    <row r="211" ht="18" customHeight="1" x14ac:dyDescent="0.3"/>
    <row r="212" ht="18" customHeight="1" x14ac:dyDescent="0.3"/>
    <row r="213" ht="18" customHeight="1" x14ac:dyDescent="0.3"/>
    <row r="214" ht="18" customHeight="1" x14ac:dyDescent="0.3"/>
    <row r="215" ht="18" customHeight="1" x14ac:dyDescent="0.3"/>
    <row r="216" ht="18" customHeight="1" x14ac:dyDescent="0.3"/>
    <row r="217" ht="18" customHeight="1" x14ac:dyDescent="0.3"/>
    <row r="218" ht="18" customHeight="1" x14ac:dyDescent="0.3"/>
    <row r="219" ht="18" customHeight="1" x14ac:dyDescent="0.3"/>
    <row r="220" ht="18" customHeight="1" x14ac:dyDescent="0.3"/>
    <row r="221" ht="18" customHeight="1" x14ac:dyDescent="0.3"/>
    <row r="222" ht="18" customHeight="1" x14ac:dyDescent="0.3"/>
    <row r="223" ht="18" customHeight="1" x14ac:dyDescent="0.3"/>
    <row r="224" ht="18" customHeight="1" x14ac:dyDescent="0.3"/>
    <row r="225" ht="18" customHeight="1" x14ac:dyDescent="0.3"/>
    <row r="226" ht="18" customHeight="1" x14ac:dyDescent="0.3"/>
    <row r="227" ht="18" customHeight="1" x14ac:dyDescent="0.3"/>
    <row r="228" ht="18" customHeight="1" x14ac:dyDescent="0.3"/>
    <row r="229" ht="18" customHeight="1" x14ac:dyDescent="0.3"/>
    <row r="230" ht="18" customHeight="1" x14ac:dyDescent="0.3"/>
    <row r="231" ht="18" customHeight="1" x14ac:dyDescent="0.3"/>
    <row r="232" ht="18" customHeight="1" x14ac:dyDescent="0.3"/>
    <row r="233" ht="18" customHeight="1" x14ac:dyDescent="0.3"/>
    <row r="234" ht="18" customHeight="1" x14ac:dyDescent="0.3"/>
    <row r="235" ht="18" customHeight="1" x14ac:dyDescent="0.3"/>
    <row r="236" ht="18" customHeight="1" x14ac:dyDescent="0.3"/>
    <row r="237" ht="18" customHeight="1" x14ac:dyDescent="0.3"/>
    <row r="238" ht="18" customHeight="1" x14ac:dyDescent="0.3"/>
    <row r="239" ht="18" customHeight="1" x14ac:dyDescent="0.3"/>
    <row r="240" ht="18" customHeight="1" x14ac:dyDescent="0.3"/>
    <row r="241" ht="18" customHeight="1" x14ac:dyDescent="0.3"/>
    <row r="242" ht="18" customHeight="1" x14ac:dyDescent="0.3"/>
    <row r="243" ht="18" customHeight="1" x14ac:dyDescent="0.3"/>
    <row r="244" ht="18" customHeight="1" x14ac:dyDescent="0.3"/>
    <row r="245" ht="18" customHeight="1" x14ac:dyDescent="0.3"/>
    <row r="246" ht="18" customHeight="1" x14ac:dyDescent="0.3"/>
    <row r="247" ht="18" customHeight="1" x14ac:dyDescent="0.3"/>
    <row r="248" ht="18" customHeight="1" x14ac:dyDescent="0.3"/>
    <row r="249" ht="18" customHeight="1" x14ac:dyDescent="0.3"/>
    <row r="250" ht="18" customHeight="1" x14ac:dyDescent="0.3"/>
    <row r="251" ht="18" customHeight="1" x14ac:dyDescent="0.3"/>
    <row r="252" ht="18" customHeight="1" x14ac:dyDescent="0.3"/>
    <row r="253" ht="18" customHeight="1" x14ac:dyDescent="0.3"/>
    <row r="254" ht="18" customHeight="1" x14ac:dyDescent="0.3"/>
    <row r="255" ht="18" customHeight="1" x14ac:dyDescent="0.3"/>
    <row r="256" ht="18" customHeight="1" x14ac:dyDescent="0.3"/>
    <row r="257" ht="18" customHeight="1" x14ac:dyDescent="0.3"/>
    <row r="258" ht="18" customHeight="1" x14ac:dyDescent="0.3"/>
    <row r="259" ht="18" customHeight="1" x14ac:dyDescent="0.3"/>
    <row r="260" ht="18" customHeight="1" x14ac:dyDescent="0.3"/>
    <row r="261" ht="18" customHeight="1" x14ac:dyDescent="0.3"/>
    <row r="262" ht="18" customHeight="1" x14ac:dyDescent="0.3"/>
    <row r="263" ht="18" customHeight="1" x14ac:dyDescent="0.3"/>
    <row r="264" ht="18" customHeight="1" x14ac:dyDescent="0.3"/>
    <row r="265" ht="18" customHeight="1" x14ac:dyDescent="0.3"/>
    <row r="266" ht="18" customHeight="1" x14ac:dyDescent="0.3"/>
    <row r="267" ht="18" customHeight="1" x14ac:dyDescent="0.3"/>
    <row r="268" ht="18" customHeight="1" x14ac:dyDescent="0.3"/>
    <row r="269" ht="18" customHeight="1" x14ac:dyDescent="0.3"/>
    <row r="270" ht="18" customHeight="1" x14ac:dyDescent="0.3"/>
    <row r="271" ht="18" customHeight="1" x14ac:dyDescent="0.3"/>
    <row r="272" ht="18" customHeight="1" x14ac:dyDescent="0.3"/>
    <row r="273" ht="18" customHeight="1" x14ac:dyDescent="0.3"/>
    <row r="274" ht="18" customHeight="1" x14ac:dyDescent="0.3"/>
    <row r="275" ht="18" customHeight="1" x14ac:dyDescent="0.3"/>
    <row r="276" ht="18" customHeight="1" x14ac:dyDescent="0.3"/>
    <row r="277" ht="18" customHeight="1" x14ac:dyDescent="0.3"/>
    <row r="278" ht="18" customHeight="1" x14ac:dyDescent="0.3"/>
    <row r="279" ht="18" customHeight="1" x14ac:dyDescent="0.3"/>
    <row r="280" ht="18" customHeight="1" x14ac:dyDescent="0.3"/>
    <row r="281" ht="18" customHeight="1" x14ac:dyDescent="0.3"/>
    <row r="282" ht="18" customHeight="1" x14ac:dyDescent="0.3"/>
    <row r="283" ht="18" customHeight="1" x14ac:dyDescent="0.3"/>
    <row r="284" ht="18" customHeight="1" x14ac:dyDescent="0.3"/>
    <row r="285" ht="18" customHeight="1" x14ac:dyDescent="0.3"/>
    <row r="286" ht="18" customHeight="1" x14ac:dyDescent="0.3"/>
    <row r="287" ht="18" customHeight="1" x14ac:dyDescent="0.3"/>
  </sheetData>
  <mergeCells count="34">
    <mergeCell ref="H80:H82"/>
    <mergeCell ref="H83:H85"/>
    <mergeCell ref="H86:H88"/>
    <mergeCell ref="H65:H67"/>
    <mergeCell ref="H68:H70"/>
    <mergeCell ref="H71:H73"/>
    <mergeCell ref="H74:H76"/>
    <mergeCell ref="H77:H79"/>
    <mergeCell ref="E1:L1"/>
    <mergeCell ref="A2:A4"/>
    <mergeCell ref="B2:B4"/>
    <mergeCell ref="C2:C4"/>
    <mergeCell ref="D2:E2"/>
    <mergeCell ref="K2:K3"/>
    <mergeCell ref="H5:H7"/>
    <mergeCell ref="H8:H10"/>
    <mergeCell ref="H11:H13"/>
    <mergeCell ref="H14:H16"/>
    <mergeCell ref="H17:H19"/>
    <mergeCell ref="H20:H22"/>
    <mergeCell ref="H23:H25"/>
    <mergeCell ref="H26:H28"/>
    <mergeCell ref="H29:H31"/>
    <mergeCell ref="H32:H34"/>
    <mergeCell ref="H35:H37"/>
    <mergeCell ref="H38:H40"/>
    <mergeCell ref="H41:H43"/>
    <mergeCell ref="H44:H46"/>
    <mergeCell ref="H47:H49"/>
    <mergeCell ref="H50:H52"/>
    <mergeCell ref="H53:H55"/>
    <mergeCell ref="H56:H58"/>
    <mergeCell ref="H59:H61"/>
    <mergeCell ref="H62:H64"/>
  </mergeCells>
  <printOptions horizontalCentered="1"/>
  <pageMargins left="0.31496062992125984" right="0.35433070866141736" top="0.78740157480314965" bottom="0.78740157480314965" header="0.31496062992125984" footer="0.31496062992125984"/>
  <pageSetup scale="59" fitToHeight="0" orientation="landscape" r:id="rId1"/>
  <headerFooter alignWithMargins="0"/>
  <rowBreaks count="1" manualBreakCount="1">
    <brk id="6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40"/>
  <sheetViews>
    <sheetView view="pageBreakPreview" zoomScale="75" zoomScaleNormal="75" zoomScaleSheetLayoutView="75" workbookViewId="0">
      <selection activeCell="R2" sqref="R2:R88"/>
    </sheetView>
  </sheetViews>
  <sheetFormatPr defaultColWidth="8.88671875" defaultRowHeight="15.6" x14ac:dyDescent="0.3"/>
  <cols>
    <col min="1" max="1" width="4.6640625" style="93" customWidth="1"/>
    <col min="2" max="2" width="11.77734375" style="93" bestFit="1" customWidth="1"/>
    <col min="3" max="3" width="15.33203125" style="93" customWidth="1"/>
    <col min="4" max="4" width="8.44140625" style="93" customWidth="1"/>
    <col min="5" max="5" width="14.44140625" style="88" customWidth="1"/>
    <col min="6" max="6" width="13.6640625" style="89" customWidth="1"/>
    <col min="7" max="7" width="12.6640625" style="92" customWidth="1"/>
    <col min="8" max="8" width="13.88671875" style="92" customWidth="1"/>
    <col min="9" max="10" width="15.109375" style="92" customWidth="1"/>
    <col min="11" max="12" width="12.6640625" style="92" customWidth="1"/>
    <col min="13" max="13" width="13.88671875" style="92" customWidth="1"/>
    <col min="14" max="14" width="11.5546875" style="75" bestFit="1" customWidth="1"/>
    <col min="15" max="15" width="14.6640625" style="75" customWidth="1"/>
    <col min="16" max="16" width="15" style="75" customWidth="1"/>
    <col min="17" max="17" width="12.44140625" style="75" customWidth="1"/>
    <col min="18" max="16384" width="8.88671875" style="75"/>
  </cols>
  <sheetData>
    <row r="1" spans="1:18" ht="23.25" customHeight="1" x14ac:dyDescent="0.25">
      <c r="A1" s="76"/>
      <c r="B1" s="76"/>
      <c r="C1" s="76"/>
      <c r="D1" s="76"/>
      <c r="E1" s="320"/>
      <c r="F1" s="321"/>
      <c r="G1" s="321"/>
      <c r="H1" s="321"/>
      <c r="I1" s="321"/>
      <c r="J1" s="321"/>
      <c r="K1" s="321"/>
      <c r="L1" s="321"/>
      <c r="M1" s="78"/>
    </row>
    <row r="2" spans="1:18" ht="66" customHeight="1" x14ac:dyDescent="0.25">
      <c r="A2" s="322" t="s">
        <v>146</v>
      </c>
      <c r="B2" s="322" t="s">
        <v>137</v>
      </c>
      <c r="C2" s="322" t="s">
        <v>2</v>
      </c>
      <c r="D2" s="322" t="s">
        <v>147</v>
      </c>
      <c r="E2" s="322"/>
      <c r="F2" s="259" t="s">
        <v>133</v>
      </c>
      <c r="G2" s="255" t="s">
        <v>6</v>
      </c>
      <c r="H2" s="271" t="s">
        <v>275</v>
      </c>
      <c r="I2" s="271" t="s">
        <v>8</v>
      </c>
      <c r="J2" s="274" t="s">
        <v>274</v>
      </c>
      <c r="K2" s="319" t="s">
        <v>10</v>
      </c>
      <c r="L2" s="255" t="s">
        <v>149</v>
      </c>
      <c r="M2" s="261" t="s">
        <v>115</v>
      </c>
      <c r="N2" s="261" t="s">
        <v>119</v>
      </c>
      <c r="O2" s="261" t="s">
        <v>23</v>
      </c>
      <c r="P2" s="261" t="s">
        <v>150</v>
      </c>
      <c r="Q2" s="261" t="s">
        <v>73</v>
      </c>
      <c r="R2" s="367" t="s">
        <v>148</v>
      </c>
    </row>
    <row r="3" spans="1:18" ht="66" customHeight="1" x14ac:dyDescent="0.25">
      <c r="A3" s="322"/>
      <c r="B3" s="322"/>
      <c r="C3" s="322"/>
      <c r="D3" s="256"/>
      <c r="E3" s="268"/>
      <c r="F3" s="269"/>
      <c r="G3" s="263" t="s">
        <v>7</v>
      </c>
      <c r="H3" s="272" t="s">
        <v>276</v>
      </c>
      <c r="I3" s="272" t="s">
        <v>9</v>
      </c>
      <c r="J3" s="308"/>
      <c r="K3" s="319"/>
      <c r="L3" s="263" t="s">
        <v>13</v>
      </c>
      <c r="M3" s="266" t="s">
        <v>13</v>
      </c>
      <c r="N3" s="266" t="s">
        <v>13</v>
      </c>
      <c r="O3" s="266" t="s">
        <v>13</v>
      </c>
      <c r="P3" s="266" t="s">
        <v>13</v>
      </c>
      <c r="Q3" s="266" t="s">
        <v>72</v>
      </c>
      <c r="R3" s="368"/>
    </row>
    <row r="4" spans="1:18" ht="36" customHeight="1" x14ac:dyDescent="0.25">
      <c r="A4" s="322"/>
      <c r="B4" s="322"/>
      <c r="C4" s="322"/>
      <c r="D4" s="257" t="s">
        <v>136</v>
      </c>
      <c r="E4" s="260" t="s">
        <v>134</v>
      </c>
      <c r="F4" s="239" t="s">
        <v>135</v>
      </c>
      <c r="G4" s="263"/>
      <c r="H4" s="263" t="s">
        <v>277</v>
      </c>
      <c r="I4" s="272"/>
      <c r="J4" s="308"/>
      <c r="K4" s="309" t="s">
        <v>204</v>
      </c>
      <c r="L4" s="276" t="s">
        <v>205</v>
      </c>
      <c r="M4" s="277" t="s">
        <v>207</v>
      </c>
      <c r="N4" s="277" t="s">
        <v>208</v>
      </c>
      <c r="O4" s="277" t="s">
        <v>209</v>
      </c>
      <c r="P4" s="278" t="s">
        <v>210</v>
      </c>
      <c r="Q4" s="277" t="s">
        <v>206</v>
      </c>
      <c r="R4" s="368"/>
    </row>
    <row r="5" spans="1:18" ht="15" customHeight="1" x14ac:dyDescent="0.3">
      <c r="A5" s="270">
        <v>1</v>
      </c>
      <c r="B5" s="251" t="s">
        <v>290</v>
      </c>
      <c r="C5" s="258" t="s">
        <v>235</v>
      </c>
      <c r="D5" s="258"/>
      <c r="E5" s="240" t="s">
        <v>121</v>
      </c>
      <c r="F5" s="236">
        <v>2018</v>
      </c>
      <c r="G5" s="114">
        <v>7.2125000000000004</v>
      </c>
      <c r="H5" s="323">
        <f>AVERAGE(I5:I7)</f>
        <v>21.308333333333334</v>
      </c>
      <c r="I5" s="114">
        <v>19.350000000000001</v>
      </c>
      <c r="J5" s="110">
        <f>I5-H5</f>
        <v>-1.9583333333333321</v>
      </c>
      <c r="K5" s="114">
        <v>7.7949999999999999</v>
      </c>
      <c r="L5" s="114">
        <v>501.15</v>
      </c>
      <c r="M5" s="114">
        <v>0.387625</v>
      </c>
      <c r="N5" s="114">
        <v>9.3947499999999984</v>
      </c>
      <c r="O5" s="114">
        <v>7.75</v>
      </c>
      <c r="P5" s="114">
        <v>4.9000000000000004</v>
      </c>
      <c r="Q5" s="130">
        <v>2407</v>
      </c>
      <c r="R5" s="369">
        <v>31.01</v>
      </c>
    </row>
    <row r="6" spans="1:18" ht="15" customHeight="1" x14ac:dyDescent="0.25">
      <c r="A6" s="100">
        <v>2</v>
      </c>
      <c r="B6" s="251" t="s">
        <v>290</v>
      </c>
      <c r="C6" s="258" t="s">
        <v>236</v>
      </c>
      <c r="D6" s="258"/>
      <c r="E6" s="241" t="s">
        <v>122</v>
      </c>
      <c r="F6" s="236">
        <v>2018</v>
      </c>
      <c r="G6" s="114">
        <v>6.4525000000000006</v>
      </c>
      <c r="H6" s="324"/>
      <c r="I6" s="114">
        <v>20.5</v>
      </c>
      <c r="J6" s="300">
        <f>I6-H5</f>
        <v>-0.80833333333333357</v>
      </c>
      <c r="K6" s="114">
        <v>7.59</v>
      </c>
      <c r="L6" s="114">
        <v>476.79999999999995</v>
      </c>
      <c r="M6" s="114">
        <v>0.62104999999999999</v>
      </c>
      <c r="N6" s="114">
        <v>7.8055750000000002</v>
      </c>
      <c r="O6" s="114">
        <v>6.625</v>
      </c>
      <c r="P6" s="114">
        <v>3.8</v>
      </c>
      <c r="Q6" s="130">
        <v>2046</v>
      </c>
      <c r="R6" s="369">
        <v>40.86</v>
      </c>
    </row>
    <row r="7" spans="1:18" ht="15" customHeight="1" x14ac:dyDescent="0.3">
      <c r="A7" s="100">
        <v>3</v>
      </c>
      <c r="B7" s="251" t="s">
        <v>290</v>
      </c>
      <c r="C7" s="258" t="s">
        <v>237</v>
      </c>
      <c r="D7" s="258"/>
      <c r="E7" s="240" t="s">
        <v>123</v>
      </c>
      <c r="F7" s="236">
        <v>2018</v>
      </c>
      <c r="G7" s="114">
        <v>7.9962499999999999</v>
      </c>
      <c r="H7" s="325"/>
      <c r="I7" s="114">
        <v>24.075000000000003</v>
      </c>
      <c r="J7" s="300">
        <f>I7-H5</f>
        <v>2.7666666666666693</v>
      </c>
      <c r="K7" s="114">
        <v>7.6375000000000002</v>
      </c>
      <c r="L7" s="114">
        <v>473.2</v>
      </c>
      <c r="M7" s="114">
        <v>0.3795</v>
      </c>
      <c r="N7" s="114">
        <v>6.0826250000000002</v>
      </c>
      <c r="O7" s="114">
        <v>6.4249999999999998</v>
      </c>
      <c r="P7" s="114">
        <v>4.4000000000000004</v>
      </c>
      <c r="Q7" s="130">
        <v>1300</v>
      </c>
      <c r="R7" s="369">
        <v>34.92</v>
      </c>
    </row>
    <row r="8" spans="1:18" ht="15" customHeight="1" x14ac:dyDescent="0.3">
      <c r="A8" s="100">
        <v>4</v>
      </c>
      <c r="B8" s="251" t="s">
        <v>290</v>
      </c>
      <c r="C8" s="258" t="s">
        <v>238</v>
      </c>
      <c r="D8" s="258"/>
      <c r="E8" s="240" t="s">
        <v>124</v>
      </c>
      <c r="F8" s="236">
        <v>2018</v>
      </c>
      <c r="G8" s="114">
        <v>29.950000000000003</v>
      </c>
      <c r="H8" s="323">
        <f>AVERAGE(I8:I10)</f>
        <v>22.508333333333336</v>
      </c>
      <c r="I8" s="114">
        <v>21.95</v>
      </c>
      <c r="J8" s="300">
        <f>I8-H8</f>
        <v>-0.55833333333333712</v>
      </c>
      <c r="K8" s="114">
        <v>7.8950000000000005</v>
      </c>
      <c r="L8" s="114">
        <v>430</v>
      </c>
      <c r="M8" s="114">
        <v>0.2833</v>
      </c>
      <c r="N8" s="114">
        <v>10.914999999999999</v>
      </c>
      <c r="O8" s="114">
        <v>7.3</v>
      </c>
      <c r="P8" s="114" t="s">
        <v>94</v>
      </c>
      <c r="Q8" s="130">
        <v>1780</v>
      </c>
      <c r="R8" s="369">
        <v>37.75</v>
      </c>
    </row>
    <row r="9" spans="1:18" ht="15" customHeight="1" x14ac:dyDescent="0.25">
      <c r="A9" s="100">
        <v>5</v>
      </c>
      <c r="B9" s="251" t="s">
        <v>290</v>
      </c>
      <c r="C9" s="258" t="s">
        <v>239</v>
      </c>
      <c r="D9" s="258"/>
      <c r="E9" s="241" t="s">
        <v>125</v>
      </c>
      <c r="F9" s="236">
        <v>2018</v>
      </c>
      <c r="G9" s="114">
        <v>10.502500000000001</v>
      </c>
      <c r="H9" s="324"/>
      <c r="I9" s="114">
        <v>21.824999999999999</v>
      </c>
      <c r="J9" s="300">
        <f>I9-H8</f>
        <v>-0.68333333333333712</v>
      </c>
      <c r="K9" s="114">
        <v>7.72</v>
      </c>
      <c r="L9" s="114">
        <v>370.6</v>
      </c>
      <c r="M9" s="114">
        <v>0.29454999999999998</v>
      </c>
      <c r="N9" s="114">
        <v>8.0810999999999993</v>
      </c>
      <c r="O9" s="114">
        <v>6.3000000000000007</v>
      </c>
      <c r="P9" s="114">
        <v>5.8000000000000007</v>
      </c>
      <c r="Q9" s="130">
        <v>2433</v>
      </c>
      <c r="R9" s="369">
        <v>38.909999999999997</v>
      </c>
    </row>
    <row r="10" spans="1:18" ht="15" customHeight="1" x14ac:dyDescent="0.3">
      <c r="A10" s="100">
        <v>6</v>
      </c>
      <c r="B10" s="251" t="s">
        <v>290</v>
      </c>
      <c r="C10" s="258" t="s">
        <v>240</v>
      </c>
      <c r="D10" s="258"/>
      <c r="E10" s="240" t="s">
        <v>126</v>
      </c>
      <c r="F10" s="236">
        <v>2018</v>
      </c>
      <c r="G10" s="114">
        <v>11.914999999999999</v>
      </c>
      <c r="H10" s="325"/>
      <c r="I10" s="114">
        <v>23.75</v>
      </c>
      <c r="J10" s="300">
        <f>I10-H8</f>
        <v>1.2416666666666636</v>
      </c>
      <c r="K10" s="114">
        <v>7.7949999999999999</v>
      </c>
      <c r="L10" s="114">
        <v>302.69999999999993</v>
      </c>
      <c r="M10" s="114">
        <v>0.1638</v>
      </c>
      <c r="N10" s="114">
        <v>6.1328999999999994</v>
      </c>
      <c r="O10" s="114">
        <v>5.5250000000000004</v>
      </c>
      <c r="P10" s="114">
        <v>8.3000000000000007</v>
      </c>
      <c r="Q10" s="130">
        <v>4025</v>
      </c>
      <c r="R10" s="369">
        <v>36.049999999999997</v>
      </c>
    </row>
    <row r="11" spans="1:18" ht="17.25" customHeight="1" x14ac:dyDescent="0.3">
      <c r="A11" s="100">
        <v>7</v>
      </c>
      <c r="B11" s="251" t="s">
        <v>290</v>
      </c>
      <c r="C11" s="258" t="s">
        <v>241</v>
      </c>
      <c r="D11" s="258"/>
      <c r="E11" s="240" t="s">
        <v>127</v>
      </c>
      <c r="F11" s="236">
        <v>2018</v>
      </c>
      <c r="G11" s="114">
        <v>17.225000000000001</v>
      </c>
      <c r="H11" s="323">
        <f>AVERAGE(I11:I13)</f>
        <v>25.097222222222218</v>
      </c>
      <c r="I11" s="114">
        <v>24.95</v>
      </c>
      <c r="J11" s="300">
        <f>I11-H11</f>
        <v>-0.14722222222221859</v>
      </c>
      <c r="K11" s="114">
        <v>7.8874999999999993</v>
      </c>
      <c r="L11" s="114">
        <v>298.7</v>
      </c>
      <c r="M11" s="114">
        <v>0.13214999999999999</v>
      </c>
      <c r="N11" s="114">
        <v>9.0850000000000009</v>
      </c>
      <c r="O11" s="114">
        <v>7.1724999999999994</v>
      </c>
      <c r="P11" s="114">
        <v>1.6</v>
      </c>
      <c r="Q11" s="130">
        <v>3500</v>
      </c>
      <c r="R11" s="369">
        <v>50.43</v>
      </c>
    </row>
    <row r="12" spans="1:18" ht="15" customHeight="1" x14ac:dyDescent="0.25">
      <c r="A12" s="100">
        <v>8</v>
      </c>
      <c r="B12" s="251" t="s">
        <v>290</v>
      </c>
      <c r="C12" s="258" t="s">
        <v>242</v>
      </c>
      <c r="D12" s="258"/>
      <c r="E12" s="241" t="s">
        <v>128</v>
      </c>
      <c r="F12" s="236">
        <v>2018</v>
      </c>
      <c r="G12" s="114">
        <v>25.475000000000001</v>
      </c>
      <c r="H12" s="324"/>
      <c r="I12" s="114">
        <v>27.324999999999999</v>
      </c>
      <c r="J12" s="300">
        <f>I12-H11</f>
        <v>2.2277777777777814</v>
      </c>
      <c r="K12" s="114">
        <v>7.7450000000000001</v>
      </c>
      <c r="L12" s="114">
        <v>276.60000000000002</v>
      </c>
      <c r="M12" s="114">
        <v>0.77552500000000002</v>
      </c>
      <c r="N12" s="114">
        <v>9.7154999999999987</v>
      </c>
      <c r="O12" s="114">
        <v>6.9250000000000007</v>
      </c>
      <c r="P12" s="114">
        <v>12</v>
      </c>
      <c r="Q12" s="130">
        <v>2058</v>
      </c>
      <c r="R12" s="369">
        <v>28.5</v>
      </c>
    </row>
    <row r="13" spans="1:18" ht="15" customHeight="1" x14ac:dyDescent="0.3">
      <c r="A13" s="100">
        <v>9</v>
      </c>
      <c r="B13" s="251" t="s">
        <v>290</v>
      </c>
      <c r="C13" s="258" t="s">
        <v>243</v>
      </c>
      <c r="D13" s="258"/>
      <c r="E13" s="240" t="s">
        <v>129</v>
      </c>
      <c r="F13" s="236">
        <v>2018</v>
      </c>
      <c r="G13" s="114">
        <v>91.433333333333337</v>
      </c>
      <c r="H13" s="325"/>
      <c r="I13" s="114">
        <v>23.016666666666666</v>
      </c>
      <c r="J13" s="300">
        <f>I13-H11</f>
        <v>-2.0805555555555522</v>
      </c>
      <c r="K13" s="114">
        <v>7.4766666666666666</v>
      </c>
      <c r="L13" s="114">
        <v>349.9</v>
      </c>
      <c r="M13" s="114">
        <v>0.18766666666666665</v>
      </c>
      <c r="N13" s="114">
        <v>11.561333333333334</v>
      </c>
      <c r="O13" s="114">
        <v>7.0666666666666664</v>
      </c>
      <c r="P13" s="114">
        <v>4.7</v>
      </c>
      <c r="Q13" s="130">
        <v>2820</v>
      </c>
      <c r="R13" s="369">
        <v>33.68</v>
      </c>
    </row>
    <row r="14" spans="1:18" ht="15" customHeight="1" x14ac:dyDescent="0.3">
      <c r="A14" s="100">
        <v>10</v>
      </c>
      <c r="B14" s="251" t="s">
        <v>290</v>
      </c>
      <c r="C14" s="258" t="s">
        <v>244</v>
      </c>
      <c r="D14" s="258"/>
      <c r="E14" s="240" t="s">
        <v>130</v>
      </c>
      <c r="F14" s="236">
        <v>2018</v>
      </c>
      <c r="G14" s="114">
        <v>40.450000000000003</v>
      </c>
      <c r="H14" s="323">
        <f>AVERAGE(I14:I16)</f>
        <v>21.541666666666668</v>
      </c>
      <c r="I14" s="114">
        <v>22.766666666666666</v>
      </c>
      <c r="J14" s="300">
        <f>I14-H14</f>
        <v>1.2249999999999979</v>
      </c>
      <c r="K14" s="114">
        <v>7.7</v>
      </c>
      <c r="L14" s="114">
        <v>370.3</v>
      </c>
      <c r="M14" s="114">
        <v>0.14903333333333332</v>
      </c>
      <c r="N14" s="114">
        <v>10.596883333333334</v>
      </c>
      <c r="O14" s="114">
        <v>7.3666666666666671</v>
      </c>
      <c r="P14" s="114">
        <v>4</v>
      </c>
      <c r="Q14" s="130">
        <v>5682</v>
      </c>
      <c r="R14" s="369">
        <v>33.68</v>
      </c>
    </row>
    <row r="15" spans="1:18" ht="18" customHeight="1" x14ac:dyDescent="0.25">
      <c r="A15" s="100">
        <v>11</v>
      </c>
      <c r="B15" s="251" t="s">
        <v>290</v>
      </c>
      <c r="C15" s="258" t="s">
        <v>245</v>
      </c>
      <c r="D15" s="258"/>
      <c r="E15" s="241" t="s">
        <v>131</v>
      </c>
      <c r="F15" s="236">
        <v>2018</v>
      </c>
      <c r="G15" s="114">
        <v>7.27</v>
      </c>
      <c r="H15" s="324"/>
      <c r="I15" s="114">
        <v>21.774999999999999</v>
      </c>
      <c r="J15" s="300">
        <f>I15-H14</f>
        <v>0.23333333333333073</v>
      </c>
      <c r="K15" s="114">
        <v>7.6400000000000006</v>
      </c>
      <c r="L15" s="114">
        <v>409.4</v>
      </c>
      <c r="M15" s="114">
        <v>0.28349999999999997</v>
      </c>
      <c r="N15" s="114">
        <v>8.6692</v>
      </c>
      <c r="O15" s="114">
        <v>5.8249999999999993</v>
      </c>
      <c r="P15" s="114">
        <v>15</v>
      </c>
      <c r="Q15" s="130">
        <v>2302</v>
      </c>
      <c r="R15" s="369">
        <v>40.15</v>
      </c>
    </row>
    <row r="16" spans="1:18" ht="18.75" customHeight="1" x14ac:dyDescent="0.3">
      <c r="A16" s="100">
        <v>12</v>
      </c>
      <c r="B16" s="251" t="s">
        <v>290</v>
      </c>
      <c r="C16" s="258" t="s">
        <v>246</v>
      </c>
      <c r="D16" s="258"/>
      <c r="E16" s="240" t="s">
        <v>132</v>
      </c>
      <c r="F16" s="236">
        <v>2018</v>
      </c>
      <c r="G16" s="114">
        <v>35.466666666666669</v>
      </c>
      <c r="H16" s="325"/>
      <c r="I16" s="114">
        <v>20.083333333333336</v>
      </c>
      <c r="J16" s="300">
        <f>I16-H14</f>
        <v>-1.4583333333333321</v>
      </c>
      <c r="K16" s="114">
        <v>7.69</v>
      </c>
      <c r="L16" s="114">
        <v>468</v>
      </c>
      <c r="M16" s="114">
        <v>0.32393333333333335</v>
      </c>
      <c r="N16" s="114">
        <v>8.1173333333333328</v>
      </c>
      <c r="O16" s="114">
        <v>6.5333333333333332</v>
      </c>
      <c r="P16" s="114">
        <v>15</v>
      </c>
      <c r="Q16" s="130">
        <v>3260</v>
      </c>
      <c r="R16" s="369">
        <v>33.22</v>
      </c>
    </row>
    <row r="17" spans="1:18" ht="15" customHeight="1" x14ac:dyDescent="0.3">
      <c r="A17" s="270">
        <v>1</v>
      </c>
      <c r="B17" s="251" t="s">
        <v>290</v>
      </c>
      <c r="C17" s="258" t="s">
        <v>223</v>
      </c>
      <c r="D17" s="258"/>
      <c r="E17" s="240" t="s">
        <v>121</v>
      </c>
      <c r="F17" s="236">
        <v>2019</v>
      </c>
      <c r="G17" s="114">
        <v>25.4</v>
      </c>
      <c r="H17" s="323">
        <f>AVERAGE(I17:I19)</f>
        <v>17.81111111111111</v>
      </c>
      <c r="I17" s="114">
        <v>16.899999999999999</v>
      </c>
      <c r="J17" s="300">
        <f>I17-H17</f>
        <v>-0.91111111111111143</v>
      </c>
      <c r="K17" s="114">
        <v>7.9</v>
      </c>
      <c r="L17" s="114">
        <v>488.95</v>
      </c>
      <c r="M17" s="114">
        <v>0.19337500000000002</v>
      </c>
      <c r="N17" s="114">
        <v>9.5075000000000003</v>
      </c>
      <c r="O17" s="114">
        <v>8.9250000000000007</v>
      </c>
      <c r="P17" s="114">
        <v>5.25</v>
      </c>
      <c r="Q17" s="130">
        <v>2580</v>
      </c>
      <c r="R17" s="369">
        <v>37.130000000000003</v>
      </c>
    </row>
    <row r="18" spans="1:18" ht="15" customHeight="1" x14ac:dyDescent="0.25">
      <c r="A18" s="100">
        <v>2</v>
      </c>
      <c r="B18" s="251" t="s">
        <v>290</v>
      </c>
      <c r="C18" s="258" t="s">
        <v>224</v>
      </c>
      <c r="D18" s="258"/>
      <c r="E18" s="241" t="s">
        <v>122</v>
      </c>
      <c r="F18" s="236">
        <v>2019</v>
      </c>
      <c r="G18" s="114">
        <v>20.149999999999999</v>
      </c>
      <c r="H18" s="324"/>
      <c r="I18" s="114">
        <v>18.25</v>
      </c>
      <c r="J18" s="300">
        <f>I18-H17</f>
        <v>0.43888888888888999</v>
      </c>
      <c r="K18" s="114">
        <v>7.76</v>
      </c>
      <c r="L18" s="114">
        <v>421.65</v>
      </c>
      <c r="M18" s="114">
        <v>0.20374999999999999</v>
      </c>
      <c r="N18" s="114">
        <v>7.3660000000000005</v>
      </c>
      <c r="O18" s="114">
        <v>7.75</v>
      </c>
      <c r="P18" s="114">
        <v>5</v>
      </c>
      <c r="Q18" s="130">
        <v>1300</v>
      </c>
      <c r="R18" s="369">
        <v>42.56</v>
      </c>
    </row>
    <row r="19" spans="1:18" ht="15" customHeight="1" x14ac:dyDescent="0.3">
      <c r="A19" s="100">
        <v>3</v>
      </c>
      <c r="B19" s="251" t="s">
        <v>290</v>
      </c>
      <c r="C19" s="258" t="s">
        <v>225</v>
      </c>
      <c r="D19" s="258"/>
      <c r="E19" s="240" t="s">
        <v>123</v>
      </c>
      <c r="F19" s="236">
        <v>2019</v>
      </c>
      <c r="G19" s="114">
        <v>34.883333333333333</v>
      </c>
      <c r="H19" s="325"/>
      <c r="I19" s="114">
        <v>18.283333333333331</v>
      </c>
      <c r="J19" s="300">
        <f>I19-H17</f>
        <v>0.47222222222222143</v>
      </c>
      <c r="K19" s="114">
        <v>7.5449999999999999</v>
      </c>
      <c r="L19" s="114">
        <v>331.4666666666667</v>
      </c>
      <c r="M19" s="114">
        <v>0.14950000000000002</v>
      </c>
      <c r="N19" s="114">
        <v>8.8196166666666667</v>
      </c>
      <c r="O19" s="114">
        <v>7.8833333333333346</v>
      </c>
      <c r="P19" s="114">
        <v>5.4</v>
      </c>
      <c r="Q19" s="130">
        <v>1018</v>
      </c>
      <c r="R19" s="369">
        <v>41.65</v>
      </c>
    </row>
    <row r="20" spans="1:18" ht="15" customHeight="1" x14ac:dyDescent="0.3">
      <c r="A20" s="100">
        <v>4</v>
      </c>
      <c r="B20" s="251" t="s">
        <v>290</v>
      </c>
      <c r="C20" s="258" t="s">
        <v>226</v>
      </c>
      <c r="D20" s="258"/>
      <c r="E20" s="240" t="s">
        <v>124</v>
      </c>
      <c r="F20" s="236">
        <v>2019</v>
      </c>
      <c r="G20" s="114">
        <v>75.462500000000006</v>
      </c>
      <c r="H20" s="323">
        <f>AVERAGE(I20:I22)</f>
        <v>22.416666666666668</v>
      </c>
      <c r="I20" s="114">
        <v>20.5</v>
      </c>
      <c r="J20" s="300">
        <f>I20-H20</f>
        <v>-1.9166666666666679</v>
      </c>
      <c r="K20" s="114">
        <v>7.8275000000000006</v>
      </c>
      <c r="L20" s="114">
        <v>366.45</v>
      </c>
      <c r="M20" s="114">
        <v>0.18774999999999997</v>
      </c>
      <c r="N20" s="114">
        <v>16.465</v>
      </c>
      <c r="O20" s="114">
        <v>7.0500000000000007</v>
      </c>
      <c r="P20" s="114">
        <v>5.8</v>
      </c>
      <c r="Q20" s="130">
        <v>3038</v>
      </c>
      <c r="R20" s="369">
        <v>30.97</v>
      </c>
    </row>
    <row r="21" spans="1:18" ht="15" customHeight="1" x14ac:dyDescent="0.25">
      <c r="A21" s="100">
        <v>5</v>
      </c>
      <c r="B21" s="251" t="s">
        <v>290</v>
      </c>
      <c r="C21" s="258" t="s">
        <v>227</v>
      </c>
      <c r="D21" s="258"/>
      <c r="E21" s="241" t="s">
        <v>125</v>
      </c>
      <c r="F21" s="236">
        <v>2019</v>
      </c>
      <c r="G21" s="114">
        <v>158.9</v>
      </c>
      <c r="H21" s="324"/>
      <c r="I21" s="114">
        <v>23.375</v>
      </c>
      <c r="J21" s="300">
        <f>I21-H20</f>
        <v>0.95833333333333215</v>
      </c>
      <c r="K21" s="114">
        <v>7.67</v>
      </c>
      <c r="L21" s="114">
        <v>337.2</v>
      </c>
      <c r="M21" s="114">
        <v>0.22364999999999999</v>
      </c>
      <c r="N21" s="114">
        <v>15.2372</v>
      </c>
      <c r="O21" s="114">
        <v>6.1999999999999993</v>
      </c>
      <c r="P21" s="114">
        <v>13.5</v>
      </c>
      <c r="Q21" s="130">
        <v>1122</v>
      </c>
      <c r="R21" s="369">
        <v>36.82</v>
      </c>
    </row>
    <row r="22" spans="1:18" ht="15" customHeight="1" x14ac:dyDescent="0.3">
      <c r="A22" s="100">
        <v>6</v>
      </c>
      <c r="B22" s="251" t="s">
        <v>290</v>
      </c>
      <c r="C22" s="258" t="s">
        <v>228</v>
      </c>
      <c r="D22" s="258"/>
      <c r="E22" s="240" t="s">
        <v>126</v>
      </c>
      <c r="F22" s="236">
        <v>2019</v>
      </c>
      <c r="G22" s="114">
        <v>87.9</v>
      </c>
      <c r="H22" s="325"/>
      <c r="I22" s="114">
        <v>23.375</v>
      </c>
      <c r="J22" s="300">
        <f>I22-H20</f>
        <v>0.95833333333333215</v>
      </c>
      <c r="K22" s="114">
        <v>7.7125000000000004</v>
      </c>
      <c r="L22" s="114">
        <v>274.64999999999998</v>
      </c>
      <c r="M22" s="114">
        <v>0.11255</v>
      </c>
      <c r="N22" s="114">
        <v>7.7700000000000005</v>
      </c>
      <c r="O22" s="114">
        <v>7.0500000000000007</v>
      </c>
      <c r="P22" s="114">
        <v>3.6500000000000004</v>
      </c>
      <c r="Q22" s="130">
        <v>2017</v>
      </c>
      <c r="R22" s="369">
        <v>43.17</v>
      </c>
    </row>
    <row r="23" spans="1:18" ht="17.25" customHeight="1" x14ac:dyDescent="0.3">
      <c r="A23" s="100">
        <v>7</v>
      </c>
      <c r="B23" s="251" t="s">
        <v>290</v>
      </c>
      <c r="C23" s="258" t="s">
        <v>229</v>
      </c>
      <c r="D23" s="258"/>
      <c r="E23" s="240" t="s">
        <v>127</v>
      </c>
      <c r="F23" s="236">
        <v>2019</v>
      </c>
      <c r="G23" s="114">
        <v>89.55</v>
      </c>
      <c r="H23" s="323">
        <f>AVERAGE(I23:I25)</f>
        <v>23.549999999999997</v>
      </c>
      <c r="I23" s="114">
        <v>22.049999999999997</v>
      </c>
      <c r="J23" s="300">
        <f>I23-H23</f>
        <v>-1.5</v>
      </c>
      <c r="K23" s="114">
        <v>7.7324999999999999</v>
      </c>
      <c r="L23" s="114">
        <v>308.7</v>
      </c>
      <c r="M23" s="114">
        <v>0.23185</v>
      </c>
      <c r="N23" s="114">
        <v>8.7117500000000003</v>
      </c>
      <c r="O23" s="114">
        <v>6.8</v>
      </c>
      <c r="P23" s="114">
        <v>6.6</v>
      </c>
      <c r="Q23" s="130">
        <v>2199</v>
      </c>
      <c r="R23" s="369">
        <v>33.630000000000003</v>
      </c>
    </row>
    <row r="24" spans="1:18" ht="15" customHeight="1" x14ac:dyDescent="0.25">
      <c r="A24" s="100">
        <v>8</v>
      </c>
      <c r="B24" s="251" t="s">
        <v>290</v>
      </c>
      <c r="C24" s="258" t="s">
        <v>230</v>
      </c>
      <c r="D24" s="258"/>
      <c r="E24" s="241" t="s">
        <v>128</v>
      </c>
      <c r="F24" s="236">
        <v>2019</v>
      </c>
      <c r="G24" s="114">
        <v>107.04333333333334</v>
      </c>
      <c r="H24" s="324"/>
      <c r="I24" s="114">
        <v>24.833333333333332</v>
      </c>
      <c r="J24" s="300">
        <f>I24-H23</f>
        <v>1.283333333333335</v>
      </c>
      <c r="K24" s="114">
        <v>7.9266666666666667</v>
      </c>
      <c r="L24" s="114">
        <v>320.39999999999992</v>
      </c>
      <c r="M24" s="114">
        <v>0.1225</v>
      </c>
      <c r="N24" s="114">
        <v>4.1153333333333331</v>
      </c>
      <c r="O24" s="114">
        <v>17.656666666666666</v>
      </c>
      <c r="P24" s="114">
        <v>0.27500000000000002</v>
      </c>
      <c r="Q24" s="130">
        <v>2575</v>
      </c>
      <c r="R24" s="369">
        <v>33.630000000000003</v>
      </c>
    </row>
    <row r="25" spans="1:18" ht="15" customHeight="1" x14ac:dyDescent="0.3">
      <c r="A25" s="100">
        <v>9</v>
      </c>
      <c r="B25" s="251" t="s">
        <v>290</v>
      </c>
      <c r="C25" s="258" t="s">
        <v>231</v>
      </c>
      <c r="D25" s="258"/>
      <c r="E25" s="240" t="s">
        <v>129</v>
      </c>
      <c r="F25" s="236">
        <v>2019</v>
      </c>
      <c r="G25" s="114">
        <v>222</v>
      </c>
      <c r="H25" s="325"/>
      <c r="I25" s="114">
        <v>23.766666666666666</v>
      </c>
      <c r="J25" s="300">
        <f>I25-H23</f>
        <v>0.21666666666666856</v>
      </c>
      <c r="K25" s="114">
        <v>7.9666666666666659</v>
      </c>
      <c r="L25" s="114">
        <v>385.26666666666665</v>
      </c>
      <c r="M25" s="114">
        <v>0.27</v>
      </c>
      <c r="N25" s="114">
        <v>7.3342000000000001</v>
      </c>
      <c r="O25" s="114">
        <v>7.3000000000000007</v>
      </c>
      <c r="P25" s="114">
        <v>8</v>
      </c>
      <c r="Q25" s="130">
        <v>6078</v>
      </c>
      <c r="R25" s="369">
        <v>41.26</v>
      </c>
    </row>
    <row r="26" spans="1:18" ht="15" customHeight="1" x14ac:dyDescent="0.3">
      <c r="A26" s="100">
        <v>10</v>
      </c>
      <c r="B26" s="251" t="s">
        <v>290</v>
      </c>
      <c r="C26" s="258" t="s">
        <v>232</v>
      </c>
      <c r="D26" s="258"/>
      <c r="E26" s="240" t="s">
        <v>130</v>
      </c>
      <c r="F26" s="236">
        <v>2019</v>
      </c>
      <c r="G26" s="114">
        <v>217.5</v>
      </c>
      <c r="H26" s="323">
        <f>AVERAGE(I26:I28)</f>
        <v>21.188888888888886</v>
      </c>
      <c r="I26" s="114">
        <v>20.6</v>
      </c>
      <c r="J26" s="300">
        <f>I26-H26</f>
        <v>-0.58888888888888502</v>
      </c>
      <c r="K26" s="114">
        <v>7.5149999999999997</v>
      </c>
      <c r="L26" s="114">
        <v>262.5</v>
      </c>
      <c r="M26" s="114">
        <v>0.10025000000000001</v>
      </c>
      <c r="N26" s="114">
        <v>9.9738499999999988</v>
      </c>
      <c r="O26" s="114">
        <v>6.6</v>
      </c>
      <c r="P26" s="114">
        <v>2.4500000000000002</v>
      </c>
      <c r="Q26" s="130">
        <v>5438</v>
      </c>
      <c r="R26" s="369">
        <v>47.55</v>
      </c>
    </row>
    <row r="27" spans="1:18" ht="18" customHeight="1" x14ac:dyDescent="0.25">
      <c r="A27" s="100">
        <v>11</v>
      </c>
      <c r="B27" s="251" t="s">
        <v>290</v>
      </c>
      <c r="C27" s="258" t="s">
        <v>233</v>
      </c>
      <c r="D27" s="258"/>
      <c r="E27" s="241" t="s">
        <v>131</v>
      </c>
      <c r="F27" s="236">
        <v>2019</v>
      </c>
      <c r="G27" s="114">
        <v>13.303333333333333</v>
      </c>
      <c r="H27" s="324"/>
      <c r="I27" s="114">
        <v>21.433333333333334</v>
      </c>
      <c r="J27" s="300">
        <f>I27-H26</f>
        <v>0.24444444444444713</v>
      </c>
      <c r="K27" s="114">
        <v>7.8500000000000005</v>
      </c>
      <c r="L27" s="114">
        <v>348.59999999999997</v>
      </c>
      <c r="M27" s="114">
        <v>0.1129</v>
      </c>
      <c r="N27" s="114">
        <v>7.4862333333333337</v>
      </c>
      <c r="O27" s="114">
        <v>7.666666666666667</v>
      </c>
      <c r="P27" s="114">
        <v>6.833333333333333</v>
      </c>
      <c r="Q27" s="130">
        <v>3025</v>
      </c>
      <c r="R27" s="369">
        <v>42.15</v>
      </c>
    </row>
    <row r="28" spans="1:18" ht="18.75" customHeight="1" x14ac:dyDescent="0.3">
      <c r="A28" s="100">
        <v>12</v>
      </c>
      <c r="B28" s="251" t="s">
        <v>290</v>
      </c>
      <c r="C28" s="258" t="s">
        <v>234</v>
      </c>
      <c r="D28" s="258"/>
      <c r="E28" s="240" t="s">
        <v>132</v>
      </c>
      <c r="F28" s="236">
        <v>2019</v>
      </c>
      <c r="G28" s="114">
        <v>151.04333333333332</v>
      </c>
      <c r="H28" s="325"/>
      <c r="I28" s="114">
        <v>21.533333333333331</v>
      </c>
      <c r="J28" s="300">
        <f>I28-H26</f>
        <v>0.344444444444445</v>
      </c>
      <c r="K28" s="114">
        <v>7.8933333333333335</v>
      </c>
      <c r="L28" s="114">
        <v>397.59999999999997</v>
      </c>
      <c r="M28" s="114">
        <v>0.1623</v>
      </c>
      <c r="N28" s="114">
        <v>13.180999999999999</v>
      </c>
      <c r="O28" s="114">
        <v>8.2700000000000014</v>
      </c>
      <c r="P28" s="114">
        <v>16.5</v>
      </c>
      <c r="Q28" s="130">
        <v>1900</v>
      </c>
      <c r="R28" s="369">
        <v>39.72</v>
      </c>
    </row>
    <row r="29" spans="1:18" ht="15" customHeight="1" x14ac:dyDescent="0.3">
      <c r="A29" s="270">
        <v>1</v>
      </c>
      <c r="B29" s="251" t="s">
        <v>290</v>
      </c>
      <c r="C29" s="258" t="s">
        <v>211</v>
      </c>
      <c r="D29" s="258"/>
      <c r="E29" s="240" t="s">
        <v>121</v>
      </c>
      <c r="F29" s="236">
        <v>2020</v>
      </c>
      <c r="G29" s="114">
        <v>130.75</v>
      </c>
      <c r="H29" s="323">
        <f>AVERAGE(I29:I31)</f>
        <v>18.058333333333334</v>
      </c>
      <c r="I29" s="114">
        <v>15.425000000000001</v>
      </c>
      <c r="J29" s="300">
        <f>I29-H29</f>
        <v>-2.6333333333333329</v>
      </c>
      <c r="K29" s="114">
        <v>7.68</v>
      </c>
      <c r="L29" s="114">
        <v>330.5</v>
      </c>
      <c r="M29" s="114">
        <v>0.14119999999999999</v>
      </c>
      <c r="N29" s="114">
        <v>11.27</v>
      </c>
      <c r="O29" s="114">
        <v>8.2250000000000014</v>
      </c>
      <c r="P29" s="114">
        <v>3</v>
      </c>
      <c r="Q29" s="130">
        <v>417</v>
      </c>
      <c r="R29" s="369">
        <v>46.25</v>
      </c>
    </row>
    <row r="30" spans="1:18" ht="15" customHeight="1" x14ac:dyDescent="0.25">
      <c r="A30" s="100">
        <v>2</v>
      </c>
      <c r="B30" s="251" t="s">
        <v>290</v>
      </c>
      <c r="C30" s="258" t="s">
        <v>212</v>
      </c>
      <c r="D30" s="258"/>
      <c r="E30" s="241" t="s">
        <v>122</v>
      </c>
      <c r="F30" s="236">
        <v>2020</v>
      </c>
      <c r="G30" s="114">
        <v>81.224999999999994</v>
      </c>
      <c r="H30" s="324"/>
      <c r="I30" s="114">
        <v>18.75</v>
      </c>
      <c r="J30" s="300">
        <f>I30-H29</f>
        <v>0.69166666666666643</v>
      </c>
      <c r="K30" s="114">
        <v>7.9225000000000003</v>
      </c>
      <c r="L30" s="114">
        <v>397.9</v>
      </c>
      <c r="M30" s="114">
        <v>0.2205</v>
      </c>
      <c r="N30" s="114">
        <v>8.9</v>
      </c>
      <c r="O30" s="114">
        <v>8.4250000000000007</v>
      </c>
      <c r="P30" s="114">
        <v>5.6</v>
      </c>
      <c r="Q30" s="130">
        <v>750</v>
      </c>
      <c r="R30" s="369">
        <v>41.42</v>
      </c>
    </row>
    <row r="31" spans="1:18" ht="15" customHeight="1" x14ac:dyDescent="0.3">
      <c r="A31" s="100">
        <v>3</v>
      </c>
      <c r="B31" s="251" t="s">
        <v>290</v>
      </c>
      <c r="C31" s="258" t="s">
        <v>213</v>
      </c>
      <c r="D31" s="258"/>
      <c r="E31" s="240" t="s">
        <v>123</v>
      </c>
      <c r="F31" s="236">
        <v>2020</v>
      </c>
      <c r="G31" s="114">
        <v>14.149999999999999</v>
      </c>
      <c r="H31" s="325"/>
      <c r="I31" s="114">
        <v>20</v>
      </c>
      <c r="J31" s="300">
        <f>I31-H29</f>
        <v>1.9416666666666664</v>
      </c>
      <c r="K31" s="114">
        <v>7.85</v>
      </c>
      <c r="L31" s="114">
        <v>405</v>
      </c>
      <c r="M31" s="114">
        <v>0.21300000000000002</v>
      </c>
      <c r="N31" s="114">
        <v>4.1749999999999998</v>
      </c>
      <c r="O31" s="114">
        <v>7.8999999999999995</v>
      </c>
      <c r="P31" s="114">
        <v>5.5</v>
      </c>
      <c r="Q31" s="130">
        <v>540</v>
      </c>
      <c r="R31" s="369">
        <v>46.02</v>
      </c>
    </row>
    <row r="32" spans="1:18" ht="15" customHeight="1" x14ac:dyDescent="0.3">
      <c r="A32" s="100">
        <v>4</v>
      </c>
      <c r="B32" s="251" t="s">
        <v>290</v>
      </c>
      <c r="C32" s="258" t="s">
        <v>214</v>
      </c>
      <c r="D32" s="258"/>
      <c r="E32" s="240" t="s">
        <v>124</v>
      </c>
      <c r="F32" s="236">
        <v>2020</v>
      </c>
      <c r="G32" s="114">
        <v>16.009999999999998</v>
      </c>
      <c r="H32" s="323">
        <f>AVERAGE(I32:I34)</f>
        <v>26.796500000000002</v>
      </c>
      <c r="I32" s="114">
        <v>30.093</v>
      </c>
      <c r="J32" s="300">
        <f>I32-H32</f>
        <v>3.2964999999999982</v>
      </c>
      <c r="K32" s="114">
        <v>7.8433333333333337</v>
      </c>
      <c r="L32" s="114">
        <v>357</v>
      </c>
      <c r="M32" s="114">
        <v>7.3599999999999999E-2</v>
      </c>
      <c r="N32" s="114">
        <v>7.9173</v>
      </c>
      <c r="O32" s="114">
        <v>7.65</v>
      </c>
      <c r="P32" s="114">
        <v>6</v>
      </c>
      <c r="Q32" s="130">
        <v>1167</v>
      </c>
      <c r="R32" s="369">
        <v>32.119999999999997</v>
      </c>
    </row>
    <row r="33" spans="1:18" ht="15" customHeight="1" x14ac:dyDescent="0.25">
      <c r="A33" s="100">
        <v>5</v>
      </c>
      <c r="B33" s="251" t="s">
        <v>290</v>
      </c>
      <c r="C33" s="258" t="s">
        <v>215</v>
      </c>
      <c r="D33" s="258"/>
      <c r="E33" s="241" t="s">
        <v>125</v>
      </c>
      <c r="F33" s="236">
        <v>2020</v>
      </c>
      <c r="G33" s="114">
        <v>20.2</v>
      </c>
      <c r="H33" s="324"/>
      <c r="I33" s="114" t="s">
        <v>93</v>
      </c>
      <c r="J33" s="300" t="e">
        <f>I33-H32</f>
        <v>#VALUE!</v>
      </c>
      <c r="K33" s="114" t="s">
        <v>93</v>
      </c>
      <c r="L33" s="114" t="s">
        <v>93</v>
      </c>
      <c r="M33" s="114" t="s">
        <v>93</v>
      </c>
      <c r="N33" s="114" t="s">
        <v>93</v>
      </c>
      <c r="O33" s="114" t="s">
        <v>93</v>
      </c>
      <c r="P33" s="114" t="s">
        <v>93</v>
      </c>
      <c r="Q33" s="130">
        <v>200</v>
      </c>
      <c r="R33" s="369">
        <v>28.17</v>
      </c>
    </row>
    <row r="34" spans="1:18" ht="15" customHeight="1" x14ac:dyDescent="0.3">
      <c r="A34" s="100">
        <v>6</v>
      </c>
      <c r="B34" s="251" t="s">
        <v>290</v>
      </c>
      <c r="C34" s="258" t="s">
        <v>216</v>
      </c>
      <c r="D34" s="258"/>
      <c r="E34" s="240" t="s">
        <v>126</v>
      </c>
      <c r="F34" s="236">
        <v>2020</v>
      </c>
      <c r="G34" s="114">
        <v>15.45</v>
      </c>
      <c r="H34" s="325"/>
      <c r="I34" s="114">
        <v>23.5</v>
      </c>
      <c r="J34" s="300">
        <f>I34-H32</f>
        <v>-3.2965000000000018</v>
      </c>
      <c r="K34" s="114">
        <v>7.7949999999999999</v>
      </c>
      <c r="L34" s="114">
        <v>307.7</v>
      </c>
      <c r="M34" s="114">
        <v>4.4499999999999998E-2</v>
      </c>
      <c r="N34" s="114">
        <v>5.5049999999999999</v>
      </c>
      <c r="O34" s="114">
        <v>19.884999999999998</v>
      </c>
      <c r="P34" s="114">
        <v>9.9000000000000005E-2</v>
      </c>
      <c r="Q34" s="130">
        <v>1100</v>
      </c>
      <c r="R34" s="369">
        <v>28.17</v>
      </c>
    </row>
    <row r="35" spans="1:18" ht="17.25" customHeight="1" x14ac:dyDescent="0.3">
      <c r="A35" s="100">
        <v>7</v>
      </c>
      <c r="B35" s="251" t="s">
        <v>290</v>
      </c>
      <c r="C35" s="258" t="s">
        <v>217</v>
      </c>
      <c r="D35" s="258"/>
      <c r="E35" s="240" t="s">
        <v>127</v>
      </c>
      <c r="F35" s="236">
        <v>2020</v>
      </c>
      <c r="G35" s="114">
        <v>11.6</v>
      </c>
      <c r="H35" s="323">
        <f>AVERAGE(I35:I37)</f>
        <v>24.416666666666668</v>
      </c>
      <c r="I35" s="114">
        <v>25.85</v>
      </c>
      <c r="J35" s="300">
        <f>I35-H35</f>
        <v>1.4333333333333336</v>
      </c>
      <c r="K35" s="114">
        <v>7.93</v>
      </c>
      <c r="L35" s="114">
        <v>270</v>
      </c>
      <c r="M35" s="114">
        <v>0.13339999999999999</v>
      </c>
      <c r="N35" s="114">
        <v>6.3467000000000002</v>
      </c>
      <c r="O35" s="114">
        <v>19.100000000000001</v>
      </c>
      <c r="P35" s="114">
        <v>0.109</v>
      </c>
      <c r="Q35" s="130">
        <v>5050</v>
      </c>
      <c r="R35" s="369">
        <v>51.73</v>
      </c>
    </row>
    <row r="36" spans="1:18" ht="15" customHeight="1" x14ac:dyDescent="0.25">
      <c r="A36" s="100">
        <v>8</v>
      </c>
      <c r="B36" s="251" t="s">
        <v>290</v>
      </c>
      <c r="C36" s="258" t="s">
        <v>218</v>
      </c>
      <c r="D36" s="258"/>
      <c r="E36" s="241" t="s">
        <v>128</v>
      </c>
      <c r="F36" s="236">
        <v>2020</v>
      </c>
      <c r="G36" s="114">
        <v>9.4250000000000007</v>
      </c>
      <c r="H36" s="324"/>
      <c r="I36" s="114">
        <v>24.25</v>
      </c>
      <c r="J36" s="300">
        <f>I36-H35</f>
        <v>-0.16666666666666785</v>
      </c>
      <c r="K36" s="114">
        <v>7.9049999999999994</v>
      </c>
      <c r="L36" s="114">
        <v>330.5</v>
      </c>
      <c r="M36" s="114">
        <v>0.10605000000000001</v>
      </c>
      <c r="N36" s="114">
        <v>6.3607499999999995</v>
      </c>
      <c r="O36" s="114">
        <v>7.7750000000000004</v>
      </c>
      <c r="P36" s="114">
        <v>5.8</v>
      </c>
      <c r="Q36" s="130">
        <v>1950</v>
      </c>
      <c r="R36" s="369">
        <v>35.270000000000003</v>
      </c>
    </row>
    <row r="37" spans="1:18" ht="15" customHeight="1" x14ac:dyDescent="0.3">
      <c r="A37" s="100">
        <v>9</v>
      </c>
      <c r="B37" s="251" t="s">
        <v>290</v>
      </c>
      <c r="C37" s="258" t="s">
        <v>219</v>
      </c>
      <c r="D37" s="258"/>
      <c r="E37" s="240" t="s">
        <v>129</v>
      </c>
      <c r="F37" s="236">
        <v>2020</v>
      </c>
      <c r="G37" s="114">
        <v>25.9</v>
      </c>
      <c r="H37" s="325"/>
      <c r="I37" s="114">
        <v>23.15</v>
      </c>
      <c r="J37" s="300">
        <f>I37-H35</f>
        <v>-1.2666666666666693</v>
      </c>
      <c r="K37" s="114">
        <v>7.87</v>
      </c>
      <c r="L37" s="114">
        <v>278.10000000000002</v>
      </c>
      <c r="M37" s="114">
        <v>7.3849999999999999E-2</v>
      </c>
      <c r="N37" s="114">
        <v>5.6932499999999999</v>
      </c>
      <c r="O37" s="114">
        <v>13.3</v>
      </c>
      <c r="P37" s="114">
        <v>7.2999999999999995E-2</v>
      </c>
      <c r="Q37" s="130">
        <v>5975</v>
      </c>
      <c r="R37" s="369">
        <v>53.33</v>
      </c>
    </row>
    <row r="38" spans="1:18" ht="15" customHeight="1" x14ac:dyDescent="0.3">
      <c r="A38" s="100">
        <v>10</v>
      </c>
      <c r="B38" s="251" t="s">
        <v>290</v>
      </c>
      <c r="C38" s="258" t="s">
        <v>220</v>
      </c>
      <c r="D38" s="258"/>
      <c r="E38" s="240" t="s">
        <v>130</v>
      </c>
      <c r="F38" s="236">
        <v>2020</v>
      </c>
      <c r="G38" s="114">
        <v>44.599999999999994</v>
      </c>
      <c r="H38" s="323">
        <f>AVERAGE(I38:I40)</f>
        <v>21.983333333333331</v>
      </c>
      <c r="I38" s="114">
        <v>22.65</v>
      </c>
      <c r="J38" s="300">
        <f>I38-H38</f>
        <v>0.66666666666666785</v>
      </c>
      <c r="K38" s="114">
        <v>7.9050000000000002</v>
      </c>
      <c r="L38" s="114">
        <v>256.5</v>
      </c>
      <c r="M38" s="114">
        <v>0.51060000000000005</v>
      </c>
      <c r="N38" s="114">
        <v>8.2636500000000002</v>
      </c>
      <c r="O38" s="114">
        <v>13.7</v>
      </c>
      <c r="P38" s="114">
        <v>0.1197</v>
      </c>
      <c r="Q38" s="130">
        <v>2575</v>
      </c>
      <c r="R38" s="369">
        <v>46.75</v>
      </c>
    </row>
    <row r="39" spans="1:18" ht="18" customHeight="1" x14ac:dyDescent="0.25">
      <c r="A39" s="100">
        <v>11</v>
      </c>
      <c r="B39" s="251" t="s">
        <v>290</v>
      </c>
      <c r="C39" s="258" t="s">
        <v>221</v>
      </c>
      <c r="D39" s="258"/>
      <c r="E39" s="241" t="s">
        <v>131</v>
      </c>
      <c r="F39" s="236">
        <v>2020</v>
      </c>
      <c r="G39" s="114">
        <v>79.75</v>
      </c>
      <c r="H39" s="324"/>
      <c r="I39" s="114">
        <v>22.75</v>
      </c>
      <c r="J39" s="300">
        <f>I39-H38</f>
        <v>0.76666666666666927</v>
      </c>
      <c r="K39" s="114">
        <v>8.11</v>
      </c>
      <c r="L39" s="114">
        <v>358.5</v>
      </c>
      <c r="M39" s="114">
        <v>0.10949999999999999</v>
      </c>
      <c r="N39" s="114">
        <v>8.6524000000000001</v>
      </c>
      <c r="O39" s="114">
        <v>23.04</v>
      </c>
      <c r="P39" s="114">
        <v>0.28949999999999998</v>
      </c>
      <c r="Q39" s="130">
        <v>1533</v>
      </c>
      <c r="R39" s="369">
        <v>53.62</v>
      </c>
    </row>
    <row r="40" spans="1:18" ht="18.75" customHeight="1" x14ac:dyDescent="0.3">
      <c r="A40" s="100">
        <v>12</v>
      </c>
      <c r="B40" s="251" t="s">
        <v>290</v>
      </c>
      <c r="C40" s="258" t="s">
        <v>222</v>
      </c>
      <c r="D40" s="258"/>
      <c r="E40" s="240" t="s">
        <v>132</v>
      </c>
      <c r="F40" s="236">
        <v>2020</v>
      </c>
      <c r="G40" s="114">
        <v>73.95</v>
      </c>
      <c r="H40" s="325"/>
      <c r="I40" s="114">
        <v>20.549999999999997</v>
      </c>
      <c r="J40" s="300">
        <f>I40-H38</f>
        <v>-1.4333333333333336</v>
      </c>
      <c r="K40" s="114">
        <v>7.74</v>
      </c>
      <c r="L40" s="114">
        <v>433.5</v>
      </c>
      <c r="M40" s="114">
        <v>0.28854999999999997</v>
      </c>
      <c r="N40" s="114">
        <v>10.6325</v>
      </c>
      <c r="O40" s="114">
        <v>7.8000000000000007</v>
      </c>
      <c r="P40" s="114">
        <v>0.6</v>
      </c>
      <c r="Q40" s="130">
        <v>1500</v>
      </c>
      <c r="R40" s="369">
        <v>41.42</v>
      </c>
    </row>
    <row r="41" spans="1:18" ht="15" customHeight="1" x14ac:dyDescent="0.3">
      <c r="A41" s="270">
        <v>1</v>
      </c>
      <c r="B41" s="251" t="s">
        <v>290</v>
      </c>
      <c r="C41" s="258" t="s">
        <v>156</v>
      </c>
      <c r="D41" s="258"/>
      <c r="E41" s="240" t="s">
        <v>121</v>
      </c>
      <c r="F41" s="236">
        <v>2021</v>
      </c>
      <c r="G41" s="237">
        <v>47.85</v>
      </c>
      <c r="H41" s="323">
        <f>AVERAGE(I41:I43)</f>
        <v>19.966666666666665</v>
      </c>
      <c r="I41" s="237">
        <v>20.399999999999999</v>
      </c>
      <c r="J41" s="300">
        <f>I41-H41</f>
        <v>0.43333333333333357</v>
      </c>
      <c r="K41" s="237">
        <v>7.7</v>
      </c>
      <c r="L41" s="237">
        <v>455.5</v>
      </c>
      <c r="M41" s="237">
        <v>0.42085</v>
      </c>
      <c r="N41" s="238">
        <v>9.057500000000001</v>
      </c>
      <c r="O41" s="238">
        <v>46.309999999999995</v>
      </c>
      <c r="P41" s="238" t="s">
        <v>94</v>
      </c>
      <c r="Q41" s="267">
        <v>1633</v>
      </c>
      <c r="R41" s="369">
        <v>46.02</v>
      </c>
    </row>
    <row r="42" spans="1:18" ht="15" customHeight="1" x14ac:dyDescent="0.25">
      <c r="A42" s="100">
        <v>2</v>
      </c>
      <c r="B42" s="251" t="s">
        <v>290</v>
      </c>
      <c r="C42" s="258" t="s">
        <v>157</v>
      </c>
      <c r="D42" s="258"/>
      <c r="E42" s="241" t="s">
        <v>122</v>
      </c>
      <c r="F42" s="236">
        <v>2021</v>
      </c>
      <c r="G42" s="237">
        <v>21.65</v>
      </c>
      <c r="H42" s="324"/>
      <c r="I42" s="237">
        <v>19.7</v>
      </c>
      <c r="J42" s="300">
        <f>I42-H41</f>
        <v>-0.26666666666666572</v>
      </c>
      <c r="K42" s="237">
        <v>7.67</v>
      </c>
      <c r="L42" s="237">
        <v>347.6</v>
      </c>
      <c r="M42" s="237">
        <v>0.1865</v>
      </c>
      <c r="N42" s="238">
        <v>6.850200000000001</v>
      </c>
      <c r="O42" s="238">
        <v>4.9000000000000004</v>
      </c>
      <c r="P42" s="238">
        <v>11</v>
      </c>
      <c r="Q42" s="267">
        <v>1200</v>
      </c>
      <c r="R42" s="369">
        <v>32.119999999999997</v>
      </c>
    </row>
    <row r="43" spans="1:18" ht="15" customHeight="1" x14ac:dyDescent="0.3">
      <c r="A43" s="100">
        <v>3</v>
      </c>
      <c r="B43" s="251" t="s">
        <v>290</v>
      </c>
      <c r="C43" s="258" t="s">
        <v>158</v>
      </c>
      <c r="D43" s="258"/>
      <c r="E43" s="240" t="s">
        <v>123</v>
      </c>
      <c r="F43" s="236">
        <v>2021</v>
      </c>
      <c r="G43" s="237">
        <v>80.900000000000006</v>
      </c>
      <c r="H43" s="325"/>
      <c r="I43" s="237">
        <v>19.799999999999997</v>
      </c>
      <c r="J43" s="300">
        <f>I43-H41</f>
        <v>-0.16666666666666785</v>
      </c>
      <c r="K43" s="237">
        <v>7.8049999999999997</v>
      </c>
      <c r="L43" s="237">
        <v>289.5</v>
      </c>
      <c r="M43" s="237">
        <v>0.13664999999999999</v>
      </c>
      <c r="N43" s="238">
        <v>10.215499999999999</v>
      </c>
      <c r="O43" s="238" t="s">
        <v>93</v>
      </c>
      <c r="P43" s="238">
        <v>1.6</v>
      </c>
      <c r="Q43" s="267">
        <v>1700</v>
      </c>
      <c r="R43" s="369">
        <v>28.17</v>
      </c>
    </row>
    <row r="44" spans="1:18" ht="15" customHeight="1" x14ac:dyDescent="0.3">
      <c r="A44" s="100">
        <v>4</v>
      </c>
      <c r="B44" s="251" t="s">
        <v>290</v>
      </c>
      <c r="C44" s="258" t="s">
        <v>159</v>
      </c>
      <c r="D44" s="258"/>
      <c r="E44" s="240" t="s">
        <v>124</v>
      </c>
      <c r="F44" s="236">
        <v>2021</v>
      </c>
      <c r="G44" s="237">
        <v>45.45</v>
      </c>
      <c r="H44" s="323">
        <f>AVERAGE(I44:I46)</f>
        <v>23.066666666666666</v>
      </c>
      <c r="I44" s="237">
        <v>21.15</v>
      </c>
      <c r="J44" s="300">
        <f>I44-H44</f>
        <v>-1.9166666666666679</v>
      </c>
      <c r="K44" s="237">
        <v>7.7549999999999999</v>
      </c>
      <c r="L44" s="237">
        <v>381.5</v>
      </c>
      <c r="M44" s="237">
        <v>0.20705000000000001</v>
      </c>
      <c r="N44" s="238">
        <v>10.275</v>
      </c>
      <c r="O44" s="238" t="s">
        <v>93</v>
      </c>
      <c r="P44" s="238">
        <v>5.8</v>
      </c>
      <c r="Q44" s="267">
        <v>1550</v>
      </c>
      <c r="R44" s="369">
        <v>28.17</v>
      </c>
    </row>
    <row r="45" spans="1:18" ht="15" customHeight="1" x14ac:dyDescent="0.25">
      <c r="A45" s="100">
        <v>5</v>
      </c>
      <c r="B45" s="251" t="s">
        <v>290</v>
      </c>
      <c r="C45" s="258" t="s">
        <v>160</v>
      </c>
      <c r="D45" s="258"/>
      <c r="E45" s="241" t="s">
        <v>125</v>
      </c>
      <c r="F45" s="236">
        <v>2021</v>
      </c>
      <c r="G45" s="237">
        <v>40.549999999999997</v>
      </c>
      <c r="H45" s="324"/>
      <c r="I45" s="237">
        <v>24.05</v>
      </c>
      <c r="J45" s="300">
        <f>I45-H44</f>
        <v>0.98333333333333428</v>
      </c>
      <c r="K45" s="237">
        <v>7.8100000000000005</v>
      </c>
      <c r="L45" s="237">
        <v>362.4</v>
      </c>
      <c r="M45" s="237">
        <v>0.37214999999999998</v>
      </c>
      <c r="N45" s="238">
        <v>8.1838999999999995</v>
      </c>
      <c r="O45" s="238" t="s">
        <v>93</v>
      </c>
      <c r="P45" s="238">
        <v>0</v>
      </c>
      <c r="Q45" s="267">
        <v>2250</v>
      </c>
      <c r="R45" s="369">
        <v>51.73</v>
      </c>
    </row>
    <row r="46" spans="1:18" ht="15" customHeight="1" x14ac:dyDescent="0.3">
      <c r="A46" s="100">
        <v>6</v>
      </c>
      <c r="B46" s="251" t="s">
        <v>290</v>
      </c>
      <c r="C46" s="258" t="s">
        <v>161</v>
      </c>
      <c r="D46" s="258"/>
      <c r="E46" s="240" t="s">
        <v>126</v>
      </c>
      <c r="F46" s="236">
        <v>2021</v>
      </c>
      <c r="G46" s="237">
        <v>24.85</v>
      </c>
      <c r="H46" s="325"/>
      <c r="I46" s="237">
        <v>24</v>
      </c>
      <c r="J46" s="300">
        <f>I46-H44</f>
        <v>0.93333333333333357</v>
      </c>
      <c r="K46" s="237">
        <v>7.68</v>
      </c>
      <c r="L46" s="237">
        <v>320.10000000000002</v>
      </c>
      <c r="M46" s="237">
        <v>0.23950000000000002</v>
      </c>
      <c r="N46" s="238">
        <v>6.6272500000000001</v>
      </c>
      <c r="O46" s="238" t="s">
        <v>93</v>
      </c>
      <c r="P46" s="238">
        <v>4.7</v>
      </c>
      <c r="Q46" s="267">
        <v>1900</v>
      </c>
      <c r="R46" s="369">
        <v>35.270000000000003</v>
      </c>
    </row>
    <row r="47" spans="1:18" ht="17.25" customHeight="1" x14ac:dyDescent="0.3">
      <c r="A47" s="100">
        <v>7</v>
      </c>
      <c r="B47" s="251" t="s">
        <v>290</v>
      </c>
      <c r="C47" s="258" t="s">
        <v>162</v>
      </c>
      <c r="D47" s="258"/>
      <c r="E47" s="240" t="s">
        <v>127</v>
      </c>
      <c r="F47" s="236">
        <v>2021</v>
      </c>
      <c r="G47" s="237">
        <v>14.8</v>
      </c>
      <c r="H47" s="323">
        <f>AVERAGE(I47:I49)</f>
        <v>26.566666666666666</v>
      </c>
      <c r="I47" s="237">
        <v>25.6</v>
      </c>
      <c r="J47" s="300">
        <f>I47-H47</f>
        <v>-0.96666666666666501</v>
      </c>
      <c r="K47" s="237">
        <v>7.6150000000000002</v>
      </c>
      <c r="L47" s="237">
        <v>291.5</v>
      </c>
      <c r="M47" s="237">
        <v>0.21679999999999999</v>
      </c>
      <c r="N47" s="238">
        <v>7.4399999999999995</v>
      </c>
      <c r="O47" s="238" t="s">
        <v>93</v>
      </c>
      <c r="P47" s="238">
        <v>7.3</v>
      </c>
      <c r="Q47" s="267">
        <v>1125</v>
      </c>
      <c r="R47" s="369">
        <v>53.33</v>
      </c>
    </row>
    <row r="48" spans="1:18" ht="15" customHeight="1" x14ac:dyDescent="0.25">
      <c r="A48" s="100">
        <v>8</v>
      </c>
      <c r="B48" s="251" t="s">
        <v>290</v>
      </c>
      <c r="C48" s="258" t="s">
        <v>163</v>
      </c>
      <c r="D48" s="258"/>
      <c r="E48" s="241" t="s">
        <v>128</v>
      </c>
      <c r="F48" s="236">
        <v>2021</v>
      </c>
      <c r="G48" s="237">
        <v>20.55</v>
      </c>
      <c r="H48" s="324"/>
      <c r="I48" s="237">
        <v>28.35</v>
      </c>
      <c r="J48" s="300">
        <f>I48-H47</f>
        <v>1.783333333333335</v>
      </c>
      <c r="K48" s="237">
        <v>7.5850000000000009</v>
      </c>
      <c r="L48" s="237">
        <v>262.20000000000005</v>
      </c>
      <c r="M48" s="237">
        <v>0.21345</v>
      </c>
      <c r="N48" s="238">
        <v>7.875</v>
      </c>
      <c r="O48" s="238" t="s">
        <v>93</v>
      </c>
      <c r="P48" s="238">
        <v>4.9000000000000004</v>
      </c>
      <c r="Q48" s="267">
        <v>1540</v>
      </c>
      <c r="R48" s="369">
        <v>46.75</v>
      </c>
    </row>
    <row r="49" spans="1:18" ht="15" customHeight="1" x14ac:dyDescent="0.3">
      <c r="A49" s="100">
        <v>9</v>
      </c>
      <c r="B49" s="251" t="s">
        <v>290</v>
      </c>
      <c r="C49" s="258" t="s">
        <v>164</v>
      </c>
      <c r="D49" s="258"/>
      <c r="E49" s="240" t="s">
        <v>129</v>
      </c>
      <c r="F49" s="236">
        <v>2021</v>
      </c>
      <c r="G49" s="237">
        <v>17.649999999999999</v>
      </c>
      <c r="H49" s="325"/>
      <c r="I49" s="237">
        <v>25.75</v>
      </c>
      <c r="J49" s="300">
        <f>I49-H47</f>
        <v>-0.81666666666666643</v>
      </c>
      <c r="K49" s="237">
        <v>7.665</v>
      </c>
      <c r="L49" s="237">
        <v>228.6</v>
      </c>
      <c r="M49" s="237">
        <v>9.4650000000000012E-2</v>
      </c>
      <c r="N49" s="238">
        <v>6.5708500000000001</v>
      </c>
      <c r="O49" s="238" t="s">
        <v>93</v>
      </c>
      <c r="P49" s="238">
        <v>3.6500000000000004</v>
      </c>
      <c r="Q49" s="267">
        <v>2021</v>
      </c>
      <c r="R49" s="369">
        <v>53.62</v>
      </c>
    </row>
    <row r="50" spans="1:18" ht="15" customHeight="1" x14ac:dyDescent="0.3">
      <c r="A50" s="100">
        <v>10</v>
      </c>
      <c r="B50" s="251" t="s">
        <v>290</v>
      </c>
      <c r="C50" s="258" t="s">
        <v>165</v>
      </c>
      <c r="D50" s="258"/>
      <c r="E50" s="240" t="s">
        <v>130</v>
      </c>
      <c r="F50" s="236">
        <v>2021</v>
      </c>
      <c r="G50" s="237">
        <v>15.05</v>
      </c>
      <c r="H50" s="323">
        <f>AVERAGE(I50:I52)</f>
        <v>22.016666666666666</v>
      </c>
      <c r="I50" s="237">
        <v>23.3</v>
      </c>
      <c r="J50" s="300">
        <f>I50-H50</f>
        <v>1.283333333333335</v>
      </c>
      <c r="K50" s="237">
        <v>7.58</v>
      </c>
      <c r="L50" s="237">
        <v>318.7</v>
      </c>
      <c r="M50" s="237">
        <v>0.27400000000000002</v>
      </c>
      <c r="N50" s="238">
        <v>10.393999999999998</v>
      </c>
      <c r="O50" s="238">
        <v>6.9450000000000003</v>
      </c>
      <c r="P50" s="238">
        <v>3.6500000000000004</v>
      </c>
      <c r="Q50" s="267">
        <v>1648</v>
      </c>
      <c r="R50" s="369">
        <v>39.75</v>
      </c>
    </row>
    <row r="51" spans="1:18" ht="18" customHeight="1" x14ac:dyDescent="0.25">
      <c r="A51" s="100">
        <v>11</v>
      </c>
      <c r="B51" s="251" t="s">
        <v>290</v>
      </c>
      <c r="C51" s="258" t="s">
        <v>166</v>
      </c>
      <c r="D51" s="258"/>
      <c r="E51" s="241" t="s">
        <v>131</v>
      </c>
      <c r="F51" s="236">
        <v>2021</v>
      </c>
      <c r="G51" s="237">
        <v>11.65</v>
      </c>
      <c r="H51" s="324"/>
      <c r="I51" s="237">
        <v>22.2</v>
      </c>
      <c r="J51" s="300">
        <f>I51-H50</f>
        <v>0.18333333333333357</v>
      </c>
      <c r="K51" s="237">
        <v>7.59</v>
      </c>
      <c r="L51" s="237">
        <v>365.6</v>
      </c>
      <c r="M51" s="237">
        <v>0.30164999999999997</v>
      </c>
      <c r="N51" s="238">
        <v>10.896999999999998</v>
      </c>
      <c r="O51" s="238">
        <v>7.0350000000000001</v>
      </c>
      <c r="P51" s="238">
        <v>2.95</v>
      </c>
      <c r="Q51" s="267">
        <v>2050</v>
      </c>
      <c r="R51" s="369">
        <v>47.33</v>
      </c>
    </row>
    <row r="52" spans="1:18" ht="18.75" customHeight="1" x14ac:dyDescent="0.3">
      <c r="A52" s="100">
        <v>12</v>
      </c>
      <c r="B52" s="251" t="s">
        <v>290</v>
      </c>
      <c r="C52" s="258" t="s">
        <v>167</v>
      </c>
      <c r="D52" s="258"/>
      <c r="E52" s="240" t="s">
        <v>132</v>
      </c>
      <c r="F52" s="236">
        <v>2021</v>
      </c>
      <c r="G52" s="237">
        <v>10.95</v>
      </c>
      <c r="H52" s="325"/>
      <c r="I52" s="237">
        <v>20.549999999999997</v>
      </c>
      <c r="J52" s="300">
        <f>I52-H50</f>
        <v>-1.4666666666666686</v>
      </c>
      <c r="K52" s="237">
        <v>7.4249999999999998</v>
      </c>
      <c r="L52" s="237">
        <v>331.29999999999995</v>
      </c>
      <c r="M52" s="237">
        <v>0.31030000000000002</v>
      </c>
      <c r="N52" s="238">
        <v>8.9090000000000007</v>
      </c>
      <c r="O52" s="238">
        <v>7.42</v>
      </c>
      <c r="P52" s="238">
        <v>3.1</v>
      </c>
      <c r="Q52" s="267">
        <v>700</v>
      </c>
      <c r="R52" s="369">
        <v>39.549999999999997</v>
      </c>
    </row>
    <row r="53" spans="1:18" ht="18.75" customHeight="1" x14ac:dyDescent="0.3">
      <c r="A53" s="100">
        <v>13</v>
      </c>
      <c r="B53" s="251" t="s">
        <v>290</v>
      </c>
      <c r="C53" s="258" t="s">
        <v>168</v>
      </c>
      <c r="D53" s="258"/>
      <c r="E53" s="242" t="s">
        <v>121</v>
      </c>
      <c r="F53" s="243">
        <v>2022</v>
      </c>
      <c r="G53" s="237">
        <v>8.73</v>
      </c>
      <c r="H53" s="323">
        <f>AVERAGE(I53:I55)</f>
        <v>18.350000000000001</v>
      </c>
      <c r="I53" s="237">
        <v>20.200000000000003</v>
      </c>
      <c r="J53" s="300">
        <f>I53-H53</f>
        <v>1.8500000000000014</v>
      </c>
      <c r="K53" s="237">
        <v>7.87</v>
      </c>
      <c r="L53" s="237">
        <v>292.5</v>
      </c>
      <c r="M53" s="237">
        <v>0.17460000000000001</v>
      </c>
      <c r="N53" s="238">
        <v>8.4649999999999999</v>
      </c>
      <c r="O53" s="238">
        <v>8.34</v>
      </c>
      <c r="P53" s="238">
        <v>2.2999999999999998</v>
      </c>
      <c r="Q53" s="267">
        <v>1075</v>
      </c>
      <c r="R53" s="369">
        <v>39.06</v>
      </c>
    </row>
    <row r="54" spans="1:18" ht="15" customHeight="1" x14ac:dyDescent="0.25">
      <c r="A54" s="100">
        <v>14</v>
      </c>
      <c r="B54" s="251" t="s">
        <v>290</v>
      </c>
      <c r="C54" s="258" t="s">
        <v>169</v>
      </c>
      <c r="D54" s="258"/>
      <c r="E54" s="244" t="s">
        <v>122</v>
      </c>
      <c r="F54" s="243">
        <v>2022</v>
      </c>
      <c r="G54" s="237">
        <v>10</v>
      </c>
      <c r="H54" s="324"/>
      <c r="I54" s="237">
        <v>17</v>
      </c>
      <c r="J54" s="300">
        <f>I54-H53</f>
        <v>-1.3500000000000014</v>
      </c>
      <c r="K54" s="237">
        <v>7.51</v>
      </c>
      <c r="L54" s="237">
        <v>333</v>
      </c>
      <c r="M54" s="237">
        <v>0.16</v>
      </c>
      <c r="N54" s="238">
        <v>9.68</v>
      </c>
      <c r="O54" s="238">
        <v>7.6150000000000002</v>
      </c>
      <c r="P54" s="238">
        <v>5.7</v>
      </c>
      <c r="Q54" s="267">
        <v>1350</v>
      </c>
      <c r="R54" s="369">
        <v>39.06</v>
      </c>
    </row>
    <row r="55" spans="1:18" ht="15" customHeight="1" x14ac:dyDescent="0.3">
      <c r="A55" s="100">
        <v>15</v>
      </c>
      <c r="B55" s="251" t="s">
        <v>290</v>
      </c>
      <c r="C55" s="258" t="s">
        <v>170</v>
      </c>
      <c r="D55" s="258"/>
      <c r="E55" s="242" t="s">
        <v>123</v>
      </c>
      <c r="F55" s="243">
        <v>2022</v>
      </c>
      <c r="G55" s="237">
        <v>11.5</v>
      </c>
      <c r="H55" s="325"/>
      <c r="I55" s="237">
        <v>17.850000000000001</v>
      </c>
      <c r="J55" s="300">
        <f>I55-H53</f>
        <v>-0.5</v>
      </c>
      <c r="K55" s="237">
        <v>7.59</v>
      </c>
      <c r="L55" s="237">
        <v>348.29999999999995</v>
      </c>
      <c r="M55" s="237">
        <v>0.17649999999999999</v>
      </c>
      <c r="N55" s="238">
        <v>9.370000000000001</v>
      </c>
      <c r="O55" s="238">
        <v>7.82</v>
      </c>
      <c r="P55" s="238">
        <v>5</v>
      </c>
      <c r="Q55" s="267">
        <v>600</v>
      </c>
      <c r="R55" s="369">
        <v>41.93</v>
      </c>
    </row>
    <row r="56" spans="1:18" ht="15" customHeight="1" x14ac:dyDescent="0.3">
      <c r="A56" s="100">
        <v>16</v>
      </c>
      <c r="B56" s="251" t="s">
        <v>290</v>
      </c>
      <c r="C56" s="258" t="s">
        <v>171</v>
      </c>
      <c r="D56" s="258"/>
      <c r="E56" s="242" t="s">
        <v>124</v>
      </c>
      <c r="F56" s="243">
        <v>2022</v>
      </c>
      <c r="G56" s="237">
        <v>15.25</v>
      </c>
      <c r="H56" s="323">
        <f>AVERAGE(I56:I58)</f>
        <v>22.533333333333331</v>
      </c>
      <c r="I56" s="237">
        <v>22.25</v>
      </c>
      <c r="J56" s="300">
        <f>I56-H56</f>
        <v>-0.28333333333333144</v>
      </c>
      <c r="K56" s="237">
        <v>7.75</v>
      </c>
      <c r="L56" s="237">
        <v>288</v>
      </c>
      <c r="M56" s="237">
        <v>0.18245</v>
      </c>
      <c r="N56" s="238">
        <v>10.9465</v>
      </c>
      <c r="O56" s="238">
        <v>7.8</v>
      </c>
      <c r="P56" s="238">
        <v>4.9000000000000004</v>
      </c>
      <c r="Q56" s="267">
        <v>375</v>
      </c>
      <c r="R56" s="369">
        <v>43.29</v>
      </c>
    </row>
    <row r="57" spans="1:18" ht="15" customHeight="1" x14ac:dyDescent="0.25">
      <c r="A57" s="100">
        <v>17</v>
      </c>
      <c r="B57" s="251" t="s">
        <v>290</v>
      </c>
      <c r="C57" s="258" t="s">
        <v>172</v>
      </c>
      <c r="D57" s="258"/>
      <c r="E57" s="244" t="s">
        <v>125</v>
      </c>
      <c r="F57" s="243">
        <v>2022</v>
      </c>
      <c r="G57" s="237">
        <v>13.1</v>
      </c>
      <c r="H57" s="324"/>
      <c r="I57" s="237">
        <v>22.3</v>
      </c>
      <c r="J57" s="300">
        <f>I57-H56</f>
        <v>-0.23333333333333073</v>
      </c>
      <c r="K57" s="237">
        <v>7.58</v>
      </c>
      <c r="L57" s="237">
        <v>300</v>
      </c>
      <c r="M57" s="237">
        <v>0.17724999999999999</v>
      </c>
      <c r="N57" s="238">
        <v>9.4499999999999993</v>
      </c>
      <c r="O57" s="238">
        <v>8.0500000000000007</v>
      </c>
      <c r="P57" s="238">
        <v>5.9</v>
      </c>
      <c r="Q57" s="267">
        <v>1675</v>
      </c>
      <c r="R57" s="369">
        <v>42.05</v>
      </c>
    </row>
    <row r="58" spans="1:18" ht="15" customHeight="1" x14ac:dyDescent="0.3">
      <c r="A58" s="100">
        <v>18</v>
      </c>
      <c r="B58" s="251" t="s">
        <v>290</v>
      </c>
      <c r="C58" s="258" t="s">
        <v>173</v>
      </c>
      <c r="D58" s="258"/>
      <c r="E58" s="242" t="s">
        <v>126</v>
      </c>
      <c r="F58" s="243">
        <v>2022</v>
      </c>
      <c r="G58" s="237">
        <v>11.8</v>
      </c>
      <c r="H58" s="325"/>
      <c r="I58" s="237">
        <v>23.05</v>
      </c>
      <c r="J58" s="300">
        <f>I58-H56</f>
        <v>0.51666666666666927</v>
      </c>
      <c r="K58" s="237">
        <v>7.5649999999999995</v>
      </c>
      <c r="L58" s="237">
        <v>265.5</v>
      </c>
      <c r="M58" s="237">
        <v>0.1159</v>
      </c>
      <c r="N58" s="238">
        <v>8.984</v>
      </c>
      <c r="O58" s="238">
        <v>7.0500000000000007</v>
      </c>
      <c r="P58" s="238">
        <v>7.2</v>
      </c>
      <c r="Q58" s="267">
        <v>725</v>
      </c>
      <c r="R58" s="369">
        <v>40.65</v>
      </c>
    </row>
    <row r="59" spans="1:18" ht="15" customHeight="1" x14ac:dyDescent="0.3">
      <c r="A59" s="100">
        <v>19</v>
      </c>
      <c r="B59" s="251" t="s">
        <v>290</v>
      </c>
      <c r="C59" s="258" t="s">
        <v>174</v>
      </c>
      <c r="D59" s="258"/>
      <c r="E59" s="242" t="s">
        <v>127</v>
      </c>
      <c r="F59" s="243">
        <v>2022</v>
      </c>
      <c r="G59" s="237">
        <v>19.149999999999999</v>
      </c>
      <c r="H59" s="323">
        <f>AVERAGE(I59:I61)</f>
        <v>25.95</v>
      </c>
      <c r="I59" s="237">
        <v>26.8</v>
      </c>
      <c r="J59" s="300">
        <f>I59-H59</f>
        <v>0.85000000000000142</v>
      </c>
      <c r="K59" s="237">
        <v>7.875</v>
      </c>
      <c r="L59" s="237">
        <v>251.1</v>
      </c>
      <c r="M59" s="237">
        <v>0.16344999999999998</v>
      </c>
      <c r="N59" s="238">
        <v>9.2949999999999999</v>
      </c>
      <c r="O59" s="238">
        <v>6.48</v>
      </c>
      <c r="P59" s="238">
        <v>5.55</v>
      </c>
      <c r="Q59" s="267">
        <v>1590</v>
      </c>
      <c r="R59" s="369">
        <v>38.51</v>
      </c>
    </row>
    <row r="60" spans="1:18" ht="15" customHeight="1" x14ac:dyDescent="0.25">
      <c r="A60" s="100">
        <v>20</v>
      </c>
      <c r="B60" s="251" t="s">
        <v>290</v>
      </c>
      <c r="C60" s="258" t="s">
        <v>175</v>
      </c>
      <c r="D60" s="258"/>
      <c r="E60" s="244" t="s">
        <v>128</v>
      </c>
      <c r="F60" s="243">
        <v>2022</v>
      </c>
      <c r="G60" s="237">
        <v>22.75</v>
      </c>
      <c r="H60" s="324"/>
      <c r="I60" s="237">
        <v>25</v>
      </c>
      <c r="J60" s="300">
        <f>I60-H59</f>
        <v>-0.94999999999999929</v>
      </c>
      <c r="K60" s="237">
        <v>7.8650000000000002</v>
      </c>
      <c r="L60" s="237">
        <v>273</v>
      </c>
      <c r="M60" s="237">
        <v>0.1767</v>
      </c>
      <c r="N60" s="238">
        <v>9.7835000000000001</v>
      </c>
      <c r="O60" s="238">
        <v>6.85</v>
      </c>
      <c r="P60" s="238">
        <v>5.55</v>
      </c>
      <c r="Q60" s="267">
        <v>2525</v>
      </c>
      <c r="R60" s="369">
        <v>37.76</v>
      </c>
    </row>
    <row r="61" spans="1:18" ht="15" customHeight="1" x14ac:dyDescent="0.3">
      <c r="A61" s="100">
        <v>21</v>
      </c>
      <c r="B61" s="251" t="s">
        <v>290</v>
      </c>
      <c r="C61" s="258" t="s">
        <v>176</v>
      </c>
      <c r="D61" s="258"/>
      <c r="E61" s="242" t="s">
        <v>129</v>
      </c>
      <c r="F61" s="243">
        <v>2022</v>
      </c>
      <c r="G61" s="237">
        <v>12.95</v>
      </c>
      <c r="H61" s="325"/>
      <c r="I61" s="237">
        <v>26.049999999999997</v>
      </c>
      <c r="J61" s="300">
        <f>I61-H59</f>
        <v>9.9999999999997868E-2</v>
      </c>
      <c r="K61" s="237">
        <v>7.4450000000000003</v>
      </c>
      <c r="L61" s="237">
        <v>262.45</v>
      </c>
      <c r="M61" s="237">
        <v>0.156</v>
      </c>
      <c r="N61" s="238">
        <v>8.6789999999999985</v>
      </c>
      <c r="O61" s="238">
        <v>7.15</v>
      </c>
      <c r="P61" s="238">
        <v>0</v>
      </c>
      <c r="Q61" s="267">
        <v>798</v>
      </c>
      <c r="R61" s="369">
        <v>55.17</v>
      </c>
    </row>
    <row r="62" spans="1:18" ht="15" customHeight="1" x14ac:dyDescent="0.3">
      <c r="A62" s="100">
        <v>22</v>
      </c>
      <c r="B62" s="251" t="s">
        <v>290</v>
      </c>
      <c r="C62" s="258" t="s">
        <v>177</v>
      </c>
      <c r="D62" s="258"/>
      <c r="E62" s="242" t="s">
        <v>130</v>
      </c>
      <c r="F62" s="243">
        <v>2022</v>
      </c>
      <c r="G62" s="238">
        <v>11.95</v>
      </c>
      <c r="H62" s="323">
        <f>AVERAGE(I62:I64)</f>
        <v>22.95</v>
      </c>
      <c r="I62" s="238">
        <v>25.75</v>
      </c>
      <c r="J62" s="300">
        <f>I62-H62</f>
        <v>2.8000000000000007</v>
      </c>
      <c r="K62" s="237">
        <v>7.29</v>
      </c>
      <c r="L62" s="237">
        <v>278.95</v>
      </c>
      <c r="M62" s="237">
        <v>0.15</v>
      </c>
      <c r="N62" s="238">
        <v>9.16</v>
      </c>
      <c r="O62" s="238">
        <v>7.15</v>
      </c>
      <c r="P62" s="238">
        <v>3.8499999999999996</v>
      </c>
      <c r="Q62" s="267">
        <v>933</v>
      </c>
      <c r="R62" s="369">
        <v>47.4</v>
      </c>
    </row>
    <row r="63" spans="1:18" ht="15" customHeight="1" x14ac:dyDescent="0.25">
      <c r="A63" s="100">
        <v>23</v>
      </c>
      <c r="B63" s="251" t="s">
        <v>290</v>
      </c>
      <c r="C63" s="258" t="s">
        <v>178</v>
      </c>
      <c r="D63" s="258"/>
      <c r="E63" s="244" t="s">
        <v>131</v>
      </c>
      <c r="F63" s="243">
        <v>2022</v>
      </c>
      <c r="G63" s="310">
        <v>15</v>
      </c>
      <c r="H63" s="324"/>
      <c r="I63" s="310">
        <v>23.25</v>
      </c>
      <c r="J63" s="300">
        <f>I63-H62</f>
        <v>0.30000000000000071</v>
      </c>
      <c r="K63" s="310">
        <v>7.7750000000000004</v>
      </c>
      <c r="L63" s="310">
        <v>266.44</v>
      </c>
      <c r="M63" s="310">
        <v>6.6000000000000003E-2</v>
      </c>
      <c r="N63" s="311">
        <v>7.66</v>
      </c>
      <c r="O63" s="311">
        <v>7.4499999999999993</v>
      </c>
      <c r="P63" s="311">
        <v>6.0549239999999998</v>
      </c>
      <c r="Q63" s="312">
        <v>1225</v>
      </c>
      <c r="R63" s="369">
        <v>43.5</v>
      </c>
    </row>
    <row r="64" spans="1:18" ht="15" customHeight="1" x14ac:dyDescent="0.3">
      <c r="A64" s="100">
        <v>24</v>
      </c>
      <c r="B64" s="251" t="s">
        <v>290</v>
      </c>
      <c r="C64" s="258" t="s">
        <v>179</v>
      </c>
      <c r="D64" s="258"/>
      <c r="E64" s="242" t="s">
        <v>132</v>
      </c>
      <c r="F64" s="243">
        <v>2022</v>
      </c>
      <c r="G64" s="310">
        <v>9.3000000000000007</v>
      </c>
      <c r="H64" s="325"/>
      <c r="I64" s="310">
        <v>19.850000000000001</v>
      </c>
      <c r="J64" s="300">
        <f>I64-H62</f>
        <v>-3.0999999999999979</v>
      </c>
      <c r="K64" s="310">
        <v>8.0150000000000006</v>
      </c>
      <c r="L64" s="310">
        <v>284.89</v>
      </c>
      <c r="M64" s="310">
        <v>0.14000000000000001</v>
      </c>
      <c r="N64" s="311">
        <v>7.3999999999999995</v>
      </c>
      <c r="O64" s="311">
        <v>7.45</v>
      </c>
      <c r="P64" s="311">
        <v>4.3764399999999997</v>
      </c>
      <c r="Q64" s="312">
        <v>125</v>
      </c>
      <c r="R64" s="369">
        <v>43.5</v>
      </c>
    </row>
    <row r="65" spans="1:18" ht="15" customHeight="1" x14ac:dyDescent="0.3">
      <c r="A65" s="100">
        <v>25</v>
      </c>
      <c r="B65" s="251" t="s">
        <v>290</v>
      </c>
      <c r="C65" s="258" t="s">
        <v>180</v>
      </c>
      <c r="D65" s="258"/>
      <c r="E65" s="245" t="s">
        <v>121</v>
      </c>
      <c r="F65" s="246">
        <v>2023</v>
      </c>
      <c r="G65" s="237">
        <v>8.9499999999999993</v>
      </c>
      <c r="H65" s="323">
        <f>AVERAGE(I65:I67)</f>
        <v>20.6</v>
      </c>
      <c r="I65" s="237">
        <v>20.2</v>
      </c>
      <c r="J65" s="300">
        <f>I65-H65</f>
        <v>-0.40000000000000213</v>
      </c>
      <c r="K65" s="237">
        <v>7.9750000000000005</v>
      </c>
      <c r="L65" s="237">
        <v>328.5</v>
      </c>
      <c r="M65" s="237">
        <v>0.20605000000000001</v>
      </c>
      <c r="N65" s="238">
        <v>10.90715</v>
      </c>
      <c r="O65" s="238">
        <v>6.7</v>
      </c>
      <c r="P65" s="238">
        <v>6.8</v>
      </c>
      <c r="Q65" s="267">
        <v>320</v>
      </c>
      <c r="R65" s="369">
        <v>39.380000000000003</v>
      </c>
    </row>
    <row r="66" spans="1:18" ht="15" customHeight="1" x14ac:dyDescent="0.25">
      <c r="A66" s="100">
        <v>26</v>
      </c>
      <c r="B66" s="251" t="s">
        <v>290</v>
      </c>
      <c r="C66" s="258" t="s">
        <v>181</v>
      </c>
      <c r="D66" s="258"/>
      <c r="E66" s="247" t="s">
        <v>122</v>
      </c>
      <c r="F66" s="246">
        <v>2023</v>
      </c>
      <c r="G66" s="237">
        <v>9.5500000000000007</v>
      </c>
      <c r="H66" s="324"/>
      <c r="I66" s="237">
        <v>20.75</v>
      </c>
      <c r="J66" s="300">
        <f>I66-H65</f>
        <v>0.14999999999999858</v>
      </c>
      <c r="K66" s="237">
        <v>7.2649999999999997</v>
      </c>
      <c r="L66" s="237">
        <v>267.5</v>
      </c>
      <c r="M66" s="237">
        <v>0.25555</v>
      </c>
      <c r="N66" s="238">
        <v>7.6901499999999992</v>
      </c>
      <c r="O66" s="238">
        <v>7.15</v>
      </c>
      <c r="P66" s="238">
        <v>6.3</v>
      </c>
      <c r="Q66" s="267">
        <v>1800</v>
      </c>
      <c r="R66" s="369">
        <v>42.8</v>
      </c>
    </row>
    <row r="67" spans="1:18" ht="15" customHeight="1" x14ac:dyDescent="0.3">
      <c r="A67" s="100">
        <v>27</v>
      </c>
      <c r="B67" s="251" t="s">
        <v>290</v>
      </c>
      <c r="C67" s="258" t="s">
        <v>182</v>
      </c>
      <c r="D67" s="258"/>
      <c r="E67" s="245" t="s">
        <v>123</v>
      </c>
      <c r="F67" s="246">
        <v>2023</v>
      </c>
      <c r="G67" s="237">
        <v>6.52</v>
      </c>
      <c r="H67" s="325"/>
      <c r="I67" s="237">
        <v>20.85</v>
      </c>
      <c r="J67" s="300">
        <f>I67-H65</f>
        <v>0.25</v>
      </c>
      <c r="K67" s="237">
        <v>7.4649999999999999</v>
      </c>
      <c r="L67" s="237">
        <v>331.5</v>
      </c>
      <c r="M67" s="237">
        <v>0.21350000000000002</v>
      </c>
      <c r="N67" s="238">
        <v>12.55</v>
      </c>
      <c r="O67" s="238">
        <v>7.6</v>
      </c>
      <c r="P67" s="238">
        <v>0.10500000000000001</v>
      </c>
      <c r="Q67" s="267">
        <v>1667</v>
      </c>
      <c r="R67" s="369">
        <v>53.34</v>
      </c>
    </row>
    <row r="68" spans="1:18" ht="15" customHeight="1" x14ac:dyDescent="0.3">
      <c r="A68" s="100">
        <v>28</v>
      </c>
      <c r="B68" s="251" t="s">
        <v>290</v>
      </c>
      <c r="C68" s="258" t="s">
        <v>183</v>
      </c>
      <c r="D68" s="258"/>
      <c r="E68" s="245" t="s">
        <v>124</v>
      </c>
      <c r="F68" s="246">
        <v>2023</v>
      </c>
      <c r="G68" s="237">
        <v>9.379999999999999</v>
      </c>
      <c r="H68" s="323">
        <f>AVERAGE(I68:I70)</f>
        <v>24.283333333333331</v>
      </c>
      <c r="I68" s="237">
        <v>24</v>
      </c>
      <c r="J68" s="300">
        <f>I68-H68</f>
        <v>-0.28333333333333144</v>
      </c>
      <c r="K68" s="237">
        <v>7.89</v>
      </c>
      <c r="L68" s="237">
        <v>294</v>
      </c>
      <c r="M68" s="237">
        <v>0.18675</v>
      </c>
      <c r="N68" s="238">
        <v>12.3985</v>
      </c>
      <c r="O68" s="238">
        <v>7.67</v>
      </c>
      <c r="P68" s="238">
        <v>4</v>
      </c>
      <c r="Q68" s="267">
        <v>485</v>
      </c>
      <c r="R68" s="369">
        <v>44.62</v>
      </c>
    </row>
    <row r="69" spans="1:18" ht="15" customHeight="1" x14ac:dyDescent="0.25">
      <c r="A69" s="100">
        <v>29</v>
      </c>
      <c r="B69" s="251" t="s">
        <v>290</v>
      </c>
      <c r="C69" s="258" t="s">
        <v>184</v>
      </c>
      <c r="D69" s="258"/>
      <c r="E69" s="247" t="s">
        <v>125</v>
      </c>
      <c r="F69" s="246">
        <v>2023</v>
      </c>
      <c r="G69" s="237">
        <v>10.365</v>
      </c>
      <c r="H69" s="324"/>
      <c r="I69" s="237">
        <v>23.85</v>
      </c>
      <c r="J69" s="300">
        <f>I69-H68</f>
        <v>-0.43333333333333002</v>
      </c>
      <c r="K69" s="237">
        <v>7.8250000000000002</v>
      </c>
      <c r="L69" s="237">
        <v>255</v>
      </c>
      <c r="M69" s="237">
        <v>0.19350000000000001</v>
      </c>
      <c r="N69" s="238">
        <v>11.277699999999999</v>
      </c>
      <c r="O69" s="238">
        <v>6.75</v>
      </c>
      <c r="P69" s="238">
        <v>3.5</v>
      </c>
      <c r="Q69" s="267">
        <v>1060</v>
      </c>
      <c r="R69" s="369">
        <v>45.12</v>
      </c>
    </row>
    <row r="70" spans="1:18" ht="15" customHeight="1" x14ac:dyDescent="0.3">
      <c r="A70" s="100">
        <v>30</v>
      </c>
      <c r="B70" s="251" t="s">
        <v>290</v>
      </c>
      <c r="C70" s="258" t="s">
        <v>185</v>
      </c>
      <c r="D70" s="258"/>
      <c r="E70" s="245" t="s">
        <v>126</v>
      </c>
      <c r="F70" s="246">
        <v>2023</v>
      </c>
      <c r="G70" s="237">
        <v>22.35</v>
      </c>
      <c r="H70" s="325"/>
      <c r="I70" s="237">
        <v>25</v>
      </c>
      <c r="J70" s="300">
        <f>I70-H68</f>
        <v>0.71666666666666856</v>
      </c>
      <c r="K70" s="237">
        <v>7.94</v>
      </c>
      <c r="L70" s="237">
        <v>252.59999999999997</v>
      </c>
      <c r="M70" s="237">
        <v>0.16644999999999999</v>
      </c>
      <c r="N70" s="238">
        <v>12.97</v>
      </c>
      <c r="O70" s="238">
        <v>6.9700000000000006</v>
      </c>
      <c r="P70" s="238">
        <v>12.1</v>
      </c>
      <c r="Q70" s="267">
        <v>655</v>
      </c>
      <c r="R70" s="369">
        <v>38.200000000000003</v>
      </c>
    </row>
    <row r="71" spans="1:18" ht="15" customHeight="1" x14ac:dyDescent="0.3">
      <c r="A71" s="100">
        <v>31</v>
      </c>
      <c r="B71" s="251" t="s">
        <v>290</v>
      </c>
      <c r="C71" s="258" t="s">
        <v>186</v>
      </c>
      <c r="D71" s="258"/>
      <c r="E71" s="245" t="s">
        <v>127</v>
      </c>
      <c r="F71" s="246">
        <v>2023</v>
      </c>
      <c r="G71" s="237">
        <v>11.7</v>
      </c>
      <c r="H71" s="323">
        <f>AVERAGE(I71:I73)</f>
        <v>28.283333333333331</v>
      </c>
      <c r="I71" s="237">
        <v>30.2</v>
      </c>
      <c r="J71" s="300">
        <f>I71-H71</f>
        <v>1.9166666666666679</v>
      </c>
      <c r="K71" s="237">
        <v>8.02</v>
      </c>
      <c r="L71" s="237">
        <v>305.39999999999998</v>
      </c>
      <c r="M71" s="237">
        <v>0.34355000000000002</v>
      </c>
      <c r="N71" s="238">
        <v>12.83</v>
      </c>
      <c r="O71" s="238">
        <v>7.125</v>
      </c>
      <c r="P71" s="238">
        <v>5.52</v>
      </c>
      <c r="Q71" s="267">
        <v>533</v>
      </c>
      <c r="R71" s="369">
        <v>30.69</v>
      </c>
    </row>
    <row r="72" spans="1:18" ht="15" customHeight="1" x14ac:dyDescent="0.25">
      <c r="A72" s="100">
        <v>32</v>
      </c>
      <c r="B72" s="251" t="s">
        <v>290</v>
      </c>
      <c r="C72" s="258" t="s">
        <v>187</v>
      </c>
      <c r="D72" s="258"/>
      <c r="E72" s="247" t="s">
        <v>128</v>
      </c>
      <c r="F72" s="246">
        <v>2023</v>
      </c>
      <c r="G72" s="238">
        <v>14.45</v>
      </c>
      <c r="H72" s="324"/>
      <c r="I72" s="238">
        <v>28.6</v>
      </c>
      <c r="J72" s="300">
        <f>I72-H71</f>
        <v>0.31666666666666998</v>
      </c>
      <c r="K72" s="238">
        <v>7.8949999999999996</v>
      </c>
      <c r="L72" s="238">
        <v>294.5</v>
      </c>
      <c r="M72" s="238">
        <v>0.12520000000000001</v>
      </c>
      <c r="N72" s="238">
        <v>9.370000000000001</v>
      </c>
      <c r="O72" s="238">
        <v>6.9</v>
      </c>
      <c r="P72" s="238">
        <v>3.14</v>
      </c>
      <c r="Q72" s="267">
        <v>105</v>
      </c>
      <c r="R72" s="369">
        <v>46.37</v>
      </c>
    </row>
    <row r="73" spans="1:18" ht="15" customHeight="1" x14ac:dyDescent="0.3">
      <c r="A73" s="100">
        <v>33</v>
      </c>
      <c r="B73" s="251" t="s">
        <v>290</v>
      </c>
      <c r="C73" s="258" t="s">
        <v>188</v>
      </c>
      <c r="D73" s="258"/>
      <c r="E73" s="245" t="s">
        <v>129</v>
      </c>
      <c r="F73" s="246">
        <v>2023</v>
      </c>
      <c r="G73" s="238">
        <v>22.25</v>
      </c>
      <c r="H73" s="325"/>
      <c r="I73" s="238">
        <v>26.05</v>
      </c>
      <c r="J73" s="300">
        <f>I73-H71</f>
        <v>-2.2333333333333307</v>
      </c>
      <c r="K73" s="238">
        <v>7.46</v>
      </c>
      <c r="L73" s="238">
        <v>326.7</v>
      </c>
      <c r="M73" s="238">
        <v>0.16010000000000002</v>
      </c>
      <c r="N73" s="238">
        <v>4.8105000000000002</v>
      </c>
      <c r="O73" s="238">
        <v>7.0649999999999995</v>
      </c>
      <c r="P73" s="238">
        <v>4.8390000000000004</v>
      </c>
      <c r="Q73" s="267">
        <v>333</v>
      </c>
      <c r="R73" s="369">
        <v>37.24</v>
      </c>
    </row>
    <row r="74" spans="1:18" ht="15" customHeight="1" x14ac:dyDescent="0.3">
      <c r="A74" s="100">
        <v>34</v>
      </c>
      <c r="B74" s="251" t="s">
        <v>290</v>
      </c>
      <c r="C74" s="258" t="s">
        <v>189</v>
      </c>
      <c r="D74" s="258"/>
      <c r="E74" s="245" t="s">
        <v>130</v>
      </c>
      <c r="F74" s="246">
        <v>2023</v>
      </c>
      <c r="G74" s="238">
        <v>15.600000000000001</v>
      </c>
      <c r="H74" s="323">
        <f>AVERAGE(I74:I76)</f>
        <v>25.683333333333337</v>
      </c>
      <c r="I74" s="238">
        <v>27.25</v>
      </c>
      <c r="J74" s="300">
        <f>I74-H74</f>
        <v>1.5666666666666629</v>
      </c>
      <c r="K74" s="238">
        <v>7.8250000000000002</v>
      </c>
      <c r="L74" s="238">
        <v>344.3</v>
      </c>
      <c r="M74" s="238">
        <v>0.2225</v>
      </c>
      <c r="N74" s="238">
        <v>10.734999999999999</v>
      </c>
      <c r="O74" s="238">
        <v>7.0600000000000005</v>
      </c>
      <c r="P74" s="238">
        <v>3.7549999999999999</v>
      </c>
      <c r="Q74" s="267">
        <v>375</v>
      </c>
      <c r="R74" s="369">
        <v>37.24</v>
      </c>
    </row>
    <row r="75" spans="1:18" ht="15" customHeight="1" x14ac:dyDescent="0.25">
      <c r="A75" s="100">
        <v>35</v>
      </c>
      <c r="B75" s="251" t="s">
        <v>290</v>
      </c>
      <c r="C75" s="258" t="s">
        <v>190</v>
      </c>
      <c r="D75" s="258"/>
      <c r="E75" s="247" t="s">
        <v>131</v>
      </c>
      <c r="F75" s="246">
        <v>2023</v>
      </c>
      <c r="G75" s="238">
        <v>16.5</v>
      </c>
      <c r="H75" s="324"/>
      <c r="I75" s="238">
        <v>27.45</v>
      </c>
      <c r="J75" s="300">
        <f>I75-H74</f>
        <v>1.7666666666666622</v>
      </c>
      <c r="K75" s="238">
        <v>7.97</v>
      </c>
      <c r="L75" s="238">
        <v>368.1</v>
      </c>
      <c r="M75" s="238">
        <v>0.2475</v>
      </c>
      <c r="N75" s="238">
        <v>21.35</v>
      </c>
      <c r="O75" s="238">
        <v>7.01</v>
      </c>
      <c r="P75" s="238">
        <v>5.0891285714285717</v>
      </c>
      <c r="Q75" s="267">
        <v>528</v>
      </c>
      <c r="R75" s="369">
        <v>32.61</v>
      </c>
    </row>
    <row r="76" spans="1:18" ht="15" customHeight="1" x14ac:dyDescent="0.3">
      <c r="A76" s="100">
        <v>36</v>
      </c>
      <c r="B76" s="251" t="s">
        <v>290</v>
      </c>
      <c r="C76" s="258" t="s">
        <v>191</v>
      </c>
      <c r="D76" s="258"/>
      <c r="E76" s="245" t="s">
        <v>132</v>
      </c>
      <c r="F76" s="246">
        <v>2023</v>
      </c>
      <c r="G76" s="238">
        <v>15.7</v>
      </c>
      <c r="H76" s="325"/>
      <c r="I76" s="238">
        <v>22.35</v>
      </c>
      <c r="J76" s="300">
        <f>I76-H74</f>
        <v>-3.3333333333333357</v>
      </c>
      <c r="K76" s="238">
        <v>7.75</v>
      </c>
      <c r="L76" s="238">
        <v>406.29999999999995</v>
      </c>
      <c r="M76" s="238">
        <v>0.39439999999999997</v>
      </c>
      <c r="N76" s="238">
        <v>16.100000000000001</v>
      </c>
      <c r="O76" s="238">
        <v>6.7</v>
      </c>
      <c r="P76" s="238">
        <v>3.6259761904761909</v>
      </c>
      <c r="Q76" s="267">
        <v>178</v>
      </c>
      <c r="R76" s="369">
        <v>33.979999999999997</v>
      </c>
    </row>
    <row r="77" spans="1:18" ht="15" customHeight="1" x14ac:dyDescent="0.3">
      <c r="A77" s="100">
        <v>37</v>
      </c>
      <c r="B77" s="251" t="s">
        <v>290</v>
      </c>
      <c r="C77" s="258" t="s">
        <v>192</v>
      </c>
      <c r="D77" s="258"/>
      <c r="E77" s="248" t="s">
        <v>121</v>
      </c>
      <c r="F77" s="249">
        <v>2024</v>
      </c>
      <c r="G77" s="238">
        <v>10.455</v>
      </c>
      <c r="H77" s="323">
        <f>AVERAGE(I77:I79)</f>
        <v>18.95</v>
      </c>
      <c r="I77" s="238">
        <v>19.350000000000001</v>
      </c>
      <c r="J77" s="300">
        <f>I77-H77</f>
        <v>0.40000000000000213</v>
      </c>
      <c r="K77" s="238">
        <v>8.0150000000000006</v>
      </c>
      <c r="L77" s="238">
        <v>317.39999999999998</v>
      </c>
      <c r="M77" s="238">
        <v>0.33699999999999997</v>
      </c>
      <c r="N77" s="238">
        <v>12.2075</v>
      </c>
      <c r="O77" s="238">
        <v>6.8000000000000007</v>
      </c>
      <c r="P77" s="238">
        <v>3.6483414285714284</v>
      </c>
      <c r="Q77" s="267">
        <v>440</v>
      </c>
      <c r="R77" s="369">
        <v>43.51</v>
      </c>
    </row>
    <row r="78" spans="1:18" ht="15" customHeight="1" x14ac:dyDescent="0.25">
      <c r="A78" s="100">
        <v>38</v>
      </c>
      <c r="B78" s="251" t="s">
        <v>290</v>
      </c>
      <c r="C78" s="258" t="s">
        <v>193</v>
      </c>
      <c r="D78" s="258"/>
      <c r="E78" s="250" t="s">
        <v>122</v>
      </c>
      <c r="F78" s="249">
        <v>2024</v>
      </c>
      <c r="G78" s="238">
        <v>16.5</v>
      </c>
      <c r="H78" s="324"/>
      <c r="I78" s="238">
        <v>18.75</v>
      </c>
      <c r="J78" s="300">
        <f>I78-H77</f>
        <v>-0.19999999999999929</v>
      </c>
      <c r="K78" s="238">
        <v>8.1750000000000007</v>
      </c>
      <c r="L78" s="238">
        <v>282.5</v>
      </c>
      <c r="M78" s="238">
        <v>0.13</v>
      </c>
      <c r="N78" s="238">
        <v>7.6750000000000007</v>
      </c>
      <c r="O78" s="238">
        <v>6.79</v>
      </c>
      <c r="P78" s="238">
        <v>3.8990809523809524</v>
      </c>
      <c r="Q78" s="267">
        <v>6875</v>
      </c>
      <c r="R78" s="369">
        <v>45.8</v>
      </c>
    </row>
    <row r="79" spans="1:18" ht="15" customHeight="1" x14ac:dyDescent="0.3">
      <c r="A79" s="100">
        <v>39</v>
      </c>
      <c r="B79" s="251" t="s">
        <v>290</v>
      </c>
      <c r="C79" s="258" t="s">
        <v>194</v>
      </c>
      <c r="D79" s="258"/>
      <c r="E79" s="248" t="s">
        <v>123</v>
      </c>
      <c r="F79" s="249">
        <v>2024</v>
      </c>
      <c r="G79" s="238">
        <v>16.5</v>
      </c>
      <c r="H79" s="325"/>
      <c r="I79" s="238">
        <v>18.75</v>
      </c>
      <c r="J79" s="300">
        <f>I79-H77</f>
        <v>-0.19999999999999929</v>
      </c>
      <c r="K79" s="238">
        <v>8.1750000000000007</v>
      </c>
      <c r="L79" s="238">
        <v>282.5</v>
      </c>
      <c r="M79" s="238">
        <v>0.13</v>
      </c>
      <c r="N79" s="238">
        <v>7.6750000000000007</v>
      </c>
      <c r="O79" s="238">
        <v>6.79</v>
      </c>
      <c r="P79" s="238">
        <v>3.8990809523809524</v>
      </c>
      <c r="Q79" s="267">
        <v>400</v>
      </c>
      <c r="R79" s="369">
        <v>45.8</v>
      </c>
    </row>
    <row r="80" spans="1:18" ht="15" customHeight="1" x14ac:dyDescent="0.3">
      <c r="A80" s="100">
        <v>40</v>
      </c>
      <c r="B80" s="251" t="s">
        <v>290</v>
      </c>
      <c r="C80" s="258" t="s">
        <v>195</v>
      </c>
      <c r="D80" s="258"/>
      <c r="E80" s="248" t="s">
        <v>124</v>
      </c>
      <c r="F80" s="249">
        <v>2024</v>
      </c>
      <c r="G80" s="238">
        <v>16.45</v>
      </c>
      <c r="H80" s="323">
        <f>AVERAGE(I80:I82)</f>
        <v>25.5</v>
      </c>
      <c r="I80" s="238">
        <v>23.700000000000003</v>
      </c>
      <c r="J80" s="300">
        <f>I80-H80</f>
        <v>-1.7999999999999972</v>
      </c>
      <c r="K80" s="238">
        <v>7.9</v>
      </c>
      <c r="L80" s="238">
        <v>350.7</v>
      </c>
      <c r="M80" s="238">
        <v>0.13525000000000001</v>
      </c>
      <c r="N80" s="238">
        <v>12.725</v>
      </c>
      <c r="O80" s="238">
        <v>7.1050000000000004</v>
      </c>
      <c r="P80" s="238">
        <v>3.4628333333333332</v>
      </c>
      <c r="Q80" s="267">
        <v>300</v>
      </c>
      <c r="R80" s="369">
        <v>36.43</v>
      </c>
    </row>
    <row r="81" spans="1:18" ht="15" customHeight="1" x14ac:dyDescent="0.25">
      <c r="A81" s="100">
        <v>41</v>
      </c>
      <c r="B81" s="251" t="s">
        <v>290</v>
      </c>
      <c r="C81" s="258" t="s">
        <v>196</v>
      </c>
      <c r="D81" s="258"/>
      <c r="E81" s="250" t="s">
        <v>125</v>
      </c>
      <c r="F81" s="249">
        <v>2024</v>
      </c>
      <c r="G81" s="238">
        <v>16.8</v>
      </c>
      <c r="H81" s="324"/>
      <c r="I81" s="238">
        <v>23.05</v>
      </c>
      <c r="J81" s="300">
        <f>I81-H80</f>
        <v>-2.4499999999999993</v>
      </c>
      <c r="K81" s="238">
        <v>7.6</v>
      </c>
      <c r="L81" s="238">
        <v>342.1</v>
      </c>
      <c r="M81" s="238">
        <v>0.27265</v>
      </c>
      <c r="N81" s="238">
        <v>11.7</v>
      </c>
      <c r="O81" s="238">
        <v>6.8000000000000007</v>
      </c>
      <c r="P81" s="238">
        <v>3.7497699999999998</v>
      </c>
      <c r="Q81" s="267">
        <v>985</v>
      </c>
      <c r="R81" s="369">
        <v>35.06</v>
      </c>
    </row>
    <row r="82" spans="1:18" ht="15" customHeight="1" x14ac:dyDescent="0.3">
      <c r="A82" s="100">
        <v>42</v>
      </c>
      <c r="B82" s="251" t="s">
        <v>290</v>
      </c>
      <c r="C82" s="258" t="s">
        <v>197</v>
      </c>
      <c r="D82" s="258"/>
      <c r="E82" s="248" t="s">
        <v>126</v>
      </c>
      <c r="F82" s="249">
        <v>2024</v>
      </c>
      <c r="G82" s="238">
        <v>21</v>
      </c>
      <c r="H82" s="325"/>
      <c r="I82" s="238">
        <v>29.75</v>
      </c>
      <c r="J82" s="300">
        <f>I82-H80</f>
        <v>4.25</v>
      </c>
      <c r="K82" s="238">
        <v>7.625</v>
      </c>
      <c r="L82" s="238">
        <v>305</v>
      </c>
      <c r="M82" s="238">
        <v>0.14924999999999999</v>
      </c>
      <c r="N82" s="238">
        <v>9.8350000000000009</v>
      </c>
      <c r="O82" s="238">
        <v>6.5500000000000007</v>
      </c>
      <c r="P82" s="238">
        <v>5.243266666666667</v>
      </c>
      <c r="Q82" s="267">
        <v>785</v>
      </c>
      <c r="R82" s="369">
        <v>32.71</v>
      </c>
    </row>
    <row r="83" spans="1:18" ht="15" customHeight="1" x14ac:dyDescent="0.3">
      <c r="A83" s="100">
        <v>43</v>
      </c>
      <c r="B83" s="251" t="s">
        <v>290</v>
      </c>
      <c r="C83" s="258" t="s">
        <v>198</v>
      </c>
      <c r="D83" s="258"/>
      <c r="E83" s="248" t="s">
        <v>127</v>
      </c>
      <c r="F83" s="249">
        <v>2024</v>
      </c>
      <c r="G83" s="238">
        <v>22.299999999999997</v>
      </c>
      <c r="H83" s="323">
        <f>AVERAGE(I83:I85)</f>
        <v>31.366666666666664</v>
      </c>
      <c r="I83" s="238">
        <v>31.4</v>
      </c>
      <c r="J83" s="300">
        <f>I83-H83</f>
        <v>3.3333333333334991E-2</v>
      </c>
      <c r="K83" s="238">
        <v>7.9</v>
      </c>
      <c r="L83" s="238">
        <v>346.5</v>
      </c>
      <c r="M83" s="238">
        <v>0.23899999999999999</v>
      </c>
      <c r="N83" s="238">
        <v>8.2285000000000004</v>
      </c>
      <c r="O83" s="238">
        <v>7.15</v>
      </c>
      <c r="P83" s="238">
        <v>3.5152432000000005</v>
      </c>
      <c r="Q83" s="267">
        <v>1230</v>
      </c>
      <c r="R83" s="369">
        <v>47.08</v>
      </c>
    </row>
    <row r="84" spans="1:18" ht="15" customHeight="1" x14ac:dyDescent="0.25">
      <c r="A84" s="100">
        <v>44</v>
      </c>
      <c r="B84" s="251" t="s">
        <v>290</v>
      </c>
      <c r="C84" s="258" t="s">
        <v>199</v>
      </c>
      <c r="D84" s="258"/>
      <c r="E84" s="250" t="s">
        <v>128</v>
      </c>
      <c r="F84" s="249">
        <v>2024</v>
      </c>
      <c r="G84" s="238">
        <v>17.399999999999999</v>
      </c>
      <c r="H84" s="324"/>
      <c r="I84" s="238">
        <v>31.35</v>
      </c>
      <c r="J84" s="300">
        <f>I84-H83</f>
        <v>-1.6666666666662167E-2</v>
      </c>
      <c r="K84" s="238">
        <v>7.9350000000000005</v>
      </c>
      <c r="L84" s="238">
        <v>303.75</v>
      </c>
      <c r="M84" s="238">
        <v>8.0250000000000002E-2</v>
      </c>
      <c r="N84" s="238">
        <v>11.705</v>
      </c>
      <c r="O84" s="238">
        <v>6.76</v>
      </c>
      <c r="P84" s="238">
        <v>4.1544000000000008</v>
      </c>
      <c r="Q84" s="267">
        <v>1050</v>
      </c>
      <c r="R84" s="369">
        <v>47.08</v>
      </c>
    </row>
    <row r="85" spans="1:18" ht="15" customHeight="1" x14ac:dyDescent="0.3">
      <c r="A85" s="100">
        <v>45</v>
      </c>
      <c r="B85" s="251" t="s">
        <v>290</v>
      </c>
      <c r="C85" s="258" t="s">
        <v>200</v>
      </c>
      <c r="D85" s="258"/>
      <c r="E85" s="248" t="s">
        <v>129</v>
      </c>
      <c r="F85" s="249">
        <v>2024</v>
      </c>
      <c r="G85" s="238">
        <v>17.399999999999999</v>
      </c>
      <c r="H85" s="325"/>
      <c r="I85" s="238">
        <v>31.35</v>
      </c>
      <c r="J85" s="300">
        <f>I85-H83</f>
        <v>-1.6666666666662167E-2</v>
      </c>
      <c r="K85" s="238">
        <v>7.9350000000000005</v>
      </c>
      <c r="L85" s="238">
        <v>303.75</v>
      </c>
      <c r="M85" s="238">
        <v>8.0250000000000002E-2</v>
      </c>
      <c r="N85" s="238">
        <v>11.705</v>
      </c>
      <c r="O85" s="238">
        <v>6.76</v>
      </c>
      <c r="P85" s="238">
        <v>4.1544000000000008</v>
      </c>
      <c r="Q85" s="267">
        <v>1000</v>
      </c>
      <c r="R85" s="369">
        <v>46.14</v>
      </c>
    </row>
    <row r="86" spans="1:18" ht="15" customHeight="1" x14ac:dyDescent="0.3">
      <c r="A86" s="100">
        <v>46</v>
      </c>
      <c r="B86" s="251" t="s">
        <v>290</v>
      </c>
      <c r="C86" s="258" t="s">
        <v>201</v>
      </c>
      <c r="D86" s="258"/>
      <c r="E86" s="248" t="s">
        <v>130</v>
      </c>
      <c r="F86" s="249">
        <v>2024</v>
      </c>
      <c r="G86" s="238">
        <v>16.850000000000001</v>
      </c>
      <c r="H86" s="323">
        <f>AVERAGE(I86:I88)</f>
        <v>23.7</v>
      </c>
      <c r="I86" s="238">
        <v>28</v>
      </c>
      <c r="J86" s="300">
        <f>I86-H86</f>
        <v>4.3000000000000007</v>
      </c>
      <c r="K86" s="238">
        <v>7.7549999999999999</v>
      </c>
      <c r="L86" s="238">
        <v>265.20999999999998</v>
      </c>
      <c r="M86" s="238">
        <v>0.12809999999999999</v>
      </c>
      <c r="N86" s="238">
        <v>6.6955</v>
      </c>
      <c r="O86" s="238">
        <v>7.15</v>
      </c>
      <c r="P86" s="238">
        <v>6.0404520000000002</v>
      </c>
      <c r="Q86" s="267">
        <v>932</v>
      </c>
      <c r="R86" s="369">
        <v>33.06</v>
      </c>
    </row>
    <row r="87" spans="1:18" ht="15" customHeight="1" x14ac:dyDescent="0.25">
      <c r="A87" s="100">
        <v>47</v>
      </c>
      <c r="B87" s="251" t="s">
        <v>290</v>
      </c>
      <c r="C87" s="258" t="s">
        <v>202</v>
      </c>
      <c r="D87" s="258"/>
      <c r="E87" s="250" t="s">
        <v>131</v>
      </c>
      <c r="F87" s="249">
        <v>2024</v>
      </c>
      <c r="G87" s="237">
        <v>14.55</v>
      </c>
      <c r="H87" s="324"/>
      <c r="I87" s="237">
        <v>23.25</v>
      </c>
      <c r="J87" s="300">
        <f>I87-H86</f>
        <v>-0.44999999999999929</v>
      </c>
      <c r="K87" s="237">
        <v>7.7750000000000004</v>
      </c>
      <c r="L87" s="237">
        <v>266.44</v>
      </c>
      <c r="M87" s="237">
        <v>6.6000000000000003E-2</v>
      </c>
      <c r="N87" s="238">
        <v>7.66</v>
      </c>
      <c r="O87" s="238">
        <v>7.4499999999999993</v>
      </c>
      <c r="P87" s="238">
        <v>6.0549239999999998</v>
      </c>
      <c r="Q87" s="267">
        <v>1225</v>
      </c>
      <c r="R87" s="369">
        <v>41.67</v>
      </c>
    </row>
    <row r="88" spans="1:18" ht="15" customHeight="1" x14ac:dyDescent="0.3">
      <c r="A88" s="100">
        <v>48</v>
      </c>
      <c r="B88" s="251" t="s">
        <v>290</v>
      </c>
      <c r="C88" s="258" t="s">
        <v>203</v>
      </c>
      <c r="D88" s="258"/>
      <c r="E88" s="248" t="s">
        <v>132</v>
      </c>
      <c r="F88" s="249">
        <v>2024</v>
      </c>
      <c r="G88" s="237">
        <v>9.2850000000000001</v>
      </c>
      <c r="H88" s="325"/>
      <c r="I88" s="237">
        <v>19.850000000000001</v>
      </c>
      <c r="J88" s="300">
        <f>I88-H86</f>
        <v>-3.8499999999999979</v>
      </c>
      <c r="K88" s="237">
        <v>8.0150000000000006</v>
      </c>
      <c r="L88" s="237">
        <v>284.89</v>
      </c>
      <c r="M88" s="237">
        <v>0.14000000000000001</v>
      </c>
      <c r="N88" s="238">
        <v>7.3999999999999995</v>
      </c>
      <c r="O88" s="238">
        <v>7.45</v>
      </c>
      <c r="P88" s="238">
        <v>4.3764399999999997</v>
      </c>
      <c r="Q88" s="267">
        <v>125</v>
      </c>
      <c r="R88" s="370">
        <v>34.72</v>
      </c>
    </row>
    <row r="89" spans="1:18" ht="18" customHeight="1" x14ac:dyDescent="0.3">
      <c r="A89" s="100">
        <v>49</v>
      </c>
      <c r="B89" s="349" t="s">
        <v>291</v>
      </c>
      <c r="E89" s="350" t="s">
        <v>121</v>
      </c>
      <c r="F89" s="351">
        <v>2018</v>
      </c>
      <c r="G89" s="352">
        <v>6.8</v>
      </c>
      <c r="H89" s="353">
        <v>22.833333333333332</v>
      </c>
      <c r="I89" s="352">
        <v>19</v>
      </c>
      <c r="J89" s="354">
        <v>-3.8333333333333321</v>
      </c>
      <c r="K89" s="352">
        <v>8.32</v>
      </c>
      <c r="L89" s="352">
        <v>317</v>
      </c>
      <c r="M89" s="352">
        <v>0.03</v>
      </c>
      <c r="N89" s="355">
        <v>0.61</v>
      </c>
      <c r="O89" s="355">
        <v>8.5</v>
      </c>
      <c r="P89" s="355">
        <v>3.4</v>
      </c>
      <c r="Q89" s="356">
        <v>260.7</v>
      </c>
      <c r="R89" s="355">
        <v>42.165025495750712</v>
      </c>
    </row>
    <row r="90" spans="1:18" ht="18" customHeight="1" x14ac:dyDescent="0.3">
      <c r="A90" s="100">
        <v>50</v>
      </c>
      <c r="B90" s="357" t="s">
        <v>291</v>
      </c>
      <c r="E90" s="358" t="s">
        <v>122</v>
      </c>
      <c r="F90" s="351">
        <v>2018</v>
      </c>
      <c r="G90" s="352">
        <v>10.3</v>
      </c>
      <c r="H90" s="353"/>
      <c r="I90" s="352">
        <v>23.3</v>
      </c>
      <c r="J90" s="354">
        <v>0.46666666666666856</v>
      </c>
      <c r="K90" s="352">
        <v>8.3000000000000007</v>
      </c>
      <c r="L90" s="352">
        <v>265</v>
      </c>
      <c r="M90" s="352">
        <v>8.0000000000000002E-3</v>
      </c>
      <c r="N90" s="355">
        <v>0.8</v>
      </c>
      <c r="O90" s="355">
        <v>8.6999999999999993</v>
      </c>
      <c r="P90" s="355">
        <v>3.2</v>
      </c>
      <c r="Q90" s="356">
        <v>224.60000000000002</v>
      </c>
      <c r="R90" s="355">
        <v>52.052787535410751</v>
      </c>
    </row>
    <row r="91" spans="1:18" ht="18" customHeight="1" x14ac:dyDescent="0.3">
      <c r="A91" s="100">
        <v>51</v>
      </c>
      <c r="B91" s="349" t="s">
        <v>291</v>
      </c>
      <c r="E91" s="350" t="s">
        <v>123</v>
      </c>
      <c r="F91" s="351">
        <v>2018</v>
      </c>
      <c r="G91" s="352">
        <v>7</v>
      </c>
      <c r="H91" s="353"/>
      <c r="I91" s="352">
        <v>26.2</v>
      </c>
      <c r="J91" s="354">
        <v>3.3666666666666671</v>
      </c>
      <c r="K91" s="352">
        <v>8.0500000000000007</v>
      </c>
      <c r="L91" s="352">
        <v>232</v>
      </c>
      <c r="M91" s="352">
        <v>8.0000000000000002E-3</v>
      </c>
      <c r="N91" s="355">
        <v>1</v>
      </c>
      <c r="O91" s="355">
        <v>7.5</v>
      </c>
      <c r="P91" s="355">
        <v>3</v>
      </c>
      <c r="Q91" s="356">
        <v>150</v>
      </c>
      <c r="R91" s="355">
        <v>44.019484419263456</v>
      </c>
    </row>
    <row r="92" spans="1:18" ht="18" customHeight="1" x14ac:dyDescent="0.3">
      <c r="A92" s="100">
        <v>52</v>
      </c>
      <c r="B92" s="357" t="s">
        <v>291</v>
      </c>
      <c r="E92" s="350" t="s">
        <v>124</v>
      </c>
      <c r="F92" s="351">
        <v>2018</v>
      </c>
      <c r="G92" s="352">
        <v>9.1</v>
      </c>
      <c r="H92" s="353">
        <v>26.2</v>
      </c>
      <c r="I92" s="352">
        <v>29.6</v>
      </c>
      <c r="J92" s="354">
        <v>3.4000000000000021</v>
      </c>
      <c r="K92" s="352">
        <v>8</v>
      </c>
      <c r="L92" s="352">
        <v>219</v>
      </c>
      <c r="M92" s="352">
        <v>4.0000000000000001E-3</v>
      </c>
      <c r="N92" s="355">
        <v>0.9</v>
      </c>
      <c r="O92" s="355">
        <v>7.2</v>
      </c>
      <c r="P92" s="355">
        <v>3.6</v>
      </c>
      <c r="Q92" s="356">
        <v>198</v>
      </c>
      <c r="R92" s="355">
        <v>43.154135977337106</v>
      </c>
    </row>
    <row r="93" spans="1:18" ht="18" customHeight="1" x14ac:dyDescent="0.3">
      <c r="A93" s="100">
        <v>53</v>
      </c>
      <c r="B93" s="349" t="s">
        <v>291</v>
      </c>
      <c r="E93" s="358" t="s">
        <v>125</v>
      </c>
      <c r="F93" s="351">
        <v>2018</v>
      </c>
      <c r="G93" s="352">
        <v>9.8000000000000007</v>
      </c>
      <c r="H93" s="353"/>
      <c r="I93" s="352">
        <v>27</v>
      </c>
      <c r="J93" s="354">
        <v>0.80000000000000071</v>
      </c>
      <c r="K93" s="352">
        <v>8.1199999999999992</v>
      </c>
      <c r="L93" s="352">
        <v>269</v>
      </c>
      <c r="M93" s="352">
        <v>0.04</v>
      </c>
      <c r="N93" s="355">
        <v>0.78</v>
      </c>
      <c r="O93" s="355">
        <v>7.5</v>
      </c>
      <c r="P93" s="355">
        <v>2.9</v>
      </c>
      <c r="Q93" s="356">
        <v>263.29999999999995</v>
      </c>
      <c r="R93" s="355">
        <v>51.058917847025491</v>
      </c>
    </row>
    <row r="94" spans="1:18" ht="18" customHeight="1" x14ac:dyDescent="0.3">
      <c r="A94" s="100">
        <v>54</v>
      </c>
      <c r="B94" s="357" t="s">
        <v>291</v>
      </c>
      <c r="E94" s="350" t="s">
        <v>126</v>
      </c>
      <c r="F94" s="351">
        <v>2018</v>
      </c>
      <c r="G94" s="352">
        <v>7.1</v>
      </c>
      <c r="H94" s="353"/>
      <c r="I94" s="352">
        <v>22</v>
      </c>
      <c r="J94" s="354">
        <v>-4.1999999999999993</v>
      </c>
      <c r="K94" s="352">
        <v>8.0500000000000007</v>
      </c>
      <c r="L94" s="352">
        <v>292</v>
      </c>
      <c r="M94" s="352">
        <v>0.01</v>
      </c>
      <c r="N94" s="355">
        <v>1.05</v>
      </c>
      <c r="O94" s="355">
        <v>8</v>
      </c>
      <c r="P94" s="355">
        <v>3.4</v>
      </c>
      <c r="Q94" s="356">
        <v>422.5</v>
      </c>
      <c r="R94" s="355">
        <v>42.806158640226627</v>
      </c>
    </row>
    <row r="95" spans="1:18" ht="18" customHeight="1" x14ac:dyDescent="0.3">
      <c r="A95" s="100">
        <v>55</v>
      </c>
      <c r="B95" s="349" t="s">
        <v>291</v>
      </c>
      <c r="E95" s="350" t="s">
        <v>127</v>
      </c>
      <c r="F95" s="351">
        <v>2018</v>
      </c>
      <c r="G95" s="352">
        <v>8.5</v>
      </c>
      <c r="H95" s="353">
        <v>23.133333333333336</v>
      </c>
      <c r="I95" s="352">
        <v>19</v>
      </c>
      <c r="J95" s="354">
        <v>-4.1333333333333364</v>
      </c>
      <c r="K95" s="352">
        <v>8.31</v>
      </c>
      <c r="L95" s="352">
        <v>285</v>
      </c>
      <c r="M95" s="352">
        <v>0.01</v>
      </c>
      <c r="N95" s="355">
        <v>1.32</v>
      </c>
      <c r="O95" s="355">
        <v>8.8000000000000007</v>
      </c>
      <c r="P95" s="355">
        <v>2.8</v>
      </c>
      <c r="Q95" s="356">
        <v>370</v>
      </c>
      <c r="R95" s="355">
        <v>43.023399433427763</v>
      </c>
    </row>
    <row r="96" spans="1:18" ht="18" customHeight="1" x14ac:dyDescent="0.3">
      <c r="A96" s="100">
        <v>56</v>
      </c>
      <c r="B96" s="357" t="s">
        <v>291</v>
      </c>
      <c r="E96" s="358" t="s">
        <v>128</v>
      </c>
      <c r="F96" s="351">
        <v>2018</v>
      </c>
      <c r="G96" s="352">
        <v>8.3000000000000007</v>
      </c>
      <c r="H96" s="353"/>
      <c r="I96" s="352">
        <v>23.5</v>
      </c>
      <c r="J96" s="354">
        <v>0.36666666666666359</v>
      </c>
      <c r="K96" s="352">
        <v>8</v>
      </c>
      <c r="L96" s="352">
        <v>256</v>
      </c>
      <c r="M96" s="352">
        <v>8.0000000000000002E-3</v>
      </c>
      <c r="N96" s="355">
        <v>0.92</v>
      </c>
      <c r="O96" s="355">
        <v>7.6</v>
      </c>
      <c r="P96" s="355">
        <v>3</v>
      </c>
      <c r="Q96" s="356">
        <v>225.79999999999998</v>
      </c>
      <c r="R96" s="355">
        <v>53.898005665722401</v>
      </c>
    </row>
    <row r="97" spans="1:18" ht="18" customHeight="1" x14ac:dyDescent="0.3">
      <c r="A97" s="100">
        <v>57</v>
      </c>
      <c r="B97" s="349" t="s">
        <v>291</v>
      </c>
      <c r="E97" s="350" t="s">
        <v>129</v>
      </c>
      <c r="F97" s="351">
        <v>2018</v>
      </c>
      <c r="G97" s="352">
        <v>7.7</v>
      </c>
      <c r="H97" s="353"/>
      <c r="I97" s="352">
        <v>26.9</v>
      </c>
      <c r="J97" s="354">
        <v>3.7666666666666622</v>
      </c>
      <c r="K97" s="352">
        <v>8</v>
      </c>
      <c r="L97" s="352">
        <v>221</v>
      </c>
      <c r="M97" s="352">
        <v>0.02</v>
      </c>
      <c r="N97" s="355">
        <v>0.88</v>
      </c>
      <c r="O97" s="355">
        <v>7.1</v>
      </c>
      <c r="P97" s="355">
        <v>3.1</v>
      </c>
      <c r="Q97" s="356">
        <v>302</v>
      </c>
      <c r="R97" s="355">
        <v>44.096266288951838</v>
      </c>
    </row>
    <row r="98" spans="1:18" ht="18" customHeight="1" x14ac:dyDescent="0.3">
      <c r="A98" s="100">
        <v>58</v>
      </c>
      <c r="B98" s="357" t="s">
        <v>291</v>
      </c>
      <c r="E98" s="350" t="s">
        <v>130</v>
      </c>
      <c r="F98" s="351">
        <v>2018</v>
      </c>
      <c r="G98" s="352">
        <v>8</v>
      </c>
      <c r="H98" s="353">
        <v>25.5</v>
      </c>
      <c r="I98" s="352">
        <v>29.3</v>
      </c>
      <c r="J98" s="354">
        <v>3.8000000000000007</v>
      </c>
      <c r="K98" s="352">
        <v>8.1</v>
      </c>
      <c r="L98" s="352">
        <v>257</v>
      </c>
      <c r="M98" s="352">
        <v>0.02</v>
      </c>
      <c r="N98" s="355">
        <v>0.98</v>
      </c>
      <c r="O98" s="355">
        <v>7.3</v>
      </c>
      <c r="P98" s="355">
        <v>2.4</v>
      </c>
      <c r="Q98" s="356">
        <v>588.20000000000005</v>
      </c>
      <c r="R98" s="355">
        <v>44.096266288951838</v>
      </c>
    </row>
    <row r="99" spans="1:18" ht="18" customHeight="1" x14ac:dyDescent="0.3">
      <c r="A99" s="100">
        <v>59</v>
      </c>
      <c r="B99" s="349" t="s">
        <v>291</v>
      </c>
      <c r="E99" s="358" t="s">
        <v>131</v>
      </c>
      <c r="F99" s="351">
        <v>2018</v>
      </c>
      <c r="G99" s="352">
        <v>7.1</v>
      </c>
      <c r="H99" s="353"/>
      <c r="I99" s="352">
        <v>22.2</v>
      </c>
      <c r="J99" s="354">
        <v>-3.3000000000000007</v>
      </c>
      <c r="K99" s="352">
        <v>8.1999999999999993</v>
      </c>
      <c r="L99" s="352">
        <v>261</v>
      </c>
      <c r="M99" s="352">
        <v>0.02</v>
      </c>
      <c r="N99" s="355">
        <v>1</v>
      </c>
      <c r="O99" s="355">
        <v>8</v>
      </c>
      <c r="P99" s="355">
        <v>2.6</v>
      </c>
      <c r="Q99" s="356">
        <v>250.2</v>
      </c>
      <c r="R99" s="355">
        <v>44.147484419263456</v>
      </c>
    </row>
    <row r="100" spans="1:18" ht="18" customHeight="1" x14ac:dyDescent="0.3">
      <c r="A100" s="100">
        <v>60</v>
      </c>
      <c r="B100" s="357" t="s">
        <v>291</v>
      </c>
      <c r="E100" s="350" t="s">
        <v>132</v>
      </c>
      <c r="F100" s="351">
        <v>2018</v>
      </c>
      <c r="G100" s="352">
        <v>7.5</v>
      </c>
      <c r="H100" s="353"/>
      <c r="I100" s="352">
        <v>25</v>
      </c>
      <c r="J100" s="354">
        <v>-0.5</v>
      </c>
      <c r="K100" s="352">
        <v>8.1</v>
      </c>
      <c r="L100" s="352">
        <v>252</v>
      </c>
      <c r="M100" s="352">
        <v>0.02</v>
      </c>
      <c r="N100" s="355">
        <v>0.94</v>
      </c>
      <c r="O100" s="355">
        <v>8.1999999999999993</v>
      </c>
      <c r="P100" s="355">
        <v>3.2</v>
      </c>
      <c r="Q100" s="356">
        <v>346</v>
      </c>
      <c r="R100" s="355">
        <v>52.355875354107653</v>
      </c>
    </row>
    <row r="101" spans="1:18" ht="18" customHeight="1" x14ac:dyDescent="0.3">
      <c r="A101" s="100">
        <v>61</v>
      </c>
      <c r="B101" s="349" t="s">
        <v>291</v>
      </c>
      <c r="E101" s="350" t="s">
        <v>121</v>
      </c>
      <c r="F101" s="351">
        <v>2019</v>
      </c>
      <c r="G101" s="352">
        <v>6</v>
      </c>
      <c r="H101" s="353">
        <v>22.066666666666666</v>
      </c>
      <c r="I101" s="352">
        <v>19</v>
      </c>
      <c r="J101" s="354">
        <v>-3.0666666666666664</v>
      </c>
      <c r="K101" s="352">
        <v>8.3000000000000007</v>
      </c>
      <c r="L101" s="352">
        <v>316</v>
      </c>
      <c r="M101" s="352">
        <v>0.05</v>
      </c>
      <c r="N101" s="355">
        <v>0.88</v>
      </c>
      <c r="O101" s="355">
        <v>8.6999999999999993</v>
      </c>
      <c r="P101" s="355">
        <v>3.4</v>
      </c>
      <c r="Q101" s="356">
        <v>278</v>
      </c>
      <c r="R101" s="355">
        <v>41.906266288951841</v>
      </c>
    </row>
    <row r="102" spans="1:18" ht="18" customHeight="1" x14ac:dyDescent="0.3">
      <c r="A102" s="100">
        <v>62</v>
      </c>
      <c r="B102" s="357" t="s">
        <v>291</v>
      </c>
      <c r="E102" s="358" t="s">
        <v>122</v>
      </c>
      <c r="F102" s="351">
        <v>2019</v>
      </c>
      <c r="G102" s="352">
        <v>7.9</v>
      </c>
      <c r="H102" s="353"/>
      <c r="I102" s="352">
        <v>22.1</v>
      </c>
      <c r="J102" s="354">
        <v>3.3333333333334991E-2</v>
      </c>
      <c r="K102" s="352">
        <v>8.15</v>
      </c>
      <c r="L102" s="352">
        <v>263</v>
      </c>
      <c r="M102" s="352">
        <v>0.01</v>
      </c>
      <c r="N102" s="355">
        <v>1</v>
      </c>
      <c r="O102" s="355">
        <v>8.25</v>
      </c>
      <c r="P102" s="355">
        <v>3</v>
      </c>
      <c r="Q102" s="356">
        <v>150</v>
      </c>
      <c r="R102" s="355">
        <v>55.325484419263447</v>
      </c>
    </row>
    <row r="103" spans="1:18" ht="18" customHeight="1" x14ac:dyDescent="0.3">
      <c r="A103" s="100">
        <v>63</v>
      </c>
      <c r="B103" s="349" t="s">
        <v>291</v>
      </c>
      <c r="E103" s="350" t="s">
        <v>123</v>
      </c>
      <c r="F103" s="351">
        <v>2019</v>
      </c>
      <c r="G103" s="352">
        <v>7.3</v>
      </c>
      <c r="H103" s="353"/>
      <c r="I103" s="352">
        <v>25.1</v>
      </c>
      <c r="J103" s="354">
        <v>3.033333333333335</v>
      </c>
      <c r="K103" s="352">
        <v>8.1</v>
      </c>
      <c r="L103" s="352">
        <v>219</v>
      </c>
      <c r="M103" s="352">
        <v>8.0000000000000002E-3</v>
      </c>
      <c r="N103" s="355">
        <v>0.9</v>
      </c>
      <c r="O103" s="355">
        <v>7.3</v>
      </c>
      <c r="P103" s="355">
        <v>3.7</v>
      </c>
      <c r="Q103" s="356">
        <v>121.8</v>
      </c>
      <c r="R103" s="355">
        <v>42.638135977337114</v>
      </c>
    </row>
    <row r="104" spans="1:18" ht="18" customHeight="1" x14ac:dyDescent="0.3">
      <c r="A104" s="100">
        <v>64</v>
      </c>
      <c r="B104" s="357" t="s">
        <v>291</v>
      </c>
      <c r="E104" s="350" t="s">
        <v>124</v>
      </c>
      <c r="F104" s="351">
        <v>2019</v>
      </c>
      <c r="G104" s="352">
        <v>8</v>
      </c>
      <c r="H104" s="353">
        <v>25.400000000000002</v>
      </c>
      <c r="I104" s="352">
        <v>29.3</v>
      </c>
      <c r="J104" s="354">
        <v>3.8999999999999986</v>
      </c>
      <c r="K104" s="352">
        <v>8.0299999999999994</v>
      </c>
      <c r="L104" s="352">
        <v>238</v>
      </c>
      <c r="M104" s="352">
        <v>6.0000000000000001E-3</v>
      </c>
      <c r="N104" s="355">
        <v>1</v>
      </c>
      <c r="O104" s="355">
        <v>7.1</v>
      </c>
      <c r="P104" s="355">
        <v>2.5</v>
      </c>
      <c r="Q104" s="356">
        <v>323.79999999999995</v>
      </c>
      <c r="R104" s="355">
        <v>45.05148441926346</v>
      </c>
    </row>
    <row r="105" spans="1:18" ht="18" customHeight="1" x14ac:dyDescent="0.3">
      <c r="A105" s="100">
        <v>65</v>
      </c>
      <c r="B105" s="349" t="s">
        <v>291</v>
      </c>
      <c r="E105" s="358" t="s">
        <v>125</v>
      </c>
      <c r="F105" s="351">
        <v>2019</v>
      </c>
      <c r="G105" s="352">
        <v>10.199999999999999</v>
      </c>
      <c r="H105" s="353"/>
      <c r="I105" s="352">
        <v>25.1</v>
      </c>
      <c r="J105" s="354">
        <v>-0.30000000000000071</v>
      </c>
      <c r="K105" s="352">
        <v>8.1300000000000008</v>
      </c>
      <c r="L105" s="352">
        <v>273</v>
      </c>
      <c r="M105" s="352">
        <v>0.05</v>
      </c>
      <c r="N105" s="355">
        <v>0.85</v>
      </c>
      <c r="O105" s="355">
        <v>7.4</v>
      </c>
      <c r="P105" s="355">
        <v>2.6</v>
      </c>
      <c r="Q105" s="356">
        <v>132.20000000000002</v>
      </c>
      <c r="R105" s="355">
        <v>54.501461756373928</v>
      </c>
    </row>
    <row r="106" spans="1:18" ht="18" customHeight="1" x14ac:dyDescent="0.3">
      <c r="A106" s="100">
        <v>66</v>
      </c>
      <c r="B106" s="357" t="s">
        <v>291</v>
      </c>
      <c r="E106" s="350" t="s">
        <v>126</v>
      </c>
      <c r="F106" s="351">
        <v>2019</v>
      </c>
      <c r="G106" s="352">
        <v>8.4</v>
      </c>
      <c r="H106" s="353"/>
      <c r="I106" s="352">
        <v>21.8</v>
      </c>
      <c r="J106" s="354">
        <v>-3.6000000000000014</v>
      </c>
      <c r="K106" s="352">
        <v>8</v>
      </c>
      <c r="L106" s="352">
        <v>296</v>
      </c>
      <c r="M106" s="352">
        <v>0.03</v>
      </c>
      <c r="N106" s="355">
        <v>1.1499999999999999</v>
      </c>
      <c r="O106" s="355">
        <v>8.5</v>
      </c>
      <c r="P106" s="355">
        <v>3.5</v>
      </c>
      <c r="Q106" s="356">
        <v>221.70000000000002</v>
      </c>
      <c r="R106" s="355">
        <v>42.561507082152971</v>
      </c>
    </row>
    <row r="107" spans="1:18" ht="18" customHeight="1" x14ac:dyDescent="0.3">
      <c r="A107" s="100">
        <v>67</v>
      </c>
      <c r="B107" s="349" t="s">
        <v>291</v>
      </c>
      <c r="E107" s="350" t="s">
        <v>127</v>
      </c>
      <c r="F107" s="351">
        <v>2019</v>
      </c>
      <c r="G107" s="352">
        <v>8.6</v>
      </c>
      <c r="H107" s="353">
        <v>25.966666666666669</v>
      </c>
      <c r="I107" s="352">
        <v>19.100000000000001</v>
      </c>
      <c r="J107" s="354">
        <v>-6.8666666666666671</v>
      </c>
      <c r="K107" s="352">
        <v>8.33</v>
      </c>
      <c r="L107" s="352">
        <v>281</v>
      </c>
      <c r="M107" s="352">
        <v>0.01</v>
      </c>
      <c r="N107" s="355">
        <v>1.1499999999999999</v>
      </c>
      <c r="O107" s="355">
        <v>8.6</v>
      </c>
      <c r="P107" s="355">
        <v>2.6</v>
      </c>
      <c r="Q107" s="356">
        <v>239.89999999999998</v>
      </c>
      <c r="R107" s="355">
        <v>43.541507082152975</v>
      </c>
    </row>
    <row r="108" spans="1:18" ht="18" customHeight="1" x14ac:dyDescent="0.3">
      <c r="A108" s="100">
        <v>68</v>
      </c>
      <c r="B108" s="357" t="s">
        <v>291</v>
      </c>
      <c r="E108" s="358" t="s">
        <v>128</v>
      </c>
      <c r="F108" s="351">
        <v>2019</v>
      </c>
      <c r="G108" s="352">
        <v>7.2</v>
      </c>
      <c r="H108" s="353"/>
      <c r="I108" s="352">
        <v>29.7</v>
      </c>
      <c r="J108" s="354">
        <v>3.7333333333333307</v>
      </c>
      <c r="K108" s="352">
        <v>8</v>
      </c>
      <c r="L108" s="352">
        <v>229</v>
      </c>
      <c r="M108" s="352">
        <v>0.02</v>
      </c>
      <c r="N108" s="355">
        <v>0.96</v>
      </c>
      <c r="O108" s="355">
        <v>7.1</v>
      </c>
      <c r="P108" s="355">
        <v>3.3</v>
      </c>
      <c r="Q108" s="356">
        <v>277.5</v>
      </c>
      <c r="R108" s="355">
        <v>43.541507082152975</v>
      </c>
    </row>
    <row r="109" spans="1:18" ht="18" customHeight="1" x14ac:dyDescent="0.3">
      <c r="A109" s="100">
        <v>69</v>
      </c>
      <c r="B109" s="349" t="s">
        <v>291</v>
      </c>
      <c r="E109" s="350" t="s">
        <v>129</v>
      </c>
      <c r="F109" s="351">
        <v>2019</v>
      </c>
      <c r="G109" s="352">
        <v>7.7</v>
      </c>
      <c r="H109" s="353"/>
      <c r="I109" s="352">
        <v>29.1</v>
      </c>
      <c r="J109" s="354">
        <v>3.1333333333333329</v>
      </c>
      <c r="K109" s="352">
        <v>8.1</v>
      </c>
      <c r="L109" s="352">
        <v>224</v>
      </c>
      <c r="M109" s="352">
        <v>0.02</v>
      </c>
      <c r="N109" s="355">
        <v>0.9</v>
      </c>
      <c r="O109" s="355">
        <v>7.5</v>
      </c>
      <c r="P109" s="355">
        <v>3</v>
      </c>
      <c r="Q109" s="356">
        <v>627.79999999999995</v>
      </c>
      <c r="R109" s="355">
        <v>43.96013597733711</v>
      </c>
    </row>
    <row r="110" spans="1:18" ht="18" customHeight="1" x14ac:dyDescent="0.3">
      <c r="A110" s="100">
        <v>70</v>
      </c>
      <c r="B110" s="357" t="s">
        <v>291</v>
      </c>
      <c r="E110" s="350" t="s">
        <v>130</v>
      </c>
      <c r="F110" s="351">
        <v>2019</v>
      </c>
      <c r="G110" s="352">
        <v>9.1</v>
      </c>
      <c r="H110" s="353">
        <v>24.166666666666668</v>
      </c>
      <c r="I110" s="352">
        <v>28</v>
      </c>
      <c r="J110" s="354">
        <v>3.8333333333333321</v>
      </c>
      <c r="K110" s="352">
        <v>8</v>
      </c>
      <c r="L110" s="352">
        <v>248</v>
      </c>
      <c r="M110" s="352">
        <v>0.02</v>
      </c>
      <c r="N110" s="355">
        <v>1</v>
      </c>
      <c r="O110" s="355">
        <v>7.5</v>
      </c>
      <c r="P110" s="355">
        <v>2.8</v>
      </c>
      <c r="Q110" s="356">
        <v>563.80000000000007</v>
      </c>
      <c r="R110" s="355">
        <v>44.425484419263455</v>
      </c>
    </row>
    <row r="111" spans="1:18" ht="18" customHeight="1" x14ac:dyDescent="0.3">
      <c r="A111" s="100">
        <v>71</v>
      </c>
      <c r="B111" s="349" t="s">
        <v>291</v>
      </c>
      <c r="E111" s="358" t="s">
        <v>131</v>
      </c>
      <c r="F111" s="351">
        <v>2019</v>
      </c>
      <c r="G111" s="352">
        <v>7.5</v>
      </c>
      <c r="H111" s="353"/>
      <c r="I111" s="352">
        <v>21.5</v>
      </c>
      <c r="J111" s="354">
        <v>-2.6666666666666679</v>
      </c>
      <c r="K111" s="352">
        <v>8.14</v>
      </c>
      <c r="L111" s="352">
        <v>271</v>
      </c>
      <c r="M111" s="352">
        <v>0.03</v>
      </c>
      <c r="N111" s="355">
        <v>1.1399999999999999</v>
      </c>
      <c r="O111" s="355">
        <v>8.1</v>
      </c>
      <c r="P111" s="355">
        <v>2.9</v>
      </c>
      <c r="Q111" s="356">
        <v>322.5</v>
      </c>
      <c r="R111" s="355">
        <v>43.500572237960334</v>
      </c>
    </row>
    <row r="112" spans="1:18" ht="18" customHeight="1" x14ac:dyDescent="0.3">
      <c r="A112" s="100">
        <v>72</v>
      </c>
      <c r="B112" s="357" t="s">
        <v>291</v>
      </c>
      <c r="E112" s="350" t="s">
        <v>132</v>
      </c>
      <c r="F112" s="351">
        <v>2019</v>
      </c>
      <c r="G112" s="352">
        <v>7.7</v>
      </c>
      <c r="H112" s="353"/>
      <c r="I112" s="352">
        <v>23</v>
      </c>
      <c r="J112" s="354">
        <v>-1.1666666666666679</v>
      </c>
      <c r="K112" s="352">
        <v>8.1</v>
      </c>
      <c r="L112" s="352">
        <v>303</v>
      </c>
      <c r="M112" s="352">
        <v>7.0000000000000007E-2</v>
      </c>
      <c r="N112" s="355">
        <v>1.28</v>
      </c>
      <c r="O112" s="355">
        <v>8</v>
      </c>
      <c r="P112" s="355">
        <v>2.9</v>
      </c>
      <c r="Q112" s="356">
        <v>210</v>
      </c>
      <c r="R112" s="355">
        <v>48.141660056657209</v>
      </c>
    </row>
    <row r="113" spans="1:18" ht="18" customHeight="1" x14ac:dyDescent="0.3">
      <c r="A113" s="100">
        <v>73</v>
      </c>
      <c r="B113" s="349" t="s">
        <v>291</v>
      </c>
      <c r="E113" s="350" t="s">
        <v>121</v>
      </c>
      <c r="F113" s="351">
        <v>2020</v>
      </c>
      <c r="G113" s="352">
        <v>6.1</v>
      </c>
      <c r="H113" s="353">
        <v>22.133333333333336</v>
      </c>
      <c r="I113" s="352">
        <v>19.399999999999999</v>
      </c>
      <c r="J113" s="354">
        <v>-2.7333333333333378</v>
      </c>
      <c r="K113" s="352">
        <v>8.3800000000000008</v>
      </c>
      <c r="L113" s="352">
        <v>311</v>
      </c>
      <c r="M113" s="352">
        <v>0.06</v>
      </c>
      <c r="N113" s="355">
        <v>0.91</v>
      </c>
      <c r="O113" s="355">
        <v>8.8000000000000007</v>
      </c>
      <c r="P113" s="355">
        <v>3.6</v>
      </c>
      <c r="Q113" s="356">
        <v>61.7</v>
      </c>
      <c r="R113" s="355">
        <v>41.229070821529746</v>
      </c>
    </row>
    <row r="114" spans="1:18" ht="18" customHeight="1" x14ac:dyDescent="0.3">
      <c r="A114" s="100">
        <v>74</v>
      </c>
      <c r="B114" s="357" t="s">
        <v>291</v>
      </c>
      <c r="E114" s="358" t="s">
        <v>122</v>
      </c>
      <c r="F114" s="351">
        <v>2020</v>
      </c>
      <c r="G114" s="352">
        <v>7.2</v>
      </c>
      <c r="H114" s="353"/>
      <c r="I114" s="352">
        <v>21</v>
      </c>
      <c r="J114" s="354">
        <v>-1.1333333333333364</v>
      </c>
      <c r="K114" s="352">
        <v>8.31</v>
      </c>
      <c r="L114" s="352">
        <v>261</v>
      </c>
      <c r="M114" s="352">
        <v>8.0000000000000002E-3</v>
      </c>
      <c r="N114" s="355">
        <v>1.1399999999999999</v>
      </c>
      <c r="O114" s="355">
        <v>7.8</v>
      </c>
      <c r="P114" s="355">
        <v>3.4</v>
      </c>
      <c r="Q114" s="356">
        <v>95</v>
      </c>
      <c r="R114" s="355">
        <v>47.338572237960321</v>
      </c>
    </row>
    <row r="115" spans="1:18" ht="18" customHeight="1" x14ac:dyDescent="0.3">
      <c r="A115" s="100">
        <v>75</v>
      </c>
      <c r="B115" s="349" t="s">
        <v>291</v>
      </c>
      <c r="E115" s="350" t="s">
        <v>123</v>
      </c>
      <c r="F115" s="351">
        <v>2020</v>
      </c>
      <c r="G115" s="352">
        <v>8.1999999999999993</v>
      </c>
      <c r="H115" s="353"/>
      <c r="I115" s="352">
        <v>26</v>
      </c>
      <c r="J115" s="354">
        <v>3.8666666666666636</v>
      </c>
      <c r="K115" s="352">
        <v>8.1199999999999992</v>
      </c>
      <c r="L115" s="352">
        <v>220</v>
      </c>
      <c r="M115" s="352">
        <v>8.0000000000000002E-3</v>
      </c>
      <c r="N115" s="355">
        <v>0.9</v>
      </c>
      <c r="O115" s="355">
        <v>7</v>
      </c>
      <c r="P115" s="355">
        <v>3.1</v>
      </c>
      <c r="Q115" s="356">
        <v>74</v>
      </c>
      <c r="R115" s="355">
        <v>43.772135977337115</v>
      </c>
    </row>
    <row r="116" spans="1:18" ht="18" customHeight="1" x14ac:dyDescent="0.3">
      <c r="A116" s="100">
        <v>76</v>
      </c>
      <c r="B116" s="357" t="s">
        <v>291</v>
      </c>
      <c r="E116" s="350" t="s">
        <v>124</v>
      </c>
      <c r="F116" s="351">
        <v>2020</v>
      </c>
      <c r="G116" s="352">
        <v>13.3</v>
      </c>
      <c r="H116" s="353">
        <v>25.166666666666668</v>
      </c>
      <c r="I116" s="352">
        <v>30.5</v>
      </c>
      <c r="J116" s="354">
        <v>5.3333333333333321</v>
      </c>
      <c r="K116" s="352">
        <v>8.1199999999999992</v>
      </c>
      <c r="L116" s="352">
        <v>248</v>
      </c>
      <c r="M116" s="352">
        <v>2.5000000000000001E-2</v>
      </c>
      <c r="N116" s="355">
        <v>0.82</v>
      </c>
      <c r="O116" s="355">
        <v>7</v>
      </c>
      <c r="P116" s="355">
        <v>2.9</v>
      </c>
      <c r="Q116" s="356">
        <v>136.69999999999999</v>
      </c>
      <c r="R116" s="355">
        <v>44.008657223796028</v>
      </c>
    </row>
    <row r="117" spans="1:18" ht="18" customHeight="1" x14ac:dyDescent="0.3">
      <c r="A117" s="100">
        <v>77</v>
      </c>
      <c r="B117" s="349" t="s">
        <v>291</v>
      </c>
      <c r="E117" s="358" t="s">
        <v>125</v>
      </c>
      <c r="F117" s="351">
        <v>2020</v>
      </c>
      <c r="G117" s="352">
        <v>10.5</v>
      </c>
      <c r="H117" s="353"/>
      <c r="I117" s="352">
        <v>24</v>
      </c>
      <c r="J117" s="354">
        <v>-1.1666666666666679</v>
      </c>
      <c r="K117" s="352">
        <v>8.1</v>
      </c>
      <c r="L117" s="352">
        <v>273</v>
      </c>
      <c r="M117" s="352">
        <v>0.08</v>
      </c>
      <c r="N117" s="355">
        <v>0.9</v>
      </c>
      <c r="O117" s="355">
        <v>7.5</v>
      </c>
      <c r="P117" s="355">
        <v>2.1</v>
      </c>
      <c r="Q117" s="356">
        <v>40</v>
      </c>
      <c r="R117" s="355">
        <v>50.226135977337101</v>
      </c>
    </row>
    <row r="118" spans="1:18" ht="18" customHeight="1" x14ac:dyDescent="0.3">
      <c r="A118" s="100">
        <v>78</v>
      </c>
      <c r="B118" s="357" t="s">
        <v>291</v>
      </c>
      <c r="E118" s="350" t="s">
        <v>126</v>
      </c>
      <c r="F118" s="351">
        <v>2020</v>
      </c>
      <c r="G118" s="352">
        <v>11.4</v>
      </c>
      <c r="H118" s="353"/>
      <c r="I118" s="352">
        <v>21</v>
      </c>
      <c r="J118" s="354">
        <v>-4.1666666666666679</v>
      </c>
      <c r="K118" s="352">
        <v>8.02</v>
      </c>
      <c r="L118" s="352">
        <v>300</v>
      </c>
      <c r="M118" s="352">
        <v>0.01</v>
      </c>
      <c r="N118" s="355">
        <v>1.22</v>
      </c>
      <c r="O118" s="355">
        <v>8.4</v>
      </c>
      <c r="P118" s="355">
        <v>3.6</v>
      </c>
      <c r="Q118" s="356">
        <v>130</v>
      </c>
      <c r="R118" s="355">
        <v>50.226135977337101</v>
      </c>
    </row>
    <row r="119" spans="1:18" ht="18" customHeight="1" x14ac:dyDescent="0.3">
      <c r="A119" s="100">
        <v>79</v>
      </c>
      <c r="B119" s="349" t="s">
        <v>291</v>
      </c>
      <c r="E119" s="350" t="s">
        <v>127</v>
      </c>
      <c r="F119" s="351">
        <v>2020</v>
      </c>
      <c r="G119" s="352">
        <v>8</v>
      </c>
      <c r="H119" s="353">
        <v>27.266666666666666</v>
      </c>
      <c r="I119" s="352">
        <v>23.8</v>
      </c>
      <c r="J119" s="354">
        <v>-3.466666666666665</v>
      </c>
      <c r="K119" s="352">
        <v>8.18</v>
      </c>
      <c r="L119" s="352">
        <v>271</v>
      </c>
      <c r="M119" s="352">
        <v>0.02</v>
      </c>
      <c r="N119" s="355">
        <v>1.1000000000000001</v>
      </c>
      <c r="O119" s="355">
        <v>7.7</v>
      </c>
      <c r="P119" s="355">
        <v>2.2000000000000002</v>
      </c>
      <c r="Q119" s="356">
        <v>525</v>
      </c>
      <c r="R119" s="355">
        <v>44.856832861189808</v>
      </c>
    </row>
    <row r="120" spans="1:18" ht="18" customHeight="1" x14ac:dyDescent="0.3">
      <c r="A120" s="100">
        <v>80</v>
      </c>
      <c r="B120" s="357" t="s">
        <v>291</v>
      </c>
      <c r="E120" s="358" t="s">
        <v>128</v>
      </c>
      <c r="F120" s="351">
        <v>2020</v>
      </c>
      <c r="G120" s="352">
        <v>6.5</v>
      </c>
      <c r="H120" s="353"/>
      <c r="I120" s="352">
        <v>28.5</v>
      </c>
      <c r="J120" s="354">
        <v>1.2333333333333343</v>
      </c>
      <c r="K120" s="352">
        <v>8.1</v>
      </c>
      <c r="L120" s="352">
        <v>224</v>
      </c>
      <c r="M120" s="352">
        <v>0.02</v>
      </c>
      <c r="N120" s="355">
        <v>1.02</v>
      </c>
      <c r="O120" s="355">
        <v>6.6</v>
      </c>
      <c r="P120" s="355">
        <v>3.7</v>
      </c>
      <c r="Q120" s="356">
        <v>215</v>
      </c>
      <c r="R120" s="355">
        <v>47.05135410764872</v>
      </c>
    </row>
    <row r="121" spans="1:18" ht="18" customHeight="1" x14ac:dyDescent="0.3">
      <c r="A121" s="100">
        <v>81</v>
      </c>
      <c r="B121" s="349" t="s">
        <v>291</v>
      </c>
      <c r="E121" s="350" t="s">
        <v>129</v>
      </c>
      <c r="F121" s="351">
        <v>2020</v>
      </c>
      <c r="G121" s="352">
        <v>7.7</v>
      </c>
      <c r="H121" s="353"/>
      <c r="I121" s="352">
        <v>29.5</v>
      </c>
      <c r="J121" s="354">
        <v>2.2333333333333343</v>
      </c>
      <c r="K121" s="352">
        <v>8</v>
      </c>
      <c r="L121" s="352">
        <v>219</v>
      </c>
      <c r="M121" s="352">
        <v>0.03</v>
      </c>
      <c r="N121" s="355">
        <v>0.82</v>
      </c>
      <c r="O121" s="355">
        <v>7.7</v>
      </c>
      <c r="P121" s="355">
        <v>2.8</v>
      </c>
      <c r="Q121" s="356">
        <v>617.5</v>
      </c>
      <c r="R121" s="355">
        <v>44.722657223796027</v>
      </c>
    </row>
    <row r="122" spans="1:18" ht="18" customHeight="1" x14ac:dyDescent="0.3">
      <c r="A122" s="100">
        <v>82</v>
      </c>
      <c r="B122" s="357" t="s">
        <v>291</v>
      </c>
      <c r="E122" s="350" t="s">
        <v>130</v>
      </c>
      <c r="F122" s="351">
        <v>2020</v>
      </c>
      <c r="G122" s="352">
        <v>7.7</v>
      </c>
      <c r="H122" s="353">
        <v>25.433333333333334</v>
      </c>
      <c r="I122" s="352">
        <v>28</v>
      </c>
      <c r="J122" s="354">
        <v>2.5666666666666664</v>
      </c>
      <c r="K122" s="352">
        <v>8.1199999999999992</v>
      </c>
      <c r="L122" s="352">
        <v>254</v>
      </c>
      <c r="M122" s="352">
        <v>0.02</v>
      </c>
      <c r="N122" s="355">
        <v>0.82</v>
      </c>
      <c r="O122" s="355">
        <v>7.8</v>
      </c>
      <c r="P122" s="355">
        <v>3.1</v>
      </c>
      <c r="Q122" s="356">
        <v>277.5</v>
      </c>
      <c r="R122" s="355">
        <v>43.592657223796031</v>
      </c>
    </row>
    <row r="123" spans="1:18" ht="18" customHeight="1" x14ac:dyDescent="0.3">
      <c r="A123" s="100">
        <v>83</v>
      </c>
      <c r="B123" s="349" t="s">
        <v>291</v>
      </c>
      <c r="E123" s="358" t="s">
        <v>131</v>
      </c>
      <c r="F123" s="351">
        <v>2020</v>
      </c>
      <c r="G123" s="352">
        <v>7.6</v>
      </c>
      <c r="H123" s="353"/>
      <c r="I123" s="352">
        <v>26.3</v>
      </c>
      <c r="J123" s="354">
        <v>0.86666666666666714</v>
      </c>
      <c r="K123" s="352">
        <v>8.1999999999999993</v>
      </c>
      <c r="L123" s="352">
        <v>236</v>
      </c>
      <c r="M123" s="352">
        <v>0.01</v>
      </c>
      <c r="N123" s="355">
        <v>0.72</v>
      </c>
      <c r="O123" s="355">
        <v>8</v>
      </c>
      <c r="P123" s="355">
        <v>3.3</v>
      </c>
      <c r="Q123" s="356">
        <v>173.29999999999998</v>
      </c>
      <c r="R123" s="355">
        <v>49.991308781869684</v>
      </c>
    </row>
    <row r="124" spans="1:18" ht="18" customHeight="1" x14ac:dyDescent="0.3">
      <c r="A124" s="100">
        <v>84</v>
      </c>
      <c r="B124" s="357" t="s">
        <v>291</v>
      </c>
      <c r="E124" s="350" t="s">
        <v>132</v>
      </c>
      <c r="F124" s="351">
        <v>2020</v>
      </c>
      <c r="G124" s="352">
        <v>7.1</v>
      </c>
      <c r="H124" s="353"/>
      <c r="I124" s="352">
        <v>22</v>
      </c>
      <c r="J124" s="354">
        <v>-3.4333333333333336</v>
      </c>
      <c r="K124" s="352">
        <v>8.0500000000000007</v>
      </c>
      <c r="L124" s="352">
        <v>292</v>
      </c>
      <c r="M124" s="352">
        <v>0.01</v>
      </c>
      <c r="N124" s="355">
        <v>1.05</v>
      </c>
      <c r="O124" s="355">
        <v>8</v>
      </c>
      <c r="P124" s="355">
        <v>3.4</v>
      </c>
      <c r="Q124" s="356">
        <v>170</v>
      </c>
      <c r="R124" s="355">
        <v>47.338572237960321</v>
      </c>
    </row>
    <row r="125" spans="1:18" ht="18" customHeight="1" x14ac:dyDescent="0.3">
      <c r="A125" s="100">
        <v>85</v>
      </c>
      <c r="B125" s="349" t="s">
        <v>291</v>
      </c>
      <c r="E125" s="350" t="s">
        <v>121</v>
      </c>
      <c r="F125" s="351">
        <v>2021</v>
      </c>
      <c r="G125" s="352">
        <v>8.1</v>
      </c>
      <c r="H125" s="353">
        <v>22.666666666666668</v>
      </c>
      <c r="I125" s="352">
        <v>19</v>
      </c>
      <c r="J125" s="354">
        <v>-3.6666666666666679</v>
      </c>
      <c r="K125" s="352">
        <v>8.32</v>
      </c>
      <c r="L125" s="352">
        <v>291</v>
      </c>
      <c r="M125" s="352">
        <v>0.08</v>
      </c>
      <c r="N125" s="355">
        <v>0.96</v>
      </c>
      <c r="O125" s="355">
        <v>8.6</v>
      </c>
      <c r="P125" s="355">
        <v>3.1</v>
      </c>
      <c r="Q125" s="356">
        <v>183.29999999999998</v>
      </c>
      <c r="R125" s="355">
        <v>43.772135977337115</v>
      </c>
    </row>
    <row r="126" spans="1:18" ht="18" customHeight="1" x14ac:dyDescent="0.3">
      <c r="A126" s="100">
        <v>86</v>
      </c>
      <c r="B126" s="357" t="s">
        <v>291</v>
      </c>
      <c r="E126" s="358" t="s">
        <v>122</v>
      </c>
      <c r="F126" s="351">
        <v>2021</v>
      </c>
      <c r="G126" s="352">
        <v>6.8</v>
      </c>
      <c r="H126" s="353"/>
      <c r="I126" s="352">
        <v>21.5</v>
      </c>
      <c r="J126" s="354">
        <v>-1.1666666666666679</v>
      </c>
      <c r="K126" s="352">
        <v>8.14</v>
      </c>
      <c r="L126" s="352">
        <v>241</v>
      </c>
      <c r="M126" s="353">
        <v>0.02</v>
      </c>
      <c r="N126" s="355">
        <v>1.1000000000000001</v>
      </c>
      <c r="O126" s="359">
        <v>8</v>
      </c>
      <c r="P126" s="359">
        <v>3.1</v>
      </c>
      <c r="Q126" s="356">
        <v>140</v>
      </c>
      <c r="R126" s="355">
        <v>44.008657223796028</v>
      </c>
    </row>
    <row r="127" spans="1:18" ht="18" customHeight="1" x14ac:dyDescent="0.3">
      <c r="A127" s="100">
        <v>87</v>
      </c>
      <c r="B127" s="349" t="s">
        <v>291</v>
      </c>
      <c r="E127" s="350" t="s">
        <v>123</v>
      </c>
      <c r="F127" s="351">
        <v>2021</v>
      </c>
      <c r="G127" s="352">
        <v>8.3000000000000007</v>
      </c>
      <c r="H127" s="353"/>
      <c r="I127" s="352">
        <v>27.5</v>
      </c>
      <c r="J127" s="354">
        <v>4.8333333333333321</v>
      </c>
      <c r="K127" s="352">
        <v>8.15</v>
      </c>
      <c r="L127" s="352">
        <v>222</v>
      </c>
      <c r="M127" s="353">
        <v>6.0000000000000001E-3</v>
      </c>
      <c r="N127" s="355">
        <v>0.82</v>
      </c>
      <c r="O127" s="359">
        <v>7.8</v>
      </c>
      <c r="P127" s="359">
        <v>3.4</v>
      </c>
      <c r="Q127" s="356">
        <v>190</v>
      </c>
      <c r="R127" s="355">
        <v>50.226135977337101</v>
      </c>
    </row>
    <row r="128" spans="1:18" ht="18" customHeight="1" x14ac:dyDescent="0.3">
      <c r="A128" s="100">
        <v>88</v>
      </c>
      <c r="B128" s="357" t="s">
        <v>291</v>
      </c>
      <c r="E128" s="350" t="s">
        <v>124</v>
      </c>
      <c r="F128" s="351">
        <v>2021</v>
      </c>
      <c r="G128" s="352">
        <v>12.3</v>
      </c>
      <c r="H128" s="353">
        <v>23.833333333333332</v>
      </c>
      <c r="I128" s="352">
        <v>30</v>
      </c>
      <c r="J128" s="354">
        <v>6.1666666666666679</v>
      </c>
      <c r="K128" s="352">
        <v>8.19</v>
      </c>
      <c r="L128" s="352">
        <v>290</v>
      </c>
      <c r="M128" s="353">
        <v>1.4999999999999999E-2</v>
      </c>
      <c r="N128" s="355">
        <v>0.75</v>
      </c>
      <c r="O128" s="359">
        <v>7.2</v>
      </c>
      <c r="P128" s="359">
        <v>3.5</v>
      </c>
      <c r="Q128" s="356">
        <v>175</v>
      </c>
      <c r="R128" s="355">
        <v>50.226135977337101</v>
      </c>
    </row>
    <row r="129" spans="1:18" ht="18" customHeight="1" x14ac:dyDescent="0.3">
      <c r="A129" s="100">
        <v>89</v>
      </c>
      <c r="B129" s="349" t="s">
        <v>291</v>
      </c>
      <c r="E129" s="358" t="s">
        <v>125</v>
      </c>
      <c r="F129" s="351">
        <v>2021</v>
      </c>
      <c r="G129" s="352">
        <v>10.6</v>
      </c>
      <c r="H129" s="353"/>
      <c r="I129" s="352">
        <v>23</v>
      </c>
      <c r="J129" s="354">
        <v>-0.83333333333333215</v>
      </c>
      <c r="K129" s="352">
        <v>8.0399999999999991</v>
      </c>
      <c r="L129" s="352">
        <v>279</v>
      </c>
      <c r="M129" s="353">
        <v>0.05</v>
      </c>
      <c r="N129" s="355">
        <v>0.87</v>
      </c>
      <c r="O129" s="359">
        <v>7.7</v>
      </c>
      <c r="P129" s="359">
        <v>2.9</v>
      </c>
      <c r="Q129" s="356">
        <v>245</v>
      </c>
      <c r="R129" s="355">
        <v>44.856832861189808</v>
      </c>
    </row>
    <row r="130" spans="1:18" ht="18" customHeight="1" x14ac:dyDescent="0.3">
      <c r="A130" s="100">
        <v>90</v>
      </c>
      <c r="B130" s="357" t="s">
        <v>291</v>
      </c>
      <c r="E130" s="350" t="s">
        <v>126</v>
      </c>
      <c r="F130" s="351">
        <v>2021</v>
      </c>
      <c r="G130" s="352">
        <v>8.6</v>
      </c>
      <c r="H130" s="353"/>
      <c r="I130" s="352">
        <v>18.5</v>
      </c>
      <c r="J130" s="354">
        <v>-5.3333333333333321</v>
      </c>
      <c r="K130" s="352">
        <v>8.1199999999999992</v>
      </c>
      <c r="L130" s="352">
        <v>262</v>
      </c>
      <c r="M130" s="360">
        <v>4.0000000000000001E-3</v>
      </c>
      <c r="N130" s="355">
        <v>1.1399999999999999</v>
      </c>
      <c r="O130" s="359">
        <v>8.4</v>
      </c>
      <c r="P130" s="359">
        <v>2.4</v>
      </c>
      <c r="Q130" s="356">
        <v>210</v>
      </c>
      <c r="R130" s="355">
        <v>47.05135410764872</v>
      </c>
    </row>
    <row r="131" spans="1:18" ht="18" customHeight="1" x14ac:dyDescent="0.3">
      <c r="A131" s="100">
        <v>91</v>
      </c>
      <c r="B131" s="349" t="s">
        <v>291</v>
      </c>
      <c r="E131" s="350" t="s">
        <v>127</v>
      </c>
      <c r="F131" s="351">
        <v>2021</v>
      </c>
      <c r="G131" s="352">
        <v>8.1</v>
      </c>
      <c r="H131" s="353">
        <v>27.766666666666666</v>
      </c>
      <c r="I131" s="352">
        <v>25.7</v>
      </c>
      <c r="J131" s="354">
        <v>-2.0666666666666664</v>
      </c>
      <c r="K131" s="352">
        <v>8.15</v>
      </c>
      <c r="L131" s="352">
        <v>263</v>
      </c>
      <c r="M131" s="353">
        <v>0.01</v>
      </c>
      <c r="N131" s="355">
        <v>1</v>
      </c>
      <c r="O131" s="359">
        <v>7.6</v>
      </c>
      <c r="P131" s="359">
        <v>2.9</v>
      </c>
      <c r="Q131" s="356">
        <v>132.5</v>
      </c>
      <c r="R131" s="355">
        <v>44.722657223796027</v>
      </c>
    </row>
    <row r="132" spans="1:18" ht="18" customHeight="1" x14ac:dyDescent="0.3">
      <c r="A132" s="100">
        <v>92</v>
      </c>
      <c r="B132" s="357" t="s">
        <v>291</v>
      </c>
      <c r="E132" s="358" t="s">
        <v>128</v>
      </c>
      <c r="F132" s="351">
        <v>2021</v>
      </c>
      <c r="G132" s="352">
        <v>6.9</v>
      </c>
      <c r="H132" s="353"/>
      <c r="I132" s="352">
        <v>27.7</v>
      </c>
      <c r="J132" s="354">
        <v>-6.666666666666643E-2</v>
      </c>
      <c r="K132" s="352">
        <v>8.0299999999999994</v>
      </c>
      <c r="L132" s="352">
        <v>226</v>
      </c>
      <c r="M132" s="353">
        <v>0.02</v>
      </c>
      <c r="N132" s="355">
        <v>1</v>
      </c>
      <c r="O132" s="359">
        <v>6.8</v>
      </c>
      <c r="P132" s="359">
        <v>3.2</v>
      </c>
      <c r="Q132" s="356">
        <v>174</v>
      </c>
      <c r="R132" s="355">
        <v>43.592657223796031</v>
      </c>
    </row>
    <row r="133" spans="1:18" ht="18" customHeight="1" x14ac:dyDescent="0.3">
      <c r="A133" s="100">
        <v>93</v>
      </c>
      <c r="B133" s="349" t="s">
        <v>291</v>
      </c>
      <c r="E133" s="350" t="s">
        <v>129</v>
      </c>
      <c r="F133" s="351">
        <v>2021</v>
      </c>
      <c r="G133" s="352">
        <v>7.9</v>
      </c>
      <c r="H133" s="353"/>
      <c r="I133" s="352">
        <v>29.9</v>
      </c>
      <c r="J133" s="354">
        <v>2.1333333333333329</v>
      </c>
      <c r="K133" s="353">
        <v>7.95</v>
      </c>
      <c r="L133" s="352">
        <v>224</v>
      </c>
      <c r="M133" s="353">
        <v>0.02</v>
      </c>
      <c r="N133" s="355">
        <v>0.91</v>
      </c>
      <c r="O133" s="359">
        <v>7.1</v>
      </c>
      <c r="P133" s="359">
        <v>2.5</v>
      </c>
      <c r="Q133" s="356">
        <v>222.10000000000002</v>
      </c>
      <c r="R133" s="355">
        <v>49.991308781869684</v>
      </c>
    </row>
    <row r="134" spans="1:18" ht="18" customHeight="1" x14ac:dyDescent="0.3">
      <c r="A134" s="100">
        <v>94</v>
      </c>
      <c r="B134" s="357" t="s">
        <v>291</v>
      </c>
      <c r="E134" s="350" t="s">
        <v>130</v>
      </c>
      <c r="F134" s="351">
        <v>2021</v>
      </c>
      <c r="G134" s="352">
        <v>6.5</v>
      </c>
      <c r="H134" s="353">
        <v>23.633333333333336</v>
      </c>
      <c r="I134" s="353">
        <v>24.1</v>
      </c>
      <c r="J134" s="354">
        <v>0.46666666666666501</v>
      </c>
      <c r="K134" s="353">
        <v>8.11</v>
      </c>
      <c r="L134" s="353">
        <v>261</v>
      </c>
      <c r="M134" s="353">
        <v>0.02</v>
      </c>
      <c r="N134" s="355">
        <v>1</v>
      </c>
      <c r="O134" s="359">
        <v>7.8</v>
      </c>
      <c r="P134" s="359">
        <v>2.6</v>
      </c>
      <c r="Q134" s="356">
        <v>184.8</v>
      </c>
      <c r="R134" s="355">
        <v>53.617484419263462</v>
      </c>
    </row>
    <row r="135" spans="1:18" ht="18" customHeight="1" x14ac:dyDescent="0.3">
      <c r="A135" s="100">
        <v>95</v>
      </c>
      <c r="B135" s="349" t="s">
        <v>291</v>
      </c>
      <c r="E135" s="358" t="s">
        <v>131</v>
      </c>
      <c r="F135" s="351">
        <v>2021</v>
      </c>
      <c r="G135" s="352">
        <v>7.6</v>
      </c>
      <c r="H135" s="353"/>
      <c r="I135" s="352">
        <v>25</v>
      </c>
      <c r="J135" s="354">
        <v>1.3666666666666636</v>
      </c>
      <c r="K135" s="353">
        <v>8.11</v>
      </c>
      <c r="L135" s="352">
        <v>237</v>
      </c>
      <c r="M135" s="353">
        <v>0.01</v>
      </c>
      <c r="N135" s="355">
        <v>0.83</v>
      </c>
      <c r="O135" s="359">
        <v>8</v>
      </c>
      <c r="P135" s="359">
        <v>2.8</v>
      </c>
      <c r="Q135" s="356">
        <v>225</v>
      </c>
      <c r="R135" s="355">
        <v>48.155592067988685</v>
      </c>
    </row>
    <row r="136" spans="1:18" ht="18" customHeight="1" x14ac:dyDescent="0.3">
      <c r="A136" s="100">
        <v>96</v>
      </c>
      <c r="B136" s="357" t="s">
        <v>291</v>
      </c>
      <c r="E136" s="350" t="s">
        <v>132</v>
      </c>
      <c r="F136" s="351">
        <v>2021</v>
      </c>
      <c r="G136" s="352">
        <v>8.4</v>
      </c>
      <c r="H136" s="353"/>
      <c r="I136" s="353">
        <v>21.8</v>
      </c>
      <c r="J136" s="354">
        <v>-1.8333333333333357</v>
      </c>
      <c r="K136" s="353">
        <v>8</v>
      </c>
      <c r="L136" s="352">
        <v>296</v>
      </c>
      <c r="M136" s="353">
        <v>0.03</v>
      </c>
      <c r="N136" s="359">
        <v>1.1499999999999999</v>
      </c>
      <c r="O136" s="359">
        <v>8.5</v>
      </c>
      <c r="P136" s="359">
        <v>3.5</v>
      </c>
      <c r="Q136" s="356">
        <v>90</v>
      </c>
      <c r="R136" s="355">
        <v>43.561507082152957</v>
      </c>
    </row>
    <row r="137" spans="1:18" ht="18" customHeight="1" x14ac:dyDescent="0.3">
      <c r="A137" s="100">
        <v>97</v>
      </c>
      <c r="B137" s="349" t="s">
        <v>291</v>
      </c>
      <c r="E137" s="350" t="s">
        <v>121</v>
      </c>
      <c r="F137" s="351">
        <v>2022</v>
      </c>
      <c r="G137" s="352">
        <v>8.5</v>
      </c>
      <c r="H137" s="353">
        <v>24.3</v>
      </c>
      <c r="I137" s="352">
        <v>21</v>
      </c>
      <c r="J137" s="354">
        <v>-3.3000000000000007</v>
      </c>
      <c r="K137" s="352">
        <v>8.4</v>
      </c>
      <c r="L137" s="352">
        <v>265</v>
      </c>
      <c r="M137" s="352">
        <v>8.9999999999999993E-3</v>
      </c>
      <c r="N137" s="355">
        <v>0.78</v>
      </c>
      <c r="O137" s="355">
        <v>8.5</v>
      </c>
      <c r="P137" s="355">
        <v>3.6</v>
      </c>
      <c r="Q137" s="356">
        <v>127.5</v>
      </c>
      <c r="R137" s="355">
        <v>41.766917847025496</v>
      </c>
    </row>
    <row r="138" spans="1:18" ht="18" customHeight="1" x14ac:dyDescent="0.3">
      <c r="A138" s="100">
        <v>98</v>
      </c>
      <c r="B138" s="357" t="s">
        <v>291</v>
      </c>
      <c r="E138" s="358" t="s">
        <v>122</v>
      </c>
      <c r="F138" s="351">
        <v>2022</v>
      </c>
      <c r="G138" s="352">
        <v>7.3</v>
      </c>
      <c r="H138" s="353"/>
      <c r="I138" s="352">
        <v>25</v>
      </c>
      <c r="J138" s="354">
        <v>0.69999999999999929</v>
      </c>
      <c r="K138" s="352">
        <v>8.1</v>
      </c>
      <c r="L138" s="352">
        <v>234</v>
      </c>
      <c r="M138" s="353">
        <v>0.01</v>
      </c>
      <c r="N138" s="355">
        <v>1.1499999999999999</v>
      </c>
      <c r="O138" s="359">
        <v>7.8</v>
      </c>
      <c r="P138" s="359">
        <v>3.2</v>
      </c>
      <c r="Q138" s="356">
        <v>155</v>
      </c>
      <c r="R138" s="355">
        <v>41.766917847025496</v>
      </c>
    </row>
    <row r="139" spans="1:18" ht="18" customHeight="1" x14ac:dyDescent="0.3">
      <c r="A139" s="100">
        <v>99</v>
      </c>
      <c r="B139" s="349" t="s">
        <v>291</v>
      </c>
      <c r="E139" s="350" t="s">
        <v>123</v>
      </c>
      <c r="F139" s="351">
        <v>2022</v>
      </c>
      <c r="G139" s="352">
        <v>8.3000000000000007</v>
      </c>
      <c r="H139" s="353"/>
      <c r="I139" s="352">
        <v>26.9</v>
      </c>
      <c r="J139" s="354">
        <v>2.5999999999999979</v>
      </c>
      <c r="K139" s="352">
        <v>8.09</v>
      </c>
      <c r="L139" s="352">
        <v>218</v>
      </c>
      <c r="M139" s="353">
        <v>8.0000000000000002E-3</v>
      </c>
      <c r="N139" s="355">
        <v>0.95</v>
      </c>
      <c r="O139" s="359">
        <v>7.1</v>
      </c>
      <c r="P139" s="359">
        <v>3.2</v>
      </c>
      <c r="Q139" s="356">
        <v>80</v>
      </c>
      <c r="R139" s="355">
        <v>43.628810198300286</v>
      </c>
    </row>
    <row r="140" spans="1:18" ht="18" customHeight="1" x14ac:dyDescent="0.3">
      <c r="A140" s="100">
        <v>100</v>
      </c>
      <c r="B140" s="357" t="s">
        <v>291</v>
      </c>
      <c r="E140" s="350" t="s">
        <v>124</v>
      </c>
      <c r="F140" s="351">
        <v>2022</v>
      </c>
      <c r="G140" s="352">
        <v>15.1</v>
      </c>
      <c r="H140" s="353">
        <v>23.433333333333334</v>
      </c>
      <c r="I140" s="352">
        <v>29</v>
      </c>
      <c r="J140" s="354">
        <v>5.5666666666666664</v>
      </c>
      <c r="K140" s="352">
        <v>8</v>
      </c>
      <c r="L140" s="352">
        <v>279</v>
      </c>
      <c r="M140" s="353">
        <v>0.03</v>
      </c>
      <c r="N140" s="355">
        <v>0.83</v>
      </c>
      <c r="O140" s="359">
        <v>7.35</v>
      </c>
      <c r="P140" s="359">
        <v>3.2</v>
      </c>
      <c r="Q140" s="356">
        <v>57.5</v>
      </c>
      <c r="R140" s="355">
        <v>43.553592067988667</v>
      </c>
    </row>
    <row r="141" spans="1:18" ht="18" customHeight="1" x14ac:dyDescent="0.3">
      <c r="A141" s="100">
        <v>101</v>
      </c>
      <c r="B141" s="349" t="s">
        <v>291</v>
      </c>
      <c r="E141" s="358" t="s">
        <v>125</v>
      </c>
      <c r="F141" s="351">
        <v>2022</v>
      </c>
      <c r="G141" s="352">
        <v>7.7</v>
      </c>
      <c r="H141" s="353"/>
      <c r="I141" s="352">
        <v>23</v>
      </c>
      <c r="J141" s="354">
        <v>-0.43333333333333357</v>
      </c>
      <c r="K141" s="352">
        <v>8.1</v>
      </c>
      <c r="L141" s="352">
        <v>303</v>
      </c>
      <c r="M141" s="353">
        <v>7.0000000000000007E-2</v>
      </c>
      <c r="N141" s="355">
        <v>1.28</v>
      </c>
      <c r="O141" s="359">
        <v>8</v>
      </c>
      <c r="P141" s="359">
        <v>2.9</v>
      </c>
      <c r="Q141" s="356">
        <v>187.5</v>
      </c>
      <c r="R141" s="355">
        <v>52.541660056657214</v>
      </c>
    </row>
    <row r="142" spans="1:18" ht="18" customHeight="1" x14ac:dyDescent="0.3">
      <c r="A142" s="100">
        <v>102</v>
      </c>
      <c r="B142" s="357" t="s">
        <v>291</v>
      </c>
      <c r="E142" s="350" t="s">
        <v>126</v>
      </c>
      <c r="F142" s="351">
        <v>2022</v>
      </c>
      <c r="G142" s="352">
        <v>9.3000000000000007</v>
      </c>
      <c r="H142" s="353"/>
      <c r="I142" s="352">
        <v>18.3</v>
      </c>
      <c r="J142" s="354">
        <v>-5.1333333333333329</v>
      </c>
      <c r="K142" s="352">
        <v>8.32</v>
      </c>
      <c r="L142" s="352">
        <v>274</v>
      </c>
      <c r="M142" s="353">
        <v>8.0000000000000002E-3</v>
      </c>
      <c r="N142" s="355">
        <v>1.26</v>
      </c>
      <c r="O142" s="359">
        <v>8.6</v>
      </c>
      <c r="P142" s="359">
        <v>2.6</v>
      </c>
      <c r="Q142" s="356">
        <v>92.5</v>
      </c>
      <c r="R142" s="355">
        <v>43.521790368271951</v>
      </c>
    </row>
    <row r="143" spans="1:18" ht="18" customHeight="1" x14ac:dyDescent="0.3">
      <c r="A143" s="100">
        <v>103</v>
      </c>
      <c r="B143" s="349" t="s">
        <v>291</v>
      </c>
      <c r="E143" s="350" t="s">
        <v>127</v>
      </c>
      <c r="F143" s="351">
        <v>2022</v>
      </c>
      <c r="G143" s="352">
        <v>8.1999999999999993</v>
      </c>
      <c r="H143" s="353">
        <v>27.833333333333332</v>
      </c>
      <c r="I143" s="352">
        <v>24.5</v>
      </c>
      <c r="J143" s="354">
        <v>-3.3333333333333321</v>
      </c>
      <c r="K143" s="352">
        <v>8.08</v>
      </c>
      <c r="L143" s="352">
        <v>257</v>
      </c>
      <c r="M143" s="353">
        <v>0.04</v>
      </c>
      <c r="N143" s="355">
        <v>1</v>
      </c>
      <c r="O143" s="359">
        <v>7.7</v>
      </c>
      <c r="P143" s="359">
        <v>3.6</v>
      </c>
      <c r="Q143" s="356">
        <v>179</v>
      </c>
      <c r="R143" s="355">
        <v>42.451484419263451</v>
      </c>
    </row>
    <row r="144" spans="1:18" ht="18" customHeight="1" x14ac:dyDescent="0.3">
      <c r="A144" s="100">
        <v>104</v>
      </c>
      <c r="B144" s="357" t="s">
        <v>291</v>
      </c>
      <c r="E144" s="358" t="s">
        <v>128</v>
      </c>
      <c r="F144" s="351">
        <v>2022</v>
      </c>
      <c r="G144" s="352">
        <v>7.5</v>
      </c>
      <c r="H144" s="353"/>
      <c r="I144" s="352">
        <v>29</v>
      </c>
      <c r="J144" s="354">
        <v>1.1666666666666679</v>
      </c>
      <c r="K144" s="352">
        <v>8</v>
      </c>
      <c r="L144" s="352">
        <v>223</v>
      </c>
      <c r="M144" s="353">
        <v>0.01</v>
      </c>
      <c r="N144" s="355">
        <v>0.95</v>
      </c>
      <c r="O144" s="359">
        <v>7</v>
      </c>
      <c r="P144" s="359">
        <v>2.8</v>
      </c>
      <c r="Q144" s="356">
        <v>272.5</v>
      </c>
      <c r="R144" s="355">
        <v>49.660810198300275</v>
      </c>
    </row>
    <row r="145" spans="1:18" ht="18" customHeight="1" x14ac:dyDescent="0.3">
      <c r="A145" s="100">
        <v>105</v>
      </c>
      <c r="B145" s="349" t="s">
        <v>291</v>
      </c>
      <c r="E145" s="350" t="s">
        <v>129</v>
      </c>
      <c r="F145" s="351">
        <v>2022</v>
      </c>
      <c r="G145" s="352">
        <v>7.1</v>
      </c>
      <c r="H145" s="353"/>
      <c r="I145" s="352">
        <v>30</v>
      </c>
      <c r="J145" s="354">
        <v>2.1666666666666679</v>
      </c>
      <c r="K145" s="352">
        <v>7.95</v>
      </c>
      <c r="L145" s="352">
        <v>253</v>
      </c>
      <c r="M145" s="353">
        <v>0.01</v>
      </c>
      <c r="N145" s="355">
        <v>0.95</v>
      </c>
      <c r="O145" s="359">
        <v>7.1</v>
      </c>
      <c r="P145" s="359">
        <v>2.9</v>
      </c>
      <c r="Q145" s="356">
        <v>99.800000000000011</v>
      </c>
      <c r="R145" s="355">
        <v>44.430810198300279</v>
      </c>
    </row>
    <row r="146" spans="1:18" ht="18" customHeight="1" x14ac:dyDescent="0.3">
      <c r="A146" s="100">
        <v>106</v>
      </c>
      <c r="B146" s="357" t="s">
        <v>291</v>
      </c>
      <c r="E146" s="350" t="s">
        <v>130</v>
      </c>
      <c r="F146" s="351">
        <v>2022</v>
      </c>
      <c r="G146" s="352">
        <v>7.5</v>
      </c>
      <c r="H146" s="353">
        <v>22.866666666666664</v>
      </c>
      <c r="I146" s="353">
        <v>23.1</v>
      </c>
      <c r="J146" s="354">
        <v>0.23333333333333783</v>
      </c>
      <c r="K146" s="353">
        <v>8.11</v>
      </c>
      <c r="L146" s="353">
        <v>264</v>
      </c>
      <c r="M146" s="353">
        <v>2.5000000000000001E-2</v>
      </c>
      <c r="N146" s="355">
        <v>1.1000000000000001</v>
      </c>
      <c r="O146" s="359">
        <v>7.6</v>
      </c>
      <c r="P146" s="359">
        <v>2.4</v>
      </c>
      <c r="Q146" s="356">
        <v>113.3</v>
      </c>
      <c r="R146" s="355">
        <v>55.288832861189782</v>
      </c>
    </row>
    <row r="147" spans="1:18" ht="18" customHeight="1" x14ac:dyDescent="0.3">
      <c r="A147" s="100">
        <v>107</v>
      </c>
      <c r="B147" s="349" t="s">
        <v>291</v>
      </c>
      <c r="E147" s="358" t="s">
        <v>131</v>
      </c>
      <c r="F147" s="351">
        <v>2022</v>
      </c>
      <c r="G147" s="352">
        <v>7.3</v>
      </c>
      <c r="H147" s="353"/>
      <c r="I147" s="352">
        <v>24.5</v>
      </c>
      <c r="J147" s="354">
        <v>1.6333333333333364</v>
      </c>
      <c r="K147" s="353">
        <v>8.1999999999999993</v>
      </c>
      <c r="L147" s="352">
        <v>248</v>
      </c>
      <c r="M147" s="353">
        <v>0.02</v>
      </c>
      <c r="N147" s="355">
        <v>0.88</v>
      </c>
      <c r="O147" s="359">
        <v>7.9</v>
      </c>
      <c r="P147" s="359">
        <v>3</v>
      </c>
      <c r="Q147" s="356">
        <v>142.5</v>
      </c>
      <c r="R147" s="355">
        <v>45.734266288951829</v>
      </c>
    </row>
    <row r="148" spans="1:18" ht="18" customHeight="1" x14ac:dyDescent="0.3">
      <c r="A148" s="100">
        <v>108</v>
      </c>
      <c r="B148" s="357" t="s">
        <v>291</v>
      </c>
      <c r="E148" s="350" t="s">
        <v>132</v>
      </c>
      <c r="F148" s="351">
        <v>2022</v>
      </c>
      <c r="G148" s="352">
        <v>11.4</v>
      </c>
      <c r="H148" s="353"/>
      <c r="I148" s="353">
        <v>21</v>
      </c>
      <c r="J148" s="354">
        <v>-1.8666666666666636</v>
      </c>
      <c r="K148" s="353">
        <v>8.02</v>
      </c>
      <c r="L148" s="352">
        <v>300</v>
      </c>
      <c r="M148" s="353">
        <v>0.01</v>
      </c>
      <c r="N148" s="359">
        <v>1.22</v>
      </c>
      <c r="O148" s="359">
        <v>8.4</v>
      </c>
      <c r="P148" s="359">
        <v>3.6</v>
      </c>
      <c r="Q148" s="356">
        <v>32.5</v>
      </c>
      <c r="R148" s="355">
        <v>45.734266288951829</v>
      </c>
    </row>
    <row r="149" spans="1:18" ht="18" customHeight="1" x14ac:dyDescent="0.3">
      <c r="A149" s="100">
        <v>109</v>
      </c>
      <c r="B149" s="349" t="s">
        <v>291</v>
      </c>
      <c r="E149" s="350" t="s">
        <v>121</v>
      </c>
      <c r="F149" s="351">
        <v>2023</v>
      </c>
      <c r="G149" s="352">
        <v>6.75</v>
      </c>
      <c r="H149" s="353">
        <v>19.510000000000002</v>
      </c>
      <c r="I149" s="352">
        <v>19.100000000000001</v>
      </c>
      <c r="J149" s="354">
        <v>-0.41000000000000014</v>
      </c>
      <c r="K149" s="352">
        <v>8.33</v>
      </c>
      <c r="L149" s="352">
        <v>308.75</v>
      </c>
      <c r="M149" s="353">
        <v>5.5E-2</v>
      </c>
      <c r="N149" s="355">
        <v>0.84</v>
      </c>
      <c r="O149" s="359">
        <v>8.65</v>
      </c>
      <c r="P149" s="359">
        <v>3.38</v>
      </c>
      <c r="Q149" s="356">
        <v>52</v>
      </c>
      <c r="R149" s="355">
        <v>51.456026912181308</v>
      </c>
    </row>
    <row r="150" spans="1:18" ht="18" customHeight="1" x14ac:dyDescent="0.3">
      <c r="A150" s="100">
        <v>110</v>
      </c>
      <c r="B150" s="357" t="s">
        <v>291</v>
      </c>
      <c r="E150" s="358" t="s">
        <v>122</v>
      </c>
      <c r="F150" s="351">
        <v>2023</v>
      </c>
      <c r="G150" s="352">
        <v>8.4</v>
      </c>
      <c r="H150" s="353"/>
      <c r="I150" s="352">
        <v>17.579999999999998</v>
      </c>
      <c r="J150" s="354">
        <v>-1.9300000000000033</v>
      </c>
      <c r="K150" s="352">
        <v>8.31</v>
      </c>
      <c r="L150" s="352">
        <v>268</v>
      </c>
      <c r="M150" s="353">
        <v>5.5E-2</v>
      </c>
      <c r="N150" s="355">
        <v>0.91</v>
      </c>
      <c r="O150" s="359">
        <v>9.09</v>
      </c>
      <c r="P150" s="359">
        <v>3.5</v>
      </c>
      <c r="Q150" s="356">
        <v>200</v>
      </c>
      <c r="R150" s="355">
        <v>42.337070821529721</v>
      </c>
    </row>
    <row r="151" spans="1:18" ht="18" customHeight="1" x14ac:dyDescent="0.3">
      <c r="A151" s="100">
        <v>111</v>
      </c>
      <c r="B151" s="349" t="s">
        <v>291</v>
      </c>
      <c r="E151" s="350" t="s">
        <v>123</v>
      </c>
      <c r="F151" s="351">
        <v>2023</v>
      </c>
      <c r="G151" s="352">
        <v>8.48</v>
      </c>
      <c r="H151" s="353"/>
      <c r="I151" s="352">
        <v>21.85</v>
      </c>
      <c r="J151" s="354">
        <v>2.34</v>
      </c>
      <c r="K151" s="352">
        <v>8.2899999999999991</v>
      </c>
      <c r="L151" s="352">
        <v>263.5</v>
      </c>
      <c r="M151" s="353">
        <v>4.1999999999999997E-3</v>
      </c>
      <c r="N151" s="355">
        <v>0.93</v>
      </c>
      <c r="O151" s="355">
        <v>8.31</v>
      </c>
      <c r="P151" s="359">
        <v>3.3</v>
      </c>
      <c r="Q151" s="356">
        <v>186.70000000000002</v>
      </c>
      <c r="R151" s="355">
        <v>42.589140509915019</v>
      </c>
    </row>
    <row r="152" spans="1:18" ht="18" customHeight="1" x14ac:dyDescent="0.3">
      <c r="A152" s="100">
        <v>112</v>
      </c>
      <c r="B152" s="357" t="s">
        <v>291</v>
      </c>
      <c r="E152" s="350" t="s">
        <v>124</v>
      </c>
      <c r="F152" s="351">
        <v>2023</v>
      </c>
      <c r="G152" s="352">
        <v>7.73</v>
      </c>
      <c r="H152" s="353">
        <v>17.083333333333332</v>
      </c>
      <c r="I152" s="352">
        <v>2.85</v>
      </c>
      <c r="J152" s="354">
        <v>-14.233333333333333</v>
      </c>
      <c r="K152" s="352">
        <v>8.27</v>
      </c>
      <c r="L152" s="352">
        <v>256.5</v>
      </c>
      <c r="M152" s="353">
        <v>3.7499999999999999E-2</v>
      </c>
      <c r="N152" s="355">
        <v>1.06</v>
      </c>
      <c r="O152" s="359">
        <v>7.63</v>
      </c>
      <c r="P152" s="359">
        <v>3.58</v>
      </c>
      <c r="Q152" s="356">
        <v>68.5</v>
      </c>
      <c r="R152" s="355">
        <v>41.880093484419262</v>
      </c>
    </row>
    <row r="153" spans="1:18" ht="18" customHeight="1" x14ac:dyDescent="0.3">
      <c r="A153" s="100">
        <v>113</v>
      </c>
      <c r="B153" s="349" t="s">
        <v>291</v>
      </c>
      <c r="E153" s="358" t="s">
        <v>125</v>
      </c>
      <c r="F153" s="351">
        <v>2023</v>
      </c>
      <c r="G153" s="352">
        <v>7.1</v>
      </c>
      <c r="H153" s="353"/>
      <c r="I153" s="352">
        <v>24.45</v>
      </c>
      <c r="J153" s="354">
        <v>7.3666666666666671</v>
      </c>
      <c r="K153" s="352">
        <v>8.1</v>
      </c>
      <c r="L153" s="352">
        <v>231.5</v>
      </c>
      <c r="M153" s="353">
        <v>0.01</v>
      </c>
      <c r="N153" s="355">
        <v>1.04</v>
      </c>
      <c r="O153" s="359">
        <v>7.65</v>
      </c>
      <c r="P153" s="359">
        <v>3.25</v>
      </c>
      <c r="Q153" s="356">
        <v>126</v>
      </c>
      <c r="R153" s="355">
        <v>43.328223796033996</v>
      </c>
    </row>
    <row r="154" spans="1:18" ht="18" customHeight="1" x14ac:dyDescent="0.3">
      <c r="A154" s="100">
        <v>114</v>
      </c>
      <c r="B154" s="357" t="s">
        <v>291</v>
      </c>
      <c r="E154" s="350" t="s">
        <v>126</v>
      </c>
      <c r="F154" s="351">
        <v>2023</v>
      </c>
      <c r="G154" s="352">
        <v>9.4</v>
      </c>
      <c r="H154" s="353"/>
      <c r="I154" s="352">
        <v>23.95</v>
      </c>
      <c r="J154" s="354">
        <v>6.8666666666666671</v>
      </c>
      <c r="K154" s="352">
        <v>8.06</v>
      </c>
      <c r="L154" s="352">
        <v>221.75</v>
      </c>
      <c r="M154" s="353">
        <v>1.6500000000000001E-2</v>
      </c>
      <c r="N154" s="355">
        <v>0.96</v>
      </c>
      <c r="O154" s="359">
        <v>7.3</v>
      </c>
      <c r="P154" s="359">
        <v>3.78</v>
      </c>
      <c r="Q154" s="356">
        <v>85.5</v>
      </c>
      <c r="R154" s="355">
        <v>42.493245042492916</v>
      </c>
    </row>
    <row r="155" spans="1:18" ht="18" customHeight="1" x14ac:dyDescent="0.3">
      <c r="A155" s="100">
        <v>115</v>
      </c>
      <c r="B155" s="349" t="s">
        <v>291</v>
      </c>
      <c r="E155" s="350" t="s">
        <v>127</v>
      </c>
      <c r="F155" s="351">
        <v>2023</v>
      </c>
      <c r="G155" s="352">
        <v>8.48</v>
      </c>
      <c r="H155" s="353">
        <v>28.583333333333332</v>
      </c>
      <c r="I155" s="352">
        <v>27.5</v>
      </c>
      <c r="J155" s="354">
        <v>-1.0833333333333321</v>
      </c>
      <c r="K155" s="352">
        <v>8.09</v>
      </c>
      <c r="L155" s="352">
        <v>219.75</v>
      </c>
      <c r="M155" s="353">
        <v>6.4999999999999997E-3</v>
      </c>
      <c r="N155" s="355">
        <v>0.89</v>
      </c>
      <c r="O155" s="359">
        <v>7.28</v>
      </c>
      <c r="P155" s="359">
        <v>3.33</v>
      </c>
      <c r="Q155" s="356">
        <v>73.3</v>
      </c>
      <c r="R155" s="355">
        <v>48.918701133144481</v>
      </c>
    </row>
    <row r="156" spans="1:18" ht="18" customHeight="1" x14ac:dyDescent="0.3">
      <c r="A156" s="100">
        <v>116</v>
      </c>
      <c r="B156" s="357" t="s">
        <v>291</v>
      </c>
      <c r="E156" s="358" t="s">
        <v>128</v>
      </c>
      <c r="F156" s="351">
        <v>2023</v>
      </c>
      <c r="G156" s="352">
        <v>8.49</v>
      </c>
      <c r="H156" s="353"/>
      <c r="I156" s="352">
        <v>28.55</v>
      </c>
      <c r="J156" s="354">
        <v>-3.3333333333331439E-2</v>
      </c>
      <c r="K156" s="353">
        <v>8.1</v>
      </c>
      <c r="L156" s="352">
        <v>223.75</v>
      </c>
      <c r="M156" s="353">
        <v>6.4999999999999997E-3</v>
      </c>
      <c r="N156" s="355">
        <v>0.98</v>
      </c>
      <c r="O156" s="359">
        <v>7.11</v>
      </c>
      <c r="P156" s="359">
        <v>2.7</v>
      </c>
      <c r="Q156" s="356">
        <v>30.5</v>
      </c>
      <c r="R156" s="355">
        <v>56.343114730878206</v>
      </c>
    </row>
    <row r="157" spans="1:18" ht="18" customHeight="1" x14ac:dyDescent="0.3">
      <c r="A157" s="100">
        <v>117</v>
      </c>
      <c r="B157" s="349" t="s">
        <v>291</v>
      </c>
      <c r="E157" s="350" t="s">
        <v>129</v>
      </c>
      <c r="F157" s="351">
        <v>2023</v>
      </c>
      <c r="G157" s="352">
        <v>12.18</v>
      </c>
      <c r="H157" s="353"/>
      <c r="I157" s="352">
        <v>29.7</v>
      </c>
      <c r="J157" s="354">
        <v>1.1166666666666671</v>
      </c>
      <c r="K157" s="352">
        <v>8.09</v>
      </c>
      <c r="L157" s="352">
        <v>263.75</v>
      </c>
      <c r="M157" s="353">
        <v>1.9E-2</v>
      </c>
      <c r="N157" s="355">
        <v>0.85</v>
      </c>
      <c r="O157" s="359">
        <v>7.16</v>
      </c>
      <c r="P157" s="359">
        <v>3.03</v>
      </c>
      <c r="Q157" s="356">
        <v>53.3</v>
      </c>
      <c r="R157" s="355">
        <v>49.040961756373932</v>
      </c>
    </row>
    <row r="158" spans="1:18" ht="18" customHeight="1" x14ac:dyDescent="0.3">
      <c r="A158" s="100">
        <v>118</v>
      </c>
      <c r="B158" s="357" t="s">
        <v>291</v>
      </c>
      <c r="E158" s="350" t="s">
        <v>130</v>
      </c>
      <c r="F158" s="351">
        <v>2023</v>
      </c>
      <c r="G158" s="352">
        <v>10.28</v>
      </c>
      <c r="H158" s="353">
        <v>23.353333333333335</v>
      </c>
      <c r="I158" s="353">
        <v>24.78</v>
      </c>
      <c r="J158" s="354">
        <v>1.4266666666666659</v>
      </c>
      <c r="K158" s="353">
        <v>8.1</v>
      </c>
      <c r="L158" s="353">
        <v>273.5</v>
      </c>
      <c r="M158" s="353">
        <v>5.5E-2</v>
      </c>
      <c r="N158" s="355">
        <v>0.85</v>
      </c>
      <c r="O158" s="359">
        <v>7.53</v>
      </c>
      <c r="P158" s="359">
        <v>2.63</v>
      </c>
      <c r="Q158" s="356">
        <v>57.5</v>
      </c>
      <c r="R158" s="355">
        <v>49.040961756373932</v>
      </c>
    </row>
    <row r="159" spans="1:18" ht="18" customHeight="1" x14ac:dyDescent="0.3">
      <c r="A159" s="100">
        <v>119</v>
      </c>
      <c r="B159" s="349" t="s">
        <v>291</v>
      </c>
      <c r="E159" s="358" t="s">
        <v>131</v>
      </c>
      <c r="F159" s="351">
        <v>2023</v>
      </c>
      <c r="G159" s="352">
        <v>8.5</v>
      </c>
      <c r="H159" s="353"/>
      <c r="I159" s="352">
        <v>23.33</v>
      </c>
      <c r="J159" s="354">
        <v>-2.3333333333336981E-2</v>
      </c>
      <c r="K159" s="353">
        <v>8.07</v>
      </c>
      <c r="L159" s="352">
        <v>295.25</v>
      </c>
      <c r="M159" s="353">
        <v>5.5E-2</v>
      </c>
      <c r="N159" s="355">
        <v>1</v>
      </c>
      <c r="O159" s="359">
        <v>7.63</v>
      </c>
      <c r="P159" s="359">
        <v>2.78</v>
      </c>
      <c r="Q159" s="356">
        <v>72.8</v>
      </c>
      <c r="R159" s="355">
        <v>55.691984419263427</v>
      </c>
    </row>
    <row r="160" spans="1:18" ht="18" customHeight="1" x14ac:dyDescent="0.3">
      <c r="A160" s="100">
        <v>120</v>
      </c>
      <c r="B160" s="357" t="s">
        <v>291</v>
      </c>
      <c r="E160" s="350" t="s">
        <v>132</v>
      </c>
      <c r="F160" s="351">
        <v>2023</v>
      </c>
      <c r="G160" s="352">
        <v>8.65</v>
      </c>
      <c r="H160" s="353"/>
      <c r="I160" s="353">
        <v>21.95</v>
      </c>
      <c r="J160" s="354">
        <v>-1.403333333333336</v>
      </c>
      <c r="K160" s="353">
        <v>8.0399999999999991</v>
      </c>
      <c r="L160" s="353">
        <v>297.75</v>
      </c>
      <c r="M160" s="353">
        <v>5.5E-2</v>
      </c>
      <c r="N160" s="355">
        <v>1.18</v>
      </c>
      <c r="O160" s="359">
        <v>8.23</v>
      </c>
      <c r="P160" s="359">
        <v>3.35</v>
      </c>
      <c r="Q160" s="356">
        <v>37.800000000000004</v>
      </c>
      <c r="R160" s="355">
        <v>46.183811614730864</v>
      </c>
    </row>
    <row r="161" spans="1:18" ht="18" customHeight="1" x14ac:dyDescent="0.3">
      <c r="A161" s="100">
        <v>121</v>
      </c>
      <c r="B161" s="349" t="s">
        <v>291</v>
      </c>
      <c r="E161" s="350" t="s">
        <v>121</v>
      </c>
      <c r="F161" s="351">
        <v>2024</v>
      </c>
      <c r="G161" s="352">
        <v>8.5500000000000007</v>
      </c>
      <c r="H161" s="353">
        <v>19.936666666666667</v>
      </c>
      <c r="I161" s="352">
        <v>20.2</v>
      </c>
      <c r="J161" s="354">
        <v>0.26333333333333186</v>
      </c>
      <c r="K161" s="352">
        <v>8.2100000000000009</v>
      </c>
      <c r="L161" s="352">
        <v>287.75</v>
      </c>
      <c r="M161" s="353">
        <v>5.5E-2</v>
      </c>
      <c r="N161" s="355">
        <v>0.94</v>
      </c>
      <c r="O161" s="359">
        <v>8.43</v>
      </c>
      <c r="P161" s="359">
        <v>2.7</v>
      </c>
      <c r="Q161" s="356">
        <v>64</v>
      </c>
      <c r="R161" s="355">
        <v>54.091375354107655</v>
      </c>
    </row>
    <row r="162" spans="1:18" ht="18" customHeight="1" x14ac:dyDescent="0.3">
      <c r="A162" s="100">
        <v>122</v>
      </c>
      <c r="B162" s="357" t="s">
        <v>291</v>
      </c>
      <c r="E162" s="358" t="s">
        <v>122</v>
      </c>
      <c r="F162" s="351">
        <v>2024</v>
      </c>
      <c r="G162" s="352">
        <v>8.75</v>
      </c>
      <c r="H162" s="353"/>
      <c r="I162" s="352">
        <v>18.73</v>
      </c>
      <c r="J162" s="354">
        <v>-1.206666666666667</v>
      </c>
      <c r="K162" s="352">
        <v>8.27</v>
      </c>
      <c r="L162" s="352">
        <v>275.5</v>
      </c>
      <c r="M162" s="353">
        <v>5.5E-2</v>
      </c>
      <c r="N162" s="355">
        <v>1.22</v>
      </c>
      <c r="O162" s="359">
        <v>8.6</v>
      </c>
      <c r="P162" s="359">
        <v>2.6</v>
      </c>
      <c r="Q162" s="356">
        <v>707.5</v>
      </c>
      <c r="R162" s="355">
        <v>48.271050991501411</v>
      </c>
    </row>
    <row r="163" spans="1:18" ht="18" customHeight="1" x14ac:dyDescent="0.3">
      <c r="A163" s="100">
        <v>123</v>
      </c>
      <c r="B163" s="349" t="s">
        <v>291</v>
      </c>
      <c r="E163" s="350" t="s">
        <v>123</v>
      </c>
      <c r="F163" s="351">
        <v>2024</v>
      </c>
      <c r="G163" s="352">
        <v>8.65</v>
      </c>
      <c r="H163" s="353"/>
      <c r="I163" s="352">
        <v>20.88</v>
      </c>
      <c r="J163" s="354">
        <v>0.94333333333333158</v>
      </c>
      <c r="K163" s="352">
        <v>8.23</v>
      </c>
      <c r="L163" s="352">
        <v>277.75</v>
      </c>
      <c r="M163" s="353">
        <v>5.5E-2</v>
      </c>
      <c r="N163" s="355">
        <v>1.1499999999999999</v>
      </c>
      <c r="O163" s="359">
        <v>8.1300000000000008</v>
      </c>
      <c r="P163" s="359">
        <v>3.05</v>
      </c>
      <c r="Q163" s="356">
        <v>60</v>
      </c>
      <c r="R163" s="355">
        <v>49.121007082152985</v>
      </c>
    </row>
    <row r="164" spans="1:18" ht="18" customHeight="1" x14ac:dyDescent="0.3">
      <c r="A164" s="100">
        <v>124</v>
      </c>
      <c r="B164" s="357" t="s">
        <v>291</v>
      </c>
      <c r="E164" s="350" t="s">
        <v>124</v>
      </c>
      <c r="F164" s="351">
        <v>2024</v>
      </c>
      <c r="G164" s="352">
        <v>8.15</v>
      </c>
      <c r="H164" s="353">
        <v>26.313333333333333</v>
      </c>
      <c r="I164" s="352">
        <v>24.38</v>
      </c>
      <c r="J164" s="354">
        <v>-1.9333333333333336</v>
      </c>
      <c r="K164" s="353">
        <v>8.1</v>
      </c>
      <c r="L164" s="352">
        <v>261.75</v>
      </c>
      <c r="M164" s="353">
        <v>5.5E-2</v>
      </c>
      <c r="N164" s="355">
        <v>1.01</v>
      </c>
      <c r="O164" s="359">
        <v>7.65</v>
      </c>
      <c r="P164" s="359">
        <v>2.93</v>
      </c>
      <c r="Q164" s="356">
        <v>50</v>
      </c>
      <c r="R164" s="355">
        <v>44.033919263456092</v>
      </c>
    </row>
    <row r="165" spans="1:18" ht="18" customHeight="1" x14ac:dyDescent="0.3">
      <c r="A165" s="100">
        <v>125</v>
      </c>
      <c r="B165" s="349" t="s">
        <v>291</v>
      </c>
      <c r="E165" s="358" t="s">
        <v>125</v>
      </c>
      <c r="F165" s="351">
        <v>2024</v>
      </c>
      <c r="G165" s="352">
        <v>8.4499999999999993</v>
      </c>
      <c r="H165" s="353"/>
      <c r="I165" s="352">
        <v>25.83</v>
      </c>
      <c r="J165" s="354">
        <v>-0.48333333333333428</v>
      </c>
      <c r="K165" s="352">
        <v>8.0399999999999991</v>
      </c>
      <c r="L165" s="352">
        <v>247.75</v>
      </c>
      <c r="M165" s="353">
        <v>0.03</v>
      </c>
      <c r="N165" s="355">
        <v>1.08</v>
      </c>
      <c r="O165" s="359">
        <v>7.43</v>
      </c>
      <c r="P165" s="359">
        <v>3.13</v>
      </c>
      <c r="Q165" s="356">
        <v>118.5</v>
      </c>
      <c r="R165" s="355">
        <v>52.63446317280453</v>
      </c>
    </row>
    <row r="166" spans="1:18" ht="18" customHeight="1" x14ac:dyDescent="0.3">
      <c r="A166" s="100">
        <v>126</v>
      </c>
      <c r="B166" s="357" t="s">
        <v>291</v>
      </c>
      <c r="E166" s="350" t="s">
        <v>126</v>
      </c>
      <c r="F166" s="351">
        <v>2024</v>
      </c>
      <c r="G166" s="352">
        <v>7.03</v>
      </c>
      <c r="H166" s="353"/>
      <c r="I166" s="352">
        <v>28.73</v>
      </c>
      <c r="J166" s="354">
        <v>2.4166666666666679</v>
      </c>
      <c r="K166" s="352">
        <v>8.0299999999999994</v>
      </c>
      <c r="L166" s="352">
        <v>225.5</v>
      </c>
      <c r="M166" s="353">
        <v>0.03</v>
      </c>
      <c r="N166" s="355">
        <v>0.98</v>
      </c>
      <c r="O166" s="359">
        <v>6.88</v>
      </c>
      <c r="P166" s="359">
        <v>3.1</v>
      </c>
      <c r="Q166" s="356">
        <v>98.5</v>
      </c>
      <c r="R166" s="355">
        <v>43.848614730878182</v>
      </c>
    </row>
    <row r="167" spans="1:18" ht="18" customHeight="1" x14ac:dyDescent="0.3">
      <c r="A167" s="100">
        <v>127</v>
      </c>
      <c r="B167" s="349" t="s">
        <v>291</v>
      </c>
      <c r="E167" s="350" t="s">
        <v>127</v>
      </c>
      <c r="F167" s="351">
        <v>2024</v>
      </c>
      <c r="G167" s="353">
        <v>7.75</v>
      </c>
      <c r="H167" s="353">
        <v>28.826666666666668</v>
      </c>
      <c r="I167" s="352">
        <v>28.85</v>
      </c>
      <c r="J167" s="354">
        <v>2.3333333333333428E-2</v>
      </c>
      <c r="K167" s="352">
        <v>8.01</v>
      </c>
      <c r="L167" s="352">
        <v>222</v>
      </c>
      <c r="M167" s="353">
        <v>0.03</v>
      </c>
      <c r="N167" s="355">
        <v>0.88</v>
      </c>
      <c r="O167" s="359">
        <v>7.35</v>
      </c>
      <c r="P167" s="359">
        <v>2.85</v>
      </c>
      <c r="Q167" s="356">
        <v>143</v>
      </c>
      <c r="R167" s="355">
        <v>56.380266288951837</v>
      </c>
    </row>
    <row r="168" spans="1:18" ht="18" customHeight="1" x14ac:dyDescent="0.3">
      <c r="A168" s="100">
        <v>128</v>
      </c>
      <c r="B168" s="357" t="s">
        <v>291</v>
      </c>
      <c r="E168" s="358" t="s">
        <v>128</v>
      </c>
      <c r="F168" s="351">
        <v>2024</v>
      </c>
      <c r="G168" s="352">
        <v>8.85</v>
      </c>
      <c r="H168" s="353"/>
      <c r="I168" s="352">
        <v>28.8</v>
      </c>
      <c r="J168" s="354">
        <v>-2.6666666666667282E-2</v>
      </c>
      <c r="K168" s="353">
        <v>8.0299999999999994</v>
      </c>
      <c r="L168" s="352">
        <v>230</v>
      </c>
      <c r="M168" s="353">
        <v>0.03</v>
      </c>
      <c r="N168" s="355">
        <v>0.86</v>
      </c>
      <c r="O168" s="359">
        <v>7.08</v>
      </c>
      <c r="P168" s="359">
        <v>2.83</v>
      </c>
      <c r="Q168" s="356">
        <v>125</v>
      </c>
      <c r="R168" s="355">
        <v>56.380266288951837</v>
      </c>
    </row>
    <row r="169" spans="1:18" ht="18" customHeight="1" x14ac:dyDescent="0.3">
      <c r="A169" s="100">
        <v>129</v>
      </c>
      <c r="B169" s="349" t="s">
        <v>291</v>
      </c>
      <c r="E169" s="350" t="s">
        <v>129</v>
      </c>
      <c r="F169" s="351">
        <v>2024</v>
      </c>
      <c r="G169" s="352">
        <v>7.98</v>
      </c>
      <c r="H169" s="353"/>
      <c r="I169" s="353">
        <v>28.83</v>
      </c>
      <c r="J169" s="354">
        <v>3.3333333333303017E-3</v>
      </c>
      <c r="K169" s="353">
        <v>8.0399999999999991</v>
      </c>
      <c r="L169" s="352">
        <v>253</v>
      </c>
      <c r="M169" s="353">
        <v>0.03</v>
      </c>
      <c r="N169" s="355">
        <v>0.94</v>
      </c>
      <c r="O169" s="359">
        <v>7.43</v>
      </c>
      <c r="P169" s="359">
        <v>2.8</v>
      </c>
      <c r="Q169" s="356">
        <v>120</v>
      </c>
      <c r="R169" s="355">
        <v>56.269875354107668</v>
      </c>
    </row>
    <row r="170" spans="1:18" ht="18" customHeight="1" x14ac:dyDescent="0.3">
      <c r="A170" s="100">
        <v>130</v>
      </c>
      <c r="B170" s="357" t="s">
        <v>291</v>
      </c>
      <c r="E170" s="350" t="s">
        <v>130</v>
      </c>
      <c r="F170" s="351">
        <v>2024</v>
      </c>
      <c r="G170" s="352">
        <v>7.5</v>
      </c>
      <c r="H170" s="353">
        <v>22.643333333333334</v>
      </c>
      <c r="I170" s="353">
        <v>25.2</v>
      </c>
      <c r="J170" s="354">
        <v>2.5566666666666649</v>
      </c>
      <c r="K170" s="353">
        <v>8.15</v>
      </c>
      <c r="L170" s="353">
        <v>243.25</v>
      </c>
      <c r="M170" s="353">
        <v>0.03</v>
      </c>
      <c r="N170" s="359">
        <v>0.84</v>
      </c>
      <c r="O170" s="359">
        <v>8.0299999999999994</v>
      </c>
      <c r="P170" s="359">
        <v>3.08</v>
      </c>
      <c r="Q170" s="356">
        <v>113.2</v>
      </c>
      <c r="R170" s="355">
        <v>43.549026912181304</v>
      </c>
    </row>
    <row r="171" spans="1:18" ht="18" customHeight="1" x14ac:dyDescent="0.3">
      <c r="A171" s="100">
        <v>131</v>
      </c>
      <c r="B171" s="349" t="s">
        <v>291</v>
      </c>
      <c r="E171" s="358" t="s">
        <v>131</v>
      </c>
      <c r="F171" s="351">
        <v>2024</v>
      </c>
      <c r="G171" s="352">
        <v>7.15</v>
      </c>
      <c r="H171" s="353"/>
      <c r="I171" s="352">
        <v>22.73</v>
      </c>
      <c r="J171" s="354">
        <v>8.6666666666666003E-2</v>
      </c>
      <c r="K171" s="352">
        <v>8.14</v>
      </c>
      <c r="L171" s="352">
        <v>264.25</v>
      </c>
      <c r="M171" s="353">
        <v>0.03</v>
      </c>
      <c r="N171" s="355">
        <v>1.06</v>
      </c>
      <c r="O171" s="359">
        <v>7.88</v>
      </c>
      <c r="P171" s="359">
        <v>2.63</v>
      </c>
      <c r="Q171" s="356">
        <v>142.5</v>
      </c>
      <c r="R171" s="355">
        <v>55.633593484419265</v>
      </c>
    </row>
    <row r="172" spans="1:18" ht="18" customHeight="1" x14ac:dyDescent="0.3">
      <c r="A172" s="100">
        <v>132</v>
      </c>
      <c r="B172" s="357" t="s">
        <v>291</v>
      </c>
      <c r="E172" s="350" t="s">
        <v>132</v>
      </c>
      <c r="F172" s="351">
        <v>2024</v>
      </c>
      <c r="G172" s="352">
        <v>8.35</v>
      </c>
      <c r="H172" s="353"/>
      <c r="I172" s="352">
        <v>20</v>
      </c>
      <c r="J172" s="354">
        <v>-2.6433333333333344</v>
      </c>
      <c r="K172" s="353">
        <v>8.2200000000000006</v>
      </c>
      <c r="L172" s="353">
        <v>278.75</v>
      </c>
      <c r="M172" s="353">
        <v>0.03</v>
      </c>
      <c r="N172" s="355">
        <v>2.1999999999999999E-2</v>
      </c>
      <c r="O172" s="359">
        <v>8.43</v>
      </c>
      <c r="P172" s="359">
        <v>3.43</v>
      </c>
      <c r="Q172" s="356">
        <v>32.5</v>
      </c>
      <c r="R172" s="355">
        <v>43.167556657223798</v>
      </c>
    </row>
    <row r="173" spans="1:18" ht="18" customHeight="1" x14ac:dyDescent="0.3">
      <c r="A173" s="100">
        <v>133</v>
      </c>
      <c r="B173" s="361" t="s">
        <v>292</v>
      </c>
      <c r="E173" s="350" t="s">
        <v>121</v>
      </c>
      <c r="F173" s="351">
        <v>2018</v>
      </c>
      <c r="G173" s="352">
        <v>14</v>
      </c>
      <c r="H173" s="353">
        <v>22.399999999999995</v>
      </c>
      <c r="I173" s="352">
        <v>22.5</v>
      </c>
      <c r="J173" s="353">
        <v>0.10000000000000497</v>
      </c>
      <c r="K173" s="352">
        <v>8</v>
      </c>
      <c r="L173" s="352">
        <v>184</v>
      </c>
      <c r="M173" s="360">
        <v>0.05</v>
      </c>
      <c r="N173" s="355">
        <v>1.6840000000000002</v>
      </c>
      <c r="O173" s="359">
        <v>8.5100775193798448</v>
      </c>
      <c r="P173" s="359">
        <v>2.5</v>
      </c>
      <c r="Q173" s="356">
        <v>24.07</v>
      </c>
      <c r="R173" s="355">
        <v>56.069427762039624</v>
      </c>
    </row>
    <row r="174" spans="1:18" ht="18" customHeight="1" x14ac:dyDescent="0.3">
      <c r="A174" s="100">
        <v>134</v>
      </c>
      <c r="B174" s="362" t="s">
        <v>292</v>
      </c>
      <c r="E174" s="358" t="s">
        <v>122</v>
      </c>
      <c r="F174" s="351">
        <v>2018</v>
      </c>
      <c r="G174" s="352">
        <v>13</v>
      </c>
      <c r="H174" s="353"/>
      <c r="I174" s="352">
        <v>22.3</v>
      </c>
      <c r="J174" s="353">
        <v>-9.9999999999994316E-2</v>
      </c>
      <c r="K174" s="352">
        <v>7.6</v>
      </c>
      <c r="L174" s="352">
        <v>216</v>
      </c>
      <c r="M174" s="360">
        <v>7.6407510016878954E-2</v>
      </c>
      <c r="N174" s="355">
        <v>1.1860000000000002</v>
      </c>
      <c r="O174" s="359">
        <v>7.4219512195121959</v>
      </c>
      <c r="P174" s="359">
        <v>3.3556097560975604</v>
      </c>
      <c r="Q174" s="356">
        <v>20.46</v>
      </c>
      <c r="R174" s="355">
        <v>55.712022968983852</v>
      </c>
    </row>
    <row r="175" spans="1:18" ht="18" customHeight="1" x14ac:dyDescent="0.3">
      <c r="A175" s="100">
        <v>135</v>
      </c>
      <c r="B175" s="361" t="s">
        <v>292</v>
      </c>
      <c r="E175" s="350" t="s">
        <v>123</v>
      </c>
      <c r="F175" s="351">
        <v>2018</v>
      </c>
      <c r="G175" s="363">
        <v>15</v>
      </c>
      <c r="H175" s="364"/>
      <c r="I175" s="363">
        <v>22.4</v>
      </c>
      <c r="J175" s="364">
        <v>0</v>
      </c>
      <c r="K175" s="363">
        <v>7.9</v>
      </c>
      <c r="L175" s="363">
        <v>188</v>
      </c>
      <c r="M175" s="365">
        <v>0.12538809313413204</v>
      </c>
      <c r="N175" s="355">
        <v>2.27</v>
      </c>
      <c r="O175" s="359">
        <v>7.7454828660436119</v>
      </c>
      <c r="P175" s="359">
        <v>2.5</v>
      </c>
      <c r="Q175" s="356">
        <v>13</v>
      </c>
      <c r="R175" s="355">
        <v>56.112657259191515</v>
      </c>
    </row>
    <row r="176" spans="1:18" ht="18" customHeight="1" x14ac:dyDescent="0.3">
      <c r="A176" s="100">
        <v>136</v>
      </c>
      <c r="B176" s="362" t="s">
        <v>292</v>
      </c>
      <c r="E176" s="350" t="s">
        <v>124</v>
      </c>
      <c r="F176" s="351">
        <v>2018</v>
      </c>
      <c r="G176" s="363">
        <v>15</v>
      </c>
      <c r="H176" s="364">
        <v>18.900000000000002</v>
      </c>
      <c r="I176" s="363">
        <v>16</v>
      </c>
      <c r="J176" s="364">
        <v>-2.9000000000000021</v>
      </c>
      <c r="K176" s="363">
        <v>7.8</v>
      </c>
      <c r="L176" s="363">
        <v>190</v>
      </c>
      <c r="M176" s="365">
        <v>1.4164205222171324E-2</v>
      </c>
      <c r="N176" s="355">
        <v>1.0310000000000001</v>
      </c>
      <c r="O176" s="359">
        <v>10.14510250569476</v>
      </c>
      <c r="P176" s="359">
        <v>3.5</v>
      </c>
      <c r="Q176" s="356">
        <v>17.8</v>
      </c>
      <c r="R176" s="355">
        <v>43.968725615371937</v>
      </c>
    </row>
    <row r="177" spans="1:18" ht="18" customHeight="1" x14ac:dyDescent="0.3">
      <c r="A177" s="100">
        <v>137</v>
      </c>
      <c r="B177" s="361" t="s">
        <v>292</v>
      </c>
      <c r="E177" s="358" t="s">
        <v>125</v>
      </c>
      <c r="F177" s="351">
        <v>2018</v>
      </c>
      <c r="G177" s="363">
        <v>9</v>
      </c>
      <c r="H177" s="364"/>
      <c r="I177" s="363">
        <v>22.9</v>
      </c>
      <c r="J177" s="364">
        <v>3.9999999999999964</v>
      </c>
      <c r="K177" s="363">
        <v>7.9</v>
      </c>
      <c r="L177" s="363">
        <v>182</v>
      </c>
      <c r="M177" s="365">
        <v>5.4405817277350853E-2</v>
      </c>
      <c r="N177" s="355">
        <v>1.867</v>
      </c>
      <c r="O177" s="359">
        <v>6.5597938144329904</v>
      </c>
      <c r="P177" s="359">
        <v>2.5</v>
      </c>
      <c r="Q177" s="356">
        <v>24.33</v>
      </c>
      <c r="R177" s="355">
        <v>53.797912141655445</v>
      </c>
    </row>
    <row r="178" spans="1:18" ht="18" customHeight="1" x14ac:dyDescent="0.3">
      <c r="A178" s="100">
        <v>138</v>
      </c>
      <c r="B178" s="362" t="s">
        <v>292</v>
      </c>
      <c r="E178" s="350" t="s">
        <v>126</v>
      </c>
      <c r="F178" s="351">
        <v>2018</v>
      </c>
      <c r="G178" s="363">
        <v>14</v>
      </c>
      <c r="H178" s="364"/>
      <c r="I178" s="363">
        <v>17.8</v>
      </c>
      <c r="J178" s="364">
        <v>-1.1000000000000014</v>
      </c>
      <c r="K178" s="363">
        <v>7.8</v>
      </c>
      <c r="L178" s="363">
        <v>218</v>
      </c>
      <c r="M178" s="365">
        <v>2.9020985178300644E-2</v>
      </c>
      <c r="N178" s="355">
        <v>1.5610000000000002</v>
      </c>
      <c r="O178" s="359">
        <v>5.0734736842105264</v>
      </c>
      <c r="P178" s="359">
        <v>0.7</v>
      </c>
      <c r="Q178" s="356">
        <v>40.25</v>
      </c>
      <c r="R178" s="355">
        <v>45.77242418512548</v>
      </c>
    </row>
    <row r="179" spans="1:18" ht="18" customHeight="1" x14ac:dyDescent="0.3">
      <c r="A179" s="100">
        <v>139</v>
      </c>
      <c r="B179" s="361" t="s">
        <v>292</v>
      </c>
      <c r="E179" s="350" t="s">
        <v>127</v>
      </c>
      <c r="F179" s="351">
        <v>2018</v>
      </c>
      <c r="G179" s="363">
        <v>8</v>
      </c>
      <c r="H179" s="364">
        <v>22.8</v>
      </c>
      <c r="I179" s="363">
        <v>22.8</v>
      </c>
      <c r="J179" s="364">
        <v>0</v>
      </c>
      <c r="K179" s="363">
        <v>7.9</v>
      </c>
      <c r="L179" s="363">
        <v>186</v>
      </c>
      <c r="M179" s="365">
        <v>9.4333957072096856E-3</v>
      </c>
      <c r="N179" s="355">
        <v>1.4360000000000002</v>
      </c>
      <c r="O179" s="359">
        <v>7.6281462925851704</v>
      </c>
      <c r="P179" s="359">
        <v>1.045490981963928</v>
      </c>
      <c r="Q179" s="356">
        <v>35</v>
      </c>
      <c r="R179" s="355">
        <v>57.85352807930559</v>
      </c>
    </row>
    <row r="180" spans="1:18" ht="18" customHeight="1" x14ac:dyDescent="0.3">
      <c r="A180" s="100">
        <v>140</v>
      </c>
      <c r="B180" s="362" t="s">
        <v>292</v>
      </c>
      <c r="E180" s="358" t="s">
        <v>128</v>
      </c>
      <c r="F180" s="351">
        <v>2018</v>
      </c>
      <c r="G180" s="363">
        <v>9</v>
      </c>
      <c r="H180" s="364"/>
      <c r="I180" s="363">
        <v>21.8</v>
      </c>
      <c r="J180" s="364">
        <v>-1</v>
      </c>
      <c r="K180" s="363">
        <v>7.9</v>
      </c>
      <c r="L180" s="363">
        <v>184</v>
      </c>
      <c r="M180" s="365">
        <v>0.18229475837579129</v>
      </c>
      <c r="N180" s="355">
        <v>2.5089999999999999</v>
      </c>
      <c r="O180" s="359">
        <v>6.5</v>
      </c>
      <c r="P180" s="359">
        <v>3.8</v>
      </c>
      <c r="Q180" s="356">
        <v>20.58</v>
      </c>
      <c r="R180" s="355">
        <v>49.49237337442888</v>
      </c>
    </row>
    <row r="181" spans="1:18" ht="18" customHeight="1" x14ac:dyDescent="0.3">
      <c r="A181" s="100">
        <v>141</v>
      </c>
      <c r="B181" s="361" t="s">
        <v>292</v>
      </c>
      <c r="E181" s="350" t="s">
        <v>129</v>
      </c>
      <c r="F181" s="351">
        <v>2018</v>
      </c>
      <c r="G181" s="363">
        <v>16</v>
      </c>
      <c r="H181" s="364"/>
      <c r="I181" s="363">
        <v>23.8</v>
      </c>
      <c r="J181" s="364">
        <v>1</v>
      </c>
      <c r="K181" s="363">
        <v>8.1</v>
      </c>
      <c r="L181" s="363">
        <v>176</v>
      </c>
      <c r="M181" s="365">
        <v>8.6346442163533575E-3</v>
      </c>
      <c r="N181" s="355">
        <v>1.248</v>
      </c>
      <c r="O181" s="359">
        <v>9.6</v>
      </c>
      <c r="P181" s="359">
        <v>5.6055756698044901</v>
      </c>
      <c r="Q181" s="356">
        <v>28.2</v>
      </c>
      <c r="R181" s="355">
        <v>42.366978638766362</v>
      </c>
    </row>
    <row r="182" spans="1:18" ht="18" customHeight="1" x14ac:dyDescent="0.3">
      <c r="A182" s="100">
        <v>142</v>
      </c>
      <c r="B182" s="362" t="s">
        <v>292</v>
      </c>
      <c r="E182" s="350" t="s">
        <v>130</v>
      </c>
      <c r="F182" s="351">
        <v>2018</v>
      </c>
      <c r="G182" s="363">
        <v>14</v>
      </c>
      <c r="H182" s="364">
        <v>25.766666666666666</v>
      </c>
      <c r="I182" s="363">
        <v>23.5</v>
      </c>
      <c r="J182" s="364">
        <v>-2.2666666666666657</v>
      </c>
      <c r="K182" s="363">
        <v>8</v>
      </c>
      <c r="L182" s="363">
        <v>180</v>
      </c>
      <c r="M182" s="365">
        <v>4.9639721112968733E-3</v>
      </c>
      <c r="N182" s="355">
        <v>1.1640000000000001</v>
      </c>
      <c r="O182" s="359">
        <v>8.6999999999999993</v>
      </c>
      <c r="P182" s="359">
        <v>6.2642752562225477</v>
      </c>
      <c r="Q182" s="356">
        <v>56.82</v>
      </c>
      <c r="R182" s="355">
        <v>42.366978638766362</v>
      </c>
    </row>
    <row r="183" spans="1:18" ht="18" customHeight="1" x14ac:dyDescent="0.3">
      <c r="A183" s="100">
        <v>143</v>
      </c>
      <c r="B183" s="361" t="s">
        <v>292</v>
      </c>
      <c r="E183" s="358" t="s">
        <v>131</v>
      </c>
      <c r="F183" s="351">
        <v>2018</v>
      </c>
      <c r="G183" s="363">
        <v>12</v>
      </c>
      <c r="H183" s="364"/>
      <c r="I183" s="363">
        <v>27.3</v>
      </c>
      <c r="J183" s="364">
        <v>1.533333333333335</v>
      </c>
      <c r="K183" s="363">
        <v>7.8</v>
      </c>
      <c r="L183" s="363">
        <v>202</v>
      </c>
      <c r="M183" s="365">
        <v>1.155060443870253E-2</v>
      </c>
      <c r="N183" s="355">
        <v>0.75900000000000001</v>
      </c>
      <c r="O183" s="359">
        <v>7.4679678530424791</v>
      </c>
      <c r="P183" s="359">
        <v>1.2</v>
      </c>
      <c r="Q183" s="356">
        <v>23.02</v>
      </c>
      <c r="R183" s="355">
        <v>48.753752256466157</v>
      </c>
    </row>
    <row r="184" spans="1:18" ht="18" customHeight="1" x14ac:dyDescent="0.3">
      <c r="A184" s="100">
        <v>144</v>
      </c>
      <c r="B184" s="362" t="s">
        <v>292</v>
      </c>
      <c r="E184" s="350" t="s">
        <v>132</v>
      </c>
      <c r="F184" s="351">
        <v>2018</v>
      </c>
      <c r="G184" s="363">
        <v>13</v>
      </c>
      <c r="H184" s="364"/>
      <c r="I184" s="363">
        <v>26.5</v>
      </c>
      <c r="J184" s="364">
        <v>0.73333333333333428</v>
      </c>
      <c r="K184" s="363">
        <v>7.9</v>
      </c>
      <c r="L184" s="363">
        <v>200</v>
      </c>
      <c r="M184" s="365">
        <v>6.3866696780551901E-2</v>
      </c>
      <c r="N184" s="355">
        <v>1.9510000000000001</v>
      </c>
      <c r="O184" s="359">
        <v>9.0279668049792505</v>
      </c>
      <c r="P184" s="359">
        <v>1.4</v>
      </c>
      <c r="Q184" s="356">
        <v>32.6</v>
      </c>
      <c r="R184" s="355">
        <v>46.775921314860796</v>
      </c>
    </row>
    <row r="185" spans="1:18" ht="18" customHeight="1" x14ac:dyDescent="0.3">
      <c r="A185" s="100">
        <v>145</v>
      </c>
      <c r="B185" s="361" t="s">
        <v>292</v>
      </c>
      <c r="E185" s="350" t="s">
        <v>121</v>
      </c>
      <c r="F185" s="351">
        <v>2019</v>
      </c>
      <c r="G185" s="363">
        <v>10</v>
      </c>
      <c r="H185" s="364">
        <v>26.599999999999998</v>
      </c>
      <c r="I185" s="363">
        <v>26.1</v>
      </c>
      <c r="J185" s="364">
        <v>-0.49999999999999645</v>
      </c>
      <c r="K185" s="363">
        <v>7.9</v>
      </c>
      <c r="L185" s="363">
        <v>170</v>
      </c>
      <c r="M185" s="365">
        <v>3.9139521430449645E-2</v>
      </c>
      <c r="N185" s="355">
        <v>2.516</v>
      </c>
      <c r="O185" s="359">
        <v>10.100295857988167</v>
      </c>
      <c r="P185" s="359">
        <v>3</v>
      </c>
      <c r="Q185" s="356">
        <v>25.8</v>
      </c>
      <c r="R185" s="355">
        <v>43.342648713145053</v>
      </c>
    </row>
    <row r="186" spans="1:18" ht="18" customHeight="1" x14ac:dyDescent="0.3">
      <c r="A186" s="100">
        <v>146</v>
      </c>
      <c r="B186" s="362" t="s">
        <v>292</v>
      </c>
      <c r="E186" s="358" t="s">
        <v>122</v>
      </c>
      <c r="F186" s="351">
        <v>2019</v>
      </c>
      <c r="G186" s="363">
        <v>12</v>
      </c>
      <c r="H186" s="364"/>
      <c r="I186" s="363">
        <v>27.5</v>
      </c>
      <c r="J186" s="364">
        <v>0.90000000000000213</v>
      </c>
      <c r="K186" s="363">
        <v>7.8</v>
      </c>
      <c r="L186" s="363">
        <v>204</v>
      </c>
      <c r="M186" s="365">
        <v>5.4394515340754797E-2</v>
      </c>
      <c r="N186" s="355">
        <v>2.4279999999999999</v>
      </c>
      <c r="O186" s="359">
        <v>9.0232876712328771</v>
      </c>
      <c r="P186" s="359">
        <v>2.8</v>
      </c>
      <c r="Q186" s="356">
        <v>13</v>
      </c>
      <c r="R186" s="355">
        <v>43.857402108608653</v>
      </c>
    </row>
    <row r="187" spans="1:18" ht="18" customHeight="1" x14ac:dyDescent="0.3">
      <c r="A187" s="100">
        <v>147</v>
      </c>
      <c r="B187" s="361" t="s">
        <v>292</v>
      </c>
      <c r="E187" s="350" t="s">
        <v>123</v>
      </c>
      <c r="F187" s="351">
        <v>2019</v>
      </c>
      <c r="G187" s="363">
        <v>9.8000000000000007</v>
      </c>
      <c r="H187" s="364"/>
      <c r="I187" s="363">
        <v>26.2</v>
      </c>
      <c r="J187" s="364">
        <v>-0.39999999999999858</v>
      </c>
      <c r="K187" s="363">
        <v>7.9</v>
      </c>
      <c r="L187" s="363">
        <v>190</v>
      </c>
      <c r="M187" s="365">
        <v>8.3577706514077529E-3</v>
      </c>
      <c r="N187" s="355">
        <v>1.1830000000000001</v>
      </c>
      <c r="O187" s="359">
        <v>9.2999999999999989</v>
      </c>
      <c r="P187" s="359">
        <v>2.2999999999999998</v>
      </c>
      <c r="Q187" s="356">
        <v>10.18</v>
      </c>
      <c r="R187" s="355">
        <v>45.954160985383034</v>
      </c>
    </row>
    <row r="188" spans="1:18" ht="18" customHeight="1" x14ac:dyDescent="0.3">
      <c r="A188" s="100">
        <v>148</v>
      </c>
      <c r="B188" s="362" t="s">
        <v>292</v>
      </c>
      <c r="E188" s="350" t="s">
        <v>124</v>
      </c>
      <c r="F188" s="351">
        <v>2019</v>
      </c>
      <c r="G188" s="363">
        <v>11</v>
      </c>
      <c r="H188" s="364">
        <v>24.766666666666669</v>
      </c>
      <c r="I188" s="363">
        <v>26.7</v>
      </c>
      <c r="J188" s="364">
        <v>1.93333333333333</v>
      </c>
      <c r="K188" s="363">
        <v>7.8</v>
      </c>
      <c r="L188" s="363">
        <v>184</v>
      </c>
      <c r="M188" s="365">
        <v>6.6141360461585159E-3</v>
      </c>
      <c r="N188" s="355">
        <v>1.5570000000000002</v>
      </c>
      <c r="O188" s="359">
        <v>8.6999999999999993</v>
      </c>
      <c r="P188" s="359">
        <v>1.7000000000000002</v>
      </c>
      <c r="Q188" s="356">
        <v>30.38</v>
      </c>
      <c r="R188" s="355">
        <v>47.158098696608562</v>
      </c>
    </row>
    <row r="189" spans="1:18" ht="18" customHeight="1" x14ac:dyDescent="0.3">
      <c r="A189" s="100">
        <v>149</v>
      </c>
      <c r="B189" s="361" t="s">
        <v>292</v>
      </c>
      <c r="E189" s="358" t="s">
        <v>125</v>
      </c>
      <c r="F189" s="351">
        <v>2019</v>
      </c>
      <c r="G189" s="363">
        <v>10</v>
      </c>
      <c r="H189" s="364"/>
      <c r="I189" s="363">
        <v>22.5</v>
      </c>
      <c r="J189" s="364">
        <v>-2.2666666666666693</v>
      </c>
      <c r="K189" s="363">
        <v>7.9</v>
      </c>
      <c r="L189" s="363">
        <v>190</v>
      </c>
      <c r="M189" s="365">
        <v>1.517258748326464E-2</v>
      </c>
      <c r="N189" s="355">
        <v>1.8150000000000002</v>
      </c>
      <c r="O189" s="359">
        <v>5.9782887700534753</v>
      </c>
      <c r="P189" s="359">
        <v>1.4</v>
      </c>
      <c r="Q189" s="356">
        <v>11.22</v>
      </c>
      <c r="R189" s="355">
        <v>58.481613104541665</v>
      </c>
    </row>
    <row r="190" spans="1:18" ht="18" customHeight="1" x14ac:dyDescent="0.3">
      <c r="A190" s="100">
        <v>150</v>
      </c>
      <c r="B190" s="362" t="s">
        <v>292</v>
      </c>
      <c r="E190" s="350" t="s">
        <v>126</v>
      </c>
      <c r="F190" s="351">
        <v>2019</v>
      </c>
      <c r="G190" s="363">
        <v>9</v>
      </c>
      <c r="H190" s="364"/>
      <c r="I190" s="363">
        <v>25.1</v>
      </c>
      <c r="J190" s="364">
        <v>0.33333333333333215</v>
      </c>
      <c r="K190" s="363">
        <v>7.9</v>
      </c>
      <c r="L190" s="363">
        <v>190</v>
      </c>
      <c r="M190" s="365">
        <v>7.8602509652509669E-3</v>
      </c>
      <c r="N190" s="355">
        <v>1.3330000000000002</v>
      </c>
      <c r="O190" s="359">
        <v>6.4606417112299477</v>
      </c>
      <c r="P190" s="359">
        <v>2.4824598930481292</v>
      </c>
      <c r="Q190" s="356">
        <v>20.170000000000002</v>
      </c>
      <c r="R190" s="355">
        <v>45.455253940920926</v>
      </c>
    </row>
    <row r="191" spans="1:18" ht="18" customHeight="1" x14ac:dyDescent="0.3">
      <c r="A191" s="100">
        <v>151</v>
      </c>
      <c r="B191" s="361" t="s">
        <v>292</v>
      </c>
      <c r="E191" s="350" t="s">
        <v>127</v>
      </c>
      <c r="F191" s="351">
        <v>2019</v>
      </c>
      <c r="G191" s="363">
        <v>10</v>
      </c>
      <c r="H191" s="364">
        <v>24.433333333333337</v>
      </c>
      <c r="I191" s="363">
        <v>24.4</v>
      </c>
      <c r="J191" s="364">
        <v>-3.3333333333338544E-2</v>
      </c>
      <c r="K191" s="363">
        <v>8.1999999999999993</v>
      </c>
      <c r="L191" s="363">
        <v>192</v>
      </c>
      <c r="M191" s="365">
        <v>-1.9293195970958819E-4</v>
      </c>
      <c r="N191" s="355">
        <v>0.46850000000000003</v>
      </c>
      <c r="O191" s="359">
        <v>6.3435374149659873</v>
      </c>
      <c r="P191" s="359">
        <v>2.9</v>
      </c>
      <c r="Q191" s="356">
        <v>21.99</v>
      </c>
      <c r="R191" s="355">
        <v>44.524069178263744</v>
      </c>
    </row>
    <row r="192" spans="1:18" ht="18" customHeight="1" x14ac:dyDescent="0.3">
      <c r="A192" s="100">
        <v>152</v>
      </c>
      <c r="B192" s="362" t="s">
        <v>292</v>
      </c>
      <c r="E192" s="358" t="s">
        <v>128</v>
      </c>
      <c r="F192" s="351">
        <v>2019</v>
      </c>
      <c r="G192" s="363">
        <v>9</v>
      </c>
      <c r="H192" s="364"/>
      <c r="I192" s="363">
        <v>24.3</v>
      </c>
      <c r="J192" s="364">
        <v>-0.13333333333333641</v>
      </c>
      <c r="K192" s="363">
        <v>8</v>
      </c>
      <c r="L192" s="363">
        <v>194</v>
      </c>
      <c r="M192" s="365">
        <v>2.7089340677142394E-2</v>
      </c>
      <c r="N192" s="355">
        <v>1.3460000000000001</v>
      </c>
      <c r="O192" s="359">
        <v>9.2133959731543627</v>
      </c>
      <c r="P192" s="359">
        <v>1.5</v>
      </c>
      <c r="Q192" s="356">
        <v>25.75</v>
      </c>
      <c r="R192" s="355">
        <v>44.524069178263744</v>
      </c>
    </row>
    <row r="193" spans="1:18" ht="18" customHeight="1" x14ac:dyDescent="0.3">
      <c r="A193" s="100">
        <v>153</v>
      </c>
      <c r="B193" s="361" t="s">
        <v>292</v>
      </c>
      <c r="E193" s="350" t="s">
        <v>129</v>
      </c>
      <c r="F193" s="351">
        <v>2019</v>
      </c>
      <c r="G193" s="363">
        <v>12</v>
      </c>
      <c r="H193" s="364"/>
      <c r="I193" s="363">
        <v>24.6</v>
      </c>
      <c r="J193" s="364">
        <v>0.1666666666666643</v>
      </c>
      <c r="K193" s="363">
        <v>8.3000000000000007</v>
      </c>
      <c r="L193" s="363">
        <v>184</v>
      </c>
      <c r="M193" s="365">
        <v>3.6532682501158958E-2</v>
      </c>
      <c r="N193" s="355">
        <v>1.3640000000000001</v>
      </c>
      <c r="O193" s="359">
        <v>9.6</v>
      </c>
      <c r="P193" s="359">
        <v>0.60000000000000009</v>
      </c>
      <c r="Q193" s="356">
        <v>60.78</v>
      </c>
      <c r="R193" s="355">
        <v>47.913382017870717</v>
      </c>
    </row>
    <row r="194" spans="1:18" ht="18" customHeight="1" x14ac:dyDescent="0.3">
      <c r="A194" s="100">
        <v>154</v>
      </c>
      <c r="B194" s="362" t="s">
        <v>292</v>
      </c>
      <c r="E194" s="350" t="s">
        <v>130</v>
      </c>
      <c r="F194" s="351">
        <v>2019</v>
      </c>
      <c r="G194" s="363">
        <v>11</v>
      </c>
      <c r="H194" s="364">
        <v>24.366666666666664</v>
      </c>
      <c r="I194" s="363">
        <v>24.3</v>
      </c>
      <c r="J194" s="364">
        <v>-6.6666666666662877E-2</v>
      </c>
      <c r="K194" s="363">
        <v>8</v>
      </c>
      <c r="L194" s="363">
        <v>182</v>
      </c>
      <c r="M194" s="365">
        <v>-9.7394687106784096E-4</v>
      </c>
      <c r="N194" s="355">
        <v>0.998</v>
      </c>
      <c r="O194" s="359">
        <v>8.6999999999999993</v>
      </c>
      <c r="P194" s="359">
        <v>3.7</v>
      </c>
      <c r="Q194" s="356">
        <v>54.38</v>
      </c>
      <c r="R194" s="355">
        <v>43.707193237909166</v>
      </c>
    </row>
    <row r="195" spans="1:18" ht="18" customHeight="1" x14ac:dyDescent="0.3">
      <c r="A195" s="100">
        <v>155</v>
      </c>
      <c r="B195" s="361" t="s">
        <v>292</v>
      </c>
      <c r="E195" s="358" t="s">
        <v>131</v>
      </c>
      <c r="F195" s="351">
        <v>2019</v>
      </c>
      <c r="G195" s="363">
        <v>10</v>
      </c>
      <c r="H195" s="364"/>
      <c r="I195" s="363">
        <v>25</v>
      </c>
      <c r="J195" s="364">
        <v>0.63333333333333641</v>
      </c>
      <c r="K195" s="363">
        <v>7.9</v>
      </c>
      <c r="L195" s="363">
        <v>181</v>
      </c>
      <c r="M195" s="365">
        <v>8.7909451571106054E-3</v>
      </c>
      <c r="N195" s="355">
        <v>1.3460000000000001</v>
      </c>
      <c r="O195" s="359">
        <v>8.92706065318818</v>
      </c>
      <c r="P195" s="359">
        <v>2.8</v>
      </c>
      <c r="Q195" s="356">
        <v>30.25</v>
      </c>
      <c r="R195" s="355">
        <v>44.858666247700164</v>
      </c>
    </row>
    <row r="196" spans="1:18" ht="18" customHeight="1" x14ac:dyDescent="0.3">
      <c r="A196" s="100">
        <v>156</v>
      </c>
      <c r="B196" s="362" t="s">
        <v>292</v>
      </c>
      <c r="E196" s="350" t="s">
        <v>132</v>
      </c>
      <c r="F196" s="351">
        <v>2019</v>
      </c>
      <c r="G196" s="363">
        <v>11</v>
      </c>
      <c r="H196" s="364"/>
      <c r="I196" s="363">
        <v>23.8</v>
      </c>
      <c r="J196" s="364">
        <v>-0.56666666666666288</v>
      </c>
      <c r="K196" s="363">
        <v>8.1</v>
      </c>
      <c r="L196" s="363">
        <v>186</v>
      </c>
      <c r="M196" s="365">
        <v>1.3395038312722858E-2</v>
      </c>
      <c r="N196" s="355">
        <v>2</v>
      </c>
      <c r="O196" s="359">
        <v>8.6999999999999993</v>
      </c>
      <c r="P196" s="359">
        <v>3.9000000000000004</v>
      </c>
      <c r="Q196" s="356">
        <v>19</v>
      </c>
      <c r="R196" s="355">
        <v>45.017388685275989</v>
      </c>
    </row>
    <row r="197" spans="1:18" ht="18" customHeight="1" x14ac:dyDescent="0.3">
      <c r="A197" s="100">
        <v>157</v>
      </c>
      <c r="B197" s="361" t="s">
        <v>292</v>
      </c>
      <c r="E197" s="350" t="s">
        <v>121</v>
      </c>
      <c r="F197" s="351">
        <v>2020</v>
      </c>
      <c r="G197" s="363">
        <v>14</v>
      </c>
      <c r="H197" s="364">
        <v>22.766666666666666</v>
      </c>
      <c r="I197" s="363">
        <v>22.4</v>
      </c>
      <c r="J197" s="364">
        <v>-0.36666666666666714</v>
      </c>
      <c r="K197" s="363">
        <v>8.3000000000000007</v>
      </c>
      <c r="L197" s="363">
        <v>178</v>
      </c>
      <c r="M197" s="365">
        <v>1.4944915705412601E-2</v>
      </c>
      <c r="N197" s="355">
        <v>2.0910000000000002</v>
      </c>
      <c r="O197" s="359">
        <v>10.084764991896273</v>
      </c>
      <c r="P197" s="359">
        <v>2.9230145867098867</v>
      </c>
      <c r="Q197" s="356">
        <v>4.17</v>
      </c>
      <c r="R197" s="355">
        <v>64.058667084438468</v>
      </c>
    </row>
    <row r="198" spans="1:18" ht="18" customHeight="1" x14ac:dyDescent="0.3">
      <c r="A198" s="100">
        <v>158</v>
      </c>
      <c r="B198" s="362" t="s">
        <v>292</v>
      </c>
      <c r="E198" s="358" t="s">
        <v>122</v>
      </c>
      <c r="F198" s="351">
        <v>2020</v>
      </c>
      <c r="G198" s="363">
        <v>12</v>
      </c>
      <c r="H198" s="364"/>
      <c r="I198" s="363">
        <v>24.2</v>
      </c>
      <c r="J198" s="364">
        <v>1.4333333333333336</v>
      </c>
      <c r="K198" s="363">
        <v>7.9</v>
      </c>
      <c r="L198" s="363">
        <v>182</v>
      </c>
      <c r="M198" s="365">
        <v>2.6122359550561788E-2</v>
      </c>
      <c r="N198" s="355">
        <v>1.5580000000000001</v>
      </c>
      <c r="O198" s="359">
        <v>9.6417333333333328</v>
      </c>
      <c r="P198" s="359">
        <v>5.4434666666666658</v>
      </c>
      <c r="Q198" s="356">
        <v>7.5</v>
      </c>
      <c r="R198" s="355">
        <v>44.504225953676858</v>
      </c>
    </row>
    <row r="199" spans="1:18" ht="18" customHeight="1" x14ac:dyDescent="0.3">
      <c r="A199" s="100">
        <v>159</v>
      </c>
      <c r="B199" s="361" t="s">
        <v>292</v>
      </c>
      <c r="E199" s="350" t="s">
        <v>123</v>
      </c>
      <c r="F199" s="351">
        <v>2020</v>
      </c>
      <c r="G199" s="363">
        <v>15.7</v>
      </c>
      <c r="H199" s="364"/>
      <c r="I199" s="363">
        <v>21.7</v>
      </c>
      <c r="J199" s="364">
        <v>-1.0666666666666664</v>
      </c>
      <c r="K199" s="363">
        <v>8.1999999999999993</v>
      </c>
      <c r="L199" s="363">
        <v>188</v>
      </c>
      <c r="M199" s="365">
        <v>4.9946107784431142E-2</v>
      </c>
      <c r="N199" s="355">
        <v>1.2750000000000001</v>
      </c>
      <c r="O199" s="359">
        <v>10.574999999999999</v>
      </c>
      <c r="P199" s="359">
        <v>3.3</v>
      </c>
      <c r="Q199" s="356">
        <v>5.4</v>
      </c>
      <c r="R199" s="355">
        <v>57.976408203423205</v>
      </c>
    </row>
    <row r="200" spans="1:18" ht="18" customHeight="1" x14ac:dyDescent="0.3">
      <c r="A200" s="100">
        <v>160</v>
      </c>
      <c r="B200" s="362" t="s">
        <v>292</v>
      </c>
      <c r="E200" s="350" t="s">
        <v>124</v>
      </c>
      <c r="F200" s="351">
        <v>2020</v>
      </c>
      <c r="G200" s="363">
        <v>13</v>
      </c>
      <c r="H200" s="364">
        <v>24.2</v>
      </c>
      <c r="I200" s="363">
        <v>24.2</v>
      </c>
      <c r="J200" s="364">
        <v>0</v>
      </c>
      <c r="K200" s="363">
        <v>7.9</v>
      </c>
      <c r="L200" s="363">
        <v>184</v>
      </c>
      <c r="M200" s="365">
        <v>3.2934207368673658E-3</v>
      </c>
      <c r="N200" s="355">
        <v>1.53</v>
      </c>
      <c r="O200" s="359">
        <v>8.0975675406240661</v>
      </c>
      <c r="P200" s="359">
        <v>2.2999999999999998</v>
      </c>
      <c r="Q200" s="356">
        <v>11.67</v>
      </c>
      <c r="R200" s="355">
        <v>46.895857478525592</v>
      </c>
    </row>
    <row r="201" spans="1:18" ht="18" customHeight="1" x14ac:dyDescent="0.3">
      <c r="A201" s="100">
        <v>161</v>
      </c>
      <c r="B201" s="361" t="s">
        <v>292</v>
      </c>
      <c r="E201" s="358" t="s">
        <v>125</v>
      </c>
      <c r="F201" s="351">
        <v>2020</v>
      </c>
      <c r="G201" s="363">
        <v>11</v>
      </c>
      <c r="H201" s="364"/>
      <c r="I201" s="363">
        <v>25.1</v>
      </c>
      <c r="J201" s="364">
        <v>0.90000000000000213</v>
      </c>
      <c r="K201" s="363">
        <v>7.9</v>
      </c>
      <c r="L201" s="363">
        <v>190</v>
      </c>
      <c r="M201" s="365">
        <v>4.8399999999999988E-3</v>
      </c>
      <c r="N201" s="355">
        <v>1.5840000000000001</v>
      </c>
      <c r="O201" s="359">
        <v>6.7600000000000007</v>
      </c>
      <c r="P201" s="359">
        <v>3.3846153846153846</v>
      </c>
      <c r="Q201" s="356">
        <v>2</v>
      </c>
      <c r="R201" s="355">
        <v>56.23548855088255</v>
      </c>
    </row>
    <row r="202" spans="1:18" ht="18" customHeight="1" x14ac:dyDescent="0.3">
      <c r="A202" s="100">
        <v>162</v>
      </c>
      <c r="B202" s="362" t="s">
        <v>292</v>
      </c>
      <c r="E202" s="350" t="s">
        <v>126</v>
      </c>
      <c r="F202" s="351">
        <v>2020</v>
      </c>
      <c r="G202" s="363">
        <v>14</v>
      </c>
      <c r="H202" s="364"/>
      <c r="I202" s="363">
        <v>23.3</v>
      </c>
      <c r="J202" s="364">
        <v>-0.89999999999999858</v>
      </c>
      <c r="K202" s="363">
        <v>8.1999999999999993</v>
      </c>
      <c r="L202" s="363">
        <v>181</v>
      </c>
      <c r="M202" s="365">
        <v>1.2061762034514152E-4</v>
      </c>
      <c r="N202" s="355">
        <v>1.3520000000000001</v>
      </c>
      <c r="O202" s="359">
        <v>8.1229787234042554</v>
      </c>
      <c r="P202" s="359">
        <v>1.5</v>
      </c>
      <c r="Q202" s="356">
        <v>11</v>
      </c>
      <c r="R202" s="355">
        <v>56.23548855088255</v>
      </c>
    </row>
    <row r="203" spans="1:18" ht="18" customHeight="1" x14ac:dyDescent="0.3">
      <c r="A203" s="100">
        <v>163</v>
      </c>
      <c r="B203" s="361" t="s">
        <v>292</v>
      </c>
      <c r="E203" s="350" t="s">
        <v>127</v>
      </c>
      <c r="F203" s="351">
        <v>2020</v>
      </c>
      <c r="G203" s="363">
        <v>13</v>
      </c>
      <c r="H203" s="364">
        <v>26</v>
      </c>
      <c r="I203" s="363">
        <v>25.3</v>
      </c>
      <c r="J203" s="364">
        <v>-0.69999999999999929</v>
      </c>
      <c r="K203" s="363">
        <v>7.9</v>
      </c>
      <c r="L203" s="363">
        <v>190</v>
      </c>
      <c r="M203" s="365">
        <v>1.8501488962768049E-2</v>
      </c>
      <c r="N203" s="355">
        <v>1.4560000000000002</v>
      </c>
      <c r="O203" s="359">
        <v>7.5858800773694393</v>
      </c>
      <c r="P203" s="359">
        <v>1.4</v>
      </c>
      <c r="Q203" s="356">
        <v>50.5</v>
      </c>
      <c r="R203" s="355">
        <v>47.466107358596524</v>
      </c>
    </row>
    <row r="204" spans="1:18" ht="18" customHeight="1" x14ac:dyDescent="0.3">
      <c r="A204" s="100">
        <v>164</v>
      </c>
      <c r="B204" s="362" t="s">
        <v>292</v>
      </c>
      <c r="E204" s="358" t="s">
        <v>128</v>
      </c>
      <c r="F204" s="351">
        <v>2020</v>
      </c>
      <c r="G204" s="363">
        <v>10</v>
      </c>
      <c r="H204" s="364"/>
      <c r="I204" s="363">
        <v>28.1</v>
      </c>
      <c r="J204" s="364">
        <v>2.1000000000000014</v>
      </c>
      <c r="K204" s="363">
        <v>7.9</v>
      </c>
      <c r="L204" s="363">
        <v>180</v>
      </c>
      <c r="M204" s="365">
        <v>8.3064732932437244E-3</v>
      </c>
      <c r="N204" s="355">
        <v>1.1980000000000002</v>
      </c>
      <c r="O204" s="359">
        <v>7.5291752577319597</v>
      </c>
      <c r="P204" s="359">
        <v>4.5944329896907217</v>
      </c>
      <c r="Q204" s="356">
        <v>19.5</v>
      </c>
      <c r="R204" s="355">
        <v>41.411902461723201</v>
      </c>
    </row>
    <row r="205" spans="1:18" ht="18" customHeight="1" x14ac:dyDescent="0.3">
      <c r="A205" s="100">
        <v>165</v>
      </c>
      <c r="B205" s="361" t="s">
        <v>292</v>
      </c>
      <c r="E205" s="350" t="s">
        <v>129</v>
      </c>
      <c r="F205" s="351">
        <v>2020</v>
      </c>
      <c r="G205" s="363">
        <v>14</v>
      </c>
      <c r="H205" s="364"/>
      <c r="I205" s="363">
        <v>24.6</v>
      </c>
      <c r="J205" s="364">
        <v>-1.3999999999999986</v>
      </c>
      <c r="K205" s="363">
        <v>8.3000000000000007</v>
      </c>
      <c r="L205" s="363">
        <v>180</v>
      </c>
      <c r="M205" s="365">
        <v>1.7910947174285333E-3</v>
      </c>
      <c r="N205" s="355">
        <v>1.0090000000000001</v>
      </c>
      <c r="O205" s="359">
        <v>8.6999999999999993</v>
      </c>
      <c r="P205" s="359">
        <v>1.3900000000000001</v>
      </c>
      <c r="Q205" s="356">
        <v>59.75</v>
      </c>
      <c r="R205" s="355">
        <v>46.818161400167114</v>
      </c>
    </row>
    <row r="206" spans="1:18" ht="18" customHeight="1" x14ac:dyDescent="0.3">
      <c r="A206" s="100">
        <v>166</v>
      </c>
      <c r="B206" s="362" t="s">
        <v>292</v>
      </c>
      <c r="E206" s="350" t="s">
        <v>130</v>
      </c>
      <c r="F206" s="351">
        <v>2020</v>
      </c>
      <c r="G206" s="363">
        <v>14</v>
      </c>
      <c r="H206" s="364">
        <v>24.099999999999998</v>
      </c>
      <c r="I206" s="363">
        <v>24.1</v>
      </c>
      <c r="J206" s="364">
        <v>0</v>
      </c>
      <c r="K206" s="363">
        <v>8</v>
      </c>
      <c r="L206" s="363">
        <v>180</v>
      </c>
      <c r="M206" s="365">
        <v>6.5023811511862192E-2</v>
      </c>
      <c r="N206" s="355">
        <v>1.3142</v>
      </c>
      <c r="O206" s="359">
        <v>8.6999999999999993</v>
      </c>
      <c r="P206" s="359">
        <v>1.3399999999999999</v>
      </c>
      <c r="Q206" s="356">
        <v>25.75</v>
      </c>
      <c r="R206" s="355">
        <v>49.088561977748547</v>
      </c>
    </row>
    <row r="207" spans="1:18" ht="18" customHeight="1" x14ac:dyDescent="0.3">
      <c r="A207" s="100">
        <v>167</v>
      </c>
      <c r="B207" s="361" t="s">
        <v>292</v>
      </c>
      <c r="E207" s="358" t="s">
        <v>131</v>
      </c>
      <c r="F207" s="351">
        <v>2020</v>
      </c>
      <c r="G207" s="363">
        <v>16</v>
      </c>
      <c r="H207" s="364"/>
      <c r="I207" s="363">
        <v>24</v>
      </c>
      <c r="J207" s="364">
        <v>-9.9999999999997868E-2</v>
      </c>
      <c r="K207" s="363">
        <v>8.3000000000000007</v>
      </c>
      <c r="L207" s="363">
        <v>182</v>
      </c>
      <c r="M207" s="365">
        <v>6.3255281771531589E-3</v>
      </c>
      <c r="N207" s="355">
        <v>1.3900000000000001</v>
      </c>
      <c r="O207" s="359">
        <v>9.1685714285714273</v>
      </c>
      <c r="P207" s="359">
        <v>1.2</v>
      </c>
      <c r="Q207" s="356">
        <v>15.33</v>
      </c>
      <c r="R207" s="355">
        <v>49.222641230067559</v>
      </c>
    </row>
    <row r="208" spans="1:18" ht="18" customHeight="1" x14ac:dyDescent="0.3">
      <c r="A208" s="100">
        <v>168</v>
      </c>
      <c r="B208" s="362" t="s">
        <v>292</v>
      </c>
      <c r="E208" s="350" t="s">
        <v>132</v>
      </c>
      <c r="F208" s="351">
        <v>2020</v>
      </c>
      <c r="G208" s="363">
        <v>14</v>
      </c>
      <c r="H208" s="364"/>
      <c r="I208" s="363">
        <v>24.2</v>
      </c>
      <c r="J208" s="364">
        <v>0.10000000000000142</v>
      </c>
      <c r="K208" s="363">
        <v>8</v>
      </c>
      <c r="L208" s="363">
        <v>184</v>
      </c>
      <c r="M208" s="365">
        <v>3.6135433811427219E-2</v>
      </c>
      <c r="N208" s="355">
        <v>1.8</v>
      </c>
      <c r="O208" s="359">
        <v>9.6999999999999993</v>
      </c>
      <c r="P208" s="359">
        <v>0.6</v>
      </c>
      <c r="Q208" s="356">
        <v>15</v>
      </c>
      <c r="R208" s="355">
        <v>44.504225953676858</v>
      </c>
    </row>
    <row r="209" spans="1:18" ht="18" customHeight="1" x14ac:dyDescent="0.3">
      <c r="A209" s="100">
        <v>169</v>
      </c>
      <c r="B209" s="361" t="s">
        <v>292</v>
      </c>
      <c r="E209" s="350" t="s">
        <v>121</v>
      </c>
      <c r="F209" s="351">
        <v>2021</v>
      </c>
      <c r="G209" s="364">
        <v>10</v>
      </c>
      <c r="H209" s="364">
        <v>24.599999999999998</v>
      </c>
      <c r="I209" s="364">
        <v>26.4</v>
      </c>
      <c r="J209" s="364">
        <v>1.8000000000000007</v>
      </c>
      <c r="K209" s="363">
        <v>7.8</v>
      </c>
      <c r="L209" s="364">
        <v>192</v>
      </c>
      <c r="M209" s="365">
        <v>4.7611031189621851E-2</v>
      </c>
      <c r="N209" s="359">
        <v>1.3399000000000001</v>
      </c>
      <c r="O209" s="359">
        <v>5.3323529411764712</v>
      </c>
      <c r="P209" s="359">
        <v>2.4411764705882355</v>
      </c>
      <c r="Q209" s="356">
        <v>16.329999999999998</v>
      </c>
      <c r="R209" s="355">
        <v>57.976408203423205</v>
      </c>
    </row>
    <row r="210" spans="1:18" ht="18" customHeight="1" x14ac:dyDescent="0.3">
      <c r="A210" s="100">
        <v>170</v>
      </c>
      <c r="B210" s="362" t="s">
        <v>292</v>
      </c>
      <c r="E210" s="358" t="s">
        <v>122</v>
      </c>
      <c r="F210" s="351">
        <v>2021</v>
      </c>
      <c r="G210" s="364">
        <v>14</v>
      </c>
      <c r="H210" s="364"/>
      <c r="I210" s="364">
        <v>25.4</v>
      </c>
      <c r="J210" s="364">
        <v>0.80000000000000071</v>
      </c>
      <c r="K210" s="363">
        <v>8.1</v>
      </c>
      <c r="L210" s="364">
        <v>179</v>
      </c>
      <c r="M210" s="365">
        <v>4.8807042130156776E-2</v>
      </c>
      <c r="N210" s="359">
        <v>2.2600000000000002</v>
      </c>
      <c r="O210" s="359">
        <v>7.2147208121827413</v>
      </c>
      <c r="P210" s="359">
        <v>3.4</v>
      </c>
      <c r="Q210" s="356">
        <v>12</v>
      </c>
      <c r="R210" s="355">
        <v>46.895857478525592</v>
      </c>
    </row>
    <row r="211" spans="1:18" ht="18" customHeight="1" x14ac:dyDescent="0.3">
      <c r="A211" s="100">
        <v>171</v>
      </c>
      <c r="B211" s="361" t="s">
        <v>292</v>
      </c>
      <c r="E211" s="350" t="s">
        <v>123</v>
      </c>
      <c r="F211" s="351">
        <v>2021</v>
      </c>
      <c r="G211" s="364">
        <v>8</v>
      </c>
      <c r="H211" s="364"/>
      <c r="I211" s="364">
        <v>22</v>
      </c>
      <c r="J211" s="364">
        <v>-2.5999999999999979</v>
      </c>
      <c r="K211" s="363">
        <v>6.7</v>
      </c>
      <c r="L211" s="364">
        <v>191</v>
      </c>
      <c r="M211" s="365">
        <v>7.3897508687778401E-3</v>
      </c>
      <c r="N211" s="359">
        <v>1.4000000000000001</v>
      </c>
      <c r="O211" s="359">
        <v>10.315656565656566</v>
      </c>
      <c r="P211" s="359">
        <v>1.4474747474747478</v>
      </c>
      <c r="Q211" s="356">
        <v>17</v>
      </c>
      <c r="R211" s="355">
        <v>56.23548855088255</v>
      </c>
    </row>
    <row r="212" spans="1:18" ht="18" customHeight="1" x14ac:dyDescent="0.3">
      <c r="A212" s="100">
        <v>172</v>
      </c>
      <c r="B212" s="362" t="s">
        <v>292</v>
      </c>
      <c r="E212" s="350" t="s">
        <v>124</v>
      </c>
      <c r="F212" s="351">
        <v>2021</v>
      </c>
      <c r="G212" s="364">
        <v>10</v>
      </c>
      <c r="H212" s="364">
        <v>25.966666666666669</v>
      </c>
      <c r="I212" s="364">
        <v>27.1</v>
      </c>
      <c r="J212" s="364">
        <v>1.1333333333333329</v>
      </c>
      <c r="K212" s="363">
        <v>7.9</v>
      </c>
      <c r="L212" s="364">
        <v>181</v>
      </c>
      <c r="M212" s="365">
        <v>2.1576384428223842E-2</v>
      </c>
      <c r="N212" s="359">
        <v>1.667</v>
      </c>
      <c r="O212" s="359">
        <v>9.6999999999999993</v>
      </c>
      <c r="P212" s="359">
        <v>1.2</v>
      </c>
      <c r="Q212" s="356">
        <v>15.5</v>
      </c>
      <c r="R212" s="355">
        <v>56.23548855088255</v>
      </c>
    </row>
    <row r="213" spans="1:18" ht="18" customHeight="1" x14ac:dyDescent="0.3">
      <c r="A213" s="100">
        <v>173</v>
      </c>
      <c r="B213" s="361" t="s">
        <v>292</v>
      </c>
      <c r="E213" s="358" t="s">
        <v>125</v>
      </c>
      <c r="F213" s="351">
        <v>2021</v>
      </c>
      <c r="G213" s="364">
        <v>15</v>
      </c>
      <c r="H213" s="364"/>
      <c r="I213" s="364">
        <v>23.5</v>
      </c>
      <c r="J213" s="364">
        <v>-2.4666666666666686</v>
      </c>
      <c r="K213" s="363">
        <v>7.4</v>
      </c>
      <c r="L213" s="364">
        <v>172</v>
      </c>
      <c r="M213" s="365">
        <v>5.8028250589572207E-2</v>
      </c>
      <c r="N213" s="359">
        <v>1.5960000000000001</v>
      </c>
      <c r="O213" s="359">
        <v>6.4081081081081086</v>
      </c>
      <c r="P213" s="359">
        <v>2.4272349272349274</v>
      </c>
      <c r="Q213" s="356">
        <v>22.5</v>
      </c>
      <c r="R213" s="355">
        <v>47.466107358596524</v>
      </c>
    </row>
    <row r="214" spans="1:18" ht="18" customHeight="1" x14ac:dyDescent="0.3">
      <c r="A214" s="100">
        <v>174</v>
      </c>
      <c r="B214" s="362" t="s">
        <v>292</v>
      </c>
      <c r="E214" s="350" t="s">
        <v>126</v>
      </c>
      <c r="F214" s="351">
        <v>2021</v>
      </c>
      <c r="G214" s="364">
        <v>12</v>
      </c>
      <c r="H214" s="364"/>
      <c r="I214" s="364">
        <v>27.3</v>
      </c>
      <c r="J214" s="364">
        <v>1.3333333333333321</v>
      </c>
      <c r="K214" s="363">
        <v>7.9</v>
      </c>
      <c r="L214" s="364">
        <v>180</v>
      </c>
      <c r="M214" s="365">
        <v>1.2604738013504849E-2</v>
      </c>
      <c r="N214" s="359">
        <v>0.72549999999999992</v>
      </c>
      <c r="O214" s="359">
        <v>7.8570833333333336</v>
      </c>
      <c r="P214" s="359">
        <v>3.2795833333333335</v>
      </c>
      <c r="Q214" s="356">
        <v>19</v>
      </c>
      <c r="R214" s="355">
        <v>41.411902461723201</v>
      </c>
    </row>
    <row r="215" spans="1:18" ht="18" customHeight="1" x14ac:dyDescent="0.3">
      <c r="A215" s="100">
        <v>175</v>
      </c>
      <c r="B215" s="361" t="s">
        <v>292</v>
      </c>
      <c r="E215" s="350" t="s">
        <v>127</v>
      </c>
      <c r="F215" s="351">
        <v>2021</v>
      </c>
      <c r="G215" s="364">
        <v>9</v>
      </c>
      <c r="H215" s="364">
        <v>24.599999999999998</v>
      </c>
      <c r="I215" s="364">
        <v>24.9</v>
      </c>
      <c r="J215" s="364">
        <v>0.30000000000000071</v>
      </c>
      <c r="K215" s="363">
        <v>7.8</v>
      </c>
      <c r="L215" s="364">
        <v>190</v>
      </c>
      <c r="M215" s="365">
        <v>4.220215053763441E-3</v>
      </c>
      <c r="N215" s="359">
        <v>0.58799999999999997</v>
      </c>
      <c r="O215" s="359">
        <v>7.1316406250000002</v>
      </c>
      <c r="P215" s="359">
        <v>4.7753906249999991</v>
      </c>
      <c r="Q215" s="356">
        <v>11.25</v>
      </c>
      <c r="R215" s="355">
        <v>46.818161400167114</v>
      </c>
    </row>
    <row r="216" spans="1:18" ht="18" customHeight="1" x14ac:dyDescent="0.3">
      <c r="A216" s="100">
        <v>176</v>
      </c>
      <c r="B216" s="362" t="s">
        <v>292</v>
      </c>
      <c r="E216" s="358" t="s">
        <v>128</v>
      </c>
      <c r="F216" s="351">
        <v>2021</v>
      </c>
      <c r="G216" s="364">
        <v>13</v>
      </c>
      <c r="H216" s="364"/>
      <c r="I216" s="364">
        <v>23.9</v>
      </c>
      <c r="J216" s="364">
        <v>-0.69999999999999929</v>
      </c>
      <c r="K216" s="363">
        <v>7.5</v>
      </c>
      <c r="L216" s="364">
        <v>186</v>
      </c>
      <c r="M216" s="365">
        <v>2.9057961904761904E-2</v>
      </c>
      <c r="N216" s="359">
        <v>1.5410000000000001</v>
      </c>
      <c r="O216" s="359">
        <v>6.3221340388007059</v>
      </c>
      <c r="P216" s="359">
        <v>3.0432098765432096</v>
      </c>
      <c r="Q216" s="356">
        <v>15.4</v>
      </c>
      <c r="R216" s="355">
        <v>49.088561977748547</v>
      </c>
    </row>
    <row r="217" spans="1:18" ht="18" customHeight="1" x14ac:dyDescent="0.3">
      <c r="A217" s="100">
        <v>177</v>
      </c>
      <c r="B217" s="361" t="s">
        <v>292</v>
      </c>
      <c r="E217" s="350" t="s">
        <v>129</v>
      </c>
      <c r="F217" s="351">
        <v>2021</v>
      </c>
      <c r="G217" s="364">
        <v>10</v>
      </c>
      <c r="H217" s="364"/>
      <c r="I217" s="364">
        <v>25</v>
      </c>
      <c r="J217" s="364">
        <v>0.40000000000000213</v>
      </c>
      <c r="K217" s="363">
        <v>7.9</v>
      </c>
      <c r="L217" s="364">
        <v>190</v>
      </c>
      <c r="M217" s="365">
        <v>4.9086876127137271E-3</v>
      </c>
      <c r="N217" s="359">
        <v>1.135</v>
      </c>
      <c r="O217" s="359">
        <v>9.8479611650485435</v>
      </c>
      <c r="P217" s="359">
        <v>3.7807766990291265</v>
      </c>
      <c r="Q217" s="356">
        <v>20.21</v>
      </c>
      <c r="R217" s="355">
        <v>49.222641230067559</v>
      </c>
    </row>
    <row r="218" spans="1:18" ht="18" customHeight="1" x14ac:dyDescent="0.3">
      <c r="A218" s="100">
        <v>178</v>
      </c>
      <c r="B218" s="362" t="s">
        <v>292</v>
      </c>
      <c r="E218" s="350" t="s">
        <v>130</v>
      </c>
      <c r="F218" s="351">
        <v>2021</v>
      </c>
      <c r="G218" s="364">
        <v>10</v>
      </c>
      <c r="H218" s="364">
        <v>24.666666666666668</v>
      </c>
      <c r="I218" s="364">
        <v>25.1</v>
      </c>
      <c r="J218" s="364">
        <v>0.43333333333333357</v>
      </c>
      <c r="K218" s="363">
        <v>7.9</v>
      </c>
      <c r="L218" s="364">
        <v>192</v>
      </c>
      <c r="M218" s="365">
        <v>2.044737348470272E-2</v>
      </c>
      <c r="N218" s="359">
        <v>1.2550000000000001</v>
      </c>
      <c r="O218" s="359">
        <v>9.6420600858369099</v>
      </c>
      <c r="P218" s="359">
        <v>4.1995708154506444</v>
      </c>
      <c r="Q218" s="356">
        <v>16.48</v>
      </c>
      <c r="R218" s="355">
        <v>42.029391821335537</v>
      </c>
    </row>
    <row r="219" spans="1:18" ht="18" customHeight="1" x14ac:dyDescent="0.3">
      <c r="A219" s="100">
        <v>179</v>
      </c>
      <c r="B219" s="361" t="s">
        <v>292</v>
      </c>
      <c r="E219" s="358" t="s">
        <v>131</v>
      </c>
      <c r="F219" s="351">
        <v>2021</v>
      </c>
      <c r="G219" s="364">
        <v>16</v>
      </c>
      <c r="H219" s="364"/>
      <c r="I219" s="364">
        <v>24.5</v>
      </c>
      <c r="J219" s="364">
        <v>-0.16666666666666785</v>
      </c>
      <c r="K219" s="363">
        <v>8.1999999999999993</v>
      </c>
      <c r="L219" s="364">
        <v>184</v>
      </c>
      <c r="M219" s="365">
        <v>2.9889662292374046E-2</v>
      </c>
      <c r="N219" s="359">
        <v>1.5410000000000001</v>
      </c>
      <c r="O219" s="359">
        <v>7.1962837837837839</v>
      </c>
      <c r="P219" s="359">
        <v>2.2240990990990994</v>
      </c>
      <c r="Q219" s="356">
        <v>20.5</v>
      </c>
      <c r="R219" s="355">
        <v>44.83130264271729</v>
      </c>
    </row>
    <row r="220" spans="1:18" ht="18" customHeight="1" x14ac:dyDescent="0.3">
      <c r="A220" s="100">
        <v>180</v>
      </c>
      <c r="B220" s="362" t="s">
        <v>292</v>
      </c>
      <c r="E220" s="350" t="s">
        <v>132</v>
      </c>
      <c r="F220" s="351">
        <v>2021</v>
      </c>
      <c r="G220" s="364">
        <v>14</v>
      </c>
      <c r="H220" s="364"/>
      <c r="I220" s="364">
        <v>24.4</v>
      </c>
      <c r="J220" s="364">
        <v>-0.26666666666666927</v>
      </c>
      <c r="K220" s="363">
        <v>8</v>
      </c>
      <c r="L220" s="364">
        <v>184</v>
      </c>
      <c r="M220" s="365">
        <v>-4.9999999999999992E-3</v>
      </c>
      <c r="N220" s="359">
        <v>0.114</v>
      </c>
      <c r="O220" s="359">
        <v>7.5603406326034071</v>
      </c>
      <c r="P220" s="359">
        <v>2.3661800486618008</v>
      </c>
      <c r="Q220" s="356">
        <v>7</v>
      </c>
      <c r="R220" s="355">
        <v>51.380297126472414</v>
      </c>
    </row>
    <row r="221" spans="1:18" ht="18" customHeight="1" x14ac:dyDescent="0.3">
      <c r="A221" s="100">
        <v>181</v>
      </c>
      <c r="B221" s="361" t="s">
        <v>292</v>
      </c>
      <c r="E221" s="350" t="s">
        <v>121</v>
      </c>
      <c r="F221" s="351">
        <v>2022</v>
      </c>
      <c r="G221" s="364">
        <v>15</v>
      </c>
      <c r="H221" s="364">
        <v>24.633333333333336</v>
      </c>
      <c r="I221" s="364">
        <v>24.7</v>
      </c>
      <c r="J221" s="364">
        <v>6.6666666666662877E-2</v>
      </c>
      <c r="K221" s="363">
        <v>8</v>
      </c>
      <c r="L221" s="364">
        <v>172</v>
      </c>
      <c r="M221" s="365">
        <v>2.3950572947430589E-2</v>
      </c>
      <c r="N221" s="359">
        <v>1.746</v>
      </c>
      <c r="O221" s="359">
        <v>8.1729702970297033</v>
      </c>
      <c r="P221" s="359">
        <v>1.5608910891089107</v>
      </c>
      <c r="Q221" s="356">
        <v>10.75</v>
      </c>
      <c r="R221" s="355">
        <v>46.667639326026453</v>
      </c>
    </row>
    <row r="222" spans="1:18" ht="18" customHeight="1" x14ac:dyDescent="0.3">
      <c r="A222" s="100">
        <v>182</v>
      </c>
      <c r="B222" s="362" t="s">
        <v>292</v>
      </c>
      <c r="E222" s="358" t="s">
        <v>122</v>
      </c>
      <c r="F222" s="351">
        <v>2022</v>
      </c>
      <c r="G222" s="364">
        <v>14</v>
      </c>
      <c r="H222" s="364"/>
      <c r="I222" s="364">
        <v>24.2</v>
      </c>
      <c r="J222" s="364">
        <v>-0.43333333333333712</v>
      </c>
      <c r="K222" s="363">
        <v>7.9</v>
      </c>
      <c r="L222" s="364">
        <v>174</v>
      </c>
      <c r="M222" s="365">
        <v>1.7735537190082647E-2</v>
      </c>
      <c r="N222" s="359">
        <v>1.778</v>
      </c>
      <c r="O222" s="359">
        <v>8.8077352941176468</v>
      </c>
      <c r="P222" s="359">
        <v>3.5700000000000003</v>
      </c>
      <c r="Q222" s="356">
        <v>13.5</v>
      </c>
      <c r="R222" s="355">
        <v>46.667639326026453</v>
      </c>
    </row>
    <row r="223" spans="1:18" ht="18" customHeight="1" x14ac:dyDescent="0.3">
      <c r="A223" s="100">
        <v>183</v>
      </c>
      <c r="B223" s="361" t="s">
        <v>292</v>
      </c>
      <c r="E223" s="350" t="s">
        <v>123</v>
      </c>
      <c r="F223" s="351">
        <v>2022</v>
      </c>
      <c r="G223" s="364">
        <v>10</v>
      </c>
      <c r="H223" s="364"/>
      <c r="I223" s="364">
        <v>25</v>
      </c>
      <c r="J223" s="364">
        <v>0.36666666666666359</v>
      </c>
      <c r="K223" s="363">
        <v>7.8</v>
      </c>
      <c r="L223" s="364">
        <v>177</v>
      </c>
      <c r="M223" s="365">
        <v>2.8464567769477041E-2</v>
      </c>
      <c r="N223" s="359">
        <v>2.1419999999999999</v>
      </c>
      <c r="O223" s="359">
        <v>8.6999999999999993</v>
      </c>
      <c r="P223" s="359">
        <v>3.9000000000000004</v>
      </c>
      <c r="Q223" s="356">
        <v>6</v>
      </c>
      <c r="R223" s="355">
        <v>48.582385354984417</v>
      </c>
    </row>
    <row r="224" spans="1:18" ht="18" customHeight="1" x14ac:dyDescent="0.3">
      <c r="A224" s="100">
        <v>184</v>
      </c>
      <c r="B224" s="362" t="s">
        <v>292</v>
      </c>
      <c r="E224" s="350" t="s">
        <v>124</v>
      </c>
      <c r="F224" s="351">
        <v>2022</v>
      </c>
      <c r="G224" s="364">
        <v>13</v>
      </c>
      <c r="H224" s="364">
        <v>25.7</v>
      </c>
      <c r="I224" s="364">
        <v>24.8</v>
      </c>
      <c r="J224" s="364">
        <v>-0.89999999999999858</v>
      </c>
      <c r="K224" s="363">
        <v>7.9</v>
      </c>
      <c r="L224" s="364">
        <v>179</v>
      </c>
      <c r="M224" s="365">
        <v>8.7341890101859058E-3</v>
      </c>
      <c r="N224" s="359">
        <v>1.2240000000000002</v>
      </c>
      <c r="O224" s="359">
        <v>9.2999999999999989</v>
      </c>
      <c r="P224" s="359">
        <v>2.9</v>
      </c>
      <c r="Q224" s="356">
        <v>3.75</v>
      </c>
      <c r="R224" s="355">
        <v>54.781488173137724</v>
      </c>
    </row>
    <row r="225" spans="1:18" ht="18" customHeight="1" x14ac:dyDescent="0.3">
      <c r="A225" s="100">
        <v>185</v>
      </c>
      <c r="B225" s="361" t="s">
        <v>292</v>
      </c>
      <c r="E225" s="358" t="s">
        <v>125</v>
      </c>
      <c r="F225" s="351">
        <v>2022</v>
      </c>
      <c r="G225" s="364">
        <v>12</v>
      </c>
      <c r="H225" s="364"/>
      <c r="I225" s="364">
        <v>25.5</v>
      </c>
      <c r="J225" s="364">
        <v>-0.19999999999999929</v>
      </c>
      <c r="K225" s="363">
        <v>7.9</v>
      </c>
      <c r="L225" s="364">
        <v>180</v>
      </c>
      <c r="M225" s="365">
        <v>3.1639682539682544E-2</v>
      </c>
      <c r="N225" s="359">
        <v>2.3200000000000003</v>
      </c>
      <c r="O225" s="359">
        <v>7.0533632286995536</v>
      </c>
      <c r="P225" s="359">
        <v>4.1565022421524667</v>
      </c>
      <c r="Q225" s="356">
        <v>16.75</v>
      </c>
      <c r="R225" s="355">
        <v>41.177320638227549</v>
      </c>
    </row>
    <row r="226" spans="1:18" ht="18" customHeight="1" x14ac:dyDescent="0.3">
      <c r="A226" s="100">
        <v>186</v>
      </c>
      <c r="B226" s="362" t="s">
        <v>292</v>
      </c>
      <c r="E226" s="350" t="s">
        <v>126</v>
      </c>
      <c r="F226" s="351">
        <v>2022</v>
      </c>
      <c r="G226" s="364">
        <v>10</v>
      </c>
      <c r="H226" s="364"/>
      <c r="I226" s="364">
        <v>26.8</v>
      </c>
      <c r="J226" s="364">
        <v>1.1000000000000014</v>
      </c>
      <c r="K226" s="363">
        <v>7.8</v>
      </c>
      <c r="L226" s="364">
        <v>172</v>
      </c>
      <c r="M226" s="365">
        <v>8.7060329474621546E-3</v>
      </c>
      <c r="N226" s="359">
        <v>1.55</v>
      </c>
      <c r="O226" s="359">
        <v>8.0405639913232108</v>
      </c>
      <c r="P226" s="359">
        <v>3</v>
      </c>
      <c r="Q226" s="356">
        <v>7.25</v>
      </c>
      <c r="R226" s="355">
        <v>49.028076718068505</v>
      </c>
    </row>
    <row r="227" spans="1:18" ht="18" customHeight="1" x14ac:dyDescent="0.3">
      <c r="A227" s="100">
        <v>187</v>
      </c>
      <c r="B227" s="361" t="s">
        <v>292</v>
      </c>
      <c r="E227" s="350" t="s">
        <v>127</v>
      </c>
      <c r="F227" s="351">
        <v>2022</v>
      </c>
      <c r="G227" s="364">
        <v>12</v>
      </c>
      <c r="H227" s="364">
        <v>27.033333333333331</v>
      </c>
      <c r="I227" s="364">
        <v>26</v>
      </c>
      <c r="J227" s="364">
        <v>-1.0333333333333314</v>
      </c>
      <c r="K227" s="363">
        <v>8.1</v>
      </c>
      <c r="L227" s="364">
        <v>174</v>
      </c>
      <c r="M227" s="365">
        <v>1.5023060785368475E-2</v>
      </c>
      <c r="N227" s="359">
        <v>1.5230000000000001</v>
      </c>
      <c r="O227" s="359">
        <v>5.4874626865671647</v>
      </c>
      <c r="P227" s="359">
        <v>3.6003731343283585</v>
      </c>
      <c r="Q227" s="356">
        <v>15.9</v>
      </c>
      <c r="R227" s="355">
        <v>40.80608054729727</v>
      </c>
    </row>
    <row r="228" spans="1:18" ht="18" customHeight="1" x14ac:dyDescent="0.3">
      <c r="A228" s="100">
        <v>188</v>
      </c>
      <c r="B228" s="362" t="s">
        <v>292</v>
      </c>
      <c r="E228" s="358" t="s">
        <v>128</v>
      </c>
      <c r="F228" s="351">
        <v>2022</v>
      </c>
      <c r="G228" s="364">
        <v>12</v>
      </c>
      <c r="H228" s="364"/>
      <c r="I228" s="364">
        <v>26.3</v>
      </c>
      <c r="J228" s="364">
        <v>-0.73333333333333073</v>
      </c>
      <c r="K228" s="363">
        <v>8</v>
      </c>
      <c r="L228" s="364">
        <v>174</v>
      </c>
      <c r="M228" s="365">
        <v>9.7768181121275586E-3</v>
      </c>
      <c r="N228" s="359">
        <v>1.1950000000000001</v>
      </c>
      <c r="O228" s="359">
        <v>6.3169999999999993</v>
      </c>
      <c r="P228" s="359">
        <v>4.0509999999999993</v>
      </c>
      <c r="Q228" s="356">
        <v>25.25</v>
      </c>
      <c r="R228" s="355">
        <v>42.231606608571319</v>
      </c>
    </row>
    <row r="229" spans="1:18" ht="18" customHeight="1" x14ac:dyDescent="0.3">
      <c r="A229" s="100">
        <v>189</v>
      </c>
      <c r="B229" s="361" t="s">
        <v>292</v>
      </c>
      <c r="E229" s="350" t="s">
        <v>129</v>
      </c>
      <c r="F229" s="351">
        <v>2022</v>
      </c>
      <c r="G229" s="364">
        <v>10</v>
      </c>
      <c r="H229" s="364"/>
      <c r="I229" s="364">
        <v>28.8</v>
      </c>
      <c r="J229" s="364">
        <v>1.7666666666666693</v>
      </c>
      <c r="K229" s="363">
        <v>7.8</v>
      </c>
      <c r="L229" s="364">
        <v>182</v>
      </c>
      <c r="M229" s="365">
        <v>1.7878326996197721E-2</v>
      </c>
      <c r="N229" s="359">
        <v>1.651</v>
      </c>
      <c r="O229" s="359">
        <v>9.5105566218809994</v>
      </c>
      <c r="P229" s="359">
        <v>5.0451055662188109</v>
      </c>
      <c r="Q229" s="356">
        <v>7.98</v>
      </c>
      <c r="R229" s="355">
        <v>43.581618335781549</v>
      </c>
    </row>
    <row r="230" spans="1:18" ht="18" customHeight="1" x14ac:dyDescent="0.3">
      <c r="A230" s="100">
        <v>190</v>
      </c>
      <c r="B230" s="362" t="s">
        <v>292</v>
      </c>
      <c r="E230" s="350" t="s">
        <v>130</v>
      </c>
      <c r="F230" s="351">
        <v>2022</v>
      </c>
      <c r="G230" s="364">
        <v>10</v>
      </c>
      <c r="H230" s="364">
        <v>27.333333333333332</v>
      </c>
      <c r="I230" s="364">
        <v>27.9</v>
      </c>
      <c r="J230" s="364">
        <v>0.56666666666666643</v>
      </c>
      <c r="K230" s="363">
        <v>7.9</v>
      </c>
      <c r="L230" s="364">
        <v>180</v>
      </c>
      <c r="M230" s="365">
        <v>1.0584061135371177E-2</v>
      </c>
      <c r="N230" s="359">
        <v>1.357</v>
      </c>
      <c r="O230" s="359">
        <v>8.7801941747572823</v>
      </c>
      <c r="P230" s="359">
        <v>3.8508737864077665</v>
      </c>
      <c r="Q230" s="356">
        <v>9.33</v>
      </c>
      <c r="R230" s="355">
        <v>43.817774539583496</v>
      </c>
    </row>
    <row r="231" spans="1:18" ht="18" customHeight="1" x14ac:dyDescent="0.3">
      <c r="A231" s="100">
        <v>191</v>
      </c>
      <c r="B231" s="361" t="s">
        <v>292</v>
      </c>
      <c r="E231" s="358" t="s">
        <v>131</v>
      </c>
      <c r="F231" s="351">
        <v>2022</v>
      </c>
      <c r="G231" s="364">
        <v>16</v>
      </c>
      <c r="H231" s="364"/>
      <c r="I231" s="364">
        <v>27</v>
      </c>
      <c r="J231" s="364">
        <v>-0.33333333333333215</v>
      </c>
      <c r="K231" s="363">
        <v>8.1</v>
      </c>
      <c r="L231" s="364">
        <v>174</v>
      </c>
      <c r="M231" s="365">
        <v>-1.1684073107049615E-3</v>
      </c>
      <c r="N231" s="359">
        <v>1.125</v>
      </c>
      <c r="O231" s="359">
        <v>7.8455913978494625</v>
      </c>
      <c r="P231" s="359">
        <v>5.3075185032258068</v>
      </c>
      <c r="Q231" s="356">
        <v>12.25</v>
      </c>
      <c r="R231" s="355">
        <v>39.525806594462594</v>
      </c>
    </row>
    <row r="232" spans="1:18" ht="18" customHeight="1" x14ac:dyDescent="0.3">
      <c r="A232" s="100">
        <v>192</v>
      </c>
      <c r="B232" s="362" t="s">
        <v>292</v>
      </c>
      <c r="E232" s="350" t="s">
        <v>132</v>
      </c>
      <c r="F232" s="351">
        <v>2022</v>
      </c>
      <c r="G232" s="364">
        <v>11</v>
      </c>
      <c r="H232" s="364"/>
      <c r="I232" s="364">
        <v>27.1</v>
      </c>
      <c r="J232" s="364">
        <v>-0.23333333333333073</v>
      </c>
      <c r="K232" s="363">
        <v>7.8</v>
      </c>
      <c r="L232" s="364">
        <v>188</v>
      </c>
      <c r="M232" s="365">
        <v>-9.7351351351351364E-3</v>
      </c>
      <c r="N232" s="359">
        <v>0.114</v>
      </c>
      <c r="O232" s="359">
        <v>7.8309823677581862</v>
      </c>
      <c r="P232" s="359">
        <v>3.6890357682619639</v>
      </c>
      <c r="Q232" s="356">
        <v>1.25</v>
      </c>
      <c r="R232" s="355">
        <v>39.525806594462594</v>
      </c>
    </row>
    <row r="233" spans="1:18" ht="18" customHeight="1" x14ac:dyDescent="0.3">
      <c r="A233" s="100">
        <v>193</v>
      </c>
      <c r="B233" s="361" t="s">
        <v>292</v>
      </c>
      <c r="E233" s="350" t="s">
        <v>121</v>
      </c>
      <c r="F233" s="351">
        <v>2023</v>
      </c>
      <c r="G233" s="364">
        <v>11</v>
      </c>
      <c r="H233" s="364">
        <v>28.733333333333334</v>
      </c>
      <c r="I233" s="364">
        <v>28.4</v>
      </c>
      <c r="J233" s="364">
        <v>-0.3333333333333357</v>
      </c>
      <c r="K233" s="363">
        <v>8.1999999999999993</v>
      </c>
      <c r="L233" s="364">
        <v>186</v>
      </c>
      <c r="M233" s="365">
        <v>1.9867110106673143E-2</v>
      </c>
      <c r="N233" s="359">
        <v>1.681</v>
      </c>
      <c r="O233" s="359">
        <v>6.7034653465346548</v>
      </c>
      <c r="P233" s="359">
        <v>1.5899999999999999</v>
      </c>
      <c r="Q233" s="356">
        <v>3.2</v>
      </c>
      <c r="R233" s="355">
        <v>66.880678868355162</v>
      </c>
    </row>
    <row r="234" spans="1:18" ht="18" customHeight="1" x14ac:dyDescent="0.3">
      <c r="A234" s="100">
        <v>194</v>
      </c>
      <c r="B234" s="362" t="s">
        <v>292</v>
      </c>
      <c r="E234" s="358" t="s">
        <v>122</v>
      </c>
      <c r="F234" s="351">
        <v>2023</v>
      </c>
      <c r="G234" s="364">
        <v>12</v>
      </c>
      <c r="H234" s="364"/>
      <c r="I234" s="364">
        <v>28.3</v>
      </c>
      <c r="J234" s="364">
        <v>-0.43333333333333357</v>
      </c>
      <c r="K234" s="363">
        <v>8</v>
      </c>
      <c r="L234" s="364">
        <v>190</v>
      </c>
      <c r="M234" s="365">
        <v>3.5792071676105146E-2</v>
      </c>
      <c r="N234" s="359">
        <v>1.478</v>
      </c>
      <c r="O234" s="359">
        <v>8.6253012048192783</v>
      </c>
      <c r="P234" s="359">
        <v>2.4</v>
      </c>
      <c r="Q234" s="356">
        <v>18</v>
      </c>
      <c r="R234" s="355">
        <v>54.477001684966964</v>
      </c>
    </row>
    <row r="235" spans="1:18" ht="18" customHeight="1" x14ac:dyDescent="0.3">
      <c r="A235" s="100">
        <v>195</v>
      </c>
      <c r="B235" s="361" t="s">
        <v>292</v>
      </c>
      <c r="E235" s="350" t="s">
        <v>123</v>
      </c>
      <c r="F235" s="351">
        <v>2023</v>
      </c>
      <c r="G235" s="364">
        <v>12</v>
      </c>
      <c r="H235" s="364"/>
      <c r="I235" s="364">
        <v>29.5</v>
      </c>
      <c r="J235" s="364">
        <v>0.76666666666666572</v>
      </c>
      <c r="K235" s="363">
        <v>8.3000000000000007</v>
      </c>
      <c r="L235" s="364">
        <v>194</v>
      </c>
      <c r="M235" s="365">
        <v>1.7882589641434264E-2</v>
      </c>
      <c r="N235" s="359">
        <v>1.7390000000000001</v>
      </c>
      <c r="O235" s="359">
        <v>9.812709832134292</v>
      </c>
      <c r="P235" s="359">
        <v>1.37</v>
      </c>
      <c r="Q235" s="356">
        <v>16.670000000000002</v>
      </c>
      <c r="R235" s="355">
        <v>53.448039046533417</v>
      </c>
    </row>
    <row r="236" spans="1:18" ht="18" customHeight="1" x14ac:dyDescent="0.3">
      <c r="A236" s="100">
        <v>196</v>
      </c>
      <c r="B236" s="362" t="s">
        <v>292</v>
      </c>
      <c r="E236" s="350" t="s">
        <v>124</v>
      </c>
      <c r="F236" s="351">
        <v>2023</v>
      </c>
      <c r="G236" s="364">
        <v>12</v>
      </c>
      <c r="H236" s="364">
        <v>31.166666666666668</v>
      </c>
      <c r="I236" s="364">
        <v>29.7</v>
      </c>
      <c r="J236" s="364">
        <v>-1.4666666666666686</v>
      </c>
      <c r="K236" s="363">
        <v>8</v>
      </c>
      <c r="L236" s="364">
        <v>192</v>
      </c>
      <c r="M236" s="365">
        <v>1.3452010323829493E-2</v>
      </c>
      <c r="N236" s="359">
        <v>1.657</v>
      </c>
      <c r="O236" s="359">
        <v>10.319458333333333</v>
      </c>
      <c r="P236" s="359">
        <v>4.5166666666666666</v>
      </c>
      <c r="Q236" s="356">
        <v>4.8499999999999996</v>
      </c>
      <c r="R236" s="355">
        <v>55.198762308090906</v>
      </c>
    </row>
    <row r="237" spans="1:18" ht="18" customHeight="1" x14ac:dyDescent="0.3">
      <c r="A237" s="100">
        <v>197</v>
      </c>
      <c r="B237" s="361" t="s">
        <v>292</v>
      </c>
      <c r="E237" s="358" t="s">
        <v>125</v>
      </c>
      <c r="F237" s="351">
        <v>2023</v>
      </c>
      <c r="G237" s="364">
        <v>18</v>
      </c>
      <c r="H237" s="364"/>
      <c r="I237" s="364">
        <v>31.8</v>
      </c>
      <c r="J237" s="364">
        <v>0.63333333333333286</v>
      </c>
      <c r="K237" s="363">
        <v>7.9</v>
      </c>
      <c r="L237" s="364">
        <v>198</v>
      </c>
      <c r="M237" s="365">
        <v>2.3457619904767815E-2</v>
      </c>
      <c r="N237" s="359">
        <v>2.0499999999999998</v>
      </c>
      <c r="O237" s="359">
        <v>4.1245283018867926</v>
      </c>
      <c r="P237" s="359">
        <v>1.2756813417190775</v>
      </c>
      <c r="Q237" s="356">
        <v>10.6</v>
      </c>
      <c r="R237" s="355">
        <v>40.856877569388836</v>
      </c>
    </row>
    <row r="238" spans="1:18" ht="18" customHeight="1" x14ac:dyDescent="0.3">
      <c r="A238" s="100">
        <v>198</v>
      </c>
      <c r="B238" s="362" t="s">
        <v>292</v>
      </c>
      <c r="E238" s="350" t="s">
        <v>126</v>
      </c>
      <c r="F238" s="351">
        <v>2023</v>
      </c>
      <c r="G238" s="364">
        <v>15</v>
      </c>
      <c r="H238" s="364"/>
      <c r="I238" s="364">
        <v>32</v>
      </c>
      <c r="J238" s="364">
        <v>0.83333333333333215</v>
      </c>
      <c r="K238" s="363">
        <v>8.1</v>
      </c>
      <c r="L238" s="364">
        <v>200</v>
      </c>
      <c r="M238" s="365">
        <v>7.4535080956052418E-3</v>
      </c>
      <c r="N238" s="359">
        <v>1.4600000000000002</v>
      </c>
      <c r="O238" s="359">
        <v>7.9209199999999997</v>
      </c>
      <c r="P238" s="359">
        <v>2.04</v>
      </c>
      <c r="Q238" s="356">
        <v>6.55</v>
      </c>
      <c r="R238" s="355">
        <v>51.086673219742231</v>
      </c>
    </row>
    <row r="239" spans="1:18" ht="18" customHeight="1" x14ac:dyDescent="0.3">
      <c r="A239" s="100">
        <v>199</v>
      </c>
      <c r="B239" s="361" t="s">
        <v>292</v>
      </c>
      <c r="E239" s="350" t="s">
        <v>127</v>
      </c>
      <c r="F239" s="351">
        <v>2023</v>
      </c>
      <c r="G239" s="364">
        <v>16</v>
      </c>
      <c r="H239" s="364">
        <v>30.3</v>
      </c>
      <c r="I239" s="364">
        <v>30.7</v>
      </c>
      <c r="J239" s="364">
        <v>0.39999999999999858</v>
      </c>
      <c r="K239" s="363">
        <v>8.3000000000000007</v>
      </c>
      <c r="L239" s="364">
        <v>198</v>
      </c>
      <c r="M239" s="365">
        <v>3.7930982073265784E-2</v>
      </c>
      <c r="N239" s="359">
        <v>1.8900000000000001</v>
      </c>
      <c r="O239" s="359">
        <v>5.3241721854304638</v>
      </c>
      <c r="P239" s="359">
        <v>3.0825165562913908</v>
      </c>
      <c r="Q239" s="356">
        <v>5.33</v>
      </c>
      <c r="R239" s="355">
        <v>47.801169129633635</v>
      </c>
    </row>
    <row r="240" spans="1:18" ht="18" customHeight="1" x14ac:dyDescent="0.3">
      <c r="A240" s="100">
        <v>200</v>
      </c>
      <c r="B240" s="362" t="s">
        <v>292</v>
      </c>
      <c r="E240" s="358" t="s">
        <v>128</v>
      </c>
      <c r="F240" s="351">
        <v>2023</v>
      </c>
      <c r="G240" s="364">
        <v>15</v>
      </c>
      <c r="H240" s="364"/>
      <c r="I240" s="364">
        <v>31</v>
      </c>
      <c r="J240" s="364">
        <v>0.69999999999999929</v>
      </c>
      <c r="K240" s="363">
        <v>7.9</v>
      </c>
      <c r="L240" s="364">
        <v>196</v>
      </c>
      <c r="M240" s="365">
        <v>3.8027321237993576E-3</v>
      </c>
      <c r="N240" s="359">
        <v>1.133</v>
      </c>
      <c r="O240" s="359">
        <v>4.8737762237762237</v>
      </c>
      <c r="P240" s="359">
        <v>1.3993706293706294</v>
      </c>
      <c r="Q240" s="356">
        <v>1.05</v>
      </c>
      <c r="R240" s="355">
        <v>58.348886405709784</v>
      </c>
    </row>
    <row r="241" spans="1:18" ht="18" customHeight="1" x14ac:dyDescent="0.3">
      <c r="A241" s="100">
        <v>201</v>
      </c>
      <c r="B241" s="361" t="s">
        <v>292</v>
      </c>
      <c r="E241" s="350" t="s">
        <v>129</v>
      </c>
      <c r="F241" s="351">
        <v>2023</v>
      </c>
      <c r="G241" s="364">
        <v>8</v>
      </c>
      <c r="H241" s="364"/>
      <c r="I241" s="364">
        <v>29.2</v>
      </c>
      <c r="J241" s="364">
        <v>-1.1000000000000014</v>
      </c>
      <c r="K241" s="363">
        <v>8.1999999999999993</v>
      </c>
      <c r="L241" s="364">
        <v>192</v>
      </c>
      <c r="M241" s="365">
        <v>6.9775428749610222E-2</v>
      </c>
      <c r="N241" s="359">
        <v>2.4969999999999999</v>
      </c>
      <c r="O241" s="359">
        <v>9.7583877159308994</v>
      </c>
      <c r="P241" s="359">
        <v>1.7000000000000002</v>
      </c>
      <c r="Q241" s="356">
        <v>3.33</v>
      </c>
      <c r="R241" s="355">
        <v>64.677328879902419</v>
      </c>
    </row>
    <row r="242" spans="1:18" ht="18" customHeight="1" x14ac:dyDescent="0.3">
      <c r="A242" s="100">
        <v>202</v>
      </c>
      <c r="B242" s="362" t="s">
        <v>292</v>
      </c>
      <c r="E242" s="350" t="s">
        <v>130</v>
      </c>
      <c r="F242" s="351">
        <v>2023</v>
      </c>
      <c r="G242" s="364">
        <v>10</v>
      </c>
      <c r="H242" s="364">
        <v>29.7</v>
      </c>
      <c r="I242" s="364">
        <v>29.7</v>
      </c>
      <c r="J242" s="364">
        <v>0</v>
      </c>
      <c r="K242" s="363">
        <v>7.9</v>
      </c>
      <c r="L242" s="364">
        <v>192</v>
      </c>
      <c r="M242" s="365">
        <v>1.9556124825337681E-2</v>
      </c>
      <c r="N242" s="359">
        <v>1.526</v>
      </c>
      <c r="O242" s="359">
        <v>6.9697981651376146</v>
      </c>
      <c r="P242" s="359">
        <v>2.834715596330275</v>
      </c>
      <c r="Q242" s="356">
        <v>3.75</v>
      </c>
      <c r="R242" s="355">
        <v>64.677328879902419</v>
      </c>
    </row>
    <row r="243" spans="1:18" ht="18" customHeight="1" x14ac:dyDescent="0.3">
      <c r="A243" s="100">
        <v>203</v>
      </c>
      <c r="B243" s="361" t="s">
        <v>292</v>
      </c>
      <c r="E243" s="358" t="s">
        <v>131</v>
      </c>
      <c r="F243" s="351">
        <v>2023</v>
      </c>
      <c r="G243" s="364">
        <v>9</v>
      </c>
      <c r="H243" s="364"/>
      <c r="I243" s="364">
        <v>29.4</v>
      </c>
      <c r="J243" s="364">
        <v>-0.30000000000000071</v>
      </c>
      <c r="K243" s="363">
        <v>7.9</v>
      </c>
      <c r="L243" s="364">
        <v>190</v>
      </c>
      <c r="M243" s="365">
        <v>2.8676814988290392E-3</v>
      </c>
      <c r="N243" s="359">
        <v>1.2100000000000002</v>
      </c>
      <c r="O243" s="359">
        <v>7.3397085610200365</v>
      </c>
      <c r="P243" s="359">
        <v>4.3203039292219625</v>
      </c>
      <c r="Q243" s="356">
        <v>5.28</v>
      </c>
      <c r="R243" s="355">
        <v>57.463037562869552</v>
      </c>
    </row>
    <row r="244" spans="1:18" ht="18" customHeight="1" x14ac:dyDescent="0.3">
      <c r="A244" s="100">
        <v>204</v>
      </c>
      <c r="B244" s="362" t="s">
        <v>292</v>
      </c>
      <c r="E244" s="350" t="s">
        <v>132</v>
      </c>
      <c r="F244" s="351">
        <v>2023</v>
      </c>
      <c r="G244" s="364">
        <v>10</v>
      </c>
      <c r="H244" s="364"/>
      <c r="I244" s="364">
        <v>30</v>
      </c>
      <c r="J244" s="364">
        <v>0.30000000000000071</v>
      </c>
      <c r="K244" s="363">
        <v>8.1999999999999993</v>
      </c>
      <c r="L244" s="364">
        <v>190</v>
      </c>
      <c r="M244" s="365">
        <v>-9.4365714285714278E-3</v>
      </c>
      <c r="N244" s="359">
        <v>0.123</v>
      </c>
      <c r="O244" s="359">
        <v>6.095973154362416</v>
      </c>
      <c r="P244" s="359">
        <v>2.4202492809204221</v>
      </c>
      <c r="Q244" s="356">
        <v>1.78</v>
      </c>
      <c r="R244" s="355">
        <v>63.397746307442858</v>
      </c>
    </row>
    <row r="245" spans="1:18" ht="18" customHeight="1" x14ac:dyDescent="0.3">
      <c r="A245" s="100">
        <v>205</v>
      </c>
      <c r="B245" s="361" t="s">
        <v>292</v>
      </c>
      <c r="E245" s="350" t="s">
        <v>121</v>
      </c>
      <c r="F245" s="351">
        <v>2024</v>
      </c>
      <c r="G245" s="364">
        <v>11</v>
      </c>
      <c r="H245" s="364">
        <v>29.5</v>
      </c>
      <c r="I245" s="364">
        <v>29.2</v>
      </c>
      <c r="J245" s="364">
        <v>-0.30000000000000071</v>
      </c>
      <c r="K245" s="363">
        <v>7.9</v>
      </c>
      <c r="L245" s="364">
        <v>192</v>
      </c>
      <c r="M245" s="365">
        <v>1.5507925455662505E-2</v>
      </c>
      <c r="N245" s="359">
        <v>1.024</v>
      </c>
      <c r="O245" s="359">
        <v>6.9904392764857874</v>
      </c>
      <c r="P245" s="359">
        <v>2.8749515023994086</v>
      </c>
      <c r="Q245" s="356">
        <v>4.4000000000000004</v>
      </c>
      <c r="R245" s="355">
        <v>63.06779333870432</v>
      </c>
    </row>
    <row r="246" spans="1:18" ht="18" customHeight="1" x14ac:dyDescent="0.3">
      <c r="A246" s="100">
        <v>206</v>
      </c>
      <c r="B246" s="362" t="s">
        <v>292</v>
      </c>
      <c r="E246" s="358" t="s">
        <v>122</v>
      </c>
      <c r="F246" s="351">
        <v>2024</v>
      </c>
      <c r="G246" s="364">
        <v>13</v>
      </c>
      <c r="H246" s="364"/>
      <c r="I246" s="364">
        <v>29.9</v>
      </c>
      <c r="J246" s="364">
        <v>0.39999999999999858</v>
      </c>
      <c r="K246" s="363">
        <v>7.9</v>
      </c>
      <c r="L246" s="364">
        <v>190</v>
      </c>
      <c r="M246" s="365">
        <v>1.3713355048859932E-2</v>
      </c>
      <c r="N246" s="359">
        <v>1.5</v>
      </c>
      <c r="O246" s="359">
        <v>8.4858666666666664</v>
      </c>
      <c r="P246" s="359">
        <v>3.9709461587301593</v>
      </c>
      <c r="Q246" s="356">
        <v>68.75</v>
      </c>
      <c r="R246" s="355">
        <v>47.303480891239445</v>
      </c>
    </row>
    <row r="247" spans="1:18" ht="18" customHeight="1" x14ac:dyDescent="0.3">
      <c r="A247" s="100">
        <v>207</v>
      </c>
      <c r="B247" s="361" t="s">
        <v>292</v>
      </c>
      <c r="E247" s="350" t="s">
        <v>123</v>
      </c>
      <c r="F247" s="351">
        <v>2024</v>
      </c>
      <c r="G247" s="364">
        <v>10</v>
      </c>
      <c r="H247" s="364"/>
      <c r="I247" s="364">
        <v>29.4</v>
      </c>
      <c r="J247" s="364">
        <v>-0.10000000000000142</v>
      </c>
      <c r="K247" s="363">
        <v>8.3000000000000007</v>
      </c>
      <c r="L247" s="364">
        <v>190</v>
      </c>
      <c r="M247" s="365">
        <v>2.0488599348534198E-2</v>
      </c>
      <c r="N247" s="359">
        <v>1.9000000000000001</v>
      </c>
      <c r="O247" s="359">
        <v>8.9928533333333327</v>
      </c>
      <c r="P247" s="359">
        <v>4.2620775365079364</v>
      </c>
      <c r="Q247" s="356">
        <v>4</v>
      </c>
      <c r="R247" s="355">
        <v>57.731510926190573</v>
      </c>
    </row>
    <row r="248" spans="1:18" ht="18" customHeight="1" x14ac:dyDescent="0.3">
      <c r="A248" s="100">
        <v>208</v>
      </c>
      <c r="B248" s="362" t="s">
        <v>292</v>
      </c>
      <c r="E248" s="350" t="s">
        <v>124</v>
      </c>
      <c r="F248" s="351">
        <v>2024</v>
      </c>
      <c r="G248" s="364">
        <v>12</v>
      </c>
      <c r="H248" s="364">
        <v>29.2</v>
      </c>
      <c r="I248" s="364">
        <v>29.5</v>
      </c>
      <c r="J248" s="364">
        <v>0.30000000000000071</v>
      </c>
      <c r="K248" s="363">
        <v>8</v>
      </c>
      <c r="L248" s="364">
        <v>194</v>
      </c>
      <c r="M248" s="365">
        <v>2.308015717092337E-3</v>
      </c>
      <c r="N248" s="359">
        <v>1.258</v>
      </c>
      <c r="O248" s="359">
        <v>9.4538396624472565</v>
      </c>
      <c r="P248" s="359">
        <v>3.7664444444444438</v>
      </c>
      <c r="Q248" s="356">
        <v>3</v>
      </c>
      <c r="R248" s="355">
        <v>61.253482447676184</v>
      </c>
    </row>
    <row r="249" spans="1:18" ht="18" customHeight="1" x14ac:dyDescent="0.3">
      <c r="A249" s="100">
        <v>209</v>
      </c>
      <c r="B249" s="361" t="s">
        <v>292</v>
      </c>
      <c r="E249" s="358" t="s">
        <v>125</v>
      </c>
      <c r="F249" s="351">
        <v>2024</v>
      </c>
      <c r="G249" s="364">
        <v>10</v>
      </c>
      <c r="H249" s="364"/>
      <c r="I249" s="364">
        <v>29.1</v>
      </c>
      <c r="J249" s="364">
        <v>-9.9999999999997868E-2</v>
      </c>
      <c r="K249" s="363">
        <v>8.3000000000000007</v>
      </c>
      <c r="L249" s="364">
        <v>182</v>
      </c>
      <c r="M249" s="365">
        <v>3.5231935897435895E-2</v>
      </c>
      <c r="N249" s="359">
        <v>2.0409999999999999</v>
      </c>
      <c r="O249" s="359">
        <v>6.0396963123644261</v>
      </c>
      <c r="P249" s="359">
        <v>2.4445048590021696</v>
      </c>
      <c r="Q249" s="356">
        <v>9.85</v>
      </c>
      <c r="R249" s="355">
        <v>53.667864238122633</v>
      </c>
    </row>
    <row r="250" spans="1:18" ht="18" customHeight="1" x14ac:dyDescent="0.3">
      <c r="A250" s="100">
        <v>210</v>
      </c>
      <c r="B250" s="362" t="s">
        <v>292</v>
      </c>
      <c r="E250" s="350" t="s">
        <v>126</v>
      </c>
      <c r="F250" s="351">
        <v>2024</v>
      </c>
      <c r="G250" s="364">
        <v>11</v>
      </c>
      <c r="H250" s="364"/>
      <c r="I250" s="364">
        <v>29</v>
      </c>
      <c r="J250" s="364">
        <v>-0.19999999999999929</v>
      </c>
      <c r="K250" s="363">
        <v>8</v>
      </c>
      <c r="L250" s="364">
        <v>186</v>
      </c>
      <c r="M250" s="365">
        <v>9.3789781392984214E-3</v>
      </c>
      <c r="N250" s="359">
        <v>1.377</v>
      </c>
      <c r="O250" s="359">
        <v>6.20420168067227</v>
      </c>
      <c r="P250" s="359">
        <v>3.9061064425770313</v>
      </c>
      <c r="Q250" s="356">
        <v>7.85</v>
      </c>
      <c r="R250" s="355">
        <v>56.12599924761453</v>
      </c>
    </row>
    <row r="251" spans="1:18" ht="18" customHeight="1" x14ac:dyDescent="0.3">
      <c r="A251" s="100">
        <v>211</v>
      </c>
      <c r="B251" s="361" t="s">
        <v>292</v>
      </c>
      <c r="E251" s="350" t="s">
        <v>127</v>
      </c>
      <c r="F251" s="351">
        <v>2024</v>
      </c>
      <c r="G251" s="364">
        <v>10</v>
      </c>
      <c r="H251" s="364">
        <v>29.666666666666668</v>
      </c>
      <c r="I251" s="364">
        <v>28.9</v>
      </c>
      <c r="J251" s="364">
        <v>-0.76666666666666927</v>
      </c>
      <c r="K251" s="363">
        <v>7.8</v>
      </c>
      <c r="L251" s="364">
        <v>190</v>
      </c>
      <c r="M251" s="365">
        <v>4.4460108160661115E-2</v>
      </c>
      <c r="N251" s="359">
        <v>1.9750000000000001</v>
      </c>
      <c r="O251" s="359">
        <v>4.980891719745224</v>
      </c>
      <c r="P251" s="359">
        <v>1.6046679031847142</v>
      </c>
      <c r="Q251" s="356">
        <v>12.3</v>
      </c>
      <c r="R251" s="355">
        <v>54.385427888184019</v>
      </c>
    </row>
    <row r="252" spans="1:18" ht="18" customHeight="1" x14ac:dyDescent="0.3">
      <c r="A252" s="100">
        <v>212</v>
      </c>
      <c r="B252" s="362" t="s">
        <v>292</v>
      </c>
      <c r="E252" s="358" t="s">
        <v>128</v>
      </c>
      <c r="F252" s="351">
        <v>2024</v>
      </c>
      <c r="G252" s="364">
        <v>13</v>
      </c>
      <c r="H252" s="364"/>
      <c r="I252" s="364">
        <v>30</v>
      </c>
      <c r="J252" s="364">
        <v>0.33333333333333215</v>
      </c>
      <c r="K252" s="363">
        <v>8.1</v>
      </c>
      <c r="L252" s="364">
        <v>190</v>
      </c>
      <c r="M252" s="365">
        <v>1.3241990602306705E-2</v>
      </c>
      <c r="N252" s="359">
        <v>3.49</v>
      </c>
      <c r="O252" s="359">
        <v>6.9532695374800637</v>
      </c>
      <c r="P252" s="359">
        <v>3.3429856459330147</v>
      </c>
      <c r="Q252" s="356">
        <v>10.5</v>
      </c>
      <c r="R252" s="355">
        <v>54.385427888184019</v>
      </c>
    </row>
    <row r="253" spans="1:18" ht="18" customHeight="1" x14ac:dyDescent="0.3">
      <c r="A253" s="100">
        <v>213</v>
      </c>
      <c r="B253" s="361" t="s">
        <v>292</v>
      </c>
      <c r="E253" s="350" t="s">
        <v>129</v>
      </c>
      <c r="F253" s="351">
        <v>2024</v>
      </c>
      <c r="G253" s="364">
        <v>13</v>
      </c>
      <c r="H253" s="364"/>
      <c r="I253" s="364">
        <v>30.1</v>
      </c>
      <c r="J253" s="364">
        <v>0.43333333333333357</v>
      </c>
      <c r="K253" s="363">
        <v>6.7</v>
      </c>
      <c r="L253" s="364">
        <v>198</v>
      </c>
      <c r="M253" s="365">
        <v>1.6826997009824866E-3</v>
      </c>
      <c r="N253" s="359">
        <v>1.804</v>
      </c>
      <c r="O253" s="359">
        <v>7.1688995215310998</v>
      </c>
      <c r="P253" s="359">
        <v>3.4755023923444979</v>
      </c>
      <c r="Q253" s="356">
        <v>10</v>
      </c>
      <c r="R253" s="355">
        <v>45.618910308858347</v>
      </c>
    </row>
    <row r="254" spans="1:18" ht="18" customHeight="1" x14ac:dyDescent="0.3">
      <c r="A254" s="100">
        <v>214</v>
      </c>
      <c r="B254" s="362" t="s">
        <v>292</v>
      </c>
      <c r="E254" s="350" t="s">
        <v>130</v>
      </c>
      <c r="F254" s="351">
        <v>2024</v>
      </c>
      <c r="G254" s="364">
        <v>12</v>
      </c>
      <c r="H254" s="364">
        <v>29.933333333333334</v>
      </c>
      <c r="I254" s="364">
        <v>30</v>
      </c>
      <c r="J254" s="364">
        <v>6.666666666666643E-2</v>
      </c>
      <c r="K254" s="363">
        <v>7.9</v>
      </c>
      <c r="L254" s="364">
        <v>200</v>
      </c>
      <c r="M254" s="365">
        <v>1.5752012545739678E-2</v>
      </c>
      <c r="N254" s="359">
        <v>1.4460000000000002</v>
      </c>
      <c r="O254" s="359">
        <v>6.8796428571428576</v>
      </c>
      <c r="P254" s="359">
        <v>2.7</v>
      </c>
      <c r="Q254" s="356">
        <v>9.32</v>
      </c>
      <c r="R254" s="355">
        <v>50.314170420072003</v>
      </c>
    </row>
    <row r="255" spans="1:18" ht="18" customHeight="1" x14ac:dyDescent="0.3">
      <c r="A255" s="100">
        <v>215</v>
      </c>
      <c r="B255" s="361" t="s">
        <v>292</v>
      </c>
      <c r="E255" s="358" t="s">
        <v>131</v>
      </c>
      <c r="F255" s="351">
        <v>2024</v>
      </c>
      <c r="G255" s="364">
        <v>16</v>
      </c>
      <c r="H255" s="364"/>
      <c r="I255" s="364">
        <v>29.8</v>
      </c>
      <c r="J255" s="364">
        <v>-0.13333333333333286</v>
      </c>
      <c r="K255" s="363">
        <v>7.4</v>
      </c>
      <c r="L255" s="364">
        <v>197</v>
      </c>
      <c r="M255" s="365">
        <v>1.5112271540469978E-3</v>
      </c>
      <c r="N255" s="359">
        <v>1.4360000000000002</v>
      </c>
      <c r="O255" s="359">
        <v>8.422365591397849</v>
      </c>
      <c r="P255" s="359">
        <v>1.7000000000000002</v>
      </c>
      <c r="Q255" s="356">
        <v>12.25</v>
      </c>
      <c r="R255" s="355">
        <v>53.410198717446136</v>
      </c>
    </row>
    <row r="256" spans="1:18" ht="18" customHeight="1" x14ac:dyDescent="0.3">
      <c r="A256" s="100">
        <v>216</v>
      </c>
      <c r="B256" s="362" t="s">
        <v>292</v>
      </c>
      <c r="E256" s="350" t="s">
        <v>132</v>
      </c>
      <c r="F256" s="351">
        <v>2024</v>
      </c>
      <c r="G256" s="364">
        <v>14</v>
      </c>
      <c r="H256" s="364"/>
      <c r="I256" s="364">
        <v>30</v>
      </c>
      <c r="J256" s="364">
        <v>6.666666666666643E-2</v>
      </c>
      <c r="K256" s="363">
        <v>7.9</v>
      </c>
      <c r="L256" s="364">
        <v>198</v>
      </c>
      <c r="M256" s="365">
        <v>-9.3189189189189173E-3</v>
      </c>
      <c r="N256" s="359">
        <v>0.13600000000000001</v>
      </c>
      <c r="O256" s="359">
        <v>7.8309823677581862</v>
      </c>
      <c r="P256" s="359">
        <v>3.6890357682619639</v>
      </c>
      <c r="Q256" s="356">
        <v>1.25</v>
      </c>
      <c r="R256" s="355">
        <v>62.547918020171586</v>
      </c>
    </row>
    <row r="257" spans="1:18" ht="18" customHeight="1" x14ac:dyDescent="0.3">
      <c r="A257" s="100">
        <v>217</v>
      </c>
      <c r="B257" s="361" t="s">
        <v>293</v>
      </c>
      <c r="E257" s="350" t="s">
        <v>121</v>
      </c>
      <c r="F257" s="351">
        <v>2018</v>
      </c>
      <c r="G257" s="363">
        <v>1.08</v>
      </c>
      <c r="H257" s="364">
        <v>22.233333333333331</v>
      </c>
      <c r="I257" s="363">
        <v>19.5</v>
      </c>
      <c r="J257" s="366">
        <v>-2.7333333333333307</v>
      </c>
      <c r="K257" s="363">
        <v>7.91</v>
      </c>
      <c r="L257" s="363">
        <v>183.68</v>
      </c>
      <c r="M257" s="365">
        <v>4.5355437877537999E-2</v>
      </c>
      <c r="N257" s="355">
        <v>1.5840000000000001</v>
      </c>
      <c r="O257" s="359">
        <v>8.0100775193798448</v>
      </c>
      <c r="P257" s="359">
        <v>2</v>
      </c>
      <c r="Q257" s="355">
        <v>0</v>
      </c>
      <c r="R257" s="355">
        <v>74.594577568603171</v>
      </c>
    </row>
    <row r="258" spans="1:18" ht="18" customHeight="1" x14ac:dyDescent="0.3">
      <c r="A258" s="100">
        <v>218</v>
      </c>
      <c r="B258" s="362" t="s">
        <v>293</v>
      </c>
      <c r="E258" s="358" t="s">
        <v>122</v>
      </c>
      <c r="F258" s="351">
        <v>2018</v>
      </c>
      <c r="G258" s="363">
        <v>1.02</v>
      </c>
      <c r="H258" s="364"/>
      <c r="I258" s="363">
        <v>20.8</v>
      </c>
      <c r="J258" s="366">
        <v>-1.43333333333333</v>
      </c>
      <c r="K258" s="363">
        <v>7.98</v>
      </c>
      <c r="L258" s="363">
        <v>145.92000000000002</v>
      </c>
      <c r="M258" s="365">
        <v>6.6407510016878959E-2</v>
      </c>
      <c r="N258" s="355">
        <v>1.0860000000000001</v>
      </c>
      <c r="O258" s="359">
        <v>6.9219512195121959</v>
      </c>
      <c r="P258" s="359">
        <v>2.8556097560975604</v>
      </c>
      <c r="Q258" s="355">
        <v>0</v>
      </c>
      <c r="R258" s="355">
        <v>76.859154527057498</v>
      </c>
    </row>
    <row r="259" spans="1:18" ht="18" customHeight="1" x14ac:dyDescent="0.3">
      <c r="A259" s="100">
        <v>219</v>
      </c>
      <c r="B259" s="361" t="s">
        <v>293</v>
      </c>
      <c r="E259" s="350" t="s">
        <v>123</v>
      </c>
      <c r="F259" s="351">
        <v>2018</v>
      </c>
      <c r="G259" s="363">
        <v>0.97</v>
      </c>
      <c r="H259" s="364"/>
      <c r="I259" s="363">
        <v>26.4</v>
      </c>
      <c r="J259" s="366">
        <v>4.1666666666666679</v>
      </c>
      <c r="K259" s="363">
        <v>7.9</v>
      </c>
      <c r="L259" s="363">
        <v>167.04</v>
      </c>
      <c r="M259" s="365">
        <v>0.11538809313413205</v>
      </c>
      <c r="N259" s="355">
        <v>2.17</v>
      </c>
      <c r="O259" s="359">
        <v>7.2454828660436119</v>
      </c>
      <c r="P259" s="359">
        <v>2</v>
      </c>
      <c r="Q259" s="355">
        <v>0</v>
      </c>
      <c r="R259" s="355">
        <v>74.265068817265174</v>
      </c>
    </row>
    <row r="260" spans="1:18" ht="18" customHeight="1" x14ac:dyDescent="0.3">
      <c r="A260" s="100">
        <v>220</v>
      </c>
      <c r="B260" s="362" t="s">
        <v>293</v>
      </c>
      <c r="E260" s="350" t="s">
        <v>124</v>
      </c>
      <c r="F260" s="351">
        <v>2018</v>
      </c>
      <c r="G260" s="363">
        <v>1.35</v>
      </c>
      <c r="H260" s="364">
        <v>22.5</v>
      </c>
      <c r="I260" s="363">
        <v>28.4</v>
      </c>
      <c r="J260" s="366">
        <v>5.8999999999999986</v>
      </c>
      <c r="K260" s="363">
        <v>8.3000000000000007</v>
      </c>
      <c r="L260" s="363">
        <v>160.64000000000001</v>
      </c>
      <c r="M260" s="365">
        <v>4.1642052221713237E-3</v>
      </c>
      <c r="N260" s="355">
        <v>0.93100000000000005</v>
      </c>
      <c r="O260" s="359">
        <v>9.6451025056947604</v>
      </c>
      <c r="P260" s="359">
        <v>3</v>
      </c>
      <c r="Q260" s="355">
        <v>0</v>
      </c>
      <c r="R260" s="355">
        <v>71.455537173445592</v>
      </c>
    </row>
    <row r="261" spans="1:18" ht="18" customHeight="1" x14ac:dyDescent="0.3">
      <c r="A261" s="100">
        <v>221</v>
      </c>
      <c r="B261" s="361" t="s">
        <v>293</v>
      </c>
      <c r="E261" s="358" t="s">
        <v>125</v>
      </c>
      <c r="F261" s="351">
        <v>2018</v>
      </c>
      <c r="G261" s="363">
        <v>0.75</v>
      </c>
      <c r="H261" s="364"/>
      <c r="I261" s="363">
        <v>20.3</v>
      </c>
      <c r="J261" s="366">
        <v>-2.1999999999999993</v>
      </c>
      <c r="K261" s="363">
        <v>8.35</v>
      </c>
      <c r="L261" s="363">
        <v>195.84</v>
      </c>
      <c r="M261" s="365">
        <v>4.4405817277350851E-2</v>
      </c>
      <c r="N261" s="355">
        <v>1.7669999999999999</v>
      </c>
      <c r="O261" s="359">
        <v>6.0597938144329904</v>
      </c>
      <c r="P261" s="359">
        <v>2</v>
      </c>
      <c r="Q261" s="355">
        <v>0</v>
      </c>
      <c r="R261" s="355">
        <v>74.095523699729128</v>
      </c>
    </row>
    <row r="262" spans="1:18" ht="18" customHeight="1" x14ac:dyDescent="0.3">
      <c r="A262" s="100">
        <v>222</v>
      </c>
      <c r="B262" s="362" t="s">
        <v>293</v>
      </c>
      <c r="E262" s="350" t="s">
        <v>126</v>
      </c>
      <c r="F262" s="351">
        <v>2018</v>
      </c>
      <c r="G262" s="363">
        <v>1.85</v>
      </c>
      <c r="H262" s="364"/>
      <c r="I262" s="363">
        <v>18.8</v>
      </c>
      <c r="J262" s="366">
        <v>-3.6999999999999993</v>
      </c>
      <c r="K262" s="363">
        <v>8.43</v>
      </c>
      <c r="L262" s="363">
        <v>224.64000000000001</v>
      </c>
      <c r="M262" s="365">
        <v>1.9020985178300646E-2</v>
      </c>
      <c r="N262" s="355">
        <v>1.4610000000000001</v>
      </c>
      <c r="O262" s="359">
        <v>4.5734736842105264</v>
      </c>
      <c r="P262" s="359">
        <v>0.19999999999999996</v>
      </c>
      <c r="Q262" s="355">
        <v>0</v>
      </c>
      <c r="R262" s="355">
        <v>69.386569076532453</v>
      </c>
    </row>
    <row r="263" spans="1:18" ht="18" customHeight="1" x14ac:dyDescent="0.3">
      <c r="A263" s="100">
        <v>223</v>
      </c>
      <c r="B263" s="361" t="s">
        <v>293</v>
      </c>
      <c r="E263" s="350" t="s">
        <v>127</v>
      </c>
      <c r="F263" s="351">
        <v>2018</v>
      </c>
      <c r="G263" s="363">
        <v>0.86</v>
      </c>
      <c r="H263" s="364">
        <v>24.366666666666664</v>
      </c>
      <c r="I263" s="363">
        <v>24.1</v>
      </c>
      <c r="J263" s="366">
        <v>-0.26666666666666217</v>
      </c>
      <c r="K263" s="363">
        <v>8.4600000000000009</v>
      </c>
      <c r="L263" s="363">
        <v>158.08000000000001</v>
      </c>
      <c r="M263" s="365">
        <v>-5.6660429279031463E-4</v>
      </c>
      <c r="N263" s="355">
        <v>1.3360000000000001</v>
      </c>
      <c r="O263" s="359">
        <v>7.1281462925851704</v>
      </c>
      <c r="P263" s="359">
        <v>0.54549098196392798</v>
      </c>
      <c r="Q263" s="355">
        <v>0</v>
      </c>
      <c r="R263" s="355">
        <v>87.519699637379304</v>
      </c>
    </row>
    <row r="264" spans="1:18" ht="18" customHeight="1" x14ac:dyDescent="0.3">
      <c r="A264" s="100">
        <v>224</v>
      </c>
      <c r="B264" s="362" t="s">
        <v>293</v>
      </c>
      <c r="E264" s="358" t="s">
        <v>128</v>
      </c>
      <c r="F264" s="351">
        <v>2018</v>
      </c>
      <c r="G264" s="363">
        <v>1.04</v>
      </c>
      <c r="H264" s="364"/>
      <c r="I264" s="363">
        <v>19.100000000000001</v>
      </c>
      <c r="J264" s="366">
        <v>-5.2666666666666622</v>
      </c>
      <c r="K264" s="363">
        <v>8.26</v>
      </c>
      <c r="L264" s="363">
        <v>154.88</v>
      </c>
      <c r="M264" s="365">
        <v>0.17229475837579128</v>
      </c>
      <c r="N264" s="355">
        <v>2.4089999999999998</v>
      </c>
      <c r="O264" s="359">
        <v>6</v>
      </c>
      <c r="P264" s="359">
        <v>3.3</v>
      </c>
      <c r="Q264" s="355">
        <v>0</v>
      </c>
      <c r="R264" s="355">
        <v>69.989744932502504</v>
      </c>
    </row>
    <row r="265" spans="1:18" ht="18" customHeight="1" x14ac:dyDescent="0.3">
      <c r="A265" s="100">
        <v>225</v>
      </c>
      <c r="B265" s="361" t="s">
        <v>293</v>
      </c>
      <c r="E265" s="350" t="s">
        <v>129</v>
      </c>
      <c r="F265" s="351">
        <v>2018</v>
      </c>
      <c r="G265" s="363">
        <v>1.29</v>
      </c>
      <c r="H265" s="364"/>
      <c r="I265" s="363">
        <v>29.9</v>
      </c>
      <c r="J265" s="366">
        <v>5.533333333333335</v>
      </c>
      <c r="K265" s="363">
        <v>8.2799999999999994</v>
      </c>
      <c r="L265" s="363">
        <v>179.84</v>
      </c>
      <c r="M265" s="365">
        <v>-1.3653557836466428E-3</v>
      </c>
      <c r="N265" s="355">
        <v>1.1479999999999999</v>
      </c>
      <c r="O265" s="359">
        <v>9.1</v>
      </c>
      <c r="P265" s="359">
        <v>5.1055756698044901</v>
      </c>
      <c r="Q265" s="355">
        <v>0</v>
      </c>
      <c r="R265" s="355">
        <v>67.206590196840054</v>
      </c>
    </row>
    <row r="266" spans="1:18" ht="18" customHeight="1" x14ac:dyDescent="0.3">
      <c r="A266" s="100">
        <v>226</v>
      </c>
      <c r="B266" s="362" t="s">
        <v>293</v>
      </c>
      <c r="E266" s="350" t="s">
        <v>130</v>
      </c>
      <c r="F266" s="351">
        <v>2018</v>
      </c>
      <c r="G266" s="363">
        <v>3.15</v>
      </c>
      <c r="H266" s="364">
        <v>29.8</v>
      </c>
      <c r="I266" s="363">
        <v>38.5</v>
      </c>
      <c r="J266" s="366">
        <v>8.6999999999999993</v>
      </c>
      <c r="K266" s="363">
        <v>8.4</v>
      </c>
      <c r="L266" s="363">
        <v>152.32</v>
      </c>
      <c r="M266" s="365">
        <v>-5.0360278887031269E-3</v>
      </c>
      <c r="N266" s="355">
        <v>1.0640000000000001</v>
      </c>
      <c r="O266" s="359">
        <v>8.1999999999999993</v>
      </c>
      <c r="P266" s="359">
        <v>5.7642752562225477</v>
      </c>
      <c r="Q266" s="355">
        <v>0</v>
      </c>
      <c r="R266" s="355">
        <v>67.206590196840054</v>
      </c>
    </row>
    <row r="267" spans="1:18" ht="18" customHeight="1" x14ac:dyDescent="0.3">
      <c r="A267" s="100">
        <v>227</v>
      </c>
      <c r="B267" s="361" t="s">
        <v>293</v>
      </c>
      <c r="E267" s="358" t="s">
        <v>131</v>
      </c>
      <c r="F267" s="351">
        <v>2018</v>
      </c>
      <c r="G267" s="363">
        <v>1.4</v>
      </c>
      <c r="H267" s="364"/>
      <c r="I267" s="363">
        <v>25.3</v>
      </c>
      <c r="J267" s="366">
        <v>-4.5</v>
      </c>
      <c r="K267" s="363">
        <v>7.56</v>
      </c>
      <c r="L267" s="363">
        <v>156.80000000000001</v>
      </c>
      <c r="M267" s="365">
        <v>1.5506044387025297E-3</v>
      </c>
      <c r="N267" s="355">
        <v>0.65900000000000003</v>
      </c>
      <c r="O267" s="359">
        <v>6.9679678530424791</v>
      </c>
      <c r="P267" s="359">
        <v>0.7</v>
      </c>
      <c r="Q267" s="355">
        <v>0</v>
      </c>
      <c r="R267" s="355">
        <v>78.395603814539811</v>
      </c>
    </row>
    <row r="268" spans="1:18" ht="18" customHeight="1" x14ac:dyDescent="0.3">
      <c r="A268" s="100">
        <v>228</v>
      </c>
      <c r="B268" s="362" t="s">
        <v>293</v>
      </c>
      <c r="E268" s="350" t="s">
        <v>132</v>
      </c>
      <c r="F268" s="351">
        <v>2018</v>
      </c>
      <c r="G268" s="363">
        <v>1.18</v>
      </c>
      <c r="H268" s="364"/>
      <c r="I268" s="363">
        <v>25.6</v>
      </c>
      <c r="J268" s="366">
        <v>-4.1999999999999993</v>
      </c>
      <c r="K268" s="363">
        <v>7.93</v>
      </c>
      <c r="L268" s="363">
        <v>150.4</v>
      </c>
      <c r="M268" s="365">
        <v>5.3866696780551906E-2</v>
      </c>
      <c r="N268" s="355">
        <v>1.851</v>
      </c>
      <c r="O268" s="359">
        <v>8.5279668049792505</v>
      </c>
      <c r="P268" s="359">
        <v>0.89999999999999991</v>
      </c>
      <c r="Q268" s="355">
        <v>0</v>
      </c>
      <c r="R268" s="355">
        <v>76.33817287293445</v>
      </c>
    </row>
    <row r="269" spans="1:18" ht="18" customHeight="1" x14ac:dyDescent="0.3">
      <c r="A269" s="100">
        <v>229</v>
      </c>
      <c r="B269" s="361" t="s">
        <v>293</v>
      </c>
      <c r="E269" s="350" t="s">
        <v>121</v>
      </c>
      <c r="F269" s="351">
        <v>2019</v>
      </c>
      <c r="G269" s="363">
        <v>2.83</v>
      </c>
      <c r="H269" s="364">
        <v>22.066666666666666</v>
      </c>
      <c r="I269" s="363">
        <v>17.8</v>
      </c>
      <c r="J269" s="366">
        <v>-4.2666666666666657</v>
      </c>
      <c r="K269" s="363">
        <v>8.32</v>
      </c>
      <c r="L269" s="363">
        <v>154.24</v>
      </c>
      <c r="M269" s="365">
        <v>2.9139521430449646E-2</v>
      </c>
      <c r="N269" s="355">
        <v>2.4159999999999999</v>
      </c>
      <c r="O269" s="359">
        <v>9.6002958579881668</v>
      </c>
      <c r="P269" s="359">
        <v>2.5</v>
      </c>
      <c r="Q269" s="355">
        <v>0</v>
      </c>
      <c r="R269" s="355">
        <v>66.251860271218703</v>
      </c>
    </row>
    <row r="270" spans="1:18" ht="18" customHeight="1" x14ac:dyDescent="0.3">
      <c r="A270" s="100">
        <v>230</v>
      </c>
      <c r="B270" s="362" t="s">
        <v>293</v>
      </c>
      <c r="E270" s="358" t="s">
        <v>122</v>
      </c>
      <c r="F270" s="351">
        <v>2019</v>
      </c>
      <c r="G270" s="363">
        <v>1.27</v>
      </c>
      <c r="H270" s="364"/>
      <c r="I270" s="363">
        <v>19.600000000000001</v>
      </c>
      <c r="J270" s="366">
        <v>-2.466666666666665</v>
      </c>
      <c r="K270" s="363">
        <v>8.41</v>
      </c>
      <c r="L270" s="363">
        <v>170.24</v>
      </c>
      <c r="M270" s="365">
        <v>4.4394515340754795E-2</v>
      </c>
      <c r="N270" s="355">
        <v>2.3279999999999998</v>
      </c>
      <c r="O270" s="359">
        <v>8.5232876712328771</v>
      </c>
      <c r="P270" s="359">
        <v>2.2999999999999998</v>
      </c>
      <c r="Q270" s="355">
        <v>0</v>
      </c>
      <c r="R270" s="355">
        <v>71.296613666682305</v>
      </c>
    </row>
    <row r="271" spans="1:18" ht="18" customHeight="1" x14ac:dyDescent="0.3">
      <c r="A271" s="100">
        <v>231</v>
      </c>
      <c r="B271" s="361" t="s">
        <v>293</v>
      </c>
      <c r="E271" s="350" t="s">
        <v>123</v>
      </c>
      <c r="F271" s="351">
        <v>2019</v>
      </c>
      <c r="G271" s="363">
        <v>1.75</v>
      </c>
      <c r="H271" s="364"/>
      <c r="I271" s="363">
        <v>28.8</v>
      </c>
      <c r="J271" s="366">
        <v>6.7333333333333343</v>
      </c>
      <c r="K271" s="363">
        <v>7.8</v>
      </c>
      <c r="L271" s="363">
        <v>154.88</v>
      </c>
      <c r="M271" s="365">
        <v>-1.6422293485922473E-3</v>
      </c>
      <c r="N271" s="355">
        <v>1.083</v>
      </c>
      <c r="O271" s="359">
        <v>8.7999999999999989</v>
      </c>
      <c r="P271" s="359">
        <v>1.7999999999999998</v>
      </c>
      <c r="Q271" s="355">
        <v>0</v>
      </c>
      <c r="R271" s="355">
        <v>73.99553254345669</v>
      </c>
    </row>
    <row r="272" spans="1:18" ht="18" customHeight="1" x14ac:dyDescent="0.3">
      <c r="A272" s="100">
        <v>232</v>
      </c>
      <c r="B272" s="362" t="s">
        <v>293</v>
      </c>
      <c r="E272" s="350" t="s">
        <v>124</v>
      </c>
      <c r="F272" s="351">
        <v>2019</v>
      </c>
      <c r="G272" s="363">
        <v>1.42</v>
      </c>
      <c r="H272" s="364">
        <v>22.7</v>
      </c>
      <c r="I272" s="363">
        <v>29.1</v>
      </c>
      <c r="J272" s="366">
        <v>6.4000000000000021</v>
      </c>
      <c r="K272" s="363">
        <v>8.5</v>
      </c>
      <c r="L272" s="363">
        <v>188.16</v>
      </c>
      <c r="M272" s="365">
        <v>-3.3858639538414843E-3</v>
      </c>
      <c r="N272" s="355">
        <v>1.4570000000000001</v>
      </c>
      <c r="O272" s="359">
        <v>8.1999999999999993</v>
      </c>
      <c r="P272" s="359">
        <v>1.2000000000000002</v>
      </c>
      <c r="Q272" s="355">
        <v>0</v>
      </c>
      <c r="R272" s="355">
        <v>73.619790254682215</v>
      </c>
    </row>
    <row r="273" spans="1:18" ht="18" customHeight="1" x14ac:dyDescent="0.3">
      <c r="A273" s="100">
        <v>233</v>
      </c>
      <c r="B273" s="361" t="s">
        <v>293</v>
      </c>
      <c r="E273" s="358" t="s">
        <v>125</v>
      </c>
      <c r="F273" s="351">
        <v>2019</v>
      </c>
      <c r="G273" s="363">
        <v>0.98</v>
      </c>
      <c r="H273" s="364"/>
      <c r="I273" s="363">
        <v>19.899999999999999</v>
      </c>
      <c r="J273" s="366">
        <v>-2.8000000000000007</v>
      </c>
      <c r="K273" s="363">
        <v>8.32</v>
      </c>
      <c r="L273" s="363">
        <v>195.20000000000002</v>
      </c>
      <c r="M273" s="365">
        <v>5.1725874832646394E-3</v>
      </c>
      <c r="N273" s="355">
        <v>1.7150000000000001</v>
      </c>
      <c r="O273" s="359">
        <v>5.4782887700534753</v>
      </c>
      <c r="P273" s="359">
        <v>0.89999999999999991</v>
      </c>
      <c r="Q273" s="355">
        <v>0</v>
      </c>
      <c r="R273" s="355">
        <v>74.118397995948698</v>
      </c>
    </row>
    <row r="274" spans="1:18" ht="18" customHeight="1" x14ac:dyDescent="0.3">
      <c r="A274" s="100">
        <v>234</v>
      </c>
      <c r="B274" s="362" t="s">
        <v>293</v>
      </c>
      <c r="E274" s="350" t="s">
        <v>126</v>
      </c>
      <c r="F274" s="351">
        <v>2019</v>
      </c>
      <c r="G274" s="363">
        <v>0.89</v>
      </c>
      <c r="H274" s="364"/>
      <c r="I274" s="363">
        <v>19.100000000000001</v>
      </c>
      <c r="J274" s="366">
        <v>-3.5999999999999979</v>
      </c>
      <c r="K274" s="363">
        <v>8.14</v>
      </c>
      <c r="L274" s="363">
        <v>179.20000000000002</v>
      </c>
      <c r="M274" s="365">
        <v>-2.1397490347490333E-3</v>
      </c>
      <c r="N274" s="355">
        <v>1.2330000000000001</v>
      </c>
      <c r="O274" s="359">
        <v>5.9606417112299477</v>
      </c>
      <c r="P274" s="359">
        <v>1.9824598930481292</v>
      </c>
      <c r="Q274" s="355">
        <v>0</v>
      </c>
      <c r="R274" s="355">
        <v>74.951511203094412</v>
      </c>
    </row>
    <row r="275" spans="1:18" ht="18" customHeight="1" x14ac:dyDescent="0.3">
      <c r="A275" s="100">
        <v>235</v>
      </c>
      <c r="B275" s="361" t="s">
        <v>293</v>
      </c>
      <c r="E275" s="350" t="s">
        <v>127</v>
      </c>
      <c r="F275" s="351">
        <v>2019</v>
      </c>
      <c r="G275" s="363">
        <v>0.98</v>
      </c>
      <c r="H275" s="364">
        <v>26.366666666666671</v>
      </c>
      <c r="I275" s="363">
        <v>18.3</v>
      </c>
      <c r="J275" s="366">
        <v>-8.06666666666667</v>
      </c>
      <c r="K275" s="363">
        <v>8.1</v>
      </c>
      <c r="L275" s="363">
        <v>154.88</v>
      </c>
      <c r="M275" s="365">
        <v>-1.0192931959709588E-2</v>
      </c>
      <c r="N275" s="355">
        <v>0.36849999999999999</v>
      </c>
      <c r="O275" s="359">
        <v>5.8435374149659873</v>
      </c>
      <c r="P275" s="359">
        <v>2.4</v>
      </c>
      <c r="Q275" s="355">
        <v>0</v>
      </c>
      <c r="R275" s="355">
        <v>74.519898786224047</v>
      </c>
    </row>
    <row r="276" spans="1:18" ht="18" customHeight="1" x14ac:dyDescent="0.3">
      <c r="A276" s="100">
        <v>236</v>
      </c>
      <c r="B276" s="362" t="s">
        <v>293</v>
      </c>
      <c r="E276" s="358" t="s">
        <v>128</v>
      </c>
      <c r="F276" s="351">
        <v>2019</v>
      </c>
      <c r="G276" s="363">
        <v>1.05</v>
      </c>
      <c r="H276" s="364"/>
      <c r="I276" s="363">
        <v>27.6</v>
      </c>
      <c r="J276" s="366">
        <v>1.2333333333333307</v>
      </c>
      <c r="K276" s="363">
        <v>8.31</v>
      </c>
      <c r="L276" s="363">
        <v>149.12</v>
      </c>
      <c r="M276" s="365">
        <v>1.7089340677142396E-2</v>
      </c>
      <c r="N276" s="355">
        <v>1.246</v>
      </c>
      <c r="O276" s="359">
        <v>8.7133959731543627</v>
      </c>
      <c r="P276" s="359">
        <v>1</v>
      </c>
      <c r="Q276" s="355">
        <v>0</v>
      </c>
      <c r="R276" s="355">
        <v>74.519898786224047</v>
      </c>
    </row>
    <row r="277" spans="1:18" ht="18" customHeight="1" x14ac:dyDescent="0.3">
      <c r="A277" s="100">
        <v>237</v>
      </c>
      <c r="B277" s="361" t="s">
        <v>293</v>
      </c>
      <c r="E277" s="350" t="s">
        <v>129</v>
      </c>
      <c r="F277" s="351">
        <v>2019</v>
      </c>
      <c r="G277" s="363">
        <v>0.67</v>
      </c>
      <c r="H277" s="364"/>
      <c r="I277" s="363">
        <v>33.200000000000003</v>
      </c>
      <c r="J277" s="366">
        <v>6.8333333333333321</v>
      </c>
      <c r="K277" s="363">
        <v>8.3000000000000007</v>
      </c>
      <c r="L277" s="363">
        <v>174.72</v>
      </c>
      <c r="M277" s="365">
        <v>2.653268250115896E-2</v>
      </c>
      <c r="N277" s="355">
        <v>1.264</v>
      </c>
      <c r="O277" s="359">
        <v>9.1</v>
      </c>
      <c r="P277" s="359">
        <v>0.10000000000000009</v>
      </c>
      <c r="Q277" s="355">
        <v>0</v>
      </c>
      <c r="R277" s="355">
        <v>78.955713575944372</v>
      </c>
    </row>
    <row r="278" spans="1:18" ht="18" customHeight="1" x14ac:dyDescent="0.3">
      <c r="A278" s="100">
        <v>238</v>
      </c>
      <c r="B278" s="362" t="s">
        <v>293</v>
      </c>
      <c r="E278" s="350" t="s">
        <v>130</v>
      </c>
      <c r="F278" s="351">
        <v>2019</v>
      </c>
      <c r="G278" s="363">
        <v>1.19</v>
      </c>
      <c r="H278" s="364">
        <v>30.733333333333331</v>
      </c>
      <c r="I278" s="363">
        <v>37.299999999999997</v>
      </c>
      <c r="J278" s="366">
        <v>6.5666666666666664</v>
      </c>
      <c r="K278" s="363">
        <v>8.42</v>
      </c>
      <c r="L278" s="363">
        <v>160</v>
      </c>
      <c r="M278" s="365">
        <v>-1.0973946871067841E-2</v>
      </c>
      <c r="N278" s="355">
        <v>0.89800000000000002</v>
      </c>
      <c r="O278" s="359">
        <v>8.1999999999999993</v>
      </c>
      <c r="P278" s="359">
        <v>3.2</v>
      </c>
      <c r="Q278" s="355">
        <v>0</v>
      </c>
      <c r="R278" s="355">
        <v>71.301844795982859</v>
      </c>
    </row>
    <row r="279" spans="1:18" ht="18" customHeight="1" x14ac:dyDescent="0.3">
      <c r="A279" s="100">
        <v>239</v>
      </c>
      <c r="B279" s="361" t="s">
        <v>293</v>
      </c>
      <c r="E279" s="358" t="s">
        <v>131</v>
      </c>
      <c r="F279" s="351">
        <v>2019</v>
      </c>
      <c r="G279" s="363">
        <v>1.52</v>
      </c>
      <c r="H279" s="364"/>
      <c r="I279" s="363">
        <v>23</v>
      </c>
      <c r="J279" s="366">
        <v>-7.7333333333333307</v>
      </c>
      <c r="K279" s="363">
        <v>8.3800000000000008</v>
      </c>
      <c r="L279" s="363">
        <v>148.47999999999999</v>
      </c>
      <c r="M279" s="365">
        <v>-1.2090548428893948E-3</v>
      </c>
      <c r="N279" s="355">
        <v>1.246</v>
      </c>
      <c r="O279" s="359">
        <v>8.42706065318818</v>
      </c>
      <c r="P279" s="359">
        <v>2.2999999999999998</v>
      </c>
      <c r="Q279" s="355">
        <v>0</v>
      </c>
      <c r="R279" s="355">
        <v>71.880437805773823</v>
      </c>
    </row>
    <row r="280" spans="1:18" ht="18" customHeight="1" x14ac:dyDescent="0.3">
      <c r="A280" s="100">
        <v>240</v>
      </c>
      <c r="B280" s="362" t="s">
        <v>293</v>
      </c>
      <c r="E280" s="350" t="s">
        <v>132</v>
      </c>
      <c r="F280" s="351">
        <v>2019</v>
      </c>
      <c r="G280" s="363">
        <v>1.6</v>
      </c>
      <c r="H280" s="364"/>
      <c r="I280" s="363">
        <v>31.9</v>
      </c>
      <c r="J280" s="366">
        <v>1.1666666666666679</v>
      </c>
      <c r="K280" s="363">
        <v>7.72</v>
      </c>
      <c r="L280" s="363">
        <v>167.75</v>
      </c>
      <c r="M280" s="365">
        <v>3.3950383127228576E-3</v>
      </c>
      <c r="N280" s="355">
        <v>1.9</v>
      </c>
      <c r="O280" s="359">
        <v>8.1999999999999993</v>
      </c>
      <c r="P280" s="359">
        <v>3.4000000000000004</v>
      </c>
      <c r="Q280" s="355">
        <v>0</v>
      </c>
      <c r="R280" s="355">
        <v>75.677540243349668</v>
      </c>
    </row>
    <row r="281" spans="1:18" ht="18" customHeight="1" x14ac:dyDescent="0.3">
      <c r="A281" s="100">
        <v>241</v>
      </c>
      <c r="B281" s="361" t="s">
        <v>293</v>
      </c>
      <c r="E281" s="350" t="s">
        <v>121</v>
      </c>
      <c r="F281" s="351">
        <v>2020</v>
      </c>
      <c r="G281" s="363">
        <v>1.5</v>
      </c>
      <c r="H281" s="364">
        <v>20.833333333333332</v>
      </c>
      <c r="I281" s="363">
        <v>17.600000000000001</v>
      </c>
      <c r="J281" s="366">
        <v>-3.2333333333333307</v>
      </c>
      <c r="K281" s="363">
        <v>8.3800000000000008</v>
      </c>
      <c r="L281" s="363">
        <v>156.80000000000001</v>
      </c>
      <c r="M281" s="365">
        <v>4.944915705412601E-3</v>
      </c>
      <c r="N281" s="355">
        <v>1.9910000000000001</v>
      </c>
      <c r="O281" s="359">
        <v>9.5847649918962734</v>
      </c>
      <c r="P281" s="359">
        <v>2.4230145867098867</v>
      </c>
      <c r="Q281" s="355">
        <v>0</v>
      </c>
      <c r="R281" s="355">
        <v>70.948518642512113</v>
      </c>
    </row>
    <row r="282" spans="1:18" ht="18" customHeight="1" x14ac:dyDescent="0.3">
      <c r="A282" s="100">
        <v>242</v>
      </c>
      <c r="B282" s="362" t="s">
        <v>293</v>
      </c>
      <c r="E282" s="358" t="s">
        <v>122</v>
      </c>
      <c r="F282" s="351">
        <v>2020</v>
      </c>
      <c r="G282" s="363">
        <v>1.89</v>
      </c>
      <c r="H282" s="364"/>
      <c r="I282" s="363">
        <v>19.899999999999999</v>
      </c>
      <c r="J282" s="366">
        <v>-0.93333333333333357</v>
      </c>
      <c r="K282" s="363">
        <v>8.18</v>
      </c>
      <c r="L282" s="363">
        <v>160.64000000000001</v>
      </c>
      <c r="M282" s="365">
        <v>1.612235955056179E-2</v>
      </c>
      <c r="N282" s="355">
        <v>1.458</v>
      </c>
      <c r="O282" s="359">
        <v>9.1417333333333328</v>
      </c>
      <c r="P282" s="359">
        <v>4.9434666666666658</v>
      </c>
      <c r="Q282" s="355">
        <v>0</v>
      </c>
      <c r="R282" s="355">
        <v>72.075037511750537</v>
      </c>
    </row>
    <row r="283" spans="1:18" ht="18" customHeight="1" x14ac:dyDescent="0.3">
      <c r="A283" s="100">
        <v>243</v>
      </c>
      <c r="B283" s="361" t="s">
        <v>293</v>
      </c>
      <c r="E283" s="350" t="s">
        <v>123</v>
      </c>
      <c r="F283" s="351">
        <v>2020</v>
      </c>
      <c r="G283" s="363">
        <v>1.55</v>
      </c>
      <c r="H283" s="364"/>
      <c r="I283" s="363">
        <v>25</v>
      </c>
      <c r="J283" s="366">
        <v>4.1666666666666679</v>
      </c>
      <c r="K283" s="363">
        <v>7.75</v>
      </c>
      <c r="L283" s="363">
        <v>159.36000000000001</v>
      </c>
      <c r="M283" s="365">
        <v>3.994610778443114E-2</v>
      </c>
      <c r="N283" s="355">
        <v>1.175</v>
      </c>
      <c r="O283" s="359">
        <v>10.074999999999999</v>
      </c>
      <c r="P283" s="359">
        <v>2.8</v>
      </c>
      <c r="Q283" s="355">
        <v>0</v>
      </c>
      <c r="R283" s="355">
        <v>72.508899761496835</v>
      </c>
    </row>
    <row r="284" spans="1:18" ht="18" customHeight="1" x14ac:dyDescent="0.3">
      <c r="A284" s="100">
        <v>244</v>
      </c>
      <c r="B284" s="362" t="s">
        <v>293</v>
      </c>
      <c r="E284" s="350" t="s">
        <v>124</v>
      </c>
      <c r="F284" s="351">
        <v>2020</v>
      </c>
      <c r="G284" s="363">
        <v>1.42</v>
      </c>
      <c r="H284" s="364">
        <v>22.966666666666669</v>
      </c>
      <c r="I284" s="363">
        <v>29.1</v>
      </c>
      <c r="J284" s="366">
        <v>6.1333333333333329</v>
      </c>
      <c r="K284" s="363">
        <v>8.4</v>
      </c>
      <c r="L284" s="363">
        <v>173.44</v>
      </c>
      <c r="M284" s="365">
        <v>-6.7065792631326344E-3</v>
      </c>
      <c r="N284" s="355">
        <v>1.43</v>
      </c>
      <c r="O284" s="359">
        <v>7.5975675406240661</v>
      </c>
      <c r="P284" s="359">
        <v>1.7999999999999998</v>
      </c>
      <c r="Q284" s="355">
        <v>0</v>
      </c>
      <c r="R284" s="355">
        <v>72.845869036599268</v>
      </c>
    </row>
    <row r="285" spans="1:18" ht="18" customHeight="1" x14ac:dyDescent="0.3">
      <c r="A285" s="100">
        <v>245</v>
      </c>
      <c r="B285" s="361" t="s">
        <v>293</v>
      </c>
      <c r="E285" s="358" t="s">
        <v>125</v>
      </c>
      <c r="F285" s="351">
        <v>2020</v>
      </c>
      <c r="G285" s="363">
        <v>0.95</v>
      </c>
      <c r="H285" s="364"/>
      <c r="I285" s="363">
        <v>20.2</v>
      </c>
      <c r="J285" s="366">
        <v>-2.7666666666666693</v>
      </c>
      <c r="K285" s="363">
        <v>8.2799999999999994</v>
      </c>
      <c r="L285" s="363">
        <v>172.16</v>
      </c>
      <c r="M285" s="365">
        <v>-5.1600000000000014E-3</v>
      </c>
      <c r="N285" s="355">
        <v>1.484</v>
      </c>
      <c r="O285" s="359">
        <v>6.2600000000000007</v>
      </c>
      <c r="P285" s="359">
        <v>2.8846153846153846</v>
      </c>
      <c r="Q285" s="355">
        <v>0</v>
      </c>
      <c r="R285" s="355">
        <v>72.493180108956196</v>
      </c>
    </row>
    <row r="286" spans="1:18" ht="18" customHeight="1" x14ac:dyDescent="0.3">
      <c r="A286" s="100">
        <v>246</v>
      </c>
      <c r="B286" s="362" t="s">
        <v>293</v>
      </c>
      <c r="E286" s="350" t="s">
        <v>126</v>
      </c>
      <c r="F286" s="351">
        <v>2020</v>
      </c>
      <c r="G286" s="363">
        <v>1.62</v>
      </c>
      <c r="H286" s="364"/>
      <c r="I286" s="363">
        <v>19.600000000000001</v>
      </c>
      <c r="J286" s="366">
        <v>-3.3666666666666671</v>
      </c>
      <c r="K286" s="363">
        <v>8.0399999999999991</v>
      </c>
      <c r="L286" s="363">
        <v>243.84</v>
      </c>
      <c r="M286" s="365">
        <v>-9.8793823796548587E-3</v>
      </c>
      <c r="N286" s="355">
        <v>1.252</v>
      </c>
      <c r="O286" s="359">
        <v>7.6229787234042563</v>
      </c>
      <c r="P286" s="359">
        <v>1</v>
      </c>
      <c r="Q286" s="355">
        <v>0</v>
      </c>
      <c r="R286" s="355">
        <v>72.493180108956196</v>
      </c>
    </row>
    <row r="287" spans="1:18" ht="18" customHeight="1" x14ac:dyDescent="0.3">
      <c r="A287" s="100">
        <v>247</v>
      </c>
      <c r="B287" s="361" t="s">
        <v>293</v>
      </c>
      <c r="E287" s="350" t="s">
        <v>127</v>
      </c>
      <c r="F287" s="351">
        <v>2020</v>
      </c>
      <c r="G287" s="363">
        <v>1.5</v>
      </c>
      <c r="H287" s="364">
        <v>25.3</v>
      </c>
      <c r="I287" s="363">
        <v>20</v>
      </c>
      <c r="J287" s="366">
        <v>-5.3000000000000007</v>
      </c>
      <c r="K287" s="363">
        <v>8.23</v>
      </c>
      <c r="L287" s="363">
        <v>189.44</v>
      </c>
      <c r="M287" s="365">
        <v>8.5014889627680508E-3</v>
      </c>
      <c r="N287" s="355">
        <v>1.3560000000000001</v>
      </c>
      <c r="O287" s="359">
        <v>7.0858800773694393</v>
      </c>
      <c r="P287" s="359">
        <v>0.9</v>
      </c>
      <c r="Q287" s="355">
        <v>0</v>
      </c>
      <c r="R287" s="355">
        <v>74.810118916670177</v>
      </c>
    </row>
    <row r="288" spans="1:18" x14ac:dyDescent="0.3">
      <c r="A288" s="100">
        <v>248</v>
      </c>
      <c r="B288" s="362" t="s">
        <v>293</v>
      </c>
      <c r="E288" s="358" t="s">
        <v>128</v>
      </c>
      <c r="F288" s="351">
        <v>2020</v>
      </c>
      <c r="G288" s="363">
        <v>0.68</v>
      </c>
      <c r="H288" s="364"/>
      <c r="I288" s="363">
        <v>21.3</v>
      </c>
      <c r="J288" s="366">
        <v>-4</v>
      </c>
      <c r="K288" s="363">
        <v>8.02</v>
      </c>
      <c r="L288" s="363">
        <v>184.32</v>
      </c>
      <c r="M288" s="365">
        <v>-1.6935267067562758E-3</v>
      </c>
      <c r="N288" s="355">
        <v>1.0980000000000001</v>
      </c>
      <c r="O288" s="359">
        <v>7.0291752577319597</v>
      </c>
      <c r="P288" s="359">
        <v>4.0944329896907217</v>
      </c>
      <c r="Q288" s="355">
        <v>0</v>
      </c>
      <c r="R288" s="355">
        <v>71.980634019796867</v>
      </c>
    </row>
    <row r="289" spans="1:18" x14ac:dyDescent="0.3">
      <c r="A289" s="100">
        <v>249</v>
      </c>
      <c r="B289" s="361" t="s">
        <v>293</v>
      </c>
      <c r="E289" s="350" t="s">
        <v>129</v>
      </c>
      <c r="F289" s="351">
        <v>2020</v>
      </c>
      <c r="G289" s="363">
        <v>1.17</v>
      </c>
      <c r="H289" s="364"/>
      <c r="I289" s="363">
        <v>34.6</v>
      </c>
      <c r="J289" s="366">
        <v>9.3000000000000007</v>
      </c>
      <c r="K289" s="363">
        <v>8.26</v>
      </c>
      <c r="L289" s="363">
        <v>181.12</v>
      </c>
      <c r="M289" s="365">
        <v>-8.2089052825714669E-3</v>
      </c>
      <c r="N289" s="355">
        <v>0.90900000000000003</v>
      </c>
      <c r="O289" s="359">
        <v>8.1999999999999993</v>
      </c>
      <c r="P289" s="359">
        <v>0.89</v>
      </c>
      <c r="Q289" s="355">
        <v>0</v>
      </c>
      <c r="R289" s="355">
        <v>76.318092958240769</v>
      </c>
    </row>
    <row r="290" spans="1:18" x14ac:dyDescent="0.3">
      <c r="A290" s="100">
        <v>250</v>
      </c>
      <c r="B290" s="362" t="s">
        <v>293</v>
      </c>
      <c r="E290" s="350" t="s">
        <v>130</v>
      </c>
      <c r="F290" s="351">
        <v>2020</v>
      </c>
      <c r="G290" s="363">
        <v>1.34</v>
      </c>
      <c r="H290" s="364">
        <v>28.766666666666666</v>
      </c>
      <c r="I290" s="363">
        <v>29.6</v>
      </c>
      <c r="J290" s="366">
        <v>0.8333333333333357</v>
      </c>
      <c r="K290" s="363">
        <v>8.3000000000000007</v>
      </c>
      <c r="L290" s="363">
        <v>166.4</v>
      </c>
      <c r="M290" s="365">
        <v>5.5023811511862197E-2</v>
      </c>
      <c r="N290" s="355">
        <v>1.2141999999999999</v>
      </c>
      <c r="O290" s="359">
        <v>8.1999999999999993</v>
      </c>
      <c r="P290" s="359">
        <v>0.84</v>
      </c>
      <c r="Q290" s="355">
        <v>0</v>
      </c>
      <c r="R290" s="355">
        <v>82.312813535822215</v>
      </c>
    </row>
    <row r="291" spans="1:18" x14ac:dyDescent="0.3">
      <c r="A291" s="100">
        <v>251</v>
      </c>
      <c r="B291" s="361" t="s">
        <v>293</v>
      </c>
      <c r="E291" s="358" t="s">
        <v>131</v>
      </c>
      <c r="F291" s="351">
        <v>2020</v>
      </c>
      <c r="G291" s="363">
        <v>1.23</v>
      </c>
      <c r="H291" s="364"/>
      <c r="I291" s="363">
        <v>24.7</v>
      </c>
      <c r="J291" s="366">
        <v>-4.0666666666666664</v>
      </c>
      <c r="K291" s="363">
        <v>8.41</v>
      </c>
      <c r="L291" s="363">
        <v>184.32</v>
      </c>
      <c r="M291" s="365">
        <v>-3.6744718228468413E-3</v>
      </c>
      <c r="N291" s="355">
        <v>1.29</v>
      </c>
      <c r="O291" s="359">
        <v>8.6685714285714273</v>
      </c>
      <c r="P291" s="359" t="s">
        <v>294</v>
      </c>
      <c r="Q291" s="355">
        <v>0</v>
      </c>
      <c r="R291" s="355">
        <v>65.073372788141256</v>
      </c>
    </row>
    <row r="292" spans="1:18" x14ac:dyDescent="0.3">
      <c r="A292" s="100">
        <v>252</v>
      </c>
      <c r="B292" s="362" t="s">
        <v>293</v>
      </c>
      <c r="E292" s="350" t="s">
        <v>132</v>
      </c>
      <c r="F292" s="351">
        <v>2020</v>
      </c>
      <c r="G292" s="363">
        <v>2.35</v>
      </c>
      <c r="H292" s="364"/>
      <c r="I292" s="363">
        <v>32</v>
      </c>
      <c r="J292" s="366">
        <v>3.2333333333333343</v>
      </c>
      <c r="K292" s="363">
        <v>7.71</v>
      </c>
      <c r="L292" s="363">
        <v>167.2</v>
      </c>
      <c r="M292" s="365">
        <v>2.613543381142722E-2</v>
      </c>
      <c r="N292" s="355">
        <v>1.7</v>
      </c>
      <c r="O292" s="359">
        <v>9.1999999999999993</v>
      </c>
      <c r="P292" s="359">
        <v>0.1</v>
      </c>
      <c r="Q292" s="355">
        <v>0</v>
      </c>
      <c r="R292" s="355">
        <v>72.075037511750537</v>
      </c>
    </row>
    <row r="293" spans="1:18" x14ac:dyDescent="0.3">
      <c r="A293" s="100">
        <v>253</v>
      </c>
      <c r="B293" s="361" t="s">
        <v>293</v>
      </c>
      <c r="E293" s="350" t="s">
        <v>121</v>
      </c>
      <c r="F293" s="351">
        <v>2021</v>
      </c>
      <c r="G293" s="363">
        <v>3.6</v>
      </c>
      <c r="H293" s="364">
        <v>19.233333333333334</v>
      </c>
      <c r="I293" s="363">
        <v>15</v>
      </c>
      <c r="J293" s="366">
        <v>-4.2333333333333343</v>
      </c>
      <c r="K293" s="363">
        <v>8.5</v>
      </c>
      <c r="L293" s="363">
        <v>199.68</v>
      </c>
      <c r="M293" s="365">
        <v>3.7611031189621849E-2</v>
      </c>
      <c r="N293" s="355">
        <v>1.2399</v>
      </c>
      <c r="O293" s="359">
        <v>4.8323529411764712</v>
      </c>
      <c r="P293" s="359">
        <v>1.9411764705882355</v>
      </c>
      <c r="Q293" s="355">
        <v>0</v>
      </c>
      <c r="R293" s="355">
        <v>72.508899761496835</v>
      </c>
    </row>
    <row r="294" spans="1:18" x14ac:dyDescent="0.3">
      <c r="A294" s="100">
        <v>254</v>
      </c>
      <c r="B294" s="362" t="s">
        <v>293</v>
      </c>
      <c r="E294" s="358" t="s">
        <v>122</v>
      </c>
      <c r="F294" s="351">
        <v>2021</v>
      </c>
      <c r="G294" s="363">
        <v>2.37</v>
      </c>
      <c r="H294" s="364"/>
      <c r="I294" s="363">
        <v>18.600000000000001</v>
      </c>
      <c r="J294" s="366">
        <v>-0.63333333333333286</v>
      </c>
      <c r="K294" s="363">
        <v>8.09</v>
      </c>
      <c r="L294" s="363">
        <v>160</v>
      </c>
      <c r="M294" s="365">
        <v>3.8807042130156774E-2</v>
      </c>
      <c r="N294" s="355">
        <v>2.16</v>
      </c>
      <c r="O294" s="359">
        <v>6.7147208121827413</v>
      </c>
      <c r="P294" s="359">
        <v>2.9</v>
      </c>
      <c r="Q294" s="355">
        <v>0</v>
      </c>
      <c r="R294" s="355">
        <v>72.845869036599268</v>
      </c>
    </row>
    <row r="295" spans="1:18" x14ac:dyDescent="0.3">
      <c r="A295" s="100">
        <v>255</v>
      </c>
      <c r="B295" s="361" t="s">
        <v>293</v>
      </c>
      <c r="E295" s="350" t="s">
        <v>123</v>
      </c>
      <c r="F295" s="351">
        <v>2021</v>
      </c>
      <c r="G295" s="363">
        <v>1.1200000000000001</v>
      </c>
      <c r="H295" s="364"/>
      <c r="I295" s="363">
        <v>24.1</v>
      </c>
      <c r="J295" s="366">
        <v>4.8666666666666671</v>
      </c>
      <c r="K295" s="363">
        <v>7.9</v>
      </c>
      <c r="L295" s="363">
        <v>151.68</v>
      </c>
      <c r="M295" s="365">
        <v>-2.6102491312221601E-3</v>
      </c>
      <c r="N295" s="355">
        <v>1.3</v>
      </c>
      <c r="O295" s="359">
        <v>9.8156565656565657</v>
      </c>
      <c r="P295" s="359">
        <v>0.9474747474747478</v>
      </c>
      <c r="Q295" s="355">
        <v>0</v>
      </c>
      <c r="R295" s="355">
        <v>72.493180108956196</v>
      </c>
    </row>
    <row r="296" spans="1:18" x14ac:dyDescent="0.3">
      <c r="A296" s="100">
        <v>256</v>
      </c>
      <c r="B296" s="362" t="s">
        <v>293</v>
      </c>
      <c r="E296" s="350" t="s">
        <v>124</v>
      </c>
      <c r="F296" s="351">
        <v>2021</v>
      </c>
      <c r="G296" s="363">
        <v>1.42</v>
      </c>
      <c r="H296" s="364">
        <v>21.8</v>
      </c>
      <c r="I296" s="363">
        <v>28.5</v>
      </c>
      <c r="J296" s="366">
        <v>6.6999999999999993</v>
      </c>
      <c r="K296" s="363">
        <v>8.32</v>
      </c>
      <c r="L296" s="363">
        <v>157.4</v>
      </c>
      <c r="M296" s="365">
        <v>1.1576384428223844E-2</v>
      </c>
      <c r="N296" s="355">
        <v>1.5669999999999999</v>
      </c>
      <c r="O296" s="359">
        <v>9.1999999999999993</v>
      </c>
      <c r="P296" s="359">
        <v>0.7</v>
      </c>
      <c r="Q296" s="355">
        <v>0</v>
      </c>
      <c r="R296" s="355">
        <v>72.493180108956196</v>
      </c>
    </row>
    <row r="297" spans="1:18" x14ac:dyDescent="0.3">
      <c r="A297" s="100">
        <v>257</v>
      </c>
      <c r="B297" s="361" t="s">
        <v>293</v>
      </c>
      <c r="E297" s="358" t="s">
        <v>125</v>
      </c>
      <c r="F297" s="351">
        <v>2021</v>
      </c>
      <c r="G297" s="363">
        <v>1.3</v>
      </c>
      <c r="H297" s="364"/>
      <c r="I297" s="363">
        <v>17.600000000000001</v>
      </c>
      <c r="J297" s="366">
        <v>-4.1999999999999993</v>
      </c>
      <c r="K297" s="363">
        <v>8.65</v>
      </c>
      <c r="L297" s="363">
        <v>155.52000000000001</v>
      </c>
      <c r="M297" s="365">
        <v>4.8028250589572205E-2</v>
      </c>
      <c r="N297" s="355">
        <v>1.496</v>
      </c>
      <c r="O297" s="359">
        <v>5.9081081081081086</v>
      </c>
      <c r="P297" s="359">
        <v>1.9272349272349274</v>
      </c>
      <c r="Q297" s="355">
        <v>0</v>
      </c>
      <c r="R297" s="355">
        <v>74.810118916670177</v>
      </c>
    </row>
    <row r="298" spans="1:18" x14ac:dyDescent="0.3">
      <c r="A298" s="100">
        <v>258</v>
      </c>
      <c r="B298" s="362" t="s">
        <v>293</v>
      </c>
      <c r="E298" s="350" t="s">
        <v>126</v>
      </c>
      <c r="F298" s="351">
        <v>2021</v>
      </c>
      <c r="G298" s="363">
        <v>1.19</v>
      </c>
      <c r="H298" s="364"/>
      <c r="I298" s="363">
        <v>19.3</v>
      </c>
      <c r="J298" s="366">
        <v>-2.5</v>
      </c>
      <c r="K298" s="363">
        <v>8.35</v>
      </c>
      <c r="L298" s="363">
        <v>177.92000000000002</v>
      </c>
      <c r="M298" s="365">
        <v>2.6047380135048488E-3</v>
      </c>
      <c r="N298" s="355">
        <v>0.62549999999999994</v>
      </c>
      <c r="O298" s="359">
        <v>7.3570833333333336</v>
      </c>
      <c r="P298" s="359">
        <v>2.7795833333333335</v>
      </c>
      <c r="Q298" s="355">
        <v>0</v>
      </c>
      <c r="R298" s="355">
        <v>71.980634019796867</v>
      </c>
    </row>
    <row r="299" spans="1:18" x14ac:dyDescent="0.3">
      <c r="A299" s="100">
        <v>259</v>
      </c>
      <c r="B299" s="361" t="s">
        <v>293</v>
      </c>
      <c r="E299" s="350" t="s">
        <v>127</v>
      </c>
      <c r="F299" s="351">
        <v>2021</v>
      </c>
      <c r="G299" s="363">
        <v>1.5</v>
      </c>
      <c r="H299" s="364">
        <v>23.066666666666666</v>
      </c>
      <c r="I299" s="363">
        <v>18.5</v>
      </c>
      <c r="J299" s="366">
        <v>-4.5666666666666664</v>
      </c>
      <c r="K299" s="363">
        <v>7.8</v>
      </c>
      <c r="L299" s="363">
        <v>189.44</v>
      </c>
      <c r="M299" s="365">
        <v>-5.7797849462365592E-3</v>
      </c>
      <c r="N299" s="355">
        <v>0.48799999999999999</v>
      </c>
      <c r="O299" s="359">
        <v>6.6316406250000002</v>
      </c>
      <c r="P299" s="359">
        <v>4.2753906249999991</v>
      </c>
      <c r="Q299" s="355">
        <v>0</v>
      </c>
      <c r="R299" s="355">
        <v>76.318092958240769</v>
      </c>
    </row>
    <row r="300" spans="1:18" x14ac:dyDescent="0.3">
      <c r="A300" s="100">
        <v>260</v>
      </c>
      <c r="B300" s="362" t="s">
        <v>293</v>
      </c>
      <c r="E300" s="358" t="s">
        <v>128</v>
      </c>
      <c r="F300" s="351">
        <v>2021</v>
      </c>
      <c r="G300" s="363">
        <v>1.53</v>
      </c>
      <c r="H300" s="364"/>
      <c r="I300" s="363">
        <v>20.5</v>
      </c>
      <c r="J300" s="366">
        <v>-2.5666666666666664</v>
      </c>
      <c r="K300" s="363">
        <v>8.3000000000000007</v>
      </c>
      <c r="L300" s="363">
        <v>182.4</v>
      </c>
      <c r="M300" s="365">
        <v>1.9057961904761906E-2</v>
      </c>
      <c r="N300" s="355">
        <v>1.4410000000000001</v>
      </c>
      <c r="O300" s="359">
        <v>5.8221340388007059</v>
      </c>
      <c r="P300" s="359">
        <v>2.5432098765432096</v>
      </c>
      <c r="Q300" s="355">
        <v>0</v>
      </c>
      <c r="R300" s="355">
        <v>82.312813535822215</v>
      </c>
    </row>
    <row r="301" spans="1:18" x14ac:dyDescent="0.3">
      <c r="A301" s="100">
        <v>261</v>
      </c>
      <c r="B301" s="361" t="s">
        <v>293</v>
      </c>
      <c r="E301" s="350" t="s">
        <v>129</v>
      </c>
      <c r="F301" s="351">
        <v>2021</v>
      </c>
      <c r="G301" s="363">
        <v>1.2</v>
      </c>
      <c r="H301" s="364"/>
      <c r="I301" s="363">
        <v>30.2</v>
      </c>
      <c r="J301" s="366">
        <v>7.1333333333333329</v>
      </c>
      <c r="K301" s="364">
        <v>8.4</v>
      </c>
      <c r="L301" s="363">
        <v>191.36</v>
      </c>
      <c r="M301" s="365">
        <v>-5.0913123872862731E-3</v>
      </c>
      <c r="N301" s="355">
        <v>1.0349999999999999</v>
      </c>
      <c r="O301" s="359">
        <v>9.3479611650485435</v>
      </c>
      <c r="P301" s="359">
        <v>3.2807766990291265</v>
      </c>
      <c r="Q301" s="355">
        <v>0</v>
      </c>
      <c r="R301" s="355">
        <v>65.073372788141256</v>
      </c>
    </row>
    <row r="302" spans="1:18" x14ac:dyDescent="0.3">
      <c r="A302" s="100">
        <v>262</v>
      </c>
      <c r="B302" s="362" t="s">
        <v>293</v>
      </c>
      <c r="E302" s="350" t="s">
        <v>130</v>
      </c>
      <c r="F302" s="351">
        <v>2021</v>
      </c>
      <c r="G302" s="363">
        <v>1.6</v>
      </c>
      <c r="H302" s="364">
        <v>23.166666666666668</v>
      </c>
      <c r="I302" s="364">
        <v>30</v>
      </c>
      <c r="J302" s="366">
        <v>6.8333333333333321</v>
      </c>
      <c r="K302" s="364">
        <v>8.3000000000000007</v>
      </c>
      <c r="L302" s="364">
        <v>170.24</v>
      </c>
      <c r="M302" s="365">
        <v>1.0447373484702722E-2</v>
      </c>
      <c r="N302" s="355">
        <v>1.155</v>
      </c>
      <c r="O302" s="359">
        <v>9.1420600858369099</v>
      </c>
      <c r="P302" s="359">
        <v>3.6995708154506444</v>
      </c>
      <c r="Q302" s="355">
        <v>0</v>
      </c>
      <c r="R302" s="355">
        <v>68.970603379409198</v>
      </c>
    </row>
    <row r="303" spans="1:18" x14ac:dyDescent="0.3">
      <c r="A303" s="100">
        <v>263</v>
      </c>
      <c r="B303" s="361" t="s">
        <v>293</v>
      </c>
      <c r="E303" s="358" t="s">
        <v>131</v>
      </c>
      <c r="F303" s="351">
        <v>2021</v>
      </c>
      <c r="G303" s="363">
        <v>1.53</v>
      </c>
      <c r="H303" s="364"/>
      <c r="I303" s="363">
        <v>20.5</v>
      </c>
      <c r="J303" s="366">
        <v>-2.6666666666666679</v>
      </c>
      <c r="K303" s="364">
        <v>7.8</v>
      </c>
      <c r="L303" s="363">
        <v>182.4</v>
      </c>
      <c r="M303" s="365">
        <v>1.9889662292374048E-2</v>
      </c>
      <c r="N303" s="355">
        <v>1.4410000000000001</v>
      </c>
      <c r="O303" s="359">
        <v>6.6962837837837839</v>
      </c>
      <c r="P303" s="359">
        <v>1.7240990990990994</v>
      </c>
      <c r="Q303" s="355">
        <v>0</v>
      </c>
      <c r="R303" s="355">
        <v>74.27555420079095</v>
      </c>
    </row>
    <row r="304" spans="1:18" x14ac:dyDescent="0.3">
      <c r="A304" s="100">
        <v>264</v>
      </c>
      <c r="B304" s="362" t="s">
        <v>293</v>
      </c>
      <c r="E304" s="350" t="s">
        <v>132</v>
      </c>
      <c r="F304" s="351">
        <v>2021</v>
      </c>
      <c r="G304" s="363">
        <v>1.54</v>
      </c>
      <c r="H304" s="364"/>
      <c r="I304" s="364">
        <v>19</v>
      </c>
      <c r="J304" s="366">
        <v>-4.1666666666666679</v>
      </c>
      <c r="K304" s="364">
        <v>7.51</v>
      </c>
      <c r="L304" s="363">
        <v>156</v>
      </c>
      <c r="M304" s="365">
        <v>-1.4999999999999999E-2</v>
      </c>
      <c r="N304" s="359">
        <v>1.4E-2</v>
      </c>
      <c r="O304" s="359">
        <v>7.0603406326034071</v>
      </c>
      <c r="P304" s="359">
        <v>1.8661800486618008</v>
      </c>
      <c r="Q304" s="355">
        <v>0</v>
      </c>
      <c r="R304" s="355">
        <v>76.42094868454609</v>
      </c>
    </row>
    <row r="305" spans="1:18" x14ac:dyDescent="0.3">
      <c r="A305" s="100">
        <v>265</v>
      </c>
      <c r="B305" s="361" t="s">
        <v>293</v>
      </c>
      <c r="E305" s="350" t="s">
        <v>121</v>
      </c>
      <c r="F305" s="351">
        <v>2022</v>
      </c>
      <c r="G305" s="363">
        <v>1.22</v>
      </c>
      <c r="H305" s="364">
        <v>19.733333333333334</v>
      </c>
      <c r="I305" s="363">
        <v>18.100000000000001</v>
      </c>
      <c r="J305" s="366">
        <v>-1.6333333333333329</v>
      </c>
      <c r="K305" s="363">
        <v>8.43</v>
      </c>
      <c r="L305" s="363">
        <v>163.20000000000002</v>
      </c>
      <c r="M305" s="365">
        <v>1.395057294743059E-2</v>
      </c>
      <c r="N305" s="355">
        <v>1.6459999999999999</v>
      </c>
      <c r="O305" s="359">
        <v>7.6729702970297025</v>
      </c>
      <c r="P305" s="359">
        <v>1.0608910891089107</v>
      </c>
      <c r="Q305" s="355">
        <v>0</v>
      </c>
      <c r="R305" s="355">
        <v>76.857090884100103</v>
      </c>
    </row>
    <row r="306" spans="1:18" x14ac:dyDescent="0.3">
      <c r="A306" s="100">
        <v>266</v>
      </c>
      <c r="B306" s="362" t="s">
        <v>293</v>
      </c>
      <c r="E306" s="358" t="s">
        <v>122</v>
      </c>
      <c r="F306" s="351">
        <v>2022</v>
      </c>
      <c r="G306" s="363">
        <v>1.42</v>
      </c>
      <c r="H306" s="364"/>
      <c r="I306" s="363">
        <v>18.100000000000001</v>
      </c>
      <c r="J306" s="366">
        <v>-1.6333333333333329</v>
      </c>
      <c r="K306" s="363">
        <v>8.25</v>
      </c>
      <c r="L306" s="363">
        <v>156.80000000000001</v>
      </c>
      <c r="M306" s="365">
        <v>7.7355371900826447E-3</v>
      </c>
      <c r="N306" s="355">
        <v>1.6779999999999999</v>
      </c>
      <c r="O306" s="359">
        <v>8.3077352941176468</v>
      </c>
      <c r="P306" s="359">
        <v>3.0700000000000003</v>
      </c>
      <c r="Q306" s="355">
        <v>0</v>
      </c>
      <c r="R306" s="355">
        <v>76.857090884100103</v>
      </c>
    </row>
    <row r="307" spans="1:18" x14ac:dyDescent="0.3">
      <c r="A307" s="100">
        <v>267</v>
      </c>
      <c r="B307" s="361" t="s">
        <v>293</v>
      </c>
      <c r="E307" s="350" t="s">
        <v>123</v>
      </c>
      <c r="F307" s="351">
        <v>2022</v>
      </c>
      <c r="G307" s="363">
        <v>1.47</v>
      </c>
      <c r="H307" s="364"/>
      <c r="I307" s="363">
        <v>23</v>
      </c>
      <c r="J307" s="366">
        <v>3.2666666666666657</v>
      </c>
      <c r="K307" s="363">
        <v>7.79</v>
      </c>
      <c r="L307" s="363">
        <v>178.56</v>
      </c>
      <c r="M307" s="365">
        <v>1.8464567769477042E-2</v>
      </c>
      <c r="N307" s="355">
        <v>2.0419999999999998</v>
      </c>
      <c r="O307" s="359">
        <v>8.1999999999999993</v>
      </c>
      <c r="P307" s="359">
        <v>3.4000000000000004</v>
      </c>
      <c r="Q307" s="355">
        <v>0</v>
      </c>
      <c r="R307" s="355">
        <v>70.629676913058063</v>
      </c>
    </row>
    <row r="308" spans="1:18" x14ac:dyDescent="0.3">
      <c r="A308" s="100">
        <v>268</v>
      </c>
      <c r="B308" s="362" t="s">
        <v>293</v>
      </c>
      <c r="E308" s="350" t="s">
        <v>124</v>
      </c>
      <c r="F308" s="351">
        <v>2022</v>
      </c>
      <c r="G308" s="363">
        <v>1.58</v>
      </c>
      <c r="H308" s="364">
        <v>23.599999999999998</v>
      </c>
      <c r="I308" s="363">
        <v>29.2</v>
      </c>
      <c r="J308" s="366">
        <v>5.6000000000000014</v>
      </c>
      <c r="K308" s="363">
        <v>8.36</v>
      </c>
      <c r="L308" s="363">
        <v>169.6</v>
      </c>
      <c r="M308" s="365">
        <v>-1.2658109898140944E-3</v>
      </c>
      <c r="N308" s="355">
        <v>1.1240000000000001</v>
      </c>
      <c r="O308" s="359">
        <v>8.7999999999999989</v>
      </c>
      <c r="P308" s="359">
        <v>2.4</v>
      </c>
      <c r="Q308" s="355">
        <v>0</v>
      </c>
      <c r="R308" s="355">
        <v>71.532539731211386</v>
      </c>
    </row>
    <row r="309" spans="1:18" x14ac:dyDescent="0.3">
      <c r="A309" s="100">
        <v>269</v>
      </c>
      <c r="B309" s="361" t="s">
        <v>293</v>
      </c>
      <c r="E309" s="358" t="s">
        <v>125</v>
      </c>
      <c r="F309" s="351">
        <v>2022</v>
      </c>
      <c r="G309" s="363">
        <v>1.79</v>
      </c>
      <c r="H309" s="364"/>
      <c r="I309" s="363">
        <v>17.600000000000001</v>
      </c>
      <c r="J309" s="366">
        <v>-5.9999999999999964</v>
      </c>
      <c r="K309" s="363">
        <v>8.57</v>
      </c>
      <c r="L309" s="363">
        <v>156.80000000000001</v>
      </c>
      <c r="M309" s="365">
        <v>2.1639682539682546E-2</v>
      </c>
      <c r="N309" s="355">
        <v>2.2200000000000002</v>
      </c>
      <c r="O309" s="359">
        <v>6.5533632286995536</v>
      </c>
      <c r="P309" s="359">
        <v>3.6565022421524667</v>
      </c>
      <c r="Q309" s="355">
        <v>0</v>
      </c>
      <c r="R309" s="355">
        <v>66.709172196301211</v>
      </c>
    </row>
    <row r="310" spans="1:18" x14ac:dyDescent="0.3">
      <c r="A310" s="100">
        <v>270</v>
      </c>
      <c r="B310" s="362" t="s">
        <v>293</v>
      </c>
      <c r="E310" s="350" t="s">
        <v>126</v>
      </c>
      <c r="F310" s="351">
        <v>2022</v>
      </c>
      <c r="G310" s="363">
        <v>1.1200000000000001</v>
      </c>
      <c r="H310" s="364"/>
      <c r="I310" s="363">
        <v>24</v>
      </c>
      <c r="J310" s="366">
        <v>0.40000000000000213</v>
      </c>
      <c r="K310" s="363">
        <v>7.91</v>
      </c>
      <c r="L310" s="363">
        <v>189.44</v>
      </c>
      <c r="M310" s="365">
        <v>-1.2939670525378456E-3</v>
      </c>
      <c r="N310" s="355">
        <v>1.45</v>
      </c>
      <c r="O310" s="359">
        <v>7.5405639913232108</v>
      </c>
      <c r="P310" s="359">
        <v>2.5</v>
      </c>
      <c r="Q310" s="355">
        <v>0</v>
      </c>
      <c r="R310" s="355">
        <v>83.340088276142154</v>
      </c>
    </row>
    <row r="311" spans="1:18" x14ac:dyDescent="0.3">
      <c r="A311" s="100">
        <v>271</v>
      </c>
      <c r="B311" s="361" t="s">
        <v>293</v>
      </c>
      <c r="E311" s="350" t="s">
        <v>127</v>
      </c>
      <c r="F311" s="351">
        <v>2022</v>
      </c>
      <c r="G311" s="363">
        <v>1.24</v>
      </c>
      <c r="H311" s="364">
        <v>24.133333333333336</v>
      </c>
      <c r="I311" s="363">
        <v>19.8</v>
      </c>
      <c r="J311" s="366">
        <v>-4.3333333333333357</v>
      </c>
      <c r="K311" s="363">
        <v>8.3000000000000007</v>
      </c>
      <c r="L311" s="363">
        <v>218.88</v>
      </c>
      <c r="M311" s="365">
        <v>5.0230607853684744E-3</v>
      </c>
      <c r="N311" s="355">
        <v>1.423</v>
      </c>
      <c r="O311" s="359">
        <v>4.9874626865671647</v>
      </c>
      <c r="P311" s="359">
        <v>3.1003731343283585</v>
      </c>
      <c r="Q311" s="355">
        <v>0</v>
      </c>
      <c r="R311" s="355">
        <v>67.432785438704258</v>
      </c>
    </row>
    <row r="312" spans="1:18" x14ac:dyDescent="0.3">
      <c r="A312" s="100">
        <v>272</v>
      </c>
      <c r="B312" s="362" t="s">
        <v>293</v>
      </c>
      <c r="E312" s="358" t="s">
        <v>128</v>
      </c>
      <c r="F312" s="351">
        <v>2022</v>
      </c>
      <c r="G312" s="363">
        <v>1.76</v>
      </c>
      <c r="H312" s="364"/>
      <c r="I312" s="363">
        <v>20.5</v>
      </c>
      <c r="J312" s="366">
        <v>-3.6333333333333364</v>
      </c>
      <c r="K312" s="363">
        <v>8.41</v>
      </c>
      <c r="L312" s="363">
        <v>154.24</v>
      </c>
      <c r="M312" s="365">
        <v>-2.2318188787244161E-4</v>
      </c>
      <c r="N312" s="355">
        <v>1.095</v>
      </c>
      <c r="O312" s="359">
        <v>5.8169999999999993</v>
      </c>
      <c r="P312" s="359">
        <v>3.5509999999999993</v>
      </c>
      <c r="Q312" s="355">
        <v>0</v>
      </c>
      <c r="R312" s="355">
        <v>68.008818166644971</v>
      </c>
    </row>
    <row r="313" spans="1:18" x14ac:dyDescent="0.3">
      <c r="A313" s="100">
        <v>273</v>
      </c>
      <c r="B313" s="361" t="s">
        <v>293</v>
      </c>
      <c r="E313" s="350" t="s">
        <v>129</v>
      </c>
      <c r="F313" s="351">
        <v>2022</v>
      </c>
      <c r="G313" s="363">
        <v>1.35</v>
      </c>
      <c r="H313" s="364"/>
      <c r="I313" s="363">
        <v>32.1</v>
      </c>
      <c r="J313" s="366">
        <v>7.966666666666665</v>
      </c>
      <c r="K313" s="363">
        <v>8.3000000000000007</v>
      </c>
      <c r="L313" s="363">
        <v>175.36</v>
      </c>
      <c r="M313" s="365">
        <v>7.8783269961977195E-3</v>
      </c>
      <c r="N313" s="355">
        <v>1.5509999999999999</v>
      </c>
      <c r="O313" s="359">
        <v>9.0105566218809994</v>
      </c>
      <c r="P313" s="359">
        <v>4.5451055662188109</v>
      </c>
      <c r="Q313" s="355">
        <v>0</v>
      </c>
      <c r="R313" s="355">
        <v>67.700109893855199</v>
      </c>
    </row>
    <row r="314" spans="1:18" x14ac:dyDescent="0.3">
      <c r="A314" s="100">
        <v>274</v>
      </c>
      <c r="B314" s="362" t="s">
        <v>293</v>
      </c>
      <c r="E314" s="350" t="s">
        <v>130</v>
      </c>
      <c r="F314" s="351">
        <v>2022</v>
      </c>
      <c r="G314" s="363">
        <v>1.33</v>
      </c>
      <c r="H314" s="364">
        <v>23.466666666666669</v>
      </c>
      <c r="I314" s="364">
        <v>29.1</v>
      </c>
      <c r="J314" s="366">
        <v>5.6333333333333329</v>
      </c>
      <c r="K314" s="364">
        <v>8</v>
      </c>
      <c r="L314" s="364">
        <v>167.04</v>
      </c>
      <c r="M314" s="365">
        <v>5.8406113537117638E-4</v>
      </c>
      <c r="N314" s="355">
        <v>1.2569999999999999</v>
      </c>
      <c r="O314" s="359">
        <v>8.2801941747572823</v>
      </c>
      <c r="P314" s="359">
        <v>3.3508737864077665</v>
      </c>
      <c r="Q314" s="355">
        <v>0</v>
      </c>
      <c r="R314" s="355">
        <v>71.398186097657145</v>
      </c>
    </row>
    <row r="315" spans="1:18" x14ac:dyDescent="0.3">
      <c r="A315" s="100">
        <v>275</v>
      </c>
      <c r="B315" s="361" t="s">
        <v>293</v>
      </c>
      <c r="E315" s="358" t="s">
        <v>131</v>
      </c>
      <c r="F315" s="351">
        <v>2022</v>
      </c>
      <c r="G315" s="363">
        <v>0.99</v>
      </c>
      <c r="H315" s="364"/>
      <c r="I315" s="363">
        <v>22.3</v>
      </c>
      <c r="J315" s="366">
        <v>-1.1666666666666679</v>
      </c>
      <c r="K315" s="364">
        <v>7.66</v>
      </c>
      <c r="L315" s="363">
        <v>152.96</v>
      </c>
      <c r="M315" s="365">
        <v>-1.1168407310704962E-2</v>
      </c>
      <c r="N315" s="355">
        <v>1.0249999999999999</v>
      </c>
      <c r="O315" s="359">
        <v>7.3455913978494625</v>
      </c>
      <c r="P315" s="359">
        <v>4.8075185032258068</v>
      </c>
      <c r="Q315" s="355">
        <v>0</v>
      </c>
      <c r="R315" s="355">
        <v>75.934698152536242</v>
      </c>
    </row>
    <row r="316" spans="1:18" x14ac:dyDescent="0.3">
      <c r="A316" s="100">
        <v>276</v>
      </c>
      <c r="B316" s="362" t="s">
        <v>293</v>
      </c>
      <c r="E316" s="350" t="s">
        <v>132</v>
      </c>
      <c r="F316" s="351">
        <v>2022</v>
      </c>
      <c r="G316" s="363">
        <v>0.85</v>
      </c>
      <c r="H316" s="364"/>
      <c r="I316" s="364">
        <v>19</v>
      </c>
      <c r="J316" s="366">
        <v>-4.4666666666666686</v>
      </c>
      <c r="K316" s="364">
        <v>7.77</v>
      </c>
      <c r="L316" s="363">
        <v>155</v>
      </c>
      <c r="M316" s="365">
        <v>-1.9735135135135137E-2</v>
      </c>
      <c r="N316" s="359">
        <v>1.4E-2</v>
      </c>
      <c r="O316" s="359">
        <v>7.3309823677581862</v>
      </c>
      <c r="P316" s="359">
        <v>3.1890357682619639</v>
      </c>
      <c r="Q316" s="355">
        <v>0</v>
      </c>
      <c r="R316" s="355">
        <v>75.934698152536242</v>
      </c>
    </row>
    <row r="317" spans="1:18" x14ac:dyDescent="0.3">
      <c r="A317" s="100">
        <v>277</v>
      </c>
      <c r="B317" s="361" t="s">
        <v>293</v>
      </c>
      <c r="E317" s="350" t="s">
        <v>121</v>
      </c>
      <c r="F317" s="351">
        <v>2023</v>
      </c>
      <c r="G317" s="363">
        <v>1.6</v>
      </c>
      <c r="H317" s="364">
        <v>22.033333333333331</v>
      </c>
      <c r="I317" s="363">
        <v>18.100000000000001</v>
      </c>
      <c r="J317" s="366">
        <v>-3.93333333333333</v>
      </c>
      <c r="K317" s="363">
        <v>8.4600000000000009</v>
      </c>
      <c r="L317" s="363">
        <v>157.44</v>
      </c>
      <c r="M317" s="365">
        <v>9.8671101066731444E-3</v>
      </c>
      <c r="N317" s="355">
        <v>1.581</v>
      </c>
      <c r="O317" s="359">
        <v>6.2034653465346548</v>
      </c>
      <c r="P317" s="359">
        <v>1.0899999999999999</v>
      </c>
      <c r="Q317" s="355">
        <v>0</v>
      </c>
      <c r="R317" s="355">
        <v>73.402690426428819</v>
      </c>
    </row>
    <row r="318" spans="1:18" x14ac:dyDescent="0.3">
      <c r="A318" s="100">
        <v>278</v>
      </c>
      <c r="B318" s="362" t="s">
        <v>293</v>
      </c>
      <c r="E318" s="358" t="s">
        <v>122</v>
      </c>
      <c r="F318" s="351">
        <v>2023</v>
      </c>
      <c r="G318" s="363">
        <v>1.32</v>
      </c>
      <c r="H318" s="364"/>
      <c r="I318" s="363">
        <v>23</v>
      </c>
      <c r="J318" s="366">
        <v>0.96666666666666856</v>
      </c>
      <c r="K318" s="363">
        <v>7.97</v>
      </c>
      <c r="L318" s="363">
        <v>161.92000000000002</v>
      </c>
      <c r="M318" s="365">
        <v>2.5792071676105147E-2</v>
      </c>
      <c r="N318" s="355">
        <v>1.3779999999999999</v>
      </c>
      <c r="O318" s="359">
        <v>8.1253012048192783</v>
      </c>
      <c r="P318" s="359">
        <v>1.9</v>
      </c>
      <c r="Q318" s="355">
        <v>0</v>
      </c>
      <c r="R318" s="355">
        <v>80.442133243040615</v>
      </c>
    </row>
    <row r="319" spans="1:18" x14ac:dyDescent="0.3">
      <c r="A319" s="100">
        <v>279</v>
      </c>
      <c r="B319" s="361" t="s">
        <v>293</v>
      </c>
      <c r="E319" s="350" t="s">
        <v>123</v>
      </c>
      <c r="F319" s="351">
        <v>2023</v>
      </c>
      <c r="G319" s="363">
        <v>1.55</v>
      </c>
      <c r="H319" s="364"/>
      <c r="I319" s="363">
        <v>25</v>
      </c>
      <c r="J319" s="366">
        <v>2.9666666666666686</v>
      </c>
      <c r="K319" s="363">
        <v>7.88</v>
      </c>
      <c r="L319" s="363">
        <v>157.44</v>
      </c>
      <c r="M319" s="365">
        <v>7.8825896414342622E-3</v>
      </c>
      <c r="N319" s="355">
        <v>1.639</v>
      </c>
      <c r="O319" s="359">
        <v>9.312709832134292</v>
      </c>
      <c r="P319" s="359">
        <v>0.87</v>
      </c>
      <c r="Q319" s="355">
        <v>0</v>
      </c>
      <c r="R319" s="355">
        <v>75.698050604607062</v>
      </c>
    </row>
    <row r="320" spans="1:18" x14ac:dyDescent="0.3">
      <c r="A320" s="100">
        <v>280</v>
      </c>
      <c r="B320" s="362" t="s">
        <v>293</v>
      </c>
      <c r="E320" s="350" t="s">
        <v>124</v>
      </c>
      <c r="F320" s="351">
        <v>2023</v>
      </c>
      <c r="G320" s="363">
        <v>1.55</v>
      </c>
      <c r="H320" s="364">
        <v>22.7</v>
      </c>
      <c r="I320" s="363">
        <v>30.1</v>
      </c>
      <c r="J320" s="366">
        <v>7.4000000000000021</v>
      </c>
      <c r="K320" s="363">
        <v>8.1999999999999993</v>
      </c>
      <c r="L320" s="363">
        <v>157.44</v>
      </c>
      <c r="M320" s="365">
        <v>3.4520103238294929E-3</v>
      </c>
      <c r="N320" s="355">
        <v>1.5569999999999999</v>
      </c>
      <c r="O320" s="359">
        <v>9.8194583333333334</v>
      </c>
      <c r="P320" s="359">
        <v>4.0166666666666666</v>
      </c>
      <c r="Q320" s="355">
        <v>0</v>
      </c>
      <c r="R320" s="355">
        <v>68.536773866164552</v>
      </c>
    </row>
    <row r="321" spans="1:18" x14ac:dyDescent="0.3">
      <c r="A321" s="100">
        <v>281</v>
      </c>
      <c r="B321" s="361" t="s">
        <v>293</v>
      </c>
      <c r="E321" s="358" t="s">
        <v>125</v>
      </c>
      <c r="F321" s="351">
        <v>2023</v>
      </c>
      <c r="G321" s="363">
        <v>1.34</v>
      </c>
      <c r="H321" s="364"/>
      <c r="I321" s="363">
        <v>12.1</v>
      </c>
      <c r="J321" s="366">
        <v>-10.6</v>
      </c>
      <c r="K321" s="363">
        <v>8.69</v>
      </c>
      <c r="L321" s="363">
        <v>153.6</v>
      </c>
      <c r="M321" s="365">
        <v>1.3457619904767817E-2</v>
      </c>
      <c r="N321" s="355">
        <v>1.95</v>
      </c>
      <c r="O321" s="359">
        <v>3.6245283018867922</v>
      </c>
      <c r="P321" s="359">
        <v>0.77568134171907754</v>
      </c>
      <c r="Q321" s="355">
        <v>0</v>
      </c>
      <c r="R321" s="355">
        <v>65.929262460795826</v>
      </c>
    </row>
    <row r="322" spans="1:18" x14ac:dyDescent="0.3">
      <c r="A322" s="100">
        <v>282</v>
      </c>
      <c r="B322" s="362" t="s">
        <v>293</v>
      </c>
      <c r="E322" s="350" t="s">
        <v>126</v>
      </c>
      <c r="F322" s="351">
        <v>2023</v>
      </c>
      <c r="G322" s="363">
        <v>0.68</v>
      </c>
      <c r="H322" s="364"/>
      <c r="I322" s="363">
        <v>25.9</v>
      </c>
      <c r="J322" s="366">
        <v>3.1999999999999993</v>
      </c>
      <c r="K322" s="363">
        <v>8.2200000000000006</v>
      </c>
      <c r="L322" s="363">
        <v>154.24</v>
      </c>
      <c r="M322" s="365">
        <v>-2.5464919043947584E-3</v>
      </c>
      <c r="N322" s="355">
        <v>1.36</v>
      </c>
      <c r="O322" s="359">
        <v>7.4209199999999997</v>
      </c>
      <c r="P322" s="359">
        <v>1.54</v>
      </c>
      <c r="Q322" s="355">
        <v>0</v>
      </c>
      <c r="R322" s="355">
        <v>76.435884777815886</v>
      </c>
    </row>
    <row r="323" spans="1:18" x14ac:dyDescent="0.3">
      <c r="A323" s="100">
        <v>283</v>
      </c>
      <c r="B323" s="361" t="s">
        <v>293</v>
      </c>
      <c r="E323" s="350" t="s">
        <v>127</v>
      </c>
      <c r="F323" s="351">
        <v>2023</v>
      </c>
      <c r="G323" s="363">
        <v>2.42</v>
      </c>
      <c r="H323" s="364">
        <v>23.433333333333337</v>
      </c>
      <c r="I323" s="363">
        <v>19.600000000000001</v>
      </c>
      <c r="J323" s="366">
        <v>-3.8333333333333357</v>
      </c>
      <c r="K323" s="363">
        <v>7.78</v>
      </c>
      <c r="L323" s="363">
        <v>218.24</v>
      </c>
      <c r="M323" s="365">
        <v>2.7930982073265786E-2</v>
      </c>
      <c r="N323" s="355">
        <v>1.79</v>
      </c>
      <c r="O323" s="359">
        <v>4.8241721854304638</v>
      </c>
      <c r="P323" s="359">
        <v>2.5825165562913908</v>
      </c>
      <c r="Q323" s="355">
        <v>0</v>
      </c>
      <c r="R323" s="355">
        <v>65.287714021040614</v>
      </c>
    </row>
    <row r="324" spans="1:18" x14ac:dyDescent="0.3">
      <c r="A324" s="100">
        <v>284</v>
      </c>
      <c r="B324" s="362" t="s">
        <v>293</v>
      </c>
      <c r="E324" s="358" t="s">
        <v>128</v>
      </c>
      <c r="F324" s="351">
        <v>2023</v>
      </c>
      <c r="G324" s="363">
        <v>1.08</v>
      </c>
      <c r="H324" s="364"/>
      <c r="I324" s="363">
        <v>17.3</v>
      </c>
      <c r="J324" s="366">
        <v>-6.1333333333333364</v>
      </c>
      <c r="K324" s="364">
        <v>8.31</v>
      </c>
      <c r="L324" s="363">
        <v>148.47999999999999</v>
      </c>
      <c r="M324" s="365">
        <v>-6.1972678762006427E-3</v>
      </c>
      <c r="N324" s="355">
        <v>1.0329999999999999</v>
      </c>
      <c r="O324" s="359">
        <v>4.3737762237762237</v>
      </c>
      <c r="P324" s="359">
        <v>0.89937062937062939</v>
      </c>
      <c r="Q324" s="355">
        <v>0</v>
      </c>
      <c r="R324" s="355">
        <v>71.091991297116778</v>
      </c>
    </row>
    <row r="325" spans="1:18" x14ac:dyDescent="0.3">
      <c r="A325" s="100">
        <v>285</v>
      </c>
      <c r="B325" s="361" t="s">
        <v>293</v>
      </c>
      <c r="E325" s="350" t="s">
        <v>129</v>
      </c>
      <c r="F325" s="351">
        <v>2023</v>
      </c>
      <c r="G325" s="363">
        <v>1.22</v>
      </c>
      <c r="H325" s="364"/>
      <c r="I325" s="363">
        <v>33.4</v>
      </c>
      <c r="J325" s="366">
        <v>9.9666666666666615</v>
      </c>
      <c r="K325" s="363">
        <v>8</v>
      </c>
      <c r="L325" s="363">
        <v>169.6</v>
      </c>
      <c r="M325" s="365">
        <v>5.9775428749610227E-2</v>
      </c>
      <c r="N325" s="355">
        <v>2.3969999999999998</v>
      </c>
      <c r="O325" s="359">
        <v>9.2583877159308994</v>
      </c>
      <c r="P325" s="359">
        <v>1.2000000000000002</v>
      </c>
      <c r="Q325" s="355">
        <v>0</v>
      </c>
      <c r="R325" s="355">
        <v>74.766380437976068</v>
      </c>
    </row>
    <row r="326" spans="1:18" x14ac:dyDescent="0.3">
      <c r="A326" s="100">
        <v>286</v>
      </c>
      <c r="B326" s="362" t="s">
        <v>293</v>
      </c>
      <c r="E326" s="350" t="s">
        <v>130</v>
      </c>
      <c r="F326" s="351">
        <v>2023</v>
      </c>
      <c r="G326" s="363">
        <v>1.1399999999999999</v>
      </c>
      <c r="H326" s="364">
        <v>22.733333333333334</v>
      </c>
      <c r="I326" s="364">
        <v>24.2</v>
      </c>
      <c r="J326" s="366">
        <v>1.466666666666665</v>
      </c>
      <c r="K326" s="364">
        <v>8.44</v>
      </c>
      <c r="L326" s="364">
        <v>153.6</v>
      </c>
      <c r="M326" s="365">
        <v>9.5561248253376793E-3</v>
      </c>
      <c r="N326" s="355">
        <v>1.4259999999999999</v>
      </c>
      <c r="O326" s="359">
        <v>6.4697981651376146</v>
      </c>
      <c r="P326" s="359">
        <v>2.334715596330275</v>
      </c>
      <c r="Q326" s="355">
        <v>0</v>
      </c>
      <c r="R326" s="355">
        <v>74.766380437976068</v>
      </c>
    </row>
    <row r="327" spans="1:18" x14ac:dyDescent="0.3">
      <c r="A327" s="100">
        <v>287</v>
      </c>
      <c r="B327" s="361" t="s">
        <v>293</v>
      </c>
      <c r="E327" s="358" t="s">
        <v>131</v>
      </c>
      <c r="F327" s="351">
        <v>2023</v>
      </c>
      <c r="G327" s="363">
        <v>1.66</v>
      </c>
      <c r="H327" s="364"/>
      <c r="I327" s="363">
        <v>26</v>
      </c>
      <c r="J327" s="366">
        <v>3.2666666666666657</v>
      </c>
      <c r="K327" s="364">
        <v>7.5</v>
      </c>
      <c r="L327" s="363">
        <v>152.32</v>
      </c>
      <c r="M327" s="365">
        <v>-7.132318501170961E-3</v>
      </c>
      <c r="N327" s="355">
        <v>1.1100000000000001</v>
      </c>
      <c r="O327" s="359">
        <v>6.8397085610200365</v>
      </c>
      <c r="P327" s="359">
        <v>3.8203039292219625</v>
      </c>
      <c r="Q327" s="355">
        <v>0</v>
      </c>
      <c r="R327" s="355">
        <v>71.155769120943191</v>
      </c>
    </row>
    <row r="328" spans="1:18" x14ac:dyDescent="0.3">
      <c r="A328" s="100">
        <v>288</v>
      </c>
      <c r="B328" s="362" t="s">
        <v>293</v>
      </c>
      <c r="E328" s="350" t="s">
        <v>132</v>
      </c>
      <c r="F328" s="351">
        <v>2023</v>
      </c>
      <c r="G328" s="363">
        <v>0.97</v>
      </c>
      <c r="H328" s="364"/>
      <c r="I328" s="364">
        <v>18</v>
      </c>
      <c r="J328" s="366">
        <v>-4.7333333333333343</v>
      </c>
      <c r="K328" s="364">
        <v>7.44</v>
      </c>
      <c r="L328" s="364">
        <v>163.19999999999999</v>
      </c>
      <c r="M328" s="365">
        <v>-1.9436571428571428E-2</v>
      </c>
      <c r="N328" s="355">
        <v>2.3E-2</v>
      </c>
      <c r="O328" s="359">
        <v>5.595973154362416</v>
      </c>
      <c r="P328" s="359">
        <v>1.9202492809204221</v>
      </c>
      <c r="Q328" s="355">
        <v>0</v>
      </c>
      <c r="R328" s="355">
        <v>76.60644171339122</v>
      </c>
    </row>
    <row r="329" spans="1:18" x14ac:dyDescent="0.3">
      <c r="A329" s="100">
        <v>289</v>
      </c>
      <c r="B329" s="361" t="s">
        <v>293</v>
      </c>
      <c r="E329" s="350" t="s">
        <v>121</v>
      </c>
      <c r="F329" s="351">
        <v>2024</v>
      </c>
      <c r="G329" s="363">
        <v>1.74</v>
      </c>
      <c r="H329" s="364">
        <v>20.766666666666666</v>
      </c>
      <c r="I329" s="363">
        <v>17.899999999999999</v>
      </c>
      <c r="J329" s="366">
        <v>-2.8666666666666671</v>
      </c>
      <c r="K329" s="363">
        <v>8</v>
      </c>
      <c r="L329" s="363">
        <v>177.28</v>
      </c>
      <c r="M329" s="365">
        <v>5.5079254556625046E-3</v>
      </c>
      <c r="N329" s="355">
        <v>0.92400000000000004</v>
      </c>
      <c r="O329" s="359">
        <v>6.4904392764857874</v>
      </c>
      <c r="P329" s="359">
        <v>2.3749515023994086</v>
      </c>
      <c r="Q329" s="355">
        <v>0</v>
      </c>
      <c r="R329" s="355">
        <v>72.258764896777961</v>
      </c>
    </row>
    <row r="330" spans="1:18" x14ac:dyDescent="0.3">
      <c r="A330" s="100">
        <v>290</v>
      </c>
      <c r="B330" s="362" t="s">
        <v>293</v>
      </c>
      <c r="E330" s="358" t="s">
        <v>122</v>
      </c>
      <c r="F330" s="351">
        <v>2024</v>
      </c>
      <c r="G330" s="363">
        <v>0.89</v>
      </c>
      <c r="H330" s="364"/>
      <c r="I330" s="363">
        <v>21.5</v>
      </c>
      <c r="J330" s="366">
        <v>0.73333333333333428</v>
      </c>
      <c r="K330" s="363">
        <v>8.3800000000000008</v>
      </c>
      <c r="L330" s="363">
        <v>151.68</v>
      </c>
      <c r="M330" s="365">
        <v>3.7133550488599315E-3</v>
      </c>
      <c r="N330" s="355">
        <v>1.4</v>
      </c>
      <c r="O330" s="359">
        <v>7.9858666666666673</v>
      </c>
      <c r="P330" s="359">
        <v>3.4709461587301593</v>
      </c>
      <c r="Q330" s="355">
        <v>0</v>
      </c>
      <c r="R330" s="355">
        <v>78.976052449313073</v>
      </c>
    </row>
    <row r="331" spans="1:18" x14ac:dyDescent="0.3">
      <c r="A331" s="100">
        <v>291</v>
      </c>
      <c r="B331" s="361" t="s">
        <v>293</v>
      </c>
      <c r="E331" s="350" t="s">
        <v>123</v>
      </c>
      <c r="F331" s="351">
        <v>2024</v>
      </c>
      <c r="G331" s="363">
        <v>1.36</v>
      </c>
      <c r="H331" s="364"/>
      <c r="I331" s="363">
        <v>22.9</v>
      </c>
      <c r="J331" s="366">
        <v>2.1333333333333329</v>
      </c>
      <c r="K331" s="363">
        <v>8.31</v>
      </c>
      <c r="L331" s="363">
        <v>149.76</v>
      </c>
      <c r="M331" s="365">
        <v>1.0488599348534199E-2</v>
      </c>
      <c r="N331" s="355">
        <v>1.8</v>
      </c>
      <c r="O331" s="359">
        <v>8.4928533333333327</v>
      </c>
      <c r="P331" s="359">
        <v>3.7620775365079364</v>
      </c>
      <c r="Q331" s="355">
        <v>0</v>
      </c>
      <c r="R331" s="355">
        <v>69.121602484264201</v>
      </c>
    </row>
    <row r="332" spans="1:18" x14ac:dyDescent="0.3">
      <c r="A332" s="100">
        <v>292</v>
      </c>
      <c r="B332" s="362" t="s">
        <v>293</v>
      </c>
      <c r="E332" s="350" t="s">
        <v>124</v>
      </c>
      <c r="F332" s="351">
        <v>2024</v>
      </c>
      <c r="G332" s="363">
        <v>1.3</v>
      </c>
      <c r="H332" s="364">
        <v>24.099999999999998</v>
      </c>
      <c r="I332" s="363">
        <v>29.2</v>
      </c>
      <c r="J332" s="366">
        <v>5.1000000000000014</v>
      </c>
      <c r="K332" s="364">
        <v>8.1</v>
      </c>
      <c r="L332" s="363">
        <v>160.64000000000001</v>
      </c>
      <c r="M332" s="365">
        <v>-7.6919842829076632E-3</v>
      </c>
      <c r="N332" s="355">
        <v>1.1579999999999999</v>
      </c>
      <c r="O332" s="359">
        <v>8.9538396624472565</v>
      </c>
      <c r="P332" s="359">
        <v>3.2664444444444438</v>
      </c>
      <c r="Q332" s="355">
        <v>0</v>
      </c>
      <c r="R332" s="355">
        <v>71.524294005749823</v>
      </c>
    </row>
    <row r="333" spans="1:18" x14ac:dyDescent="0.3">
      <c r="A333" s="100">
        <v>293</v>
      </c>
      <c r="B333" s="361" t="s">
        <v>293</v>
      </c>
      <c r="E333" s="358" t="s">
        <v>125</v>
      </c>
      <c r="F333" s="351">
        <v>2024</v>
      </c>
      <c r="G333" s="363">
        <v>1.1299999999999999</v>
      </c>
      <c r="H333" s="364"/>
      <c r="I333" s="363">
        <v>18.100000000000001</v>
      </c>
      <c r="J333" s="366">
        <v>-5.9999999999999964</v>
      </c>
      <c r="K333" s="363">
        <v>8.6</v>
      </c>
      <c r="L333" s="363">
        <v>158.72</v>
      </c>
      <c r="M333" s="365">
        <v>2.5231935897435897E-2</v>
      </c>
      <c r="N333" s="355">
        <v>1.9410000000000001</v>
      </c>
      <c r="O333" s="359">
        <v>5.5396963123644261</v>
      </c>
      <c r="P333" s="359">
        <v>1.9445048590021696</v>
      </c>
      <c r="Q333" s="355">
        <v>0</v>
      </c>
      <c r="R333" s="355">
        <v>70.84785017074438</v>
      </c>
    </row>
    <row r="334" spans="1:18" x14ac:dyDescent="0.3">
      <c r="A334" s="100">
        <v>294</v>
      </c>
      <c r="B334" s="362" t="s">
        <v>293</v>
      </c>
      <c r="E334" s="350" t="s">
        <v>126</v>
      </c>
      <c r="F334" s="351">
        <v>2024</v>
      </c>
      <c r="G334" s="363">
        <v>1.83</v>
      </c>
      <c r="H334" s="364"/>
      <c r="I334" s="363">
        <v>25</v>
      </c>
      <c r="J334" s="366">
        <v>0.90000000000000213</v>
      </c>
      <c r="K334" s="363">
        <v>7.65</v>
      </c>
      <c r="L334" s="363">
        <v>157.44</v>
      </c>
      <c r="M334" s="365">
        <v>-6.2102186070157883E-4</v>
      </c>
      <c r="N334" s="355">
        <v>1.2769999999999999</v>
      </c>
      <c r="O334" s="359">
        <v>5.70420168067227</v>
      </c>
      <c r="P334" s="359">
        <v>3.4061064425770313</v>
      </c>
      <c r="Q334" s="355">
        <v>0</v>
      </c>
      <c r="R334" s="355">
        <v>76.396016407929068</v>
      </c>
    </row>
    <row r="335" spans="1:18" x14ac:dyDescent="0.3">
      <c r="A335" s="100">
        <v>295</v>
      </c>
      <c r="B335" s="361" t="s">
        <v>293</v>
      </c>
      <c r="E335" s="350" t="s">
        <v>127</v>
      </c>
      <c r="F335" s="351">
        <v>2024</v>
      </c>
      <c r="G335" s="364">
        <v>1.43</v>
      </c>
      <c r="H335" s="364">
        <v>25.933333333333334</v>
      </c>
      <c r="I335" s="363">
        <v>18.8</v>
      </c>
      <c r="J335" s="366">
        <v>-7.1333333333333329</v>
      </c>
      <c r="K335" s="363">
        <v>8.0299999999999994</v>
      </c>
      <c r="L335" s="363">
        <v>152.32</v>
      </c>
      <c r="M335" s="365">
        <v>3.4460108160661113E-2</v>
      </c>
      <c r="N335" s="355">
        <v>1.875</v>
      </c>
      <c r="O335" s="359">
        <v>4.480891719745224</v>
      </c>
      <c r="P335" s="359">
        <v>1.1046679031847142</v>
      </c>
      <c r="Q335" s="355">
        <v>0</v>
      </c>
      <c r="R335" s="355">
        <v>69.809492779590997</v>
      </c>
    </row>
    <row r="336" spans="1:18" x14ac:dyDescent="0.3">
      <c r="A336" s="100">
        <v>296</v>
      </c>
      <c r="B336" s="362" t="s">
        <v>293</v>
      </c>
      <c r="E336" s="358" t="s">
        <v>128</v>
      </c>
      <c r="F336" s="351">
        <v>2024</v>
      </c>
      <c r="G336" s="363">
        <v>1.98</v>
      </c>
      <c r="H336" s="364"/>
      <c r="I336" s="363">
        <v>29</v>
      </c>
      <c r="J336" s="366">
        <v>3.0666666666666664</v>
      </c>
      <c r="K336" s="364">
        <v>8.3000000000000007</v>
      </c>
      <c r="L336" s="363">
        <v>140</v>
      </c>
      <c r="M336" s="365">
        <v>3.2419906023067047E-3</v>
      </c>
      <c r="N336" s="355">
        <v>3.39</v>
      </c>
      <c r="O336" s="359">
        <v>6.4532695374800637</v>
      </c>
      <c r="P336" s="359">
        <v>2.8429856459330147</v>
      </c>
      <c r="Q336" s="355">
        <v>0</v>
      </c>
      <c r="R336" s="355">
        <v>69.809492779590997</v>
      </c>
    </row>
    <row r="337" spans="1:18" x14ac:dyDescent="0.3">
      <c r="A337" s="100">
        <v>297</v>
      </c>
      <c r="B337" s="361" t="s">
        <v>293</v>
      </c>
      <c r="E337" s="350" t="s">
        <v>129</v>
      </c>
      <c r="F337" s="351">
        <v>2024</v>
      </c>
      <c r="G337" s="363">
        <v>1.06</v>
      </c>
      <c r="H337" s="364"/>
      <c r="I337" s="364">
        <v>30</v>
      </c>
      <c r="J337" s="366">
        <v>4.0666666666666664</v>
      </c>
      <c r="K337" s="364">
        <v>8.34</v>
      </c>
      <c r="L337" s="363">
        <v>168.32</v>
      </c>
      <c r="M337" s="365">
        <v>-8.3173002990175136E-3</v>
      </c>
      <c r="N337" s="355">
        <v>1.704</v>
      </c>
      <c r="O337" s="359">
        <v>6.6688995215310998</v>
      </c>
      <c r="P337" s="359">
        <v>2.9755023923444979</v>
      </c>
      <c r="Q337" s="355">
        <v>0</v>
      </c>
      <c r="R337" s="355">
        <v>71.615641866932009</v>
      </c>
    </row>
    <row r="338" spans="1:18" x14ac:dyDescent="0.3">
      <c r="A338" s="100">
        <v>298</v>
      </c>
      <c r="B338" s="362" t="s">
        <v>293</v>
      </c>
      <c r="E338" s="350" t="s">
        <v>130</v>
      </c>
      <c r="F338" s="351">
        <v>2024</v>
      </c>
      <c r="G338" s="363">
        <v>0.87</v>
      </c>
      <c r="H338" s="364">
        <v>22.433333333333334</v>
      </c>
      <c r="I338" s="364">
        <v>24.2</v>
      </c>
      <c r="J338" s="366">
        <v>1.7666666666666657</v>
      </c>
      <c r="K338" s="364">
        <v>7.54</v>
      </c>
      <c r="L338" s="364">
        <v>151.04</v>
      </c>
      <c r="M338" s="365">
        <v>5.7520125457396765E-3</v>
      </c>
      <c r="N338" s="359">
        <v>1.3460000000000001</v>
      </c>
      <c r="O338" s="359">
        <v>6.3796428571428576</v>
      </c>
      <c r="P338" s="359">
        <v>2.2000000000000002</v>
      </c>
      <c r="Q338" s="355">
        <v>0</v>
      </c>
      <c r="R338" s="355">
        <v>77.946581978145659</v>
      </c>
    </row>
    <row r="339" spans="1:18" x14ac:dyDescent="0.3">
      <c r="A339" s="100">
        <v>299</v>
      </c>
      <c r="B339" s="361" t="s">
        <v>293</v>
      </c>
      <c r="E339" s="358" t="s">
        <v>131</v>
      </c>
      <c r="F339" s="351">
        <v>2024</v>
      </c>
      <c r="G339" s="363">
        <v>0.86</v>
      </c>
      <c r="H339" s="364"/>
      <c r="I339" s="363">
        <v>24.1</v>
      </c>
      <c r="J339" s="366">
        <v>1.6666666666666679</v>
      </c>
      <c r="K339" s="363">
        <v>8.4600000000000009</v>
      </c>
      <c r="L339" s="363">
        <v>158.08000000000001</v>
      </c>
      <c r="M339" s="365">
        <v>-8.4887728459530024E-3</v>
      </c>
      <c r="N339" s="355">
        <v>1.3360000000000001</v>
      </c>
      <c r="O339" s="359">
        <v>7.922365591397849</v>
      </c>
      <c r="P339" s="359">
        <v>1.2000000000000002</v>
      </c>
      <c r="Q339" s="355">
        <v>0</v>
      </c>
      <c r="R339" s="355">
        <v>77.842370275519784</v>
      </c>
    </row>
    <row r="340" spans="1:18" x14ac:dyDescent="0.3">
      <c r="A340" s="100">
        <v>300</v>
      </c>
      <c r="B340" s="362" t="s">
        <v>293</v>
      </c>
      <c r="E340" s="350" t="s">
        <v>132</v>
      </c>
      <c r="F340" s="351">
        <v>2024</v>
      </c>
      <c r="G340" s="363">
        <v>0.93</v>
      </c>
      <c r="H340" s="364"/>
      <c r="I340" s="363">
        <v>19</v>
      </c>
      <c r="J340" s="366">
        <v>-3.4333333333333336</v>
      </c>
      <c r="K340" s="364">
        <v>7.67</v>
      </c>
      <c r="L340" s="364">
        <v>157.4</v>
      </c>
      <c r="M340" s="365">
        <v>-1.9318918918918918E-2</v>
      </c>
      <c r="N340" s="355">
        <v>3.5999999999999997E-2</v>
      </c>
      <c r="O340" s="359">
        <v>7.3309823677581862</v>
      </c>
      <c r="P340" s="359">
        <v>3.1890357682619639</v>
      </c>
      <c r="Q340" s="355">
        <v>0</v>
      </c>
      <c r="R340" s="355">
        <v>75.236169578245239</v>
      </c>
    </row>
  </sheetData>
  <mergeCells count="34">
    <mergeCell ref="H20:H22"/>
    <mergeCell ref="E1:L1"/>
    <mergeCell ref="A2:A4"/>
    <mergeCell ref="B2:B4"/>
    <mergeCell ref="C2:C4"/>
    <mergeCell ref="D2:E2"/>
    <mergeCell ref="K2:K3"/>
    <mergeCell ref="H5:H7"/>
    <mergeCell ref="H8:H10"/>
    <mergeCell ref="H11:H13"/>
    <mergeCell ref="H14:H16"/>
    <mergeCell ref="H17:H19"/>
    <mergeCell ref="H56:H58"/>
    <mergeCell ref="H23:H25"/>
    <mergeCell ref="H26:H28"/>
    <mergeCell ref="H29:H31"/>
    <mergeCell ref="H32:H34"/>
    <mergeCell ref="H35:H37"/>
    <mergeCell ref="H38:H40"/>
    <mergeCell ref="H41:H43"/>
    <mergeCell ref="H44:H46"/>
    <mergeCell ref="H47:H49"/>
    <mergeCell ref="H50:H52"/>
    <mergeCell ref="H53:H55"/>
    <mergeCell ref="H77:H79"/>
    <mergeCell ref="H80:H82"/>
    <mergeCell ref="H83:H85"/>
    <mergeCell ref="H86:H88"/>
    <mergeCell ref="H59:H61"/>
    <mergeCell ref="H62:H64"/>
    <mergeCell ref="H65:H67"/>
    <mergeCell ref="H68:H70"/>
    <mergeCell ref="H71:H73"/>
    <mergeCell ref="H74:H76"/>
  </mergeCells>
  <printOptions horizontalCentered="1"/>
  <pageMargins left="0.31496062992125984" right="0.35433070866141736" top="0.78740157480314965" bottom="0.78740157480314965" header="0.31496062992125984" footer="0.31496062992125984"/>
  <pageSetup scale="58" fitToHeight="0" orientation="landscape" r:id="rId1"/>
  <headerFooter alignWithMargins="0"/>
  <rowBreaks count="2" manualBreakCount="2">
    <brk id="48" max="17" man="1"/>
    <brk id="64" max="1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87"/>
  <sheetViews>
    <sheetView view="pageBreakPreview" topLeftCell="J1" zoomScaleNormal="75" zoomScaleSheetLayoutView="100" workbookViewId="0">
      <selection activeCell="P5" sqref="P5"/>
    </sheetView>
  </sheetViews>
  <sheetFormatPr defaultColWidth="8.88671875" defaultRowHeight="15.6" x14ac:dyDescent="0.3"/>
  <cols>
    <col min="1" max="1" width="4.6640625" style="93" customWidth="1"/>
    <col min="2" max="2" width="5.6640625" style="93" bestFit="1" customWidth="1"/>
    <col min="3" max="3" width="15.33203125" style="93" customWidth="1"/>
    <col min="4" max="4" width="8.44140625" style="93" customWidth="1"/>
    <col min="5" max="5" width="14.44140625" style="88" customWidth="1"/>
    <col min="6" max="6" width="13.6640625" style="89" customWidth="1"/>
    <col min="7" max="7" width="12.6640625" style="92" customWidth="1"/>
    <col min="8" max="8" width="15.109375" style="92" customWidth="1"/>
    <col min="9" max="10" width="12.6640625" style="92" customWidth="1"/>
    <col min="11" max="11" width="13.88671875" style="92" customWidth="1"/>
    <col min="12" max="12" width="11.5546875" style="75" bestFit="1" customWidth="1"/>
    <col min="13" max="13" width="14.6640625" style="75" customWidth="1"/>
    <col min="14" max="14" width="15" style="75" customWidth="1"/>
    <col min="15" max="15" width="12.44140625" style="75" customWidth="1"/>
    <col min="16" max="16" width="22" style="75" customWidth="1"/>
    <col min="17" max="18" width="8.88671875" style="75"/>
    <col min="19" max="19" width="16.44140625" style="75" customWidth="1"/>
    <col min="20" max="20" width="12.44140625" style="75" customWidth="1"/>
    <col min="21" max="16384" width="8.88671875" style="75"/>
  </cols>
  <sheetData>
    <row r="1" spans="1:20" ht="23.25" customHeight="1" x14ac:dyDescent="0.25">
      <c r="A1" s="76"/>
      <c r="B1" s="76"/>
      <c r="C1" s="76"/>
      <c r="D1" s="76"/>
      <c r="E1" s="320"/>
      <c r="F1" s="321"/>
      <c r="G1" s="321"/>
      <c r="H1" s="321"/>
      <c r="I1" s="321"/>
      <c r="J1" s="321"/>
      <c r="K1" s="78"/>
    </row>
    <row r="2" spans="1:20" ht="66" customHeight="1" x14ac:dyDescent="0.25">
      <c r="A2" s="322" t="s">
        <v>146</v>
      </c>
      <c r="B2" s="322" t="s">
        <v>137</v>
      </c>
      <c r="C2" s="322" t="s">
        <v>2</v>
      </c>
      <c r="D2" s="322" t="s">
        <v>147</v>
      </c>
      <c r="E2" s="322"/>
      <c r="F2" s="259" t="s">
        <v>133</v>
      </c>
      <c r="G2" s="255" t="s">
        <v>278</v>
      </c>
      <c r="H2" s="271" t="s">
        <v>279</v>
      </c>
      <c r="I2" s="274" t="s">
        <v>10</v>
      </c>
      <c r="J2" s="255" t="s">
        <v>280</v>
      </c>
      <c r="K2" s="261" t="s">
        <v>286</v>
      </c>
      <c r="L2" s="261" t="s">
        <v>281</v>
      </c>
      <c r="M2" s="261" t="s">
        <v>282</v>
      </c>
      <c r="N2" s="261" t="s">
        <v>283</v>
      </c>
      <c r="O2" s="261" t="s">
        <v>284</v>
      </c>
      <c r="P2" s="313" t="s">
        <v>148</v>
      </c>
    </row>
    <row r="3" spans="1:20" ht="66" customHeight="1" x14ac:dyDescent="0.25">
      <c r="A3" s="322"/>
      <c r="B3" s="322"/>
      <c r="C3" s="322"/>
      <c r="D3" s="256"/>
      <c r="E3" s="268"/>
      <c r="F3" s="269"/>
      <c r="G3" s="263">
        <v>0.16</v>
      </c>
      <c r="H3" s="272">
        <v>0.12</v>
      </c>
      <c r="I3" s="304">
        <v>0.03</v>
      </c>
      <c r="J3" s="263">
        <v>0.03</v>
      </c>
      <c r="K3" s="266">
        <v>0.08</v>
      </c>
      <c r="L3" s="266">
        <v>0.08</v>
      </c>
      <c r="M3" s="266">
        <v>0.2</v>
      </c>
      <c r="N3" s="266">
        <v>0.12</v>
      </c>
      <c r="O3" s="266">
        <v>0.16</v>
      </c>
      <c r="P3" s="314"/>
    </row>
    <row r="4" spans="1:20" ht="36" customHeight="1" x14ac:dyDescent="0.25">
      <c r="A4" s="322"/>
      <c r="B4" s="322"/>
      <c r="C4" s="322"/>
      <c r="D4" s="257" t="s">
        <v>136</v>
      </c>
      <c r="E4" s="260" t="s">
        <v>134</v>
      </c>
      <c r="F4" s="239" t="s">
        <v>135</v>
      </c>
      <c r="G4" s="263"/>
      <c r="H4" s="263"/>
      <c r="I4" s="275" t="s">
        <v>204</v>
      </c>
      <c r="J4" s="276" t="s">
        <v>205</v>
      </c>
      <c r="K4" s="277" t="s">
        <v>207</v>
      </c>
      <c r="L4" s="277" t="s">
        <v>208</v>
      </c>
      <c r="M4" s="277" t="s">
        <v>209</v>
      </c>
      <c r="N4" s="278" t="s">
        <v>210</v>
      </c>
      <c r="O4" s="277" t="s">
        <v>206</v>
      </c>
      <c r="P4" s="315"/>
    </row>
    <row r="5" spans="1:20" ht="15" customHeight="1" x14ac:dyDescent="0.3">
      <c r="A5" s="270">
        <v>1</v>
      </c>
      <c r="B5" s="251" t="s">
        <v>145</v>
      </c>
      <c r="C5" s="258" t="s">
        <v>235</v>
      </c>
      <c r="D5" s="258"/>
      <c r="E5" s="240" t="s">
        <v>121</v>
      </c>
      <c r="F5" s="236">
        <v>2018</v>
      </c>
      <c r="G5" s="298">
        <f>IF(results!G5&lt;=5,(1-(results!G5/5))*100,0)</f>
        <v>0</v>
      </c>
      <c r="H5" s="114">
        <f>IF(ABS(results!J5)&lt;=2,(1-(ABS(results!J5)/2))*100,0)</f>
        <v>2.0833333333333925</v>
      </c>
      <c r="I5" s="114">
        <f>IF(results!K5&lt;=results!K5&gt;=8.5,(100-(ABS(results!K5-7.5)/1)*100),0)</f>
        <v>70.5</v>
      </c>
      <c r="J5" s="114">
        <f>IF(results!L5&lt;=500,(1-(results!L5/500))*100,0)</f>
        <v>0</v>
      </c>
      <c r="K5" s="114">
        <f>IF(results!M5&lt;=2,(1-(results!M5/2))*100,0)</f>
        <v>80.618750000000006</v>
      </c>
      <c r="L5" s="114">
        <f>IF(results!N5&lt;=8.825,(1-(results!N5/8.825))*100,0)</f>
        <v>0</v>
      </c>
      <c r="M5" s="114">
        <f>IF(results!O5&gt;=6,100,results!O5/6*100)</f>
        <v>100</v>
      </c>
      <c r="N5" s="114">
        <f>IF(results!P5&lt;=6,(1-(results!P5/6))*100,0)</f>
        <v>18.333333333333325</v>
      </c>
      <c r="O5" s="114">
        <f>IF(results!Q5&lt;=10,(1-(results!Q5/10))*100,0)</f>
        <v>0</v>
      </c>
      <c r="P5" s="305">
        <f>(G5*G3)+(H5*H3)+(I5*I3)+(J5*J3)+(K5*K3)+(L5*L3)+(M5*M3)+(N5*N3)+(O5*O3)</f>
        <v>31.014500000000009</v>
      </c>
      <c r="T5" s="75" t="s">
        <v>285</v>
      </c>
    </row>
    <row r="6" spans="1:20" ht="15" customHeight="1" x14ac:dyDescent="0.25">
      <c r="A6" s="100">
        <v>2</v>
      </c>
      <c r="B6" s="251" t="s">
        <v>145</v>
      </c>
      <c r="C6" s="258" t="s">
        <v>236</v>
      </c>
      <c r="D6" s="258"/>
      <c r="E6" s="241" t="s">
        <v>122</v>
      </c>
      <c r="F6" s="236">
        <v>2018</v>
      </c>
      <c r="G6" s="298">
        <f>IF(results!G6&lt;=5,(1-(results!G6/5))*100,0)</f>
        <v>0</v>
      </c>
      <c r="H6" s="114">
        <f>IF(ABS(results!J6)&lt;=2,(1-(ABS(results!J6)/2))*100,0)</f>
        <v>59.583333333333321</v>
      </c>
      <c r="I6" s="114">
        <f>IF(results!K6&lt;=results!K6&gt;=8.5,(100-(ABS(results!K6-7.5)/1)*100),0)</f>
        <v>91.000000000000014</v>
      </c>
      <c r="J6" s="114">
        <f>IF(results!L6&lt;=500,(1-(results!L6/500))*100,0)</f>
        <v>4.6400000000000112</v>
      </c>
      <c r="K6" s="114">
        <f>IF(results!M6&lt;=2,(1-(results!M6/2))*100,0)</f>
        <v>68.947500000000005</v>
      </c>
      <c r="L6" s="114">
        <f>IF(results!N6&lt;=8.825,(1-(results!N6/8.825))*100,0)</f>
        <v>11.551558073654377</v>
      </c>
      <c r="M6" s="114">
        <f>IF(results!O6&gt;=6,100,results!O6/6*100)</f>
        <v>100</v>
      </c>
      <c r="N6" s="114">
        <f>IF(results!P6&lt;=6,(1-(results!P6/6))*100,0)</f>
        <v>36.666666666666671</v>
      </c>
      <c r="O6" s="114">
        <f>IF(results!Q6&lt;=10,(1-(results!Q6/10))*100,0)</f>
        <v>0</v>
      </c>
      <c r="P6" s="305"/>
      <c r="S6" s="75" t="s">
        <v>278</v>
      </c>
      <c r="T6" s="306">
        <v>0.16</v>
      </c>
    </row>
    <row r="7" spans="1:20" ht="15" customHeight="1" x14ac:dyDescent="0.3">
      <c r="A7" s="100">
        <v>3</v>
      </c>
      <c r="B7" s="251" t="s">
        <v>145</v>
      </c>
      <c r="C7" s="258" t="s">
        <v>237</v>
      </c>
      <c r="D7" s="258"/>
      <c r="E7" s="240" t="s">
        <v>123</v>
      </c>
      <c r="F7" s="236">
        <v>2018</v>
      </c>
      <c r="G7" s="298">
        <f>IF(results!G7&lt;=5,(1-(results!G7/5))*100,0)</f>
        <v>0</v>
      </c>
      <c r="H7" s="114">
        <f>IF(ABS(results!J7)&lt;=2,(1-(ABS(results!J7)/2))*100,0)</f>
        <v>0</v>
      </c>
      <c r="I7" s="114">
        <f>IF(results!K7&lt;=results!K7&gt;=8.5,(100-(ABS(results!K7-7.5)/1)*100),0)</f>
        <v>86.249999999999986</v>
      </c>
      <c r="J7" s="114">
        <f>IF(results!L7&lt;=500,(1-(results!L7/500))*100,0)</f>
        <v>5.3599999999999977</v>
      </c>
      <c r="K7" s="114">
        <f>IF(results!M7&lt;=2,(1-(results!M7/2))*100,0)</f>
        <v>81.025000000000006</v>
      </c>
      <c r="L7" s="114">
        <f>IF(results!N7&lt;=8.825,(1-(results!N7/8.825))*100,0)</f>
        <v>31.075070821529739</v>
      </c>
      <c r="M7" s="114">
        <f>IF(results!O7&gt;=6,100,results!O7/6*100)</f>
        <v>100</v>
      </c>
      <c r="N7" s="114">
        <f>IF(results!P7&lt;=6,(1-(results!P7/6))*100,0)</f>
        <v>26.666666666666661</v>
      </c>
      <c r="O7" s="114">
        <f>IF(results!Q7&lt;=10,(1-(results!Q7/10))*100,0)</f>
        <v>0</v>
      </c>
      <c r="P7" s="305"/>
      <c r="S7" s="75" t="s">
        <v>279</v>
      </c>
      <c r="T7" s="306">
        <v>0.12</v>
      </c>
    </row>
    <row r="8" spans="1:20" ht="15" customHeight="1" x14ac:dyDescent="0.3">
      <c r="A8" s="100">
        <v>3</v>
      </c>
      <c r="B8" s="251" t="s">
        <v>145</v>
      </c>
      <c r="C8" s="258" t="s">
        <v>237</v>
      </c>
      <c r="D8" s="258"/>
      <c r="E8" s="240" t="s">
        <v>124</v>
      </c>
      <c r="F8" s="236">
        <v>2018</v>
      </c>
      <c r="G8" s="298">
        <f>IF(results!G8&lt;=5,(1-(results!G8/5))*100,0)</f>
        <v>0</v>
      </c>
      <c r="H8" s="114">
        <f>IF(ABS(results!J8)&lt;=2,(1-(ABS(results!J8)/2))*100,0)</f>
        <v>72.083333333333144</v>
      </c>
      <c r="I8" s="114">
        <f>IF(results!K8&lt;=results!K8&gt;=8.5,(100-(ABS(results!K8-7.5)/1)*100),0)</f>
        <v>60.499999999999957</v>
      </c>
      <c r="J8" s="114">
        <f>IF(results!L8&lt;=500,(1-(results!L8/500))*100,0)</f>
        <v>14.000000000000002</v>
      </c>
      <c r="K8" s="114">
        <f>IF(results!M8&lt;=2,(1-(results!M8/2))*100,0)</f>
        <v>85.834999999999994</v>
      </c>
      <c r="L8" s="114">
        <f>IF(results!N8&lt;=8.825,(1-(results!N8/8.825))*100,0)</f>
        <v>0</v>
      </c>
      <c r="M8" s="114">
        <f>IF(results!O8&gt;=6,100,results!O8/6*100)</f>
        <v>100</v>
      </c>
      <c r="N8" s="114">
        <f>IF(results!P8&lt;=6,(1-(results!P8/6))*100,0)</f>
        <v>0</v>
      </c>
      <c r="O8" s="114">
        <f>IF(results!Q8&lt;=10,(1-(results!Q8/10))*100,0)</f>
        <v>0</v>
      </c>
      <c r="P8" s="305"/>
      <c r="S8" s="75" t="s">
        <v>10</v>
      </c>
      <c r="T8" s="306">
        <v>0.03</v>
      </c>
    </row>
    <row r="9" spans="1:20" ht="15" customHeight="1" x14ac:dyDescent="0.25">
      <c r="A9" s="100">
        <v>5</v>
      </c>
      <c r="B9" s="251" t="s">
        <v>145</v>
      </c>
      <c r="C9" s="258" t="s">
        <v>239</v>
      </c>
      <c r="D9" s="258"/>
      <c r="E9" s="241" t="s">
        <v>125</v>
      </c>
      <c r="F9" s="236">
        <v>2018</v>
      </c>
      <c r="G9" s="298">
        <f>IF(results!G9&lt;=5,(1-(results!G9/5))*100,0)</f>
        <v>0</v>
      </c>
      <c r="H9" s="114">
        <f>IF(ABS(results!J9)&lt;=2,(1-(ABS(results!J9)/2))*100,0)</f>
        <v>65.833333333333144</v>
      </c>
      <c r="I9" s="114">
        <f>IF(results!K9&lt;=results!K9&gt;=8.5,(100-(ABS(results!K9-7.5)/1)*100),0)</f>
        <v>78.000000000000028</v>
      </c>
      <c r="J9" s="114">
        <f>IF(results!L9&lt;=500,(1-(results!L9/500))*100,0)</f>
        <v>25.879999999999992</v>
      </c>
      <c r="K9" s="114">
        <f>IF(results!M9&lt;=2,(1-(results!M9/2))*100,0)</f>
        <v>85.272499999999994</v>
      </c>
      <c r="L9" s="114">
        <f>IF(results!N9&lt;=8.825,(1-(results!N9/8.825))*100,0)</f>
        <v>8.4294617563739358</v>
      </c>
      <c r="M9" s="114">
        <f>IF(results!O9&gt;=6,100,results!O9/6*100)</f>
        <v>100</v>
      </c>
      <c r="N9" s="114">
        <f>IF(results!P9&lt;=6,(1-(results!P9/6))*100,0)</f>
        <v>3.3333333333333215</v>
      </c>
      <c r="O9" s="114">
        <f>IF(results!Q9&lt;=10,(1-(results!Q9/10))*100,0)</f>
        <v>0</v>
      </c>
      <c r="P9" s="305"/>
      <c r="S9" s="75" t="s">
        <v>280</v>
      </c>
      <c r="T9" s="306">
        <v>0.03</v>
      </c>
    </row>
    <row r="10" spans="1:20" ht="15" customHeight="1" x14ac:dyDescent="0.3">
      <c r="A10" s="100">
        <v>6</v>
      </c>
      <c r="B10" s="251" t="s">
        <v>145</v>
      </c>
      <c r="C10" s="258" t="s">
        <v>240</v>
      </c>
      <c r="D10" s="258"/>
      <c r="E10" s="240" t="s">
        <v>126</v>
      </c>
      <c r="F10" s="236">
        <v>2018</v>
      </c>
      <c r="G10" s="298">
        <f>IF(results!G10&lt;=5,(1-(results!G10/5))*100,0)</f>
        <v>0</v>
      </c>
      <c r="H10" s="114">
        <f>IF(ABS(results!J10)&lt;=2,(1-(ABS(results!J10)/2))*100,0)</f>
        <v>37.916666666666821</v>
      </c>
      <c r="I10" s="114">
        <f>IF(results!K10&lt;=results!K10&gt;=8.5,(100-(ABS(results!K10-7.5)/1)*100),0)</f>
        <v>70.5</v>
      </c>
      <c r="J10" s="114">
        <f>IF(results!L10&lt;=500,(1-(results!L10/500))*100,0)</f>
        <v>39.460000000000015</v>
      </c>
      <c r="K10" s="114">
        <f>IF(results!M10&lt;=2,(1-(results!M10/2))*100,0)</f>
        <v>91.81</v>
      </c>
      <c r="L10" s="114">
        <f>IF(results!N10&lt;=8.825,(1-(results!N10/8.825))*100,0)</f>
        <v>30.505382436260618</v>
      </c>
      <c r="M10" s="114">
        <f>IF(results!O10&gt;=6,100,results!O10/6*100)</f>
        <v>92.083333333333343</v>
      </c>
      <c r="N10" s="114">
        <f>IF(results!P10&lt;=6,(1-(results!P10/6))*100,0)</f>
        <v>0</v>
      </c>
      <c r="O10" s="114">
        <f>IF(results!Q10&lt;=10,(1-(results!Q10/10))*100,0)</f>
        <v>0</v>
      </c>
      <c r="P10" s="305"/>
      <c r="S10" s="307" t="s">
        <v>286</v>
      </c>
      <c r="T10" s="306">
        <v>0.08</v>
      </c>
    </row>
    <row r="11" spans="1:20" ht="17.25" customHeight="1" x14ac:dyDescent="0.3">
      <c r="A11" s="100">
        <v>7</v>
      </c>
      <c r="B11" s="251" t="s">
        <v>145</v>
      </c>
      <c r="C11" s="258" t="s">
        <v>241</v>
      </c>
      <c r="D11" s="258"/>
      <c r="E11" s="240" t="s">
        <v>127</v>
      </c>
      <c r="F11" s="236">
        <v>2018</v>
      </c>
      <c r="G11" s="298">
        <f>IF(results!G11&lt;=5,(1-(results!G11/5))*100,0)</f>
        <v>0</v>
      </c>
      <c r="H11" s="114">
        <f>IF(ABS(results!J11)&lt;=2,(1-(ABS(results!J11)/2))*100,0)</f>
        <v>92.63888888888907</v>
      </c>
      <c r="I11" s="114">
        <f>IF(results!K11&lt;=results!K11&gt;=8.5,(100-(ABS(results!K11-7.5)/1)*100),0)</f>
        <v>61.250000000000071</v>
      </c>
      <c r="J11" s="114">
        <f>IF(results!L11&lt;=500,(1-(results!L11/500))*100,0)</f>
        <v>40.260000000000005</v>
      </c>
      <c r="K11" s="114">
        <f>IF(results!M11&lt;=2,(1-(results!M11/2))*100,0)</f>
        <v>93.392499999999998</v>
      </c>
      <c r="L11" s="114">
        <f>IF(results!N11&lt;=8.825,(1-(results!N11/8.825))*100,0)</f>
        <v>0</v>
      </c>
      <c r="M11" s="114">
        <f>IF(results!O11&gt;=6,100,results!O11/6*100)</f>
        <v>100</v>
      </c>
      <c r="N11" s="114">
        <f>IF(results!P11&lt;=6,(1-(results!P11/6))*100,0)</f>
        <v>73.333333333333343</v>
      </c>
      <c r="O11" s="114">
        <f>IF(results!Q11&lt;=10,(1-(results!Q11/10))*100,0)</f>
        <v>0</v>
      </c>
      <c r="P11" s="305"/>
      <c r="S11" s="75" t="s">
        <v>281</v>
      </c>
      <c r="T11" s="306">
        <v>0.08</v>
      </c>
    </row>
    <row r="12" spans="1:20" ht="15" customHeight="1" x14ac:dyDescent="0.25">
      <c r="A12" s="100">
        <v>8</v>
      </c>
      <c r="B12" s="251" t="s">
        <v>145</v>
      </c>
      <c r="C12" s="258" t="s">
        <v>242</v>
      </c>
      <c r="D12" s="258"/>
      <c r="E12" s="241" t="s">
        <v>128</v>
      </c>
      <c r="F12" s="236">
        <v>2018</v>
      </c>
      <c r="G12" s="298">
        <f>IF(results!G12&lt;=5,(1-(results!G12/5))*100,0)</f>
        <v>0</v>
      </c>
      <c r="H12" s="114">
        <f>IF(ABS(results!J12)&lt;=2,(1-(ABS(results!J12)/2))*100,0)</f>
        <v>0</v>
      </c>
      <c r="I12" s="114">
        <f>IF(results!K12&lt;=results!K12&gt;=8.5,(100-(ABS(results!K12-7.5)/1)*100),0)</f>
        <v>75.499999999999986</v>
      </c>
      <c r="J12" s="114">
        <f>IF(results!L12&lt;=500,(1-(results!L12/500))*100,0)</f>
        <v>44.68</v>
      </c>
      <c r="K12" s="114">
        <f>IF(results!M12&lt;=2,(1-(results!M12/2))*100,0)</f>
        <v>61.223749999999995</v>
      </c>
      <c r="L12" s="114">
        <f>IF(results!N12&lt;=8.825,(1-(results!N12/8.825))*100,0)</f>
        <v>0</v>
      </c>
      <c r="M12" s="114">
        <f>IF(results!O12&gt;=6,100,results!O12/6*100)</f>
        <v>100</v>
      </c>
      <c r="N12" s="114">
        <f>IF(results!P12&lt;=6,(1-(results!P12/6))*100,0)</f>
        <v>0</v>
      </c>
      <c r="O12" s="114">
        <f>IF(results!Q12&lt;=10,(1-(results!Q12/10))*100,0)</f>
        <v>0</v>
      </c>
      <c r="P12" s="305"/>
      <c r="S12" s="75" t="s">
        <v>282</v>
      </c>
      <c r="T12" s="306">
        <v>0.2</v>
      </c>
    </row>
    <row r="13" spans="1:20" ht="15" customHeight="1" x14ac:dyDescent="0.3">
      <c r="A13" s="100">
        <v>9</v>
      </c>
      <c r="B13" s="251" t="s">
        <v>145</v>
      </c>
      <c r="C13" s="258" t="s">
        <v>243</v>
      </c>
      <c r="D13" s="258"/>
      <c r="E13" s="240" t="s">
        <v>129</v>
      </c>
      <c r="F13" s="236">
        <v>2018</v>
      </c>
      <c r="G13" s="298">
        <f>IF(results!G13&lt;=5,(1-(results!G13/5))*100,0)</f>
        <v>0</v>
      </c>
      <c r="H13" s="114">
        <f>IF(ABS(results!J13)&lt;=2,(1-(ABS(results!J13)/2))*100,0)</f>
        <v>0</v>
      </c>
      <c r="I13" s="114">
        <f>IF(results!K13&lt;=results!K13&gt;=8.5,(100-(ABS(results!K13-7.5)/1)*100),0)</f>
        <v>97.666666666666657</v>
      </c>
      <c r="J13" s="114">
        <f>IF(results!L13&lt;=500,(1-(results!L13/500))*100,0)</f>
        <v>30.020000000000003</v>
      </c>
      <c r="K13" s="114">
        <f>IF(results!M13&lt;=2,(1-(results!M13/2))*100,0)</f>
        <v>90.616666666666674</v>
      </c>
      <c r="L13" s="114">
        <f>IF(results!N13&lt;=8.825,(1-(results!N13/8.825))*100,0)</f>
        <v>0</v>
      </c>
      <c r="M13" s="114">
        <f>IF(results!O13&gt;=6,100,results!O13/6*100)</f>
        <v>100</v>
      </c>
      <c r="N13" s="114">
        <f>IF(results!P13&lt;=6,(1-(results!P13/6))*100,0)</f>
        <v>21.666666666666668</v>
      </c>
      <c r="O13" s="114">
        <f>IF(results!Q13&lt;=10,(1-(results!Q13/10))*100,0)</f>
        <v>0</v>
      </c>
      <c r="P13" s="305"/>
      <c r="S13" s="75" t="s">
        <v>283</v>
      </c>
      <c r="T13" s="306">
        <v>0.12</v>
      </c>
    </row>
    <row r="14" spans="1:20" ht="15" customHeight="1" x14ac:dyDescent="0.3">
      <c r="A14" s="100">
        <v>10</v>
      </c>
      <c r="B14" s="251" t="s">
        <v>145</v>
      </c>
      <c r="C14" s="258" t="s">
        <v>244</v>
      </c>
      <c r="D14" s="258"/>
      <c r="E14" s="240" t="s">
        <v>130</v>
      </c>
      <c r="F14" s="236">
        <v>2018</v>
      </c>
      <c r="G14" s="298">
        <f>IF(results!G13&lt;=5,(1-(results!G13/5))*100,0)</f>
        <v>0</v>
      </c>
      <c r="H14" s="114">
        <f>IF(ABS(results!J13)&lt;=2,(1-(ABS(results!J13)/2))*100,0)</f>
        <v>0</v>
      </c>
      <c r="I14" s="114">
        <f>IF(results!K13&lt;=results!K13&gt;=8.5,(100-(ABS(results!K13-7.5)/1)*100),0)</f>
        <v>97.666666666666657</v>
      </c>
      <c r="J14" s="114">
        <f>IF(results!L13&lt;=500,(1-(results!L13/500))*100,0)</f>
        <v>30.020000000000003</v>
      </c>
      <c r="K14" s="114">
        <f>IF(results!M13&lt;=2,(1-(results!M13/2))*100,0)</f>
        <v>90.616666666666674</v>
      </c>
      <c r="L14" s="114">
        <f>IF(results!N13&lt;=8.825,(1-(results!N13/8.825))*100,0)</f>
        <v>0</v>
      </c>
      <c r="M14" s="114">
        <f>IF(results!O13&gt;=6,100,results!O13/6*100)</f>
        <v>100</v>
      </c>
      <c r="N14" s="114">
        <f>IF(results!P13&lt;=6,(1-(results!P13/6))*100,0)</f>
        <v>21.666666666666668</v>
      </c>
      <c r="O14" s="114">
        <f>IF(results!Q13&lt;=10,(1-(results!Q13/10))*100,0)</f>
        <v>0</v>
      </c>
      <c r="P14" s="305"/>
      <c r="S14" s="75" t="s">
        <v>284</v>
      </c>
      <c r="T14" s="306">
        <v>0.16</v>
      </c>
    </row>
    <row r="15" spans="1:20" ht="18" customHeight="1" x14ac:dyDescent="0.25">
      <c r="A15" s="100">
        <v>11</v>
      </c>
      <c r="B15" s="251" t="s">
        <v>145</v>
      </c>
      <c r="C15" s="258" t="s">
        <v>245</v>
      </c>
      <c r="D15" s="258"/>
      <c r="E15" s="241" t="s">
        <v>131</v>
      </c>
      <c r="F15" s="236">
        <v>2018</v>
      </c>
      <c r="G15" s="298">
        <f>IF(results!G15&lt;=5,(1-(results!G15/5))*100,0)</f>
        <v>0</v>
      </c>
      <c r="H15" s="114">
        <f>IF(ABS(results!J15)&lt;=2,(1-(ABS(results!J15)/2))*100,0)</f>
        <v>88.333333333333456</v>
      </c>
      <c r="I15" s="114">
        <f>IF(results!K15&lt;=results!K15&gt;=8.5,(100-(ABS(results!K15-7.5)/1)*100),0)</f>
        <v>85.999999999999943</v>
      </c>
      <c r="J15" s="114">
        <f>IF(results!L15&lt;=500,(1-(results!L15/500))*100,0)</f>
        <v>18.120000000000005</v>
      </c>
      <c r="K15" s="114">
        <f>IF(results!M15&lt;=2,(1-(results!M15/2))*100,0)</f>
        <v>85.824999999999989</v>
      </c>
      <c r="L15" s="114">
        <f>IF(results!N15&lt;=8.825,(1-(results!N15/8.825))*100,0)</f>
        <v>1.7654390934844111</v>
      </c>
      <c r="M15" s="114">
        <f>IF(results!O15&gt;=6,100,results!O15/6*100)</f>
        <v>97.083333333333314</v>
      </c>
      <c r="N15" s="114">
        <f>IF(results!P15&lt;=6,(1-(results!P15/6))*100,0)</f>
        <v>0</v>
      </c>
      <c r="O15" s="114">
        <f>IF(results!Q15&lt;=10,(1-(results!Q15/10))*100,0)</f>
        <v>0</v>
      </c>
      <c r="P15" s="305"/>
    </row>
    <row r="16" spans="1:20" ht="18.75" customHeight="1" x14ac:dyDescent="0.3">
      <c r="A16" s="100">
        <v>12</v>
      </c>
      <c r="B16" s="251" t="s">
        <v>145</v>
      </c>
      <c r="C16" s="258" t="s">
        <v>246</v>
      </c>
      <c r="D16" s="258"/>
      <c r="E16" s="240" t="s">
        <v>132</v>
      </c>
      <c r="F16" s="236">
        <v>2018</v>
      </c>
      <c r="G16" s="298">
        <f>IF(results!G16&lt;=5,(1-(results!G16/5))*100,0)</f>
        <v>0</v>
      </c>
      <c r="H16" s="114">
        <f>IF(ABS(results!J16)&lt;=2,(1-(ABS(results!J16)/2))*100,0)</f>
        <v>27.083333333333393</v>
      </c>
      <c r="I16" s="114">
        <f>IF(results!K16&lt;=results!K16&gt;=8.5,(100-(ABS(results!K16-7.5)/1)*100),0)</f>
        <v>80.999999999999957</v>
      </c>
      <c r="J16" s="114">
        <f>IF(results!L16&lt;=500,(1-(results!L16/500))*100,0)</f>
        <v>6.399999999999995</v>
      </c>
      <c r="K16" s="114">
        <f>IF(results!M16&lt;=2,(1-(results!M16/2))*100,0)</f>
        <v>83.803333333333327</v>
      </c>
      <c r="L16" s="114">
        <f>IF(results!N16&lt;=8.825,(1-(results!N16/8.825))*100,0)</f>
        <v>8.0188857412653469</v>
      </c>
      <c r="M16" s="114">
        <f>IF(results!O16&gt;=6,100,results!O16/6*100)</f>
        <v>100</v>
      </c>
      <c r="N16" s="114">
        <f>IF(results!P16&lt;=6,(1-(results!P16/6))*100,0)</f>
        <v>0</v>
      </c>
      <c r="O16" s="114">
        <f>IF(results!Q16&lt;=10,(1-(results!Q16/10))*100,0)</f>
        <v>0</v>
      </c>
      <c r="P16" s="305"/>
    </row>
    <row r="17" spans="1:16" ht="15" customHeight="1" x14ac:dyDescent="0.3">
      <c r="A17" s="270">
        <v>1</v>
      </c>
      <c r="B17" s="251" t="s">
        <v>145</v>
      </c>
      <c r="C17" s="258" t="s">
        <v>223</v>
      </c>
      <c r="D17" s="258"/>
      <c r="E17" s="240" t="s">
        <v>121</v>
      </c>
      <c r="F17" s="236">
        <v>2019</v>
      </c>
      <c r="G17" s="298">
        <f>IF(results!G17&lt;=5,(1-(results!G17/5))*100,0)</f>
        <v>0</v>
      </c>
      <c r="H17" s="114">
        <f>IF(ABS(results!J17)&lt;=2,(1-(ABS(results!J17)/2))*100,0)</f>
        <v>54.444444444444429</v>
      </c>
      <c r="I17" s="114">
        <f>IF(results!K17&lt;=results!K17&gt;=8.5,(100-(ABS(results!K17-7.5)/1)*100),0)</f>
        <v>59.999999999999964</v>
      </c>
      <c r="J17" s="114">
        <f>IF(results!L17&lt;=500,(1-(results!L17/500))*100,0)</f>
        <v>2.2100000000000009</v>
      </c>
      <c r="K17" s="114">
        <f>IF(results!M17&lt;=2,(1-(results!M17/2))*100,0)</f>
        <v>90.331249999999997</v>
      </c>
      <c r="L17" s="114">
        <f>IF(results!N17&lt;=8.825,(1-(results!N17/8.825))*100,0)</f>
        <v>0</v>
      </c>
      <c r="M17" s="114">
        <f>IF(results!O17&gt;=6,100,results!O17/6*100)</f>
        <v>100</v>
      </c>
      <c r="N17" s="114">
        <f>IF(results!P17&lt;=6,(1-(results!P17/6))*100,0)</f>
        <v>12.5</v>
      </c>
      <c r="O17" s="114">
        <f>IF(results!Q17&lt;=10,(1-(results!Q17/10))*100,0)</f>
        <v>0</v>
      </c>
      <c r="P17" s="305"/>
    </row>
    <row r="18" spans="1:16" ht="15" customHeight="1" x14ac:dyDescent="0.25">
      <c r="A18" s="100">
        <v>2</v>
      </c>
      <c r="B18" s="251" t="s">
        <v>145</v>
      </c>
      <c r="C18" s="258" t="s">
        <v>224</v>
      </c>
      <c r="D18" s="258"/>
      <c r="E18" s="241" t="s">
        <v>122</v>
      </c>
      <c r="F18" s="236">
        <v>2019</v>
      </c>
      <c r="G18" s="298">
        <f>IF(results!G18&lt;=5,(1-(results!G18/5))*100,0)</f>
        <v>0</v>
      </c>
      <c r="H18" s="114">
        <f>IF(ABS(results!J18)&lt;=2,(1-(ABS(results!J18)/2))*100,0)</f>
        <v>78.0555555555555</v>
      </c>
      <c r="I18" s="114">
        <f>IF(results!K18&lt;=results!K18&gt;=8.5,(100-(ABS(results!K18-7.5)/1)*100),0)</f>
        <v>74.000000000000028</v>
      </c>
      <c r="J18" s="114">
        <f>IF(results!L18&lt;=500,(1-(results!L18/500))*100,0)</f>
        <v>15.670000000000005</v>
      </c>
      <c r="K18" s="114">
        <f>IF(results!M18&lt;=2,(1-(results!M18/2))*100,0)</f>
        <v>89.8125</v>
      </c>
      <c r="L18" s="114">
        <f>IF(results!N18&lt;=8.825,(1-(results!N18/8.825))*100,0)</f>
        <v>16.532577903682711</v>
      </c>
      <c r="M18" s="114">
        <f>IF(results!O18&gt;=6,100,results!O18/6*100)</f>
        <v>100</v>
      </c>
      <c r="N18" s="114">
        <f>IF(results!P18&lt;=6,(1-(results!P18/6))*100,0)</f>
        <v>16.666666666666664</v>
      </c>
      <c r="O18" s="114">
        <f>IF(results!Q18&lt;=10,(1-(results!Q18/10))*100,0)</f>
        <v>0</v>
      </c>
      <c r="P18" s="305"/>
    </row>
    <row r="19" spans="1:16" ht="15" customHeight="1" x14ac:dyDescent="0.3">
      <c r="A19" s="100">
        <v>3</v>
      </c>
      <c r="B19" s="251" t="s">
        <v>145</v>
      </c>
      <c r="C19" s="258" t="s">
        <v>225</v>
      </c>
      <c r="D19" s="258"/>
      <c r="E19" s="240" t="s">
        <v>123</v>
      </c>
      <c r="F19" s="236">
        <v>2019</v>
      </c>
      <c r="G19" s="298">
        <f>IF(results!G19&lt;=5,(1-(results!G19/5))*100,0)</f>
        <v>0</v>
      </c>
      <c r="H19" s="114">
        <f>IF(ABS(results!J19)&lt;=2,(1-(ABS(results!J19)/2))*100,0)</f>
        <v>76.388888888888928</v>
      </c>
      <c r="I19" s="114">
        <f>IF(results!K19&lt;=results!K19&gt;=8.5,(100-(ABS(results!K19-7.5)/1)*100),0)</f>
        <v>95.5</v>
      </c>
      <c r="J19" s="114">
        <f>IF(results!L19&lt;=500,(1-(results!L19/500))*100,0)</f>
        <v>33.706666666666663</v>
      </c>
      <c r="K19" s="114">
        <f>IF(results!M19&lt;=2,(1-(results!M19/2))*100,0)</f>
        <v>92.525000000000006</v>
      </c>
      <c r="L19" s="114">
        <f>IF(results!N19&lt;=8.825,(1-(results!N19/8.825))*100,0)</f>
        <v>6.10009442870596E-2</v>
      </c>
      <c r="M19" s="114">
        <f>IF(results!O19&gt;=6,100,results!O19/6*100)</f>
        <v>100</v>
      </c>
      <c r="N19" s="114">
        <f>IF(results!P19&lt;=6,(1-(results!P19/6))*100,0)</f>
        <v>9.9999999999999982</v>
      </c>
      <c r="O19" s="114">
        <f>IF(results!Q19&lt;=10,(1-(results!Q19/10))*100,0)</f>
        <v>0</v>
      </c>
      <c r="P19" s="305"/>
    </row>
    <row r="20" spans="1:16" ht="15" customHeight="1" x14ac:dyDescent="0.3">
      <c r="A20" s="100">
        <v>3</v>
      </c>
      <c r="B20" s="251" t="s">
        <v>145</v>
      </c>
      <c r="C20" s="258" t="s">
        <v>225</v>
      </c>
      <c r="D20" s="258"/>
      <c r="E20" s="240" t="s">
        <v>124</v>
      </c>
      <c r="F20" s="236">
        <v>2019</v>
      </c>
      <c r="G20" s="298">
        <f>IF(results!G20&lt;=5,(1-(results!G20/5))*100,0)</f>
        <v>0</v>
      </c>
      <c r="H20" s="114">
        <f>IF(ABS(results!J20)&lt;=2,(1-(ABS(results!J20)/2))*100,0)</f>
        <v>4.1666666666666075</v>
      </c>
      <c r="I20" s="114">
        <f>IF(results!K20&lt;=results!K20&gt;=8.5,(100-(ABS(results!K20-7.5)/1)*100),0)</f>
        <v>67.249999999999943</v>
      </c>
      <c r="J20" s="114">
        <f>IF(results!L20&lt;=500,(1-(results!L20/500))*100,0)</f>
        <v>26.71</v>
      </c>
      <c r="K20" s="114">
        <f>IF(results!M20&lt;=2,(1-(results!M20/2))*100,0)</f>
        <v>90.612500000000011</v>
      </c>
      <c r="L20" s="114">
        <f>IF(results!N20&lt;=8.825,(1-(results!N20/8.825))*100,0)</f>
        <v>0</v>
      </c>
      <c r="M20" s="114">
        <f>IF(results!O20&gt;=6,100,results!O20/6*100)</f>
        <v>100</v>
      </c>
      <c r="N20" s="114">
        <f>IF(results!P20&lt;=6,(1-(results!P20/6))*100,0)</f>
        <v>3.3333333333333326</v>
      </c>
      <c r="O20" s="114">
        <f>IF(results!Q20&lt;=10,(1-(results!Q20/10))*100,0)</f>
        <v>0</v>
      </c>
      <c r="P20" s="305"/>
    </row>
    <row r="21" spans="1:16" ht="15" customHeight="1" x14ac:dyDescent="0.25">
      <c r="A21" s="100">
        <v>5</v>
      </c>
      <c r="B21" s="251" t="s">
        <v>145</v>
      </c>
      <c r="C21" s="258" t="s">
        <v>227</v>
      </c>
      <c r="D21" s="258"/>
      <c r="E21" s="241" t="s">
        <v>125</v>
      </c>
      <c r="F21" s="236">
        <v>2019</v>
      </c>
      <c r="G21" s="298">
        <f>IF(results!G21&lt;=5,(1-(results!G21/5))*100,0)</f>
        <v>0</v>
      </c>
      <c r="H21" s="114">
        <f>IF(ABS(results!J21)&lt;=2,(1-(ABS(results!J21)/2))*100,0)</f>
        <v>52.083333333333393</v>
      </c>
      <c r="I21" s="114">
        <f>IF(results!K21&lt;=results!K21&gt;=8.5,(100-(ABS(results!K21-7.5)/1)*100),0)</f>
        <v>83</v>
      </c>
      <c r="J21" s="114">
        <f>IF(results!L21&lt;=500,(1-(results!L21/500))*100,0)</f>
        <v>32.56</v>
      </c>
      <c r="K21" s="114">
        <f>IF(results!M21&lt;=2,(1-(results!M21/2))*100,0)</f>
        <v>88.81750000000001</v>
      </c>
      <c r="L21" s="114">
        <f>IF(results!N21&lt;=8.825,(1-(results!N21/8.825))*100,0)</f>
        <v>0</v>
      </c>
      <c r="M21" s="114">
        <f>IF(results!O21&gt;=6,100,results!O21/6*100)</f>
        <v>100</v>
      </c>
      <c r="N21" s="114">
        <f>IF(results!P21&lt;=6,(1-(results!P21/6))*100,0)</f>
        <v>0</v>
      </c>
      <c r="O21" s="114">
        <f>IF(results!Q21&lt;=10,(1-(results!Q21/10))*100,0)</f>
        <v>0</v>
      </c>
      <c r="P21" s="305"/>
    </row>
    <row r="22" spans="1:16" ht="15" customHeight="1" x14ac:dyDescent="0.3">
      <c r="A22" s="100">
        <v>6</v>
      </c>
      <c r="B22" s="251" t="s">
        <v>145</v>
      </c>
      <c r="C22" s="258" t="s">
        <v>228</v>
      </c>
      <c r="D22" s="258"/>
      <c r="E22" s="240" t="s">
        <v>126</v>
      </c>
      <c r="F22" s="236">
        <v>2019</v>
      </c>
      <c r="G22" s="298">
        <f>IF(results!G22&lt;=5,(1-(results!G22/5))*100,0)</f>
        <v>0</v>
      </c>
      <c r="H22" s="114">
        <f>IF(ABS(results!J22)&lt;=2,(1-(ABS(results!J22)/2))*100,0)</f>
        <v>52.083333333333393</v>
      </c>
      <c r="I22" s="114">
        <f>IF(results!K22&lt;=results!K22&gt;=8.5,(100-(ABS(results!K22-7.5)/1)*100),0)</f>
        <v>78.749999999999972</v>
      </c>
      <c r="J22" s="114">
        <f>IF(results!L22&lt;=500,(1-(results!L22/500))*100,0)</f>
        <v>45.070000000000007</v>
      </c>
      <c r="K22" s="114">
        <f>IF(results!M22&lt;=2,(1-(results!M22/2))*100,0)</f>
        <v>94.372500000000002</v>
      </c>
      <c r="L22" s="114">
        <f>IF(results!N22&lt;=8.825,(1-(results!N22/8.825))*100,0)</f>
        <v>11.954674220963158</v>
      </c>
      <c r="M22" s="114">
        <f>IF(results!O22&gt;=6,100,results!O22/6*100)</f>
        <v>100</v>
      </c>
      <c r="N22" s="114">
        <f>IF(results!P22&lt;=6,(1-(results!P22/6))*100,0)</f>
        <v>39.166666666666657</v>
      </c>
      <c r="O22" s="114">
        <f>IF(results!Q22&lt;=10,(1-(results!Q22/10))*100,0)</f>
        <v>0</v>
      </c>
      <c r="P22" s="305"/>
    </row>
    <row r="23" spans="1:16" ht="17.25" customHeight="1" x14ac:dyDescent="0.3">
      <c r="A23" s="100">
        <v>7</v>
      </c>
      <c r="B23" s="251" t="s">
        <v>145</v>
      </c>
      <c r="C23" s="258" t="s">
        <v>229</v>
      </c>
      <c r="D23" s="258"/>
      <c r="E23" s="240" t="s">
        <v>127</v>
      </c>
      <c r="F23" s="236">
        <v>2019</v>
      </c>
      <c r="G23" s="298">
        <f>IF(results!G23&lt;=5,(1-(results!G23/5))*100,0)</f>
        <v>0</v>
      </c>
      <c r="H23" s="114">
        <f>IF(ABS(results!J23)&lt;=2,(1-(ABS(results!J23)/2))*100,0)</f>
        <v>25</v>
      </c>
      <c r="I23" s="114">
        <f>IF(results!K23&lt;=results!K23&gt;=8.5,(100-(ABS(results!K23-7.5)/1)*100),0)</f>
        <v>76.75</v>
      </c>
      <c r="J23" s="114">
        <f>IF(results!L23&lt;=500,(1-(results!L23/500))*100,0)</f>
        <v>38.260000000000005</v>
      </c>
      <c r="K23" s="114">
        <f>IF(results!M23&lt;=2,(1-(results!M23/2))*100,0)</f>
        <v>88.407499999999999</v>
      </c>
      <c r="L23" s="114">
        <f>IF(results!N23&lt;=8.825,(1-(results!N23/8.825))*100,0)</f>
        <v>1.2832861189801537</v>
      </c>
      <c r="M23" s="114">
        <f>IF(results!O23&gt;=6,100,results!O23/6*100)</f>
        <v>100</v>
      </c>
      <c r="N23" s="114">
        <f>IF(results!P23&lt;=6,(1-(results!P23/6))*100,0)</f>
        <v>0</v>
      </c>
      <c r="O23" s="114">
        <f>IF(results!Q23&lt;=10,(1-(results!Q23/10))*100,0)</f>
        <v>0</v>
      </c>
      <c r="P23" s="305"/>
    </row>
    <row r="24" spans="1:16" ht="15" customHeight="1" x14ac:dyDescent="0.25">
      <c r="A24" s="100">
        <v>8</v>
      </c>
      <c r="B24" s="251" t="s">
        <v>145</v>
      </c>
      <c r="C24" s="258" t="s">
        <v>230</v>
      </c>
      <c r="D24" s="258"/>
      <c r="E24" s="241" t="s">
        <v>128</v>
      </c>
      <c r="F24" s="236">
        <v>2019</v>
      </c>
      <c r="G24" s="298">
        <f>IF(results!G23&lt;=5,(1-(results!G23/5))*100,0)</f>
        <v>0</v>
      </c>
      <c r="H24" s="114">
        <f>IF(ABS(results!J23)&lt;=2,(1-(ABS(results!J23)/2))*100,0)</f>
        <v>25</v>
      </c>
      <c r="I24" s="114">
        <f>IF(results!K23&lt;=results!K23&gt;=8.5,(100-(ABS(results!K23-7.5)/1)*100),0)</f>
        <v>76.75</v>
      </c>
      <c r="J24" s="114">
        <f>IF(results!L23&lt;=500,(1-(results!L23/500))*100,0)</f>
        <v>38.260000000000005</v>
      </c>
      <c r="K24" s="114">
        <f>IF(results!M23&lt;=2,(1-(results!M23/2))*100,0)</f>
        <v>88.407499999999999</v>
      </c>
      <c r="L24" s="114">
        <f>IF(results!N23&lt;=8.825,(1-(results!N23/8.825))*100,0)</f>
        <v>1.2832861189801537</v>
      </c>
      <c r="M24" s="114">
        <f>IF(results!O23&gt;=6,100,results!O23/6*100)</f>
        <v>100</v>
      </c>
      <c r="N24" s="114">
        <f>IF(results!P23&lt;=6,(1-(results!P23/6))*100,0)</f>
        <v>0</v>
      </c>
      <c r="O24" s="114">
        <f>IF(results!Q23&lt;=10,(1-(results!Q23/10))*100,0)</f>
        <v>0</v>
      </c>
      <c r="P24" s="305"/>
    </row>
    <row r="25" spans="1:16" ht="15" customHeight="1" x14ac:dyDescent="0.3">
      <c r="A25" s="100">
        <v>9</v>
      </c>
      <c r="B25" s="251" t="s">
        <v>145</v>
      </c>
      <c r="C25" s="258" t="s">
        <v>231</v>
      </c>
      <c r="D25" s="258"/>
      <c r="E25" s="240" t="s">
        <v>129</v>
      </c>
      <c r="F25" s="236">
        <v>2019</v>
      </c>
      <c r="G25" s="298">
        <f>IF(results!G25&lt;=5,(1-(results!G25/5))*100,0)</f>
        <v>0</v>
      </c>
      <c r="H25" s="114">
        <f>IF(ABS(results!J25)&lt;=2,(1-(ABS(results!J25)/2))*100,0)</f>
        <v>89.166666666666572</v>
      </c>
      <c r="I25" s="114">
        <f>IF(results!K25&lt;=results!K25&gt;=8.5,(100-(ABS(results!K25-7.5)/1)*100),0)</f>
        <v>53.333333333333414</v>
      </c>
      <c r="J25" s="114">
        <f>IF(results!L25&lt;=500,(1-(results!L25/500))*100,0)</f>
        <v>22.946666666666673</v>
      </c>
      <c r="K25" s="114">
        <f>IF(results!M25&lt;=2,(1-(results!M25/2))*100,0)</f>
        <v>86.5</v>
      </c>
      <c r="L25" s="114">
        <f>IF(results!N25&lt;=8.825,(1-(results!N25/8.825))*100,0)</f>
        <v>16.89291784702549</v>
      </c>
      <c r="M25" s="114">
        <f>IF(results!O25&gt;=6,100,results!O25/6*100)</f>
        <v>100</v>
      </c>
      <c r="N25" s="114">
        <f>IF(results!P25&lt;=6,(1-(results!P25/6))*100,0)</f>
        <v>0</v>
      </c>
      <c r="O25" s="114">
        <f>IF(results!Q25&lt;=10,(1-(results!Q25/10))*100,0)</f>
        <v>0</v>
      </c>
      <c r="P25" s="305"/>
    </row>
    <row r="26" spans="1:16" ht="15" customHeight="1" x14ac:dyDescent="0.3">
      <c r="A26" s="100">
        <v>10</v>
      </c>
      <c r="B26" s="251" t="s">
        <v>145</v>
      </c>
      <c r="C26" s="258" t="s">
        <v>232</v>
      </c>
      <c r="D26" s="258"/>
      <c r="E26" s="240" t="s">
        <v>130</v>
      </c>
      <c r="F26" s="236">
        <v>2019</v>
      </c>
      <c r="G26" s="298">
        <f>IF(results!G26&lt;=5,(1-(results!G26/5))*100,0)</f>
        <v>0</v>
      </c>
      <c r="H26" s="114">
        <f>IF(ABS(results!J26)&lt;=2,(1-(ABS(results!J26)/2))*100,0)</f>
        <v>70.555555555555742</v>
      </c>
      <c r="I26" s="114">
        <f>IF(results!K26&lt;=results!K26&gt;=8.5,(100-(ABS(results!K26-7.5)/1)*100),0)</f>
        <v>98.500000000000028</v>
      </c>
      <c r="J26" s="114">
        <f>IF(results!L26&lt;=500,(1-(results!L26/500))*100,0)</f>
        <v>47.5</v>
      </c>
      <c r="K26" s="114">
        <f>IF(results!M26&lt;=2,(1-(results!M26/2))*100,0)</f>
        <v>94.987499999999997</v>
      </c>
      <c r="L26" s="114">
        <f>IF(results!N26&lt;=8.825,(1-(results!N26/8.825))*100,0)</f>
        <v>0</v>
      </c>
      <c r="M26" s="114">
        <f>IF(results!O26&gt;=6,100,results!O26/6*100)</f>
        <v>100</v>
      </c>
      <c r="N26" s="114">
        <f>IF(results!P26&lt;=6,(1-(results!P26/6))*100,0)</f>
        <v>59.166666666666657</v>
      </c>
      <c r="O26" s="114">
        <f>IF(results!Q26&lt;=10,(1-(results!Q26/10))*100,0)</f>
        <v>0</v>
      </c>
      <c r="P26" s="305"/>
    </row>
    <row r="27" spans="1:16" ht="18" customHeight="1" x14ac:dyDescent="0.25">
      <c r="A27" s="100">
        <v>11</v>
      </c>
      <c r="B27" s="251" t="s">
        <v>145</v>
      </c>
      <c r="C27" s="258" t="s">
        <v>233</v>
      </c>
      <c r="D27" s="258"/>
      <c r="E27" s="241" t="s">
        <v>131</v>
      </c>
      <c r="F27" s="236">
        <v>2019</v>
      </c>
      <c r="G27" s="298">
        <f>IF(results!G27&lt;=5,(1-(results!G27/5))*100,0)</f>
        <v>0</v>
      </c>
      <c r="H27" s="114">
        <f>IF(ABS(results!J27)&lt;=2,(1-(ABS(results!J27)/2))*100,0)</f>
        <v>87.777777777777644</v>
      </c>
      <c r="I27" s="114">
        <f>IF(results!K27&lt;=results!K27&gt;=8.5,(100-(ABS(results!K27-7.5)/1)*100),0)</f>
        <v>64.999999999999943</v>
      </c>
      <c r="J27" s="114">
        <f>IF(results!L27&lt;=500,(1-(results!L27/500))*100,0)</f>
        <v>30.280000000000008</v>
      </c>
      <c r="K27" s="114">
        <f>IF(results!M27&lt;=2,(1-(results!M27/2))*100,0)</f>
        <v>94.355000000000004</v>
      </c>
      <c r="L27" s="114">
        <f>IF(results!N27&lt;=8.825,(1-(results!N27/8.825))*100,0)</f>
        <v>15.170160528800746</v>
      </c>
      <c r="M27" s="114">
        <f>IF(results!O27&gt;=6,100,results!O27/6*100)</f>
        <v>100</v>
      </c>
      <c r="N27" s="114">
        <f>IF(results!P27&lt;=6,(1-(results!P27/6))*100,0)</f>
        <v>0</v>
      </c>
      <c r="O27" s="114">
        <f>IF(results!Q27&lt;=10,(1-(results!Q27/10))*100,0)</f>
        <v>0</v>
      </c>
      <c r="P27" s="305"/>
    </row>
    <row r="28" spans="1:16" ht="18.75" customHeight="1" x14ac:dyDescent="0.3">
      <c r="A28" s="100">
        <v>12</v>
      </c>
      <c r="B28" s="251" t="s">
        <v>145</v>
      </c>
      <c r="C28" s="258" t="s">
        <v>234</v>
      </c>
      <c r="D28" s="258"/>
      <c r="E28" s="240" t="s">
        <v>132</v>
      </c>
      <c r="F28" s="236">
        <v>2019</v>
      </c>
      <c r="G28" s="298">
        <f>IF(results!G28&lt;=5,(1-(results!G28/5))*100,0)</f>
        <v>0</v>
      </c>
      <c r="H28" s="114">
        <f>IF(ABS(results!J28)&lt;=2,(1-(ABS(results!J28)/2))*100,0)</f>
        <v>82.777777777777743</v>
      </c>
      <c r="I28" s="114">
        <f>IF(results!K28&lt;=results!K28&gt;=8.5,(100-(ABS(results!K28-7.5)/1)*100),0)</f>
        <v>60.666666666666643</v>
      </c>
      <c r="J28" s="114">
        <f>IF(results!L28&lt;=500,(1-(results!L28/500))*100,0)</f>
        <v>20.480000000000011</v>
      </c>
      <c r="K28" s="114">
        <f>IF(results!M28&lt;=2,(1-(results!M28/2))*100,0)</f>
        <v>91.884999999999991</v>
      </c>
      <c r="L28" s="114">
        <f>IF(results!N28&lt;=8.825,(1-(results!N28/8.825))*100,0)</f>
        <v>0</v>
      </c>
      <c r="M28" s="114">
        <f>IF(results!O28&gt;=6,100,results!O28/6*100)</f>
        <v>100</v>
      </c>
      <c r="N28" s="114">
        <f>IF(results!P28&lt;=6,(1-(results!P28/6))*100,0)</f>
        <v>0</v>
      </c>
      <c r="O28" s="114">
        <f>IF(results!Q28&lt;=10,(1-(results!Q28/10))*100,0)</f>
        <v>0</v>
      </c>
      <c r="P28" s="305"/>
    </row>
    <row r="29" spans="1:16" ht="15" customHeight="1" x14ac:dyDescent="0.3">
      <c r="A29" s="270">
        <v>1</v>
      </c>
      <c r="B29" s="251" t="s">
        <v>145</v>
      </c>
      <c r="C29" s="258" t="s">
        <v>211</v>
      </c>
      <c r="D29" s="258"/>
      <c r="E29" s="240" t="s">
        <v>121</v>
      </c>
      <c r="F29" s="236">
        <v>2020</v>
      </c>
      <c r="G29" s="298">
        <f>IF(results!G29&lt;=5,(1-(results!G29/5))*100,0)</f>
        <v>0</v>
      </c>
      <c r="H29" s="114">
        <f>IF(ABS(results!J29)&lt;=2,(1-(ABS(results!J29)/2))*100,0)</f>
        <v>78.333333333333314</v>
      </c>
      <c r="I29" s="114">
        <f>IF(results!K29&lt;=results!K29&gt;=8.5,(100-(ABS(results!K29-7.5)/1)*100),0)</f>
        <v>79.999999999999986</v>
      </c>
      <c r="J29" s="114">
        <f>IF(results!L29&lt;=500,(1-(results!L29/500))*100,0)</f>
        <v>33.9</v>
      </c>
      <c r="K29" s="114">
        <f>IF(results!M29&lt;=2,(1-(results!M29/2))*100,0)</f>
        <v>92.94</v>
      </c>
      <c r="L29" s="114">
        <f>IF(results!N29&lt;=8.825,(1-(results!N29/8.825))*100,0)</f>
        <v>0</v>
      </c>
      <c r="M29" s="114">
        <f>IF(results!O29&gt;=6,100,results!O29/6*100)</f>
        <v>100</v>
      </c>
      <c r="N29" s="114">
        <f>IF(results!P29&lt;=6,(1-(results!P29/6))*100,0)</f>
        <v>50</v>
      </c>
      <c r="O29" s="114">
        <f>IF(results!Q29&lt;=10,(1-(results!Q29/10))*100,0)</f>
        <v>0</v>
      </c>
      <c r="P29" s="305"/>
    </row>
    <row r="30" spans="1:16" ht="15" customHeight="1" x14ac:dyDescent="0.25">
      <c r="A30" s="100">
        <v>2</v>
      </c>
      <c r="B30" s="251" t="s">
        <v>145</v>
      </c>
      <c r="C30" s="258" t="s">
        <v>212</v>
      </c>
      <c r="D30" s="258"/>
      <c r="E30" s="241" t="s">
        <v>122</v>
      </c>
      <c r="F30" s="236">
        <v>2020</v>
      </c>
      <c r="G30" s="298">
        <f>IF(results!G30&lt;=5,(1-(results!G30/5))*100,0)</f>
        <v>0</v>
      </c>
      <c r="H30" s="114">
        <f>IF(ABS(results!J30)&lt;=2,(1-(ABS(results!J30)/2))*100,0)</f>
        <v>86.666666666666714</v>
      </c>
      <c r="I30" s="114">
        <f>IF(results!K30&lt;=results!K30&gt;=8.5,(100-(ABS(results!K30-7.5)/1)*100),0)</f>
        <v>83</v>
      </c>
      <c r="J30" s="114">
        <f>IF(results!L30&lt;=500,(1-(results!L30/500))*100,0)</f>
        <v>20.420000000000005</v>
      </c>
      <c r="K30" s="114">
        <f>IF(results!M30&lt;=2,(1-(results!M30/2))*100,0)</f>
        <v>88.975000000000009</v>
      </c>
      <c r="L30" s="114">
        <f>IF(results!N30&lt;=8.825,(1-(results!N30/8.825))*100,0)</f>
        <v>0</v>
      </c>
      <c r="M30" s="114">
        <f>IF(results!O30&gt;=6,100,results!O30/6*100)</f>
        <v>100</v>
      </c>
      <c r="N30" s="114">
        <f>IF(results!P30&lt;=6,(1-(results!P30/6))*100,0)</f>
        <v>6.6666666666666767</v>
      </c>
      <c r="O30" s="114">
        <f>IF(results!Q30&lt;=10,(1-(results!Q30/10))*100,0)</f>
        <v>0</v>
      </c>
      <c r="P30" s="305"/>
    </row>
    <row r="31" spans="1:16" ht="15" customHeight="1" x14ac:dyDescent="0.3">
      <c r="A31" s="100">
        <v>3</v>
      </c>
      <c r="B31" s="251" t="s">
        <v>145</v>
      </c>
      <c r="C31" s="258" t="s">
        <v>213</v>
      </c>
      <c r="D31" s="258"/>
      <c r="E31" s="240" t="s">
        <v>123</v>
      </c>
      <c r="F31" s="236">
        <v>2020</v>
      </c>
      <c r="G31" s="298">
        <f>IF(results!G31&lt;=5,(1-(results!G31/5))*100,0)</f>
        <v>0</v>
      </c>
      <c r="H31" s="114">
        <f>IF(ABS(results!J31)&lt;=2,(1-(ABS(results!J31)/2))*100,0)</f>
        <v>91.6666666666666</v>
      </c>
      <c r="I31" s="114">
        <f>IF(results!K31&lt;=results!K31&gt;=8.5,(100-(ABS(results!K31-7.5)/1)*100),0)</f>
        <v>69.500000000000028</v>
      </c>
      <c r="J31" s="114">
        <f>IF(results!L31&lt;=500,(1-(results!L31/500))*100,0)</f>
        <v>18.999999999999993</v>
      </c>
      <c r="K31" s="114">
        <f>IF(results!M31&lt;=2,(1-(results!M31/2))*100,0)</f>
        <v>89.35</v>
      </c>
      <c r="L31" s="114">
        <f>IF(results!N31&lt;=8.825,(1-(results!N31/8.825))*100,0)</f>
        <v>52.691218130311611</v>
      </c>
      <c r="M31" s="114">
        <f>IF(results!O31&gt;=6,100,results!O31/6*100)</f>
        <v>100</v>
      </c>
      <c r="N31" s="114">
        <f>IF(results!P31&lt;=6,(1-(results!P31/6))*100,0)</f>
        <v>8.3333333333333375</v>
      </c>
      <c r="O31" s="114">
        <f>IF(results!Q31&lt;=10,(1-(results!Q31/10))*100,0)</f>
        <v>0</v>
      </c>
      <c r="P31" s="305"/>
    </row>
    <row r="32" spans="1:16" ht="15" customHeight="1" x14ac:dyDescent="0.3">
      <c r="A32" s="100">
        <v>3</v>
      </c>
      <c r="B32" s="251" t="s">
        <v>145</v>
      </c>
      <c r="C32" s="258" t="s">
        <v>213</v>
      </c>
      <c r="D32" s="258"/>
      <c r="E32" s="240" t="s">
        <v>124</v>
      </c>
      <c r="F32" s="236">
        <v>2020</v>
      </c>
      <c r="G32" s="298">
        <f>IF(results!G32&lt;=5,(1-(results!G32/5))*100,0)</f>
        <v>0</v>
      </c>
      <c r="H32" s="114">
        <f>IF(ABS(results!J32)&lt;=2,(1-(ABS(results!J32)/2))*100,0)</f>
        <v>4.1666666666666075</v>
      </c>
      <c r="I32" s="114">
        <f>IF(results!K32&lt;=results!K32&gt;=8.5,(100-(ABS(results!K32-7.5)/1)*100),0)</f>
        <v>74.500000000000014</v>
      </c>
      <c r="J32" s="114">
        <f>IF(results!L32&lt;=500,(1-(results!L32/500))*100,0)</f>
        <v>28.6</v>
      </c>
      <c r="K32" s="114">
        <f>IF(results!M32&lt;=2,(1-(results!M32/2))*100,0)</f>
        <v>96.320000000000007</v>
      </c>
      <c r="L32" s="114">
        <f>IF(results!N32&lt;=8.825,(1-(results!N32/8.825))*100,0)</f>
        <v>10.285552407932009</v>
      </c>
      <c r="M32" s="114">
        <f>IF(results!O32&gt;=6,100,results!O32/6*100)</f>
        <v>100</v>
      </c>
      <c r="N32" s="114">
        <f>IF(results!P32&lt;=6,(1-(results!P32/6))*100,0)</f>
        <v>0</v>
      </c>
      <c r="O32" s="114">
        <f>IF(results!Q32&lt;=10,(1-(results!Q32/10))*100,0)</f>
        <v>0</v>
      </c>
      <c r="P32" s="305"/>
    </row>
    <row r="33" spans="1:16" ht="15" customHeight="1" x14ac:dyDescent="0.25">
      <c r="A33" s="100">
        <v>5</v>
      </c>
      <c r="B33" s="251" t="s">
        <v>145</v>
      </c>
      <c r="C33" s="258" t="s">
        <v>215</v>
      </c>
      <c r="D33" s="258"/>
      <c r="E33" s="241" t="s">
        <v>125</v>
      </c>
      <c r="F33" s="236">
        <v>2020</v>
      </c>
      <c r="G33" s="298">
        <f>IF(results!G33&lt;=5,(1-(results!G33/5))*100,0)</f>
        <v>0</v>
      </c>
      <c r="H33" s="114">
        <f>IF(ABS(results!J33)&lt;=2,(1-(ABS(results!J33)/2))*100,0)</f>
        <v>50.833333333333286</v>
      </c>
      <c r="I33" s="114">
        <f>IF(results!K33&lt;=results!K33&gt;=8.5,(100-(ABS(results!K33-7.5)/1)*100),0)</f>
        <v>68.999999999999943</v>
      </c>
      <c r="J33" s="114">
        <f>IF(results!L33&lt;=500,(1-(results!L33/500))*100,0)</f>
        <v>0</v>
      </c>
      <c r="K33" s="114">
        <f>IF(results!M33&lt;=2,(1-(results!M33/2))*100,0)</f>
        <v>0</v>
      </c>
      <c r="L33" s="114">
        <f>IF(results!N33&lt;=8.825,(1-(results!N33/8.825))*100,0)</f>
        <v>0</v>
      </c>
      <c r="M33" s="114">
        <f>IF(results!O33&gt;=6,100,results!O33/6*100)</f>
        <v>100</v>
      </c>
      <c r="N33" s="114">
        <f>IF(results!P33&lt;=6,(1-(results!P33/6))*100,0)</f>
        <v>0</v>
      </c>
      <c r="O33" s="114">
        <f>IF(results!Q33&lt;=10,(1-(results!Q33/10))*100,0)</f>
        <v>0</v>
      </c>
      <c r="P33" s="305"/>
    </row>
    <row r="34" spans="1:16" ht="15" customHeight="1" x14ac:dyDescent="0.3">
      <c r="A34" s="100">
        <v>6</v>
      </c>
      <c r="B34" s="251" t="s">
        <v>145</v>
      </c>
      <c r="C34" s="258" t="s">
        <v>216</v>
      </c>
      <c r="D34" s="258"/>
      <c r="E34" s="240" t="s">
        <v>126</v>
      </c>
      <c r="F34" s="236">
        <v>2020</v>
      </c>
      <c r="G34" s="298">
        <f>IF(results!G33&lt;=5,(1-(results!G33/5))*100,0)</f>
        <v>0</v>
      </c>
      <c r="H34" s="114">
        <f>IF(ABS(results!J33)&lt;=2,(1-(ABS(results!J33)/2))*100,0)</f>
        <v>50.833333333333286</v>
      </c>
      <c r="I34" s="114">
        <f>IF(results!K33&lt;=results!K33&gt;=8.5,(100-(ABS(results!K33-7.5)/1)*100),0)</f>
        <v>68.999999999999943</v>
      </c>
      <c r="J34" s="114">
        <f>IF(results!L33&lt;=500,(1-(results!L33/500))*100,0)</f>
        <v>0</v>
      </c>
      <c r="K34" s="114">
        <f>IF(results!M33&lt;=2,(1-(results!M33/2))*100,0)</f>
        <v>0</v>
      </c>
      <c r="L34" s="114">
        <f>IF(results!N33&lt;=8.825,(1-(results!N33/8.825))*100,0)</f>
        <v>0</v>
      </c>
      <c r="M34" s="114">
        <f>IF(results!O33&gt;=6,100,results!O33/6*100)</f>
        <v>100</v>
      </c>
      <c r="N34" s="114">
        <f>IF(results!P33&lt;=6,(1-(results!P33/6))*100,0)</f>
        <v>0</v>
      </c>
      <c r="O34" s="114">
        <f>IF(results!Q33&lt;=10,(1-(results!Q33/10))*100,0)</f>
        <v>0</v>
      </c>
      <c r="P34" s="305"/>
    </row>
    <row r="35" spans="1:16" ht="17.25" customHeight="1" x14ac:dyDescent="0.3">
      <c r="A35" s="100">
        <v>7</v>
      </c>
      <c r="B35" s="251" t="s">
        <v>145</v>
      </c>
      <c r="C35" s="258" t="s">
        <v>217</v>
      </c>
      <c r="D35" s="258"/>
      <c r="E35" s="240" t="s">
        <v>127</v>
      </c>
      <c r="F35" s="236">
        <v>2020</v>
      </c>
      <c r="G35" s="298">
        <f>IF(results!G35&lt;=5,(1-(results!G35/5))*100,0)</f>
        <v>0</v>
      </c>
      <c r="H35" s="114">
        <f>IF(ABS(results!J35)&lt;=2,(1-(ABS(results!J35)/2))*100,0)</f>
        <v>51.66666666666675</v>
      </c>
      <c r="I35" s="114">
        <f>IF(results!K35&lt;=results!K35&gt;=8.5,(100-(ABS(results!K35-7.5)/1)*100),0)</f>
        <v>88.499999999999972</v>
      </c>
      <c r="J35" s="114">
        <f>IF(results!L35&lt;=500,(1-(results!L35/500))*100,0)</f>
        <v>46</v>
      </c>
      <c r="K35" s="114">
        <f>IF(results!M35&lt;=2,(1-(results!M35/2))*100,0)</f>
        <v>93.33</v>
      </c>
      <c r="L35" s="114">
        <f>IF(results!N35&lt;=8.825,(1-(results!N35/8.825))*100,0)</f>
        <v>28.082719546742197</v>
      </c>
      <c r="M35" s="114">
        <f>IF(results!O35&gt;=6,100,results!O35/6*100)</f>
        <v>100</v>
      </c>
      <c r="N35" s="114">
        <f>IF(results!P35&lt;=6,(1-(results!P35/6))*100,0)</f>
        <v>98.183333333333337</v>
      </c>
      <c r="O35" s="114">
        <f>IF(results!Q35&lt;=10,(1-(results!Q35/10))*100,0)</f>
        <v>0</v>
      </c>
      <c r="P35" s="305"/>
    </row>
    <row r="36" spans="1:16" ht="15" customHeight="1" x14ac:dyDescent="0.25">
      <c r="A36" s="100">
        <v>8</v>
      </c>
      <c r="B36" s="251" t="s">
        <v>145</v>
      </c>
      <c r="C36" s="258" t="s">
        <v>218</v>
      </c>
      <c r="D36" s="258"/>
      <c r="E36" s="241" t="s">
        <v>128</v>
      </c>
      <c r="F36" s="236">
        <v>2020</v>
      </c>
      <c r="G36" s="298">
        <f>IF(results!G36&lt;=5,(1-(results!G36/5))*100,0)</f>
        <v>0</v>
      </c>
      <c r="H36" s="114">
        <f>IF(ABS(results!J36)&lt;=2,(1-(ABS(results!J36)/2))*100,0)</f>
        <v>10.83333333333325</v>
      </c>
      <c r="I36" s="114">
        <f>IF(results!K36&lt;=results!K36&gt;=8.5,(100-(ABS(results!K36-7.5)/1)*100),0)</f>
        <v>91.499999999999915</v>
      </c>
      <c r="J36" s="114">
        <f>IF(results!L36&lt;=500,(1-(results!L36/500))*100,0)</f>
        <v>33.9</v>
      </c>
      <c r="K36" s="114">
        <f>IF(results!M36&lt;=2,(1-(results!M36/2))*100,0)</f>
        <v>94.697500000000005</v>
      </c>
      <c r="L36" s="114">
        <f>IF(results!N36&lt;=8.825,(1-(results!N36/8.825))*100,0)</f>
        <v>27.923512747875357</v>
      </c>
      <c r="M36" s="114">
        <f>IF(results!O36&gt;=6,100,results!O36/6*100)</f>
        <v>100</v>
      </c>
      <c r="N36" s="114">
        <f>IF(results!P36&lt;=6,(1-(results!P36/6))*100,0)</f>
        <v>3.3333333333333326</v>
      </c>
      <c r="O36" s="114">
        <f>IF(results!Q36&lt;=10,(1-(results!Q36/10))*100,0)</f>
        <v>0</v>
      </c>
      <c r="P36" s="305"/>
    </row>
    <row r="37" spans="1:16" ht="15" customHeight="1" x14ac:dyDescent="0.3">
      <c r="A37" s="100">
        <v>9</v>
      </c>
      <c r="B37" s="251" t="s">
        <v>145</v>
      </c>
      <c r="C37" s="258" t="s">
        <v>219</v>
      </c>
      <c r="D37" s="258"/>
      <c r="E37" s="240" t="s">
        <v>129</v>
      </c>
      <c r="F37" s="236">
        <v>2020</v>
      </c>
      <c r="G37" s="298">
        <f>IF(results!G37&lt;=5,(1-(results!G37/5))*100,0)</f>
        <v>0</v>
      </c>
      <c r="H37" s="114">
        <f>IF(ABS(results!J37)&lt;=2,(1-(ABS(results!J37)/2))*100,0)</f>
        <v>59.166666666666679</v>
      </c>
      <c r="I37" s="114">
        <f>IF(results!K37&lt;=results!K37&gt;=8.5,(100-(ABS(results!K37-7.5)/1)*100),0)</f>
        <v>83.5</v>
      </c>
      <c r="J37" s="114">
        <f>IF(results!L37&lt;=500,(1-(results!L37/500))*100,0)</f>
        <v>44.379999999999995</v>
      </c>
      <c r="K37" s="114">
        <f>IF(results!M37&lt;=2,(1-(results!M37/2))*100,0)</f>
        <v>96.307500000000005</v>
      </c>
      <c r="L37" s="114">
        <f>IF(results!N37&lt;=8.825,(1-(results!N37/8.825))*100,0)</f>
        <v>35.487252124645885</v>
      </c>
      <c r="M37" s="114">
        <f>IF(results!O37&gt;=6,100,results!O37/6*100)</f>
        <v>100</v>
      </c>
      <c r="N37" s="114">
        <f>IF(results!P37&lt;=6,(1-(results!P37/6))*100,0)</f>
        <v>98.783333333333331</v>
      </c>
      <c r="O37" s="114">
        <f>IF(results!Q37&lt;=10,(1-(results!Q37/10))*100,0)</f>
        <v>0</v>
      </c>
      <c r="P37" s="305"/>
    </row>
    <row r="38" spans="1:16" ht="15" customHeight="1" x14ac:dyDescent="0.3">
      <c r="A38" s="100">
        <v>10</v>
      </c>
      <c r="B38" s="251" t="s">
        <v>145</v>
      </c>
      <c r="C38" s="258" t="s">
        <v>220</v>
      </c>
      <c r="D38" s="258"/>
      <c r="E38" s="240" t="s">
        <v>130</v>
      </c>
      <c r="F38" s="236">
        <v>2020</v>
      </c>
      <c r="G38" s="298">
        <f>IF(results!G38&lt;=5,(1-(results!G38/5))*100,0)</f>
        <v>0</v>
      </c>
      <c r="H38" s="114">
        <f>IF(ABS(results!J38)&lt;=2,(1-(ABS(results!J38)/2))*100,0)</f>
        <v>35.83333333333325</v>
      </c>
      <c r="I38" s="114">
        <f>IF(results!K38&lt;=results!K38&gt;=8.5,(100-(ABS(results!K38-7.5)/1)*100),0)</f>
        <v>92</v>
      </c>
      <c r="J38" s="114">
        <f>IF(results!L38&lt;=500,(1-(results!L38/500))*100,0)</f>
        <v>48.699999999999996</v>
      </c>
      <c r="K38" s="114">
        <f>IF(results!M38&lt;=2,(1-(results!M38/2))*100,0)</f>
        <v>74.47</v>
      </c>
      <c r="L38" s="114">
        <f>IF(results!N38&lt;=8.825,(1-(results!N38/8.825))*100,0)</f>
        <v>6.3609065155807221</v>
      </c>
      <c r="M38" s="114">
        <f>IF(results!O38&gt;=6,100,results!O38/6*100)</f>
        <v>100</v>
      </c>
      <c r="N38" s="114">
        <f>IF(results!P38&lt;=6,(1-(results!P38/6))*100,0)</f>
        <v>98.004999999999995</v>
      </c>
      <c r="O38" s="114">
        <f>IF(results!Q38&lt;=10,(1-(results!Q38/10))*100,0)</f>
        <v>0</v>
      </c>
      <c r="P38" s="305"/>
    </row>
    <row r="39" spans="1:16" ht="18" customHeight="1" x14ac:dyDescent="0.25">
      <c r="A39" s="100">
        <v>11</v>
      </c>
      <c r="B39" s="251" t="s">
        <v>145</v>
      </c>
      <c r="C39" s="258" t="s">
        <v>221</v>
      </c>
      <c r="D39" s="258"/>
      <c r="E39" s="241" t="s">
        <v>131</v>
      </c>
      <c r="F39" s="236">
        <v>2020</v>
      </c>
      <c r="G39" s="298">
        <f>IF(results!G39&lt;=5,(1-(results!G39/5))*100,0)</f>
        <v>0</v>
      </c>
      <c r="H39" s="114">
        <f>IF(ABS(results!J39)&lt;=2,(1-(ABS(results!J39)/2))*100,0)</f>
        <v>90.833333333333314</v>
      </c>
      <c r="I39" s="114">
        <f>IF(results!K39&lt;=results!K39&gt;=8.5,(100-(ABS(results!K39-7.5)/1)*100),0)</f>
        <v>91.000000000000014</v>
      </c>
      <c r="J39" s="114">
        <f>IF(results!L39&lt;=500,(1-(results!L39/500))*100,0)</f>
        <v>28.300000000000004</v>
      </c>
      <c r="K39" s="114">
        <f>IF(results!M39&lt;=2,(1-(results!M39/2))*100,0)</f>
        <v>94.525000000000006</v>
      </c>
      <c r="L39" s="114">
        <f>IF(results!N39&lt;=8.825,(1-(results!N39/8.825))*100,0)</f>
        <v>1.9558073654390884</v>
      </c>
      <c r="M39" s="114">
        <f>IF(results!O39&gt;=6,100,results!O39/6*100)</f>
        <v>100</v>
      </c>
      <c r="N39" s="114">
        <f>IF(results!P39&lt;=6,(1-(results!P39/6))*100,0)</f>
        <v>95.174999999999997</v>
      </c>
      <c r="O39" s="114">
        <f>IF(results!Q39&lt;=10,(1-(results!Q39/10))*100,0)</f>
        <v>0</v>
      </c>
      <c r="P39" s="305"/>
    </row>
    <row r="40" spans="1:16" ht="18.75" customHeight="1" x14ac:dyDescent="0.3">
      <c r="A40" s="100">
        <v>12</v>
      </c>
      <c r="B40" s="251" t="s">
        <v>145</v>
      </c>
      <c r="C40" s="258" t="s">
        <v>222</v>
      </c>
      <c r="D40" s="258"/>
      <c r="E40" s="240" t="s">
        <v>132</v>
      </c>
      <c r="F40" s="236">
        <v>2020</v>
      </c>
      <c r="G40" s="298">
        <f>IF(results!G30&lt;=5,(1-(results!G30/5))*100,0)</f>
        <v>0</v>
      </c>
      <c r="H40" s="114">
        <f>IF(ABS(results!J30)&lt;=2,(1-(ABS(results!J30)/2))*100,0)</f>
        <v>86.666666666666714</v>
      </c>
      <c r="I40" s="114">
        <f>IF(results!K30&lt;=results!K30&gt;=8.5,(100-(ABS(results!K30-7.5)/1)*100),0)</f>
        <v>83</v>
      </c>
      <c r="J40" s="114">
        <f>IF(results!L30&lt;=500,(1-(results!L30/500))*100,0)</f>
        <v>20.420000000000005</v>
      </c>
      <c r="K40" s="114">
        <f>IF(results!M30&lt;=2,(1-(results!M30/2))*100,0)</f>
        <v>88.975000000000009</v>
      </c>
      <c r="L40" s="114">
        <f>IF(results!N30&lt;=8.825,(1-(results!N30/8.825))*100,0)</f>
        <v>0</v>
      </c>
      <c r="M40" s="114">
        <f>IF(results!O30&gt;=6,100,results!O30/6*100)</f>
        <v>100</v>
      </c>
      <c r="N40" s="114">
        <f>IF(results!P30&lt;=6,(1-(results!P30/6))*100,0)</f>
        <v>6.6666666666666767</v>
      </c>
      <c r="O40" s="114">
        <f>IF(results!Q30&lt;=10,(1-(results!Q30/10))*100,0)</f>
        <v>0</v>
      </c>
      <c r="P40" s="305"/>
    </row>
    <row r="41" spans="1:16" ht="15" customHeight="1" x14ac:dyDescent="0.3">
      <c r="A41" s="270">
        <v>1</v>
      </c>
      <c r="B41" s="251" t="s">
        <v>145</v>
      </c>
      <c r="C41" s="258" t="s">
        <v>156</v>
      </c>
      <c r="D41" s="258"/>
      <c r="E41" s="240" t="s">
        <v>121</v>
      </c>
      <c r="F41" s="236">
        <v>2021</v>
      </c>
      <c r="G41" s="298">
        <f>IF(results!G31&lt;=5,(1-(results!G31/5))*100,0)</f>
        <v>0</v>
      </c>
      <c r="H41" s="114">
        <f>IF(ABS(results!J31)&lt;=2,(1-(ABS(results!J31)/2))*100,0)</f>
        <v>91.6666666666666</v>
      </c>
      <c r="I41" s="114">
        <f>IF(results!K31&lt;=results!K31&gt;=8.5,(100-(ABS(results!K31-7.5)/1)*100),0)</f>
        <v>69.500000000000028</v>
      </c>
      <c r="J41" s="114">
        <f>IF(results!L31&lt;=500,(1-(results!L31/500))*100,0)</f>
        <v>18.999999999999993</v>
      </c>
      <c r="K41" s="114">
        <f>IF(results!M31&lt;=2,(1-(results!M31/2))*100,0)</f>
        <v>89.35</v>
      </c>
      <c r="L41" s="114">
        <f>IF(results!N31&lt;=8.825,(1-(results!N31/8.825))*100,0)</f>
        <v>52.691218130311611</v>
      </c>
      <c r="M41" s="114">
        <f>IF(results!O31&gt;=6,100,results!O31/6*100)</f>
        <v>100</v>
      </c>
      <c r="N41" s="114">
        <f>IF(results!P31&lt;=6,(1-(results!P31/6))*100,0)</f>
        <v>8.3333333333333375</v>
      </c>
      <c r="O41" s="114">
        <f>IF(results!Q31&lt;=10,(1-(results!Q31/10))*100,0)</f>
        <v>0</v>
      </c>
      <c r="P41" s="305"/>
    </row>
    <row r="42" spans="1:16" ht="15" customHeight="1" x14ac:dyDescent="0.25">
      <c r="A42" s="100">
        <v>2</v>
      </c>
      <c r="B42" s="251" t="s">
        <v>145</v>
      </c>
      <c r="C42" s="258" t="s">
        <v>157</v>
      </c>
      <c r="D42" s="258"/>
      <c r="E42" s="241" t="s">
        <v>122</v>
      </c>
      <c r="F42" s="236">
        <v>2021</v>
      </c>
      <c r="G42" s="298">
        <f>IF(results!G32&lt;=5,(1-(results!G32/5))*100,0)</f>
        <v>0</v>
      </c>
      <c r="H42" s="114">
        <f>IF(ABS(results!J32)&lt;=2,(1-(ABS(results!J32)/2))*100,0)</f>
        <v>4.1666666666666075</v>
      </c>
      <c r="I42" s="114">
        <f>IF(results!K32&lt;=results!K32&gt;=8.5,(100-(ABS(results!K32-7.5)/1)*100),0)</f>
        <v>74.500000000000014</v>
      </c>
      <c r="J42" s="114">
        <f>IF(results!L32&lt;=500,(1-(results!L32/500))*100,0)</f>
        <v>28.6</v>
      </c>
      <c r="K42" s="114">
        <f>IF(results!M32&lt;=2,(1-(results!M32/2))*100,0)</f>
        <v>96.320000000000007</v>
      </c>
      <c r="L42" s="114">
        <f>IF(results!N32&lt;=8.825,(1-(results!N32/8.825))*100,0)</f>
        <v>10.285552407932009</v>
      </c>
      <c r="M42" s="114">
        <f>IF(results!O32&gt;=6,100,results!O32/6*100)</f>
        <v>100</v>
      </c>
      <c r="N42" s="114">
        <f>IF(results!P32&lt;=6,(1-(results!P32/6))*100,0)</f>
        <v>0</v>
      </c>
      <c r="O42" s="114">
        <f>IF(results!Q32&lt;=10,(1-(results!Q32/10))*100,0)</f>
        <v>0</v>
      </c>
      <c r="P42" s="305"/>
    </row>
    <row r="43" spans="1:16" ht="15" customHeight="1" x14ac:dyDescent="0.3">
      <c r="A43" s="100">
        <v>3</v>
      </c>
      <c r="B43" s="251" t="s">
        <v>145</v>
      </c>
      <c r="C43" s="258" t="s">
        <v>158</v>
      </c>
      <c r="D43" s="258"/>
      <c r="E43" s="240" t="s">
        <v>123</v>
      </c>
      <c r="F43" s="236">
        <v>2021</v>
      </c>
      <c r="G43" s="298">
        <f>IF(results!G33&lt;=5,(1-(results!G33/5))*100,0)</f>
        <v>0</v>
      </c>
      <c r="H43" s="114">
        <f>IF(ABS(results!J33)&lt;=2,(1-(ABS(results!J33)/2))*100,0)</f>
        <v>50.833333333333286</v>
      </c>
      <c r="I43" s="114">
        <f>IF(results!K33&lt;=results!K33&gt;=8.5,(100-(ABS(results!K33-7.5)/1)*100),0)</f>
        <v>68.999999999999943</v>
      </c>
      <c r="J43" s="114">
        <f>IF(results!L33&lt;=500,(1-(results!L33/500))*100,0)</f>
        <v>0</v>
      </c>
      <c r="K43" s="114">
        <f>IF(results!M33&lt;=2,(1-(results!M33/2))*100,0)</f>
        <v>0</v>
      </c>
      <c r="L43" s="114">
        <f>IF(results!N33&lt;=8.825,(1-(results!N33/8.825))*100,0)</f>
        <v>0</v>
      </c>
      <c r="M43" s="114">
        <f>IF(results!O33&gt;=6,100,results!O33/6*100)</f>
        <v>100</v>
      </c>
      <c r="N43" s="114">
        <f>IF(results!P33&lt;=6,(1-(results!P33/6))*100,0)</f>
        <v>0</v>
      </c>
      <c r="O43" s="114">
        <f>IF(results!Q33&lt;=10,(1-(results!Q33/10))*100,0)</f>
        <v>0</v>
      </c>
      <c r="P43" s="305"/>
    </row>
    <row r="44" spans="1:16" ht="15" customHeight="1" x14ac:dyDescent="0.3">
      <c r="A44" s="100">
        <v>3</v>
      </c>
      <c r="B44" s="251" t="s">
        <v>145</v>
      </c>
      <c r="C44" s="258" t="s">
        <v>158</v>
      </c>
      <c r="D44" s="258"/>
      <c r="E44" s="240" t="s">
        <v>124</v>
      </c>
      <c r="F44" s="236">
        <v>2021</v>
      </c>
      <c r="G44" s="298">
        <f>IF(results!G33&lt;=5,(1-(results!G33/5))*100,0)</f>
        <v>0</v>
      </c>
      <c r="H44" s="114">
        <f>IF(ABS(results!J33)&lt;=2,(1-(ABS(results!J33)/2))*100,0)</f>
        <v>50.833333333333286</v>
      </c>
      <c r="I44" s="114">
        <f>IF(results!K33&lt;=results!K33&gt;=8.5,(100-(ABS(results!K33-7.5)/1)*100),0)</f>
        <v>68.999999999999943</v>
      </c>
      <c r="J44" s="114">
        <f>IF(results!L33&lt;=500,(1-(results!L33/500))*100,0)</f>
        <v>0</v>
      </c>
      <c r="K44" s="114">
        <f>IF(results!M33&lt;=2,(1-(results!M33/2))*100,0)</f>
        <v>0</v>
      </c>
      <c r="L44" s="114">
        <f>IF(results!N33&lt;=8.825,(1-(results!N33/8.825))*100,0)</f>
        <v>0</v>
      </c>
      <c r="M44" s="114">
        <f>IF(results!O33&gt;=6,100,results!O33/6*100)</f>
        <v>100</v>
      </c>
      <c r="N44" s="114">
        <f>IF(results!P33&lt;=6,(1-(results!P33/6))*100,0)</f>
        <v>0</v>
      </c>
      <c r="O44" s="114">
        <f>IF(results!Q33&lt;=10,(1-(results!Q33/10))*100,0)</f>
        <v>0</v>
      </c>
      <c r="P44" s="305"/>
    </row>
    <row r="45" spans="1:16" ht="15" customHeight="1" x14ac:dyDescent="0.25">
      <c r="A45" s="100">
        <v>5</v>
      </c>
      <c r="B45" s="251" t="s">
        <v>145</v>
      </c>
      <c r="C45" s="258" t="s">
        <v>160</v>
      </c>
      <c r="D45" s="258"/>
      <c r="E45" s="241" t="s">
        <v>125</v>
      </c>
      <c r="F45" s="236">
        <v>2021</v>
      </c>
      <c r="G45" s="298">
        <f>IF(results!G35&lt;=5,(1-(results!G35/5))*100,0)</f>
        <v>0</v>
      </c>
      <c r="H45" s="114">
        <f>IF(ABS(results!J35)&lt;=2,(1-(ABS(results!J35)/2))*100,0)</f>
        <v>51.66666666666675</v>
      </c>
      <c r="I45" s="114">
        <f>IF(results!K35&lt;=results!K35&gt;=8.5,(100-(ABS(results!K35-7.5)/1)*100),0)</f>
        <v>88.499999999999972</v>
      </c>
      <c r="J45" s="114">
        <f>IF(results!L35&lt;=500,(1-(results!L35/500))*100,0)</f>
        <v>46</v>
      </c>
      <c r="K45" s="114">
        <f>IF(results!M35&lt;=2,(1-(results!M35/2))*100,0)</f>
        <v>93.33</v>
      </c>
      <c r="L45" s="114">
        <f>IF(results!N35&lt;=8.825,(1-(results!N35/8.825))*100,0)</f>
        <v>28.082719546742197</v>
      </c>
      <c r="M45" s="114">
        <f>IF(results!O35&gt;=6,100,results!O35/6*100)</f>
        <v>100</v>
      </c>
      <c r="N45" s="114">
        <f>IF(results!P35&lt;=6,(1-(results!P35/6))*100,0)</f>
        <v>98.183333333333337</v>
      </c>
      <c r="O45" s="114">
        <f>IF(results!Q35&lt;=10,(1-(results!Q35/10))*100,0)</f>
        <v>0</v>
      </c>
      <c r="P45" s="305"/>
    </row>
    <row r="46" spans="1:16" ht="15" customHeight="1" x14ac:dyDescent="0.3">
      <c r="A46" s="100">
        <v>6</v>
      </c>
      <c r="B46" s="251" t="s">
        <v>145</v>
      </c>
      <c r="C46" s="258" t="s">
        <v>161</v>
      </c>
      <c r="D46" s="258"/>
      <c r="E46" s="240" t="s">
        <v>126</v>
      </c>
      <c r="F46" s="236">
        <v>2021</v>
      </c>
      <c r="G46" s="298">
        <f>IF(results!G36&lt;=5,(1-(results!G36/5))*100,0)</f>
        <v>0</v>
      </c>
      <c r="H46" s="114">
        <f>IF(ABS(results!J36)&lt;=2,(1-(ABS(results!J36)/2))*100,0)</f>
        <v>10.83333333333325</v>
      </c>
      <c r="I46" s="114">
        <f>IF(results!K36&lt;=results!K36&gt;=8.5,(100-(ABS(results!K36-7.5)/1)*100),0)</f>
        <v>91.499999999999915</v>
      </c>
      <c r="J46" s="114">
        <f>IF(results!L36&lt;=500,(1-(results!L36/500))*100,0)</f>
        <v>33.9</v>
      </c>
      <c r="K46" s="114">
        <f>IF(results!M36&lt;=2,(1-(results!M36/2))*100,0)</f>
        <v>94.697500000000005</v>
      </c>
      <c r="L46" s="114">
        <f>IF(results!N36&lt;=8.825,(1-(results!N36/8.825))*100,0)</f>
        <v>27.923512747875357</v>
      </c>
      <c r="M46" s="114">
        <f>IF(results!O36&gt;=6,100,results!O36/6*100)</f>
        <v>100</v>
      </c>
      <c r="N46" s="114">
        <f>IF(results!P36&lt;=6,(1-(results!P36/6))*100,0)</f>
        <v>3.3333333333333326</v>
      </c>
      <c r="O46" s="114">
        <f>IF(results!Q36&lt;=10,(1-(results!Q36/10))*100,0)</f>
        <v>0</v>
      </c>
      <c r="P46" s="305"/>
    </row>
    <row r="47" spans="1:16" ht="17.25" customHeight="1" x14ac:dyDescent="0.3">
      <c r="A47" s="100">
        <v>7</v>
      </c>
      <c r="B47" s="251" t="s">
        <v>145</v>
      </c>
      <c r="C47" s="258" t="s">
        <v>162</v>
      </c>
      <c r="D47" s="258"/>
      <c r="E47" s="240" t="s">
        <v>127</v>
      </c>
      <c r="F47" s="236">
        <v>2021</v>
      </c>
      <c r="G47" s="298">
        <f>IF(results!G37&lt;=5,(1-(results!G37/5))*100,0)</f>
        <v>0</v>
      </c>
      <c r="H47" s="114">
        <f>IF(ABS(results!J37)&lt;=2,(1-(ABS(results!J37)/2))*100,0)</f>
        <v>59.166666666666679</v>
      </c>
      <c r="I47" s="114">
        <f>IF(results!K37&lt;=results!K37&gt;=8.5,(100-(ABS(results!K37-7.5)/1)*100),0)</f>
        <v>83.5</v>
      </c>
      <c r="J47" s="114">
        <f>IF(results!L37&lt;=500,(1-(results!L37/500))*100,0)</f>
        <v>44.379999999999995</v>
      </c>
      <c r="K47" s="114">
        <f>IF(results!M37&lt;=2,(1-(results!M37/2))*100,0)</f>
        <v>96.307500000000005</v>
      </c>
      <c r="L47" s="114">
        <f>IF(results!N37&lt;=8.825,(1-(results!N37/8.825))*100,0)</f>
        <v>35.487252124645885</v>
      </c>
      <c r="M47" s="114">
        <f>IF(results!O37&gt;=6,100,results!O37/6*100)</f>
        <v>100</v>
      </c>
      <c r="N47" s="114">
        <f>IF(results!P37&lt;=6,(1-(results!P37/6))*100,0)</f>
        <v>98.783333333333331</v>
      </c>
      <c r="O47" s="114">
        <f>IF(results!Q37&lt;=10,(1-(results!Q37/10))*100,0)</f>
        <v>0</v>
      </c>
      <c r="P47" s="305"/>
    </row>
    <row r="48" spans="1:16" ht="15" customHeight="1" x14ac:dyDescent="0.25">
      <c r="A48" s="100">
        <v>8</v>
      </c>
      <c r="B48" s="251" t="s">
        <v>145</v>
      </c>
      <c r="C48" s="258" t="s">
        <v>163</v>
      </c>
      <c r="D48" s="258"/>
      <c r="E48" s="241" t="s">
        <v>128</v>
      </c>
      <c r="F48" s="236">
        <v>2021</v>
      </c>
      <c r="G48" s="298">
        <f>IF(results!G38&lt;=5,(1-(results!G38/5))*100,0)</f>
        <v>0</v>
      </c>
      <c r="H48" s="114">
        <f>IF(ABS(results!J38)&lt;=2,(1-(ABS(results!J38)/2))*100,0)</f>
        <v>35.83333333333325</v>
      </c>
      <c r="I48" s="114">
        <f>IF(results!K38&lt;=results!K38&gt;=8.5,(100-(ABS(results!K38-7.5)/1)*100),0)</f>
        <v>92</v>
      </c>
      <c r="J48" s="114">
        <f>IF(results!L38&lt;=500,(1-(results!L38/500))*100,0)</f>
        <v>48.699999999999996</v>
      </c>
      <c r="K48" s="114">
        <f>IF(results!M38&lt;=2,(1-(results!M38/2))*100,0)</f>
        <v>74.47</v>
      </c>
      <c r="L48" s="114">
        <f>IF(results!N38&lt;=8.825,(1-(results!N38/8.825))*100,0)</f>
        <v>6.3609065155807221</v>
      </c>
      <c r="M48" s="114">
        <f>IF(results!O38&gt;=6,100,results!O38/6*100)</f>
        <v>100</v>
      </c>
      <c r="N48" s="114">
        <f>IF(results!P38&lt;=6,(1-(results!P38/6))*100,0)</f>
        <v>98.004999999999995</v>
      </c>
      <c r="O48" s="114">
        <f>IF(results!Q38&lt;=10,(1-(results!Q38/10))*100,0)</f>
        <v>0</v>
      </c>
      <c r="P48" s="305"/>
    </row>
    <row r="49" spans="1:16" ht="15" customHeight="1" x14ac:dyDescent="0.3">
      <c r="A49" s="100">
        <v>9</v>
      </c>
      <c r="B49" s="251" t="s">
        <v>145</v>
      </c>
      <c r="C49" s="258" t="s">
        <v>164</v>
      </c>
      <c r="D49" s="258"/>
      <c r="E49" s="240" t="s">
        <v>129</v>
      </c>
      <c r="F49" s="236">
        <v>2021</v>
      </c>
      <c r="G49" s="298">
        <f>IF(results!G39&lt;=5,(1-(results!G39/5))*100,0)</f>
        <v>0</v>
      </c>
      <c r="H49" s="114">
        <f>IF(ABS(results!J39)&lt;=2,(1-(ABS(results!J39)/2))*100,0)</f>
        <v>90.833333333333314</v>
      </c>
      <c r="I49" s="114">
        <f>IF(results!K39&lt;=results!K39&gt;=8.5,(100-(ABS(results!K39-7.5)/1)*100),0)</f>
        <v>91.000000000000014</v>
      </c>
      <c r="J49" s="114">
        <f>IF(results!L39&lt;=500,(1-(results!L39/500))*100,0)</f>
        <v>28.300000000000004</v>
      </c>
      <c r="K49" s="114">
        <f>IF(results!M39&lt;=2,(1-(results!M39/2))*100,0)</f>
        <v>94.525000000000006</v>
      </c>
      <c r="L49" s="114">
        <f>IF(results!N39&lt;=8.825,(1-(results!N39/8.825))*100,0)</f>
        <v>1.9558073654390884</v>
      </c>
      <c r="M49" s="114">
        <f>IF(results!O39&gt;=6,100,results!O39/6*100)</f>
        <v>100</v>
      </c>
      <c r="N49" s="114">
        <f>IF(results!P39&lt;=6,(1-(results!P39/6))*100,0)</f>
        <v>95.174999999999997</v>
      </c>
      <c r="O49" s="114">
        <f>IF(results!Q39&lt;=10,(1-(results!Q39/10))*100,0)</f>
        <v>0</v>
      </c>
      <c r="P49" s="305"/>
    </row>
    <row r="50" spans="1:16" ht="15" customHeight="1" x14ac:dyDescent="0.3">
      <c r="A50" s="100">
        <v>10</v>
      </c>
      <c r="B50" s="251" t="s">
        <v>145</v>
      </c>
      <c r="C50" s="258" t="s">
        <v>165</v>
      </c>
      <c r="D50" s="258"/>
      <c r="E50" s="240" t="s">
        <v>130</v>
      </c>
      <c r="F50" s="236">
        <v>2021</v>
      </c>
      <c r="G50" s="298">
        <f>IF(results!G50&lt;=5,(1-(results!G50/5))*100,0)</f>
        <v>0</v>
      </c>
      <c r="H50" s="114">
        <f>IF(ABS(results!J50)&lt;=2,(1-(ABS(results!J50)/2))*100,0)</f>
        <v>35.83333333333325</v>
      </c>
      <c r="I50" s="114">
        <f>IF(results!K50&lt;=results!K50&gt;=8.5,(100-(ABS(results!K50-7.5)/1)*100),0)</f>
        <v>92</v>
      </c>
      <c r="J50" s="114">
        <f>IF(results!L50&lt;=500,(1-(results!L50/500))*100,0)</f>
        <v>36.260000000000005</v>
      </c>
      <c r="K50" s="114">
        <f>IF(results!M50&lt;=2,(1-(results!M50/2))*100,0)</f>
        <v>86.3</v>
      </c>
      <c r="L50" s="114">
        <f>IF(results!N50&lt;=8.825,(1-(results!N50/8.825))*100,0)</f>
        <v>0</v>
      </c>
      <c r="M50" s="114">
        <f>IF(results!O50&gt;=6,100,results!O50/6*100)</f>
        <v>100</v>
      </c>
      <c r="N50" s="114">
        <f>IF(results!P50&lt;=6,(1-(results!P50/6))*100,0)</f>
        <v>39.166666666666657</v>
      </c>
      <c r="O50" s="114">
        <f>IF(results!Q50&lt;=10,(1-(results!Q50/10))*100,0)</f>
        <v>0</v>
      </c>
      <c r="P50" s="305"/>
    </row>
    <row r="51" spans="1:16" ht="18" customHeight="1" x14ac:dyDescent="0.25">
      <c r="A51" s="100">
        <v>11</v>
      </c>
      <c r="B51" s="251" t="s">
        <v>145</v>
      </c>
      <c r="C51" s="258" t="s">
        <v>166</v>
      </c>
      <c r="D51" s="258"/>
      <c r="E51" s="241" t="s">
        <v>131</v>
      </c>
      <c r="F51" s="236">
        <v>2021</v>
      </c>
      <c r="G51" s="298">
        <f>IF(results!G51&lt;=5,(1-(results!G51/5))*100,0)</f>
        <v>0</v>
      </c>
      <c r="H51" s="114">
        <f>IF(ABS(results!J51)&lt;=2,(1-(ABS(results!J51)/2))*100,0)</f>
        <v>90.833333333333314</v>
      </c>
      <c r="I51" s="114">
        <f>IF(results!K51&lt;=results!K51&gt;=8.5,(100-(ABS(results!K51-7.5)/1)*100),0)</f>
        <v>91.000000000000014</v>
      </c>
      <c r="J51" s="114">
        <f>IF(results!L51&lt;=500,(1-(results!L51/500))*100,0)</f>
        <v>26.879999999999992</v>
      </c>
      <c r="K51" s="114">
        <f>IF(results!M51&lt;=2,(1-(results!M51/2))*100,0)</f>
        <v>84.917500000000004</v>
      </c>
      <c r="L51" s="114">
        <f>IF(results!N51&lt;=8.825,(1-(results!N51/8.825))*100,0)</f>
        <v>0</v>
      </c>
      <c r="M51" s="114">
        <f>IF(results!O51&gt;=6,100,results!O51/6*100)</f>
        <v>100</v>
      </c>
      <c r="N51" s="114">
        <f>IF(results!P51&lt;=6,(1-(results!P51/6))*100,0)</f>
        <v>50.833333333333329</v>
      </c>
      <c r="O51" s="114">
        <f>IF(results!Q51&lt;=10,(1-(results!Q51/10))*100,0)</f>
        <v>0</v>
      </c>
      <c r="P51" s="305"/>
    </row>
    <row r="52" spans="1:16" ht="18.75" customHeight="1" x14ac:dyDescent="0.3">
      <c r="A52" s="100">
        <v>12</v>
      </c>
      <c r="B52" s="251" t="s">
        <v>145</v>
      </c>
      <c r="C52" s="258" t="s">
        <v>167</v>
      </c>
      <c r="D52" s="258"/>
      <c r="E52" s="240" t="s">
        <v>132</v>
      </c>
      <c r="F52" s="236">
        <v>2021</v>
      </c>
      <c r="G52" s="298">
        <f>IF(results!G52&lt;=5,(1-(results!G52/5))*100,0)</f>
        <v>0</v>
      </c>
      <c r="H52" s="114">
        <f>IF(ABS(results!J52)&lt;=2,(1-(ABS(results!J52)/2))*100,0)</f>
        <v>26.666666666666572</v>
      </c>
      <c r="I52" s="114">
        <f>IF(results!K52&lt;=results!K52&gt;=8.5,(100-(ABS(results!K52-7.5)/1)*100),0)</f>
        <v>92.499999999999986</v>
      </c>
      <c r="J52" s="114">
        <f>IF(results!L52&lt;=500,(1-(results!L52/500))*100,0)</f>
        <v>33.740000000000016</v>
      </c>
      <c r="K52" s="114">
        <f>IF(results!M52&lt;=2,(1-(results!M52/2))*100,0)</f>
        <v>84.484999999999999</v>
      </c>
      <c r="L52" s="114">
        <f>IF(results!N52&lt;=8.825,(1-(results!N52/8.825))*100,0)</f>
        <v>0</v>
      </c>
      <c r="M52" s="114">
        <f>IF(results!O52&gt;=6,100,results!O52/6*100)</f>
        <v>100</v>
      </c>
      <c r="N52" s="114">
        <f>IF(results!P52&lt;=6,(1-(results!P52/6))*100,0)</f>
        <v>48.333333333333329</v>
      </c>
      <c r="O52" s="114">
        <f>IF(results!Q52&lt;=10,(1-(results!Q52/10))*100,0)</f>
        <v>0</v>
      </c>
      <c r="P52" s="305"/>
    </row>
    <row r="53" spans="1:16" ht="18.75" customHeight="1" x14ac:dyDescent="0.3">
      <c r="A53" s="100">
        <v>13</v>
      </c>
      <c r="B53" s="251" t="s">
        <v>145</v>
      </c>
      <c r="C53" s="258" t="s">
        <v>168</v>
      </c>
      <c r="D53" s="258"/>
      <c r="E53" s="242" t="s">
        <v>121</v>
      </c>
      <c r="F53" s="243">
        <v>2022</v>
      </c>
      <c r="G53" s="298">
        <f>IF(results!G53&lt;=5,(1-(results!G53/5))*100,0)</f>
        <v>0</v>
      </c>
      <c r="H53" s="114">
        <f>IF(ABS(results!J53)&lt;=2,(1-(ABS(results!J53)/2))*100,0)</f>
        <v>7.4999999999999289</v>
      </c>
      <c r="I53" s="114">
        <f>IF(results!K53&lt;=results!K53&gt;=8.5,(100-(ABS(results!K53-7.5)/1)*100),0)</f>
        <v>62.999999999999986</v>
      </c>
      <c r="J53" s="114">
        <f>IF(results!L53&lt;=500,(1-(results!L53/500))*100,0)</f>
        <v>41.5</v>
      </c>
      <c r="K53" s="114">
        <f>IF(results!M53&lt;=2,(1-(results!M53/2))*100,0)</f>
        <v>91.27</v>
      </c>
      <c r="L53" s="114">
        <f>IF(results!N53&lt;=8.825,(1-(results!N53/8.825))*100,0)</f>
        <v>4.0793201133144441</v>
      </c>
      <c r="M53" s="114">
        <f>IF(results!O53&gt;=6,100,results!O53/6*100)</f>
        <v>100</v>
      </c>
      <c r="N53" s="114">
        <f>IF(results!P53&lt;=6,(1-(results!P53/6))*100,0)</f>
        <v>61.666666666666671</v>
      </c>
      <c r="O53" s="114">
        <f>IF(results!Q53&lt;=10,(1-(results!Q53/10))*100,0)</f>
        <v>0</v>
      </c>
      <c r="P53" s="305"/>
    </row>
    <row r="54" spans="1:16" ht="15" customHeight="1" x14ac:dyDescent="0.25">
      <c r="A54" s="100">
        <v>13</v>
      </c>
      <c r="B54" s="251" t="s">
        <v>145</v>
      </c>
      <c r="C54" s="258" t="s">
        <v>168</v>
      </c>
      <c r="D54" s="258"/>
      <c r="E54" s="244" t="s">
        <v>122</v>
      </c>
      <c r="F54" s="243">
        <v>2022</v>
      </c>
      <c r="G54" s="298">
        <f>IF(results!G53&lt;=5,(1-(results!G53/5))*100,0)</f>
        <v>0</v>
      </c>
      <c r="H54" s="114">
        <f>IF(ABS(results!J53)&lt;=2,(1-(ABS(results!J53)/2))*100,0)</f>
        <v>7.4999999999999289</v>
      </c>
      <c r="I54" s="114">
        <f>IF(results!K53&lt;=results!K53&gt;=8.5,(100-(ABS(results!K53-7.5)/1)*100),0)</f>
        <v>62.999999999999986</v>
      </c>
      <c r="J54" s="114">
        <f>IF(results!L53&lt;=500,(1-(results!L53/500))*100,0)</f>
        <v>41.5</v>
      </c>
      <c r="K54" s="114">
        <f>IF(results!M53&lt;=2,(1-(results!M53/2))*100,0)</f>
        <v>91.27</v>
      </c>
      <c r="L54" s="114">
        <f>IF(results!N53&lt;=8.825,(1-(results!N53/8.825))*100,0)</f>
        <v>4.0793201133144441</v>
      </c>
      <c r="M54" s="114">
        <f>IF(results!O53&gt;=6,100,results!O53/6*100)</f>
        <v>100</v>
      </c>
      <c r="N54" s="114">
        <f>IF(results!P53&lt;=6,(1-(results!P53/6))*100,0)</f>
        <v>61.666666666666671</v>
      </c>
      <c r="O54" s="114">
        <f>IF(results!Q53&lt;=10,(1-(results!Q53/10))*100,0)</f>
        <v>0</v>
      </c>
      <c r="P54" s="305"/>
    </row>
    <row r="55" spans="1:16" ht="15" customHeight="1" x14ac:dyDescent="0.3">
      <c r="A55" s="100">
        <v>15</v>
      </c>
      <c r="B55" s="251" t="s">
        <v>145</v>
      </c>
      <c r="C55" s="258" t="s">
        <v>170</v>
      </c>
      <c r="D55" s="258"/>
      <c r="E55" s="242" t="s">
        <v>123</v>
      </c>
      <c r="F55" s="243">
        <v>2022</v>
      </c>
      <c r="G55" s="298">
        <f>IF(results!G55&lt;=5,(1-(results!G55/5))*100,0)</f>
        <v>0</v>
      </c>
      <c r="H55" s="114">
        <f>IF(ABS(results!J55)&lt;=2,(1-(ABS(results!J55)/2))*100,0)</f>
        <v>75</v>
      </c>
      <c r="I55" s="114">
        <f>IF(results!K55&lt;=results!K55&gt;=8.5,(100-(ABS(results!K55-7.5)/1)*100),0)</f>
        <v>91.000000000000014</v>
      </c>
      <c r="J55" s="114">
        <f>IF(results!L55&lt;=500,(1-(results!L55/500))*100,0)</f>
        <v>30.340000000000011</v>
      </c>
      <c r="K55" s="114">
        <f>IF(results!M55&lt;=2,(1-(results!M55/2))*100,0)</f>
        <v>91.175000000000011</v>
      </c>
      <c r="L55" s="114">
        <f>IF(results!N55&lt;=8.825,(1-(results!N55/8.825))*100,0)</f>
        <v>0</v>
      </c>
      <c r="M55" s="114">
        <f>IF(results!O55&gt;=6,100,results!O55/6*100)</f>
        <v>100</v>
      </c>
      <c r="N55" s="114">
        <f>IF(results!P55&lt;=6,(1-(results!P55/6))*100,0)</f>
        <v>16.666666666666664</v>
      </c>
      <c r="O55" s="114">
        <f>IF(results!Q55&lt;=10,(1-(results!Q55/10))*100,0)</f>
        <v>0</v>
      </c>
      <c r="P55" s="305"/>
    </row>
    <row r="56" spans="1:16" ht="15" customHeight="1" x14ac:dyDescent="0.3">
      <c r="A56" s="100">
        <v>16</v>
      </c>
      <c r="B56" s="251" t="s">
        <v>145</v>
      </c>
      <c r="C56" s="258" t="s">
        <v>171</v>
      </c>
      <c r="D56" s="258"/>
      <c r="E56" s="242" t="s">
        <v>124</v>
      </c>
      <c r="F56" s="243">
        <v>2022</v>
      </c>
      <c r="G56" s="298">
        <f>IF(results!G56&lt;=5,(1-(results!G56/5))*100,0)</f>
        <v>0</v>
      </c>
      <c r="H56" s="114">
        <f>IF(ABS(results!J56)&lt;=2,(1-(ABS(results!J56)/2))*100,0)</f>
        <v>85.833333333333428</v>
      </c>
      <c r="I56" s="114">
        <f>IF(results!K56&lt;=results!K56&gt;=8.5,(100-(ABS(results!K56-7.5)/1)*100),0)</f>
        <v>75</v>
      </c>
      <c r="J56" s="114">
        <f>IF(results!L56&lt;=500,(1-(results!L56/500))*100,0)</f>
        <v>42.400000000000006</v>
      </c>
      <c r="K56" s="114">
        <f>IF(results!M56&lt;=2,(1-(results!M56/2))*100,0)</f>
        <v>90.877499999999998</v>
      </c>
      <c r="L56" s="114">
        <f>IF(results!N56&lt;=8.825,(1-(results!N56/8.825))*100,0)</f>
        <v>0</v>
      </c>
      <c r="M56" s="114">
        <f>IF(results!O56&gt;=6,100,results!O56/6*100)</f>
        <v>100</v>
      </c>
      <c r="N56" s="114">
        <f>IF(results!P56&lt;=6,(1-(results!P56/6))*100,0)</f>
        <v>18.333333333333325</v>
      </c>
      <c r="O56" s="114">
        <f>IF(results!Q56&lt;=10,(1-(results!Q56/10))*100,0)</f>
        <v>0</v>
      </c>
      <c r="P56" s="305"/>
    </row>
    <row r="57" spans="1:16" ht="15" customHeight="1" x14ac:dyDescent="0.25">
      <c r="A57" s="100">
        <v>17</v>
      </c>
      <c r="B57" s="251" t="s">
        <v>145</v>
      </c>
      <c r="C57" s="258" t="s">
        <v>172</v>
      </c>
      <c r="D57" s="258"/>
      <c r="E57" s="244" t="s">
        <v>125</v>
      </c>
      <c r="F57" s="243">
        <v>2022</v>
      </c>
      <c r="G57" s="298">
        <f>IF(results!G57&lt;=5,(1-(results!G57/5))*100,0)</f>
        <v>0</v>
      </c>
      <c r="H57" s="114">
        <f>IF(ABS(results!J57)&lt;=2,(1-(ABS(results!J57)/2))*100,0)</f>
        <v>88.333333333333456</v>
      </c>
      <c r="I57" s="114">
        <f>IF(results!K57&lt;=results!K57&gt;=8.5,(100-(ABS(results!K57-7.5)/1)*100),0)</f>
        <v>92</v>
      </c>
      <c r="J57" s="114">
        <f>IF(results!L57&lt;=500,(1-(results!L57/500))*100,0)</f>
        <v>40</v>
      </c>
      <c r="K57" s="114">
        <f>IF(results!M57&lt;=2,(1-(results!M57/2))*100,0)</f>
        <v>91.137500000000003</v>
      </c>
      <c r="L57" s="114">
        <f>IF(results!N57&lt;=8.825,(1-(results!N57/8.825))*100,0)</f>
        <v>0</v>
      </c>
      <c r="M57" s="114">
        <f>IF(results!O57&gt;=6,100,results!O57/6*100)</f>
        <v>100</v>
      </c>
      <c r="N57" s="114">
        <f>IF(results!P57&lt;=6,(1-(results!P57/6))*100,0)</f>
        <v>1.6666666666666607</v>
      </c>
      <c r="O57" s="114">
        <f>IF(results!Q57&lt;=10,(1-(results!Q57/10))*100,0)</f>
        <v>0</v>
      </c>
      <c r="P57" s="305"/>
    </row>
    <row r="58" spans="1:16" ht="15" customHeight="1" x14ac:dyDescent="0.3">
      <c r="A58" s="100">
        <v>18</v>
      </c>
      <c r="B58" s="251" t="s">
        <v>145</v>
      </c>
      <c r="C58" s="258" t="s">
        <v>173</v>
      </c>
      <c r="D58" s="258"/>
      <c r="E58" s="242" t="s">
        <v>126</v>
      </c>
      <c r="F58" s="243">
        <v>2022</v>
      </c>
      <c r="G58" s="298">
        <f>IF(results!G58&lt;=5,(1-(results!G58/5))*100,0)</f>
        <v>0</v>
      </c>
      <c r="H58" s="114">
        <f>IF(ABS(results!J58)&lt;=2,(1-(ABS(results!J58)/2))*100,0)</f>
        <v>74.166666666666544</v>
      </c>
      <c r="I58" s="114">
        <f>IF(results!K58&lt;=results!K58&gt;=8.5,(100-(ABS(results!K58-7.5)/1)*100),0)</f>
        <v>93.500000000000057</v>
      </c>
      <c r="J58" s="114">
        <f>IF(results!L58&lt;=500,(1-(results!L58/500))*100,0)</f>
        <v>46.9</v>
      </c>
      <c r="K58" s="114">
        <f>IF(results!M58&lt;=2,(1-(results!M58/2))*100,0)</f>
        <v>94.205000000000013</v>
      </c>
      <c r="L58" s="114">
        <f>IF(results!N58&lt;=8.825,(1-(results!N58/8.825))*100,0)</f>
        <v>0</v>
      </c>
      <c r="M58" s="114">
        <f>IF(results!O58&gt;=6,100,results!O58/6*100)</f>
        <v>100</v>
      </c>
      <c r="N58" s="114">
        <f>IF(results!P58&lt;=6,(1-(results!P58/6))*100,0)</f>
        <v>0</v>
      </c>
      <c r="O58" s="114">
        <f>IF(results!Q58&lt;=10,(1-(results!Q58/10))*100,0)</f>
        <v>0</v>
      </c>
      <c r="P58" s="305"/>
    </row>
    <row r="59" spans="1:16" ht="15" customHeight="1" x14ac:dyDescent="0.3">
      <c r="A59" s="100">
        <v>19</v>
      </c>
      <c r="B59" s="251" t="s">
        <v>145</v>
      </c>
      <c r="C59" s="258" t="s">
        <v>174</v>
      </c>
      <c r="D59" s="258"/>
      <c r="E59" s="242" t="s">
        <v>127</v>
      </c>
      <c r="F59" s="243">
        <v>2022</v>
      </c>
      <c r="G59" s="298">
        <f>IF(results!G59&lt;=5,(1-(results!G59/5))*100,0)</f>
        <v>0</v>
      </c>
      <c r="H59" s="114">
        <f>IF(ABS(results!J59)&lt;=2,(1-(ABS(results!J59)/2))*100,0)</f>
        <v>57.499999999999929</v>
      </c>
      <c r="I59" s="114">
        <f>IF(results!K59&lt;=results!K59&gt;=8.5,(100-(ABS(results!K59-7.5)/1)*100),0)</f>
        <v>62.5</v>
      </c>
      <c r="J59" s="114">
        <f>IF(results!L59&lt;=500,(1-(results!L59/500))*100,0)</f>
        <v>49.78</v>
      </c>
      <c r="K59" s="114">
        <f>IF(results!M59&lt;=2,(1-(results!M59/2))*100,0)</f>
        <v>91.827500000000001</v>
      </c>
      <c r="L59" s="114">
        <f>IF(results!N59&lt;=8.825,(1-(results!N59/8.825))*100,0)</f>
        <v>0</v>
      </c>
      <c r="M59" s="114">
        <f>IF(results!O59&gt;=6,100,results!O59/6*100)</f>
        <v>100</v>
      </c>
      <c r="N59" s="114">
        <f>IF(results!P59&lt;=6,(1-(results!P59/6))*100,0)</f>
        <v>7.5000000000000071</v>
      </c>
      <c r="O59" s="114">
        <f>IF(results!Q59&lt;=10,(1-(results!Q59/10))*100,0)</f>
        <v>0</v>
      </c>
      <c r="P59" s="305"/>
    </row>
    <row r="60" spans="1:16" ht="15" customHeight="1" x14ac:dyDescent="0.25">
      <c r="A60" s="100">
        <v>20</v>
      </c>
      <c r="B60" s="251" t="s">
        <v>145</v>
      </c>
      <c r="C60" s="258" t="s">
        <v>175</v>
      </c>
      <c r="D60" s="258"/>
      <c r="E60" s="244" t="s">
        <v>128</v>
      </c>
      <c r="F60" s="243">
        <v>2022</v>
      </c>
      <c r="G60" s="298">
        <f>IF(results!G60&lt;=5,(1-(results!G60/5))*100,0)</f>
        <v>0</v>
      </c>
      <c r="H60" s="114">
        <f>IF(ABS(results!J60)&lt;=2,(1-(ABS(results!J60)/2))*100,0)</f>
        <v>52.500000000000036</v>
      </c>
      <c r="I60" s="114">
        <f>IF(results!K60&lt;=results!K60&gt;=8.5,(100-(ABS(results!K60-7.5)/1)*100),0)</f>
        <v>63.499999999999979</v>
      </c>
      <c r="J60" s="114">
        <f>IF(results!L60&lt;=500,(1-(results!L60/500))*100,0)</f>
        <v>45.4</v>
      </c>
      <c r="K60" s="114">
        <f>IF(results!M60&lt;=2,(1-(results!M60/2))*100,0)</f>
        <v>91.164999999999992</v>
      </c>
      <c r="L60" s="114">
        <f>IF(results!N60&lt;=8.825,(1-(results!N60/8.825))*100,0)</f>
        <v>0</v>
      </c>
      <c r="M60" s="114">
        <f>IF(results!O60&gt;=6,100,results!O60/6*100)</f>
        <v>100</v>
      </c>
      <c r="N60" s="114">
        <f>IF(results!P60&lt;=6,(1-(results!P60/6))*100,0)</f>
        <v>7.5000000000000071</v>
      </c>
      <c r="O60" s="114">
        <f>IF(results!Q60&lt;=10,(1-(results!Q60/10))*100,0)</f>
        <v>0</v>
      </c>
      <c r="P60" s="305"/>
    </row>
    <row r="61" spans="1:16" ht="15" customHeight="1" x14ac:dyDescent="0.3">
      <c r="A61" s="100">
        <v>21</v>
      </c>
      <c r="B61" s="251" t="s">
        <v>145</v>
      </c>
      <c r="C61" s="258" t="s">
        <v>176</v>
      </c>
      <c r="D61" s="258"/>
      <c r="E61" s="242" t="s">
        <v>129</v>
      </c>
      <c r="F61" s="243">
        <v>2022</v>
      </c>
      <c r="G61" s="298">
        <f>IF(results!G61&lt;=5,(1-(results!G61/5))*100,0)</f>
        <v>0</v>
      </c>
      <c r="H61" s="114">
        <f>IF(ABS(results!J61)&lt;=2,(1-(ABS(results!J61)/2))*100,0)</f>
        <v>95.000000000000114</v>
      </c>
      <c r="I61" s="114">
        <f>IF(results!K61&lt;=results!K61&gt;=8.5,(100-(ABS(results!K61-7.5)/1)*100),0)</f>
        <v>94.500000000000028</v>
      </c>
      <c r="J61" s="114">
        <f>IF(results!L61&lt;=500,(1-(results!L61/500))*100,0)</f>
        <v>47.510000000000005</v>
      </c>
      <c r="K61" s="114">
        <f>IF(results!M61&lt;=2,(1-(results!M61/2))*100,0)</f>
        <v>92.2</v>
      </c>
      <c r="L61" s="114">
        <f>IF(results!N61&lt;=8.825,(1-(results!N61/8.825))*100,0)</f>
        <v>1.6543909348441965</v>
      </c>
      <c r="M61" s="114">
        <f>IF(results!O61&gt;=6,100,results!O61/6*100)</f>
        <v>100</v>
      </c>
      <c r="N61" s="114">
        <f>IF(results!P61&lt;=6,(1-(results!P61/6))*100,0)</f>
        <v>100</v>
      </c>
      <c r="O61" s="114">
        <f>IF(results!Q61&lt;=10,(1-(results!Q61/10))*100,0)</f>
        <v>0</v>
      </c>
      <c r="P61" s="305"/>
    </row>
    <row r="62" spans="1:16" ht="15" customHeight="1" x14ac:dyDescent="0.3">
      <c r="A62" s="100">
        <v>22</v>
      </c>
      <c r="B62" s="251" t="s">
        <v>145</v>
      </c>
      <c r="C62" s="258" t="s">
        <v>177</v>
      </c>
      <c r="D62" s="258"/>
      <c r="E62" s="242" t="s">
        <v>130</v>
      </c>
      <c r="F62" s="243">
        <v>2022</v>
      </c>
      <c r="G62" s="298">
        <f>IF(results!G62&lt;=5,(1-(results!G62/5))*100,0)</f>
        <v>0</v>
      </c>
      <c r="H62" s="114">
        <f>IF(ABS(results!J62)&lt;=2,(1-(ABS(results!J62)/2))*100,0)</f>
        <v>100</v>
      </c>
      <c r="I62" s="114">
        <f>IF(results!K62&lt;=results!K62&gt;=8.5,(100-(ABS(results!K62-7.5)/1)*100),0)</f>
        <v>79</v>
      </c>
      <c r="J62" s="114">
        <f>IF(results!L62&lt;=500,(1-(results!L62/500))*100,0)</f>
        <v>44.210000000000008</v>
      </c>
      <c r="K62" s="114">
        <f>IF(results!M62&lt;=2,(1-(results!M62/2))*100,0)</f>
        <v>92.5</v>
      </c>
      <c r="L62" s="114">
        <f>IF(results!N62&lt;=8.825,(1-(results!N62/8.825))*100,0)</f>
        <v>0</v>
      </c>
      <c r="M62" s="114">
        <f>IF(results!O62&gt;=6,100,results!O62/6*100)</f>
        <v>100</v>
      </c>
      <c r="N62" s="114">
        <f>IF(results!P62&lt;=6,(1-(results!P62/6))*100,0)</f>
        <v>35.833333333333343</v>
      </c>
      <c r="O62" s="114">
        <f>IF(results!Q62&lt;=10,(1-(results!Q62/10))*100,0)</f>
        <v>0</v>
      </c>
      <c r="P62" s="305"/>
    </row>
    <row r="63" spans="1:16" ht="15" customHeight="1" x14ac:dyDescent="0.25">
      <c r="A63" s="100">
        <v>23</v>
      </c>
      <c r="B63" s="251" t="s">
        <v>145</v>
      </c>
      <c r="C63" s="258" t="s">
        <v>178</v>
      </c>
      <c r="D63" s="258"/>
      <c r="E63" s="244" t="s">
        <v>131</v>
      </c>
      <c r="F63" s="243">
        <v>2022</v>
      </c>
      <c r="G63" s="298">
        <f>IF(results!G63&lt;=5,(1-(results!G63/5))*100,0)</f>
        <v>100</v>
      </c>
      <c r="H63" s="114">
        <f>IF(ABS(results!J63)&lt;=2,(1-(ABS(results!J63)/2))*100,0)</f>
        <v>0</v>
      </c>
      <c r="I63" s="114">
        <f>IF(results!K63&lt;=results!K63&gt;=8.5,(100-(ABS(results!K63-7.5)/1)*100),0)</f>
        <v>-650</v>
      </c>
      <c r="J63" s="114">
        <f>IF(results!L63&lt;=500,(1-(results!L63/500))*100,0)</f>
        <v>100</v>
      </c>
      <c r="K63" s="114">
        <f>IF(results!M63&lt;=2,(1-(results!M63/2))*100,0)</f>
        <v>100</v>
      </c>
      <c r="L63" s="114">
        <f>IF(results!N63&lt;=8.825,(1-(results!N63/8.825))*100,0)</f>
        <v>100</v>
      </c>
      <c r="M63" s="114">
        <f>IF(results!O63&gt;=6,100,results!O63/6*100)</f>
        <v>0</v>
      </c>
      <c r="N63" s="114">
        <f>IF(results!P63&lt;=6,(1-(results!P63/6))*100,0)</f>
        <v>100</v>
      </c>
      <c r="O63" s="114">
        <f>IF(results!Q63&lt;=10,(1-(results!Q63/10))*100,0)</f>
        <v>100</v>
      </c>
      <c r="P63" s="305"/>
    </row>
    <row r="64" spans="1:16" ht="15" customHeight="1" x14ac:dyDescent="0.3">
      <c r="A64" s="100">
        <v>23</v>
      </c>
      <c r="B64" s="251" t="s">
        <v>145</v>
      </c>
      <c r="C64" s="258" t="s">
        <v>178</v>
      </c>
      <c r="D64" s="258"/>
      <c r="E64" s="242" t="s">
        <v>132</v>
      </c>
      <c r="F64" s="243">
        <v>2022</v>
      </c>
      <c r="G64" s="298">
        <f>IF(results!G63&lt;=5,(1-(results!G63/5))*100,0)</f>
        <v>100</v>
      </c>
      <c r="H64" s="114">
        <f>IF(ABS(results!J63)&lt;=2,(1-(ABS(results!J63)/2))*100,0)</f>
        <v>0</v>
      </c>
      <c r="I64" s="114">
        <f>IF(results!K63&lt;=results!K63&gt;=8.5,(100-(ABS(results!K63-7.5)/1)*100),0)</f>
        <v>-650</v>
      </c>
      <c r="J64" s="114">
        <f>IF(results!L63&lt;=500,(1-(results!L63/500))*100,0)</f>
        <v>100</v>
      </c>
      <c r="K64" s="114">
        <f>IF(results!M63&lt;=2,(1-(results!M63/2))*100,0)</f>
        <v>100</v>
      </c>
      <c r="L64" s="114">
        <f>IF(results!N63&lt;=8.825,(1-(results!N63/8.825))*100,0)</f>
        <v>100</v>
      </c>
      <c r="M64" s="114">
        <f>IF(results!O63&gt;=6,100,results!O63/6*100)</f>
        <v>0</v>
      </c>
      <c r="N64" s="114">
        <f>IF(results!P63&lt;=6,(1-(results!P63/6))*100,0)</f>
        <v>100</v>
      </c>
      <c r="O64" s="114">
        <f>IF(results!Q63&lt;=10,(1-(results!Q63/10))*100,0)</f>
        <v>100</v>
      </c>
      <c r="P64" s="305"/>
    </row>
    <row r="65" spans="1:16" ht="15" customHeight="1" x14ac:dyDescent="0.3">
      <c r="A65" s="100">
        <v>25</v>
      </c>
      <c r="B65" s="251" t="s">
        <v>145</v>
      </c>
      <c r="C65" s="258" t="s">
        <v>180</v>
      </c>
      <c r="D65" s="258"/>
      <c r="E65" s="245" t="s">
        <v>121</v>
      </c>
      <c r="F65" s="246">
        <v>2023</v>
      </c>
      <c r="G65" s="298">
        <f>IF(results!G65&lt;=5,(1-(results!G65/5))*100,0)</f>
        <v>0</v>
      </c>
      <c r="H65" s="114">
        <f>IF(ABS(results!J65)&lt;=2,(1-(ABS(results!J65)/2))*100,0)</f>
        <v>79.999999999999886</v>
      </c>
      <c r="I65" s="114">
        <f>IF(results!K65&lt;=results!K65&gt;=8.5,(100-(ABS(results!K65-7.5)/1)*100),0)</f>
        <v>52.499999999999943</v>
      </c>
      <c r="J65" s="114">
        <f>IF(results!L65&lt;=500,(1-(results!L65/500))*100,0)</f>
        <v>34.299999999999997</v>
      </c>
      <c r="K65" s="114">
        <f>IF(results!M65&lt;=2,(1-(results!M65/2))*100,0)</f>
        <v>89.697499999999991</v>
      </c>
      <c r="L65" s="114">
        <f>IF(results!N65&lt;=8.825,(1-(results!N65/8.825))*100,0)</f>
        <v>0</v>
      </c>
      <c r="M65" s="114">
        <f>IF(results!O65&gt;=6,100,results!O65/6*100)</f>
        <v>100</v>
      </c>
      <c r="N65" s="114">
        <f>IF(results!P65&lt;=6,(1-(results!P65/6))*100,0)</f>
        <v>0</v>
      </c>
      <c r="O65" s="114">
        <f>IF(results!Q65&lt;=10,(1-(results!Q65/10))*100,0)</f>
        <v>0</v>
      </c>
      <c r="P65" s="305"/>
    </row>
    <row r="66" spans="1:16" ht="15" customHeight="1" x14ac:dyDescent="0.25">
      <c r="A66" s="100">
        <v>26</v>
      </c>
      <c r="B66" s="251" t="s">
        <v>145</v>
      </c>
      <c r="C66" s="258" t="s">
        <v>181</v>
      </c>
      <c r="D66" s="258"/>
      <c r="E66" s="247" t="s">
        <v>122</v>
      </c>
      <c r="F66" s="246">
        <v>2023</v>
      </c>
      <c r="G66" s="298">
        <f>IF(results!G66&lt;=5,(1-(results!G66/5))*100,0)</f>
        <v>0</v>
      </c>
      <c r="H66" s="114">
        <f>IF(ABS(results!J66)&lt;=2,(1-(ABS(results!J66)/2))*100,0)</f>
        <v>92.500000000000071</v>
      </c>
      <c r="I66" s="114">
        <f>IF(results!K66&lt;=results!K66&gt;=8.5,(100-(ABS(results!K66-7.5)/1)*100),0)</f>
        <v>76.499999999999972</v>
      </c>
      <c r="J66" s="114">
        <f>IF(results!L66&lt;=500,(1-(results!L66/500))*100,0)</f>
        <v>46.5</v>
      </c>
      <c r="K66" s="114">
        <f>IF(results!M66&lt;=2,(1-(results!M66/2))*100,0)</f>
        <v>87.222499999999997</v>
      </c>
      <c r="L66" s="114">
        <f>IF(results!N66&lt;=8.825,(1-(results!N66/8.825))*100,0)</f>
        <v>12.859490084985836</v>
      </c>
      <c r="M66" s="114">
        <f>IF(results!O66&gt;=6,100,results!O66/6*100)</f>
        <v>100</v>
      </c>
      <c r="N66" s="114">
        <f>IF(results!P66&lt;=6,(1-(results!P66/6))*100,0)</f>
        <v>0</v>
      </c>
      <c r="O66" s="114">
        <f>IF(results!Q66&lt;=10,(1-(results!Q66/10))*100,0)</f>
        <v>0</v>
      </c>
      <c r="P66" s="305"/>
    </row>
    <row r="67" spans="1:16" ht="15" customHeight="1" x14ac:dyDescent="0.3">
      <c r="A67" s="100">
        <v>27</v>
      </c>
      <c r="B67" s="251" t="s">
        <v>145</v>
      </c>
      <c r="C67" s="258" t="s">
        <v>182</v>
      </c>
      <c r="D67" s="258"/>
      <c r="E67" s="245" t="s">
        <v>123</v>
      </c>
      <c r="F67" s="246">
        <v>2023</v>
      </c>
      <c r="G67" s="298">
        <f>IF(results!G67&lt;=5,(1-(results!G67/5))*100,0)</f>
        <v>0</v>
      </c>
      <c r="H67" s="114">
        <f>IF(ABS(results!J67)&lt;=2,(1-(ABS(results!J67)/2))*100,0)</f>
        <v>87.5</v>
      </c>
      <c r="I67" s="114">
        <f>IF(results!K67&lt;=results!K67&gt;=8.5,(100-(ABS(results!K67-7.5)/1)*100),0)</f>
        <v>96.499999999999986</v>
      </c>
      <c r="J67" s="114">
        <f>IF(results!L67&lt;=500,(1-(results!L67/500))*100,0)</f>
        <v>33.699999999999996</v>
      </c>
      <c r="K67" s="114">
        <f>IF(results!M67&lt;=2,(1-(results!M67/2))*100,0)</f>
        <v>89.325000000000003</v>
      </c>
      <c r="L67" s="114">
        <f>IF(results!N67&lt;=8.825,(1-(results!N67/8.825))*100,0)</f>
        <v>0</v>
      </c>
      <c r="M67" s="114">
        <f>IF(results!O67&gt;=6,100,results!O67/6*100)</f>
        <v>100</v>
      </c>
      <c r="N67" s="114">
        <f>IF(results!P67&lt;=6,(1-(results!P67/6))*100,0)</f>
        <v>98.25</v>
      </c>
      <c r="O67" s="114">
        <f>IF(results!Q67&lt;=10,(1-(results!Q67/10))*100,0)</f>
        <v>0</v>
      </c>
      <c r="P67" s="305"/>
    </row>
    <row r="68" spans="1:16" ht="15" customHeight="1" x14ac:dyDescent="0.3">
      <c r="A68" s="100">
        <v>28</v>
      </c>
      <c r="B68" s="251" t="s">
        <v>145</v>
      </c>
      <c r="C68" s="258" t="s">
        <v>183</v>
      </c>
      <c r="D68" s="258"/>
      <c r="E68" s="245" t="s">
        <v>124</v>
      </c>
      <c r="F68" s="246">
        <v>2023</v>
      </c>
      <c r="G68" s="298">
        <f>IF(results!G68&lt;=5,(1-(results!G68/5))*100,0)</f>
        <v>0</v>
      </c>
      <c r="H68" s="114">
        <f>IF(ABS(results!J68)&lt;=2,(1-(ABS(results!J68)/2))*100,0)</f>
        <v>85.833333333333428</v>
      </c>
      <c r="I68" s="114">
        <f>IF(results!K68&lt;=results!K68&gt;=8.5,(100-(ABS(results!K68-7.5)/1)*100),0)</f>
        <v>61.000000000000028</v>
      </c>
      <c r="J68" s="114">
        <f>IF(results!L68&lt;=500,(1-(results!L68/500))*100,0)</f>
        <v>41.2</v>
      </c>
      <c r="K68" s="114">
        <f>IF(results!M68&lt;=2,(1-(results!M68/2))*100,0)</f>
        <v>90.662499999999994</v>
      </c>
      <c r="L68" s="114">
        <f>IF(results!N68&lt;=8.825,(1-(results!N68/8.825))*100,0)</f>
        <v>0</v>
      </c>
      <c r="M68" s="114">
        <f>IF(results!O68&gt;=6,100,results!O68/6*100)</f>
        <v>100</v>
      </c>
      <c r="N68" s="114">
        <f>IF(results!P68&lt;=6,(1-(results!P68/6))*100,0)</f>
        <v>33.333333333333336</v>
      </c>
      <c r="O68" s="114">
        <f>IF(results!Q68&lt;=10,(1-(results!Q68/10))*100,0)</f>
        <v>0</v>
      </c>
      <c r="P68" s="305"/>
    </row>
    <row r="69" spans="1:16" ht="15" customHeight="1" x14ac:dyDescent="0.25">
      <c r="A69" s="100">
        <v>29</v>
      </c>
      <c r="B69" s="251" t="s">
        <v>145</v>
      </c>
      <c r="C69" s="258" t="s">
        <v>184</v>
      </c>
      <c r="D69" s="258"/>
      <c r="E69" s="247" t="s">
        <v>125</v>
      </c>
      <c r="F69" s="246">
        <v>2023</v>
      </c>
      <c r="G69" s="298">
        <f>IF(results!G69&lt;=5,(1-(results!G69/5))*100,0)</f>
        <v>0</v>
      </c>
      <c r="H69" s="114">
        <f>IF(ABS(results!J69)&lt;=2,(1-(ABS(results!J69)/2))*100,0)</f>
        <v>78.333333333333499</v>
      </c>
      <c r="I69" s="114">
        <f>IF(results!K69&lt;=results!K69&gt;=8.5,(100-(ABS(results!K69-7.5)/1)*100),0)</f>
        <v>67.499999999999986</v>
      </c>
      <c r="J69" s="114">
        <f>IF(results!L69&lt;=500,(1-(results!L69/500))*100,0)</f>
        <v>49</v>
      </c>
      <c r="K69" s="114">
        <f>IF(results!M69&lt;=2,(1-(results!M69/2))*100,0)</f>
        <v>90.325000000000003</v>
      </c>
      <c r="L69" s="114">
        <f>IF(results!N69&lt;=8.825,(1-(results!N69/8.825))*100,0)</f>
        <v>0</v>
      </c>
      <c r="M69" s="114">
        <f>IF(results!O69&gt;=6,100,results!O69/6*100)</f>
        <v>100</v>
      </c>
      <c r="N69" s="114">
        <f>IF(results!P69&lt;=6,(1-(results!P69/6))*100,0)</f>
        <v>41.666666666666664</v>
      </c>
      <c r="O69" s="114">
        <f>IF(results!Q69&lt;=10,(1-(results!Q69/10))*100,0)</f>
        <v>0</v>
      </c>
      <c r="P69" s="305"/>
    </row>
    <row r="70" spans="1:16" ht="15" customHeight="1" x14ac:dyDescent="0.3">
      <c r="A70" s="100">
        <v>30</v>
      </c>
      <c r="B70" s="251" t="s">
        <v>145</v>
      </c>
      <c r="C70" s="258" t="s">
        <v>185</v>
      </c>
      <c r="D70" s="258"/>
      <c r="E70" s="245" t="s">
        <v>126</v>
      </c>
      <c r="F70" s="246">
        <v>2023</v>
      </c>
      <c r="G70" s="298">
        <f>IF(results!G70&lt;=5,(1-(results!G70/5))*100,0)</f>
        <v>0</v>
      </c>
      <c r="H70" s="114">
        <f>IF(ABS(results!J70)&lt;=2,(1-(ABS(results!J70)/2))*100,0)</f>
        <v>64.166666666666572</v>
      </c>
      <c r="I70" s="114">
        <f>IF(results!K70&lt;=results!K70&gt;=8.5,(100-(ABS(results!K70-7.5)/1)*100),0)</f>
        <v>55.999999999999957</v>
      </c>
      <c r="J70" s="114">
        <f>IF(results!L70&lt;=500,(1-(results!L70/500))*100,0)</f>
        <v>49.480000000000004</v>
      </c>
      <c r="K70" s="114">
        <f>IF(results!M70&lt;=2,(1-(results!M70/2))*100,0)</f>
        <v>91.677499999999995</v>
      </c>
      <c r="L70" s="114">
        <f>IF(results!N70&lt;=8.825,(1-(results!N70/8.825))*100,0)</f>
        <v>0</v>
      </c>
      <c r="M70" s="114">
        <f>IF(results!O70&gt;=6,100,results!O70/6*100)</f>
        <v>100</v>
      </c>
      <c r="N70" s="114">
        <f>IF(results!P70&lt;=6,(1-(results!P70/6))*100,0)</f>
        <v>0</v>
      </c>
      <c r="O70" s="114">
        <f>IF(results!Q70&lt;=10,(1-(results!Q70/10))*100,0)</f>
        <v>0</v>
      </c>
      <c r="P70" s="305"/>
    </row>
    <row r="71" spans="1:16" ht="15" customHeight="1" x14ac:dyDescent="0.3">
      <c r="A71" s="100">
        <v>31</v>
      </c>
      <c r="B71" s="251" t="s">
        <v>145</v>
      </c>
      <c r="C71" s="258" t="s">
        <v>186</v>
      </c>
      <c r="D71" s="258"/>
      <c r="E71" s="245" t="s">
        <v>127</v>
      </c>
      <c r="F71" s="246">
        <v>2023</v>
      </c>
      <c r="G71" s="298">
        <f>IF(results!G71&lt;=5,(1-(results!G71/5))*100,0)</f>
        <v>0</v>
      </c>
      <c r="H71" s="114">
        <f>IF(ABS(results!J71)&lt;=2,(1-(ABS(results!J71)/2))*100,0)</f>
        <v>4.1666666666666075</v>
      </c>
      <c r="I71" s="114">
        <f>IF(results!K71&lt;=results!K71&gt;=8.5,(100-(ABS(results!K71-7.5)/1)*100),0)</f>
        <v>48.000000000000043</v>
      </c>
      <c r="J71" s="114">
        <f>IF(results!L71&lt;=500,(1-(results!L71/500))*100,0)</f>
        <v>38.92</v>
      </c>
      <c r="K71" s="114">
        <f>IF(results!M71&lt;=2,(1-(results!M71/2))*100,0)</f>
        <v>82.822500000000005</v>
      </c>
      <c r="L71" s="114">
        <f>IF(results!N71&lt;=8.825,(1-(results!N71/8.825))*100,0)</f>
        <v>0</v>
      </c>
      <c r="M71" s="114">
        <f>IF(results!O71&gt;=6,100,results!O71/6*100)</f>
        <v>100</v>
      </c>
      <c r="N71" s="114">
        <f>IF(results!P71&lt;=6,(1-(results!P71/6))*100,0)</f>
        <v>8.0000000000000071</v>
      </c>
      <c r="O71" s="114">
        <f>IF(results!Q71&lt;=10,(1-(results!Q71/10))*100,0)</f>
        <v>0</v>
      </c>
      <c r="P71" s="305"/>
    </row>
    <row r="72" spans="1:16" ht="15" customHeight="1" x14ac:dyDescent="0.25">
      <c r="A72" s="100">
        <v>32</v>
      </c>
      <c r="B72" s="251" t="s">
        <v>145</v>
      </c>
      <c r="C72" s="258" t="s">
        <v>187</v>
      </c>
      <c r="D72" s="258"/>
      <c r="E72" s="247" t="s">
        <v>128</v>
      </c>
      <c r="F72" s="246">
        <v>2023</v>
      </c>
      <c r="G72" s="298">
        <f>IF(results!G72&lt;=5,(1-(results!G72/5))*100,0)</f>
        <v>0</v>
      </c>
      <c r="H72" s="114">
        <f>IF(ABS(results!J72)&lt;=2,(1-(ABS(results!J72)/2))*100,0)</f>
        <v>84.166666666666501</v>
      </c>
      <c r="I72" s="114">
        <f>IF(results!K72&lt;=results!K72&gt;=8.5,(100-(ABS(results!K72-7.5)/1)*100),0)</f>
        <v>60.500000000000043</v>
      </c>
      <c r="J72" s="114">
        <f>IF(results!L72&lt;=500,(1-(results!L72/500))*100,0)</f>
        <v>41.1</v>
      </c>
      <c r="K72" s="114">
        <f>IF(results!M72&lt;=2,(1-(results!M72/2))*100,0)</f>
        <v>93.74</v>
      </c>
      <c r="L72" s="114">
        <f>IF(results!N72&lt;=8.825,(1-(results!N72/8.825))*100,0)</f>
        <v>0</v>
      </c>
      <c r="M72" s="114">
        <f>IF(results!O72&gt;=6,100,results!O72/6*100)</f>
        <v>100</v>
      </c>
      <c r="N72" s="114">
        <f>IF(results!P72&lt;=6,(1-(results!P72/6))*100,0)</f>
        <v>47.666666666666671</v>
      </c>
      <c r="O72" s="114">
        <f>IF(results!Q72&lt;=10,(1-(results!Q72/10))*100,0)</f>
        <v>0</v>
      </c>
      <c r="P72" s="305"/>
    </row>
    <row r="73" spans="1:16" ht="15" customHeight="1" x14ac:dyDescent="0.3">
      <c r="A73" s="100">
        <v>33</v>
      </c>
      <c r="B73" s="251" t="s">
        <v>145</v>
      </c>
      <c r="C73" s="258" t="s">
        <v>188</v>
      </c>
      <c r="D73" s="258"/>
      <c r="E73" s="245" t="s">
        <v>129</v>
      </c>
      <c r="F73" s="246">
        <v>2023</v>
      </c>
      <c r="G73" s="298">
        <f>IF(results!G73&lt;=5,(1-(results!G73/5))*100,0)</f>
        <v>0</v>
      </c>
      <c r="H73" s="114">
        <f>IF(ABS(results!J73)&lt;=2,(1-(ABS(results!J73)/2))*100,0)</f>
        <v>0</v>
      </c>
      <c r="I73" s="114">
        <f>IF(results!K73&lt;=results!K73&gt;=8.5,(100-(ABS(results!K73-7.5)/1)*100),0)</f>
        <v>96</v>
      </c>
      <c r="J73" s="114">
        <f>IF(results!L73&lt;=500,(1-(results!L73/500))*100,0)</f>
        <v>34.660000000000004</v>
      </c>
      <c r="K73" s="114">
        <f>IF(results!M73&lt;=2,(1-(results!M73/2))*100,0)</f>
        <v>91.995000000000005</v>
      </c>
      <c r="L73" s="114">
        <f>IF(results!N73&lt;=8.825,(1-(results!N73/8.825))*100,0)</f>
        <v>45.490084985835686</v>
      </c>
      <c r="M73" s="114">
        <f>IF(results!O73&gt;=6,100,results!O73/6*100)</f>
        <v>100</v>
      </c>
      <c r="N73" s="114">
        <f>IF(results!P73&lt;=6,(1-(results!P73/6))*100,0)</f>
        <v>19.349999999999991</v>
      </c>
      <c r="O73" s="114">
        <f>IF(results!Q73&lt;=10,(1-(results!Q73/10))*100,0)</f>
        <v>0</v>
      </c>
      <c r="P73" s="305"/>
    </row>
    <row r="74" spans="1:16" ht="15" customHeight="1" x14ac:dyDescent="0.3">
      <c r="A74" s="100">
        <v>33</v>
      </c>
      <c r="B74" s="251" t="s">
        <v>145</v>
      </c>
      <c r="C74" s="258" t="s">
        <v>188</v>
      </c>
      <c r="D74" s="258"/>
      <c r="E74" s="245" t="s">
        <v>130</v>
      </c>
      <c r="F74" s="246">
        <v>2023</v>
      </c>
      <c r="G74" s="298">
        <f>IF(results!G73&lt;=5,(1-(results!G73/5))*100,0)</f>
        <v>0</v>
      </c>
      <c r="H74" s="114">
        <f>IF(ABS(results!J73)&lt;=2,(1-(ABS(results!J73)/2))*100,0)</f>
        <v>0</v>
      </c>
      <c r="I74" s="114">
        <f>IF(results!K73&lt;=results!K73&gt;=8.5,(100-(ABS(results!K73-7.5)/1)*100),0)</f>
        <v>96</v>
      </c>
      <c r="J74" s="114">
        <f>IF(results!L73&lt;=500,(1-(results!L73/500))*100,0)</f>
        <v>34.660000000000004</v>
      </c>
      <c r="K74" s="114">
        <f>IF(results!M73&lt;=2,(1-(results!M73/2))*100,0)</f>
        <v>91.995000000000005</v>
      </c>
      <c r="L74" s="114">
        <f>IF(results!N73&lt;=8.825,(1-(results!N73/8.825))*100,0)</f>
        <v>45.490084985835686</v>
      </c>
      <c r="M74" s="114">
        <f>IF(results!O73&gt;=6,100,results!O73/6*100)</f>
        <v>100</v>
      </c>
      <c r="N74" s="114">
        <f>IF(results!P73&lt;=6,(1-(results!P73/6))*100,0)</f>
        <v>19.349999999999991</v>
      </c>
      <c r="O74" s="114">
        <f>IF(results!Q73&lt;=10,(1-(results!Q73/10))*100,0)</f>
        <v>0</v>
      </c>
      <c r="P74" s="305"/>
    </row>
    <row r="75" spans="1:16" ht="15" customHeight="1" x14ac:dyDescent="0.25">
      <c r="A75" s="100">
        <v>35</v>
      </c>
      <c r="B75" s="251" t="s">
        <v>145</v>
      </c>
      <c r="C75" s="258" t="s">
        <v>190</v>
      </c>
      <c r="D75" s="258"/>
      <c r="E75" s="247" t="s">
        <v>131</v>
      </c>
      <c r="F75" s="246">
        <v>2023</v>
      </c>
      <c r="G75" s="298">
        <f>IF(results!G75&lt;=5,(1-(results!G75/5))*100,0)</f>
        <v>0</v>
      </c>
      <c r="H75" s="114">
        <f>IF(ABS(results!J75)&lt;=2,(1-(ABS(results!J75)/2))*100,0)</f>
        <v>11.666666666666892</v>
      </c>
      <c r="I75" s="114">
        <f>IF(results!K75&lt;=results!K75&gt;=8.5,(100-(ABS(results!K75-7.5)/1)*100),0)</f>
        <v>53.000000000000028</v>
      </c>
      <c r="J75" s="114">
        <f>IF(results!L75&lt;=500,(1-(results!L75/500))*100,0)</f>
        <v>26.379999999999992</v>
      </c>
      <c r="K75" s="114">
        <f>IF(results!M75&lt;=2,(1-(results!M75/2))*100,0)</f>
        <v>87.625</v>
      </c>
      <c r="L75" s="114">
        <f>IF(results!N75&lt;=8.825,(1-(results!N75/8.825))*100,0)</f>
        <v>0</v>
      </c>
      <c r="M75" s="114">
        <f>IF(results!O75&gt;=6,100,results!O75/6*100)</f>
        <v>100</v>
      </c>
      <c r="N75" s="114">
        <f>IF(results!P75&lt;=6,(1-(results!P75/6))*100,0)</f>
        <v>15.181190476190476</v>
      </c>
      <c r="O75" s="114">
        <f>IF(results!Q75&lt;=10,(1-(results!Q75/10))*100,0)</f>
        <v>0</v>
      </c>
      <c r="P75" s="305"/>
    </row>
    <row r="76" spans="1:16" ht="15" customHeight="1" x14ac:dyDescent="0.3">
      <c r="A76" s="100">
        <v>36</v>
      </c>
      <c r="B76" s="251" t="s">
        <v>145</v>
      </c>
      <c r="C76" s="258" t="s">
        <v>191</v>
      </c>
      <c r="D76" s="258"/>
      <c r="E76" s="245" t="s">
        <v>132</v>
      </c>
      <c r="F76" s="246">
        <v>2023</v>
      </c>
      <c r="G76" s="298">
        <f>IF(results!G76&lt;=5,(1-(results!G76/5))*100,0)</f>
        <v>0</v>
      </c>
      <c r="H76" s="114">
        <f>IF(ABS(results!J76)&lt;=2,(1-(ABS(results!J76)/2))*100,0)</f>
        <v>0</v>
      </c>
      <c r="I76" s="114">
        <f>IF(results!K76&lt;=results!K76&gt;=8.5,(100-(ABS(results!K76-7.5)/1)*100),0)</f>
        <v>75</v>
      </c>
      <c r="J76" s="114">
        <f>IF(results!L76&lt;=500,(1-(results!L76/500))*100,0)</f>
        <v>18.740000000000013</v>
      </c>
      <c r="K76" s="114">
        <f>IF(results!M76&lt;=2,(1-(results!M76/2))*100,0)</f>
        <v>80.28</v>
      </c>
      <c r="L76" s="114">
        <f>IF(results!N76&lt;=8.825,(1-(results!N76/8.825))*100,0)</f>
        <v>0</v>
      </c>
      <c r="M76" s="114">
        <f>IF(results!O76&gt;=6,100,results!O76/6*100)</f>
        <v>100</v>
      </c>
      <c r="N76" s="114">
        <f>IF(results!P76&lt;=6,(1-(results!P76/6))*100,0)</f>
        <v>39.567063492063482</v>
      </c>
      <c r="O76" s="114">
        <f>IF(results!Q76&lt;=10,(1-(results!Q76/10))*100,0)</f>
        <v>0</v>
      </c>
      <c r="P76" s="305"/>
    </row>
    <row r="77" spans="1:16" ht="15" customHeight="1" x14ac:dyDescent="0.3">
      <c r="A77" s="100">
        <v>37</v>
      </c>
      <c r="B77" s="251" t="s">
        <v>145</v>
      </c>
      <c r="C77" s="258" t="s">
        <v>287</v>
      </c>
      <c r="D77" s="258"/>
      <c r="E77" s="248" t="s">
        <v>121</v>
      </c>
      <c r="F77" s="249">
        <v>2023</v>
      </c>
      <c r="G77" s="298">
        <f>IF(results!G77&lt;=5,(1-(results!G77/5))*100,0)</f>
        <v>0</v>
      </c>
      <c r="H77" s="114">
        <f>IF(ABS(results!J77)&lt;=2,(1-(ABS(results!J77)/2))*100,0)</f>
        <v>79.999999999999886</v>
      </c>
      <c r="I77" s="114">
        <f>IF(results!K77&lt;=results!K77&gt;=8.5,(100-(ABS(results!K77-7.5)/1)*100),0)</f>
        <v>48.499999999999943</v>
      </c>
      <c r="J77" s="114">
        <f>IF(results!L77&lt;=500,(1-(results!L77/500))*100,0)</f>
        <v>36.52000000000001</v>
      </c>
      <c r="K77" s="114">
        <f>IF(results!M77&lt;=2,(1-(results!M77/2))*100,0)</f>
        <v>83.15</v>
      </c>
      <c r="L77" s="114">
        <f>IF(results!N77&lt;=8.825,(1-(results!N77/8.825))*100,0)</f>
        <v>0</v>
      </c>
      <c r="M77" s="114">
        <f>IF(results!O77&gt;=6,100,results!O77/6*100)</f>
        <v>100</v>
      </c>
      <c r="N77" s="114">
        <f>IF(results!P77&lt;=6,(1-(results!P77/6))*100,0)</f>
        <v>39.194309523809522</v>
      </c>
      <c r="O77" s="114">
        <f>IF(results!Q77&lt;=10,(1-(results!Q77/10))*100,0)</f>
        <v>0</v>
      </c>
      <c r="P77" s="305"/>
    </row>
    <row r="78" spans="1:16" ht="15" customHeight="1" x14ac:dyDescent="0.25">
      <c r="A78" s="100">
        <v>38</v>
      </c>
      <c r="B78" s="251" t="s">
        <v>145</v>
      </c>
      <c r="C78" s="258" t="s">
        <v>288</v>
      </c>
      <c r="D78" s="258"/>
      <c r="E78" s="250" t="s">
        <v>122</v>
      </c>
      <c r="F78" s="249">
        <v>2023</v>
      </c>
      <c r="G78" s="298">
        <f>IF(results!G78&lt;=5,(1-(results!G78/5))*100,0)</f>
        <v>0</v>
      </c>
      <c r="H78" s="114">
        <f>IF(ABS(results!J78)&lt;=2,(1-(ABS(results!J78)/2))*100,0)</f>
        <v>90.000000000000028</v>
      </c>
      <c r="I78" s="114">
        <f>IF(results!K78&lt;=results!K78&gt;=8.5,(100-(ABS(results!K78-7.5)/1)*100),0)</f>
        <v>32.499999999999929</v>
      </c>
      <c r="J78" s="114">
        <f>IF(results!L78&lt;=500,(1-(results!L78/500))*100,0)</f>
        <v>43.500000000000007</v>
      </c>
      <c r="K78" s="114">
        <f>IF(results!M78&lt;=2,(1-(results!M78/2))*100,0)</f>
        <v>93.5</v>
      </c>
      <c r="L78" s="114">
        <f>IF(results!N78&lt;=8.825,(1-(results!N78/8.825))*100,0)</f>
        <v>13.031161473087804</v>
      </c>
      <c r="M78" s="114">
        <f>IF(results!O78&gt;=6,100,results!O78/6*100)</f>
        <v>100</v>
      </c>
      <c r="N78" s="114">
        <f>IF(results!P78&lt;=6,(1-(results!P78/6))*100,0)</f>
        <v>35.015317460317462</v>
      </c>
      <c r="O78" s="114">
        <f>IF(results!Q78&lt;=10,(1-(results!Q78/10))*100,0)</f>
        <v>0</v>
      </c>
      <c r="P78" s="305"/>
    </row>
    <row r="79" spans="1:16" ht="15" customHeight="1" x14ac:dyDescent="0.3">
      <c r="A79" s="100">
        <v>39</v>
      </c>
      <c r="B79" s="251" t="s">
        <v>145</v>
      </c>
      <c r="C79" s="258" t="s">
        <v>289</v>
      </c>
      <c r="D79" s="258"/>
      <c r="E79" s="248" t="s">
        <v>123</v>
      </c>
      <c r="F79" s="249">
        <v>2023</v>
      </c>
      <c r="G79" s="298">
        <f>IF(results!G79&lt;=5,(1-(results!G79/5))*100,0)</f>
        <v>0</v>
      </c>
      <c r="H79" s="114">
        <f>IF(ABS(results!J79)&lt;=2,(1-(ABS(results!J79)/2))*100,0)</f>
        <v>90.000000000000028</v>
      </c>
      <c r="I79" s="114">
        <f>IF(results!K79&lt;=results!K79&gt;=8.5,(100-(ABS(results!K79-7.5)/1)*100),0)</f>
        <v>32.499999999999929</v>
      </c>
      <c r="J79" s="114">
        <f>IF(results!L79&lt;=500,(1-(results!L79/500))*100,0)</f>
        <v>43.500000000000007</v>
      </c>
      <c r="K79" s="114">
        <f>IF(results!M79&lt;=2,(1-(results!M79/2))*100,0)</f>
        <v>93.5</v>
      </c>
      <c r="L79" s="114">
        <f>IF(results!N79&lt;=8.825,(1-(results!N79/8.825))*100,0)</f>
        <v>13.031161473087804</v>
      </c>
      <c r="M79" s="114">
        <f>IF(results!O79&gt;=6,100,results!O79/6*100)</f>
        <v>100</v>
      </c>
      <c r="N79" s="114">
        <f>IF(results!P79&lt;=6,(1-(results!P79/6))*100,0)</f>
        <v>35.015317460317462</v>
      </c>
      <c r="O79" s="114">
        <f>IF(results!Q79&lt;=10,(1-(results!Q79/10))*100,0)</f>
        <v>0</v>
      </c>
      <c r="P79" s="305"/>
    </row>
    <row r="80" spans="1:16" ht="15" customHeight="1" x14ac:dyDescent="0.3">
      <c r="A80" s="100">
        <v>30</v>
      </c>
      <c r="B80" s="251" t="s">
        <v>145</v>
      </c>
      <c r="C80" s="258" t="s">
        <v>185</v>
      </c>
      <c r="D80" s="258"/>
      <c r="E80" s="248" t="s">
        <v>124</v>
      </c>
      <c r="F80" s="249">
        <v>2023</v>
      </c>
      <c r="G80" s="298">
        <f>IF(results!G80&lt;=5,(1-(results!G80/5))*100,0)</f>
        <v>0</v>
      </c>
      <c r="H80" s="114">
        <f>IF(ABS(results!J80)&lt;=2,(1-(ABS(results!J80)/2))*100,0)</f>
        <v>10.000000000000142</v>
      </c>
      <c r="I80" s="114">
        <f>IF(results!K80&lt;=results!K80&gt;=8.5,(100-(ABS(results!K80-7.5)/1)*100),0)</f>
        <v>59.999999999999964</v>
      </c>
      <c r="J80" s="114">
        <f>IF(results!L80&lt;=500,(1-(results!L80/500))*100,0)</f>
        <v>29.86</v>
      </c>
      <c r="K80" s="114">
        <f>IF(results!M80&lt;=2,(1-(results!M80/2))*100,0)</f>
        <v>93.237499999999997</v>
      </c>
      <c r="L80" s="114">
        <f>IF(results!N80&lt;=8.825,(1-(results!N80/8.825))*100,0)</f>
        <v>0</v>
      </c>
      <c r="M80" s="114">
        <f>IF(results!O80&gt;=6,100,results!O80/6*100)</f>
        <v>100</v>
      </c>
      <c r="N80" s="114">
        <f>IF(results!P80&lt;=6,(1-(results!P80/6))*100,0)</f>
        <v>42.286111111111111</v>
      </c>
      <c r="O80" s="114">
        <f>IF(results!Q80&lt;=10,(1-(results!Q80/10))*100,0)</f>
        <v>0</v>
      </c>
      <c r="P80" s="305"/>
    </row>
    <row r="81" spans="1:16" ht="15" customHeight="1" x14ac:dyDescent="0.25">
      <c r="A81" s="100">
        <v>31</v>
      </c>
      <c r="B81" s="251" t="s">
        <v>145</v>
      </c>
      <c r="C81" s="258" t="s">
        <v>186</v>
      </c>
      <c r="D81" s="258"/>
      <c r="E81" s="250" t="s">
        <v>125</v>
      </c>
      <c r="F81" s="249">
        <v>2023</v>
      </c>
      <c r="G81" s="298">
        <f>IF(results!G81&lt;=5,(1-(results!G81/5))*100,0)</f>
        <v>0</v>
      </c>
      <c r="H81" s="114">
        <f>IF(ABS(results!J81)&lt;=2,(1-(ABS(results!J81)/2))*100,0)</f>
        <v>0</v>
      </c>
      <c r="I81" s="114">
        <f>IF(results!K81&lt;=results!K81&gt;=8.5,(100-(ABS(results!K81-7.5)/1)*100),0)</f>
        <v>90.000000000000028</v>
      </c>
      <c r="J81" s="114">
        <f>IF(results!L81&lt;=500,(1-(results!L81/500))*100,0)</f>
        <v>31.58</v>
      </c>
      <c r="K81" s="114">
        <f>IF(results!M81&lt;=2,(1-(results!M81/2))*100,0)</f>
        <v>86.367499999999993</v>
      </c>
      <c r="L81" s="114">
        <f>IF(results!N81&lt;=8.825,(1-(results!N81/8.825))*100,0)</f>
        <v>0</v>
      </c>
      <c r="M81" s="114">
        <f>IF(results!O81&gt;=6,100,results!O81/6*100)</f>
        <v>100</v>
      </c>
      <c r="N81" s="114">
        <f>IF(results!P81&lt;=6,(1-(results!P81/6))*100,0)</f>
        <v>37.503833333333333</v>
      </c>
      <c r="O81" s="114">
        <f>IF(results!Q81&lt;=10,(1-(results!Q81/10))*100,0)</f>
        <v>0</v>
      </c>
      <c r="P81" s="305"/>
    </row>
    <row r="82" spans="1:16" ht="15" customHeight="1" x14ac:dyDescent="0.3">
      <c r="A82" s="100">
        <v>32</v>
      </c>
      <c r="B82" s="251" t="s">
        <v>145</v>
      </c>
      <c r="C82" s="258" t="s">
        <v>187</v>
      </c>
      <c r="D82" s="258"/>
      <c r="E82" s="248" t="s">
        <v>126</v>
      </c>
      <c r="F82" s="249">
        <v>2023</v>
      </c>
      <c r="G82" s="298">
        <f>IF(results!G82&lt;=5,(1-(results!G82/5))*100,0)</f>
        <v>0</v>
      </c>
      <c r="H82" s="114">
        <f>IF(ABS(results!J82)&lt;=2,(1-(ABS(results!J82)/2))*100,0)</f>
        <v>0</v>
      </c>
      <c r="I82" s="114">
        <f>IF(results!K82&lt;=results!K82&gt;=8.5,(100-(ABS(results!K82-7.5)/1)*100),0)</f>
        <v>87.5</v>
      </c>
      <c r="J82" s="114">
        <f>IF(results!L82&lt;=500,(1-(results!L82/500))*100,0)</f>
        <v>39</v>
      </c>
      <c r="K82" s="114">
        <f>IF(results!M82&lt;=2,(1-(results!M82/2))*100,0)</f>
        <v>92.537500000000009</v>
      </c>
      <c r="L82" s="114">
        <f>IF(results!N82&lt;=8.825,(1-(results!N82/8.825))*100,0)</f>
        <v>0</v>
      </c>
      <c r="M82" s="114">
        <f>IF(results!O82&gt;=6,100,results!O82/6*100)</f>
        <v>100</v>
      </c>
      <c r="N82" s="114">
        <f>IF(results!P82&lt;=6,(1-(results!P82/6))*100,0)</f>
        <v>12.612222222222213</v>
      </c>
      <c r="O82" s="114">
        <f>IF(results!Q82&lt;=10,(1-(results!Q82/10))*100,0)</f>
        <v>0</v>
      </c>
      <c r="P82" s="305"/>
    </row>
    <row r="83" spans="1:16" ht="15" customHeight="1" x14ac:dyDescent="0.3">
      <c r="A83" s="100">
        <v>33</v>
      </c>
      <c r="B83" s="251" t="s">
        <v>145</v>
      </c>
      <c r="C83" s="258" t="s">
        <v>188</v>
      </c>
      <c r="D83" s="258"/>
      <c r="E83" s="248" t="s">
        <v>127</v>
      </c>
      <c r="F83" s="249">
        <v>2023</v>
      </c>
      <c r="G83" s="298">
        <f>IF(results!G83&lt;=5,(1-(results!G83/5))*100,0)</f>
        <v>0</v>
      </c>
      <c r="H83" s="114">
        <f>IF(ABS(results!J83)&lt;=2,(1-(ABS(results!J83)/2))*100,0)</f>
        <v>98.333333333333258</v>
      </c>
      <c r="I83" s="114">
        <f>IF(results!K83&lt;=results!K83&gt;=8.5,(100-(ABS(results!K83-7.5)/1)*100),0)</f>
        <v>59.999999999999964</v>
      </c>
      <c r="J83" s="114">
        <f>IF(results!L83&lt;=500,(1-(results!L83/500))*100,0)</f>
        <v>30.700000000000006</v>
      </c>
      <c r="K83" s="114">
        <f>IF(results!M83&lt;=2,(1-(results!M83/2))*100,0)</f>
        <v>88.050000000000011</v>
      </c>
      <c r="L83" s="114">
        <f>IF(results!N83&lt;=8.825,(1-(results!N83/8.825))*100,0)</f>
        <v>6.7592067988668454</v>
      </c>
      <c r="M83" s="114">
        <f>IF(results!O83&gt;=6,100,results!O83/6*100)</f>
        <v>100</v>
      </c>
      <c r="N83" s="114">
        <f>IF(results!P83&lt;=6,(1-(results!P83/6))*100,0)</f>
        <v>41.412613333333326</v>
      </c>
      <c r="O83" s="114">
        <f>IF(results!Q83&lt;=10,(1-(results!Q83/10))*100,0)</f>
        <v>0</v>
      </c>
      <c r="P83" s="305"/>
    </row>
    <row r="84" spans="1:16" ht="15" customHeight="1" x14ac:dyDescent="0.25">
      <c r="A84" s="100">
        <v>33</v>
      </c>
      <c r="B84" s="251" t="s">
        <v>145</v>
      </c>
      <c r="C84" s="258" t="s">
        <v>188</v>
      </c>
      <c r="D84" s="258"/>
      <c r="E84" s="250" t="s">
        <v>128</v>
      </c>
      <c r="F84" s="249">
        <v>2023</v>
      </c>
      <c r="G84" s="298">
        <f>IF(results!G83&lt;=5,(1-(results!G83/5))*100,0)</f>
        <v>0</v>
      </c>
      <c r="H84" s="114">
        <f>IF(ABS(results!J83)&lt;=2,(1-(ABS(results!J83)/2))*100,0)</f>
        <v>98.333333333333258</v>
      </c>
      <c r="I84" s="114">
        <f>IF(results!K83&lt;=results!K83&gt;=8.5,(100-(ABS(results!K83-7.5)/1)*100),0)</f>
        <v>59.999999999999964</v>
      </c>
      <c r="J84" s="114">
        <f>IF(results!L83&lt;=500,(1-(results!L83/500))*100,0)</f>
        <v>30.700000000000006</v>
      </c>
      <c r="K84" s="114">
        <f>IF(results!M83&lt;=2,(1-(results!M83/2))*100,0)</f>
        <v>88.050000000000011</v>
      </c>
      <c r="L84" s="114">
        <f>IF(results!N83&lt;=8.825,(1-(results!N83/8.825))*100,0)</f>
        <v>6.7592067988668454</v>
      </c>
      <c r="M84" s="114">
        <f>IF(results!O83&gt;=6,100,results!O83/6*100)</f>
        <v>100</v>
      </c>
      <c r="N84" s="114">
        <f>IF(results!P83&lt;=6,(1-(results!P83/6))*100,0)</f>
        <v>41.412613333333326</v>
      </c>
      <c r="O84" s="114">
        <f>IF(results!Q83&lt;=10,(1-(results!Q83/10))*100,0)</f>
        <v>0</v>
      </c>
      <c r="P84" s="305"/>
    </row>
    <row r="85" spans="1:16" ht="15" customHeight="1" x14ac:dyDescent="0.3">
      <c r="A85" s="100">
        <v>35</v>
      </c>
      <c r="B85" s="251" t="s">
        <v>145</v>
      </c>
      <c r="C85" s="258" t="s">
        <v>190</v>
      </c>
      <c r="D85" s="258"/>
      <c r="E85" s="248" t="s">
        <v>129</v>
      </c>
      <c r="F85" s="249">
        <v>2023</v>
      </c>
      <c r="G85" s="298">
        <f>IF(results!G85&lt;=5,(1-(results!G85/5))*100,0)</f>
        <v>0</v>
      </c>
      <c r="H85" s="114">
        <f>IF(ABS(results!J85)&lt;=2,(1-(ABS(results!J85)/2))*100,0)</f>
        <v>99.166666666666885</v>
      </c>
      <c r="I85" s="114">
        <f>IF(results!K85&lt;=results!K85&gt;=8.5,(100-(ABS(results!K85-7.5)/1)*100),0)</f>
        <v>56.49999999999995</v>
      </c>
      <c r="J85" s="114">
        <f>IF(results!L85&lt;=500,(1-(results!L85/500))*100,0)</f>
        <v>39.249999999999993</v>
      </c>
      <c r="K85" s="114">
        <f>IF(results!M85&lt;=2,(1-(results!M85/2))*100,0)</f>
        <v>95.987499999999997</v>
      </c>
      <c r="L85" s="114">
        <f>IF(results!N85&lt;=8.825,(1-(results!N85/8.825))*100,0)</f>
        <v>0</v>
      </c>
      <c r="M85" s="114">
        <f>IF(results!O85&gt;=6,100,results!O85/6*100)</f>
        <v>100</v>
      </c>
      <c r="N85" s="114">
        <f>IF(results!P85&lt;=6,(1-(results!P85/6))*100,0)</f>
        <v>30.759999999999987</v>
      </c>
      <c r="O85" s="114">
        <f>IF(results!Q85&lt;=10,(1-(results!Q85/10))*100,0)</f>
        <v>0</v>
      </c>
      <c r="P85" s="305"/>
    </row>
    <row r="86" spans="1:16" ht="15" customHeight="1" x14ac:dyDescent="0.3">
      <c r="A86" s="100">
        <v>36</v>
      </c>
      <c r="B86" s="251" t="s">
        <v>145</v>
      </c>
      <c r="C86" s="258" t="s">
        <v>191</v>
      </c>
      <c r="D86" s="258"/>
      <c r="E86" s="248" t="s">
        <v>130</v>
      </c>
      <c r="F86" s="249">
        <v>2023</v>
      </c>
      <c r="G86" s="298">
        <f>IF(results!G86&lt;=5,(1-(results!G86/5))*100,0)</f>
        <v>0</v>
      </c>
      <c r="H86" s="114">
        <f>IF(ABS(results!J86)&lt;=2,(1-(ABS(results!J86)/2))*100,0)</f>
        <v>0</v>
      </c>
      <c r="I86" s="114">
        <f>IF(results!K86&lt;=results!K86&gt;=8.5,(100-(ABS(results!K86-7.5)/1)*100),0)</f>
        <v>74.500000000000014</v>
      </c>
      <c r="J86" s="114">
        <f>IF(results!L86&lt;=500,(1-(results!L86/500))*100,0)</f>
        <v>46.957999999999998</v>
      </c>
      <c r="K86" s="114">
        <f>IF(results!M86&lt;=2,(1-(results!M86/2))*100,0)</f>
        <v>93.594999999999999</v>
      </c>
      <c r="L86" s="114">
        <f>IF(results!N86&lt;=8.825,(1-(results!N86/8.825))*100,0)</f>
        <v>24.130311614730871</v>
      </c>
      <c r="M86" s="114">
        <f>IF(results!O86&gt;=6,100,results!O86/6*100)</f>
        <v>100</v>
      </c>
      <c r="N86" s="114">
        <f>IF(results!P86&lt;=6,(1-(results!P86/6))*100,0)</f>
        <v>0</v>
      </c>
      <c r="O86" s="114">
        <f>IF(results!Q86&lt;=10,(1-(results!Q86/10))*100,0)</f>
        <v>0</v>
      </c>
      <c r="P86" s="305"/>
    </row>
    <row r="87" spans="1:16" ht="15" customHeight="1" x14ac:dyDescent="0.25">
      <c r="A87" s="100">
        <v>37</v>
      </c>
      <c r="B87" s="251" t="s">
        <v>145</v>
      </c>
      <c r="C87" s="258" t="s">
        <v>287</v>
      </c>
      <c r="D87" s="258"/>
      <c r="E87" s="250" t="s">
        <v>131</v>
      </c>
      <c r="F87" s="249">
        <v>2023</v>
      </c>
      <c r="G87" s="298">
        <f>IF(results!G87&lt;=5,(1-(results!G87/5))*100,0)</f>
        <v>0</v>
      </c>
      <c r="H87" s="114">
        <f>IF(ABS(results!J87)&lt;=2,(1-(ABS(results!J87)/2))*100,0)</f>
        <v>77.500000000000028</v>
      </c>
      <c r="I87" s="114">
        <f>IF(results!K87&lt;=results!K87&gt;=8.5,(100-(ABS(results!K87-7.5)/1)*100),0)</f>
        <v>72.499999999999972</v>
      </c>
      <c r="J87" s="114">
        <f>IF(results!L87&lt;=500,(1-(results!L87/500))*100,0)</f>
        <v>46.711999999999996</v>
      </c>
      <c r="K87" s="114">
        <f>IF(results!M87&lt;=2,(1-(results!M87/2))*100,0)</f>
        <v>96.7</v>
      </c>
      <c r="L87" s="114">
        <f>IF(results!N87&lt;=8.825,(1-(results!N87/8.825))*100,0)</f>
        <v>13.201133144475907</v>
      </c>
      <c r="M87" s="114">
        <f>IF(results!O87&gt;=6,100,results!O87/6*100)</f>
        <v>100</v>
      </c>
      <c r="N87" s="114">
        <f>IF(results!P87&lt;=6,(1-(results!P87/6))*100,0)</f>
        <v>0</v>
      </c>
      <c r="O87" s="114">
        <f>IF(results!Q87&lt;=10,(1-(results!Q87/10))*100,0)</f>
        <v>0</v>
      </c>
      <c r="P87" s="305"/>
    </row>
    <row r="88" spans="1:16" ht="15" customHeight="1" x14ac:dyDescent="0.3">
      <c r="A88" s="100">
        <v>38</v>
      </c>
      <c r="B88" s="251" t="s">
        <v>145</v>
      </c>
      <c r="C88" s="258" t="s">
        <v>288</v>
      </c>
      <c r="D88" s="258"/>
      <c r="E88" s="248" t="s">
        <v>132</v>
      </c>
      <c r="F88" s="249">
        <v>2023</v>
      </c>
      <c r="G88" s="298">
        <f>IF(results!G88&lt;=5,(1-(results!G88/5))*100,0)</f>
        <v>0</v>
      </c>
      <c r="H88" s="114">
        <f>IF(ABS(results!J88)&lt;=2,(1-(ABS(results!J88)/2))*100,0)</f>
        <v>0</v>
      </c>
      <c r="I88" s="114">
        <f>IF(results!K88&lt;=results!K88&gt;=8.5,(100-(ABS(results!K88-7.5)/1)*100),0)</f>
        <v>48.499999999999943</v>
      </c>
      <c r="J88" s="114">
        <f>IF(results!L88&lt;=500,(1-(results!L88/500))*100,0)</f>
        <v>43.022000000000006</v>
      </c>
      <c r="K88" s="114">
        <f>IF(results!M88&lt;=2,(1-(results!M88/2))*100,0)</f>
        <v>93</v>
      </c>
      <c r="L88" s="114">
        <f>IF(results!N88&lt;=8.825,(1-(results!N88/8.825))*100,0)</f>
        <v>16.147308781869686</v>
      </c>
      <c r="M88" s="114">
        <f>IF(results!O88&gt;=6,100,results!O88/6*100)</f>
        <v>100</v>
      </c>
      <c r="N88" s="114">
        <f>IF(results!P88&lt;=6,(1-(results!P88/6))*100,0)</f>
        <v>27.059333333333335</v>
      </c>
      <c r="O88" s="114">
        <f>IF(results!Q88&lt;=10,(1-(results!Q88/10))*100,0)</f>
        <v>0</v>
      </c>
      <c r="P88" s="305"/>
    </row>
    <row r="89" spans="1:16" ht="18" customHeight="1" x14ac:dyDescent="0.3">
      <c r="G89" s="91"/>
      <c r="H89" s="91"/>
      <c r="I89" s="91"/>
      <c r="J89" s="91"/>
      <c r="K89" s="91"/>
    </row>
    <row r="90" spans="1:16" ht="18" customHeight="1" x14ac:dyDescent="0.3">
      <c r="G90" s="91"/>
      <c r="H90" s="91"/>
      <c r="I90" s="91"/>
      <c r="J90" s="91"/>
      <c r="K90" s="91"/>
    </row>
    <row r="91" spans="1:16" ht="18" customHeight="1" x14ac:dyDescent="0.3">
      <c r="G91" s="91"/>
      <c r="H91" s="91"/>
      <c r="I91" s="91"/>
      <c r="J91" s="91"/>
      <c r="K91" s="91"/>
    </row>
    <row r="92" spans="1:16" ht="18" customHeight="1" x14ac:dyDescent="0.3">
      <c r="G92" s="91"/>
      <c r="H92" s="91"/>
      <c r="I92" s="91"/>
      <c r="J92" s="91"/>
      <c r="K92" s="91"/>
    </row>
    <row r="93" spans="1:16" ht="18" customHeight="1" x14ac:dyDescent="0.3">
      <c r="G93" s="91"/>
      <c r="H93" s="91"/>
      <c r="I93" s="91"/>
      <c r="J93" s="91"/>
      <c r="K93" s="91"/>
    </row>
    <row r="94" spans="1:16" ht="18" customHeight="1" x14ac:dyDescent="0.3">
      <c r="G94" s="91"/>
      <c r="H94" s="91"/>
      <c r="I94" s="91"/>
      <c r="J94" s="91"/>
      <c r="K94" s="91"/>
    </row>
    <row r="95" spans="1:16" ht="18" customHeight="1" x14ac:dyDescent="0.3">
      <c r="G95" s="91"/>
      <c r="H95" s="91"/>
      <c r="I95" s="91"/>
      <c r="J95" s="91"/>
      <c r="K95" s="91"/>
    </row>
    <row r="96" spans="1:16" ht="18" customHeight="1" x14ac:dyDescent="0.3">
      <c r="G96" s="91"/>
      <c r="H96" s="91"/>
      <c r="I96" s="91"/>
      <c r="J96" s="91"/>
      <c r="K96" s="91"/>
    </row>
    <row r="97" spans="7:11" ht="18" customHeight="1" x14ac:dyDescent="0.3">
      <c r="G97" s="91"/>
      <c r="H97" s="91"/>
      <c r="I97" s="91"/>
      <c r="J97" s="91"/>
      <c r="K97" s="91"/>
    </row>
    <row r="98" spans="7:11" ht="18" customHeight="1" x14ac:dyDescent="0.3">
      <c r="G98" s="91"/>
      <c r="H98" s="91"/>
      <c r="I98" s="91"/>
      <c r="J98" s="91"/>
      <c r="K98" s="91"/>
    </row>
    <row r="99" spans="7:11" ht="18" customHeight="1" x14ac:dyDescent="0.3">
      <c r="G99" s="91"/>
      <c r="H99" s="91"/>
      <c r="I99" s="91"/>
      <c r="J99" s="91"/>
      <c r="K99" s="91"/>
    </row>
    <row r="100" spans="7:11" ht="18" customHeight="1" x14ac:dyDescent="0.3">
      <c r="G100" s="91"/>
      <c r="H100" s="91"/>
      <c r="I100" s="91"/>
      <c r="J100" s="91"/>
      <c r="K100" s="91"/>
    </row>
    <row r="101" spans="7:11" ht="18" customHeight="1" x14ac:dyDescent="0.3">
      <c r="G101" s="91"/>
      <c r="H101" s="91"/>
      <c r="I101" s="91"/>
      <c r="J101" s="91"/>
      <c r="K101" s="91"/>
    </row>
    <row r="102" spans="7:11" ht="18" customHeight="1" x14ac:dyDescent="0.3">
      <c r="G102" s="91"/>
      <c r="H102" s="91"/>
      <c r="I102" s="91"/>
      <c r="J102" s="91"/>
      <c r="K102" s="91"/>
    </row>
    <row r="103" spans="7:11" ht="18" customHeight="1" x14ac:dyDescent="0.3">
      <c r="G103" s="91"/>
      <c r="H103" s="91"/>
      <c r="I103" s="91"/>
      <c r="J103" s="91"/>
      <c r="K103" s="91"/>
    </row>
    <row r="104" spans="7:11" ht="18" customHeight="1" x14ac:dyDescent="0.3">
      <c r="G104" s="91"/>
      <c r="H104" s="91"/>
      <c r="I104" s="91"/>
      <c r="J104" s="91"/>
      <c r="K104" s="91"/>
    </row>
    <row r="105" spans="7:11" ht="18" customHeight="1" x14ac:dyDescent="0.3">
      <c r="G105" s="91"/>
      <c r="H105" s="91"/>
      <c r="I105" s="91"/>
      <c r="J105" s="91"/>
      <c r="K105" s="91"/>
    </row>
    <row r="106" spans="7:11" ht="18" customHeight="1" x14ac:dyDescent="0.3">
      <c r="G106" s="91"/>
      <c r="H106" s="91"/>
      <c r="I106" s="91"/>
      <c r="J106" s="91"/>
      <c r="K106" s="91"/>
    </row>
    <row r="107" spans="7:11" ht="18" customHeight="1" x14ac:dyDescent="0.3">
      <c r="G107" s="91"/>
      <c r="H107" s="91"/>
      <c r="I107" s="91"/>
      <c r="J107" s="91"/>
      <c r="K107" s="91"/>
    </row>
    <row r="108" spans="7:11" ht="18" customHeight="1" x14ac:dyDescent="0.3">
      <c r="G108" s="91"/>
      <c r="H108" s="91"/>
      <c r="I108" s="91"/>
      <c r="J108" s="91"/>
      <c r="K108" s="91"/>
    </row>
    <row r="109" spans="7:11" ht="18" customHeight="1" x14ac:dyDescent="0.3">
      <c r="G109" s="91"/>
      <c r="H109" s="91"/>
      <c r="I109" s="91"/>
      <c r="J109" s="91"/>
      <c r="K109" s="91"/>
    </row>
    <row r="110" spans="7:11" ht="18" customHeight="1" x14ac:dyDescent="0.3">
      <c r="G110" s="91"/>
      <c r="H110" s="91"/>
      <c r="I110" s="91"/>
      <c r="J110" s="91"/>
      <c r="K110" s="91"/>
    </row>
    <row r="111" spans="7:11" ht="18" customHeight="1" x14ac:dyDescent="0.3">
      <c r="G111" s="91"/>
      <c r="H111" s="91"/>
      <c r="I111" s="91"/>
      <c r="J111" s="91"/>
      <c r="K111" s="91"/>
    </row>
    <row r="112" spans="7:11" ht="18" customHeight="1" x14ac:dyDescent="0.3">
      <c r="G112" s="91"/>
      <c r="H112" s="91"/>
      <c r="I112" s="91"/>
      <c r="J112" s="91"/>
      <c r="K112" s="91"/>
    </row>
    <row r="113" spans="7:11" ht="18" customHeight="1" x14ac:dyDescent="0.3">
      <c r="G113" s="91"/>
      <c r="H113" s="91"/>
      <c r="I113" s="91"/>
      <c r="J113" s="91"/>
      <c r="K113" s="91"/>
    </row>
    <row r="114" spans="7:11" ht="18" customHeight="1" x14ac:dyDescent="0.3">
      <c r="G114" s="91"/>
      <c r="H114" s="91"/>
      <c r="I114" s="91"/>
      <c r="J114" s="91"/>
      <c r="K114" s="91"/>
    </row>
    <row r="115" spans="7:11" ht="18" customHeight="1" x14ac:dyDescent="0.3">
      <c r="G115" s="91"/>
      <c r="H115" s="91"/>
      <c r="I115" s="91"/>
      <c r="J115" s="91"/>
      <c r="K115" s="91"/>
    </row>
    <row r="116" spans="7:11" ht="18" customHeight="1" x14ac:dyDescent="0.3">
      <c r="G116" s="91"/>
      <c r="H116" s="91"/>
      <c r="I116" s="91"/>
      <c r="J116" s="91"/>
      <c r="K116" s="91"/>
    </row>
    <row r="117" spans="7:11" ht="18" customHeight="1" x14ac:dyDescent="0.3">
      <c r="G117" s="91"/>
      <c r="H117" s="91"/>
      <c r="I117" s="91"/>
      <c r="J117" s="91"/>
      <c r="K117" s="91"/>
    </row>
    <row r="118" spans="7:11" ht="18" customHeight="1" x14ac:dyDescent="0.3">
      <c r="G118" s="91"/>
      <c r="H118" s="91"/>
      <c r="I118" s="91"/>
      <c r="J118" s="91"/>
      <c r="K118" s="91"/>
    </row>
    <row r="119" spans="7:11" ht="18" customHeight="1" x14ac:dyDescent="0.3">
      <c r="G119" s="91"/>
      <c r="H119" s="91"/>
      <c r="I119" s="91"/>
      <c r="J119" s="91"/>
      <c r="K119" s="91"/>
    </row>
    <row r="120" spans="7:11" ht="18" customHeight="1" x14ac:dyDescent="0.3">
      <c r="G120" s="91"/>
      <c r="H120" s="91"/>
      <c r="I120" s="91"/>
      <c r="J120" s="91"/>
      <c r="K120" s="91"/>
    </row>
    <row r="121" spans="7:11" ht="18" customHeight="1" x14ac:dyDescent="0.3">
      <c r="G121" s="91"/>
      <c r="H121" s="91"/>
      <c r="I121" s="91"/>
      <c r="J121" s="91"/>
      <c r="K121" s="91"/>
    </row>
    <row r="122" spans="7:11" ht="18" customHeight="1" x14ac:dyDescent="0.3">
      <c r="G122" s="91"/>
      <c r="H122" s="91"/>
      <c r="I122" s="91"/>
      <c r="J122" s="91"/>
      <c r="K122" s="91"/>
    </row>
    <row r="123" spans="7:11" ht="18" customHeight="1" x14ac:dyDescent="0.3">
      <c r="G123" s="91"/>
      <c r="H123" s="91"/>
      <c r="I123" s="91"/>
      <c r="J123" s="91"/>
      <c r="K123" s="91"/>
    </row>
    <row r="124" spans="7:11" ht="18" customHeight="1" x14ac:dyDescent="0.3">
      <c r="G124" s="91"/>
      <c r="H124" s="91"/>
      <c r="I124" s="91"/>
      <c r="J124" s="91"/>
      <c r="K124" s="91"/>
    </row>
    <row r="125" spans="7:11" ht="18" customHeight="1" x14ac:dyDescent="0.3">
      <c r="G125" s="91"/>
      <c r="H125" s="91"/>
      <c r="I125" s="91"/>
      <c r="J125" s="91"/>
      <c r="K125" s="91"/>
    </row>
    <row r="126" spans="7:11" ht="18" customHeight="1" x14ac:dyDescent="0.3">
      <c r="G126" s="91"/>
      <c r="H126" s="91"/>
      <c r="I126" s="91"/>
      <c r="J126" s="91"/>
      <c r="K126" s="91"/>
    </row>
    <row r="127" spans="7:11" ht="18" customHeight="1" x14ac:dyDescent="0.3">
      <c r="G127" s="91"/>
      <c r="H127" s="91"/>
      <c r="I127" s="91"/>
      <c r="J127" s="91"/>
      <c r="K127" s="91"/>
    </row>
    <row r="128" spans="7:11" ht="18" customHeight="1" x14ac:dyDescent="0.3">
      <c r="G128" s="91"/>
      <c r="H128" s="91"/>
      <c r="I128" s="91"/>
      <c r="J128" s="91"/>
      <c r="K128" s="91"/>
    </row>
    <row r="129" spans="7:11" ht="18" customHeight="1" x14ac:dyDescent="0.3">
      <c r="G129" s="91"/>
      <c r="H129" s="91"/>
      <c r="I129" s="91"/>
      <c r="J129" s="91"/>
      <c r="K129" s="91"/>
    </row>
    <row r="130" spans="7:11" ht="18" customHeight="1" x14ac:dyDescent="0.3">
      <c r="G130" s="91"/>
      <c r="H130" s="91"/>
      <c r="I130" s="91"/>
      <c r="J130" s="91"/>
      <c r="K130" s="91"/>
    </row>
    <row r="131" spans="7:11" ht="18" customHeight="1" x14ac:dyDescent="0.3">
      <c r="G131" s="91"/>
      <c r="H131" s="91"/>
      <c r="I131" s="91"/>
      <c r="J131" s="91"/>
      <c r="K131" s="91"/>
    </row>
    <row r="132" spans="7:11" ht="18" customHeight="1" x14ac:dyDescent="0.3">
      <c r="G132" s="91"/>
      <c r="H132" s="91"/>
      <c r="I132" s="91"/>
      <c r="J132" s="91"/>
      <c r="K132" s="91"/>
    </row>
    <row r="133" spans="7:11" ht="18" customHeight="1" x14ac:dyDescent="0.3">
      <c r="G133" s="91"/>
      <c r="H133" s="91"/>
      <c r="I133" s="91"/>
      <c r="J133" s="91"/>
      <c r="K133" s="91"/>
    </row>
    <row r="134" spans="7:11" ht="18" customHeight="1" x14ac:dyDescent="0.3">
      <c r="G134" s="91"/>
      <c r="H134" s="91"/>
      <c r="I134" s="91"/>
      <c r="J134" s="91"/>
      <c r="K134" s="91"/>
    </row>
    <row r="135" spans="7:11" ht="18" customHeight="1" x14ac:dyDescent="0.3">
      <c r="G135" s="91"/>
      <c r="H135" s="91"/>
      <c r="I135" s="91"/>
      <c r="J135" s="91"/>
      <c r="K135" s="91"/>
    </row>
    <row r="136" spans="7:11" ht="18" customHeight="1" x14ac:dyDescent="0.3">
      <c r="G136" s="91"/>
      <c r="H136" s="91"/>
      <c r="I136" s="91"/>
      <c r="J136" s="91"/>
      <c r="K136" s="91"/>
    </row>
    <row r="137" spans="7:11" ht="18" customHeight="1" x14ac:dyDescent="0.3">
      <c r="G137" s="91"/>
      <c r="H137" s="91"/>
      <c r="I137" s="91"/>
      <c r="J137" s="91"/>
      <c r="K137" s="91"/>
    </row>
    <row r="138" spans="7:11" ht="18" customHeight="1" x14ac:dyDescent="0.3">
      <c r="G138" s="91"/>
      <c r="H138" s="91"/>
      <c r="I138" s="91"/>
      <c r="J138" s="91"/>
      <c r="K138" s="91"/>
    </row>
    <row r="139" spans="7:11" ht="18" customHeight="1" x14ac:dyDescent="0.3">
      <c r="G139" s="91"/>
      <c r="H139" s="91"/>
      <c r="I139" s="91"/>
      <c r="J139" s="91"/>
      <c r="K139" s="91"/>
    </row>
    <row r="140" spans="7:11" ht="18" customHeight="1" x14ac:dyDescent="0.3">
      <c r="G140" s="91"/>
      <c r="H140" s="91"/>
      <c r="I140" s="91"/>
      <c r="J140" s="91"/>
      <c r="K140" s="91"/>
    </row>
    <row r="141" spans="7:11" ht="18" customHeight="1" x14ac:dyDescent="0.3">
      <c r="G141" s="91"/>
      <c r="H141" s="91"/>
      <c r="I141" s="91"/>
      <c r="J141" s="91"/>
      <c r="K141" s="91"/>
    </row>
    <row r="142" spans="7:11" ht="18" customHeight="1" x14ac:dyDescent="0.3">
      <c r="G142" s="91"/>
      <c r="H142" s="91"/>
      <c r="I142" s="91"/>
      <c r="J142" s="91"/>
      <c r="K142" s="91"/>
    </row>
    <row r="143" spans="7:11" ht="18" customHeight="1" x14ac:dyDescent="0.3">
      <c r="G143" s="91"/>
      <c r="H143" s="91"/>
      <c r="I143" s="91"/>
      <c r="J143" s="91"/>
      <c r="K143" s="91"/>
    </row>
    <row r="144" spans="7:11" ht="18" customHeight="1" x14ac:dyDescent="0.3">
      <c r="G144" s="91"/>
      <c r="H144" s="91"/>
      <c r="I144" s="91"/>
      <c r="J144" s="91"/>
      <c r="K144" s="91"/>
    </row>
    <row r="145" spans="7:11" ht="18" customHeight="1" x14ac:dyDescent="0.3">
      <c r="G145" s="91"/>
      <c r="H145" s="91"/>
      <c r="I145" s="91"/>
      <c r="J145" s="91"/>
      <c r="K145" s="91"/>
    </row>
    <row r="146" spans="7:11" ht="18" customHeight="1" x14ac:dyDescent="0.3">
      <c r="G146" s="91"/>
      <c r="H146" s="91"/>
      <c r="I146" s="91"/>
      <c r="J146" s="91"/>
      <c r="K146" s="91"/>
    </row>
    <row r="147" spans="7:11" ht="18" customHeight="1" x14ac:dyDescent="0.3">
      <c r="G147" s="91"/>
      <c r="H147" s="91"/>
      <c r="I147" s="91"/>
      <c r="J147" s="91"/>
      <c r="K147" s="91"/>
    </row>
    <row r="148" spans="7:11" ht="18" customHeight="1" x14ac:dyDescent="0.3">
      <c r="G148" s="91"/>
      <c r="H148" s="91"/>
      <c r="I148" s="91"/>
      <c r="J148" s="91"/>
      <c r="K148" s="91"/>
    </row>
    <row r="149" spans="7:11" ht="18" customHeight="1" x14ac:dyDescent="0.3">
      <c r="G149" s="91"/>
      <c r="H149" s="91"/>
      <c r="I149" s="91"/>
      <c r="J149" s="91"/>
      <c r="K149" s="91"/>
    </row>
    <row r="150" spans="7:11" ht="18" customHeight="1" x14ac:dyDescent="0.3">
      <c r="G150" s="91"/>
      <c r="H150" s="91"/>
      <c r="I150" s="91"/>
      <c r="J150" s="91"/>
      <c r="K150" s="91"/>
    </row>
    <row r="151" spans="7:11" ht="18" customHeight="1" x14ac:dyDescent="0.3">
      <c r="G151" s="91"/>
      <c r="H151" s="91"/>
      <c r="I151" s="91"/>
      <c r="J151" s="91"/>
      <c r="K151" s="91"/>
    </row>
    <row r="152" spans="7:11" ht="18" customHeight="1" x14ac:dyDescent="0.3">
      <c r="G152" s="91"/>
      <c r="H152" s="91"/>
      <c r="I152" s="91"/>
      <c r="J152" s="91"/>
      <c r="K152" s="91"/>
    </row>
    <row r="153" spans="7:11" ht="18" customHeight="1" x14ac:dyDescent="0.3">
      <c r="G153" s="91"/>
      <c r="H153" s="91"/>
      <c r="I153" s="91"/>
      <c r="J153" s="91"/>
      <c r="K153" s="91"/>
    </row>
    <row r="154" spans="7:11" ht="18" customHeight="1" x14ac:dyDescent="0.3">
      <c r="G154" s="91"/>
      <c r="H154" s="91"/>
      <c r="I154" s="91"/>
      <c r="J154" s="91"/>
      <c r="K154" s="91"/>
    </row>
    <row r="155" spans="7:11" ht="18" customHeight="1" x14ac:dyDescent="0.3">
      <c r="G155" s="91"/>
      <c r="H155" s="91"/>
      <c r="I155" s="91"/>
      <c r="J155" s="91"/>
      <c r="K155" s="91"/>
    </row>
    <row r="156" spans="7:11" ht="18" customHeight="1" x14ac:dyDescent="0.3">
      <c r="G156" s="91"/>
      <c r="H156" s="91"/>
      <c r="I156" s="91"/>
      <c r="J156" s="91"/>
      <c r="K156" s="91"/>
    </row>
    <row r="157" spans="7:11" ht="18" customHeight="1" x14ac:dyDescent="0.3">
      <c r="G157" s="91"/>
      <c r="H157" s="91"/>
      <c r="I157" s="91"/>
      <c r="J157" s="91"/>
      <c r="K157" s="91"/>
    </row>
    <row r="158" spans="7:11" ht="18" customHeight="1" x14ac:dyDescent="0.3">
      <c r="G158" s="91"/>
      <c r="H158" s="91"/>
      <c r="I158" s="91"/>
      <c r="J158" s="91"/>
      <c r="K158" s="91"/>
    </row>
    <row r="159" spans="7:11" ht="18" customHeight="1" x14ac:dyDescent="0.3">
      <c r="G159" s="91"/>
      <c r="H159" s="91"/>
      <c r="I159" s="91"/>
      <c r="J159" s="91"/>
      <c r="K159" s="91"/>
    </row>
    <row r="160" spans="7:11" ht="18" customHeight="1" x14ac:dyDescent="0.3">
      <c r="G160" s="91"/>
      <c r="H160" s="91"/>
      <c r="I160" s="91"/>
      <c r="J160" s="91"/>
      <c r="K160" s="91"/>
    </row>
    <row r="161" spans="7:11" ht="18" customHeight="1" x14ac:dyDescent="0.3">
      <c r="G161" s="91"/>
      <c r="H161" s="91"/>
      <c r="I161" s="91"/>
      <c r="J161" s="91"/>
      <c r="K161" s="91"/>
    </row>
    <row r="162" spans="7:11" ht="18" customHeight="1" x14ac:dyDescent="0.3">
      <c r="G162" s="91"/>
      <c r="H162" s="91"/>
      <c r="I162" s="91"/>
      <c r="J162" s="91"/>
      <c r="K162" s="91"/>
    </row>
    <row r="163" spans="7:11" ht="18" customHeight="1" x14ac:dyDescent="0.3">
      <c r="G163" s="91"/>
      <c r="H163" s="91"/>
      <c r="I163" s="91"/>
      <c r="J163" s="91"/>
      <c r="K163" s="91"/>
    </row>
    <row r="164" spans="7:11" ht="18" customHeight="1" x14ac:dyDescent="0.3">
      <c r="G164" s="91"/>
      <c r="H164" s="91"/>
      <c r="I164" s="91"/>
      <c r="J164" s="91"/>
      <c r="K164" s="91"/>
    </row>
    <row r="165" spans="7:11" ht="18" customHeight="1" x14ac:dyDescent="0.3">
      <c r="G165" s="91"/>
      <c r="H165" s="91"/>
      <c r="I165" s="91"/>
      <c r="J165" s="91"/>
      <c r="K165" s="91"/>
    </row>
    <row r="166" spans="7:11" ht="18" customHeight="1" x14ac:dyDescent="0.3">
      <c r="G166" s="91"/>
      <c r="H166" s="91"/>
      <c r="I166" s="91"/>
      <c r="J166" s="91"/>
      <c r="K166" s="91"/>
    </row>
    <row r="167" spans="7:11" ht="18" customHeight="1" x14ac:dyDescent="0.3">
      <c r="G167" s="91"/>
      <c r="H167" s="91"/>
      <c r="I167" s="91"/>
      <c r="J167" s="91"/>
      <c r="K167" s="91"/>
    </row>
    <row r="168" spans="7:11" ht="18" customHeight="1" x14ac:dyDescent="0.3">
      <c r="G168" s="91"/>
      <c r="H168" s="91"/>
      <c r="I168" s="91"/>
      <c r="J168" s="91"/>
      <c r="K168" s="91"/>
    </row>
    <row r="169" spans="7:11" ht="18" customHeight="1" x14ac:dyDescent="0.3">
      <c r="G169" s="91"/>
      <c r="H169" s="91"/>
      <c r="I169" s="91"/>
      <c r="J169" s="91"/>
      <c r="K169" s="91"/>
    </row>
    <row r="170" spans="7:11" ht="18" customHeight="1" x14ac:dyDescent="0.3">
      <c r="G170" s="91"/>
      <c r="H170" s="91"/>
      <c r="I170" s="91"/>
      <c r="J170" s="91"/>
      <c r="K170" s="91"/>
    </row>
    <row r="171" spans="7:11" ht="18" customHeight="1" x14ac:dyDescent="0.3">
      <c r="G171" s="91"/>
      <c r="H171" s="91"/>
      <c r="I171" s="91"/>
      <c r="J171" s="91"/>
      <c r="K171" s="91"/>
    </row>
    <row r="172" spans="7:11" ht="18" customHeight="1" x14ac:dyDescent="0.3">
      <c r="G172" s="91"/>
      <c r="H172" s="91"/>
      <c r="I172" s="91"/>
      <c r="J172" s="91"/>
      <c r="K172" s="91"/>
    </row>
    <row r="173" spans="7:11" ht="18" customHeight="1" x14ac:dyDescent="0.3">
      <c r="G173" s="91"/>
      <c r="H173" s="91"/>
      <c r="I173" s="91"/>
      <c r="J173" s="91"/>
      <c r="K173" s="91"/>
    </row>
    <row r="174" spans="7:11" ht="18" customHeight="1" x14ac:dyDescent="0.3">
      <c r="G174" s="91"/>
      <c r="H174" s="91"/>
      <c r="I174" s="91"/>
      <c r="J174" s="91"/>
      <c r="K174" s="91"/>
    </row>
    <row r="175" spans="7:11" ht="18" customHeight="1" x14ac:dyDescent="0.3"/>
    <row r="176" spans="7:11" ht="18" customHeight="1" x14ac:dyDescent="0.3"/>
    <row r="177" spans="5:26" ht="18" customHeight="1" x14ac:dyDescent="0.3"/>
    <row r="178" spans="5:26" ht="18" customHeight="1" x14ac:dyDescent="0.3"/>
    <row r="179" spans="5:26" s="93" customFormat="1" ht="18" customHeight="1" x14ac:dyDescent="0.3">
      <c r="E179" s="88"/>
      <c r="F179" s="89"/>
      <c r="G179" s="92"/>
      <c r="H179" s="92"/>
      <c r="I179" s="92"/>
      <c r="J179" s="92"/>
      <c r="K179" s="92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</row>
    <row r="180" spans="5:26" s="93" customFormat="1" ht="18" customHeight="1" x14ac:dyDescent="0.3">
      <c r="E180" s="88"/>
      <c r="F180" s="89"/>
      <c r="G180" s="92"/>
      <c r="H180" s="92"/>
      <c r="I180" s="92"/>
      <c r="J180" s="92"/>
      <c r="K180" s="92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</row>
    <row r="181" spans="5:26" s="93" customFormat="1" ht="18" customHeight="1" x14ac:dyDescent="0.3">
      <c r="E181" s="88"/>
      <c r="F181" s="89"/>
      <c r="G181" s="92"/>
      <c r="H181" s="92"/>
      <c r="I181" s="92"/>
      <c r="J181" s="92"/>
      <c r="K181" s="92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</row>
    <row r="182" spans="5:26" s="93" customFormat="1" ht="18" customHeight="1" x14ac:dyDescent="0.3">
      <c r="E182" s="88"/>
      <c r="F182" s="89"/>
      <c r="G182" s="92"/>
      <c r="H182" s="92"/>
      <c r="I182" s="92"/>
      <c r="J182" s="92"/>
      <c r="K182" s="92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</row>
    <row r="183" spans="5:26" s="93" customFormat="1" ht="18" customHeight="1" x14ac:dyDescent="0.3">
      <c r="E183" s="88"/>
      <c r="F183" s="89"/>
      <c r="G183" s="92"/>
      <c r="H183" s="92"/>
      <c r="I183" s="92"/>
      <c r="J183" s="92"/>
      <c r="K183" s="92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</row>
    <row r="184" spans="5:26" s="93" customFormat="1" ht="18" customHeight="1" x14ac:dyDescent="0.3">
      <c r="E184" s="88"/>
      <c r="F184" s="89"/>
      <c r="G184" s="92"/>
      <c r="H184" s="92"/>
      <c r="I184" s="92"/>
      <c r="J184" s="92"/>
      <c r="K184" s="92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</row>
    <row r="185" spans="5:26" s="93" customFormat="1" ht="18" customHeight="1" x14ac:dyDescent="0.3">
      <c r="E185" s="88"/>
      <c r="F185" s="89"/>
      <c r="G185" s="92"/>
      <c r="H185" s="92"/>
      <c r="I185" s="92"/>
      <c r="J185" s="92"/>
      <c r="K185" s="92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</row>
    <row r="186" spans="5:26" s="93" customFormat="1" ht="18" customHeight="1" x14ac:dyDescent="0.3">
      <c r="E186" s="88"/>
      <c r="F186" s="89"/>
      <c r="G186" s="92"/>
      <c r="H186" s="92"/>
      <c r="I186" s="92"/>
      <c r="J186" s="92"/>
      <c r="K186" s="92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</row>
    <row r="187" spans="5:26" s="93" customFormat="1" ht="18" customHeight="1" x14ac:dyDescent="0.3">
      <c r="E187" s="88"/>
      <c r="F187" s="89"/>
      <c r="G187" s="92"/>
      <c r="H187" s="92"/>
      <c r="I187" s="92"/>
      <c r="J187" s="92"/>
      <c r="K187" s="92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</row>
    <row r="188" spans="5:26" s="93" customFormat="1" ht="18" customHeight="1" x14ac:dyDescent="0.3">
      <c r="E188" s="88"/>
      <c r="F188" s="89"/>
      <c r="G188" s="92"/>
      <c r="H188" s="92"/>
      <c r="I188" s="92"/>
      <c r="J188" s="92"/>
      <c r="K188" s="92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</row>
    <row r="189" spans="5:26" s="93" customFormat="1" ht="18" customHeight="1" x14ac:dyDescent="0.3">
      <c r="E189" s="88"/>
      <c r="F189" s="89"/>
      <c r="G189" s="92"/>
      <c r="H189" s="92"/>
      <c r="I189" s="92"/>
      <c r="J189" s="92"/>
      <c r="K189" s="92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</row>
    <row r="190" spans="5:26" s="93" customFormat="1" ht="18" customHeight="1" x14ac:dyDescent="0.3">
      <c r="E190" s="88"/>
      <c r="F190" s="89"/>
      <c r="G190" s="92"/>
      <c r="H190" s="92"/>
      <c r="I190" s="92"/>
      <c r="J190" s="92"/>
      <c r="K190" s="92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</row>
    <row r="191" spans="5:26" s="93" customFormat="1" ht="18" customHeight="1" x14ac:dyDescent="0.3">
      <c r="E191" s="88"/>
      <c r="F191" s="89"/>
      <c r="G191" s="92"/>
      <c r="H191" s="92"/>
      <c r="I191" s="92"/>
      <c r="J191" s="92"/>
      <c r="K191" s="92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</row>
    <row r="192" spans="5:26" s="93" customFormat="1" ht="18" customHeight="1" x14ac:dyDescent="0.3">
      <c r="E192" s="88"/>
      <c r="F192" s="89"/>
      <c r="G192" s="92"/>
      <c r="H192" s="92"/>
      <c r="I192" s="92"/>
      <c r="J192" s="92"/>
      <c r="K192" s="92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</row>
    <row r="193" spans="5:26" s="93" customFormat="1" ht="18" customHeight="1" x14ac:dyDescent="0.3">
      <c r="E193" s="88"/>
      <c r="F193" s="89"/>
      <c r="G193" s="92"/>
      <c r="H193" s="92"/>
      <c r="I193" s="92"/>
      <c r="J193" s="92"/>
      <c r="K193" s="92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</row>
    <row r="194" spans="5:26" s="93" customFormat="1" ht="18" customHeight="1" x14ac:dyDescent="0.3">
      <c r="E194" s="88"/>
      <c r="F194" s="89"/>
      <c r="G194" s="92"/>
      <c r="H194" s="92"/>
      <c r="I194" s="92"/>
      <c r="J194" s="92"/>
      <c r="K194" s="92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</row>
    <row r="195" spans="5:26" s="93" customFormat="1" ht="18" customHeight="1" x14ac:dyDescent="0.3">
      <c r="E195" s="88"/>
      <c r="F195" s="89"/>
      <c r="G195" s="92"/>
      <c r="H195" s="92"/>
      <c r="I195" s="92"/>
      <c r="J195" s="92"/>
      <c r="K195" s="92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</row>
    <row r="196" spans="5:26" s="93" customFormat="1" ht="18" customHeight="1" x14ac:dyDescent="0.3">
      <c r="E196" s="88"/>
      <c r="F196" s="89"/>
      <c r="G196" s="92"/>
      <c r="H196" s="92"/>
      <c r="I196" s="92"/>
      <c r="J196" s="92"/>
      <c r="K196" s="92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</row>
    <row r="197" spans="5:26" s="93" customFormat="1" ht="18" customHeight="1" x14ac:dyDescent="0.3">
      <c r="E197" s="88"/>
      <c r="F197" s="89"/>
      <c r="G197" s="92"/>
      <c r="H197" s="92"/>
      <c r="I197" s="92"/>
      <c r="J197" s="92"/>
      <c r="K197" s="92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</row>
    <row r="198" spans="5:26" s="93" customFormat="1" ht="18" customHeight="1" x14ac:dyDescent="0.3">
      <c r="E198" s="88"/>
      <c r="F198" s="89"/>
      <c r="G198" s="92"/>
      <c r="H198" s="92"/>
      <c r="I198" s="92"/>
      <c r="J198" s="92"/>
      <c r="K198" s="92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</row>
    <row r="199" spans="5:26" s="93" customFormat="1" ht="18" customHeight="1" x14ac:dyDescent="0.3">
      <c r="E199" s="88"/>
      <c r="F199" s="89"/>
      <c r="G199" s="92"/>
      <c r="H199" s="92"/>
      <c r="I199" s="92"/>
      <c r="J199" s="92"/>
      <c r="K199" s="92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</row>
    <row r="200" spans="5:26" s="93" customFormat="1" ht="18" customHeight="1" x14ac:dyDescent="0.3">
      <c r="E200" s="88"/>
      <c r="F200" s="89"/>
      <c r="G200" s="92"/>
      <c r="H200" s="92"/>
      <c r="I200" s="92"/>
      <c r="J200" s="92"/>
      <c r="K200" s="92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</row>
    <row r="201" spans="5:26" s="93" customFormat="1" ht="18" customHeight="1" x14ac:dyDescent="0.3">
      <c r="E201" s="88"/>
      <c r="F201" s="89"/>
      <c r="G201" s="92"/>
      <c r="H201" s="92"/>
      <c r="I201" s="92"/>
      <c r="J201" s="92"/>
      <c r="K201" s="92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</row>
    <row r="202" spans="5:26" s="93" customFormat="1" ht="18" customHeight="1" x14ac:dyDescent="0.3">
      <c r="E202" s="88"/>
      <c r="F202" s="89"/>
      <c r="G202" s="92"/>
      <c r="H202" s="92"/>
      <c r="I202" s="92"/>
      <c r="J202" s="92"/>
      <c r="K202" s="92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</row>
    <row r="203" spans="5:26" s="93" customFormat="1" ht="18" customHeight="1" x14ac:dyDescent="0.3">
      <c r="E203" s="88"/>
      <c r="F203" s="89"/>
      <c r="G203" s="92"/>
      <c r="H203" s="92"/>
      <c r="I203" s="92"/>
      <c r="J203" s="92"/>
      <c r="K203" s="92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</row>
    <row r="204" spans="5:26" s="93" customFormat="1" ht="18" customHeight="1" x14ac:dyDescent="0.3">
      <c r="E204" s="88"/>
      <c r="F204" s="89"/>
      <c r="G204" s="92"/>
      <c r="H204" s="92"/>
      <c r="I204" s="92"/>
      <c r="J204" s="92"/>
      <c r="K204" s="92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</row>
    <row r="205" spans="5:26" s="93" customFormat="1" ht="18" customHeight="1" x14ac:dyDescent="0.3">
      <c r="E205" s="88"/>
      <c r="F205" s="89"/>
      <c r="G205" s="92"/>
      <c r="H205" s="92"/>
      <c r="I205" s="92"/>
      <c r="J205" s="92"/>
      <c r="K205" s="92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</row>
    <row r="206" spans="5:26" s="93" customFormat="1" ht="18" customHeight="1" x14ac:dyDescent="0.3">
      <c r="E206" s="88"/>
      <c r="F206" s="89"/>
      <c r="G206" s="92"/>
      <c r="H206" s="92"/>
      <c r="I206" s="92"/>
      <c r="J206" s="92"/>
      <c r="K206" s="92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</row>
    <row r="207" spans="5:26" s="93" customFormat="1" ht="18" customHeight="1" x14ac:dyDescent="0.3">
      <c r="E207" s="88"/>
      <c r="F207" s="89"/>
      <c r="G207" s="92"/>
      <c r="H207" s="92"/>
      <c r="I207" s="92"/>
      <c r="J207" s="92"/>
      <c r="K207" s="92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</row>
    <row r="208" spans="5:26" s="93" customFormat="1" ht="18" customHeight="1" x14ac:dyDescent="0.3">
      <c r="E208" s="88"/>
      <c r="F208" s="89"/>
      <c r="G208" s="92"/>
      <c r="H208" s="92"/>
      <c r="I208" s="92"/>
      <c r="J208" s="92"/>
      <c r="K208" s="92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</row>
    <row r="209" spans="5:26" s="93" customFormat="1" ht="18" customHeight="1" x14ac:dyDescent="0.3">
      <c r="E209" s="88"/>
      <c r="F209" s="89"/>
      <c r="G209" s="92"/>
      <c r="H209" s="92"/>
      <c r="I209" s="92"/>
      <c r="J209" s="92"/>
      <c r="K209" s="92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</row>
    <row r="210" spans="5:26" s="93" customFormat="1" ht="18" customHeight="1" x14ac:dyDescent="0.3">
      <c r="E210" s="88"/>
      <c r="F210" s="89"/>
      <c r="G210" s="92"/>
      <c r="H210" s="92"/>
      <c r="I210" s="92"/>
      <c r="J210" s="92"/>
      <c r="K210" s="92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</row>
    <row r="211" spans="5:26" s="93" customFormat="1" ht="18" customHeight="1" x14ac:dyDescent="0.3">
      <c r="E211" s="88"/>
      <c r="F211" s="89"/>
      <c r="G211" s="92"/>
      <c r="H211" s="92"/>
      <c r="I211" s="92"/>
      <c r="J211" s="92"/>
      <c r="K211" s="92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</row>
    <row r="212" spans="5:26" s="93" customFormat="1" ht="18" customHeight="1" x14ac:dyDescent="0.3">
      <c r="E212" s="88"/>
      <c r="F212" s="89"/>
      <c r="G212" s="92"/>
      <c r="H212" s="92"/>
      <c r="I212" s="92"/>
      <c r="J212" s="92"/>
      <c r="K212" s="92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</row>
    <row r="213" spans="5:26" s="93" customFormat="1" ht="18" customHeight="1" x14ac:dyDescent="0.3">
      <c r="E213" s="88"/>
      <c r="F213" s="89"/>
      <c r="G213" s="92"/>
      <c r="H213" s="92"/>
      <c r="I213" s="92"/>
      <c r="J213" s="92"/>
      <c r="K213" s="92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</row>
    <row r="214" spans="5:26" s="93" customFormat="1" ht="18" customHeight="1" x14ac:dyDescent="0.3">
      <c r="E214" s="88"/>
      <c r="F214" s="89"/>
      <c r="G214" s="92"/>
      <c r="H214" s="92"/>
      <c r="I214" s="92"/>
      <c r="J214" s="92"/>
      <c r="K214" s="92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</row>
    <row r="215" spans="5:26" s="93" customFormat="1" ht="18" customHeight="1" x14ac:dyDescent="0.3">
      <c r="E215" s="88"/>
      <c r="F215" s="89"/>
      <c r="G215" s="92"/>
      <c r="H215" s="92"/>
      <c r="I215" s="92"/>
      <c r="J215" s="92"/>
      <c r="K215" s="92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</row>
    <row r="216" spans="5:26" s="93" customFormat="1" ht="18" customHeight="1" x14ac:dyDescent="0.3">
      <c r="E216" s="88"/>
      <c r="F216" s="89"/>
      <c r="G216" s="92"/>
      <c r="H216" s="92"/>
      <c r="I216" s="92"/>
      <c r="J216" s="92"/>
      <c r="K216" s="92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</row>
    <row r="217" spans="5:26" s="93" customFormat="1" ht="18" customHeight="1" x14ac:dyDescent="0.3">
      <c r="E217" s="88"/>
      <c r="F217" s="89"/>
      <c r="G217" s="92"/>
      <c r="H217" s="92"/>
      <c r="I217" s="92"/>
      <c r="J217" s="92"/>
      <c r="K217" s="92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</row>
    <row r="218" spans="5:26" s="93" customFormat="1" ht="18" customHeight="1" x14ac:dyDescent="0.3">
      <c r="E218" s="88"/>
      <c r="F218" s="89"/>
      <c r="G218" s="92"/>
      <c r="H218" s="92"/>
      <c r="I218" s="92"/>
      <c r="J218" s="92"/>
      <c r="K218" s="92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</row>
    <row r="219" spans="5:26" s="93" customFormat="1" ht="18" customHeight="1" x14ac:dyDescent="0.3">
      <c r="E219" s="88"/>
      <c r="F219" s="89"/>
      <c r="G219" s="92"/>
      <c r="H219" s="92"/>
      <c r="I219" s="92"/>
      <c r="J219" s="92"/>
      <c r="K219" s="92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</row>
    <row r="220" spans="5:26" s="93" customFormat="1" ht="18" customHeight="1" x14ac:dyDescent="0.3">
      <c r="E220" s="88"/>
      <c r="F220" s="89"/>
      <c r="G220" s="92"/>
      <c r="H220" s="92"/>
      <c r="I220" s="92"/>
      <c r="J220" s="92"/>
      <c r="K220" s="92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</row>
    <row r="221" spans="5:26" s="93" customFormat="1" ht="18" customHeight="1" x14ac:dyDescent="0.3">
      <c r="E221" s="88"/>
      <c r="F221" s="89"/>
      <c r="G221" s="92"/>
      <c r="H221" s="92"/>
      <c r="I221" s="92"/>
      <c r="J221" s="92"/>
      <c r="K221" s="92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</row>
    <row r="222" spans="5:26" s="93" customFormat="1" ht="18" customHeight="1" x14ac:dyDescent="0.3">
      <c r="E222" s="88"/>
      <c r="F222" s="89"/>
      <c r="G222" s="92"/>
      <c r="H222" s="92"/>
      <c r="I222" s="92"/>
      <c r="J222" s="92"/>
      <c r="K222" s="92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</row>
    <row r="223" spans="5:26" s="93" customFormat="1" ht="18" customHeight="1" x14ac:dyDescent="0.3">
      <c r="E223" s="88"/>
      <c r="F223" s="89"/>
      <c r="G223" s="92"/>
      <c r="H223" s="92"/>
      <c r="I223" s="92"/>
      <c r="J223" s="92"/>
      <c r="K223" s="92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</row>
    <row r="224" spans="5:26" s="93" customFormat="1" ht="18" customHeight="1" x14ac:dyDescent="0.3">
      <c r="E224" s="88"/>
      <c r="F224" s="89"/>
      <c r="G224" s="92"/>
      <c r="H224" s="92"/>
      <c r="I224" s="92"/>
      <c r="J224" s="92"/>
      <c r="K224" s="92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</row>
    <row r="225" spans="5:26" s="93" customFormat="1" ht="18" customHeight="1" x14ac:dyDescent="0.3">
      <c r="E225" s="88"/>
      <c r="F225" s="89"/>
      <c r="G225" s="92"/>
      <c r="H225" s="92"/>
      <c r="I225" s="92"/>
      <c r="J225" s="92"/>
      <c r="K225" s="92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</row>
    <row r="226" spans="5:26" s="93" customFormat="1" ht="18" customHeight="1" x14ac:dyDescent="0.3">
      <c r="E226" s="88"/>
      <c r="F226" s="89"/>
      <c r="G226" s="92"/>
      <c r="H226" s="92"/>
      <c r="I226" s="92"/>
      <c r="J226" s="92"/>
      <c r="K226" s="92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</row>
    <row r="227" spans="5:26" s="93" customFormat="1" ht="18" customHeight="1" x14ac:dyDescent="0.3">
      <c r="E227" s="88"/>
      <c r="F227" s="89"/>
      <c r="G227" s="92"/>
      <c r="H227" s="92"/>
      <c r="I227" s="92"/>
      <c r="J227" s="92"/>
      <c r="K227" s="92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</row>
    <row r="228" spans="5:26" s="93" customFormat="1" ht="18" customHeight="1" x14ac:dyDescent="0.3">
      <c r="E228" s="88"/>
      <c r="F228" s="89"/>
      <c r="G228" s="92"/>
      <c r="H228" s="92"/>
      <c r="I228" s="92"/>
      <c r="J228" s="92"/>
      <c r="K228" s="92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</row>
    <row r="229" spans="5:26" s="93" customFormat="1" ht="18" customHeight="1" x14ac:dyDescent="0.3">
      <c r="E229" s="88"/>
      <c r="F229" s="89"/>
      <c r="G229" s="92"/>
      <c r="H229" s="92"/>
      <c r="I229" s="92"/>
      <c r="J229" s="92"/>
      <c r="K229" s="92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</row>
    <row r="230" spans="5:26" s="93" customFormat="1" ht="18" customHeight="1" x14ac:dyDescent="0.3">
      <c r="E230" s="88"/>
      <c r="F230" s="89"/>
      <c r="G230" s="92"/>
      <c r="H230" s="92"/>
      <c r="I230" s="92"/>
      <c r="J230" s="92"/>
      <c r="K230" s="92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</row>
    <row r="231" spans="5:26" s="93" customFormat="1" ht="18" customHeight="1" x14ac:dyDescent="0.3">
      <c r="E231" s="88"/>
      <c r="F231" s="89"/>
      <c r="G231" s="92"/>
      <c r="H231" s="92"/>
      <c r="I231" s="92"/>
      <c r="J231" s="92"/>
      <c r="K231" s="92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</row>
    <row r="232" spans="5:26" s="93" customFormat="1" ht="18" customHeight="1" x14ac:dyDescent="0.3">
      <c r="E232" s="88"/>
      <c r="F232" s="89"/>
      <c r="G232" s="92"/>
      <c r="H232" s="92"/>
      <c r="I232" s="92"/>
      <c r="J232" s="92"/>
      <c r="K232" s="92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</row>
    <row r="233" spans="5:26" s="93" customFormat="1" ht="18" customHeight="1" x14ac:dyDescent="0.3">
      <c r="E233" s="88"/>
      <c r="F233" s="89"/>
      <c r="G233" s="92"/>
      <c r="H233" s="92"/>
      <c r="I233" s="92"/>
      <c r="J233" s="92"/>
      <c r="K233" s="92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</row>
    <row r="234" spans="5:26" s="93" customFormat="1" ht="18" customHeight="1" x14ac:dyDescent="0.3">
      <c r="E234" s="88"/>
      <c r="F234" s="89"/>
      <c r="G234" s="92"/>
      <c r="H234" s="92"/>
      <c r="I234" s="92"/>
      <c r="J234" s="92"/>
      <c r="K234" s="92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</row>
    <row r="235" spans="5:26" s="93" customFormat="1" ht="18" customHeight="1" x14ac:dyDescent="0.3">
      <c r="E235" s="88"/>
      <c r="F235" s="89"/>
      <c r="G235" s="92"/>
      <c r="H235" s="92"/>
      <c r="I235" s="92"/>
      <c r="J235" s="92"/>
      <c r="K235" s="92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</row>
    <row r="236" spans="5:26" s="93" customFormat="1" ht="18" customHeight="1" x14ac:dyDescent="0.3">
      <c r="E236" s="88"/>
      <c r="F236" s="89"/>
      <c r="G236" s="92"/>
      <c r="H236" s="92"/>
      <c r="I236" s="92"/>
      <c r="J236" s="92"/>
      <c r="K236" s="92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</row>
    <row r="237" spans="5:26" s="93" customFormat="1" ht="18" customHeight="1" x14ac:dyDescent="0.3">
      <c r="E237" s="88"/>
      <c r="F237" s="89"/>
      <c r="G237" s="92"/>
      <c r="H237" s="92"/>
      <c r="I237" s="92"/>
      <c r="J237" s="92"/>
      <c r="K237" s="92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</row>
    <row r="238" spans="5:26" s="93" customFormat="1" ht="18" customHeight="1" x14ac:dyDescent="0.3">
      <c r="E238" s="88"/>
      <c r="F238" s="89"/>
      <c r="G238" s="92"/>
      <c r="H238" s="92"/>
      <c r="I238" s="92"/>
      <c r="J238" s="92"/>
      <c r="K238" s="92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</row>
    <row r="239" spans="5:26" s="93" customFormat="1" ht="18" customHeight="1" x14ac:dyDescent="0.3">
      <c r="E239" s="88"/>
      <c r="F239" s="89"/>
      <c r="G239" s="92"/>
      <c r="H239" s="92"/>
      <c r="I239" s="92"/>
      <c r="J239" s="92"/>
      <c r="K239" s="92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</row>
    <row r="240" spans="5:26" s="93" customFormat="1" ht="18" customHeight="1" x14ac:dyDescent="0.3">
      <c r="E240" s="88"/>
      <c r="F240" s="89"/>
      <c r="G240" s="92"/>
      <c r="H240" s="92"/>
      <c r="I240" s="92"/>
      <c r="J240" s="92"/>
      <c r="K240" s="92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</row>
    <row r="241" spans="5:26" s="93" customFormat="1" ht="18" customHeight="1" x14ac:dyDescent="0.3">
      <c r="E241" s="88"/>
      <c r="F241" s="89"/>
      <c r="G241" s="92"/>
      <c r="H241" s="92"/>
      <c r="I241" s="92"/>
      <c r="J241" s="92"/>
      <c r="K241" s="92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</row>
    <row r="242" spans="5:26" s="93" customFormat="1" ht="18" customHeight="1" x14ac:dyDescent="0.3">
      <c r="E242" s="88"/>
      <c r="F242" s="89"/>
      <c r="G242" s="92"/>
      <c r="H242" s="92"/>
      <c r="I242" s="92"/>
      <c r="J242" s="92"/>
      <c r="K242" s="92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</row>
    <row r="243" spans="5:26" s="93" customFormat="1" ht="18" customHeight="1" x14ac:dyDescent="0.3">
      <c r="E243" s="88"/>
      <c r="F243" s="89"/>
      <c r="G243" s="92"/>
      <c r="H243" s="92"/>
      <c r="I243" s="92"/>
      <c r="J243" s="92"/>
      <c r="K243" s="92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</row>
    <row r="244" spans="5:26" s="93" customFormat="1" ht="18" customHeight="1" x14ac:dyDescent="0.3">
      <c r="E244" s="88"/>
      <c r="F244" s="89"/>
      <c r="G244" s="92"/>
      <c r="H244" s="92"/>
      <c r="I244" s="92"/>
      <c r="J244" s="92"/>
      <c r="K244" s="92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</row>
    <row r="245" spans="5:26" s="93" customFormat="1" ht="18" customHeight="1" x14ac:dyDescent="0.3">
      <c r="E245" s="88"/>
      <c r="F245" s="89"/>
      <c r="G245" s="92"/>
      <c r="H245" s="92"/>
      <c r="I245" s="92"/>
      <c r="J245" s="92"/>
      <c r="K245" s="92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</row>
    <row r="246" spans="5:26" s="93" customFormat="1" ht="18" customHeight="1" x14ac:dyDescent="0.3">
      <c r="E246" s="88"/>
      <c r="F246" s="89"/>
      <c r="G246" s="92"/>
      <c r="H246" s="92"/>
      <c r="I246" s="92"/>
      <c r="J246" s="92"/>
      <c r="K246" s="92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</row>
    <row r="247" spans="5:26" s="93" customFormat="1" ht="18" customHeight="1" x14ac:dyDescent="0.3">
      <c r="E247" s="88"/>
      <c r="F247" s="89"/>
      <c r="G247" s="92"/>
      <c r="H247" s="92"/>
      <c r="I247" s="92"/>
      <c r="J247" s="92"/>
      <c r="K247" s="92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</row>
    <row r="248" spans="5:26" s="93" customFormat="1" ht="18" customHeight="1" x14ac:dyDescent="0.3">
      <c r="E248" s="88"/>
      <c r="F248" s="89"/>
      <c r="G248" s="92"/>
      <c r="H248" s="92"/>
      <c r="I248" s="92"/>
      <c r="J248" s="92"/>
      <c r="K248" s="92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</row>
    <row r="249" spans="5:26" s="93" customFormat="1" ht="18" customHeight="1" x14ac:dyDescent="0.3">
      <c r="E249" s="88"/>
      <c r="F249" s="89"/>
      <c r="G249" s="92"/>
      <c r="H249" s="92"/>
      <c r="I249" s="92"/>
      <c r="J249" s="92"/>
      <c r="K249" s="92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</row>
    <row r="250" spans="5:26" s="93" customFormat="1" ht="18" customHeight="1" x14ac:dyDescent="0.3">
      <c r="E250" s="88"/>
      <c r="F250" s="89"/>
      <c r="G250" s="92"/>
      <c r="H250" s="92"/>
      <c r="I250" s="92"/>
      <c r="J250" s="92"/>
      <c r="K250" s="92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</row>
    <row r="251" spans="5:26" s="93" customFormat="1" ht="18" customHeight="1" x14ac:dyDescent="0.3">
      <c r="E251" s="88"/>
      <c r="F251" s="89"/>
      <c r="G251" s="92"/>
      <c r="H251" s="92"/>
      <c r="I251" s="92"/>
      <c r="J251" s="92"/>
      <c r="K251" s="92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</row>
    <row r="252" spans="5:26" s="93" customFormat="1" ht="18" customHeight="1" x14ac:dyDescent="0.3">
      <c r="E252" s="88"/>
      <c r="F252" s="89"/>
      <c r="G252" s="92"/>
      <c r="H252" s="92"/>
      <c r="I252" s="92"/>
      <c r="J252" s="92"/>
      <c r="K252" s="92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</row>
    <row r="253" spans="5:26" s="93" customFormat="1" ht="18" customHeight="1" x14ac:dyDescent="0.3">
      <c r="E253" s="88"/>
      <c r="F253" s="89"/>
      <c r="G253" s="92"/>
      <c r="H253" s="92"/>
      <c r="I253" s="92"/>
      <c r="J253" s="92"/>
      <c r="K253" s="92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</row>
    <row r="254" spans="5:26" s="93" customFormat="1" ht="18" customHeight="1" x14ac:dyDescent="0.3">
      <c r="E254" s="88"/>
      <c r="F254" s="89"/>
      <c r="G254" s="92"/>
      <c r="H254" s="92"/>
      <c r="I254" s="92"/>
      <c r="J254" s="92"/>
      <c r="K254" s="92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</row>
    <row r="255" spans="5:26" s="93" customFormat="1" ht="18" customHeight="1" x14ac:dyDescent="0.3">
      <c r="E255" s="88"/>
      <c r="F255" s="89"/>
      <c r="G255" s="92"/>
      <c r="H255" s="92"/>
      <c r="I255" s="92"/>
      <c r="J255" s="92"/>
      <c r="K255" s="92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</row>
    <row r="256" spans="5:26" s="93" customFormat="1" ht="18" customHeight="1" x14ac:dyDescent="0.3">
      <c r="E256" s="88"/>
      <c r="F256" s="89"/>
      <c r="G256" s="92"/>
      <c r="H256" s="92"/>
      <c r="I256" s="92"/>
      <c r="J256" s="92"/>
      <c r="K256" s="92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</row>
    <row r="257" spans="5:26" s="93" customFormat="1" ht="18" customHeight="1" x14ac:dyDescent="0.3">
      <c r="E257" s="88"/>
      <c r="F257" s="89"/>
      <c r="G257" s="92"/>
      <c r="H257" s="92"/>
      <c r="I257" s="92"/>
      <c r="J257" s="92"/>
      <c r="K257" s="92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</row>
    <row r="258" spans="5:26" s="93" customFormat="1" ht="18" customHeight="1" x14ac:dyDescent="0.3">
      <c r="E258" s="88"/>
      <c r="F258" s="89"/>
      <c r="G258" s="92"/>
      <c r="H258" s="92"/>
      <c r="I258" s="92"/>
      <c r="J258" s="92"/>
      <c r="K258" s="92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</row>
    <row r="259" spans="5:26" s="93" customFormat="1" ht="18" customHeight="1" x14ac:dyDescent="0.3">
      <c r="E259" s="88"/>
      <c r="F259" s="89"/>
      <c r="G259" s="92"/>
      <c r="H259" s="92"/>
      <c r="I259" s="92"/>
      <c r="J259" s="92"/>
      <c r="K259" s="92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</row>
    <row r="260" spans="5:26" s="93" customFormat="1" ht="18" customHeight="1" x14ac:dyDescent="0.3">
      <c r="E260" s="88"/>
      <c r="F260" s="89"/>
      <c r="G260" s="92"/>
      <c r="H260" s="92"/>
      <c r="I260" s="92"/>
      <c r="J260" s="92"/>
      <c r="K260" s="92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</row>
    <row r="261" spans="5:26" s="93" customFormat="1" ht="18" customHeight="1" x14ac:dyDescent="0.3">
      <c r="E261" s="88"/>
      <c r="F261" s="89"/>
      <c r="G261" s="92"/>
      <c r="H261" s="92"/>
      <c r="I261" s="92"/>
      <c r="J261" s="92"/>
      <c r="K261" s="92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</row>
    <row r="262" spans="5:26" s="93" customFormat="1" ht="18" customHeight="1" x14ac:dyDescent="0.3">
      <c r="E262" s="88"/>
      <c r="F262" s="89"/>
      <c r="G262" s="92"/>
      <c r="H262" s="92"/>
      <c r="I262" s="92"/>
      <c r="J262" s="92"/>
      <c r="K262" s="92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</row>
    <row r="263" spans="5:26" s="93" customFormat="1" ht="18" customHeight="1" x14ac:dyDescent="0.3">
      <c r="E263" s="88"/>
      <c r="F263" s="89"/>
      <c r="G263" s="92"/>
      <c r="H263" s="92"/>
      <c r="I263" s="92"/>
      <c r="J263" s="92"/>
      <c r="K263" s="92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</row>
    <row r="264" spans="5:26" s="93" customFormat="1" ht="18" customHeight="1" x14ac:dyDescent="0.3">
      <c r="E264" s="88"/>
      <c r="F264" s="89"/>
      <c r="G264" s="92"/>
      <c r="H264" s="92"/>
      <c r="I264" s="92"/>
      <c r="J264" s="92"/>
      <c r="K264" s="92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</row>
    <row r="265" spans="5:26" s="93" customFormat="1" ht="18" customHeight="1" x14ac:dyDescent="0.3">
      <c r="E265" s="88"/>
      <c r="F265" s="89"/>
      <c r="G265" s="92"/>
      <c r="H265" s="92"/>
      <c r="I265" s="92"/>
      <c r="J265" s="92"/>
      <c r="K265" s="92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</row>
    <row r="266" spans="5:26" s="93" customFormat="1" ht="18" customHeight="1" x14ac:dyDescent="0.3">
      <c r="E266" s="88"/>
      <c r="F266" s="89"/>
      <c r="G266" s="92"/>
      <c r="H266" s="92"/>
      <c r="I266" s="92"/>
      <c r="J266" s="92"/>
      <c r="K266" s="92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</row>
    <row r="267" spans="5:26" s="93" customFormat="1" ht="18" customHeight="1" x14ac:dyDescent="0.3">
      <c r="E267" s="88"/>
      <c r="F267" s="89"/>
      <c r="G267" s="92"/>
      <c r="H267" s="92"/>
      <c r="I267" s="92"/>
      <c r="J267" s="92"/>
      <c r="K267" s="92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</row>
    <row r="268" spans="5:26" s="93" customFormat="1" ht="18" customHeight="1" x14ac:dyDescent="0.3">
      <c r="E268" s="88"/>
      <c r="F268" s="89"/>
      <c r="G268" s="92"/>
      <c r="H268" s="92"/>
      <c r="I268" s="92"/>
      <c r="J268" s="92"/>
      <c r="K268" s="92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</row>
    <row r="269" spans="5:26" s="93" customFormat="1" ht="18" customHeight="1" x14ac:dyDescent="0.3">
      <c r="E269" s="88"/>
      <c r="F269" s="89"/>
      <c r="G269" s="92"/>
      <c r="H269" s="92"/>
      <c r="I269" s="92"/>
      <c r="J269" s="92"/>
      <c r="K269" s="92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</row>
    <row r="270" spans="5:26" s="93" customFormat="1" ht="18" customHeight="1" x14ac:dyDescent="0.3">
      <c r="E270" s="88"/>
      <c r="F270" s="89"/>
      <c r="G270" s="92"/>
      <c r="H270" s="92"/>
      <c r="I270" s="92"/>
      <c r="J270" s="92"/>
      <c r="K270" s="92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</row>
    <row r="271" spans="5:26" s="93" customFormat="1" ht="18" customHeight="1" x14ac:dyDescent="0.3">
      <c r="E271" s="88"/>
      <c r="F271" s="89"/>
      <c r="G271" s="92"/>
      <c r="H271" s="92"/>
      <c r="I271" s="92"/>
      <c r="J271" s="92"/>
      <c r="K271" s="92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</row>
    <row r="272" spans="5:26" s="93" customFormat="1" ht="18" customHeight="1" x14ac:dyDescent="0.3">
      <c r="E272" s="88"/>
      <c r="F272" s="89"/>
      <c r="G272" s="92"/>
      <c r="H272" s="92"/>
      <c r="I272" s="92"/>
      <c r="J272" s="92"/>
      <c r="K272" s="92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</row>
    <row r="273" spans="5:26" s="93" customFormat="1" ht="18" customHeight="1" x14ac:dyDescent="0.3">
      <c r="E273" s="88"/>
      <c r="F273" s="89"/>
      <c r="G273" s="92"/>
      <c r="H273" s="92"/>
      <c r="I273" s="92"/>
      <c r="J273" s="92"/>
      <c r="K273" s="92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</row>
    <row r="274" spans="5:26" s="93" customFormat="1" ht="18" customHeight="1" x14ac:dyDescent="0.3">
      <c r="E274" s="88"/>
      <c r="F274" s="89"/>
      <c r="G274" s="92"/>
      <c r="H274" s="92"/>
      <c r="I274" s="92"/>
      <c r="J274" s="92"/>
      <c r="K274" s="92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</row>
    <row r="275" spans="5:26" s="93" customFormat="1" ht="18" customHeight="1" x14ac:dyDescent="0.3">
      <c r="E275" s="88"/>
      <c r="F275" s="89"/>
      <c r="G275" s="92"/>
      <c r="H275" s="92"/>
      <c r="I275" s="92"/>
      <c r="J275" s="92"/>
      <c r="K275" s="92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</row>
    <row r="276" spans="5:26" s="93" customFormat="1" ht="18" customHeight="1" x14ac:dyDescent="0.3">
      <c r="E276" s="88"/>
      <c r="F276" s="89"/>
      <c r="G276" s="92"/>
      <c r="H276" s="92"/>
      <c r="I276" s="92"/>
      <c r="J276" s="92"/>
      <c r="K276" s="92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</row>
    <row r="277" spans="5:26" s="93" customFormat="1" ht="18" customHeight="1" x14ac:dyDescent="0.3">
      <c r="E277" s="88"/>
      <c r="F277" s="89"/>
      <c r="G277" s="92"/>
      <c r="H277" s="92"/>
      <c r="I277" s="92"/>
      <c r="J277" s="92"/>
      <c r="K277" s="92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</row>
    <row r="278" spans="5:26" s="93" customFormat="1" ht="18" customHeight="1" x14ac:dyDescent="0.3">
      <c r="E278" s="88"/>
      <c r="F278" s="89"/>
      <c r="G278" s="92"/>
      <c r="H278" s="92"/>
      <c r="I278" s="92"/>
      <c r="J278" s="92"/>
      <c r="K278" s="92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</row>
    <row r="279" spans="5:26" s="93" customFormat="1" ht="18" customHeight="1" x14ac:dyDescent="0.3">
      <c r="E279" s="88"/>
      <c r="F279" s="89"/>
      <c r="G279" s="92"/>
      <c r="H279" s="92"/>
      <c r="I279" s="92"/>
      <c r="J279" s="92"/>
      <c r="K279" s="92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</row>
    <row r="280" spans="5:26" s="93" customFormat="1" ht="18" customHeight="1" x14ac:dyDescent="0.3">
      <c r="E280" s="88"/>
      <c r="F280" s="89"/>
      <c r="G280" s="92"/>
      <c r="H280" s="92"/>
      <c r="I280" s="92"/>
      <c r="J280" s="92"/>
      <c r="K280" s="92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</row>
    <row r="281" spans="5:26" s="93" customFormat="1" ht="18" customHeight="1" x14ac:dyDescent="0.3">
      <c r="E281" s="88"/>
      <c r="F281" s="89"/>
      <c r="G281" s="92"/>
      <c r="H281" s="92"/>
      <c r="I281" s="92"/>
      <c r="J281" s="92"/>
      <c r="K281" s="92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</row>
    <row r="282" spans="5:26" s="93" customFormat="1" ht="18" customHeight="1" x14ac:dyDescent="0.3">
      <c r="E282" s="88"/>
      <c r="F282" s="89"/>
      <c r="G282" s="92"/>
      <c r="H282" s="92"/>
      <c r="I282" s="92"/>
      <c r="J282" s="92"/>
      <c r="K282" s="92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</row>
    <row r="283" spans="5:26" s="93" customFormat="1" ht="18" customHeight="1" x14ac:dyDescent="0.3">
      <c r="E283" s="88"/>
      <c r="F283" s="89"/>
      <c r="G283" s="92"/>
      <c r="H283" s="92"/>
      <c r="I283" s="92"/>
      <c r="J283" s="92"/>
      <c r="K283" s="92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</row>
    <row r="284" spans="5:26" s="93" customFormat="1" ht="18" customHeight="1" x14ac:dyDescent="0.3">
      <c r="E284" s="88"/>
      <c r="F284" s="89"/>
      <c r="G284" s="92"/>
      <c r="H284" s="92"/>
      <c r="I284" s="92"/>
      <c r="J284" s="92"/>
      <c r="K284" s="92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</row>
    <row r="285" spans="5:26" s="93" customFormat="1" ht="18" customHeight="1" x14ac:dyDescent="0.3">
      <c r="E285" s="88"/>
      <c r="F285" s="89"/>
      <c r="G285" s="92"/>
      <c r="H285" s="92"/>
      <c r="I285" s="92"/>
      <c r="J285" s="92"/>
      <c r="K285" s="92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</row>
    <row r="286" spans="5:26" s="93" customFormat="1" ht="18" customHeight="1" x14ac:dyDescent="0.3">
      <c r="E286" s="88"/>
      <c r="F286" s="89"/>
      <c r="G286" s="92"/>
      <c r="H286" s="92"/>
      <c r="I286" s="92"/>
      <c r="J286" s="92"/>
      <c r="K286" s="92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</row>
    <row r="287" spans="5:26" s="93" customFormat="1" ht="18" customHeight="1" x14ac:dyDescent="0.3">
      <c r="E287" s="88"/>
      <c r="F287" s="89"/>
      <c r="G287" s="92"/>
      <c r="H287" s="92"/>
      <c r="I287" s="92"/>
      <c r="J287" s="92"/>
      <c r="K287" s="92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</row>
  </sheetData>
  <mergeCells count="6">
    <mergeCell ref="P2:P4"/>
    <mergeCell ref="E1:J1"/>
    <mergeCell ref="A2:A4"/>
    <mergeCell ref="B2:B4"/>
    <mergeCell ref="C2:C4"/>
    <mergeCell ref="D2:E2"/>
  </mergeCells>
  <printOptions horizontalCentered="1"/>
  <pageMargins left="0.31496062992125984" right="0.35433070866141736" top="0.78740157480314965" bottom="0.78740157480314965" header="0.31496062992125984" footer="0.31496062992125984"/>
  <pageSetup scale="59" fitToHeight="0" orientation="landscape" r:id="rId1"/>
  <headerFooter alignWithMargins="0"/>
  <rowBreaks count="1" manualBreakCount="1">
    <brk id="6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368"/>
  <sheetViews>
    <sheetView view="pageBreakPreview" zoomScale="87" zoomScaleNormal="75" zoomScaleSheetLayoutView="87" workbookViewId="0">
      <selection activeCell="C2" sqref="C2:O2"/>
    </sheetView>
  </sheetViews>
  <sheetFormatPr defaultColWidth="8.88671875" defaultRowHeight="15.6" x14ac:dyDescent="0.3"/>
  <cols>
    <col min="1" max="1" width="3.88671875" style="93" customWidth="1"/>
    <col min="2" max="2" width="34.6640625" style="88" customWidth="1"/>
    <col min="3" max="3" width="10.6640625" style="89" customWidth="1"/>
    <col min="4" max="15" width="12.6640625" style="92" customWidth="1"/>
    <col min="16" max="16" width="8.88671875" style="75"/>
    <col min="17" max="17" width="9.33203125" style="75" bestFit="1" customWidth="1"/>
    <col min="18" max="19" width="8.88671875" style="75"/>
    <col min="20" max="21" width="9.88671875" style="75" bestFit="1" customWidth="1"/>
    <col min="22" max="23" width="9.33203125" style="75" bestFit="1" customWidth="1"/>
    <col min="24" max="24" width="11.44140625" style="75" bestFit="1" customWidth="1"/>
    <col min="25" max="26" width="9.88671875" style="75" bestFit="1" customWidth="1"/>
    <col min="27" max="29" width="9.33203125" style="75" bestFit="1" customWidth="1"/>
    <col min="30" max="30" width="9.88671875" style="75" bestFit="1" customWidth="1"/>
    <col min="31" max="16384" width="8.88671875" style="75"/>
  </cols>
  <sheetData>
    <row r="1" spans="1:29" ht="23.25" customHeight="1" x14ac:dyDescent="0.25">
      <c r="A1" s="76"/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77"/>
      <c r="N1" s="77"/>
      <c r="O1" s="78"/>
    </row>
    <row r="2" spans="1:29" ht="18" customHeight="1" x14ac:dyDescent="0.3">
      <c r="A2" s="327" t="s">
        <v>0</v>
      </c>
      <c r="B2" s="329" t="s">
        <v>1</v>
      </c>
      <c r="C2" s="331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3"/>
    </row>
    <row r="3" spans="1:29" ht="18" customHeight="1" x14ac:dyDescent="0.3">
      <c r="A3" s="328"/>
      <c r="B3" s="330"/>
      <c r="C3" s="99" t="s">
        <v>2</v>
      </c>
      <c r="D3" s="74">
        <v>43101</v>
      </c>
      <c r="E3" s="156">
        <v>43132</v>
      </c>
      <c r="F3" s="74">
        <v>43160</v>
      </c>
      <c r="G3" s="156">
        <v>43191</v>
      </c>
      <c r="H3" s="74">
        <v>43221</v>
      </c>
      <c r="I3" s="156">
        <v>43252</v>
      </c>
      <c r="J3" s="74">
        <v>43282</v>
      </c>
      <c r="K3" s="156">
        <v>43313</v>
      </c>
      <c r="L3" s="74">
        <v>43344</v>
      </c>
      <c r="M3" s="156">
        <v>43374</v>
      </c>
      <c r="N3" s="74">
        <v>43405</v>
      </c>
      <c r="O3" s="156">
        <v>43435</v>
      </c>
    </row>
    <row r="4" spans="1:29" ht="30" customHeight="1" x14ac:dyDescent="0.25">
      <c r="A4" s="328"/>
      <c r="B4" s="330"/>
      <c r="C4" s="94" t="s">
        <v>3</v>
      </c>
      <c r="D4" s="79"/>
      <c r="E4" s="79"/>
      <c r="F4" s="79"/>
      <c r="G4" s="79"/>
      <c r="H4" s="79"/>
      <c r="I4" s="79"/>
      <c r="J4" s="79"/>
      <c r="K4" s="79"/>
      <c r="L4" s="96"/>
      <c r="M4" s="96"/>
      <c r="N4" s="96"/>
      <c r="O4" s="96"/>
      <c r="P4" s="107">
        <f>D4</f>
        <v>0</v>
      </c>
    </row>
    <row r="5" spans="1:29" ht="12" customHeight="1" x14ac:dyDescent="0.25">
      <c r="A5" s="328"/>
      <c r="B5" s="330"/>
      <c r="C5" s="334" t="s">
        <v>4</v>
      </c>
      <c r="D5" s="80"/>
      <c r="E5" s="80"/>
      <c r="F5" s="80"/>
      <c r="G5" s="80"/>
      <c r="H5" s="80"/>
      <c r="I5" s="80"/>
      <c r="J5" s="80"/>
      <c r="K5" s="80"/>
      <c r="L5" s="97"/>
      <c r="M5" s="97"/>
      <c r="N5" s="97"/>
      <c r="O5" s="97"/>
    </row>
    <row r="6" spans="1:29" ht="12" customHeight="1" x14ac:dyDescent="0.25">
      <c r="A6" s="106"/>
      <c r="B6" s="330"/>
      <c r="C6" s="335"/>
      <c r="D6" s="81"/>
      <c r="E6" s="81"/>
      <c r="F6" s="81"/>
      <c r="G6" s="81"/>
      <c r="H6" s="81"/>
      <c r="I6" s="81"/>
      <c r="J6" s="81"/>
      <c r="K6" s="81"/>
      <c r="L6" s="98"/>
      <c r="M6" s="98"/>
      <c r="N6" s="98"/>
      <c r="O6" s="98"/>
    </row>
    <row r="7" spans="1:29" ht="2.25" customHeight="1" x14ac:dyDescent="0.25">
      <c r="A7" s="95"/>
      <c r="B7" s="330"/>
      <c r="C7" s="336"/>
      <c r="D7" s="81"/>
      <c r="E7" s="81"/>
      <c r="F7" s="81"/>
      <c r="G7" s="81"/>
      <c r="H7" s="81"/>
      <c r="I7" s="81"/>
      <c r="J7" s="81"/>
      <c r="K7" s="81"/>
      <c r="L7" s="98"/>
      <c r="M7" s="98"/>
      <c r="N7" s="98"/>
      <c r="O7" s="98"/>
    </row>
    <row r="8" spans="1:29" ht="15" customHeight="1" x14ac:dyDescent="0.3">
      <c r="A8" s="100">
        <v>1</v>
      </c>
      <c r="B8" s="108" t="s">
        <v>5</v>
      </c>
      <c r="C8" s="109" t="s">
        <v>81</v>
      </c>
      <c r="D8" s="110">
        <v>26.25</v>
      </c>
      <c r="E8" s="110">
        <v>45</v>
      </c>
      <c r="F8" s="110">
        <v>46.875</v>
      </c>
      <c r="G8" s="110">
        <v>35</v>
      </c>
      <c r="H8" s="110">
        <v>27.5</v>
      </c>
      <c r="I8" s="110">
        <v>35</v>
      </c>
      <c r="J8" s="110">
        <v>27.5</v>
      </c>
      <c r="K8" s="110">
        <v>35</v>
      </c>
      <c r="L8" s="110">
        <v>45</v>
      </c>
      <c r="M8" s="110">
        <v>35</v>
      </c>
      <c r="N8" s="110">
        <v>22.5</v>
      </c>
      <c r="O8" s="110">
        <v>61.666666666666671</v>
      </c>
      <c r="P8" s="75">
        <f>Q8-A8</f>
        <v>0</v>
      </c>
      <c r="Q8" s="111">
        <v>1</v>
      </c>
      <c r="R8" s="112" t="s">
        <v>5</v>
      </c>
      <c r="S8" s="113" t="s">
        <v>81</v>
      </c>
      <c r="U8" s="279" t="s">
        <v>146</v>
      </c>
      <c r="V8" s="280" t="s">
        <v>1</v>
      </c>
      <c r="W8" s="279" t="s">
        <v>247</v>
      </c>
      <c r="X8" s="279" t="s">
        <v>248</v>
      </c>
      <c r="Y8" s="279" t="s">
        <v>249</v>
      </c>
      <c r="Z8" s="279" t="s">
        <v>250</v>
      </c>
      <c r="AA8" s="279" t="s">
        <v>251</v>
      </c>
      <c r="AB8" s="281" t="s">
        <v>252</v>
      </c>
      <c r="AC8"/>
    </row>
    <row r="9" spans="1:29" ht="15" customHeight="1" x14ac:dyDescent="0.25">
      <c r="A9" s="100">
        <v>2</v>
      </c>
      <c r="B9" s="108" t="s">
        <v>6</v>
      </c>
      <c r="C9" s="109" t="s">
        <v>7</v>
      </c>
      <c r="D9" s="114">
        <v>7.2125000000000004</v>
      </c>
      <c r="E9" s="114">
        <v>6.4525000000000006</v>
      </c>
      <c r="F9" s="114">
        <v>7.9962499999999999</v>
      </c>
      <c r="G9" s="114">
        <v>29.950000000000003</v>
      </c>
      <c r="H9" s="114">
        <v>10.502500000000001</v>
      </c>
      <c r="I9" s="114">
        <v>11.914999999999999</v>
      </c>
      <c r="J9" s="114">
        <v>17.225000000000001</v>
      </c>
      <c r="K9" s="114">
        <v>25.475000000000001</v>
      </c>
      <c r="L9" s="114">
        <v>91.433333333333337</v>
      </c>
      <c r="M9" s="114">
        <v>40.450000000000003</v>
      </c>
      <c r="N9" s="114">
        <v>7.27</v>
      </c>
      <c r="O9" s="114">
        <v>35.466666666666669</v>
      </c>
      <c r="P9" s="75">
        <f t="shared" ref="P9:P72" si="0">Q9-A9</f>
        <v>0</v>
      </c>
      <c r="Q9" s="111">
        <v>2</v>
      </c>
      <c r="R9" s="112" t="s">
        <v>6</v>
      </c>
      <c r="S9" s="115" t="s">
        <v>7</v>
      </c>
      <c r="U9" s="282">
        <v>1</v>
      </c>
      <c r="V9" s="283" t="s">
        <v>23</v>
      </c>
      <c r="W9" s="284"/>
      <c r="X9" s="284"/>
      <c r="Y9" s="284" t="e">
        <f>W9/X9*100</f>
        <v>#DIV/0!</v>
      </c>
      <c r="Z9" s="285">
        <v>0.17</v>
      </c>
      <c r="AA9" s="285">
        <v>0.2</v>
      </c>
      <c r="AB9" s="286" t="e">
        <f>Y9*AA9</f>
        <v>#DIV/0!</v>
      </c>
      <c r="AC9"/>
    </row>
    <row r="10" spans="1:29" ht="15" customHeight="1" x14ac:dyDescent="0.25">
      <c r="A10" s="100">
        <v>3</v>
      </c>
      <c r="B10" s="108" t="s">
        <v>8</v>
      </c>
      <c r="C10" s="109" t="s">
        <v>9</v>
      </c>
      <c r="D10" s="114">
        <v>19.350000000000001</v>
      </c>
      <c r="E10" s="114">
        <v>20.5</v>
      </c>
      <c r="F10" s="114">
        <v>24.075000000000003</v>
      </c>
      <c r="G10" s="114">
        <v>21.95</v>
      </c>
      <c r="H10" s="114">
        <v>21.824999999999999</v>
      </c>
      <c r="I10" s="114">
        <v>23.75</v>
      </c>
      <c r="J10" s="114">
        <v>24.95</v>
      </c>
      <c r="K10" s="114">
        <v>27.324999999999999</v>
      </c>
      <c r="L10" s="114">
        <v>23.016666666666666</v>
      </c>
      <c r="M10" s="114">
        <v>22.766666666666666</v>
      </c>
      <c r="N10" s="114">
        <v>21.774999999999999</v>
      </c>
      <c r="O10" s="114">
        <v>20.083333333333336</v>
      </c>
      <c r="P10" s="75">
        <f t="shared" si="0"/>
        <v>0</v>
      </c>
      <c r="Q10" s="111">
        <v>3</v>
      </c>
      <c r="R10" s="112" t="s">
        <v>8</v>
      </c>
      <c r="S10" s="115" t="s">
        <v>9</v>
      </c>
      <c r="U10" s="282">
        <v>2</v>
      </c>
      <c r="V10" s="283" t="s">
        <v>73</v>
      </c>
      <c r="W10" s="284"/>
      <c r="X10" s="284"/>
      <c r="Y10" s="284" t="e">
        <f t="shared" ref="Y10:Y17" si="1">W10/X10*100</f>
        <v>#DIV/0!</v>
      </c>
      <c r="Z10" s="285">
        <v>0.15</v>
      </c>
      <c r="AA10" s="285" t="s">
        <v>253</v>
      </c>
      <c r="AB10" s="286" t="e">
        <f t="shared" ref="AB10:AB17" si="2">Y10*AA10</f>
        <v>#DIV/0!</v>
      </c>
      <c r="AC10"/>
    </row>
    <row r="11" spans="1:29" ht="15" customHeight="1" x14ac:dyDescent="0.25">
      <c r="A11" s="100">
        <v>4</v>
      </c>
      <c r="B11" s="108" t="s">
        <v>10</v>
      </c>
      <c r="C11" s="109"/>
      <c r="D11" s="114">
        <v>7.7949999999999999</v>
      </c>
      <c r="E11" s="114">
        <v>7.59</v>
      </c>
      <c r="F11" s="114">
        <v>7.6375000000000002</v>
      </c>
      <c r="G11" s="114">
        <v>7.8950000000000005</v>
      </c>
      <c r="H11" s="114">
        <v>7.72</v>
      </c>
      <c r="I11" s="114">
        <v>7.7949999999999999</v>
      </c>
      <c r="J11" s="114">
        <v>7.8874999999999993</v>
      </c>
      <c r="K11" s="114">
        <v>7.7450000000000001</v>
      </c>
      <c r="L11" s="114">
        <v>7.4766666666666666</v>
      </c>
      <c r="M11" s="114">
        <v>7.7</v>
      </c>
      <c r="N11" s="114">
        <v>7.6400000000000006</v>
      </c>
      <c r="O11" s="114">
        <v>7.69</v>
      </c>
      <c r="P11" s="75">
        <f t="shared" si="0"/>
        <v>0</v>
      </c>
      <c r="Q11" s="111">
        <v>4</v>
      </c>
      <c r="R11" s="112" t="s">
        <v>10</v>
      </c>
      <c r="S11" s="115"/>
      <c r="U11" s="282">
        <v>3</v>
      </c>
      <c r="V11" s="283" t="s">
        <v>10</v>
      </c>
      <c r="W11" s="284"/>
      <c r="X11" s="284"/>
      <c r="Y11" s="284" t="e">
        <f t="shared" si="1"/>
        <v>#DIV/0!</v>
      </c>
      <c r="Z11" s="285">
        <v>0.11</v>
      </c>
      <c r="AA11" s="285">
        <v>0.13</v>
      </c>
      <c r="AB11" s="286" t="e">
        <f t="shared" si="2"/>
        <v>#DIV/0!</v>
      </c>
      <c r="AC11"/>
    </row>
    <row r="12" spans="1:29" ht="15" customHeight="1" x14ac:dyDescent="0.25">
      <c r="A12" s="100">
        <v>5</v>
      </c>
      <c r="B12" s="108" t="s">
        <v>11</v>
      </c>
      <c r="C12" s="109" t="s">
        <v>12</v>
      </c>
      <c r="D12" s="114">
        <v>845</v>
      </c>
      <c r="E12" s="114">
        <v>791.5</v>
      </c>
      <c r="F12" s="114">
        <v>768.375</v>
      </c>
      <c r="G12" s="114">
        <v>716.5</v>
      </c>
      <c r="H12" s="114">
        <v>576.5</v>
      </c>
      <c r="I12" s="114">
        <v>504.5</v>
      </c>
      <c r="J12" s="114">
        <v>497.75</v>
      </c>
      <c r="K12" s="114">
        <v>461</v>
      </c>
      <c r="L12" s="114">
        <v>583.16666666666674</v>
      </c>
      <c r="M12" s="114">
        <v>617.16666666666674</v>
      </c>
      <c r="N12" s="114">
        <v>682.25</v>
      </c>
      <c r="O12" s="114">
        <v>765</v>
      </c>
      <c r="P12" s="75">
        <f t="shared" si="0"/>
        <v>0</v>
      </c>
      <c r="Q12" s="111">
        <v>5</v>
      </c>
      <c r="R12" s="112" t="s">
        <v>11</v>
      </c>
      <c r="S12" s="115" t="s">
        <v>12</v>
      </c>
      <c r="U12" s="282">
        <v>4</v>
      </c>
      <c r="V12" s="283" t="s">
        <v>254</v>
      </c>
      <c r="W12" s="284"/>
      <c r="X12" s="284"/>
      <c r="Y12" s="284" t="e">
        <f t="shared" si="1"/>
        <v>#DIV/0!</v>
      </c>
      <c r="Z12" s="287">
        <v>0.11</v>
      </c>
      <c r="AA12" s="285">
        <v>0.13</v>
      </c>
      <c r="AB12" s="286" t="e">
        <f t="shared" si="2"/>
        <v>#DIV/0!</v>
      </c>
      <c r="AC12"/>
    </row>
    <row r="13" spans="1:29" ht="15" customHeight="1" x14ac:dyDescent="0.25">
      <c r="A13" s="100">
        <v>6</v>
      </c>
      <c r="B13" s="108" t="s">
        <v>82</v>
      </c>
      <c r="C13" s="109" t="s">
        <v>13</v>
      </c>
      <c r="D13" s="114">
        <v>501.15</v>
      </c>
      <c r="E13" s="114">
        <v>476.79999999999995</v>
      </c>
      <c r="F13" s="114">
        <v>473.2</v>
      </c>
      <c r="G13" s="114">
        <v>430</v>
      </c>
      <c r="H13" s="114">
        <v>370.6</v>
      </c>
      <c r="I13" s="114">
        <v>302.69999999999993</v>
      </c>
      <c r="J13" s="114">
        <v>298.7</v>
      </c>
      <c r="K13" s="114">
        <v>276.60000000000002</v>
      </c>
      <c r="L13" s="114">
        <v>349.9</v>
      </c>
      <c r="M13" s="114">
        <v>370.3</v>
      </c>
      <c r="N13" s="114">
        <v>409.4</v>
      </c>
      <c r="O13" s="114">
        <v>468</v>
      </c>
      <c r="P13" s="75">
        <f t="shared" si="0"/>
        <v>0</v>
      </c>
      <c r="Q13" s="111">
        <v>6</v>
      </c>
      <c r="R13" s="112" t="s">
        <v>96</v>
      </c>
      <c r="S13" s="115" t="s">
        <v>13</v>
      </c>
      <c r="U13" s="282">
        <v>5</v>
      </c>
      <c r="V13" s="283" t="s">
        <v>255</v>
      </c>
      <c r="W13" s="284"/>
      <c r="X13" s="284"/>
      <c r="Y13" s="284" t="e">
        <f t="shared" si="1"/>
        <v>#DIV/0!</v>
      </c>
      <c r="Z13" s="287">
        <v>0.1</v>
      </c>
      <c r="AA13" s="285">
        <v>0.12</v>
      </c>
      <c r="AB13" s="286" t="e">
        <f t="shared" si="2"/>
        <v>#DIV/0!</v>
      </c>
      <c r="AC13"/>
    </row>
    <row r="14" spans="1:29" ht="17.25" customHeight="1" x14ac:dyDescent="0.25">
      <c r="A14" s="100">
        <v>7</v>
      </c>
      <c r="B14" s="108" t="s">
        <v>83</v>
      </c>
      <c r="C14" s="109" t="s">
        <v>13</v>
      </c>
      <c r="D14" s="114">
        <v>188</v>
      </c>
      <c r="E14" s="114">
        <v>233.95</v>
      </c>
      <c r="F14" s="114">
        <v>176.17500000000001</v>
      </c>
      <c r="G14" s="114">
        <v>181.3</v>
      </c>
      <c r="H14" s="114">
        <v>168.95</v>
      </c>
      <c r="I14" s="114">
        <v>141.10000000000002</v>
      </c>
      <c r="J14" s="114">
        <v>147.69999999999999</v>
      </c>
      <c r="K14" s="114">
        <v>141.27500000000001</v>
      </c>
      <c r="L14" s="114">
        <v>171.53333333333333</v>
      </c>
      <c r="M14" s="114">
        <v>178.76666666666665</v>
      </c>
      <c r="N14" s="114">
        <v>182.85</v>
      </c>
      <c r="O14" s="114">
        <v>190.8</v>
      </c>
      <c r="P14" s="75">
        <f t="shared" si="0"/>
        <v>0</v>
      </c>
      <c r="Q14" s="111">
        <v>7</v>
      </c>
      <c r="R14" s="112" t="s">
        <v>97</v>
      </c>
      <c r="S14" s="115" t="s">
        <v>13</v>
      </c>
      <c r="U14" s="282">
        <v>6</v>
      </c>
      <c r="V14" s="283" t="s">
        <v>256</v>
      </c>
      <c r="W14" s="284"/>
      <c r="X14" s="284"/>
      <c r="Y14" s="284" t="e">
        <f t="shared" si="1"/>
        <v>#DIV/0!</v>
      </c>
      <c r="Z14" s="285">
        <v>0.1</v>
      </c>
      <c r="AA14" s="285">
        <v>0.12</v>
      </c>
      <c r="AB14" s="286" t="e">
        <f t="shared" si="2"/>
        <v>#DIV/0!</v>
      </c>
      <c r="AC14"/>
    </row>
    <row r="15" spans="1:29" ht="15" customHeight="1" x14ac:dyDescent="0.25">
      <c r="A15" s="100">
        <v>8</v>
      </c>
      <c r="B15" s="108" t="s">
        <v>14</v>
      </c>
      <c r="C15" s="109" t="s">
        <v>13</v>
      </c>
      <c r="D15" s="114">
        <v>0</v>
      </c>
      <c r="E15" s="114">
        <v>0</v>
      </c>
      <c r="F15" s="114">
        <v>0</v>
      </c>
      <c r="G15" s="114">
        <v>0</v>
      </c>
      <c r="H15" s="114">
        <v>0</v>
      </c>
      <c r="I15" s="114">
        <v>0</v>
      </c>
      <c r="J15" s="114">
        <v>0</v>
      </c>
      <c r="K15" s="114">
        <v>0</v>
      </c>
      <c r="L15" s="114">
        <v>0</v>
      </c>
      <c r="M15" s="114">
        <v>0</v>
      </c>
      <c r="N15" s="114">
        <v>0</v>
      </c>
      <c r="O15" s="114">
        <v>0</v>
      </c>
      <c r="P15" s="75">
        <f t="shared" si="0"/>
        <v>0</v>
      </c>
      <c r="Q15" s="111">
        <v>8</v>
      </c>
      <c r="R15" s="112" t="s">
        <v>14</v>
      </c>
      <c r="S15" s="115" t="s">
        <v>13</v>
      </c>
      <c r="U15" s="282">
        <v>7</v>
      </c>
      <c r="V15" s="283" t="s">
        <v>257</v>
      </c>
      <c r="W15" s="284"/>
      <c r="X15" s="284"/>
      <c r="Y15" s="284" t="e">
        <f t="shared" si="1"/>
        <v>#DIV/0!</v>
      </c>
      <c r="Z15" s="285">
        <v>0.1</v>
      </c>
      <c r="AA15" s="285">
        <v>0.12</v>
      </c>
      <c r="AB15" s="286" t="e">
        <f t="shared" si="2"/>
        <v>#DIV/0!</v>
      </c>
      <c r="AC15"/>
    </row>
    <row r="16" spans="1:29" ht="15" customHeight="1" x14ac:dyDescent="0.25">
      <c r="A16" s="100">
        <v>9</v>
      </c>
      <c r="B16" s="108" t="s">
        <v>15</v>
      </c>
      <c r="C16" s="109" t="s">
        <v>13</v>
      </c>
      <c r="D16" s="114">
        <v>188</v>
      </c>
      <c r="E16" s="114">
        <v>233.95</v>
      </c>
      <c r="F16" s="114">
        <v>176.17500000000001</v>
      </c>
      <c r="G16" s="114">
        <v>181.3</v>
      </c>
      <c r="H16" s="114">
        <v>168.95</v>
      </c>
      <c r="I16" s="114">
        <v>141.10000000000002</v>
      </c>
      <c r="J16" s="114">
        <v>147.69999999999999</v>
      </c>
      <c r="K16" s="114">
        <v>141.27500000000001</v>
      </c>
      <c r="L16" s="114">
        <v>171.53333333333333</v>
      </c>
      <c r="M16" s="114">
        <v>178.76666666666665</v>
      </c>
      <c r="N16" s="114">
        <v>182.85</v>
      </c>
      <c r="O16" s="114">
        <v>190.8</v>
      </c>
      <c r="P16" s="75">
        <f t="shared" si="0"/>
        <v>0</v>
      </c>
      <c r="Q16" s="111">
        <v>9</v>
      </c>
      <c r="R16" s="112" t="s">
        <v>15</v>
      </c>
      <c r="S16" s="115" t="s">
        <v>13</v>
      </c>
      <c r="U16" s="282">
        <v>8</v>
      </c>
      <c r="V16" s="283" t="s">
        <v>6</v>
      </c>
      <c r="W16" s="284"/>
      <c r="X16" s="284"/>
      <c r="Y16" s="284" t="e">
        <f t="shared" si="1"/>
        <v>#DIV/0!</v>
      </c>
      <c r="Z16" s="285">
        <v>0.08</v>
      </c>
      <c r="AA16" s="285">
        <v>0.1</v>
      </c>
      <c r="AB16" s="286" t="e">
        <f t="shared" si="2"/>
        <v>#DIV/0!</v>
      </c>
      <c r="AC16"/>
    </row>
    <row r="17" spans="1:29" ht="15" customHeight="1" x14ac:dyDescent="0.25">
      <c r="A17" s="100">
        <v>10</v>
      </c>
      <c r="B17" s="108" t="s">
        <v>16</v>
      </c>
      <c r="C17" s="109" t="s">
        <v>13</v>
      </c>
      <c r="D17" s="114">
        <v>96.58</v>
      </c>
      <c r="E17" s="114">
        <v>105.35</v>
      </c>
      <c r="F17" s="114">
        <v>72.224999999999994</v>
      </c>
      <c r="G17" s="114">
        <v>75.424999999999997</v>
      </c>
      <c r="H17" s="114">
        <v>56.215000000000003</v>
      </c>
      <c r="I17" s="114">
        <v>40.849999999999994</v>
      </c>
      <c r="J17" s="114">
        <v>44.15</v>
      </c>
      <c r="K17" s="114">
        <v>31.349999999999998</v>
      </c>
      <c r="L17" s="114">
        <v>53.858333333333334</v>
      </c>
      <c r="M17" s="114">
        <v>61.5</v>
      </c>
      <c r="N17" s="114">
        <v>75.075000000000003</v>
      </c>
      <c r="O17" s="114">
        <v>80.191666666666663</v>
      </c>
      <c r="P17" s="75">
        <f t="shared" si="0"/>
        <v>0</v>
      </c>
      <c r="Q17" s="111">
        <v>10</v>
      </c>
      <c r="R17" s="112" t="s">
        <v>16</v>
      </c>
      <c r="S17" s="115" t="s">
        <v>13</v>
      </c>
      <c r="U17" s="282">
        <v>9</v>
      </c>
      <c r="V17" s="283" t="s">
        <v>258</v>
      </c>
      <c r="W17" s="284"/>
      <c r="X17" s="284"/>
      <c r="Y17" s="284" t="e">
        <f t="shared" si="1"/>
        <v>#DIV/0!</v>
      </c>
      <c r="Z17" s="285">
        <v>0.08</v>
      </c>
      <c r="AA17" s="285">
        <v>0.08</v>
      </c>
      <c r="AB17" s="286" t="e">
        <f t="shared" si="2"/>
        <v>#DIV/0!</v>
      </c>
      <c r="AC17"/>
    </row>
    <row r="18" spans="1:29" ht="18" customHeight="1" x14ac:dyDescent="0.25">
      <c r="A18" s="100">
        <v>11</v>
      </c>
      <c r="B18" s="108" t="s">
        <v>84</v>
      </c>
      <c r="C18" s="109" t="s">
        <v>13</v>
      </c>
      <c r="D18" s="114">
        <v>67.069999999999993</v>
      </c>
      <c r="E18" s="114">
        <v>72.76400000000001</v>
      </c>
      <c r="F18" s="114">
        <v>54.188625000000002</v>
      </c>
      <c r="G18" s="114">
        <v>62.546999999999997</v>
      </c>
      <c r="H18" s="114">
        <v>57.304499999999997</v>
      </c>
      <c r="I18" s="114">
        <v>35.7575</v>
      </c>
      <c r="J18" s="114">
        <v>37.735500000000002</v>
      </c>
      <c r="K18" s="114">
        <v>54.454500000000003</v>
      </c>
      <c r="L18" s="114">
        <v>63.75033333333333</v>
      </c>
      <c r="M18" s="114">
        <v>69.16716666666666</v>
      </c>
      <c r="N18" s="114">
        <v>57.5</v>
      </c>
      <c r="O18" s="114">
        <v>85.235666666666674</v>
      </c>
      <c r="P18" s="75">
        <f t="shared" si="0"/>
        <v>0</v>
      </c>
      <c r="Q18" s="111">
        <v>11</v>
      </c>
      <c r="R18" s="112" t="s">
        <v>98</v>
      </c>
      <c r="S18" s="115" t="s">
        <v>13</v>
      </c>
      <c r="U18"/>
      <c r="V18" s="288" t="s">
        <v>259</v>
      </c>
      <c r="W18" s="284"/>
      <c r="X18" s="284"/>
      <c r="Y18" s="284"/>
      <c r="Z18" s="289">
        <f>SUM(Z9:Z17)</f>
        <v>0.99999999999999989</v>
      </c>
      <c r="AA18" s="289">
        <f>SUM(AA9:AA17)</f>
        <v>1</v>
      </c>
      <c r="AB18" s="289" t="e">
        <f>SUM(AB9:AB17)</f>
        <v>#DIV/0!</v>
      </c>
      <c r="AC18"/>
    </row>
    <row r="19" spans="1:29" ht="18.75" customHeight="1" x14ac:dyDescent="0.25">
      <c r="A19" s="100">
        <v>12</v>
      </c>
      <c r="B19" s="108" t="s">
        <v>85</v>
      </c>
      <c r="C19" s="109" t="s">
        <v>13</v>
      </c>
      <c r="D19" s="114">
        <v>0.387625</v>
      </c>
      <c r="E19" s="114">
        <v>0.62104999999999999</v>
      </c>
      <c r="F19" s="114">
        <v>0.3795</v>
      </c>
      <c r="G19" s="114">
        <v>0.2833</v>
      </c>
      <c r="H19" s="114">
        <v>0.29454999999999998</v>
      </c>
      <c r="I19" s="114">
        <v>0.1638</v>
      </c>
      <c r="J19" s="114">
        <v>0.13214999999999999</v>
      </c>
      <c r="K19" s="114">
        <v>0.77552500000000002</v>
      </c>
      <c r="L19" s="114">
        <v>0.18766666666666665</v>
      </c>
      <c r="M19" s="114">
        <v>0.14903333333333332</v>
      </c>
      <c r="N19" s="114">
        <v>0.28349999999999997</v>
      </c>
      <c r="O19" s="114">
        <v>0.32393333333333335</v>
      </c>
      <c r="P19" s="75">
        <f t="shared" si="0"/>
        <v>0</v>
      </c>
      <c r="Q19" s="111">
        <v>12</v>
      </c>
      <c r="R19" s="112" t="s">
        <v>99</v>
      </c>
      <c r="S19" s="115" t="s">
        <v>13</v>
      </c>
      <c r="U19"/>
      <c r="V19"/>
      <c r="W19"/>
      <c r="X19"/>
      <c r="Y19"/>
      <c r="Z19"/>
      <c r="AA19"/>
      <c r="AB19"/>
      <c r="AC19"/>
    </row>
    <row r="20" spans="1:29" ht="18.75" customHeight="1" x14ac:dyDescent="0.25">
      <c r="A20" s="100">
        <v>13</v>
      </c>
      <c r="B20" s="108" t="s">
        <v>86</v>
      </c>
      <c r="C20" s="109" t="s">
        <v>13</v>
      </c>
      <c r="D20" s="114">
        <v>202.1</v>
      </c>
      <c r="E20" s="114">
        <v>216.42500000000001</v>
      </c>
      <c r="F20" s="114">
        <v>186.39999999999998</v>
      </c>
      <c r="G20" s="114">
        <v>191.7</v>
      </c>
      <c r="H20" s="114">
        <v>152.70000000000002</v>
      </c>
      <c r="I20" s="114">
        <v>144.75</v>
      </c>
      <c r="J20" s="114">
        <v>146.6</v>
      </c>
      <c r="K20" s="114">
        <v>143.55000000000001</v>
      </c>
      <c r="L20" s="114">
        <v>169.26666666666668</v>
      </c>
      <c r="M20" s="114">
        <v>171.86666666666667</v>
      </c>
      <c r="N20" s="114">
        <v>186.75</v>
      </c>
      <c r="O20" s="114">
        <v>201.23333333333335</v>
      </c>
      <c r="P20" s="75">
        <f t="shared" si="0"/>
        <v>0</v>
      </c>
      <c r="Q20" s="111">
        <v>13</v>
      </c>
      <c r="R20" s="112" t="s">
        <v>100</v>
      </c>
      <c r="S20" s="115" t="s">
        <v>13</v>
      </c>
      <c r="U20"/>
      <c r="V20"/>
      <c r="W20"/>
      <c r="X20"/>
      <c r="Y20"/>
      <c r="Z20"/>
      <c r="AA20"/>
      <c r="AB20"/>
      <c r="AC20" s="290" t="e">
        <f>#REF!+#REF!</f>
        <v>#REF!</v>
      </c>
    </row>
    <row r="21" spans="1:29" ht="15" customHeight="1" x14ac:dyDescent="0.4">
      <c r="A21" s="100">
        <v>14</v>
      </c>
      <c r="B21" s="108" t="s">
        <v>17</v>
      </c>
      <c r="C21" s="109" t="s">
        <v>13</v>
      </c>
      <c r="D21" s="114">
        <v>14.099999999999994</v>
      </c>
      <c r="E21" s="114">
        <v>-17.524999999999977</v>
      </c>
      <c r="F21" s="114">
        <v>10.224999999999966</v>
      </c>
      <c r="G21" s="114">
        <v>10.399999999999977</v>
      </c>
      <c r="H21" s="114">
        <v>-16.249999999999972</v>
      </c>
      <c r="I21" s="114">
        <v>3.6499999999999773</v>
      </c>
      <c r="J21" s="114">
        <v>-1.0999999999999943</v>
      </c>
      <c r="K21" s="114">
        <v>2.2750000000000057</v>
      </c>
      <c r="L21" s="114">
        <v>-2.2666666666666515</v>
      </c>
      <c r="M21" s="114">
        <v>-6.8999999999999773</v>
      </c>
      <c r="N21" s="114">
        <v>3.9000000000000057</v>
      </c>
      <c r="O21" s="114">
        <v>10.433333333333337</v>
      </c>
      <c r="P21" s="75">
        <f t="shared" si="0"/>
        <v>0</v>
      </c>
      <c r="Q21" s="111">
        <v>14</v>
      </c>
      <c r="R21" s="112" t="s">
        <v>17</v>
      </c>
      <c r="S21" s="115" t="s">
        <v>13</v>
      </c>
      <c r="U21"/>
      <c r="V21" s="291" t="s">
        <v>260</v>
      </c>
      <c r="W21" s="292" t="s">
        <v>261</v>
      </c>
      <c r="X21"/>
      <c r="Y21"/>
      <c r="Z21" s="293" t="s">
        <v>262</v>
      </c>
      <c r="AA21" s="293" t="e">
        <f>AB18/AA18</f>
        <v>#DIV/0!</v>
      </c>
      <c r="AB21" t="s">
        <v>263</v>
      </c>
      <c r="AC21"/>
    </row>
    <row r="22" spans="1:29" ht="15" customHeight="1" x14ac:dyDescent="0.3">
      <c r="A22" s="100">
        <v>15</v>
      </c>
      <c r="B22" s="108" t="s">
        <v>18</v>
      </c>
      <c r="C22" s="109" t="s">
        <v>13</v>
      </c>
      <c r="D22" s="114">
        <v>119</v>
      </c>
      <c r="E22" s="114">
        <v>132.15</v>
      </c>
      <c r="F22" s="114">
        <v>108.3</v>
      </c>
      <c r="G22" s="114">
        <v>119.53</v>
      </c>
      <c r="H22" s="114">
        <v>92.892499999999984</v>
      </c>
      <c r="I22" s="114">
        <v>86.274999999999991</v>
      </c>
      <c r="J22" s="114">
        <v>89.474999999999994</v>
      </c>
      <c r="K22" s="114">
        <v>86.075000000000003</v>
      </c>
      <c r="L22" s="114">
        <v>95.075000000000003</v>
      </c>
      <c r="M22" s="114">
        <v>90.275000000000006</v>
      </c>
      <c r="N22" s="114">
        <v>106.1</v>
      </c>
      <c r="O22" s="114">
        <v>126.52500000000001</v>
      </c>
      <c r="P22" s="75">
        <f t="shared" si="0"/>
        <v>0</v>
      </c>
      <c r="Q22" s="111">
        <v>15</v>
      </c>
      <c r="R22" s="112" t="s">
        <v>18</v>
      </c>
      <c r="S22" s="115" t="s">
        <v>13</v>
      </c>
      <c r="U22"/>
      <c r="V22" s="279" t="s">
        <v>264</v>
      </c>
      <c r="W22" s="279" t="s">
        <v>265</v>
      </c>
      <c r="X22"/>
      <c r="Y22"/>
      <c r="Z22"/>
      <c r="AA22"/>
      <c r="AB22"/>
      <c r="AC22"/>
    </row>
    <row r="23" spans="1:29" ht="15" customHeight="1" x14ac:dyDescent="0.3">
      <c r="A23" s="100">
        <v>16</v>
      </c>
      <c r="B23" s="108" t="s">
        <v>19</v>
      </c>
      <c r="C23" s="109" t="s">
        <v>13</v>
      </c>
      <c r="D23" s="114">
        <v>83.01888000000001</v>
      </c>
      <c r="E23" s="114">
        <v>90.019480000000001</v>
      </c>
      <c r="F23" s="114">
        <v>88.989980000000003</v>
      </c>
      <c r="G23" s="114">
        <v>58.06</v>
      </c>
      <c r="H23" s="114">
        <v>61.97590000000001</v>
      </c>
      <c r="I23" s="114">
        <v>56.993120000000005</v>
      </c>
      <c r="J23" s="114">
        <v>56.412482000000004</v>
      </c>
      <c r="K23" s="114">
        <v>56.622500000000002</v>
      </c>
      <c r="L23" s="114">
        <v>71.817920000000015</v>
      </c>
      <c r="M23" s="114">
        <v>81.00106000000001</v>
      </c>
      <c r="N23" s="114">
        <v>80.012740000000008</v>
      </c>
      <c r="O23" s="114">
        <v>77.418400000000005</v>
      </c>
      <c r="P23" s="75">
        <f t="shared" si="0"/>
        <v>0</v>
      </c>
      <c r="Q23" s="111">
        <v>16</v>
      </c>
      <c r="R23" s="112" t="s">
        <v>19</v>
      </c>
      <c r="S23" s="115" t="s">
        <v>13</v>
      </c>
      <c r="U23"/>
      <c r="V23" s="294" t="s">
        <v>266</v>
      </c>
      <c r="W23" s="294" t="s">
        <v>267</v>
      </c>
      <c r="X23"/>
      <c r="Y23"/>
      <c r="Z23"/>
      <c r="AA23"/>
      <c r="AB23"/>
      <c r="AC23"/>
    </row>
    <row r="24" spans="1:29" ht="15" customHeight="1" x14ac:dyDescent="0.3">
      <c r="A24" s="100">
        <v>17</v>
      </c>
      <c r="B24" s="108" t="s">
        <v>20</v>
      </c>
      <c r="C24" s="109" t="s">
        <v>13</v>
      </c>
      <c r="D24" s="114">
        <v>47.6</v>
      </c>
      <c r="E24" s="114">
        <v>52.86</v>
      </c>
      <c r="F24" s="114">
        <v>43.32</v>
      </c>
      <c r="G24" s="114">
        <v>47.8</v>
      </c>
      <c r="H24" s="114">
        <v>37.156999999999996</v>
      </c>
      <c r="I24" s="114">
        <v>34.51</v>
      </c>
      <c r="J24" s="114">
        <v>35.79</v>
      </c>
      <c r="K24" s="114">
        <v>34.43</v>
      </c>
      <c r="L24" s="114">
        <v>38.03</v>
      </c>
      <c r="M24" s="114">
        <v>36.11</v>
      </c>
      <c r="N24" s="114">
        <v>42.44</v>
      </c>
      <c r="O24" s="114">
        <v>50.61</v>
      </c>
      <c r="P24" s="75">
        <f t="shared" si="0"/>
        <v>0</v>
      </c>
      <c r="Q24" s="111">
        <v>17</v>
      </c>
      <c r="R24" s="112" t="s">
        <v>20</v>
      </c>
      <c r="S24" s="115" t="s">
        <v>13</v>
      </c>
      <c r="U24"/>
      <c r="V24" s="295" t="s">
        <v>268</v>
      </c>
      <c r="W24" s="295" t="s">
        <v>269</v>
      </c>
      <c r="X24"/>
      <c r="Y24"/>
      <c r="Z24"/>
      <c r="AA24"/>
      <c r="AB24"/>
      <c r="AC24"/>
    </row>
    <row r="25" spans="1:29" ht="15" customHeight="1" x14ac:dyDescent="0.3">
      <c r="A25" s="100">
        <v>18</v>
      </c>
      <c r="B25" s="108" t="s">
        <v>21</v>
      </c>
      <c r="C25" s="109" t="s">
        <v>13</v>
      </c>
      <c r="D25" s="114">
        <v>20.16</v>
      </c>
      <c r="E25" s="114">
        <v>21.86</v>
      </c>
      <c r="F25" s="114">
        <v>21.61</v>
      </c>
      <c r="G25" s="114">
        <v>14.1</v>
      </c>
      <c r="H25" s="114">
        <v>15.05</v>
      </c>
      <c r="I25" s="114">
        <v>13.84</v>
      </c>
      <c r="J25" s="114">
        <v>13.699</v>
      </c>
      <c r="K25" s="114">
        <v>13.75</v>
      </c>
      <c r="L25" s="114">
        <v>17.440000000000001</v>
      </c>
      <c r="M25" s="114">
        <v>19.670000000000002</v>
      </c>
      <c r="N25" s="114">
        <v>19.43</v>
      </c>
      <c r="O25" s="114">
        <v>18.8</v>
      </c>
      <c r="P25" s="75">
        <f t="shared" si="0"/>
        <v>0</v>
      </c>
      <c r="Q25" s="111">
        <v>18</v>
      </c>
      <c r="R25" s="112" t="s">
        <v>21</v>
      </c>
      <c r="S25" s="115" t="s">
        <v>13</v>
      </c>
      <c r="U25"/>
      <c r="V25" s="296" t="s">
        <v>270</v>
      </c>
      <c r="W25" s="296" t="s">
        <v>271</v>
      </c>
      <c r="X25"/>
      <c r="Y25"/>
      <c r="Z25"/>
      <c r="AA25"/>
      <c r="AB25"/>
      <c r="AC25"/>
    </row>
    <row r="26" spans="1:29" ht="15" customHeight="1" x14ac:dyDescent="0.3">
      <c r="A26" s="100">
        <v>19</v>
      </c>
      <c r="B26" s="108" t="s">
        <v>87</v>
      </c>
      <c r="C26" s="109" t="s">
        <v>13</v>
      </c>
      <c r="D26" s="114">
        <v>5.9250000000000007</v>
      </c>
      <c r="E26" s="114">
        <v>9.4749999999999996</v>
      </c>
      <c r="F26" s="114">
        <v>6.2550000000000008</v>
      </c>
      <c r="G26" s="114">
        <v>2.6399999999999997</v>
      </c>
      <c r="H26" s="114">
        <v>2.73</v>
      </c>
      <c r="I26" s="114">
        <v>0.9</v>
      </c>
      <c r="J26" s="114">
        <v>0.67499999999999993</v>
      </c>
      <c r="K26" s="114">
        <v>0.69</v>
      </c>
      <c r="L26" s="114">
        <v>2.4000000000000004</v>
      </c>
      <c r="M26" s="114">
        <v>4.04</v>
      </c>
      <c r="N26" s="114">
        <v>2.6520000000000001</v>
      </c>
      <c r="O26" s="114">
        <v>4.7</v>
      </c>
      <c r="P26" s="75">
        <f t="shared" si="0"/>
        <v>0</v>
      </c>
      <c r="Q26" s="111">
        <v>19</v>
      </c>
      <c r="R26" s="112" t="s">
        <v>101</v>
      </c>
      <c r="S26" s="115" t="s">
        <v>13</v>
      </c>
      <c r="U26"/>
      <c r="V26" s="297" t="s">
        <v>272</v>
      </c>
      <c r="W26" s="297" t="s">
        <v>273</v>
      </c>
      <c r="X26"/>
      <c r="Y26"/>
      <c r="Z26"/>
      <c r="AA26"/>
      <c r="AB26"/>
      <c r="AC26"/>
    </row>
    <row r="27" spans="1:29" ht="15" customHeight="1" x14ac:dyDescent="0.25">
      <c r="A27" s="100">
        <v>20</v>
      </c>
      <c r="B27" s="108" t="s">
        <v>88</v>
      </c>
      <c r="C27" s="109" t="s">
        <v>13</v>
      </c>
      <c r="D27" s="114">
        <v>0.80649999999999999</v>
      </c>
      <c r="E27" s="114">
        <v>0.83192500000000003</v>
      </c>
      <c r="F27" s="114">
        <v>0.39175000000000004</v>
      </c>
      <c r="G27" s="114">
        <v>1.2974999999999999</v>
      </c>
      <c r="H27" s="114">
        <v>0.71835000000000004</v>
      </c>
      <c r="I27" s="114">
        <v>0.37492500000000001</v>
      </c>
      <c r="J27" s="114">
        <v>0.54</v>
      </c>
      <c r="K27" s="114">
        <v>0.47160000000000002</v>
      </c>
      <c r="L27" s="114">
        <v>0.52969999999999995</v>
      </c>
      <c r="M27" s="114">
        <v>0.64354999999999996</v>
      </c>
      <c r="N27" s="114">
        <v>0.6028</v>
      </c>
      <c r="O27" s="114">
        <v>0.54310000000000003</v>
      </c>
      <c r="P27" s="75">
        <f t="shared" si="0"/>
        <v>0</v>
      </c>
      <c r="Q27" s="111">
        <v>20</v>
      </c>
      <c r="R27" s="112" t="s">
        <v>102</v>
      </c>
      <c r="S27" s="115" t="s">
        <v>13</v>
      </c>
      <c r="U27"/>
      <c r="V27"/>
      <c r="W27"/>
      <c r="X27"/>
      <c r="Y27"/>
      <c r="Z27"/>
      <c r="AA27"/>
      <c r="AB27"/>
      <c r="AC27"/>
    </row>
    <row r="28" spans="1:29" ht="15" customHeight="1" x14ac:dyDescent="0.25">
      <c r="A28" s="100">
        <v>21</v>
      </c>
      <c r="B28" s="108" t="s">
        <v>89</v>
      </c>
      <c r="C28" s="109" t="s">
        <v>13</v>
      </c>
      <c r="D28" s="114">
        <v>9.3947499999999984</v>
      </c>
      <c r="E28" s="114">
        <v>7.8055750000000002</v>
      </c>
      <c r="F28" s="114">
        <v>6.0826250000000002</v>
      </c>
      <c r="G28" s="114">
        <v>10.914999999999999</v>
      </c>
      <c r="H28" s="114">
        <v>8.0810999999999993</v>
      </c>
      <c r="I28" s="114">
        <v>6.1328999999999994</v>
      </c>
      <c r="J28" s="114">
        <v>9.0850000000000009</v>
      </c>
      <c r="K28" s="114">
        <v>9.7154999999999987</v>
      </c>
      <c r="L28" s="114">
        <v>11.561333333333334</v>
      </c>
      <c r="M28" s="114">
        <v>10.596883333333334</v>
      </c>
      <c r="N28" s="114">
        <v>8.6692</v>
      </c>
      <c r="O28" s="114">
        <v>8.1173333333333328</v>
      </c>
      <c r="P28" s="75">
        <f t="shared" si="0"/>
        <v>0</v>
      </c>
      <c r="Q28" s="111">
        <v>21</v>
      </c>
      <c r="R28" s="112" t="s">
        <v>103</v>
      </c>
      <c r="S28" s="115" t="s">
        <v>13</v>
      </c>
      <c r="U28"/>
      <c r="V28"/>
      <c r="W28"/>
      <c r="X28"/>
      <c r="Y28"/>
      <c r="Z28"/>
      <c r="AA28"/>
      <c r="AB28"/>
      <c r="AC28"/>
    </row>
    <row r="29" spans="1:29" ht="15" customHeight="1" x14ac:dyDescent="0.25">
      <c r="A29" s="100">
        <v>22</v>
      </c>
      <c r="B29" s="108" t="s">
        <v>90</v>
      </c>
      <c r="C29" s="109" t="s">
        <v>13</v>
      </c>
      <c r="D29" s="114">
        <v>1.6906999999999999</v>
      </c>
      <c r="E29" s="114">
        <v>1.23</v>
      </c>
      <c r="F29" s="114">
        <v>1.5652499999999998</v>
      </c>
      <c r="G29" s="114" t="s">
        <v>94</v>
      </c>
      <c r="H29" s="114">
        <v>1.5997749999999999</v>
      </c>
      <c r="I29" s="114">
        <v>2.7275</v>
      </c>
      <c r="J29" s="114">
        <v>4.1389499999999995</v>
      </c>
      <c r="K29" s="114">
        <v>2.718</v>
      </c>
      <c r="L29" s="114">
        <v>1.9218833333333332</v>
      </c>
      <c r="M29" s="114">
        <v>2.0615666666666668</v>
      </c>
      <c r="N29" s="114">
        <v>2.83</v>
      </c>
      <c r="O29" s="114">
        <v>3.1583333333333332</v>
      </c>
      <c r="P29" s="75">
        <f t="shared" si="0"/>
        <v>0</v>
      </c>
      <c r="Q29" s="111">
        <v>22</v>
      </c>
      <c r="R29" s="112" t="s">
        <v>104</v>
      </c>
      <c r="S29" s="115" t="s">
        <v>13</v>
      </c>
      <c r="U29"/>
      <c r="V29"/>
      <c r="W29"/>
      <c r="X29"/>
      <c r="Y29"/>
      <c r="Z29"/>
      <c r="AA29"/>
      <c r="AB29"/>
      <c r="AC29"/>
    </row>
    <row r="30" spans="1:29" ht="15" customHeight="1" x14ac:dyDescent="0.25">
      <c r="A30" s="100">
        <v>23</v>
      </c>
      <c r="B30" s="108" t="s">
        <v>22</v>
      </c>
      <c r="C30" s="109" t="s">
        <v>13</v>
      </c>
      <c r="D30" s="116" t="s">
        <v>93</v>
      </c>
      <c r="E30" s="116" t="s">
        <v>93</v>
      </c>
      <c r="F30" s="116" t="s">
        <v>93</v>
      </c>
      <c r="G30" s="116" t="s">
        <v>93</v>
      </c>
      <c r="H30" s="116" t="s">
        <v>93</v>
      </c>
      <c r="I30" s="116" t="s">
        <v>93</v>
      </c>
      <c r="J30" s="116" t="s">
        <v>93</v>
      </c>
      <c r="K30" s="116" t="s">
        <v>93</v>
      </c>
      <c r="L30" s="116" t="s">
        <v>93</v>
      </c>
      <c r="M30" s="116" t="s">
        <v>93</v>
      </c>
      <c r="N30" s="116" t="s">
        <v>93</v>
      </c>
      <c r="O30" s="116" t="s">
        <v>93</v>
      </c>
      <c r="P30" s="75">
        <f t="shared" si="0"/>
        <v>0</v>
      </c>
      <c r="Q30" s="111">
        <v>23</v>
      </c>
      <c r="R30" s="112" t="s">
        <v>22</v>
      </c>
      <c r="S30" s="115" t="s">
        <v>13</v>
      </c>
      <c r="U30"/>
      <c r="V30"/>
      <c r="W30"/>
      <c r="X30"/>
      <c r="Y30"/>
      <c r="Z30"/>
      <c r="AA30"/>
      <c r="AB30"/>
      <c r="AC30"/>
    </row>
    <row r="31" spans="1:29" ht="15" customHeight="1" x14ac:dyDescent="0.25">
      <c r="A31" s="100">
        <v>24</v>
      </c>
      <c r="B31" s="108" t="s">
        <v>23</v>
      </c>
      <c r="C31" s="109" t="s">
        <v>13</v>
      </c>
      <c r="D31" s="114">
        <v>7.75</v>
      </c>
      <c r="E31" s="114">
        <v>6.625</v>
      </c>
      <c r="F31" s="114">
        <v>6.4249999999999998</v>
      </c>
      <c r="G31" s="114">
        <v>7.3</v>
      </c>
      <c r="H31" s="114">
        <v>6.3000000000000007</v>
      </c>
      <c r="I31" s="114">
        <v>5.5250000000000004</v>
      </c>
      <c r="J31" s="114">
        <v>7.1724999999999994</v>
      </c>
      <c r="K31" s="114">
        <v>6.9250000000000007</v>
      </c>
      <c r="L31" s="114">
        <v>7.0666666666666664</v>
      </c>
      <c r="M31" s="114">
        <v>7.3666666666666671</v>
      </c>
      <c r="N31" s="114">
        <v>5.8249999999999993</v>
      </c>
      <c r="O31" s="114">
        <v>6.5333333333333332</v>
      </c>
      <c r="P31" s="75">
        <f t="shared" si="0"/>
        <v>0</v>
      </c>
      <c r="Q31" s="111">
        <v>24</v>
      </c>
      <c r="R31" s="112" t="s">
        <v>23</v>
      </c>
      <c r="S31" s="115" t="s">
        <v>13</v>
      </c>
      <c r="U31"/>
      <c r="V31"/>
      <c r="W31"/>
      <c r="X31"/>
      <c r="Y31"/>
      <c r="Z31"/>
      <c r="AA31"/>
      <c r="AB31"/>
      <c r="AC31"/>
    </row>
    <row r="32" spans="1:29" ht="15" customHeight="1" x14ac:dyDescent="0.25">
      <c r="A32" s="100">
        <v>25</v>
      </c>
      <c r="B32" s="108" t="s">
        <v>91</v>
      </c>
      <c r="C32" s="109" t="s">
        <v>13</v>
      </c>
      <c r="D32" s="114">
        <v>4.9000000000000004</v>
      </c>
      <c r="E32" s="114">
        <v>3.8</v>
      </c>
      <c r="F32" s="114">
        <v>4.4000000000000004</v>
      </c>
      <c r="G32" s="114" t="s">
        <v>94</v>
      </c>
      <c r="H32" s="114">
        <v>5.8000000000000007</v>
      </c>
      <c r="I32" s="114">
        <v>8.3000000000000007</v>
      </c>
      <c r="J32" s="114">
        <v>1.6</v>
      </c>
      <c r="K32" s="114">
        <v>12</v>
      </c>
      <c r="L32" s="114">
        <v>4.7</v>
      </c>
      <c r="M32" s="114">
        <v>4</v>
      </c>
      <c r="N32" s="114">
        <v>15</v>
      </c>
      <c r="O32" s="114">
        <v>15</v>
      </c>
      <c r="P32" s="75">
        <f t="shared" si="0"/>
        <v>0</v>
      </c>
      <c r="Q32" s="111">
        <v>25</v>
      </c>
      <c r="R32" s="112" t="s">
        <v>105</v>
      </c>
      <c r="S32" s="115" t="s">
        <v>13</v>
      </c>
      <c r="U32"/>
      <c r="V32"/>
      <c r="W32"/>
      <c r="X32"/>
      <c r="Y32"/>
      <c r="Z32"/>
      <c r="AA32"/>
      <c r="AB32"/>
      <c r="AC32"/>
    </row>
    <row r="33" spans="1:29" ht="15" customHeight="1" x14ac:dyDescent="0.25">
      <c r="A33" s="100">
        <v>26</v>
      </c>
      <c r="B33" s="108" t="s">
        <v>24</v>
      </c>
      <c r="C33" s="109" t="s">
        <v>13</v>
      </c>
      <c r="D33" s="114">
        <v>18.399999999999999</v>
      </c>
      <c r="E33" s="114">
        <v>20</v>
      </c>
      <c r="F33" s="114">
        <v>18.400000000000002</v>
      </c>
      <c r="G33" s="114">
        <v>25.6</v>
      </c>
      <c r="H33" s="114">
        <v>31.200000000000003</v>
      </c>
      <c r="I33" s="114">
        <v>35.462499999999999</v>
      </c>
      <c r="J33" s="114">
        <v>19</v>
      </c>
      <c r="K33" s="114">
        <v>36</v>
      </c>
      <c r="L33" s="114">
        <v>24.533333333333335</v>
      </c>
      <c r="M33" s="114">
        <v>27.200000000000003</v>
      </c>
      <c r="N33" s="114">
        <v>32</v>
      </c>
      <c r="O33" s="114">
        <v>36.799999999999997</v>
      </c>
      <c r="P33" s="75">
        <f t="shared" si="0"/>
        <v>0</v>
      </c>
      <c r="Q33" s="111">
        <v>26</v>
      </c>
      <c r="R33" s="112" t="s">
        <v>24</v>
      </c>
      <c r="S33" s="115" t="s">
        <v>13</v>
      </c>
      <c r="U33"/>
      <c r="V33"/>
      <c r="W33"/>
      <c r="X33"/>
      <c r="Y33"/>
      <c r="Z33"/>
      <c r="AA33"/>
      <c r="AB33"/>
      <c r="AC33"/>
    </row>
    <row r="34" spans="1:29" ht="15" customHeight="1" x14ac:dyDescent="0.25">
      <c r="A34" s="100">
        <v>27</v>
      </c>
      <c r="B34" s="108" t="s">
        <v>25</v>
      </c>
      <c r="C34" s="109" t="s">
        <v>13</v>
      </c>
      <c r="D34" s="114">
        <v>19.5</v>
      </c>
      <c r="E34" s="114">
        <v>28</v>
      </c>
      <c r="F34" s="114">
        <v>30.75</v>
      </c>
      <c r="G34" s="114">
        <v>40</v>
      </c>
      <c r="H34" s="114">
        <v>27</v>
      </c>
      <c r="I34" s="114">
        <v>32.5</v>
      </c>
      <c r="J34" s="114">
        <v>35.5</v>
      </c>
      <c r="K34" s="114">
        <v>37.5</v>
      </c>
      <c r="L34" s="114">
        <v>61.166666666666671</v>
      </c>
      <c r="M34" s="114">
        <v>49.666666666666671</v>
      </c>
      <c r="N34" s="114">
        <v>62</v>
      </c>
      <c r="O34" s="114">
        <v>58</v>
      </c>
      <c r="P34" s="75">
        <f t="shared" si="0"/>
        <v>0</v>
      </c>
      <c r="Q34" s="111">
        <v>27</v>
      </c>
      <c r="R34" s="112" t="s">
        <v>25</v>
      </c>
      <c r="S34" s="115" t="s">
        <v>13</v>
      </c>
      <c r="U34"/>
      <c r="V34"/>
      <c r="W34"/>
      <c r="X34"/>
      <c r="Y34"/>
      <c r="Z34"/>
      <c r="AA34"/>
      <c r="AB34"/>
      <c r="AC34"/>
    </row>
    <row r="35" spans="1:29" ht="15" customHeight="1" x14ac:dyDescent="0.25">
      <c r="A35" s="100">
        <v>28</v>
      </c>
      <c r="B35" s="108" t="s">
        <v>26</v>
      </c>
      <c r="C35" s="109" t="s">
        <v>13</v>
      </c>
      <c r="D35" s="114">
        <v>520.65</v>
      </c>
      <c r="E35" s="114">
        <v>504.79999999999995</v>
      </c>
      <c r="F35" s="114">
        <v>503.94999999999993</v>
      </c>
      <c r="G35" s="114">
        <v>470</v>
      </c>
      <c r="H35" s="114">
        <v>397.6</v>
      </c>
      <c r="I35" s="114">
        <v>335.19999999999993</v>
      </c>
      <c r="J35" s="114">
        <v>334.2</v>
      </c>
      <c r="K35" s="114">
        <v>314.10000000000002</v>
      </c>
      <c r="L35" s="114">
        <v>411.06666666666666</v>
      </c>
      <c r="M35" s="114">
        <v>419.9666666666667</v>
      </c>
      <c r="N35" s="114">
        <v>471.4</v>
      </c>
      <c r="O35" s="114">
        <v>526</v>
      </c>
      <c r="P35" s="75">
        <f t="shared" si="0"/>
        <v>0</v>
      </c>
      <c r="Q35" s="111">
        <v>28</v>
      </c>
      <c r="R35" s="112" t="s">
        <v>26</v>
      </c>
      <c r="S35" s="115" t="s">
        <v>13</v>
      </c>
      <c r="U35"/>
      <c r="V35"/>
      <c r="W35"/>
      <c r="X35"/>
      <c r="Y35"/>
      <c r="Z35"/>
      <c r="AA35"/>
      <c r="AB35"/>
      <c r="AC35"/>
    </row>
    <row r="36" spans="1:29" ht="15" customHeight="1" x14ac:dyDescent="0.25">
      <c r="A36" s="100">
        <v>29</v>
      </c>
      <c r="B36" s="108" t="s">
        <v>27</v>
      </c>
      <c r="C36" s="109" t="s">
        <v>13</v>
      </c>
      <c r="D36" s="114" t="s">
        <v>93</v>
      </c>
      <c r="E36" s="114" t="s">
        <v>93</v>
      </c>
      <c r="F36" s="114" t="s">
        <v>93</v>
      </c>
      <c r="G36" s="114" t="s">
        <v>93</v>
      </c>
      <c r="H36" s="114" t="s">
        <v>93</v>
      </c>
      <c r="I36" s="114" t="s">
        <v>93</v>
      </c>
      <c r="J36" s="114" t="s">
        <v>93</v>
      </c>
      <c r="K36" s="114" t="s">
        <v>93</v>
      </c>
      <c r="L36" s="114" t="s">
        <v>93</v>
      </c>
      <c r="M36" s="114" t="s">
        <v>93</v>
      </c>
      <c r="N36" s="114" t="s">
        <v>93</v>
      </c>
      <c r="O36" s="114" t="s">
        <v>93</v>
      </c>
      <c r="P36" s="75">
        <f t="shared" si="0"/>
        <v>0</v>
      </c>
      <c r="Q36" s="111">
        <v>29</v>
      </c>
      <c r="R36" s="112" t="s">
        <v>27</v>
      </c>
      <c r="S36" s="115" t="s">
        <v>13</v>
      </c>
      <c r="U36"/>
      <c r="V36"/>
      <c r="W36"/>
      <c r="X36"/>
      <c r="Y36"/>
      <c r="Z36"/>
      <c r="AA36"/>
      <c r="AB36"/>
      <c r="AC36"/>
    </row>
    <row r="37" spans="1:29" ht="15" customHeight="1" x14ac:dyDescent="0.25">
      <c r="A37" s="100">
        <v>30</v>
      </c>
      <c r="B37" s="108" t="s">
        <v>28</v>
      </c>
      <c r="C37" s="109" t="s">
        <v>13</v>
      </c>
      <c r="D37" s="114">
        <v>83.660915255339205</v>
      </c>
      <c r="E37" s="114">
        <v>104.41691663710814</v>
      </c>
      <c r="F37" s="114">
        <v>62.400450185370495</v>
      </c>
      <c r="G37" s="114">
        <v>75.400000000000006</v>
      </c>
      <c r="H37" s="114">
        <v>71.089941848673902</v>
      </c>
      <c r="I37" s="114">
        <v>44.589061229334582</v>
      </c>
      <c r="J37" s="114">
        <v>46.810701595019481</v>
      </c>
      <c r="K37" s="114">
        <v>43.532494211306499</v>
      </c>
      <c r="L37" s="114">
        <v>61.363602702726865</v>
      </c>
      <c r="M37" s="114">
        <v>72.773581027860416</v>
      </c>
      <c r="N37" s="114">
        <v>74.165115454964862</v>
      </c>
      <c r="O37" s="114">
        <v>87.099943579048031</v>
      </c>
      <c r="P37" s="75">
        <f t="shared" si="0"/>
        <v>0</v>
      </c>
      <c r="Q37" s="111">
        <v>30</v>
      </c>
      <c r="R37" s="112" t="s">
        <v>28</v>
      </c>
      <c r="S37" s="115" t="s">
        <v>13</v>
      </c>
      <c r="U37"/>
      <c r="V37"/>
      <c r="W37"/>
      <c r="X37"/>
      <c r="Y37"/>
      <c r="Z37"/>
      <c r="AA37"/>
      <c r="AB37"/>
      <c r="AC37"/>
    </row>
    <row r="38" spans="1:29" ht="15" customHeight="1" x14ac:dyDescent="0.25">
      <c r="A38" s="100">
        <v>31</v>
      </c>
      <c r="B38" s="108" t="s">
        <v>29</v>
      </c>
      <c r="C38" s="109" t="s">
        <v>13</v>
      </c>
      <c r="D38" s="114">
        <v>8.3660915255339212</v>
      </c>
      <c r="E38" s="114">
        <v>10.441691663710815</v>
      </c>
      <c r="F38" s="114">
        <v>6.2400450185370495</v>
      </c>
      <c r="G38" s="114">
        <v>7.5</v>
      </c>
      <c r="H38" s="114">
        <v>7.1089941848673899</v>
      </c>
      <c r="I38" s="114">
        <v>4.4589061229334579</v>
      </c>
      <c r="J38" s="114">
        <v>4.6810701595019477</v>
      </c>
      <c r="K38" s="114">
        <v>4.3532494211306503</v>
      </c>
      <c r="L38" s="114">
        <v>6.1363602702726867</v>
      </c>
      <c r="M38" s="114">
        <v>7.2773581027860414</v>
      </c>
      <c r="N38" s="114">
        <v>7.4165115454964861</v>
      </c>
      <c r="O38" s="114">
        <v>8.7099943579048027</v>
      </c>
      <c r="P38" s="75">
        <f t="shared" si="0"/>
        <v>0</v>
      </c>
      <c r="Q38" s="111">
        <v>31</v>
      </c>
      <c r="R38" s="112" t="s">
        <v>29</v>
      </c>
      <c r="S38" s="115" t="s">
        <v>13</v>
      </c>
      <c r="U38"/>
      <c r="V38"/>
      <c r="W38"/>
      <c r="X38"/>
      <c r="Y38"/>
      <c r="Z38"/>
      <c r="AA38"/>
      <c r="AB38"/>
      <c r="AC38"/>
    </row>
    <row r="39" spans="1:29" ht="15" customHeight="1" x14ac:dyDescent="0.25">
      <c r="A39" s="100">
        <v>32</v>
      </c>
      <c r="B39" s="108" t="s">
        <v>30</v>
      </c>
      <c r="C39" s="109" t="s">
        <v>13</v>
      </c>
      <c r="D39" s="116">
        <v>4.1200000000000001E-2</v>
      </c>
      <c r="E39" s="116">
        <v>0.1004</v>
      </c>
      <c r="F39" s="116">
        <v>0.11506666666666666</v>
      </c>
      <c r="G39" s="116">
        <v>5.1000000000000004E-2</v>
      </c>
      <c r="H39" s="116">
        <v>3.7359999999999997E-2</v>
      </c>
      <c r="I39" s="116">
        <v>0.13700000000000001</v>
      </c>
      <c r="J39" s="116">
        <v>0.10489999999999999</v>
      </c>
      <c r="K39" s="116">
        <v>5.8705882352941177E-2</v>
      </c>
      <c r="L39" s="116">
        <v>0.36249999999999999</v>
      </c>
      <c r="M39" s="116">
        <v>0.19600000000000001</v>
      </c>
      <c r="N39" s="116">
        <v>0.13489999999999999</v>
      </c>
      <c r="O39" s="116">
        <v>0.44850000000000001</v>
      </c>
      <c r="P39" s="75">
        <f t="shared" si="0"/>
        <v>0</v>
      </c>
      <c r="Q39" s="111">
        <v>32</v>
      </c>
      <c r="R39" s="112" t="s">
        <v>30</v>
      </c>
      <c r="S39" s="115" t="s">
        <v>13</v>
      </c>
      <c r="U39"/>
      <c r="V39"/>
      <c r="W39"/>
      <c r="X39"/>
      <c r="Y39"/>
      <c r="Z39"/>
      <c r="AA39"/>
      <c r="AB39"/>
      <c r="AC39"/>
    </row>
    <row r="40" spans="1:29" ht="15" customHeight="1" x14ac:dyDescent="0.25">
      <c r="A40" s="100">
        <v>33</v>
      </c>
      <c r="B40" s="108" t="s">
        <v>92</v>
      </c>
      <c r="C40" s="109" t="s">
        <v>13</v>
      </c>
      <c r="D40" s="116">
        <v>4.1799999999999997E-2</v>
      </c>
      <c r="E40" s="116">
        <v>0.21859999999999999</v>
      </c>
      <c r="F40" s="116">
        <v>6.3800000000000009E-2</v>
      </c>
      <c r="G40" s="116">
        <v>3.1199999999999999E-2</v>
      </c>
      <c r="H40" s="116">
        <v>2.2533333333333332E-2</v>
      </c>
      <c r="I40" s="116">
        <v>3.7199999999999997E-2</v>
      </c>
      <c r="J40" s="116">
        <v>1.0800000000000001E-2</v>
      </c>
      <c r="K40" s="116">
        <v>1.7500000000000002E-2</v>
      </c>
      <c r="L40" s="116">
        <v>1.8499999999999999E-2</v>
      </c>
      <c r="M40" s="116">
        <v>3.6499999999999998E-2</v>
      </c>
      <c r="N40" s="116">
        <v>2.2033333333333335E-2</v>
      </c>
      <c r="O40" s="116">
        <v>2.8500000000000001E-2</v>
      </c>
      <c r="P40" s="75">
        <f t="shared" si="0"/>
        <v>0</v>
      </c>
      <c r="Q40" s="111">
        <v>33</v>
      </c>
      <c r="R40" s="112" t="s">
        <v>92</v>
      </c>
      <c r="S40" s="115" t="s">
        <v>13</v>
      </c>
      <c r="U40"/>
      <c r="V40"/>
      <c r="W40"/>
      <c r="X40"/>
      <c r="Y40"/>
      <c r="Z40"/>
      <c r="AA40"/>
      <c r="AB40"/>
      <c r="AC40"/>
    </row>
    <row r="41" spans="1:29" ht="15" customHeight="1" x14ac:dyDescent="0.25">
      <c r="A41" s="100">
        <v>34</v>
      </c>
      <c r="B41" s="108" t="s">
        <v>31</v>
      </c>
      <c r="C41" s="109" t="s">
        <v>13</v>
      </c>
      <c r="D41" s="116">
        <v>0.31545000000000001</v>
      </c>
      <c r="E41" s="116">
        <v>0.14990000000000001</v>
      </c>
      <c r="F41" s="116">
        <v>0.13033333333333333</v>
      </c>
      <c r="G41" s="116">
        <v>0.11850000000000001</v>
      </c>
      <c r="H41" s="116">
        <v>9.6000000000000016E-2</v>
      </c>
      <c r="I41" s="116">
        <v>0.17399999999999999</v>
      </c>
      <c r="J41" s="116">
        <v>6.4000000000000001E-2</v>
      </c>
      <c r="K41" s="116">
        <v>0.28649999999999998</v>
      </c>
      <c r="L41" s="116">
        <v>0.6865</v>
      </c>
      <c r="M41" s="116">
        <v>0.41149999999999998</v>
      </c>
      <c r="N41" s="116">
        <v>0.21333333333333335</v>
      </c>
      <c r="O41" s="116">
        <v>0.67</v>
      </c>
      <c r="P41" s="75">
        <f t="shared" si="0"/>
        <v>0</v>
      </c>
      <c r="Q41" s="111">
        <v>34</v>
      </c>
      <c r="R41" s="112" t="s">
        <v>31</v>
      </c>
      <c r="S41" s="115" t="s">
        <v>13</v>
      </c>
      <c r="U41"/>
      <c r="V41"/>
      <c r="W41"/>
      <c r="X41"/>
      <c r="Y41"/>
      <c r="Z41"/>
      <c r="AA41"/>
      <c r="AB41"/>
      <c r="AC41"/>
    </row>
    <row r="42" spans="1:29" ht="15" customHeight="1" x14ac:dyDescent="0.25">
      <c r="A42" s="100">
        <v>35</v>
      </c>
      <c r="B42" s="108" t="s">
        <v>32</v>
      </c>
      <c r="C42" s="109" t="s">
        <v>13</v>
      </c>
      <c r="D42" s="116">
        <v>1E-3</v>
      </c>
      <c r="E42" s="116">
        <v>4.5999999999999999E-3</v>
      </c>
      <c r="F42" s="116" t="s">
        <v>94</v>
      </c>
      <c r="G42" s="116" t="s">
        <v>94</v>
      </c>
      <c r="H42" s="116" t="s">
        <v>94</v>
      </c>
      <c r="I42" s="116" t="s">
        <v>94</v>
      </c>
      <c r="J42" s="116" t="s">
        <v>94</v>
      </c>
      <c r="K42" s="116" t="s">
        <v>94</v>
      </c>
      <c r="L42" s="116" t="s">
        <v>94</v>
      </c>
      <c r="M42" s="116" t="s">
        <v>94</v>
      </c>
      <c r="N42" s="116" t="s">
        <v>94</v>
      </c>
      <c r="O42" s="116" t="s">
        <v>94</v>
      </c>
      <c r="P42" s="75">
        <f t="shared" si="0"/>
        <v>0</v>
      </c>
      <c r="Q42" s="111">
        <v>35</v>
      </c>
      <c r="R42" s="112" t="s">
        <v>32</v>
      </c>
      <c r="S42" s="115" t="s">
        <v>13</v>
      </c>
      <c r="U42"/>
      <c r="V42"/>
      <c r="W42"/>
      <c r="X42"/>
      <c r="Y42"/>
      <c r="Z42"/>
      <c r="AA42"/>
      <c r="AB42"/>
      <c r="AC42"/>
    </row>
    <row r="43" spans="1:29" ht="15" customHeight="1" x14ac:dyDescent="0.25">
      <c r="A43" s="100">
        <v>36</v>
      </c>
      <c r="B43" s="108" t="s">
        <v>33</v>
      </c>
      <c r="C43" s="109" t="s">
        <v>13</v>
      </c>
      <c r="D43" s="116">
        <v>9.1000000000000004E-3</v>
      </c>
      <c r="E43" s="116" t="s">
        <v>94</v>
      </c>
      <c r="F43" s="116" t="s">
        <v>94</v>
      </c>
      <c r="G43" s="116" t="s">
        <v>94</v>
      </c>
      <c r="H43" s="116" t="s">
        <v>94</v>
      </c>
      <c r="I43" s="116" t="s">
        <v>94</v>
      </c>
      <c r="J43" s="116" t="s">
        <v>94</v>
      </c>
      <c r="K43" s="116" t="s">
        <v>94</v>
      </c>
      <c r="L43" s="116" t="s">
        <v>94</v>
      </c>
      <c r="M43" s="116" t="s">
        <v>94</v>
      </c>
      <c r="N43" s="116">
        <v>1E-3</v>
      </c>
      <c r="O43" s="116" t="s">
        <v>94</v>
      </c>
      <c r="P43" s="75">
        <f t="shared" si="0"/>
        <v>0</v>
      </c>
      <c r="Q43" s="111">
        <v>36</v>
      </c>
      <c r="R43" s="112" t="s">
        <v>33</v>
      </c>
      <c r="S43" s="115" t="s">
        <v>13</v>
      </c>
      <c r="U43"/>
      <c r="V43"/>
      <c r="W43"/>
      <c r="X43"/>
      <c r="Y43"/>
      <c r="Z43"/>
      <c r="AA43"/>
      <c r="AB43"/>
      <c r="AC43"/>
    </row>
    <row r="44" spans="1:29" ht="15" customHeight="1" x14ac:dyDescent="0.25">
      <c r="A44" s="100">
        <v>37</v>
      </c>
      <c r="B44" s="108" t="s">
        <v>34</v>
      </c>
      <c r="C44" s="109" t="s">
        <v>13</v>
      </c>
      <c r="D44" s="116" t="s">
        <v>94</v>
      </c>
      <c r="E44" s="116" t="s">
        <v>94</v>
      </c>
      <c r="F44" s="116" t="s">
        <v>94</v>
      </c>
      <c r="G44" s="116" t="s">
        <v>94</v>
      </c>
      <c r="H44" s="116" t="s">
        <v>94</v>
      </c>
      <c r="I44" s="116" t="s">
        <v>94</v>
      </c>
      <c r="J44" s="116" t="s">
        <v>94</v>
      </c>
      <c r="K44" s="116" t="s">
        <v>94</v>
      </c>
      <c r="L44" s="116" t="s">
        <v>94</v>
      </c>
      <c r="M44" s="116" t="s">
        <v>94</v>
      </c>
      <c r="N44" s="116" t="s">
        <v>94</v>
      </c>
      <c r="O44" s="116" t="s">
        <v>94</v>
      </c>
      <c r="P44" s="75">
        <f t="shared" si="0"/>
        <v>0</v>
      </c>
      <c r="Q44" s="111">
        <v>37</v>
      </c>
      <c r="R44" s="112" t="s">
        <v>34</v>
      </c>
      <c r="S44" s="115" t="s">
        <v>13</v>
      </c>
      <c r="U44"/>
      <c r="V44"/>
      <c r="W44"/>
      <c r="X44"/>
      <c r="Y44"/>
      <c r="Z44"/>
      <c r="AA44"/>
      <c r="AB44"/>
      <c r="AC44"/>
    </row>
    <row r="45" spans="1:29" ht="15" customHeight="1" x14ac:dyDescent="0.25">
      <c r="A45" s="100">
        <v>38</v>
      </c>
      <c r="B45" s="108" t="s">
        <v>35</v>
      </c>
      <c r="C45" s="109" t="s">
        <v>13</v>
      </c>
      <c r="D45" s="116" t="s">
        <v>94</v>
      </c>
      <c r="E45" s="116" t="s">
        <v>94</v>
      </c>
      <c r="F45" s="116" t="s">
        <v>94</v>
      </c>
      <c r="G45" s="116" t="s">
        <v>94</v>
      </c>
      <c r="H45" s="116" t="s">
        <v>94</v>
      </c>
      <c r="I45" s="116" t="s">
        <v>94</v>
      </c>
      <c r="J45" s="116" t="s">
        <v>94</v>
      </c>
      <c r="K45" s="116" t="s">
        <v>94</v>
      </c>
      <c r="L45" s="116" t="s">
        <v>94</v>
      </c>
      <c r="M45" s="116" t="s">
        <v>94</v>
      </c>
      <c r="N45" s="116" t="s">
        <v>94</v>
      </c>
      <c r="O45" s="116" t="s">
        <v>94</v>
      </c>
      <c r="P45" s="75">
        <f t="shared" si="0"/>
        <v>0</v>
      </c>
      <c r="Q45" s="111">
        <v>38</v>
      </c>
      <c r="R45" s="112" t="s">
        <v>35</v>
      </c>
      <c r="S45" s="115" t="s">
        <v>13</v>
      </c>
      <c r="U45"/>
      <c r="V45"/>
      <c r="W45"/>
      <c r="X45"/>
      <c r="Y45"/>
      <c r="Z45"/>
      <c r="AA45"/>
      <c r="AB45"/>
      <c r="AC45"/>
    </row>
    <row r="46" spans="1:29" ht="15" customHeight="1" x14ac:dyDescent="0.25">
      <c r="A46" s="100">
        <v>39</v>
      </c>
      <c r="B46" s="108" t="s">
        <v>36</v>
      </c>
      <c r="C46" s="109" t="s">
        <v>13</v>
      </c>
      <c r="D46" s="116">
        <v>7.9500000000000005E-3</v>
      </c>
      <c r="E46" s="116">
        <v>1.4200000000000001E-2</v>
      </c>
      <c r="F46" s="116">
        <v>1.4533333333333334E-2</v>
      </c>
      <c r="G46" s="116">
        <v>1.3350000000000001E-2</v>
      </c>
      <c r="H46" s="116" t="s">
        <v>94</v>
      </c>
      <c r="I46" s="116">
        <v>2.2000000000000001E-3</v>
      </c>
      <c r="J46" s="116">
        <v>1.5E-3</v>
      </c>
      <c r="K46" s="116" t="s">
        <v>94</v>
      </c>
      <c r="L46" s="116" t="s">
        <v>94</v>
      </c>
      <c r="M46" s="116">
        <v>6.0000000000000001E-3</v>
      </c>
      <c r="N46" s="116">
        <v>1.2999999999999999E-2</v>
      </c>
      <c r="O46" s="116" t="s">
        <v>94</v>
      </c>
      <c r="P46" s="75">
        <f t="shared" si="0"/>
        <v>0</v>
      </c>
      <c r="Q46" s="111">
        <v>39</v>
      </c>
      <c r="R46" s="112" t="s">
        <v>36</v>
      </c>
      <c r="S46" s="115" t="s">
        <v>13</v>
      </c>
      <c r="U46"/>
      <c r="V46"/>
      <c r="W46"/>
      <c r="X46"/>
      <c r="Y46"/>
      <c r="Z46"/>
      <c r="AA46"/>
      <c r="AB46"/>
      <c r="AC46"/>
    </row>
    <row r="47" spans="1:29" ht="15" customHeight="1" x14ac:dyDescent="0.25">
      <c r="A47" s="100">
        <v>40</v>
      </c>
      <c r="B47" s="108" t="s">
        <v>37</v>
      </c>
      <c r="C47" s="109" t="s">
        <v>13</v>
      </c>
      <c r="D47" s="116">
        <v>2.2000000000000001E-3</v>
      </c>
      <c r="E47" s="116">
        <v>5.0000000000000001E-4</v>
      </c>
      <c r="F47" s="116" t="s">
        <v>94</v>
      </c>
      <c r="G47" s="116" t="s">
        <v>94</v>
      </c>
      <c r="H47" s="116" t="s">
        <v>94</v>
      </c>
      <c r="I47" s="116" t="s">
        <v>94</v>
      </c>
      <c r="J47" s="116" t="s">
        <v>94</v>
      </c>
      <c r="K47" s="116" t="s">
        <v>94</v>
      </c>
      <c r="L47" s="116" t="s">
        <v>94</v>
      </c>
      <c r="M47" s="116" t="s">
        <v>94</v>
      </c>
      <c r="N47" s="116" t="s">
        <v>94</v>
      </c>
      <c r="O47" s="116" t="s">
        <v>94</v>
      </c>
      <c r="P47" s="75">
        <f t="shared" si="0"/>
        <v>0</v>
      </c>
      <c r="Q47" s="111">
        <v>40</v>
      </c>
      <c r="R47" s="112" t="s">
        <v>37</v>
      </c>
      <c r="S47" s="115" t="s">
        <v>13</v>
      </c>
      <c r="U47"/>
      <c r="V47"/>
      <c r="W47"/>
      <c r="X47"/>
      <c r="Y47"/>
      <c r="Z47"/>
      <c r="AA47"/>
      <c r="AB47"/>
      <c r="AC47"/>
    </row>
    <row r="48" spans="1:29" ht="15" customHeight="1" x14ac:dyDescent="0.25">
      <c r="A48" s="100">
        <v>41</v>
      </c>
      <c r="B48" s="108" t="s">
        <v>38</v>
      </c>
      <c r="C48" s="109" t="s">
        <v>13</v>
      </c>
      <c r="D48" s="116">
        <v>7.6500000000000005E-3</v>
      </c>
      <c r="E48" s="116">
        <v>3.1699999999999999E-2</v>
      </c>
      <c r="F48" s="116">
        <v>1.5533333333333335E-2</v>
      </c>
      <c r="G48" s="116" t="s">
        <v>94</v>
      </c>
      <c r="H48" s="116">
        <v>1.5766666666666665E-2</v>
      </c>
      <c r="I48" s="116">
        <v>7.4000000000000003E-3</v>
      </c>
      <c r="J48" s="116">
        <v>8.3000000000000001E-3</v>
      </c>
      <c r="K48" s="116">
        <v>8.865671641791046E-3</v>
      </c>
      <c r="L48" s="116">
        <v>1.7500000000000002E-2</v>
      </c>
      <c r="M48" s="116">
        <v>2.6499999999999999E-2</v>
      </c>
      <c r="N48" s="116">
        <v>2.4733333333333329E-2</v>
      </c>
      <c r="O48" s="116">
        <v>4.0000000000000001E-3</v>
      </c>
      <c r="P48" s="75">
        <f t="shared" si="0"/>
        <v>0</v>
      </c>
      <c r="Q48" s="111">
        <v>41</v>
      </c>
      <c r="R48" s="112" t="s">
        <v>38</v>
      </c>
      <c r="S48" s="115" t="s">
        <v>13</v>
      </c>
      <c r="U48"/>
      <c r="V48"/>
      <c r="W48"/>
      <c r="X48"/>
      <c r="Y48"/>
      <c r="Z48"/>
      <c r="AA48"/>
      <c r="AB48"/>
      <c r="AC48"/>
    </row>
    <row r="49" spans="1:29" ht="15" customHeight="1" x14ac:dyDescent="0.25">
      <c r="A49" s="100">
        <v>42</v>
      </c>
      <c r="B49" s="108" t="s">
        <v>39</v>
      </c>
      <c r="C49" s="109" t="s">
        <v>13</v>
      </c>
      <c r="D49" s="117" t="s">
        <v>93</v>
      </c>
      <c r="E49" s="117" t="s">
        <v>93</v>
      </c>
      <c r="F49" s="117" t="s">
        <v>93</v>
      </c>
      <c r="G49" s="117" t="s">
        <v>93</v>
      </c>
      <c r="H49" s="117" t="s">
        <v>93</v>
      </c>
      <c r="I49" s="117" t="s">
        <v>93</v>
      </c>
      <c r="J49" s="117" t="s">
        <v>93</v>
      </c>
      <c r="K49" s="117" t="s">
        <v>93</v>
      </c>
      <c r="L49" s="117" t="s">
        <v>93</v>
      </c>
      <c r="M49" s="117" t="s">
        <v>93</v>
      </c>
      <c r="N49" s="117" t="s">
        <v>93</v>
      </c>
      <c r="O49" s="117" t="s">
        <v>93</v>
      </c>
      <c r="P49" s="75">
        <f t="shared" si="0"/>
        <v>0</v>
      </c>
      <c r="Q49" s="111">
        <v>42</v>
      </c>
      <c r="R49" s="112" t="s">
        <v>39</v>
      </c>
      <c r="S49" s="115" t="s">
        <v>13</v>
      </c>
      <c r="U49"/>
      <c r="V49"/>
      <c r="W49"/>
      <c r="X49"/>
      <c r="Y49"/>
      <c r="Z49"/>
      <c r="AA49"/>
      <c r="AB49"/>
      <c r="AC49"/>
    </row>
    <row r="50" spans="1:29" ht="15" customHeight="1" x14ac:dyDescent="0.25">
      <c r="A50" s="100">
        <v>43</v>
      </c>
      <c r="B50" s="108" t="s">
        <v>40</v>
      </c>
      <c r="C50" s="109" t="s">
        <v>13</v>
      </c>
      <c r="D50" s="117" t="s">
        <v>93</v>
      </c>
      <c r="E50" s="117" t="s">
        <v>93</v>
      </c>
      <c r="F50" s="117" t="s">
        <v>93</v>
      </c>
      <c r="G50" s="117" t="s">
        <v>93</v>
      </c>
      <c r="H50" s="117" t="s">
        <v>93</v>
      </c>
      <c r="I50" s="117" t="s">
        <v>93</v>
      </c>
      <c r="J50" s="117" t="s">
        <v>93</v>
      </c>
      <c r="K50" s="117" t="s">
        <v>93</v>
      </c>
      <c r="L50" s="117" t="s">
        <v>93</v>
      </c>
      <c r="M50" s="117" t="s">
        <v>93</v>
      </c>
      <c r="N50" s="117" t="s">
        <v>93</v>
      </c>
      <c r="O50" s="117" t="s">
        <v>93</v>
      </c>
      <c r="P50" s="75">
        <f t="shared" si="0"/>
        <v>0</v>
      </c>
      <c r="Q50" s="111">
        <v>43</v>
      </c>
      <c r="R50" s="112" t="s">
        <v>40</v>
      </c>
      <c r="S50" s="115" t="s">
        <v>13</v>
      </c>
      <c r="U50"/>
      <c r="V50"/>
      <c r="W50"/>
      <c r="X50"/>
      <c r="Y50"/>
      <c r="Z50"/>
      <c r="AA50"/>
      <c r="AB50"/>
      <c r="AC50"/>
    </row>
    <row r="51" spans="1:29" ht="15" customHeight="1" x14ac:dyDescent="0.25">
      <c r="A51" s="100">
        <v>44</v>
      </c>
      <c r="B51" s="108" t="s">
        <v>41</v>
      </c>
      <c r="C51" s="109" t="s">
        <v>13</v>
      </c>
      <c r="D51" s="117" t="s">
        <v>93</v>
      </c>
      <c r="E51" s="117" t="s">
        <v>93</v>
      </c>
      <c r="F51" s="117" t="s">
        <v>93</v>
      </c>
      <c r="G51" s="117" t="s">
        <v>93</v>
      </c>
      <c r="H51" s="117" t="s">
        <v>93</v>
      </c>
      <c r="I51" s="117" t="s">
        <v>93</v>
      </c>
      <c r="J51" s="117" t="s">
        <v>93</v>
      </c>
      <c r="K51" s="117" t="s">
        <v>93</v>
      </c>
      <c r="L51" s="117" t="s">
        <v>93</v>
      </c>
      <c r="M51" s="117" t="s">
        <v>93</v>
      </c>
      <c r="N51" s="117" t="s">
        <v>93</v>
      </c>
      <c r="O51" s="117" t="s">
        <v>93</v>
      </c>
      <c r="P51" s="75">
        <f t="shared" si="0"/>
        <v>0</v>
      </c>
      <c r="Q51" s="111">
        <v>44</v>
      </c>
      <c r="R51" s="112" t="s">
        <v>41</v>
      </c>
      <c r="S51" s="115" t="s">
        <v>13</v>
      </c>
      <c r="U51"/>
      <c r="V51"/>
      <c r="W51"/>
      <c r="X51"/>
      <c r="Y51"/>
      <c r="Z51"/>
      <c r="AA51"/>
      <c r="AB51"/>
      <c r="AC51"/>
    </row>
    <row r="52" spans="1:29" ht="15" customHeight="1" x14ac:dyDescent="0.25">
      <c r="A52" s="100">
        <v>45</v>
      </c>
      <c r="B52" s="108" t="s">
        <v>42</v>
      </c>
      <c r="C52" s="109" t="s">
        <v>13</v>
      </c>
      <c r="D52" s="117" t="s">
        <v>93</v>
      </c>
      <c r="E52" s="117" t="s">
        <v>93</v>
      </c>
      <c r="F52" s="117" t="s">
        <v>93</v>
      </c>
      <c r="G52" s="117" t="s">
        <v>93</v>
      </c>
      <c r="H52" s="117" t="s">
        <v>93</v>
      </c>
      <c r="I52" s="117" t="s">
        <v>93</v>
      </c>
      <c r="J52" s="117" t="s">
        <v>93</v>
      </c>
      <c r="K52" s="117" t="s">
        <v>93</v>
      </c>
      <c r="L52" s="117" t="s">
        <v>93</v>
      </c>
      <c r="M52" s="117" t="s">
        <v>93</v>
      </c>
      <c r="N52" s="117" t="s">
        <v>93</v>
      </c>
      <c r="O52" s="117" t="s">
        <v>93</v>
      </c>
      <c r="P52" s="75">
        <f t="shared" si="0"/>
        <v>0</v>
      </c>
      <c r="Q52" s="111">
        <v>45</v>
      </c>
      <c r="R52" s="112" t="s">
        <v>42</v>
      </c>
      <c r="S52" s="115" t="s">
        <v>13</v>
      </c>
    </row>
    <row r="53" spans="1:29" ht="15" customHeight="1" x14ac:dyDescent="0.25">
      <c r="A53" s="100">
        <v>46</v>
      </c>
      <c r="B53" s="108" t="s">
        <v>43</v>
      </c>
      <c r="C53" s="109" t="s">
        <v>13</v>
      </c>
      <c r="D53" s="117">
        <v>7.0000000000000007E-2</v>
      </c>
      <c r="E53" s="117">
        <v>4.1000000000000002E-2</v>
      </c>
      <c r="F53" s="117">
        <v>3.6666666666666667E-2</v>
      </c>
      <c r="G53" s="117">
        <v>4.1499999999999995E-2</v>
      </c>
      <c r="H53" s="117">
        <v>6.4666666666666664E-2</v>
      </c>
      <c r="I53" s="117">
        <v>1.7999999999999999E-2</v>
      </c>
      <c r="J53" s="117">
        <v>1.4E-2</v>
      </c>
      <c r="K53" s="117">
        <v>3.4500000000000003E-2</v>
      </c>
      <c r="L53" s="117">
        <v>5.6500000000000002E-2</v>
      </c>
      <c r="M53" s="117">
        <v>3.7000000000000005E-2</v>
      </c>
      <c r="N53" s="117">
        <v>3.6666666666666667E-2</v>
      </c>
      <c r="O53" s="117">
        <v>3.6000000000000004E-2</v>
      </c>
      <c r="P53" s="75">
        <f t="shared" si="0"/>
        <v>0</v>
      </c>
      <c r="Q53" s="111">
        <v>46</v>
      </c>
      <c r="R53" s="112" t="s">
        <v>43</v>
      </c>
      <c r="S53" s="115" t="s">
        <v>13</v>
      </c>
    </row>
    <row r="54" spans="1:29" ht="15" customHeight="1" x14ac:dyDescent="0.25">
      <c r="A54" s="100">
        <v>47</v>
      </c>
      <c r="B54" s="108" t="s">
        <v>44</v>
      </c>
      <c r="C54" s="109" t="s">
        <v>13</v>
      </c>
      <c r="D54" s="114" t="s">
        <v>93</v>
      </c>
      <c r="E54" s="114" t="s">
        <v>93</v>
      </c>
      <c r="F54" s="114" t="s">
        <v>93</v>
      </c>
      <c r="G54" s="114" t="s">
        <v>93</v>
      </c>
      <c r="H54" s="114" t="s">
        <v>93</v>
      </c>
      <c r="I54" s="114" t="s">
        <v>93</v>
      </c>
      <c r="J54" s="114" t="s">
        <v>93</v>
      </c>
      <c r="K54" s="114" t="s">
        <v>93</v>
      </c>
      <c r="L54" s="114" t="s">
        <v>93</v>
      </c>
      <c r="M54" s="114" t="s">
        <v>93</v>
      </c>
      <c r="N54" s="114" t="s">
        <v>93</v>
      </c>
      <c r="O54" s="114" t="s">
        <v>93</v>
      </c>
      <c r="P54" s="75">
        <f t="shared" si="0"/>
        <v>0</v>
      </c>
      <c r="Q54" s="111">
        <v>47</v>
      </c>
      <c r="R54" s="112" t="s">
        <v>44</v>
      </c>
      <c r="S54" s="115" t="s">
        <v>13</v>
      </c>
    </row>
    <row r="55" spans="1:29" ht="15" customHeight="1" x14ac:dyDescent="0.25">
      <c r="A55" s="100">
        <v>48</v>
      </c>
      <c r="B55" s="108" t="s">
        <v>45</v>
      </c>
      <c r="C55" s="109" t="s">
        <v>13</v>
      </c>
      <c r="D55" s="114">
        <v>2.1000000000000001E-2</v>
      </c>
      <c r="E55" s="114">
        <v>0.01</v>
      </c>
      <c r="F55" s="114">
        <v>2.8333333333333332E-2</v>
      </c>
      <c r="G55" s="114">
        <v>4.0499999999999994E-2</v>
      </c>
      <c r="H55" s="114" t="s">
        <v>94</v>
      </c>
      <c r="I55" s="114">
        <v>5.8999999999999997E-2</v>
      </c>
      <c r="J55" s="114">
        <v>1.7000000000000001E-2</v>
      </c>
      <c r="K55" s="114" t="s">
        <v>94</v>
      </c>
      <c r="L55" s="114" t="s">
        <v>94</v>
      </c>
      <c r="M55" s="114">
        <v>2.5000000000000001E-2</v>
      </c>
      <c r="N55" s="114">
        <v>1.3000000000000001E-2</v>
      </c>
      <c r="O55" s="114" t="s">
        <v>94</v>
      </c>
      <c r="P55" s="75">
        <f t="shared" si="0"/>
        <v>0</v>
      </c>
      <c r="Q55" s="111">
        <v>48</v>
      </c>
      <c r="R55" s="112" t="s">
        <v>45</v>
      </c>
      <c r="S55" s="115" t="s">
        <v>13</v>
      </c>
    </row>
    <row r="56" spans="1:29" ht="15" customHeight="1" x14ac:dyDescent="0.25">
      <c r="A56" s="100">
        <v>49</v>
      </c>
      <c r="B56" s="108" t="s">
        <v>46</v>
      </c>
      <c r="C56" s="109" t="s">
        <v>13</v>
      </c>
      <c r="D56" s="116" t="s">
        <v>93</v>
      </c>
      <c r="E56" s="116" t="s">
        <v>93</v>
      </c>
      <c r="F56" s="116" t="s">
        <v>93</v>
      </c>
      <c r="G56" s="116" t="s">
        <v>93</v>
      </c>
      <c r="H56" s="116" t="s">
        <v>93</v>
      </c>
      <c r="I56" s="116" t="s">
        <v>93</v>
      </c>
      <c r="J56" s="116" t="s">
        <v>93</v>
      </c>
      <c r="K56" s="116" t="s">
        <v>93</v>
      </c>
      <c r="L56" s="116" t="s">
        <v>93</v>
      </c>
      <c r="M56" s="116" t="s">
        <v>93</v>
      </c>
      <c r="N56" s="116" t="s">
        <v>93</v>
      </c>
      <c r="O56" s="116" t="s">
        <v>93</v>
      </c>
      <c r="P56" s="75">
        <f t="shared" si="0"/>
        <v>0</v>
      </c>
      <c r="Q56" s="111">
        <v>49</v>
      </c>
      <c r="R56" s="112" t="s">
        <v>46</v>
      </c>
      <c r="S56" s="115" t="s">
        <v>13</v>
      </c>
    </row>
    <row r="57" spans="1:29" ht="15" customHeight="1" x14ac:dyDescent="0.25">
      <c r="A57" s="100">
        <v>50</v>
      </c>
      <c r="B57" s="108" t="s">
        <v>47</v>
      </c>
      <c r="C57" s="109" t="s">
        <v>13</v>
      </c>
      <c r="D57" s="116" t="s">
        <v>93</v>
      </c>
      <c r="E57" s="116" t="s">
        <v>93</v>
      </c>
      <c r="F57" s="116" t="s">
        <v>93</v>
      </c>
      <c r="G57" s="116" t="s">
        <v>93</v>
      </c>
      <c r="H57" s="116" t="s">
        <v>93</v>
      </c>
      <c r="I57" s="116" t="s">
        <v>93</v>
      </c>
      <c r="J57" s="116" t="s">
        <v>93</v>
      </c>
      <c r="K57" s="116" t="s">
        <v>93</v>
      </c>
      <c r="L57" s="116" t="s">
        <v>93</v>
      </c>
      <c r="M57" s="116" t="s">
        <v>93</v>
      </c>
      <c r="N57" s="116" t="s">
        <v>93</v>
      </c>
      <c r="O57" s="116" t="s">
        <v>93</v>
      </c>
      <c r="P57" s="75">
        <f t="shared" si="0"/>
        <v>0</v>
      </c>
      <c r="Q57" s="111">
        <v>50</v>
      </c>
      <c r="R57" s="112" t="s">
        <v>47</v>
      </c>
      <c r="S57" s="115" t="s">
        <v>13</v>
      </c>
    </row>
    <row r="58" spans="1:29" ht="15" customHeight="1" thickBot="1" x14ac:dyDescent="0.3">
      <c r="A58" s="100">
        <v>51</v>
      </c>
      <c r="B58" s="118" t="s">
        <v>48</v>
      </c>
      <c r="C58" s="119" t="s">
        <v>13</v>
      </c>
      <c r="D58" s="116" t="s">
        <v>93</v>
      </c>
      <c r="E58" s="116" t="s">
        <v>93</v>
      </c>
      <c r="F58" s="116" t="s">
        <v>93</v>
      </c>
      <c r="G58" s="116" t="s">
        <v>93</v>
      </c>
      <c r="H58" s="116" t="s">
        <v>93</v>
      </c>
      <c r="I58" s="116" t="s">
        <v>93</v>
      </c>
      <c r="J58" s="116" t="s">
        <v>93</v>
      </c>
      <c r="K58" s="116" t="s">
        <v>93</v>
      </c>
      <c r="L58" s="116" t="s">
        <v>93</v>
      </c>
      <c r="M58" s="116" t="s">
        <v>93</v>
      </c>
      <c r="N58" s="116" t="s">
        <v>93</v>
      </c>
      <c r="O58" s="116" t="s">
        <v>93</v>
      </c>
      <c r="P58" s="75">
        <f t="shared" si="0"/>
        <v>0</v>
      </c>
      <c r="Q58" s="120">
        <v>51</v>
      </c>
      <c r="R58" s="121" t="s">
        <v>48</v>
      </c>
      <c r="S58" s="116" t="s">
        <v>13</v>
      </c>
    </row>
    <row r="59" spans="1:29" ht="15" customHeight="1" x14ac:dyDescent="0.3">
      <c r="A59" s="122">
        <v>52</v>
      </c>
      <c r="B59" s="123" t="s">
        <v>49</v>
      </c>
      <c r="C59" s="124" t="s">
        <v>13</v>
      </c>
      <c r="D59" s="159" t="s">
        <v>94</v>
      </c>
      <c r="E59" s="159" t="s">
        <v>93</v>
      </c>
      <c r="F59" s="159" t="s">
        <v>93</v>
      </c>
      <c r="G59" s="159" t="s">
        <v>94</v>
      </c>
      <c r="H59" s="159" t="s">
        <v>93</v>
      </c>
      <c r="I59" s="159" t="s">
        <v>93</v>
      </c>
      <c r="J59" s="159" t="s">
        <v>94</v>
      </c>
      <c r="K59" s="159" t="s">
        <v>93</v>
      </c>
      <c r="L59" s="159" t="s">
        <v>93</v>
      </c>
      <c r="M59" s="159" t="s">
        <v>93</v>
      </c>
      <c r="N59" s="159" t="s">
        <v>93</v>
      </c>
      <c r="O59" s="159" t="s">
        <v>93</v>
      </c>
      <c r="P59" s="75">
        <f t="shared" si="0"/>
        <v>0</v>
      </c>
      <c r="Q59" s="125">
        <v>52</v>
      </c>
      <c r="R59" s="126" t="s">
        <v>49</v>
      </c>
      <c r="S59" s="127" t="s">
        <v>13</v>
      </c>
    </row>
    <row r="60" spans="1:29" ht="15" customHeight="1" x14ac:dyDescent="0.3">
      <c r="A60" s="122">
        <v>53</v>
      </c>
      <c r="B60" s="123" t="s">
        <v>50</v>
      </c>
      <c r="C60" s="124" t="s">
        <v>13</v>
      </c>
      <c r="D60" s="159" t="s">
        <v>93</v>
      </c>
      <c r="E60" s="159" t="s">
        <v>93</v>
      </c>
      <c r="F60" s="159" t="s">
        <v>93</v>
      </c>
      <c r="G60" s="159" t="s">
        <v>93</v>
      </c>
      <c r="H60" s="159" t="s">
        <v>93</v>
      </c>
      <c r="I60" s="159" t="s">
        <v>93</v>
      </c>
      <c r="J60" s="159" t="s">
        <v>93</v>
      </c>
      <c r="K60" s="159" t="s">
        <v>93</v>
      </c>
      <c r="L60" s="159" t="s">
        <v>93</v>
      </c>
      <c r="M60" s="159" t="s">
        <v>93</v>
      </c>
      <c r="N60" s="159" t="s">
        <v>93</v>
      </c>
      <c r="O60" s="159" t="s">
        <v>93</v>
      </c>
      <c r="P60" s="75">
        <f t="shared" si="0"/>
        <v>0</v>
      </c>
      <c r="Q60" s="128">
        <v>53</v>
      </c>
      <c r="R60" s="129" t="s">
        <v>50</v>
      </c>
      <c r="S60" s="127" t="s">
        <v>13</v>
      </c>
    </row>
    <row r="61" spans="1:29" ht="15" customHeight="1" x14ac:dyDescent="0.3">
      <c r="A61" s="122">
        <v>54</v>
      </c>
      <c r="B61" s="123" t="s">
        <v>51</v>
      </c>
      <c r="C61" s="124" t="s">
        <v>13</v>
      </c>
      <c r="D61" s="159" t="s">
        <v>93</v>
      </c>
      <c r="E61" s="159" t="s">
        <v>93</v>
      </c>
      <c r="F61" s="159" t="s">
        <v>93</v>
      </c>
      <c r="G61" s="159" t="s">
        <v>93</v>
      </c>
      <c r="H61" s="159" t="s">
        <v>93</v>
      </c>
      <c r="I61" s="159" t="s">
        <v>93</v>
      </c>
      <c r="J61" s="159" t="s">
        <v>93</v>
      </c>
      <c r="K61" s="159" t="s">
        <v>93</v>
      </c>
      <c r="L61" s="159" t="s">
        <v>93</v>
      </c>
      <c r="M61" s="159" t="s">
        <v>93</v>
      </c>
      <c r="N61" s="159" t="s">
        <v>93</v>
      </c>
      <c r="O61" s="159" t="s">
        <v>93</v>
      </c>
      <c r="P61" s="75">
        <f t="shared" si="0"/>
        <v>0</v>
      </c>
      <c r="Q61" s="128">
        <v>54</v>
      </c>
      <c r="R61" s="129" t="s">
        <v>51</v>
      </c>
      <c r="S61" s="127" t="s">
        <v>13</v>
      </c>
    </row>
    <row r="62" spans="1:29" ht="15" customHeight="1" x14ac:dyDescent="0.3">
      <c r="A62" s="122">
        <v>55</v>
      </c>
      <c r="B62" s="123" t="s">
        <v>52</v>
      </c>
      <c r="C62" s="124" t="s">
        <v>13</v>
      </c>
      <c r="D62" s="159" t="s">
        <v>93</v>
      </c>
      <c r="E62" s="159" t="s">
        <v>93</v>
      </c>
      <c r="F62" s="159" t="s">
        <v>93</v>
      </c>
      <c r="G62" s="159" t="s">
        <v>93</v>
      </c>
      <c r="H62" s="159" t="s">
        <v>93</v>
      </c>
      <c r="I62" s="159" t="s">
        <v>93</v>
      </c>
      <c r="J62" s="159" t="s">
        <v>93</v>
      </c>
      <c r="K62" s="159" t="s">
        <v>93</v>
      </c>
      <c r="L62" s="159" t="s">
        <v>93</v>
      </c>
      <c r="M62" s="159" t="s">
        <v>93</v>
      </c>
      <c r="N62" s="159" t="s">
        <v>93</v>
      </c>
      <c r="O62" s="159" t="s">
        <v>93</v>
      </c>
      <c r="P62" s="75">
        <f t="shared" si="0"/>
        <v>0</v>
      </c>
      <c r="Q62" s="128">
        <v>55</v>
      </c>
      <c r="R62" s="129" t="s">
        <v>52</v>
      </c>
      <c r="S62" s="127" t="s">
        <v>13</v>
      </c>
    </row>
    <row r="63" spans="1:29" ht="15" customHeight="1" x14ac:dyDescent="0.3">
      <c r="A63" s="122">
        <v>56</v>
      </c>
      <c r="B63" s="123" t="s">
        <v>53</v>
      </c>
      <c r="C63" s="124" t="s">
        <v>13</v>
      </c>
      <c r="D63" s="159" t="s">
        <v>93</v>
      </c>
      <c r="E63" s="159" t="s">
        <v>93</v>
      </c>
      <c r="F63" s="159" t="s">
        <v>93</v>
      </c>
      <c r="G63" s="159" t="s">
        <v>93</v>
      </c>
      <c r="H63" s="159" t="s">
        <v>93</v>
      </c>
      <c r="I63" s="159" t="s">
        <v>93</v>
      </c>
      <c r="J63" s="159" t="s">
        <v>93</v>
      </c>
      <c r="K63" s="159" t="s">
        <v>93</v>
      </c>
      <c r="L63" s="159" t="s">
        <v>93</v>
      </c>
      <c r="M63" s="159" t="s">
        <v>93</v>
      </c>
      <c r="N63" s="159" t="s">
        <v>93</v>
      </c>
      <c r="O63" s="159" t="s">
        <v>93</v>
      </c>
      <c r="P63" s="75">
        <f t="shared" si="0"/>
        <v>0</v>
      </c>
      <c r="Q63" s="128">
        <v>56</v>
      </c>
      <c r="R63" s="129" t="s">
        <v>53</v>
      </c>
      <c r="S63" s="127" t="s">
        <v>13</v>
      </c>
    </row>
    <row r="64" spans="1:29" ht="15" customHeight="1" x14ac:dyDescent="0.3">
      <c r="A64" s="122">
        <v>57</v>
      </c>
      <c r="B64" s="123" t="s">
        <v>54</v>
      </c>
      <c r="C64" s="124" t="s">
        <v>13</v>
      </c>
      <c r="D64" s="159" t="s">
        <v>93</v>
      </c>
      <c r="E64" s="159" t="s">
        <v>93</v>
      </c>
      <c r="F64" s="159" t="s">
        <v>93</v>
      </c>
      <c r="G64" s="159" t="s">
        <v>93</v>
      </c>
      <c r="H64" s="159" t="s">
        <v>93</v>
      </c>
      <c r="I64" s="159" t="s">
        <v>93</v>
      </c>
      <c r="J64" s="159" t="s">
        <v>93</v>
      </c>
      <c r="K64" s="159" t="s">
        <v>93</v>
      </c>
      <c r="L64" s="159" t="s">
        <v>93</v>
      </c>
      <c r="M64" s="159" t="s">
        <v>93</v>
      </c>
      <c r="N64" s="159" t="s">
        <v>93</v>
      </c>
      <c r="O64" s="159" t="s">
        <v>93</v>
      </c>
      <c r="P64" s="75">
        <f t="shared" si="0"/>
        <v>0</v>
      </c>
      <c r="Q64" s="128">
        <v>57</v>
      </c>
      <c r="R64" s="129" t="s">
        <v>54</v>
      </c>
      <c r="S64" s="127" t="s">
        <v>13</v>
      </c>
    </row>
    <row r="65" spans="1:19" ht="15" customHeight="1" x14ac:dyDescent="0.3">
      <c r="A65" s="122">
        <v>58</v>
      </c>
      <c r="B65" s="123" t="s">
        <v>55</v>
      </c>
      <c r="C65" s="124" t="s">
        <v>13</v>
      </c>
      <c r="D65" s="159" t="s">
        <v>93</v>
      </c>
      <c r="E65" s="159" t="s">
        <v>93</v>
      </c>
      <c r="F65" s="159" t="s">
        <v>93</v>
      </c>
      <c r="G65" s="159" t="s">
        <v>93</v>
      </c>
      <c r="H65" s="159" t="s">
        <v>93</v>
      </c>
      <c r="I65" s="159" t="s">
        <v>93</v>
      </c>
      <c r="J65" s="159" t="s">
        <v>93</v>
      </c>
      <c r="K65" s="159" t="s">
        <v>93</v>
      </c>
      <c r="L65" s="159" t="s">
        <v>93</v>
      </c>
      <c r="M65" s="159" t="s">
        <v>93</v>
      </c>
      <c r="N65" s="159" t="s">
        <v>93</v>
      </c>
      <c r="O65" s="159" t="s">
        <v>93</v>
      </c>
      <c r="P65" s="75">
        <f t="shared" si="0"/>
        <v>0</v>
      </c>
      <c r="Q65" s="128">
        <v>58</v>
      </c>
      <c r="R65" s="129" t="s">
        <v>55</v>
      </c>
      <c r="S65" s="127" t="s">
        <v>13</v>
      </c>
    </row>
    <row r="66" spans="1:19" ht="15" customHeight="1" x14ac:dyDescent="0.3">
      <c r="A66" s="122">
        <v>59</v>
      </c>
      <c r="B66" s="123" t="s">
        <v>56</v>
      </c>
      <c r="C66" s="124" t="s">
        <v>13</v>
      </c>
      <c r="D66" s="159" t="s">
        <v>94</v>
      </c>
      <c r="E66" s="159" t="s">
        <v>94</v>
      </c>
      <c r="F66" s="159" t="s">
        <v>94</v>
      </c>
      <c r="G66" s="159" t="s">
        <v>94</v>
      </c>
      <c r="H66" s="159" t="s">
        <v>94</v>
      </c>
      <c r="I66" s="159" t="s">
        <v>94</v>
      </c>
      <c r="J66" s="159" t="s">
        <v>94</v>
      </c>
      <c r="K66" s="159" t="s">
        <v>94</v>
      </c>
      <c r="L66" s="159" t="s">
        <v>94</v>
      </c>
      <c r="M66" s="159" t="s">
        <v>94</v>
      </c>
      <c r="N66" s="159" t="s">
        <v>94</v>
      </c>
      <c r="O66" s="159" t="s">
        <v>94</v>
      </c>
      <c r="P66" s="75">
        <f t="shared" si="0"/>
        <v>0</v>
      </c>
      <c r="Q66" s="128">
        <v>59</v>
      </c>
      <c r="R66" s="129" t="s">
        <v>56</v>
      </c>
      <c r="S66" s="127" t="s">
        <v>13</v>
      </c>
    </row>
    <row r="67" spans="1:19" ht="15" customHeight="1" x14ac:dyDescent="0.3">
      <c r="A67" s="122">
        <v>60</v>
      </c>
      <c r="B67" s="123" t="s">
        <v>57</v>
      </c>
      <c r="C67" s="124" t="s">
        <v>13</v>
      </c>
      <c r="D67" s="159" t="s">
        <v>94</v>
      </c>
      <c r="E67" s="159" t="s">
        <v>94</v>
      </c>
      <c r="F67" s="159" t="s">
        <v>94</v>
      </c>
      <c r="G67" s="159" t="s">
        <v>94</v>
      </c>
      <c r="H67" s="159" t="s">
        <v>94</v>
      </c>
      <c r="I67" s="159" t="s">
        <v>94</v>
      </c>
      <c r="J67" s="159" t="s">
        <v>94</v>
      </c>
      <c r="K67" s="159" t="s">
        <v>94</v>
      </c>
      <c r="L67" s="159" t="s">
        <v>94</v>
      </c>
      <c r="M67" s="159" t="s">
        <v>94</v>
      </c>
      <c r="N67" s="159" t="s">
        <v>94</v>
      </c>
      <c r="O67" s="159" t="s">
        <v>94</v>
      </c>
      <c r="P67" s="75">
        <f t="shared" si="0"/>
        <v>0</v>
      </c>
      <c r="Q67" s="128">
        <v>60</v>
      </c>
      <c r="R67" s="129" t="s">
        <v>57</v>
      </c>
      <c r="S67" s="127" t="s">
        <v>13</v>
      </c>
    </row>
    <row r="68" spans="1:19" ht="15" customHeight="1" x14ac:dyDescent="0.3">
      <c r="A68" s="122">
        <v>61</v>
      </c>
      <c r="B68" s="123" t="s">
        <v>58</v>
      </c>
      <c r="C68" s="124" t="s">
        <v>13</v>
      </c>
      <c r="D68" s="159" t="s">
        <v>93</v>
      </c>
      <c r="E68" s="159" t="s">
        <v>93</v>
      </c>
      <c r="F68" s="159" t="s">
        <v>93</v>
      </c>
      <c r="G68" s="159" t="s">
        <v>93</v>
      </c>
      <c r="H68" s="159" t="s">
        <v>93</v>
      </c>
      <c r="I68" s="159" t="s">
        <v>93</v>
      </c>
      <c r="J68" s="159" t="s">
        <v>93</v>
      </c>
      <c r="K68" s="159" t="s">
        <v>93</v>
      </c>
      <c r="L68" s="159" t="s">
        <v>93</v>
      </c>
      <c r="M68" s="159" t="s">
        <v>93</v>
      </c>
      <c r="N68" s="159" t="s">
        <v>93</v>
      </c>
      <c r="O68" s="159" t="s">
        <v>93</v>
      </c>
      <c r="P68" s="75">
        <f t="shared" si="0"/>
        <v>0</v>
      </c>
      <c r="Q68" s="128">
        <v>61</v>
      </c>
      <c r="R68" s="129" t="s">
        <v>58</v>
      </c>
      <c r="S68" s="127" t="s">
        <v>13</v>
      </c>
    </row>
    <row r="69" spans="1:19" ht="15" customHeight="1" x14ac:dyDescent="0.3">
      <c r="A69" s="122">
        <v>62</v>
      </c>
      <c r="B69" s="123" t="s">
        <v>59</v>
      </c>
      <c r="C69" s="124" t="s">
        <v>13</v>
      </c>
      <c r="D69" s="159" t="s">
        <v>94</v>
      </c>
      <c r="E69" s="159" t="s">
        <v>93</v>
      </c>
      <c r="F69" s="159" t="s">
        <v>93</v>
      </c>
      <c r="G69" s="159" t="s">
        <v>94</v>
      </c>
      <c r="H69" s="159" t="s">
        <v>93</v>
      </c>
      <c r="I69" s="159" t="s">
        <v>93</v>
      </c>
      <c r="J69" s="159" t="s">
        <v>94</v>
      </c>
      <c r="K69" s="159" t="s">
        <v>93</v>
      </c>
      <c r="L69" s="159" t="s">
        <v>93</v>
      </c>
      <c r="M69" s="159" t="s">
        <v>94</v>
      </c>
      <c r="N69" s="159" t="s">
        <v>93</v>
      </c>
      <c r="O69" s="159" t="s">
        <v>93</v>
      </c>
      <c r="P69" s="75">
        <f t="shared" si="0"/>
        <v>0</v>
      </c>
      <c r="Q69" s="128">
        <v>62</v>
      </c>
      <c r="R69" s="129" t="s">
        <v>59</v>
      </c>
      <c r="S69" s="127" t="s">
        <v>13</v>
      </c>
    </row>
    <row r="70" spans="1:19" ht="15" customHeight="1" x14ac:dyDescent="0.3">
      <c r="A70" s="122">
        <v>63</v>
      </c>
      <c r="B70" s="123" t="s">
        <v>60</v>
      </c>
      <c r="C70" s="124" t="s">
        <v>13</v>
      </c>
      <c r="D70" s="159" t="s">
        <v>93</v>
      </c>
      <c r="E70" s="159" t="s">
        <v>93</v>
      </c>
      <c r="F70" s="159" t="s">
        <v>93</v>
      </c>
      <c r="G70" s="159" t="s">
        <v>93</v>
      </c>
      <c r="H70" s="159" t="s">
        <v>93</v>
      </c>
      <c r="I70" s="159" t="s">
        <v>93</v>
      </c>
      <c r="J70" s="159" t="s">
        <v>93</v>
      </c>
      <c r="K70" s="159" t="s">
        <v>93</v>
      </c>
      <c r="L70" s="159" t="s">
        <v>93</v>
      </c>
      <c r="M70" s="159" t="s">
        <v>93</v>
      </c>
      <c r="N70" s="159" t="s">
        <v>93</v>
      </c>
      <c r="O70" s="159" t="s">
        <v>93</v>
      </c>
      <c r="P70" s="75">
        <f t="shared" si="0"/>
        <v>0</v>
      </c>
      <c r="Q70" s="128">
        <v>63</v>
      </c>
      <c r="R70" s="129" t="s">
        <v>60</v>
      </c>
      <c r="S70" s="127" t="s">
        <v>13</v>
      </c>
    </row>
    <row r="71" spans="1:19" ht="15" customHeight="1" x14ac:dyDescent="0.3">
      <c r="A71" s="122">
        <v>64</v>
      </c>
      <c r="B71" s="123" t="s">
        <v>61</v>
      </c>
      <c r="C71" s="124" t="s">
        <v>13</v>
      </c>
      <c r="D71" s="159" t="s">
        <v>94</v>
      </c>
      <c r="E71" s="159" t="s">
        <v>94</v>
      </c>
      <c r="F71" s="159" t="s">
        <v>94</v>
      </c>
      <c r="G71" s="159" t="s">
        <v>94</v>
      </c>
      <c r="H71" s="159" t="s">
        <v>94</v>
      </c>
      <c r="I71" s="159" t="s">
        <v>94</v>
      </c>
      <c r="J71" s="159" t="s">
        <v>94</v>
      </c>
      <c r="K71" s="159" t="s">
        <v>94</v>
      </c>
      <c r="L71" s="159" t="s">
        <v>94</v>
      </c>
      <c r="M71" s="159" t="s">
        <v>94</v>
      </c>
      <c r="N71" s="159" t="s">
        <v>94</v>
      </c>
      <c r="O71" s="159" t="s">
        <v>94</v>
      </c>
      <c r="P71" s="75">
        <f t="shared" si="0"/>
        <v>0</v>
      </c>
      <c r="Q71" s="128">
        <v>64</v>
      </c>
      <c r="R71" s="129" t="s">
        <v>61</v>
      </c>
      <c r="S71" s="127" t="s">
        <v>13</v>
      </c>
    </row>
    <row r="72" spans="1:19" ht="15" customHeight="1" x14ac:dyDescent="0.3">
      <c r="A72" s="122">
        <v>65</v>
      </c>
      <c r="B72" s="123" t="s">
        <v>62</v>
      </c>
      <c r="C72" s="124" t="s">
        <v>13</v>
      </c>
      <c r="D72" s="159" t="s">
        <v>94</v>
      </c>
      <c r="E72" s="159" t="s">
        <v>94</v>
      </c>
      <c r="F72" s="159" t="s">
        <v>94</v>
      </c>
      <c r="G72" s="159" t="s">
        <v>94</v>
      </c>
      <c r="H72" s="159" t="s">
        <v>94</v>
      </c>
      <c r="I72" s="159" t="s">
        <v>94</v>
      </c>
      <c r="J72" s="159" t="s">
        <v>94</v>
      </c>
      <c r="K72" s="159" t="s">
        <v>94</v>
      </c>
      <c r="L72" s="159" t="s">
        <v>94</v>
      </c>
      <c r="M72" s="159" t="s">
        <v>94</v>
      </c>
      <c r="N72" s="159" t="s">
        <v>94</v>
      </c>
      <c r="O72" s="159" t="s">
        <v>94</v>
      </c>
      <c r="P72" s="75">
        <f t="shared" si="0"/>
        <v>0</v>
      </c>
      <c r="Q72" s="128">
        <v>65</v>
      </c>
      <c r="R72" s="129" t="s">
        <v>62</v>
      </c>
      <c r="S72" s="127" t="s">
        <v>13</v>
      </c>
    </row>
    <row r="73" spans="1:19" ht="15" customHeight="1" x14ac:dyDescent="0.3">
      <c r="A73" s="122">
        <v>66</v>
      </c>
      <c r="B73" s="123" t="s">
        <v>63</v>
      </c>
      <c r="C73" s="124" t="s">
        <v>13</v>
      </c>
      <c r="D73" s="159" t="s">
        <v>93</v>
      </c>
      <c r="E73" s="159" t="s">
        <v>93</v>
      </c>
      <c r="F73" s="159" t="s">
        <v>93</v>
      </c>
      <c r="G73" s="159" t="s">
        <v>93</v>
      </c>
      <c r="H73" s="159" t="s">
        <v>93</v>
      </c>
      <c r="I73" s="159" t="s">
        <v>93</v>
      </c>
      <c r="J73" s="159" t="s">
        <v>93</v>
      </c>
      <c r="K73" s="159" t="s">
        <v>93</v>
      </c>
      <c r="L73" s="159" t="s">
        <v>93</v>
      </c>
      <c r="M73" s="159" t="s">
        <v>93</v>
      </c>
      <c r="N73" s="159" t="s">
        <v>93</v>
      </c>
      <c r="O73" s="159" t="s">
        <v>93</v>
      </c>
      <c r="P73" s="75">
        <f t="shared" ref="P73:P97" si="3">Q73-A73</f>
        <v>0</v>
      </c>
      <c r="Q73" s="128">
        <v>66</v>
      </c>
      <c r="R73" s="129" t="s">
        <v>63</v>
      </c>
      <c r="S73" s="127" t="s">
        <v>13</v>
      </c>
    </row>
    <row r="74" spans="1:19" ht="15" customHeight="1" x14ac:dyDescent="0.3">
      <c r="A74" s="122">
        <v>67</v>
      </c>
      <c r="B74" s="123" t="s">
        <v>64</v>
      </c>
      <c r="C74" s="124" t="s">
        <v>13</v>
      </c>
      <c r="D74" s="159" t="s">
        <v>94</v>
      </c>
      <c r="E74" s="159" t="s">
        <v>94</v>
      </c>
      <c r="F74" s="159" t="s">
        <v>94</v>
      </c>
      <c r="G74" s="159" t="s">
        <v>94</v>
      </c>
      <c r="H74" s="159" t="s">
        <v>94</v>
      </c>
      <c r="I74" s="159" t="s">
        <v>94</v>
      </c>
      <c r="J74" s="159" t="s">
        <v>94</v>
      </c>
      <c r="K74" s="159" t="s">
        <v>94</v>
      </c>
      <c r="L74" s="159" t="s">
        <v>94</v>
      </c>
      <c r="M74" s="159" t="s">
        <v>94</v>
      </c>
      <c r="N74" s="159" t="s">
        <v>94</v>
      </c>
      <c r="O74" s="159" t="s">
        <v>94</v>
      </c>
      <c r="P74" s="75">
        <f t="shared" si="3"/>
        <v>0</v>
      </c>
      <c r="Q74" s="128">
        <v>67</v>
      </c>
      <c r="R74" s="129" t="s">
        <v>64</v>
      </c>
      <c r="S74" s="127" t="s">
        <v>13</v>
      </c>
    </row>
    <row r="75" spans="1:19" ht="15" customHeight="1" x14ac:dyDescent="0.3">
      <c r="A75" s="122">
        <v>68</v>
      </c>
      <c r="B75" s="123" t="s">
        <v>65</v>
      </c>
      <c r="C75" s="124" t="s">
        <v>13</v>
      </c>
      <c r="D75" s="159" t="s">
        <v>93</v>
      </c>
      <c r="E75" s="159" t="s">
        <v>93</v>
      </c>
      <c r="F75" s="159" t="s">
        <v>93</v>
      </c>
      <c r="G75" s="159" t="s">
        <v>94</v>
      </c>
      <c r="H75" s="159" t="s">
        <v>93</v>
      </c>
      <c r="I75" s="159" t="s">
        <v>93</v>
      </c>
      <c r="J75" s="159" t="s">
        <v>94</v>
      </c>
      <c r="K75" s="159" t="s">
        <v>93</v>
      </c>
      <c r="L75" s="159" t="s">
        <v>93</v>
      </c>
      <c r="M75" s="159" t="s">
        <v>94</v>
      </c>
      <c r="N75" s="159" t="s">
        <v>93</v>
      </c>
      <c r="O75" s="159" t="s">
        <v>93</v>
      </c>
      <c r="P75" s="75">
        <f t="shared" si="3"/>
        <v>0</v>
      </c>
      <c r="Q75" s="128">
        <v>68</v>
      </c>
      <c r="R75" s="129" t="s">
        <v>65</v>
      </c>
      <c r="S75" s="127" t="s">
        <v>13</v>
      </c>
    </row>
    <row r="76" spans="1:19" ht="15" customHeight="1" x14ac:dyDescent="0.3">
      <c r="A76" s="122">
        <v>69</v>
      </c>
      <c r="B76" s="123" t="s">
        <v>66</v>
      </c>
      <c r="C76" s="124" t="s">
        <v>13</v>
      </c>
      <c r="D76" s="159" t="s">
        <v>94</v>
      </c>
      <c r="E76" s="159" t="s">
        <v>93</v>
      </c>
      <c r="F76" s="159" t="s">
        <v>93</v>
      </c>
      <c r="G76" s="159" t="s">
        <v>94</v>
      </c>
      <c r="H76" s="159" t="s">
        <v>93</v>
      </c>
      <c r="I76" s="159" t="s">
        <v>93</v>
      </c>
      <c r="J76" s="159" t="s">
        <v>93</v>
      </c>
      <c r="K76" s="159" t="s">
        <v>93</v>
      </c>
      <c r="L76" s="159" t="s">
        <v>93</v>
      </c>
      <c r="M76" s="159" t="s">
        <v>93</v>
      </c>
      <c r="N76" s="159" t="s">
        <v>93</v>
      </c>
      <c r="O76" s="159" t="s">
        <v>93</v>
      </c>
      <c r="P76" s="75">
        <f t="shared" si="3"/>
        <v>0</v>
      </c>
      <c r="Q76" s="128">
        <v>69</v>
      </c>
      <c r="R76" s="129" t="s">
        <v>66</v>
      </c>
      <c r="S76" s="127" t="s">
        <v>13</v>
      </c>
    </row>
    <row r="77" spans="1:19" ht="15" customHeight="1" x14ac:dyDescent="0.3">
      <c r="A77" s="122">
        <v>70</v>
      </c>
      <c r="B77" s="123" t="s">
        <v>67</v>
      </c>
      <c r="C77" s="124" t="s">
        <v>13</v>
      </c>
      <c r="D77" s="159" t="s">
        <v>93</v>
      </c>
      <c r="E77" s="159" t="s">
        <v>93</v>
      </c>
      <c r="F77" s="159" t="s">
        <v>93</v>
      </c>
      <c r="G77" s="159" t="s">
        <v>93</v>
      </c>
      <c r="H77" s="159" t="s">
        <v>93</v>
      </c>
      <c r="I77" s="159" t="s">
        <v>93</v>
      </c>
      <c r="J77" s="159" t="s">
        <v>93</v>
      </c>
      <c r="K77" s="159" t="s">
        <v>93</v>
      </c>
      <c r="L77" s="159" t="s">
        <v>93</v>
      </c>
      <c r="M77" s="159" t="s">
        <v>93</v>
      </c>
      <c r="N77" s="159" t="s">
        <v>93</v>
      </c>
      <c r="O77" s="159" t="s">
        <v>93</v>
      </c>
      <c r="P77" s="75">
        <f t="shared" si="3"/>
        <v>0</v>
      </c>
      <c r="Q77" s="128">
        <v>70</v>
      </c>
      <c r="R77" s="129" t="s">
        <v>67</v>
      </c>
      <c r="S77" s="127" t="s">
        <v>13</v>
      </c>
    </row>
    <row r="78" spans="1:19" ht="15" customHeight="1" x14ac:dyDescent="0.25">
      <c r="A78" s="101">
        <v>71</v>
      </c>
      <c r="B78" s="102" t="s">
        <v>68</v>
      </c>
      <c r="C78" s="103" t="s">
        <v>69</v>
      </c>
      <c r="D78" s="130">
        <v>4587</v>
      </c>
      <c r="E78" s="130">
        <v>36713</v>
      </c>
      <c r="F78" s="130">
        <v>11000</v>
      </c>
      <c r="G78" s="130">
        <v>4900</v>
      </c>
      <c r="H78" s="130">
        <v>2833</v>
      </c>
      <c r="I78" s="130">
        <v>7275</v>
      </c>
      <c r="J78" s="130">
        <v>7200</v>
      </c>
      <c r="K78" s="130">
        <v>43117</v>
      </c>
      <c r="L78" s="130">
        <v>19600</v>
      </c>
      <c r="M78" s="130">
        <v>7000</v>
      </c>
      <c r="N78" s="130">
        <v>7316</v>
      </c>
      <c r="O78" s="130">
        <v>9060</v>
      </c>
      <c r="P78" s="75">
        <f t="shared" si="3"/>
        <v>0</v>
      </c>
      <c r="Q78" s="131">
        <v>71</v>
      </c>
      <c r="R78" s="132" t="s">
        <v>68</v>
      </c>
      <c r="S78" s="133" t="s">
        <v>69</v>
      </c>
    </row>
    <row r="79" spans="1:19" ht="15.75" customHeight="1" x14ac:dyDescent="0.25">
      <c r="A79" s="101">
        <v>72</v>
      </c>
      <c r="B79" s="102" t="s">
        <v>70</v>
      </c>
      <c r="C79" s="103" t="s">
        <v>69</v>
      </c>
      <c r="D79" s="130">
        <v>7000</v>
      </c>
      <c r="E79" s="130">
        <v>17000</v>
      </c>
      <c r="F79" s="130">
        <v>6600</v>
      </c>
      <c r="G79" s="130">
        <v>5700</v>
      </c>
      <c r="H79" s="130">
        <v>2700</v>
      </c>
      <c r="I79" s="130">
        <v>2800</v>
      </c>
      <c r="J79" s="130">
        <v>6800</v>
      </c>
      <c r="K79" s="130">
        <v>6900</v>
      </c>
      <c r="L79" s="130">
        <v>4000</v>
      </c>
      <c r="M79" s="130">
        <v>2750</v>
      </c>
      <c r="N79" s="130">
        <v>1200</v>
      </c>
      <c r="O79" s="130">
        <v>2500</v>
      </c>
      <c r="P79" s="75">
        <f t="shared" si="3"/>
        <v>0</v>
      </c>
      <c r="Q79" s="131">
        <v>72</v>
      </c>
      <c r="R79" s="132" t="s">
        <v>70</v>
      </c>
      <c r="S79" s="133" t="s">
        <v>69</v>
      </c>
    </row>
    <row r="80" spans="1:19" ht="13.5" customHeight="1" x14ac:dyDescent="0.25">
      <c r="A80" s="101">
        <v>73</v>
      </c>
      <c r="B80" s="102" t="s">
        <v>71</v>
      </c>
      <c r="C80" s="104" t="s">
        <v>72</v>
      </c>
      <c r="D80" s="130">
        <v>11033</v>
      </c>
      <c r="E80" s="130">
        <v>6713</v>
      </c>
      <c r="F80" s="130">
        <v>6300</v>
      </c>
      <c r="G80" s="130">
        <v>8280</v>
      </c>
      <c r="H80" s="130">
        <v>7067</v>
      </c>
      <c r="I80" s="130">
        <v>10350</v>
      </c>
      <c r="J80" s="130">
        <v>5600</v>
      </c>
      <c r="K80" s="130">
        <v>5883</v>
      </c>
      <c r="L80" s="130">
        <v>4100</v>
      </c>
      <c r="M80" s="130">
        <v>16980</v>
      </c>
      <c r="N80" s="130">
        <v>11620</v>
      </c>
      <c r="O80" s="130">
        <v>9100</v>
      </c>
      <c r="P80" s="75">
        <f t="shared" si="3"/>
        <v>0</v>
      </c>
      <c r="Q80" s="131">
        <v>73</v>
      </c>
      <c r="R80" s="132" t="s">
        <v>71</v>
      </c>
      <c r="S80" s="133" t="s">
        <v>72</v>
      </c>
    </row>
    <row r="81" spans="1:30" ht="14.25" customHeight="1" x14ac:dyDescent="0.25">
      <c r="A81" s="101">
        <v>74</v>
      </c>
      <c r="B81" s="102" t="s">
        <v>73</v>
      </c>
      <c r="C81" s="104" t="s">
        <v>72</v>
      </c>
      <c r="D81" s="130">
        <v>2407</v>
      </c>
      <c r="E81" s="130">
        <v>2046</v>
      </c>
      <c r="F81" s="130">
        <v>1300</v>
      </c>
      <c r="G81" s="130">
        <v>1780</v>
      </c>
      <c r="H81" s="130">
        <v>2433</v>
      </c>
      <c r="I81" s="130">
        <v>4025</v>
      </c>
      <c r="J81" s="130">
        <v>3500</v>
      </c>
      <c r="K81" s="130">
        <v>2058</v>
      </c>
      <c r="L81" s="130">
        <v>2820</v>
      </c>
      <c r="M81" s="130">
        <v>5682</v>
      </c>
      <c r="N81" s="130">
        <v>2302</v>
      </c>
      <c r="O81" s="130">
        <v>3260</v>
      </c>
      <c r="P81" s="75">
        <f t="shared" si="3"/>
        <v>0</v>
      </c>
      <c r="Q81" s="131">
        <v>74</v>
      </c>
      <c r="R81" s="132" t="s">
        <v>73</v>
      </c>
      <c r="S81" s="133" t="s">
        <v>72</v>
      </c>
    </row>
    <row r="82" spans="1:30" ht="12" customHeight="1" x14ac:dyDescent="0.25">
      <c r="A82" s="101">
        <v>75</v>
      </c>
      <c r="B82" s="102" t="s">
        <v>74</v>
      </c>
      <c r="C82" s="104" t="s">
        <v>72</v>
      </c>
      <c r="D82" s="134"/>
      <c r="E82" s="134"/>
      <c r="F82" s="134"/>
      <c r="G82" s="134"/>
      <c r="H82" s="134"/>
      <c r="I82" s="134"/>
      <c r="J82" s="134"/>
      <c r="K82" s="134"/>
      <c r="L82" s="134"/>
      <c r="M82" s="134"/>
      <c r="N82" s="134"/>
      <c r="O82" s="134"/>
      <c r="P82" s="75">
        <f t="shared" si="3"/>
        <v>0</v>
      </c>
      <c r="Q82" s="135">
        <v>75</v>
      </c>
      <c r="R82" s="136" t="s">
        <v>74</v>
      </c>
      <c r="S82" s="137" t="s">
        <v>72</v>
      </c>
    </row>
    <row r="83" spans="1:30" ht="17.25" customHeight="1" x14ac:dyDescent="0.3">
      <c r="A83" s="100">
        <v>76</v>
      </c>
      <c r="B83" s="138" t="s">
        <v>75</v>
      </c>
      <c r="C83" s="139" t="s">
        <v>76</v>
      </c>
      <c r="D83" s="140">
        <v>290</v>
      </c>
      <c r="E83" s="140">
        <v>173</v>
      </c>
      <c r="F83" s="140">
        <v>495</v>
      </c>
      <c r="G83" s="140">
        <v>1243</v>
      </c>
      <c r="H83" s="140">
        <v>291</v>
      </c>
      <c r="I83" s="140">
        <v>734.72000000000014</v>
      </c>
      <c r="J83" s="140">
        <v>937.38666666666677</v>
      </c>
      <c r="K83" s="140">
        <v>492</v>
      </c>
      <c r="L83" s="140">
        <v>743</v>
      </c>
      <c r="M83" s="140">
        <v>347</v>
      </c>
      <c r="N83" s="140">
        <v>286.93333333333322</v>
      </c>
      <c r="O83" s="140">
        <v>0</v>
      </c>
      <c r="P83" s="75">
        <f t="shared" si="3"/>
        <v>0</v>
      </c>
      <c r="Q83" s="141">
        <v>76</v>
      </c>
      <c r="R83" s="142" t="s">
        <v>75</v>
      </c>
      <c r="S83" s="143" t="s">
        <v>76</v>
      </c>
    </row>
    <row r="84" spans="1:30" ht="20.25" customHeight="1" x14ac:dyDescent="0.3">
      <c r="A84" s="100">
        <v>77</v>
      </c>
      <c r="B84" s="138" t="s">
        <v>77</v>
      </c>
      <c r="C84" s="139" t="s">
        <v>76</v>
      </c>
      <c r="D84" s="140">
        <v>363</v>
      </c>
      <c r="E84" s="140">
        <v>413</v>
      </c>
      <c r="F84" s="140">
        <v>650</v>
      </c>
      <c r="G84" s="140">
        <v>751</v>
      </c>
      <c r="H84" s="140">
        <v>461</v>
      </c>
      <c r="I84" s="140">
        <v>256</v>
      </c>
      <c r="J84" s="140">
        <v>633.1733333333334</v>
      </c>
      <c r="K84" s="140">
        <v>342</v>
      </c>
      <c r="L84" s="140">
        <v>194</v>
      </c>
      <c r="M84" s="140">
        <v>211</v>
      </c>
      <c r="N84" s="140">
        <v>363.94666666666666</v>
      </c>
      <c r="O84" s="140">
        <v>0</v>
      </c>
      <c r="P84" s="75">
        <f t="shared" si="3"/>
        <v>0</v>
      </c>
      <c r="Q84" s="141">
        <v>77</v>
      </c>
      <c r="R84" s="142" t="s">
        <v>77</v>
      </c>
      <c r="S84" s="143" t="s">
        <v>76</v>
      </c>
    </row>
    <row r="85" spans="1:30" ht="21" customHeight="1" x14ac:dyDescent="0.3">
      <c r="A85" s="100">
        <v>78</v>
      </c>
      <c r="B85" s="138" t="s">
        <v>78</v>
      </c>
      <c r="C85" s="139" t="s">
        <v>76</v>
      </c>
      <c r="D85" s="140">
        <v>208</v>
      </c>
      <c r="E85" s="140">
        <v>579</v>
      </c>
      <c r="F85" s="140">
        <v>229</v>
      </c>
      <c r="G85" s="140">
        <v>127</v>
      </c>
      <c r="H85" s="140">
        <v>362</v>
      </c>
      <c r="I85" s="140">
        <v>311.89333333333337</v>
      </c>
      <c r="J85" s="140">
        <v>907.09333333333359</v>
      </c>
      <c r="K85" s="140">
        <v>172</v>
      </c>
      <c r="L85" s="140">
        <v>72</v>
      </c>
      <c r="M85" s="140">
        <v>237</v>
      </c>
      <c r="N85" s="140">
        <v>209.49333333333331</v>
      </c>
      <c r="O85" s="140">
        <v>0</v>
      </c>
      <c r="P85" s="75">
        <f t="shared" si="3"/>
        <v>0</v>
      </c>
      <c r="Q85" s="141">
        <v>78</v>
      </c>
      <c r="R85" s="142" t="s">
        <v>78</v>
      </c>
      <c r="S85" s="143" t="s">
        <v>76</v>
      </c>
    </row>
    <row r="86" spans="1:30" ht="19.5" customHeight="1" x14ac:dyDescent="0.3">
      <c r="A86" s="100">
        <v>79</v>
      </c>
      <c r="B86" s="138" t="s">
        <v>79</v>
      </c>
      <c r="C86" s="139" t="s">
        <v>76</v>
      </c>
      <c r="D86" s="140">
        <v>953</v>
      </c>
      <c r="E86" s="140">
        <v>1222</v>
      </c>
      <c r="F86" s="140">
        <v>1555</v>
      </c>
      <c r="G86" s="140">
        <v>2213</v>
      </c>
      <c r="H86" s="140">
        <v>1167.04</v>
      </c>
      <c r="I86" s="140">
        <v>1438.2933333333333</v>
      </c>
      <c r="J86" s="140">
        <v>2621.0133333333338</v>
      </c>
      <c r="K86" s="140">
        <v>1049</v>
      </c>
      <c r="L86" s="140">
        <v>771</v>
      </c>
      <c r="M86" s="140">
        <v>981</v>
      </c>
      <c r="N86" s="140">
        <v>919.25333333333322</v>
      </c>
      <c r="O86" s="140">
        <v>0</v>
      </c>
      <c r="P86" s="75">
        <f t="shared" si="3"/>
        <v>0</v>
      </c>
      <c r="Q86" s="141">
        <v>79</v>
      </c>
      <c r="R86" s="142" t="s">
        <v>79</v>
      </c>
      <c r="S86" s="143" t="s">
        <v>76</v>
      </c>
    </row>
    <row r="87" spans="1:30" ht="20.25" customHeight="1" x14ac:dyDescent="0.3">
      <c r="A87" s="100">
        <v>80</v>
      </c>
      <c r="B87" s="138" t="s">
        <v>80</v>
      </c>
      <c r="C87" s="144" t="s">
        <v>13</v>
      </c>
      <c r="D87" s="140" t="s">
        <v>93</v>
      </c>
      <c r="E87" s="140" t="s">
        <v>93</v>
      </c>
      <c r="F87" s="140" t="s">
        <v>93</v>
      </c>
      <c r="G87" s="140" t="s">
        <v>93</v>
      </c>
      <c r="H87" s="140" t="s">
        <v>93</v>
      </c>
      <c r="I87" s="140" t="s">
        <v>93</v>
      </c>
      <c r="J87" s="140" t="s">
        <v>93</v>
      </c>
      <c r="K87" s="140" t="s">
        <v>93</v>
      </c>
      <c r="L87" s="140" t="s">
        <v>93</v>
      </c>
      <c r="M87" s="140" t="s">
        <v>93</v>
      </c>
      <c r="N87" s="140" t="s">
        <v>93</v>
      </c>
      <c r="O87" s="140">
        <v>0</v>
      </c>
      <c r="P87" s="75">
        <f t="shared" si="3"/>
        <v>0</v>
      </c>
      <c r="Q87" s="141">
        <v>80</v>
      </c>
      <c r="R87" s="142" t="s">
        <v>80</v>
      </c>
      <c r="S87" s="143" t="s">
        <v>13</v>
      </c>
    </row>
    <row r="88" spans="1:30" ht="18.75" customHeight="1" x14ac:dyDescent="0.3">
      <c r="A88" s="100">
        <v>81</v>
      </c>
      <c r="B88" s="145" t="s">
        <v>106</v>
      </c>
      <c r="C88" s="146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75">
        <f t="shared" si="3"/>
        <v>0</v>
      </c>
      <c r="Q88" s="141">
        <v>81</v>
      </c>
      <c r="R88" s="142" t="s">
        <v>106</v>
      </c>
      <c r="S88" s="143"/>
    </row>
    <row r="89" spans="1:30" ht="19.5" customHeight="1" x14ac:dyDescent="0.3">
      <c r="A89" s="100">
        <v>82</v>
      </c>
      <c r="B89" s="147" t="s">
        <v>107</v>
      </c>
      <c r="C89" s="148" t="s">
        <v>108</v>
      </c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75">
        <f t="shared" si="3"/>
        <v>0</v>
      </c>
      <c r="Q89" s="141">
        <v>82</v>
      </c>
      <c r="R89" s="142" t="s">
        <v>107</v>
      </c>
      <c r="S89" s="143" t="s">
        <v>108</v>
      </c>
    </row>
    <row r="90" spans="1:30" ht="21.75" customHeight="1" x14ac:dyDescent="0.3">
      <c r="A90" s="100">
        <v>83</v>
      </c>
      <c r="B90" s="149" t="s">
        <v>109</v>
      </c>
      <c r="C90" s="150" t="s">
        <v>108</v>
      </c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75">
        <f t="shared" si="3"/>
        <v>0</v>
      </c>
      <c r="Q90" s="141">
        <v>83</v>
      </c>
      <c r="R90" s="142" t="s">
        <v>109</v>
      </c>
      <c r="S90" s="143" t="s">
        <v>108</v>
      </c>
    </row>
    <row r="91" spans="1:30" ht="15" customHeight="1" x14ac:dyDescent="0.3">
      <c r="A91" s="151"/>
      <c r="B91" s="82"/>
      <c r="C91" s="83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75">
        <f t="shared" si="3"/>
        <v>0</v>
      </c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</row>
    <row r="92" spans="1:30" ht="15" customHeight="1" x14ac:dyDescent="0.3">
      <c r="A92" s="326"/>
      <c r="B92" s="326"/>
      <c r="C92" s="326"/>
      <c r="D92" s="326"/>
      <c r="E92" s="326"/>
      <c r="F92" s="326"/>
      <c r="G92" s="326"/>
      <c r="H92" s="326"/>
      <c r="I92" s="326"/>
      <c r="J92" s="326"/>
      <c r="K92" s="326"/>
      <c r="L92" s="326"/>
      <c r="M92" s="153"/>
      <c r="N92" s="153"/>
      <c r="O92" s="75"/>
      <c r="P92" s="75">
        <f t="shared" si="3"/>
        <v>0</v>
      </c>
      <c r="Q92" s="152"/>
      <c r="R92" s="152"/>
      <c r="S92" s="152"/>
      <c r="T92" s="152"/>
      <c r="U92" s="152"/>
      <c r="V92" s="152"/>
      <c r="W92" s="152"/>
      <c r="X92" s="152"/>
      <c r="Y92" s="152"/>
      <c r="Z92" s="152"/>
      <c r="AA92" s="152"/>
      <c r="AB92" s="152"/>
      <c r="AC92" s="152"/>
      <c r="AD92" s="152"/>
    </row>
    <row r="93" spans="1:30" ht="15" customHeight="1" x14ac:dyDescent="0.25">
      <c r="A93" s="75"/>
      <c r="B93" s="85"/>
      <c r="C93" s="86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75">
        <f t="shared" si="3"/>
        <v>0</v>
      </c>
    </row>
    <row r="94" spans="1:30" ht="15" customHeight="1" x14ac:dyDescent="0.25">
      <c r="A94" s="75"/>
      <c r="B94" s="85"/>
      <c r="C94" s="86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75">
        <f t="shared" si="3"/>
        <v>0</v>
      </c>
    </row>
    <row r="95" spans="1:30" ht="15" customHeight="1" x14ac:dyDescent="0.25">
      <c r="A95" s="75"/>
      <c r="B95" s="85"/>
      <c r="C95" s="86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75">
        <f t="shared" si="3"/>
        <v>0</v>
      </c>
    </row>
    <row r="96" spans="1:30" ht="15" customHeight="1" x14ac:dyDescent="0.25">
      <c r="A96" s="75"/>
      <c r="B96" s="85"/>
      <c r="C96" s="86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75">
        <f t="shared" si="3"/>
        <v>0</v>
      </c>
    </row>
    <row r="97" spans="2:16" s="75" customFormat="1" ht="15" customHeight="1" x14ac:dyDescent="0.25">
      <c r="B97" s="85"/>
      <c r="C97" s="86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75">
        <f t="shared" si="3"/>
        <v>0</v>
      </c>
    </row>
    <row r="98" spans="2:16" s="75" customFormat="1" ht="15" customHeight="1" x14ac:dyDescent="0.25">
      <c r="B98" s="85"/>
      <c r="C98" s="86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</row>
    <row r="99" spans="2:16" s="75" customFormat="1" ht="15" customHeight="1" x14ac:dyDescent="0.25">
      <c r="B99" s="85"/>
      <c r="C99" s="86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</row>
    <row r="100" spans="2:16" s="75" customFormat="1" ht="15" customHeight="1" x14ac:dyDescent="0.25">
      <c r="B100" s="85"/>
      <c r="C100" s="86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</row>
    <row r="101" spans="2:16" s="75" customFormat="1" ht="15" customHeight="1" x14ac:dyDescent="0.25">
      <c r="B101" s="85"/>
      <c r="C101" s="86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</row>
    <row r="102" spans="2:16" s="75" customFormat="1" ht="15" customHeight="1" x14ac:dyDescent="0.25">
      <c r="B102" s="85"/>
      <c r="C102" s="86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</row>
    <row r="103" spans="2:16" s="75" customFormat="1" ht="15" customHeight="1" x14ac:dyDescent="0.25">
      <c r="B103" s="85"/>
      <c r="C103" s="86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</row>
    <row r="104" spans="2:16" s="75" customFormat="1" ht="15" customHeight="1" x14ac:dyDescent="0.25">
      <c r="B104" s="85"/>
      <c r="C104" s="86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</row>
    <row r="105" spans="2:16" s="75" customFormat="1" ht="15" customHeight="1" x14ac:dyDescent="0.25">
      <c r="B105" s="85"/>
      <c r="C105" s="86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</row>
    <row r="106" spans="2:16" s="75" customFormat="1" ht="15" customHeight="1" x14ac:dyDescent="0.25">
      <c r="B106" s="85"/>
      <c r="C106" s="86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</row>
    <row r="107" spans="2:16" s="75" customFormat="1" ht="15" customHeight="1" x14ac:dyDescent="0.25">
      <c r="B107" s="85"/>
      <c r="C107" s="86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</row>
    <row r="108" spans="2:16" s="75" customFormat="1" ht="15" customHeight="1" x14ac:dyDescent="0.25">
      <c r="B108" s="85"/>
      <c r="C108" s="86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</row>
    <row r="109" spans="2:16" s="75" customFormat="1" ht="15" customHeight="1" x14ac:dyDescent="0.25">
      <c r="B109" s="85"/>
      <c r="C109" s="86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</row>
    <row r="110" spans="2:16" s="75" customFormat="1" ht="15" customHeight="1" x14ac:dyDescent="0.25">
      <c r="B110" s="85"/>
      <c r="C110" s="86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</row>
    <row r="111" spans="2:16" s="75" customFormat="1" ht="15" customHeight="1" x14ac:dyDescent="0.25">
      <c r="B111" s="85"/>
      <c r="C111" s="86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</row>
    <row r="112" spans="2:16" s="75" customFormat="1" ht="15" customHeight="1" x14ac:dyDescent="0.25">
      <c r="B112" s="85"/>
      <c r="C112" s="86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</row>
    <row r="113" spans="2:15" s="75" customFormat="1" ht="15" customHeight="1" x14ac:dyDescent="0.25">
      <c r="B113" s="85"/>
      <c r="C113" s="86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</row>
    <row r="114" spans="2:15" s="75" customFormat="1" ht="15" customHeight="1" x14ac:dyDescent="0.25">
      <c r="B114" s="85"/>
      <c r="C114" s="86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</row>
    <row r="115" spans="2:15" s="75" customFormat="1" ht="15" customHeight="1" x14ac:dyDescent="0.25">
      <c r="B115" s="85"/>
      <c r="C115" s="86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</row>
    <row r="116" spans="2:15" s="75" customFormat="1" ht="15" customHeight="1" x14ac:dyDescent="0.25">
      <c r="B116" s="85"/>
      <c r="C116" s="86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</row>
    <row r="117" spans="2:15" ht="15" customHeight="1" x14ac:dyDescent="0.25"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</row>
    <row r="118" spans="2:15" ht="15" customHeight="1" x14ac:dyDescent="0.25"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</row>
    <row r="119" spans="2:15" ht="15" customHeight="1" x14ac:dyDescent="0.25"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</row>
    <row r="120" spans="2:15" ht="18" customHeight="1" x14ac:dyDescent="0.25"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</row>
    <row r="121" spans="2:15" ht="18" customHeight="1" x14ac:dyDescent="0.25"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</row>
    <row r="122" spans="2:15" ht="18" customHeight="1" x14ac:dyDescent="0.25"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</row>
    <row r="123" spans="2:15" ht="18" customHeight="1" x14ac:dyDescent="0.25"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</row>
    <row r="124" spans="2:15" ht="18" customHeight="1" x14ac:dyDescent="0.25"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</row>
    <row r="125" spans="2:15" ht="18" customHeight="1" x14ac:dyDescent="0.25"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</row>
    <row r="126" spans="2:15" ht="18" customHeight="1" x14ac:dyDescent="0.25"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</row>
    <row r="127" spans="2:15" ht="18" customHeight="1" x14ac:dyDescent="0.25"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</row>
    <row r="128" spans="2:15" ht="18" customHeight="1" x14ac:dyDescent="0.25"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</row>
    <row r="129" spans="4:15" ht="18" customHeight="1" x14ac:dyDescent="0.25"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</row>
    <row r="130" spans="4:15" ht="18" customHeight="1" x14ac:dyDescent="0.25"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</row>
    <row r="131" spans="4:15" ht="18" customHeight="1" x14ac:dyDescent="0.25"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</row>
    <row r="132" spans="4:15" ht="18" customHeight="1" x14ac:dyDescent="0.25"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</row>
    <row r="133" spans="4:15" ht="18" customHeight="1" x14ac:dyDescent="0.25"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</row>
    <row r="134" spans="4:15" ht="18" customHeight="1" x14ac:dyDescent="0.25"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</row>
    <row r="135" spans="4:15" ht="18" customHeight="1" x14ac:dyDescent="0.25"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</row>
    <row r="136" spans="4:15" ht="18" customHeight="1" x14ac:dyDescent="0.25"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</row>
    <row r="137" spans="4:15" ht="18" customHeight="1" x14ac:dyDescent="0.25"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</row>
    <row r="138" spans="4:15" ht="18" customHeight="1" x14ac:dyDescent="0.25"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</row>
    <row r="139" spans="4:15" ht="18" customHeight="1" x14ac:dyDescent="0.25"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</row>
    <row r="140" spans="4:15" ht="18" customHeight="1" x14ac:dyDescent="0.25"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</row>
    <row r="141" spans="4:15" ht="18" customHeight="1" x14ac:dyDescent="0.25"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</row>
    <row r="142" spans="4:15" ht="18" customHeight="1" x14ac:dyDescent="0.25"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</row>
    <row r="143" spans="4:15" ht="18" customHeight="1" x14ac:dyDescent="0.25"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</row>
    <row r="144" spans="4:15" ht="18" customHeight="1" x14ac:dyDescent="0.25"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</row>
    <row r="145" spans="4:15" ht="18" customHeight="1" x14ac:dyDescent="0.25"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</row>
    <row r="146" spans="4:15" ht="18" customHeight="1" x14ac:dyDescent="0.25"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</row>
    <row r="147" spans="4:15" ht="18" customHeight="1" x14ac:dyDescent="0.25"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</row>
    <row r="148" spans="4:15" ht="18" customHeight="1" x14ac:dyDescent="0.25"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</row>
    <row r="149" spans="4:15" ht="18" customHeight="1" x14ac:dyDescent="0.25"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</row>
    <row r="150" spans="4:15" ht="18" customHeight="1" x14ac:dyDescent="0.25"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</row>
    <row r="151" spans="4:15" ht="18" customHeight="1" x14ac:dyDescent="0.25"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</row>
    <row r="152" spans="4:15" ht="18" customHeight="1" x14ac:dyDescent="0.25"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</row>
    <row r="153" spans="4:15" ht="18" customHeight="1" x14ac:dyDescent="0.25"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</row>
    <row r="154" spans="4:15" ht="18" customHeight="1" x14ac:dyDescent="0.25"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</row>
    <row r="155" spans="4:15" ht="18" customHeight="1" x14ac:dyDescent="0.25"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</row>
    <row r="156" spans="4:15" ht="18" customHeight="1" x14ac:dyDescent="0.25"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</row>
    <row r="157" spans="4:15" ht="18" customHeight="1" x14ac:dyDescent="0.25"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</row>
    <row r="158" spans="4:15" ht="18" customHeight="1" x14ac:dyDescent="0.25"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</row>
    <row r="159" spans="4:15" ht="18" customHeight="1" x14ac:dyDescent="0.25"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</row>
    <row r="160" spans="4:15" ht="18" customHeight="1" x14ac:dyDescent="0.25"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</row>
    <row r="161" spans="4:15" ht="18" customHeight="1" x14ac:dyDescent="0.25"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</row>
    <row r="162" spans="4:15" ht="18" customHeight="1" x14ac:dyDescent="0.25"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</row>
    <row r="163" spans="4:15" ht="18" customHeight="1" x14ac:dyDescent="0.25"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</row>
    <row r="164" spans="4:15" ht="18" customHeight="1" x14ac:dyDescent="0.25"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</row>
    <row r="165" spans="4:15" ht="18" customHeight="1" x14ac:dyDescent="0.25"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</row>
    <row r="166" spans="4:15" ht="18" customHeight="1" x14ac:dyDescent="0.25"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</row>
    <row r="167" spans="4:15" ht="18" customHeight="1" x14ac:dyDescent="0.25"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</row>
    <row r="168" spans="4:15" ht="18" customHeight="1" x14ac:dyDescent="0.25"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</row>
    <row r="169" spans="4:15" ht="18" customHeight="1" x14ac:dyDescent="0.25"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</row>
    <row r="170" spans="4:15" ht="18" customHeight="1" x14ac:dyDescent="0.3"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</row>
    <row r="171" spans="4:15" ht="18" customHeight="1" x14ac:dyDescent="0.3"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</row>
    <row r="172" spans="4:15" ht="18" customHeight="1" x14ac:dyDescent="0.3"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</row>
    <row r="173" spans="4:15" ht="18" customHeight="1" x14ac:dyDescent="0.3"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</row>
    <row r="174" spans="4:15" ht="18" customHeight="1" x14ac:dyDescent="0.3"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</row>
    <row r="175" spans="4:15" ht="18" customHeight="1" x14ac:dyDescent="0.3"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</row>
    <row r="176" spans="4:15" ht="18" customHeight="1" x14ac:dyDescent="0.3"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</row>
    <row r="177" spans="4:15" ht="18" customHeight="1" x14ac:dyDescent="0.3"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</row>
    <row r="178" spans="4:15" ht="18" customHeight="1" x14ac:dyDescent="0.3"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</row>
    <row r="179" spans="4:15" ht="18" customHeight="1" x14ac:dyDescent="0.3"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</row>
    <row r="180" spans="4:15" ht="18" customHeight="1" x14ac:dyDescent="0.3"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</row>
    <row r="181" spans="4:15" ht="18" customHeight="1" x14ac:dyDescent="0.3"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</row>
    <row r="182" spans="4:15" ht="18" customHeight="1" x14ac:dyDescent="0.3"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</row>
    <row r="183" spans="4:15" ht="18" customHeight="1" x14ac:dyDescent="0.3"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</row>
    <row r="184" spans="4:15" ht="18" customHeight="1" x14ac:dyDescent="0.3"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</row>
    <row r="185" spans="4:15" ht="18" customHeight="1" x14ac:dyDescent="0.3"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</row>
    <row r="186" spans="4:15" ht="18" customHeight="1" x14ac:dyDescent="0.3"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</row>
    <row r="187" spans="4:15" ht="18" customHeight="1" x14ac:dyDescent="0.3"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</row>
    <row r="188" spans="4:15" ht="18" customHeight="1" x14ac:dyDescent="0.3"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</row>
    <row r="189" spans="4:15" ht="18" customHeight="1" x14ac:dyDescent="0.3"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</row>
    <row r="190" spans="4:15" ht="18" customHeight="1" x14ac:dyDescent="0.3"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</row>
    <row r="191" spans="4:15" ht="18" customHeight="1" x14ac:dyDescent="0.3"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</row>
    <row r="192" spans="4:15" ht="18" customHeight="1" x14ac:dyDescent="0.3"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</row>
    <row r="193" spans="4:15" ht="18" customHeight="1" x14ac:dyDescent="0.3"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</row>
    <row r="194" spans="4:15" ht="18" customHeight="1" x14ac:dyDescent="0.3"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</row>
    <row r="195" spans="4:15" ht="18" customHeight="1" x14ac:dyDescent="0.3"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</row>
    <row r="196" spans="4:15" ht="18" customHeight="1" x14ac:dyDescent="0.3"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</row>
    <row r="197" spans="4:15" ht="18" customHeight="1" x14ac:dyDescent="0.3"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</row>
    <row r="198" spans="4:15" ht="18" customHeight="1" x14ac:dyDescent="0.3"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</row>
    <row r="199" spans="4:15" ht="18" customHeight="1" x14ac:dyDescent="0.3"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</row>
    <row r="200" spans="4:15" ht="18" customHeight="1" x14ac:dyDescent="0.3"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</row>
    <row r="201" spans="4:15" ht="18" customHeight="1" x14ac:dyDescent="0.3"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</row>
    <row r="202" spans="4:15" ht="18" customHeight="1" x14ac:dyDescent="0.3"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</row>
    <row r="203" spans="4:15" ht="18" customHeight="1" x14ac:dyDescent="0.3"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</row>
    <row r="204" spans="4:15" ht="18" customHeight="1" x14ac:dyDescent="0.3"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</row>
    <row r="205" spans="4:15" ht="18" customHeight="1" x14ac:dyDescent="0.3"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</row>
    <row r="206" spans="4:15" ht="18" customHeight="1" x14ac:dyDescent="0.3"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</row>
    <row r="207" spans="4:15" ht="18" customHeight="1" x14ac:dyDescent="0.3"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</row>
    <row r="208" spans="4:15" ht="18" customHeight="1" x14ac:dyDescent="0.3"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</row>
    <row r="209" spans="4:15" ht="18" customHeight="1" x14ac:dyDescent="0.3"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</row>
    <row r="210" spans="4:15" ht="18" customHeight="1" x14ac:dyDescent="0.3"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</row>
    <row r="211" spans="4:15" ht="18" customHeight="1" x14ac:dyDescent="0.3"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</row>
    <row r="212" spans="4:15" ht="18" customHeight="1" x14ac:dyDescent="0.3"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</row>
    <row r="213" spans="4:15" ht="18" customHeight="1" x14ac:dyDescent="0.3"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</row>
    <row r="214" spans="4:15" ht="18" customHeight="1" x14ac:dyDescent="0.3"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</row>
    <row r="215" spans="4:15" ht="18" customHeight="1" x14ac:dyDescent="0.3"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</row>
    <row r="216" spans="4:15" ht="18" customHeight="1" x14ac:dyDescent="0.3"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</row>
    <row r="217" spans="4:15" ht="18" customHeight="1" x14ac:dyDescent="0.3"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</row>
    <row r="218" spans="4:15" ht="18" customHeight="1" x14ac:dyDescent="0.3"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</row>
    <row r="219" spans="4:15" ht="18" customHeight="1" x14ac:dyDescent="0.3"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</row>
    <row r="220" spans="4:15" ht="18" customHeight="1" x14ac:dyDescent="0.3"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</row>
    <row r="221" spans="4:15" ht="18" customHeight="1" x14ac:dyDescent="0.3"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</row>
    <row r="222" spans="4:15" ht="18" customHeight="1" x14ac:dyDescent="0.3"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</row>
    <row r="223" spans="4:15" ht="18" customHeight="1" x14ac:dyDescent="0.3"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</row>
    <row r="224" spans="4:15" ht="18" customHeight="1" x14ac:dyDescent="0.3"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</row>
    <row r="225" spans="4:15" ht="18" customHeight="1" x14ac:dyDescent="0.3"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</row>
    <row r="226" spans="4:15" ht="18" customHeight="1" x14ac:dyDescent="0.3"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</row>
    <row r="227" spans="4:15" ht="18" customHeight="1" x14ac:dyDescent="0.3"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</row>
    <row r="228" spans="4:15" ht="18" customHeight="1" x14ac:dyDescent="0.3"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</row>
    <row r="229" spans="4:15" ht="18" customHeight="1" x14ac:dyDescent="0.3"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</row>
    <row r="230" spans="4:15" ht="18" customHeight="1" x14ac:dyDescent="0.3"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</row>
    <row r="231" spans="4:15" ht="18" customHeight="1" x14ac:dyDescent="0.3"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</row>
    <row r="232" spans="4:15" ht="18" customHeight="1" x14ac:dyDescent="0.3"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</row>
    <row r="233" spans="4:15" ht="18" customHeight="1" x14ac:dyDescent="0.3"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</row>
    <row r="234" spans="4:15" ht="18" customHeight="1" x14ac:dyDescent="0.3"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</row>
    <row r="235" spans="4:15" ht="18" customHeight="1" x14ac:dyDescent="0.3"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</row>
    <row r="236" spans="4:15" ht="18" customHeight="1" x14ac:dyDescent="0.3"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</row>
    <row r="237" spans="4:15" ht="18" customHeight="1" x14ac:dyDescent="0.3"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</row>
    <row r="238" spans="4:15" ht="18" customHeight="1" x14ac:dyDescent="0.3"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</row>
    <row r="239" spans="4:15" ht="18" customHeight="1" x14ac:dyDescent="0.3"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</row>
    <row r="240" spans="4:15" ht="18" customHeight="1" x14ac:dyDescent="0.3"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</row>
    <row r="241" spans="4:15" ht="18" customHeight="1" x14ac:dyDescent="0.3"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</row>
    <row r="242" spans="4:15" ht="18" customHeight="1" x14ac:dyDescent="0.3"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</row>
    <row r="243" spans="4:15" ht="18" customHeight="1" x14ac:dyDescent="0.3"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</row>
    <row r="244" spans="4:15" ht="18" customHeight="1" x14ac:dyDescent="0.3"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</row>
    <row r="245" spans="4:15" ht="18" customHeight="1" x14ac:dyDescent="0.3"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</row>
    <row r="246" spans="4:15" ht="18" customHeight="1" x14ac:dyDescent="0.3"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</row>
    <row r="247" spans="4:15" ht="18" customHeight="1" x14ac:dyDescent="0.3"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</row>
    <row r="248" spans="4:15" ht="18" customHeight="1" x14ac:dyDescent="0.3"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</row>
    <row r="249" spans="4:15" ht="18" customHeight="1" x14ac:dyDescent="0.3"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</row>
    <row r="250" spans="4:15" ht="18" customHeight="1" x14ac:dyDescent="0.3"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</row>
    <row r="251" spans="4:15" ht="18" customHeight="1" x14ac:dyDescent="0.3"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</row>
    <row r="252" spans="4:15" ht="18" customHeight="1" x14ac:dyDescent="0.3"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</row>
    <row r="253" spans="4:15" ht="18" customHeight="1" x14ac:dyDescent="0.3"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</row>
    <row r="254" spans="4:15" ht="18" customHeight="1" x14ac:dyDescent="0.3"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</row>
    <row r="255" spans="4:15" ht="18" customHeight="1" x14ac:dyDescent="0.3"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</row>
    <row r="256" spans="4:15" ht="18" customHeight="1" x14ac:dyDescent="0.3"/>
    <row r="257" ht="18" customHeight="1" x14ac:dyDescent="0.3"/>
    <row r="258" ht="18" customHeight="1" x14ac:dyDescent="0.3"/>
    <row r="259" ht="18" customHeight="1" x14ac:dyDescent="0.3"/>
    <row r="260" ht="18" customHeight="1" x14ac:dyDescent="0.3"/>
    <row r="261" ht="18" customHeight="1" x14ac:dyDescent="0.3"/>
    <row r="262" ht="18" customHeight="1" x14ac:dyDescent="0.3"/>
    <row r="263" ht="18" customHeight="1" x14ac:dyDescent="0.3"/>
    <row r="264" ht="18" customHeight="1" x14ac:dyDescent="0.3"/>
    <row r="265" ht="18" customHeight="1" x14ac:dyDescent="0.3"/>
    <row r="266" ht="18" customHeight="1" x14ac:dyDescent="0.3"/>
    <row r="267" ht="18" customHeight="1" x14ac:dyDescent="0.3"/>
    <row r="268" ht="18" customHeight="1" x14ac:dyDescent="0.3"/>
    <row r="269" ht="18" customHeight="1" x14ac:dyDescent="0.3"/>
    <row r="270" ht="18" customHeight="1" x14ac:dyDescent="0.3"/>
    <row r="271" ht="18" customHeight="1" x14ac:dyDescent="0.3"/>
    <row r="272" ht="18" customHeight="1" x14ac:dyDescent="0.3"/>
    <row r="273" ht="18" customHeight="1" x14ac:dyDescent="0.3"/>
    <row r="274" ht="18" customHeight="1" x14ac:dyDescent="0.3"/>
    <row r="275" ht="18" customHeight="1" x14ac:dyDescent="0.3"/>
    <row r="276" ht="18" customHeight="1" x14ac:dyDescent="0.3"/>
    <row r="277" ht="18" customHeight="1" x14ac:dyDescent="0.3"/>
    <row r="278" ht="18" customHeight="1" x14ac:dyDescent="0.3"/>
    <row r="279" ht="18" customHeight="1" x14ac:dyDescent="0.3"/>
    <row r="280" ht="18" customHeight="1" x14ac:dyDescent="0.3"/>
    <row r="281" ht="18" customHeight="1" x14ac:dyDescent="0.3"/>
    <row r="282" ht="18" customHeight="1" x14ac:dyDescent="0.3"/>
    <row r="283" ht="18" customHeight="1" x14ac:dyDescent="0.3"/>
    <row r="284" ht="18" customHeight="1" x14ac:dyDescent="0.3"/>
    <row r="285" ht="18" customHeight="1" x14ac:dyDescent="0.3"/>
    <row r="286" ht="18" customHeight="1" x14ac:dyDescent="0.3"/>
    <row r="287" ht="18" customHeight="1" x14ac:dyDescent="0.3"/>
    <row r="288" ht="18" customHeight="1" x14ac:dyDescent="0.3"/>
    <row r="289" ht="18" customHeight="1" x14ac:dyDescent="0.3"/>
    <row r="290" ht="18" customHeight="1" x14ac:dyDescent="0.3"/>
    <row r="291" ht="18" customHeight="1" x14ac:dyDescent="0.3"/>
    <row r="292" ht="18" customHeight="1" x14ac:dyDescent="0.3"/>
    <row r="293" ht="18" customHeight="1" x14ac:dyDescent="0.3"/>
    <row r="294" ht="18" customHeight="1" x14ac:dyDescent="0.3"/>
    <row r="295" ht="18" customHeight="1" x14ac:dyDescent="0.3"/>
    <row r="296" ht="18" customHeight="1" x14ac:dyDescent="0.3"/>
    <row r="297" ht="18" customHeight="1" x14ac:dyDescent="0.3"/>
    <row r="298" ht="18" customHeight="1" x14ac:dyDescent="0.3"/>
    <row r="299" ht="18" customHeight="1" x14ac:dyDescent="0.3"/>
    <row r="300" ht="18" customHeight="1" x14ac:dyDescent="0.3"/>
    <row r="301" ht="18" customHeight="1" x14ac:dyDescent="0.3"/>
    <row r="302" ht="18" customHeight="1" x14ac:dyDescent="0.3"/>
    <row r="303" ht="18" customHeight="1" x14ac:dyDescent="0.3"/>
    <row r="304" ht="18" customHeight="1" x14ac:dyDescent="0.3"/>
    <row r="305" ht="18" customHeight="1" x14ac:dyDescent="0.3"/>
    <row r="306" ht="18" customHeight="1" x14ac:dyDescent="0.3"/>
    <row r="307" ht="18" customHeight="1" x14ac:dyDescent="0.3"/>
    <row r="308" ht="18" customHeight="1" x14ac:dyDescent="0.3"/>
    <row r="309" ht="18" customHeight="1" x14ac:dyDescent="0.3"/>
    <row r="310" ht="18" customHeight="1" x14ac:dyDescent="0.3"/>
    <row r="311" ht="18" customHeight="1" x14ac:dyDescent="0.3"/>
    <row r="312" ht="18" customHeight="1" x14ac:dyDescent="0.3"/>
    <row r="313" ht="18" customHeight="1" x14ac:dyDescent="0.3"/>
    <row r="314" ht="18" customHeight="1" x14ac:dyDescent="0.3"/>
    <row r="315" ht="18" customHeight="1" x14ac:dyDescent="0.3"/>
    <row r="316" ht="18" customHeight="1" x14ac:dyDescent="0.3"/>
    <row r="317" ht="18" customHeight="1" x14ac:dyDescent="0.3"/>
    <row r="318" ht="18" customHeight="1" x14ac:dyDescent="0.3"/>
    <row r="319" ht="18" customHeight="1" x14ac:dyDescent="0.3"/>
    <row r="320" ht="18" customHeight="1" x14ac:dyDescent="0.3"/>
    <row r="321" ht="18" customHeight="1" x14ac:dyDescent="0.3"/>
    <row r="322" ht="18" customHeight="1" x14ac:dyDescent="0.3"/>
    <row r="323" ht="18" customHeight="1" x14ac:dyDescent="0.3"/>
    <row r="324" ht="18" customHeight="1" x14ac:dyDescent="0.3"/>
    <row r="325" ht="18" customHeight="1" x14ac:dyDescent="0.3"/>
    <row r="326" ht="18" customHeight="1" x14ac:dyDescent="0.3"/>
    <row r="327" ht="18" customHeight="1" x14ac:dyDescent="0.3"/>
    <row r="328" ht="18" customHeight="1" x14ac:dyDescent="0.3"/>
    <row r="329" ht="18" customHeight="1" x14ac:dyDescent="0.3"/>
    <row r="330" ht="18" customHeight="1" x14ac:dyDescent="0.3"/>
    <row r="331" ht="18" customHeight="1" x14ac:dyDescent="0.3"/>
    <row r="332" ht="18" customHeight="1" x14ac:dyDescent="0.3"/>
    <row r="333" ht="18" customHeight="1" x14ac:dyDescent="0.3"/>
    <row r="334" ht="18" customHeight="1" x14ac:dyDescent="0.3"/>
    <row r="335" ht="18" customHeight="1" x14ac:dyDescent="0.3"/>
    <row r="336" ht="18" customHeight="1" x14ac:dyDescent="0.3"/>
    <row r="337" ht="18" customHeight="1" x14ac:dyDescent="0.3"/>
    <row r="338" ht="18" customHeight="1" x14ac:dyDescent="0.3"/>
    <row r="339" ht="18" customHeight="1" x14ac:dyDescent="0.3"/>
    <row r="340" ht="18" customHeight="1" x14ac:dyDescent="0.3"/>
    <row r="341" ht="18" customHeight="1" x14ac:dyDescent="0.3"/>
    <row r="342" ht="18" customHeight="1" x14ac:dyDescent="0.3"/>
    <row r="343" ht="18" customHeight="1" x14ac:dyDescent="0.3"/>
    <row r="344" ht="18" customHeight="1" x14ac:dyDescent="0.3"/>
    <row r="345" ht="18" customHeight="1" x14ac:dyDescent="0.3"/>
    <row r="346" ht="18" customHeight="1" x14ac:dyDescent="0.3"/>
    <row r="347" ht="18" customHeight="1" x14ac:dyDescent="0.3"/>
    <row r="348" ht="18" customHeight="1" x14ac:dyDescent="0.3"/>
    <row r="349" ht="18" customHeight="1" x14ac:dyDescent="0.3"/>
    <row r="350" ht="18" customHeight="1" x14ac:dyDescent="0.3"/>
    <row r="351" ht="18" customHeight="1" x14ac:dyDescent="0.3"/>
    <row r="352" ht="18" customHeight="1" x14ac:dyDescent="0.3"/>
    <row r="353" ht="18" customHeight="1" x14ac:dyDescent="0.3"/>
    <row r="354" ht="18" customHeight="1" x14ac:dyDescent="0.3"/>
    <row r="355" ht="18" customHeight="1" x14ac:dyDescent="0.3"/>
    <row r="356" ht="18" customHeight="1" x14ac:dyDescent="0.3"/>
    <row r="357" ht="18" customHeight="1" x14ac:dyDescent="0.3"/>
    <row r="358" ht="18" customHeight="1" x14ac:dyDescent="0.3"/>
    <row r="359" ht="18" customHeight="1" x14ac:dyDescent="0.3"/>
    <row r="360" ht="18" customHeight="1" x14ac:dyDescent="0.3"/>
    <row r="361" ht="18" customHeight="1" x14ac:dyDescent="0.3"/>
    <row r="362" ht="18" customHeight="1" x14ac:dyDescent="0.3"/>
    <row r="363" ht="18" customHeight="1" x14ac:dyDescent="0.3"/>
    <row r="364" ht="18" customHeight="1" x14ac:dyDescent="0.3"/>
    <row r="365" ht="18" customHeight="1" x14ac:dyDescent="0.3"/>
    <row r="366" ht="18" customHeight="1" x14ac:dyDescent="0.3"/>
    <row r="367" ht="18" customHeight="1" x14ac:dyDescent="0.3"/>
    <row r="368" ht="18" customHeight="1" x14ac:dyDescent="0.3"/>
  </sheetData>
  <mergeCells count="6">
    <mergeCell ref="A92:L92"/>
    <mergeCell ref="B1:L1"/>
    <mergeCell ref="A2:A5"/>
    <mergeCell ref="B2:B7"/>
    <mergeCell ref="C2:O2"/>
    <mergeCell ref="C5:C7"/>
  </mergeCells>
  <printOptions horizontalCentered="1"/>
  <pageMargins left="0.31496062992125984" right="0.35433070866141736" top="0.78740157480314965" bottom="0.78740157480314965" header="0.31496062992125984" footer="0.31496062992125984"/>
  <pageSetup scale="63" fitToHeight="0" orientation="landscape" r:id="rId1"/>
  <headerFooter alignWithMargins="0"/>
  <rowBreaks count="3" manualBreakCount="3">
    <brk id="46" max="13" man="1"/>
    <brk id="81" max="13" man="1"/>
    <brk id="97" max="1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68"/>
  <sheetViews>
    <sheetView view="pageBreakPreview" zoomScale="75" zoomScaleNormal="75" zoomScaleSheetLayoutView="75" workbookViewId="0">
      <selection activeCell="D3" sqref="D3"/>
    </sheetView>
  </sheetViews>
  <sheetFormatPr defaultColWidth="8.88671875" defaultRowHeight="15.6" x14ac:dyDescent="0.3"/>
  <cols>
    <col min="1" max="1" width="3.88671875" style="93" customWidth="1"/>
    <col min="2" max="2" width="34.6640625" style="88" customWidth="1"/>
    <col min="3" max="3" width="10.6640625" style="89" customWidth="1"/>
    <col min="4" max="15" width="12.6640625" style="92" customWidth="1"/>
    <col min="16" max="16" width="8.88671875" style="75"/>
    <col min="17" max="17" width="9.33203125" style="75" bestFit="1" customWidth="1"/>
    <col min="18" max="19" width="8.88671875" style="75"/>
    <col min="20" max="21" width="9.88671875" style="75" bestFit="1" customWidth="1"/>
    <col min="22" max="23" width="9.33203125" style="75" bestFit="1" customWidth="1"/>
    <col min="24" max="24" width="11.44140625" style="75" bestFit="1" customWidth="1"/>
    <col min="25" max="26" width="9.88671875" style="75" bestFit="1" customWidth="1"/>
    <col min="27" max="29" width="9.33203125" style="75" bestFit="1" customWidth="1"/>
    <col min="30" max="30" width="9.88671875" style="75" bestFit="1" customWidth="1"/>
    <col min="31" max="16384" width="8.88671875" style="75"/>
  </cols>
  <sheetData>
    <row r="1" spans="1:29" ht="23.25" customHeight="1" x14ac:dyDescent="0.25">
      <c r="A1" s="76"/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77"/>
      <c r="N1" s="77"/>
      <c r="O1" s="78"/>
    </row>
    <row r="2" spans="1:29" ht="18" customHeight="1" x14ac:dyDescent="0.3">
      <c r="A2" s="327" t="s">
        <v>0</v>
      </c>
      <c r="B2" s="329" t="s">
        <v>1</v>
      </c>
      <c r="C2" s="331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3"/>
    </row>
    <row r="3" spans="1:29" ht="18" customHeight="1" x14ac:dyDescent="0.3">
      <c r="A3" s="328"/>
      <c r="B3" s="330"/>
      <c r="C3" s="99" t="s">
        <v>2</v>
      </c>
      <c r="D3" s="74">
        <v>43466</v>
      </c>
      <c r="E3" s="156">
        <v>43497</v>
      </c>
      <c r="F3" s="74">
        <v>43525</v>
      </c>
      <c r="G3" s="74">
        <v>43556</v>
      </c>
      <c r="H3" s="156">
        <v>43586</v>
      </c>
      <c r="I3" s="74">
        <v>43617</v>
      </c>
      <c r="J3" s="74">
        <v>43647</v>
      </c>
      <c r="K3" s="156">
        <v>43678</v>
      </c>
      <c r="L3" s="74">
        <v>43709</v>
      </c>
      <c r="M3" s="74">
        <v>43739</v>
      </c>
      <c r="N3" s="156">
        <v>43770</v>
      </c>
      <c r="O3" s="74">
        <v>43800</v>
      </c>
    </row>
    <row r="4" spans="1:29" ht="30" customHeight="1" x14ac:dyDescent="0.25">
      <c r="A4" s="328"/>
      <c r="B4" s="330"/>
      <c r="C4" s="94" t="s">
        <v>3</v>
      </c>
      <c r="D4" s="79"/>
      <c r="E4" s="79"/>
      <c r="F4" s="79"/>
      <c r="G4" s="79"/>
      <c r="H4" s="79"/>
      <c r="I4" s="79"/>
      <c r="J4" s="79"/>
      <c r="K4" s="79"/>
      <c r="L4" s="96"/>
      <c r="M4" s="96"/>
      <c r="N4" s="96"/>
      <c r="O4" s="96"/>
      <c r="P4" s="107">
        <f>D4</f>
        <v>0</v>
      </c>
    </row>
    <row r="5" spans="1:29" ht="12" customHeight="1" x14ac:dyDescent="0.25">
      <c r="A5" s="328"/>
      <c r="B5" s="330"/>
      <c r="C5" s="334" t="s">
        <v>4</v>
      </c>
      <c r="D5" s="80"/>
      <c r="E5" s="80"/>
      <c r="F5" s="80"/>
      <c r="G5" s="80"/>
      <c r="H5" s="80"/>
      <c r="I5" s="80"/>
      <c r="J5" s="80"/>
      <c r="K5" s="80"/>
      <c r="L5" s="97"/>
      <c r="M5" s="97"/>
      <c r="N5" s="97"/>
      <c r="O5" s="97"/>
    </row>
    <row r="6" spans="1:29" ht="12" customHeight="1" x14ac:dyDescent="0.25">
      <c r="A6" s="106"/>
      <c r="B6" s="330"/>
      <c r="C6" s="335"/>
      <c r="D6" s="81"/>
      <c r="E6" s="81"/>
      <c r="F6" s="81"/>
      <c r="G6" s="81"/>
      <c r="H6" s="81"/>
      <c r="I6" s="81"/>
      <c r="J6" s="81"/>
      <c r="K6" s="81"/>
      <c r="L6" s="98"/>
      <c r="M6" s="98"/>
      <c r="N6" s="98"/>
      <c r="O6" s="98"/>
    </row>
    <row r="7" spans="1:29" ht="2.25" customHeight="1" x14ac:dyDescent="0.25">
      <c r="A7" s="95"/>
      <c r="B7" s="330"/>
      <c r="C7" s="336"/>
      <c r="D7" s="81"/>
      <c r="E7" s="81"/>
      <c r="F7" s="81"/>
      <c r="G7" s="81"/>
      <c r="H7" s="81"/>
      <c r="I7" s="81"/>
      <c r="J7" s="81"/>
      <c r="K7" s="81"/>
      <c r="L7" s="98"/>
      <c r="M7" s="98"/>
      <c r="N7" s="98"/>
      <c r="O7" s="98"/>
    </row>
    <row r="8" spans="1:29" ht="15" customHeight="1" x14ac:dyDescent="0.3">
      <c r="A8" s="100">
        <v>1</v>
      </c>
      <c r="B8" s="108" t="s">
        <v>5</v>
      </c>
      <c r="C8" s="109" t="s">
        <v>81</v>
      </c>
      <c r="D8" s="110">
        <v>52.5</v>
      </c>
      <c r="E8" s="110">
        <v>47.5</v>
      </c>
      <c r="F8" s="110">
        <v>41.666666666666671</v>
      </c>
      <c r="G8" s="110">
        <v>55</v>
      </c>
      <c r="H8" s="110">
        <v>37.5</v>
      </c>
      <c r="I8" s="110">
        <v>30</v>
      </c>
      <c r="J8" s="110">
        <v>36.25</v>
      </c>
      <c r="K8" s="110">
        <v>56.666666666666664</v>
      </c>
      <c r="L8" s="110">
        <v>40</v>
      </c>
      <c r="M8" s="110">
        <v>76.25</v>
      </c>
      <c r="N8" s="110">
        <v>21.666666666666668</v>
      </c>
      <c r="O8" s="110">
        <v>50</v>
      </c>
      <c r="P8" s="75">
        <f>Q8-A8</f>
        <v>0</v>
      </c>
      <c r="Q8" s="111">
        <v>1</v>
      </c>
      <c r="R8" s="112" t="s">
        <v>5</v>
      </c>
      <c r="S8" s="113" t="s">
        <v>81</v>
      </c>
      <c r="U8" s="279" t="s">
        <v>146</v>
      </c>
      <c r="V8" s="280" t="s">
        <v>1</v>
      </c>
      <c r="W8" s="279" t="s">
        <v>247</v>
      </c>
      <c r="X8" s="279" t="s">
        <v>248</v>
      </c>
      <c r="Y8" s="279" t="s">
        <v>249</v>
      </c>
      <c r="Z8" s="279" t="s">
        <v>250</v>
      </c>
      <c r="AA8" s="279" t="s">
        <v>251</v>
      </c>
      <c r="AB8" s="281" t="s">
        <v>252</v>
      </c>
      <c r="AC8"/>
    </row>
    <row r="9" spans="1:29" ht="15" customHeight="1" x14ac:dyDescent="0.25">
      <c r="A9" s="100">
        <v>2</v>
      </c>
      <c r="B9" s="108" t="s">
        <v>6</v>
      </c>
      <c r="C9" s="109" t="s">
        <v>7</v>
      </c>
      <c r="D9" s="114">
        <v>25.4</v>
      </c>
      <c r="E9" s="114">
        <v>20.149999999999999</v>
      </c>
      <c r="F9" s="114">
        <v>34.883333333333333</v>
      </c>
      <c r="G9" s="114">
        <v>75.462500000000006</v>
      </c>
      <c r="H9" s="114">
        <v>158.9</v>
      </c>
      <c r="I9" s="114">
        <v>87.9</v>
      </c>
      <c r="J9" s="114">
        <v>89.55</v>
      </c>
      <c r="K9" s="114">
        <v>107.04333333333334</v>
      </c>
      <c r="L9" s="114">
        <v>222</v>
      </c>
      <c r="M9" s="114">
        <v>217.5</v>
      </c>
      <c r="N9" s="114">
        <v>13.303333333333333</v>
      </c>
      <c r="O9" s="114">
        <v>151.04333333333332</v>
      </c>
      <c r="P9" s="75">
        <f t="shared" ref="P9:P72" si="0">Q9-A9</f>
        <v>0</v>
      </c>
      <c r="Q9" s="111">
        <v>2</v>
      </c>
      <c r="R9" s="112" t="s">
        <v>6</v>
      </c>
      <c r="S9" s="115" t="s">
        <v>7</v>
      </c>
      <c r="U9" s="282">
        <v>1</v>
      </c>
      <c r="V9" s="283" t="s">
        <v>23</v>
      </c>
      <c r="W9" s="284"/>
      <c r="X9" s="284"/>
      <c r="Y9" s="284" t="e">
        <f>W9/X9*100</f>
        <v>#DIV/0!</v>
      </c>
      <c r="Z9" s="285">
        <v>0.17</v>
      </c>
      <c r="AA9" s="285">
        <v>0.2</v>
      </c>
      <c r="AB9" s="286" t="e">
        <f>Y9*AA9</f>
        <v>#DIV/0!</v>
      </c>
      <c r="AC9"/>
    </row>
    <row r="10" spans="1:29" ht="15" customHeight="1" x14ac:dyDescent="0.25">
      <c r="A10" s="100">
        <v>3</v>
      </c>
      <c r="B10" s="108" t="s">
        <v>8</v>
      </c>
      <c r="C10" s="109" t="s">
        <v>9</v>
      </c>
      <c r="D10" s="114">
        <v>16.899999999999999</v>
      </c>
      <c r="E10" s="114">
        <v>18.25</v>
      </c>
      <c r="F10" s="114">
        <v>18.283333333333331</v>
      </c>
      <c r="G10" s="114">
        <v>20.5</v>
      </c>
      <c r="H10" s="114">
        <v>23.375</v>
      </c>
      <c r="I10" s="114">
        <v>23.375</v>
      </c>
      <c r="J10" s="114">
        <v>22.049999999999997</v>
      </c>
      <c r="K10" s="114">
        <v>24.833333333333332</v>
      </c>
      <c r="L10" s="114">
        <v>23.766666666666666</v>
      </c>
      <c r="M10" s="114">
        <v>20.6</v>
      </c>
      <c r="N10" s="114">
        <v>21.433333333333334</v>
      </c>
      <c r="O10" s="114">
        <v>21.533333333333331</v>
      </c>
      <c r="P10" s="75">
        <f t="shared" si="0"/>
        <v>0</v>
      </c>
      <c r="Q10" s="111">
        <v>3</v>
      </c>
      <c r="R10" s="112" t="s">
        <v>8</v>
      </c>
      <c r="S10" s="115" t="s">
        <v>9</v>
      </c>
      <c r="U10" s="282">
        <v>2</v>
      </c>
      <c r="V10" s="283" t="s">
        <v>73</v>
      </c>
      <c r="W10" s="284"/>
      <c r="X10" s="284"/>
      <c r="Y10" s="284" t="e">
        <f t="shared" ref="Y10:Y17" si="1">W10/X10*100</f>
        <v>#DIV/0!</v>
      </c>
      <c r="Z10" s="285">
        <v>0.15</v>
      </c>
      <c r="AA10" s="285" t="s">
        <v>253</v>
      </c>
      <c r="AB10" s="286" t="e">
        <f t="shared" ref="AB10:AB17" si="2">Y10*AA10</f>
        <v>#DIV/0!</v>
      </c>
      <c r="AC10"/>
    </row>
    <row r="11" spans="1:29" ht="15" customHeight="1" x14ac:dyDescent="0.25">
      <c r="A11" s="100">
        <v>4</v>
      </c>
      <c r="B11" s="108" t="s">
        <v>10</v>
      </c>
      <c r="C11" s="109"/>
      <c r="D11" s="114">
        <v>7.9</v>
      </c>
      <c r="E11" s="114">
        <v>7.76</v>
      </c>
      <c r="F11" s="114">
        <v>7.5449999999999999</v>
      </c>
      <c r="G11" s="114">
        <v>7.8275000000000006</v>
      </c>
      <c r="H11" s="114">
        <v>7.67</v>
      </c>
      <c r="I11" s="114">
        <v>7.7125000000000004</v>
      </c>
      <c r="J11" s="114">
        <v>7.7324999999999999</v>
      </c>
      <c r="K11" s="114">
        <v>7.9266666666666667</v>
      </c>
      <c r="L11" s="114">
        <v>7.9666666666666659</v>
      </c>
      <c r="M11" s="114">
        <v>7.5149999999999997</v>
      </c>
      <c r="N11" s="114">
        <v>7.8500000000000005</v>
      </c>
      <c r="O11" s="114">
        <v>7.8933333333333335</v>
      </c>
      <c r="P11" s="75">
        <f t="shared" si="0"/>
        <v>0</v>
      </c>
      <c r="Q11" s="111">
        <v>4</v>
      </c>
      <c r="R11" s="112" t="s">
        <v>10</v>
      </c>
      <c r="S11" s="115"/>
      <c r="U11" s="282">
        <v>3</v>
      </c>
      <c r="V11" s="283" t="s">
        <v>10</v>
      </c>
      <c r="W11" s="284"/>
      <c r="X11" s="284"/>
      <c r="Y11" s="284" t="e">
        <f t="shared" si="1"/>
        <v>#DIV/0!</v>
      </c>
      <c r="Z11" s="285">
        <v>0.11</v>
      </c>
      <c r="AA11" s="285">
        <v>0.13</v>
      </c>
      <c r="AB11" s="286" t="e">
        <f t="shared" si="2"/>
        <v>#DIV/0!</v>
      </c>
      <c r="AC11"/>
    </row>
    <row r="12" spans="1:29" ht="15" customHeight="1" x14ac:dyDescent="0.25">
      <c r="A12" s="100">
        <v>5</v>
      </c>
      <c r="B12" s="108" t="s">
        <v>11</v>
      </c>
      <c r="C12" s="109" t="s">
        <v>12</v>
      </c>
      <c r="D12" s="114">
        <v>798.25</v>
      </c>
      <c r="E12" s="114">
        <v>702.75</v>
      </c>
      <c r="F12" s="114">
        <v>547.66666666666674</v>
      </c>
      <c r="G12" s="114">
        <v>610.75</v>
      </c>
      <c r="H12" s="114">
        <v>562</v>
      </c>
      <c r="I12" s="114">
        <v>457.75</v>
      </c>
      <c r="J12" s="114">
        <v>514.5</v>
      </c>
      <c r="K12" s="114">
        <v>534</v>
      </c>
      <c r="L12" s="114">
        <v>640.66666666666663</v>
      </c>
      <c r="M12" s="114">
        <v>437.5</v>
      </c>
      <c r="N12" s="114">
        <v>581</v>
      </c>
      <c r="O12" s="114">
        <v>662</v>
      </c>
      <c r="P12" s="75">
        <f t="shared" si="0"/>
        <v>0</v>
      </c>
      <c r="Q12" s="111">
        <v>5</v>
      </c>
      <c r="R12" s="112" t="s">
        <v>11</v>
      </c>
      <c r="S12" s="115" t="s">
        <v>12</v>
      </c>
      <c r="U12" s="282">
        <v>4</v>
      </c>
      <c r="V12" s="283" t="s">
        <v>254</v>
      </c>
      <c r="W12" s="284"/>
      <c r="X12" s="284"/>
      <c r="Y12" s="284" t="e">
        <f t="shared" si="1"/>
        <v>#DIV/0!</v>
      </c>
      <c r="Z12" s="287">
        <v>0.11</v>
      </c>
      <c r="AA12" s="285">
        <v>0.13</v>
      </c>
      <c r="AB12" s="286" t="e">
        <f t="shared" si="2"/>
        <v>#DIV/0!</v>
      </c>
      <c r="AC12"/>
    </row>
    <row r="13" spans="1:29" ht="15" customHeight="1" x14ac:dyDescent="0.25">
      <c r="A13" s="100">
        <v>6</v>
      </c>
      <c r="B13" s="108" t="s">
        <v>82</v>
      </c>
      <c r="C13" s="109" t="s">
        <v>13</v>
      </c>
      <c r="D13" s="114">
        <v>488.95</v>
      </c>
      <c r="E13" s="114">
        <v>421.65</v>
      </c>
      <c r="F13" s="114">
        <v>331.4666666666667</v>
      </c>
      <c r="G13" s="114">
        <v>366.45</v>
      </c>
      <c r="H13" s="114">
        <v>337.2</v>
      </c>
      <c r="I13" s="114">
        <v>274.64999999999998</v>
      </c>
      <c r="J13" s="114">
        <v>308.7</v>
      </c>
      <c r="K13" s="114">
        <v>320.39999999999992</v>
      </c>
      <c r="L13" s="114">
        <v>385.26666666666665</v>
      </c>
      <c r="M13" s="114">
        <v>262.5</v>
      </c>
      <c r="N13" s="114">
        <v>348.59999999999997</v>
      </c>
      <c r="O13" s="114">
        <v>397.59999999999997</v>
      </c>
      <c r="P13" s="75">
        <f t="shared" si="0"/>
        <v>0</v>
      </c>
      <c r="Q13" s="111">
        <v>6</v>
      </c>
      <c r="R13" s="112" t="s">
        <v>96</v>
      </c>
      <c r="S13" s="115" t="s">
        <v>13</v>
      </c>
      <c r="U13" s="282">
        <v>5</v>
      </c>
      <c r="V13" s="283" t="s">
        <v>255</v>
      </c>
      <c r="W13" s="284"/>
      <c r="X13" s="284"/>
      <c r="Y13" s="284" t="e">
        <f t="shared" si="1"/>
        <v>#DIV/0!</v>
      </c>
      <c r="Z13" s="287">
        <v>0.1</v>
      </c>
      <c r="AA13" s="285">
        <v>0.12</v>
      </c>
      <c r="AB13" s="286" t="e">
        <f t="shared" si="2"/>
        <v>#DIV/0!</v>
      </c>
      <c r="AC13"/>
    </row>
    <row r="14" spans="1:29" ht="17.25" customHeight="1" x14ac:dyDescent="0.25">
      <c r="A14" s="100">
        <v>7</v>
      </c>
      <c r="B14" s="108" t="s">
        <v>83</v>
      </c>
      <c r="C14" s="109" t="s">
        <v>13</v>
      </c>
      <c r="D14" s="114">
        <v>207.75</v>
      </c>
      <c r="E14" s="114">
        <v>191.95</v>
      </c>
      <c r="F14" s="114">
        <v>165.7</v>
      </c>
      <c r="G14" s="114">
        <v>171.8</v>
      </c>
      <c r="H14" s="114">
        <v>166.05</v>
      </c>
      <c r="I14" s="114">
        <v>145.69999999999999</v>
      </c>
      <c r="J14" s="114">
        <v>143.05000000000001</v>
      </c>
      <c r="K14" s="114">
        <v>154.06666666666666</v>
      </c>
      <c r="L14" s="114">
        <v>181.33333333333334</v>
      </c>
      <c r="M14" s="114">
        <v>145.5</v>
      </c>
      <c r="N14" s="114">
        <v>167.4</v>
      </c>
      <c r="O14" s="114">
        <v>180.46666666666667</v>
      </c>
      <c r="P14" s="75">
        <f t="shared" si="0"/>
        <v>0</v>
      </c>
      <c r="Q14" s="111">
        <v>7</v>
      </c>
      <c r="R14" s="112" t="s">
        <v>97</v>
      </c>
      <c r="S14" s="115" t="s">
        <v>13</v>
      </c>
      <c r="U14" s="282">
        <v>6</v>
      </c>
      <c r="V14" s="283" t="s">
        <v>256</v>
      </c>
      <c r="W14" s="284"/>
      <c r="X14" s="284"/>
      <c r="Y14" s="284" t="e">
        <f t="shared" si="1"/>
        <v>#DIV/0!</v>
      </c>
      <c r="Z14" s="285">
        <v>0.1</v>
      </c>
      <c r="AA14" s="285">
        <v>0.12</v>
      </c>
      <c r="AB14" s="286" t="e">
        <f t="shared" si="2"/>
        <v>#DIV/0!</v>
      </c>
      <c r="AC14"/>
    </row>
    <row r="15" spans="1:29" ht="15" customHeight="1" x14ac:dyDescent="0.25">
      <c r="A15" s="100">
        <v>8</v>
      </c>
      <c r="B15" s="108" t="s">
        <v>14</v>
      </c>
      <c r="C15" s="109" t="s">
        <v>13</v>
      </c>
      <c r="D15" s="114">
        <v>0</v>
      </c>
      <c r="E15" s="114">
        <v>0</v>
      </c>
      <c r="F15" s="114">
        <v>0</v>
      </c>
      <c r="G15" s="114">
        <v>0</v>
      </c>
      <c r="H15" s="114">
        <v>0</v>
      </c>
      <c r="I15" s="114">
        <v>0</v>
      </c>
      <c r="J15" s="114">
        <v>0</v>
      </c>
      <c r="K15" s="114">
        <v>0</v>
      </c>
      <c r="L15" s="114">
        <v>0</v>
      </c>
      <c r="M15" s="114">
        <v>0</v>
      </c>
      <c r="N15" s="114">
        <v>0</v>
      </c>
      <c r="O15" s="114">
        <v>0</v>
      </c>
      <c r="P15" s="75">
        <f t="shared" si="0"/>
        <v>0</v>
      </c>
      <c r="Q15" s="111">
        <v>8</v>
      </c>
      <c r="R15" s="112" t="s">
        <v>14</v>
      </c>
      <c r="S15" s="115" t="s">
        <v>13</v>
      </c>
      <c r="U15" s="282">
        <v>7</v>
      </c>
      <c r="V15" s="283" t="s">
        <v>257</v>
      </c>
      <c r="W15" s="284"/>
      <c r="X15" s="284"/>
      <c r="Y15" s="284" t="e">
        <f t="shared" si="1"/>
        <v>#DIV/0!</v>
      </c>
      <c r="Z15" s="285">
        <v>0.1</v>
      </c>
      <c r="AA15" s="285">
        <v>0.12</v>
      </c>
      <c r="AB15" s="286" t="e">
        <f t="shared" si="2"/>
        <v>#DIV/0!</v>
      </c>
      <c r="AC15"/>
    </row>
    <row r="16" spans="1:29" ht="15" customHeight="1" x14ac:dyDescent="0.25">
      <c r="A16" s="100">
        <v>9</v>
      </c>
      <c r="B16" s="108" t="s">
        <v>15</v>
      </c>
      <c r="C16" s="109" t="s">
        <v>13</v>
      </c>
      <c r="D16" s="114">
        <v>207.75</v>
      </c>
      <c r="E16" s="114">
        <v>191.95</v>
      </c>
      <c r="F16" s="114">
        <v>165.7</v>
      </c>
      <c r="G16" s="114">
        <v>171.8</v>
      </c>
      <c r="H16" s="114">
        <v>166.05</v>
      </c>
      <c r="I16" s="114">
        <v>145.69999999999999</v>
      </c>
      <c r="J16" s="114">
        <v>143.05000000000001</v>
      </c>
      <c r="K16" s="114">
        <v>147.79999999999998</v>
      </c>
      <c r="L16" s="114">
        <v>181.33333333333334</v>
      </c>
      <c r="M16" s="114">
        <v>145.5</v>
      </c>
      <c r="N16" s="114">
        <v>167.4</v>
      </c>
      <c r="O16" s="114">
        <v>184.13333333333333</v>
      </c>
      <c r="P16" s="75">
        <f t="shared" si="0"/>
        <v>0</v>
      </c>
      <c r="Q16" s="111">
        <v>9</v>
      </c>
      <c r="R16" s="112" t="s">
        <v>15</v>
      </c>
      <c r="S16" s="115" t="s">
        <v>13</v>
      </c>
      <c r="U16" s="282">
        <v>8</v>
      </c>
      <c r="V16" s="283" t="s">
        <v>6</v>
      </c>
      <c r="W16" s="284"/>
      <c r="X16" s="284"/>
      <c r="Y16" s="284" t="e">
        <f t="shared" si="1"/>
        <v>#DIV/0!</v>
      </c>
      <c r="Z16" s="285">
        <v>0.08</v>
      </c>
      <c r="AA16" s="285">
        <v>0.1</v>
      </c>
      <c r="AB16" s="286" t="e">
        <f t="shared" si="2"/>
        <v>#DIV/0!</v>
      </c>
      <c r="AC16"/>
    </row>
    <row r="17" spans="1:29" ht="15" customHeight="1" x14ac:dyDescent="0.25">
      <c r="A17" s="100">
        <v>10</v>
      </c>
      <c r="B17" s="108" t="s">
        <v>16</v>
      </c>
      <c r="C17" s="109" t="s">
        <v>13</v>
      </c>
      <c r="D17" s="114">
        <v>90</v>
      </c>
      <c r="E17" s="114">
        <v>79.400000000000006</v>
      </c>
      <c r="F17" s="114">
        <v>54.466666666666669</v>
      </c>
      <c r="G17" s="114">
        <v>61.05</v>
      </c>
      <c r="H17" s="114">
        <v>53.475000000000001</v>
      </c>
      <c r="I17" s="114">
        <v>29.162500000000001</v>
      </c>
      <c r="J17" s="114">
        <v>47.45</v>
      </c>
      <c r="K17" s="114">
        <v>46.510666666666658</v>
      </c>
      <c r="L17" s="114">
        <v>63.865000000000002</v>
      </c>
      <c r="M17" s="114">
        <v>31.25</v>
      </c>
      <c r="N17" s="114">
        <v>54.893333333333338</v>
      </c>
      <c r="O17" s="114">
        <v>72.066666666666663</v>
      </c>
      <c r="P17" s="75">
        <f t="shared" si="0"/>
        <v>0</v>
      </c>
      <c r="Q17" s="111">
        <v>10</v>
      </c>
      <c r="R17" s="112" t="s">
        <v>16</v>
      </c>
      <c r="S17" s="115" t="s">
        <v>13</v>
      </c>
      <c r="U17" s="282">
        <v>9</v>
      </c>
      <c r="V17" s="283" t="s">
        <v>258</v>
      </c>
      <c r="W17" s="284"/>
      <c r="X17" s="284"/>
      <c r="Y17" s="284" t="e">
        <f t="shared" si="1"/>
        <v>#DIV/0!</v>
      </c>
      <c r="Z17" s="285">
        <v>0.08</v>
      </c>
      <c r="AA17" s="285">
        <v>0.08</v>
      </c>
      <c r="AB17" s="286" t="e">
        <f t="shared" si="2"/>
        <v>#DIV/0!</v>
      </c>
      <c r="AC17"/>
    </row>
    <row r="18" spans="1:29" ht="18" customHeight="1" x14ac:dyDescent="0.25">
      <c r="A18" s="100">
        <v>11</v>
      </c>
      <c r="B18" s="108" t="s">
        <v>84</v>
      </c>
      <c r="C18" s="109" t="s">
        <v>13</v>
      </c>
      <c r="D18" s="114">
        <v>93.884999999999991</v>
      </c>
      <c r="E18" s="114">
        <v>69.282499999999999</v>
      </c>
      <c r="F18" s="114">
        <v>50.555</v>
      </c>
      <c r="G18" s="114">
        <v>48.150000000000006</v>
      </c>
      <c r="H18" s="114">
        <v>85.865250000000003</v>
      </c>
      <c r="I18" s="114">
        <v>34.9925</v>
      </c>
      <c r="J18" s="114">
        <v>46.822749999999999</v>
      </c>
      <c r="K18" s="114">
        <v>47.889666666666663</v>
      </c>
      <c r="L18" s="114">
        <v>59.219666666666662</v>
      </c>
      <c r="M18" s="114">
        <v>43.327250000000006</v>
      </c>
      <c r="N18" s="114">
        <v>41.423333333333339</v>
      </c>
      <c r="O18" s="114">
        <v>49.069333333333333</v>
      </c>
      <c r="P18" s="75">
        <f t="shared" si="0"/>
        <v>0</v>
      </c>
      <c r="Q18" s="111">
        <v>11</v>
      </c>
      <c r="R18" s="112" t="s">
        <v>98</v>
      </c>
      <c r="S18" s="115" t="s">
        <v>13</v>
      </c>
      <c r="U18"/>
      <c r="V18" s="288" t="s">
        <v>259</v>
      </c>
      <c r="W18" s="284"/>
      <c r="X18" s="284"/>
      <c r="Y18" s="284"/>
      <c r="Z18" s="289">
        <f>SUM(Z9:Z17)</f>
        <v>0.99999999999999989</v>
      </c>
      <c r="AA18" s="289">
        <f>SUM(AA9:AA17)</f>
        <v>1</v>
      </c>
      <c r="AB18" s="289" t="e">
        <f>SUM(AB9:AB17)</f>
        <v>#DIV/0!</v>
      </c>
      <c r="AC18"/>
    </row>
    <row r="19" spans="1:29" ht="18.75" customHeight="1" x14ac:dyDescent="0.25">
      <c r="A19" s="100">
        <v>12</v>
      </c>
      <c r="B19" s="108" t="s">
        <v>85</v>
      </c>
      <c r="C19" s="109" t="s">
        <v>13</v>
      </c>
      <c r="D19" s="114">
        <v>0.19337500000000002</v>
      </c>
      <c r="E19" s="114">
        <v>0.20374999999999999</v>
      </c>
      <c r="F19" s="114">
        <v>0.14950000000000002</v>
      </c>
      <c r="G19" s="114">
        <v>0.18774999999999997</v>
      </c>
      <c r="H19" s="114">
        <v>0.22364999999999999</v>
      </c>
      <c r="I19" s="114">
        <v>0.11255</v>
      </c>
      <c r="J19" s="114">
        <v>0.23185</v>
      </c>
      <c r="K19" s="114">
        <v>0.1225</v>
      </c>
      <c r="L19" s="114">
        <v>0.27</v>
      </c>
      <c r="M19" s="114">
        <v>0.10025000000000001</v>
      </c>
      <c r="N19" s="114">
        <v>0.1129</v>
      </c>
      <c r="O19" s="114">
        <v>0.1623</v>
      </c>
      <c r="P19" s="75">
        <f t="shared" si="0"/>
        <v>0</v>
      </c>
      <c r="Q19" s="111">
        <v>12</v>
      </c>
      <c r="R19" s="112" t="s">
        <v>99</v>
      </c>
      <c r="S19" s="115" t="s">
        <v>13</v>
      </c>
      <c r="U19"/>
      <c r="V19"/>
      <c r="W19"/>
      <c r="X19"/>
      <c r="Y19"/>
      <c r="Z19"/>
      <c r="AA19"/>
      <c r="AB19"/>
      <c r="AC19"/>
    </row>
    <row r="20" spans="1:29" ht="18.75" customHeight="1" x14ac:dyDescent="0.25">
      <c r="A20" s="100">
        <v>13</v>
      </c>
      <c r="B20" s="108" t="s">
        <v>86</v>
      </c>
      <c r="C20" s="109" t="s">
        <v>13</v>
      </c>
      <c r="D20" s="114">
        <v>211.9</v>
      </c>
      <c r="E20" s="114">
        <v>182.7</v>
      </c>
      <c r="F20" s="114">
        <v>160.69999999999999</v>
      </c>
      <c r="G20" s="114">
        <v>176.35</v>
      </c>
      <c r="H20" s="114">
        <v>150.69999999999999</v>
      </c>
      <c r="I20" s="114">
        <v>152.69999999999999</v>
      </c>
      <c r="J20" s="114">
        <v>162.89999999999998</v>
      </c>
      <c r="K20" s="114">
        <v>154.66666666666666</v>
      </c>
      <c r="L20" s="114">
        <v>139.73333333333335</v>
      </c>
      <c r="M20" s="114">
        <v>142.80000000000001</v>
      </c>
      <c r="N20" s="114">
        <v>173.4</v>
      </c>
      <c r="O20" s="114">
        <v>185.13333333333333</v>
      </c>
      <c r="P20" s="75">
        <f t="shared" si="0"/>
        <v>0</v>
      </c>
      <c r="Q20" s="111">
        <v>13</v>
      </c>
      <c r="R20" s="112" t="s">
        <v>100</v>
      </c>
      <c r="S20" s="115" t="s">
        <v>13</v>
      </c>
      <c r="U20"/>
      <c r="V20"/>
      <c r="W20"/>
      <c r="X20"/>
      <c r="Y20"/>
      <c r="Z20"/>
      <c r="AA20"/>
      <c r="AB20"/>
      <c r="AC20" s="290" t="e">
        <f>#REF!+#REF!</f>
        <v>#REF!</v>
      </c>
    </row>
    <row r="21" spans="1:29" ht="15" customHeight="1" x14ac:dyDescent="0.4">
      <c r="A21" s="100">
        <v>14</v>
      </c>
      <c r="B21" s="108" t="s">
        <v>17</v>
      </c>
      <c r="C21" s="109" t="s">
        <v>13</v>
      </c>
      <c r="D21" s="114">
        <v>4.1500000000000057</v>
      </c>
      <c r="E21" s="114">
        <v>-9.25</v>
      </c>
      <c r="F21" s="114">
        <v>-5</v>
      </c>
      <c r="G21" s="114">
        <v>4.5499999999999829</v>
      </c>
      <c r="H21" s="114">
        <v>-15.350000000000023</v>
      </c>
      <c r="I21" s="114">
        <v>7</v>
      </c>
      <c r="J21" s="114">
        <v>19.849999999999966</v>
      </c>
      <c r="K21" s="114">
        <v>0.59999999999999432</v>
      </c>
      <c r="L21" s="114">
        <v>-41.599999999999994</v>
      </c>
      <c r="M21" s="114">
        <v>-2.6999999999999886</v>
      </c>
      <c r="N21" s="114">
        <v>6</v>
      </c>
      <c r="O21" s="114">
        <v>4.6666666666666572</v>
      </c>
      <c r="P21" s="75">
        <f t="shared" si="0"/>
        <v>0</v>
      </c>
      <c r="Q21" s="111">
        <v>14</v>
      </c>
      <c r="R21" s="112" t="s">
        <v>17</v>
      </c>
      <c r="S21" s="115" t="s">
        <v>13</v>
      </c>
      <c r="U21"/>
      <c r="V21" s="291" t="s">
        <v>260</v>
      </c>
      <c r="W21" s="292" t="s">
        <v>261</v>
      </c>
      <c r="X21"/>
      <c r="Y21"/>
      <c r="Z21" s="293" t="s">
        <v>262</v>
      </c>
      <c r="AA21" s="293" t="e">
        <f>AB18/AA18</f>
        <v>#DIV/0!</v>
      </c>
      <c r="AB21" t="s">
        <v>263</v>
      </c>
      <c r="AC21"/>
    </row>
    <row r="22" spans="1:29" ht="15" customHeight="1" x14ac:dyDescent="0.3">
      <c r="A22" s="100">
        <v>15</v>
      </c>
      <c r="B22" s="108" t="s">
        <v>18</v>
      </c>
      <c r="C22" s="109" t="s">
        <v>13</v>
      </c>
      <c r="D22" s="114">
        <v>125.325</v>
      </c>
      <c r="E22" s="114">
        <v>116.325</v>
      </c>
      <c r="F22" s="114">
        <v>91.1</v>
      </c>
      <c r="G22" s="114">
        <v>99.275000000000006</v>
      </c>
      <c r="H22" s="114">
        <v>92.292500000000004</v>
      </c>
      <c r="I22" s="114">
        <v>95.5</v>
      </c>
      <c r="J22" s="114">
        <v>94.25</v>
      </c>
      <c r="K22" s="114">
        <v>88.066666666666663</v>
      </c>
      <c r="L22" s="114">
        <v>104.56666666666668</v>
      </c>
      <c r="M22" s="114">
        <v>93</v>
      </c>
      <c r="N22" s="114">
        <v>83</v>
      </c>
      <c r="O22" s="114">
        <v>115.075</v>
      </c>
      <c r="P22" s="75">
        <f t="shared" si="0"/>
        <v>0</v>
      </c>
      <c r="Q22" s="111">
        <v>15</v>
      </c>
      <c r="R22" s="112" t="s">
        <v>18</v>
      </c>
      <c r="S22" s="115" t="s">
        <v>13</v>
      </c>
      <c r="U22"/>
      <c r="V22" s="279" t="s">
        <v>264</v>
      </c>
      <c r="W22" s="279" t="s">
        <v>265</v>
      </c>
      <c r="X22"/>
      <c r="Y22"/>
      <c r="Z22"/>
      <c r="AA22"/>
      <c r="AB22"/>
      <c r="AC22"/>
    </row>
    <row r="23" spans="1:29" ht="15" customHeight="1" x14ac:dyDescent="0.3">
      <c r="A23" s="100">
        <v>16</v>
      </c>
      <c r="B23" s="108" t="s">
        <v>19</v>
      </c>
      <c r="C23" s="109" t="s">
        <v>13</v>
      </c>
      <c r="D23" s="114">
        <v>95.661140000000003</v>
      </c>
      <c r="E23" s="114">
        <v>70.417800000000014</v>
      </c>
      <c r="F23" s="114">
        <v>63.787820000000004</v>
      </c>
      <c r="G23" s="114">
        <v>77.789020000000008</v>
      </c>
      <c r="H23" s="114">
        <v>57.404920000000004</v>
      </c>
      <c r="I23" s="114">
        <v>73.794560000000018</v>
      </c>
      <c r="J23" s="114">
        <v>62.799500000000002</v>
      </c>
      <c r="K23" s="114">
        <v>66.599999999999994</v>
      </c>
      <c r="L23" s="114">
        <v>35.277533333333331</v>
      </c>
      <c r="M23" s="114">
        <v>43.650800000000004</v>
      </c>
      <c r="N23" s="114">
        <v>90.472460000000012</v>
      </c>
      <c r="O23" s="114">
        <v>70.058333333333323</v>
      </c>
      <c r="P23" s="75">
        <f t="shared" si="0"/>
        <v>0</v>
      </c>
      <c r="Q23" s="111">
        <v>16</v>
      </c>
      <c r="R23" s="112" t="s">
        <v>19</v>
      </c>
      <c r="S23" s="115" t="s">
        <v>13</v>
      </c>
      <c r="U23"/>
      <c r="V23" s="294" t="s">
        <v>266</v>
      </c>
      <c r="W23" s="294" t="s">
        <v>267</v>
      </c>
      <c r="X23"/>
      <c r="Y23"/>
      <c r="Z23"/>
      <c r="AA23"/>
      <c r="AB23"/>
      <c r="AC23"/>
    </row>
    <row r="24" spans="1:29" ht="15" customHeight="1" x14ac:dyDescent="0.3">
      <c r="A24" s="100">
        <v>17</v>
      </c>
      <c r="B24" s="108" t="s">
        <v>20</v>
      </c>
      <c r="C24" s="109" t="s">
        <v>13</v>
      </c>
      <c r="D24" s="114">
        <v>50.13</v>
      </c>
      <c r="E24" s="114">
        <v>46.53</v>
      </c>
      <c r="F24" s="114">
        <v>36.44</v>
      </c>
      <c r="G24" s="114">
        <v>39.71</v>
      </c>
      <c r="H24" s="114">
        <v>36.917000000000002</v>
      </c>
      <c r="I24" s="114">
        <v>38.200000000000003</v>
      </c>
      <c r="J24" s="114">
        <v>37.700000000000003</v>
      </c>
      <c r="K24" s="114">
        <v>35.226666666666667</v>
      </c>
      <c r="L24" s="114">
        <v>41.826666666666668</v>
      </c>
      <c r="M24" s="114">
        <v>37.200000000000003</v>
      </c>
      <c r="N24" s="114">
        <v>33.200000000000003</v>
      </c>
      <c r="O24" s="114">
        <v>46.03</v>
      </c>
      <c r="P24" s="75">
        <f t="shared" si="0"/>
        <v>0</v>
      </c>
      <c r="Q24" s="111">
        <v>17</v>
      </c>
      <c r="R24" s="112" t="s">
        <v>20</v>
      </c>
      <c r="S24" s="115" t="s">
        <v>13</v>
      </c>
      <c r="U24"/>
      <c r="V24" s="295" t="s">
        <v>268</v>
      </c>
      <c r="W24" s="295" t="s">
        <v>269</v>
      </c>
      <c r="X24"/>
      <c r="Y24"/>
      <c r="Z24"/>
      <c r="AA24"/>
      <c r="AB24"/>
      <c r="AC24"/>
    </row>
    <row r="25" spans="1:29" ht="15" customHeight="1" x14ac:dyDescent="0.3">
      <c r="A25" s="100">
        <v>18</v>
      </c>
      <c r="B25" s="108" t="s">
        <v>21</v>
      </c>
      <c r="C25" s="109" t="s">
        <v>13</v>
      </c>
      <c r="D25" s="114">
        <v>23.23</v>
      </c>
      <c r="E25" s="114">
        <v>17.100000000000001</v>
      </c>
      <c r="F25" s="114">
        <v>15.49</v>
      </c>
      <c r="G25" s="114">
        <v>18.89</v>
      </c>
      <c r="H25" s="114">
        <v>13.94</v>
      </c>
      <c r="I25" s="114">
        <v>17.920000000000002</v>
      </c>
      <c r="J25" s="114">
        <v>15.25</v>
      </c>
      <c r="K25" s="114">
        <v>16.173333333333336</v>
      </c>
      <c r="L25" s="114">
        <v>8.5666666666666664</v>
      </c>
      <c r="M25" s="114">
        <v>10.6</v>
      </c>
      <c r="N25" s="114">
        <v>21.970000000000002</v>
      </c>
      <c r="O25" s="114">
        <v>16.91333333333333</v>
      </c>
      <c r="P25" s="75">
        <f t="shared" si="0"/>
        <v>0</v>
      </c>
      <c r="Q25" s="111">
        <v>18</v>
      </c>
      <c r="R25" s="112" t="s">
        <v>21</v>
      </c>
      <c r="S25" s="115" t="s">
        <v>13</v>
      </c>
      <c r="U25"/>
      <c r="V25" s="296" t="s">
        <v>270</v>
      </c>
      <c r="W25" s="296" t="s">
        <v>271</v>
      </c>
      <c r="X25"/>
      <c r="Y25"/>
      <c r="Z25"/>
      <c r="AA25"/>
      <c r="AB25"/>
      <c r="AC25"/>
    </row>
    <row r="26" spans="1:29" ht="15" customHeight="1" x14ac:dyDescent="0.3">
      <c r="A26" s="100">
        <v>19</v>
      </c>
      <c r="B26" s="108" t="s">
        <v>87</v>
      </c>
      <c r="C26" s="109" t="s">
        <v>13</v>
      </c>
      <c r="D26" s="114">
        <v>5.25</v>
      </c>
      <c r="E26" s="114">
        <v>4.7249999999999996</v>
      </c>
      <c r="F26" s="114">
        <v>1.94</v>
      </c>
      <c r="G26" s="114">
        <v>2.4</v>
      </c>
      <c r="H26" s="114">
        <v>3.4850000000000003</v>
      </c>
      <c r="I26" s="114">
        <v>0.44999999999999996</v>
      </c>
      <c r="J26" s="114">
        <v>0.78</v>
      </c>
      <c r="K26" s="114">
        <v>1.7599999999999998</v>
      </c>
      <c r="L26" s="114">
        <v>3.41</v>
      </c>
      <c r="M26" s="114">
        <v>0.30649999999999999</v>
      </c>
      <c r="N26" s="114">
        <v>0.92</v>
      </c>
      <c r="O26" s="114">
        <v>3.9333333333333336</v>
      </c>
      <c r="P26" s="75">
        <f t="shared" si="0"/>
        <v>0</v>
      </c>
      <c r="Q26" s="111">
        <v>19</v>
      </c>
      <c r="R26" s="112" t="s">
        <v>101</v>
      </c>
      <c r="S26" s="115" t="s">
        <v>13</v>
      </c>
      <c r="U26"/>
      <c r="V26" s="297" t="s">
        <v>272</v>
      </c>
      <c r="W26" s="297" t="s">
        <v>273</v>
      </c>
      <c r="X26"/>
      <c r="Y26"/>
      <c r="Z26"/>
      <c r="AA26"/>
      <c r="AB26"/>
      <c r="AC26"/>
    </row>
    <row r="27" spans="1:29" ht="15" customHeight="1" x14ac:dyDescent="0.25">
      <c r="A27" s="100">
        <v>20</v>
      </c>
      <c r="B27" s="108" t="s">
        <v>88</v>
      </c>
      <c r="C27" s="109" t="s">
        <v>13</v>
      </c>
      <c r="D27" s="114">
        <v>0.47175</v>
      </c>
      <c r="E27" s="114">
        <v>0.63827499999999993</v>
      </c>
      <c r="F27" s="114">
        <v>0.34240000000000004</v>
      </c>
      <c r="G27" s="114">
        <v>1.1284999999999998</v>
      </c>
      <c r="H27" s="114">
        <v>0.61890000000000001</v>
      </c>
      <c r="I27" s="114">
        <v>0.3974125</v>
      </c>
      <c r="J27" s="114">
        <v>0.76275000000000004</v>
      </c>
      <c r="K27" s="114">
        <v>2.2756666666666665</v>
      </c>
      <c r="L27" s="114">
        <v>0.55999999999999994</v>
      </c>
      <c r="M27" s="114">
        <v>0.28865000000000002</v>
      </c>
      <c r="N27" s="114">
        <v>0.6394333333333333</v>
      </c>
      <c r="O27" s="114">
        <v>0.61346666666666672</v>
      </c>
      <c r="P27" s="75">
        <f t="shared" si="0"/>
        <v>0</v>
      </c>
      <c r="Q27" s="111">
        <v>20</v>
      </c>
      <c r="R27" s="112" t="s">
        <v>102</v>
      </c>
      <c r="S27" s="115" t="s">
        <v>13</v>
      </c>
      <c r="U27"/>
      <c r="V27"/>
      <c r="W27"/>
      <c r="X27"/>
      <c r="Y27"/>
      <c r="Z27"/>
      <c r="AA27"/>
      <c r="AB27"/>
      <c r="AC27"/>
    </row>
    <row r="28" spans="1:29" ht="15" customHeight="1" x14ac:dyDescent="0.25">
      <c r="A28" s="100">
        <v>21</v>
      </c>
      <c r="B28" s="108" t="s">
        <v>89</v>
      </c>
      <c r="C28" s="109" t="s">
        <v>13</v>
      </c>
      <c r="D28" s="114">
        <v>9.5075000000000003</v>
      </c>
      <c r="E28" s="114">
        <v>7.3660000000000005</v>
      </c>
      <c r="F28" s="114">
        <v>8.8196166666666667</v>
      </c>
      <c r="G28" s="114">
        <v>16.465</v>
      </c>
      <c r="H28" s="114">
        <v>15.2372</v>
      </c>
      <c r="I28" s="114">
        <v>7.7700000000000005</v>
      </c>
      <c r="J28" s="114">
        <v>8.7117500000000003</v>
      </c>
      <c r="K28" s="114">
        <v>4.1153333333333331</v>
      </c>
      <c r="L28" s="114">
        <v>7.3342000000000001</v>
      </c>
      <c r="M28" s="114">
        <v>9.9738499999999988</v>
      </c>
      <c r="N28" s="114">
        <v>7.4862333333333337</v>
      </c>
      <c r="O28" s="114">
        <v>13.180999999999999</v>
      </c>
      <c r="P28" s="75">
        <f t="shared" si="0"/>
        <v>0</v>
      </c>
      <c r="Q28" s="111">
        <v>21</v>
      </c>
      <c r="R28" s="112" t="s">
        <v>103</v>
      </c>
      <c r="S28" s="115" t="s">
        <v>13</v>
      </c>
      <c r="U28"/>
      <c r="V28"/>
      <c r="W28"/>
      <c r="X28"/>
      <c r="Y28"/>
      <c r="Z28"/>
      <c r="AA28"/>
      <c r="AB28"/>
      <c r="AC28"/>
    </row>
    <row r="29" spans="1:29" ht="15" customHeight="1" x14ac:dyDescent="0.25">
      <c r="A29" s="100">
        <v>22</v>
      </c>
      <c r="B29" s="108" t="s">
        <v>90</v>
      </c>
      <c r="C29" s="109" t="s">
        <v>13</v>
      </c>
      <c r="D29" s="114">
        <v>2.5660999999999996</v>
      </c>
      <c r="E29" s="114">
        <v>1.3714999999999999</v>
      </c>
      <c r="F29" s="114">
        <v>3.0983333333333336</v>
      </c>
      <c r="G29" s="114">
        <v>2.4349249999999998</v>
      </c>
      <c r="H29" s="114">
        <v>1.9140000000000001</v>
      </c>
      <c r="I29" s="114">
        <v>3.1744500000000002</v>
      </c>
      <c r="J29" s="114">
        <v>2.5655999999999999</v>
      </c>
      <c r="K29" s="114">
        <v>2.4100333333333332</v>
      </c>
      <c r="L29" s="114">
        <v>1.9290666666666667</v>
      </c>
      <c r="M29" s="114">
        <v>3.1295000000000002</v>
      </c>
      <c r="N29" s="114">
        <v>1.5181333333333331</v>
      </c>
      <c r="O29" s="114">
        <v>2.5796666666666668</v>
      </c>
      <c r="P29" s="75">
        <f t="shared" si="0"/>
        <v>0</v>
      </c>
      <c r="Q29" s="111">
        <v>22</v>
      </c>
      <c r="R29" s="112" t="s">
        <v>104</v>
      </c>
      <c r="S29" s="115" t="s">
        <v>13</v>
      </c>
      <c r="U29"/>
      <c r="V29"/>
      <c r="W29"/>
      <c r="X29"/>
      <c r="Y29"/>
      <c r="Z29"/>
      <c r="AA29"/>
      <c r="AB29"/>
      <c r="AC29"/>
    </row>
    <row r="30" spans="1:29" ht="15" customHeight="1" x14ac:dyDescent="0.25">
      <c r="A30" s="100">
        <v>23</v>
      </c>
      <c r="B30" s="108" t="s">
        <v>22</v>
      </c>
      <c r="C30" s="109" t="s">
        <v>13</v>
      </c>
      <c r="D30" s="116" t="s">
        <v>93</v>
      </c>
      <c r="E30" s="116" t="s">
        <v>93</v>
      </c>
      <c r="F30" s="116" t="s">
        <v>93</v>
      </c>
      <c r="G30" s="116" t="s">
        <v>93</v>
      </c>
      <c r="H30" s="116" t="s">
        <v>93</v>
      </c>
      <c r="I30" s="116">
        <v>0.46500000000000002</v>
      </c>
      <c r="J30" s="116">
        <v>0.50900000000000001</v>
      </c>
      <c r="K30" s="116">
        <v>6.2733333333333334</v>
      </c>
      <c r="L30" s="116">
        <v>0.18683333333333332</v>
      </c>
      <c r="M30" s="116" t="s">
        <v>93</v>
      </c>
      <c r="N30" s="116" t="s">
        <v>93</v>
      </c>
      <c r="O30" s="116" t="s">
        <v>93</v>
      </c>
      <c r="P30" s="75">
        <f t="shared" si="0"/>
        <v>0</v>
      </c>
      <c r="Q30" s="111">
        <v>23</v>
      </c>
      <c r="R30" s="112" t="s">
        <v>22</v>
      </c>
      <c r="S30" s="115" t="s">
        <v>13</v>
      </c>
      <c r="U30"/>
      <c r="V30"/>
      <c r="W30"/>
      <c r="X30"/>
      <c r="Y30"/>
      <c r="Z30"/>
      <c r="AA30"/>
      <c r="AB30"/>
      <c r="AC30"/>
    </row>
    <row r="31" spans="1:29" ht="15" customHeight="1" x14ac:dyDescent="0.25">
      <c r="A31" s="100">
        <v>24</v>
      </c>
      <c r="B31" s="108" t="s">
        <v>23</v>
      </c>
      <c r="C31" s="109" t="s">
        <v>13</v>
      </c>
      <c r="D31" s="114">
        <v>8.9250000000000007</v>
      </c>
      <c r="E31" s="114">
        <v>7.75</v>
      </c>
      <c r="F31" s="114">
        <v>7.8833333333333346</v>
      </c>
      <c r="G31" s="114">
        <v>7.0500000000000007</v>
      </c>
      <c r="H31" s="114">
        <v>6.1999999999999993</v>
      </c>
      <c r="I31" s="114">
        <v>7.0500000000000007</v>
      </c>
      <c r="J31" s="114">
        <v>6.8</v>
      </c>
      <c r="K31" s="114">
        <v>17.656666666666666</v>
      </c>
      <c r="L31" s="114">
        <v>7.3000000000000007</v>
      </c>
      <c r="M31" s="114">
        <v>6.6</v>
      </c>
      <c r="N31" s="114">
        <v>7.666666666666667</v>
      </c>
      <c r="O31" s="114">
        <v>8.2700000000000014</v>
      </c>
      <c r="P31" s="75">
        <f t="shared" si="0"/>
        <v>0</v>
      </c>
      <c r="Q31" s="111">
        <v>24</v>
      </c>
      <c r="R31" s="112" t="s">
        <v>23</v>
      </c>
      <c r="S31" s="115" t="s">
        <v>13</v>
      </c>
      <c r="U31"/>
      <c r="V31"/>
      <c r="W31"/>
      <c r="X31"/>
      <c r="Y31"/>
      <c r="Z31"/>
      <c r="AA31"/>
      <c r="AB31"/>
      <c r="AC31"/>
    </row>
    <row r="32" spans="1:29" ht="15" customHeight="1" x14ac:dyDescent="0.25">
      <c r="A32" s="100">
        <v>25</v>
      </c>
      <c r="B32" s="108" t="s">
        <v>91</v>
      </c>
      <c r="C32" s="109" t="s">
        <v>13</v>
      </c>
      <c r="D32" s="114">
        <v>5.25</v>
      </c>
      <c r="E32" s="114">
        <v>5</v>
      </c>
      <c r="F32" s="114">
        <v>5.4</v>
      </c>
      <c r="G32" s="114">
        <v>5.8</v>
      </c>
      <c r="H32" s="114">
        <v>13.5</v>
      </c>
      <c r="I32" s="114">
        <v>3.6500000000000004</v>
      </c>
      <c r="J32" s="114">
        <v>6.6</v>
      </c>
      <c r="K32" s="114">
        <v>0.27500000000000002</v>
      </c>
      <c r="L32" s="114">
        <v>8</v>
      </c>
      <c r="M32" s="114">
        <v>2.4500000000000002</v>
      </c>
      <c r="N32" s="114">
        <v>6.833333333333333</v>
      </c>
      <c r="O32" s="114">
        <v>16.5</v>
      </c>
      <c r="P32" s="75">
        <f t="shared" si="0"/>
        <v>0</v>
      </c>
      <c r="Q32" s="111">
        <v>25</v>
      </c>
      <c r="R32" s="112" t="s">
        <v>105</v>
      </c>
      <c r="S32" s="115" t="s">
        <v>13</v>
      </c>
      <c r="U32"/>
      <c r="V32"/>
      <c r="W32"/>
      <c r="X32"/>
      <c r="Y32"/>
      <c r="Z32"/>
      <c r="AA32"/>
      <c r="AB32"/>
      <c r="AC32"/>
    </row>
    <row r="33" spans="1:29" ht="15" customHeight="1" x14ac:dyDescent="0.25">
      <c r="A33" s="100">
        <v>26</v>
      </c>
      <c r="B33" s="108" t="s">
        <v>24</v>
      </c>
      <c r="C33" s="109" t="s">
        <v>13</v>
      </c>
      <c r="D33" s="114">
        <v>34.400000000000006</v>
      </c>
      <c r="E33" s="114">
        <v>32.18</v>
      </c>
      <c r="F33" s="114">
        <v>40.06666666666667</v>
      </c>
      <c r="G33" s="114">
        <v>27.2</v>
      </c>
      <c r="H33" s="114">
        <v>23.085000000000001</v>
      </c>
      <c r="I33" s="114">
        <v>15.0425</v>
      </c>
      <c r="J33" s="114">
        <v>12.734999999999999</v>
      </c>
      <c r="K33" s="114">
        <v>5.45</v>
      </c>
      <c r="L33" s="114">
        <v>15.143333333333333</v>
      </c>
      <c r="M33" s="114">
        <v>26.947499999999998</v>
      </c>
      <c r="N33" s="114">
        <v>17.59</v>
      </c>
      <c r="O33" s="114">
        <v>18.943333333333332</v>
      </c>
      <c r="P33" s="75">
        <f t="shared" si="0"/>
        <v>0</v>
      </c>
      <c r="Q33" s="111">
        <v>26</v>
      </c>
      <c r="R33" s="112" t="s">
        <v>24</v>
      </c>
      <c r="S33" s="115" t="s">
        <v>13</v>
      </c>
      <c r="U33"/>
      <c r="V33"/>
      <c r="W33"/>
      <c r="X33"/>
      <c r="Y33"/>
      <c r="Z33"/>
      <c r="AA33"/>
      <c r="AB33"/>
      <c r="AC33"/>
    </row>
    <row r="34" spans="1:29" ht="15" customHeight="1" x14ac:dyDescent="0.25">
      <c r="A34" s="100">
        <v>27</v>
      </c>
      <c r="B34" s="108" t="s">
        <v>25</v>
      </c>
      <c r="C34" s="109" t="s">
        <v>13</v>
      </c>
      <c r="D34" s="114">
        <v>38.5</v>
      </c>
      <c r="E34" s="114">
        <v>41.75</v>
      </c>
      <c r="F34" s="114">
        <v>49.333333333333329</v>
      </c>
      <c r="G34" s="114">
        <v>73.5</v>
      </c>
      <c r="H34" s="114">
        <v>137</v>
      </c>
      <c r="I34" s="114">
        <v>92.5</v>
      </c>
      <c r="J34" s="114">
        <v>34.1</v>
      </c>
      <c r="K34" s="114">
        <v>79.333333333333329</v>
      </c>
      <c r="L34" s="114">
        <v>191.66666666666666</v>
      </c>
      <c r="M34" s="114">
        <v>290.8</v>
      </c>
      <c r="N34" s="114">
        <v>21.333333333333332</v>
      </c>
      <c r="O34" s="114">
        <v>127.33333333333333</v>
      </c>
      <c r="P34" s="75">
        <f t="shared" si="0"/>
        <v>0</v>
      </c>
      <c r="Q34" s="111">
        <v>27</v>
      </c>
      <c r="R34" s="112" t="s">
        <v>25</v>
      </c>
      <c r="S34" s="115" t="s">
        <v>13</v>
      </c>
      <c r="U34"/>
      <c r="V34"/>
      <c r="W34"/>
      <c r="X34"/>
      <c r="Y34"/>
      <c r="Z34"/>
      <c r="AA34"/>
      <c r="AB34"/>
      <c r="AC34"/>
    </row>
    <row r="35" spans="1:29" ht="15" customHeight="1" x14ac:dyDescent="0.25">
      <c r="A35" s="100">
        <v>28</v>
      </c>
      <c r="B35" s="108" t="s">
        <v>26</v>
      </c>
      <c r="C35" s="109" t="s">
        <v>13</v>
      </c>
      <c r="D35" s="114">
        <v>527.45000000000005</v>
      </c>
      <c r="E35" s="114">
        <v>463.4</v>
      </c>
      <c r="F35" s="114">
        <v>380.8</v>
      </c>
      <c r="G35" s="114">
        <v>439.95</v>
      </c>
      <c r="H35" s="114">
        <v>474.2</v>
      </c>
      <c r="I35" s="114">
        <v>367.15</v>
      </c>
      <c r="J35" s="114">
        <v>342.79999999999995</v>
      </c>
      <c r="K35" s="114">
        <v>399.73333333333329</v>
      </c>
      <c r="L35" s="114">
        <v>515.09999999999991</v>
      </c>
      <c r="M35" s="114">
        <v>553.29999999999995</v>
      </c>
      <c r="N35" s="114">
        <v>369.93333333333328</v>
      </c>
      <c r="O35" s="114">
        <v>524.93333333333328</v>
      </c>
      <c r="P35" s="75">
        <f t="shared" si="0"/>
        <v>0</v>
      </c>
      <c r="Q35" s="111">
        <v>28</v>
      </c>
      <c r="R35" s="112" t="s">
        <v>26</v>
      </c>
      <c r="S35" s="115" t="s">
        <v>13</v>
      </c>
      <c r="U35"/>
      <c r="V35"/>
      <c r="W35"/>
      <c r="X35"/>
      <c r="Y35"/>
      <c r="Z35"/>
      <c r="AA35"/>
      <c r="AB35"/>
      <c r="AC35"/>
    </row>
    <row r="36" spans="1:29" ht="15" customHeight="1" x14ac:dyDescent="0.25">
      <c r="A36" s="100">
        <v>29</v>
      </c>
      <c r="B36" s="108" t="s">
        <v>27</v>
      </c>
      <c r="C36" s="109" t="s">
        <v>13</v>
      </c>
      <c r="D36" s="114" t="s">
        <v>93</v>
      </c>
      <c r="E36" s="114" t="s">
        <v>93</v>
      </c>
      <c r="F36" s="114" t="s">
        <v>93</v>
      </c>
      <c r="G36" s="114" t="s">
        <v>93</v>
      </c>
      <c r="H36" s="114" t="s">
        <v>93</v>
      </c>
      <c r="I36" s="114" t="s">
        <v>93</v>
      </c>
      <c r="J36" s="114" t="s">
        <v>93</v>
      </c>
      <c r="K36" s="114" t="s">
        <v>93</v>
      </c>
      <c r="L36" s="114" t="s">
        <v>93</v>
      </c>
      <c r="M36" s="114" t="s">
        <v>93</v>
      </c>
      <c r="N36" s="114" t="s">
        <v>93</v>
      </c>
      <c r="O36" s="114" t="s">
        <v>93</v>
      </c>
      <c r="P36" s="75">
        <f t="shared" si="0"/>
        <v>0</v>
      </c>
      <c r="Q36" s="111">
        <v>29</v>
      </c>
      <c r="R36" s="112" t="s">
        <v>27</v>
      </c>
      <c r="S36" s="115" t="s">
        <v>13</v>
      </c>
      <c r="U36"/>
      <c r="V36"/>
      <c r="W36"/>
      <c r="X36"/>
      <c r="Y36"/>
      <c r="Z36"/>
      <c r="AA36"/>
      <c r="AB36"/>
      <c r="AC36"/>
    </row>
    <row r="37" spans="1:29" ht="15" customHeight="1" x14ac:dyDescent="0.25">
      <c r="A37" s="100">
        <v>30</v>
      </c>
      <c r="B37" s="108" t="s">
        <v>28</v>
      </c>
      <c r="C37" s="109" t="s">
        <v>13</v>
      </c>
      <c r="D37" s="114">
        <v>96.693632649049604</v>
      </c>
      <c r="E37" s="114">
        <v>85.975885499494282</v>
      </c>
      <c r="F37" s="114">
        <v>60.487366981090439</v>
      </c>
      <c r="G37" s="114">
        <v>62.718563010652488</v>
      </c>
      <c r="H37" s="114">
        <v>81.79223151024415</v>
      </c>
      <c r="I37" s="114">
        <v>24.491607289805234</v>
      </c>
      <c r="J37" s="114">
        <v>37.975748463707568</v>
      </c>
      <c r="K37" s="114">
        <v>52.29356055536735</v>
      </c>
      <c r="L37" s="114">
        <v>86.278994024018019</v>
      </c>
      <c r="M37" s="114">
        <v>45.483509675842726</v>
      </c>
      <c r="N37" s="114">
        <v>49.024679777835466</v>
      </c>
      <c r="O37" s="114">
        <v>73.008516908735544</v>
      </c>
      <c r="P37" s="75">
        <f t="shared" si="0"/>
        <v>0</v>
      </c>
      <c r="Q37" s="111">
        <v>30</v>
      </c>
      <c r="R37" s="112" t="s">
        <v>28</v>
      </c>
      <c r="S37" s="115" t="s">
        <v>13</v>
      </c>
      <c r="U37"/>
      <c r="V37"/>
      <c r="W37"/>
      <c r="X37"/>
      <c r="Y37"/>
      <c r="Z37"/>
      <c r="AA37"/>
      <c r="AB37"/>
      <c r="AC37"/>
    </row>
    <row r="38" spans="1:29" ht="15" customHeight="1" x14ac:dyDescent="0.25">
      <c r="A38" s="100">
        <v>31</v>
      </c>
      <c r="B38" s="108" t="s">
        <v>29</v>
      </c>
      <c r="C38" s="109" t="s">
        <v>13</v>
      </c>
      <c r="D38" s="114">
        <v>9.6693632649049608</v>
      </c>
      <c r="E38" s="114">
        <v>8.5975885499494282</v>
      </c>
      <c r="F38" s="114">
        <v>6.0487366981090442</v>
      </c>
      <c r="G38" s="114">
        <v>6.2718563010652488</v>
      </c>
      <c r="H38" s="114">
        <v>8.1792231510244147</v>
      </c>
      <c r="I38" s="114">
        <v>2.4491607289805235</v>
      </c>
      <c r="J38" s="114">
        <v>3.7975748463707566</v>
      </c>
      <c r="K38" s="114">
        <v>5.2293560555367353</v>
      </c>
      <c r="L38" s="114">
        <v>8.6278994024018036</v>
      </c>
      <c r="M38" s="114">
        <v>4.5483509675842724</v>
      </c>
      <c r="N38" s="114">
        <v>4.9024679777835471</v>
      </c>
      <c r="O38" s="114">
        <v>7.3008516908735546</v>
      </c>
      <c r="P38" s="75">
        <f t="shared" si="0"/>
        <v>0</v>
      </c>
      <c r="Q38" s="111">
        <v>31</v>
      </c>
      <c r="R38" s="112" t="s">
        <v>29</v>
      </c>
      <c r="S38" s="115" t="s">
        <v>13</v>
      </c>
      <c r="U38"/>
      <c r="V38"/>
      <c r="W38"/>
      <c r="X38"/>
      <c r="Y38"/>
      <c r="Z38"/>
      <c r="AA38"/>
      <c r="AB38"/>
      <c r="AC38"/>
    </row>
    <row r="39" spans="1:29" ht="15" customHeight="1" x14ac:dyDescent="0.25">
      <c r="A39" s="100">
        <v>32</v>
      </c>
      <c r="B39" s="108" t="s">
        <v>30</v>
      </c>
      <c r="C39" s="109" t="s">
        <v>13</v>
      </c>
      <c r="D39" s="116">
        <v>0.185</v>
      </c>
      <c r="E39" s="116">
        <v>0.31</v>
      </c>
      <c r="F39" s="116">
        <v>0.13200000000000001</v>
      </c>
      <c r="G39" s="116">
        <v>0.32600000000000001</v>
      </c>
      <c r="H39" s="116">
        <v>0.42466666666666669</v>
      </c>
      <c r="I39" s="116">
        <v>0.18499999999999997</v>
      </c>
      <c r="J39" s="116">
        <v>0.11266666666666665</v>
      </c>
      <c r="K39" s="116">
        <v>0.629</v>
      </c>
      <c r="L39" s="116">
        <v>0.38</v>
      </c>
      <c r="M39" s="116" t="s">
        <v>94</v>
      </c>
      <c r="N39" s="116">
        <v>0.129</v>
      </c>
      <c r="O39" s="116" t="s">
        <v>93</v>
      </c>
      <c r="P39" s="75">
        <f t="shared" si="0"/>
        <v>0</v>
      </c>
      <c r="Q39" s="111">
        <v>32</v>
      </c>
      <c r="R39" s="112" t="s">
        <v>30</v>
      </c>
      <c r="S39" s="115" t="s">
        <v>13</v>
      </c>
      <c r="U39"/>
      <c r="V39"/>
      <c r="W39"/>
      <c r="X39"/>
      <c r="Y39"/>
      <c r="Z39"/>
      <c r="AA39"/>
      <c r="AB39"/>
      <c r="AC39"/>
    </row>
    <row r="40" spans="1:29" ht="15" customHeight="1" x14ac:dyDescent="0.25">
      <c r="A40" s="100">
        <v>33</v>
      </c>
      <c r="B40" s="108" t="s">
        <v>92</v>
      </c>
      <c r="C40" s="109" t="s">
        <v>13</v>
      </c>
      <c r="D40" s="116">
        <v>2.0500000000000001E-2</v>
      </c>
      <c r="E40" s="116">
        <v>6.9500000000000006E-2</v>
      </c>
      <c r="F40" s="116">
        <v>8.9999999999999993E-3</v>
      </c>
      <c r="G40" s="116">
        <v>1.235E-2</v>
      </c>
      <c r="H40" s="116">
        <v>5.6999999999999995E-2</v>
      </c>
      <c r="I40" s="116">
        <v>8.9999999999999993E-3</v>
      </c>
      <c r="J40" s="116">
        <v>2.0333333333333332E-2</v>
      </c>
      <c r="K40" s="116">
        <v>7.5499999999999998E-2</v>
      </c>
      <c r="L40" s="116">
        <v>3.6999999999999998E-2</v>
      </c>
      <c r="M40" s="116">
        <v>1.621</v>
      </c>
      <c r="N40" s="116">
        <v>3.6666666666666666E-3</v>
      </c>
      <c r="O40" s="116" t="s">
        <v>93</v>
      </c>
      <c r="P40" s="75">
        <f t="shared" si="0"/>
        <v>0</v>
      </c>
      <c r="Q40" s="111">
        <v>33</v>
      </c>
      <c r="R40" s="112" t="s">
        <v>92</v>
      </c>
      <c r="S40" s="115" t="s">
        <v>13</v>
      </c>
      <c r="U40"/>
      <c r="V40"/>
      <c r="W40"/>
      <c r="X40"/>
      <c r="Y40"/>
      <c r="Z40"/>
      <c r="AA40"/>
      <c r="AB40"/>
      <c r="AC40"/>
    </row>
    <row r="41" spans="1:29" ht="15" customHeight="1" x14ac:dyDescent="0.25">
      <c r="A41" s="100">
        <v>34</v>
      </c>
      <c r="B41" s="108" t="s">
        <v>31</v>
      </c>
      <c r="C41" s="109" t="s">
        <v>13</v>
      </c>
      <c r="D41" s="116">
        <v>0.36499999999999999</v>
      </c>
      <c r="E41" s="116">
        <v>0.48750000000000004</v>
      </c>
      <c r="F41" s="116">
        <v>0.21</v>
      </c>
      <c r="G41" s="116">
        <v>0.23699999999999999</v>
      </c>
      <c r="H41" s="116">
        <v>0.35399999999999993</v>
      </c>
      <c r="I41" s="116">
        <v>0.18666666666666668</v>
      </c>
      <c r="J41" s="116">
        <v>0.13100000000000001</v>
      </c>
      <c r="K41" s="116">
        <v>0.87433333333333341</v>
      </c>
      <c r="L41" s="116">
        <v>0.92999999999999994</v>
      </c>
      <c r="M41" s="116">
        <v>1.3180000000000001</v>
      </c>
      <c r="N41" s="116">
        <v>0.113</v>
      </c>
      <c r="O41" s="116" t="s">
        <v>93</v>
      </c>
      <c r="P41" s="75">
        <f t="shared" si="0"/>
        <v>0</v>
      </c>
      <c r="Q41" s="111">
        <v>34</v>
      </c>
      <c r="R41" s="112" t="s">
        <v>31</v>
      </c>
      <c r="S41" s="115" t="s">
        <v>13</v>
      </c>
      <c r="U41"/>
      <c r="V41"/>
      <c r="W41"/>
      <c r="X41"/>
      <c r="Y41"/>
      <c r="Z41"/>
      <c r="AA41"/>
      <c r="AB41"/>
      <c r="AC41"/>
    </row>
    <row r="42" spans="1:29" ht="15" customHeight="1" x14ac:dyDescent="0.25">
      <c r="A42" s="100">
        <v>35</v>
      </c>
      <c r="B42" s="108" t="s">
        <v>32</v>
      </c>
      <c r="C42" s="109" t="s">
        <v>13</v>
      </c>
      <c r="D42" s="116" t="s">
        <v>94</v>
      </c>
      <c r="E42" s="116" t="s">
        <v>94</v>
      </c>
      <c r="F42" s="116" t="s">
        <v>94</v>
      </c>
      <c r="G42" s="116" t="s">
        <v>94</v>
      </c>
      <c r="H42" s="116">
        <v>5.0000000000000001E-3</v>
      </c>
      <c r="I42" s="116" t="s">
        <v>94</v>
      </c>
      <c r="J42" s="116" t="s">
        <v>94</v>
      </c>
      <c r="K42" s="116">
        <v>1E-3</v>
      </c>
      <c r="L42" s="116" t="s">
        <v>94</v>
      </c>
      <c r="M42" s="116" t="s">
        <v>94</v>
      </c>
      <c r="N42" s="116" t="s">
        <v>94</v>
      </c>
      <c r="O42" s="116" t="s">
        <v>93</v>
      </c>
      <c r="P42" s="75">
        <f t="shared" si="0"/>
        <v>0</v>
      </c>
      <c r="Q42" s="111">
        <v>35</v>
      </c>
      <c r="R42" s="112" t="s">
        <v>32</v>
      </c>
      <c r="S42" s="115" t="s">
        <v>13</v>
      </c>
      <c r="U42"/>
      <c r="V42"/>
      <c r="W42"/>
      <c r="X42"/>
      <c r="Y42"/>
      <c r="Z42"/>
      <c r="AA42"/>
      <c r="AB42"/>
      <c r="AC42"/>
    </row>
    <row r="43" spans="1:29" ht="15" customHeight="1" x14ac:dyDescent="0.25">
      <c r="A43" s="100">
        <v>36</v>
      </c>
      <c r="B43" s="108" t="s">
        <v>33</v>
      </c>
      <c r="C43" s="109" t="s">
        <v>13</v>
      </c>
      <c r="D43" s="116" t="s">
        <v>94</v>
      </c>
      <c r="E43" s="116" t="s">
        <v>94</v>
      </c>
      <c r="F43" s="116" t="s">
        <v>94</v>
      </c>
      <c r="G43" s="116" t="s">
        <v>94</v>
      </c>
      <c r="H43" s="116" t="s">
        <v>94</v>
      </c>
      <c r="I43" s="116" t="s">
        <v>94</v>
      </c>
      <c r="J43" s="116" t="s">
        <v>94</v>
      </c>
      <c r="K43" s="116" t="s">
        <v>94</v>
      </c>
      <c r="L43" s="116" t="s">
        <v>94</v>
      </c>
      <c r="M43" s="116" t="s">
        <v>94</v>
      </c>
      <c r="N43" s="116">
        <v>0.01</v>
      </c>
      <c r="O43" s="116" t="s">
        <v>93</v>
      </c>
      <c r="P43" s="75">
        <f t="shared" si="0"/>
        <v>0</v>
      </c>
      <c r="Q43" s="111">
        <v>36</v>
      </c>
      <c r="R43" s="112" t="s">
        <v>33</v>
      </c>
      <c r="S43" s="115" t="s">
        <v>13</v>
      </c>
      <c r="U43"/>
      <c r="V43"/>
      <c r="W43"/>
      <c r="X43"/>
      <c r="Y43"/>
      <c r="Z43"/>
      <c r="AA43"/>
      <c r="AB43"/>
      <c r="AC43"/>
    </row>
    <row r="44" spans="1:29" ht="15" customHeight="1" x14ac:dyDescent="0.25">
      <c r="A44" s="100">
        <v>37</v>
      </c>
      <c r="B44" s="108" t="s">
        <v>34</v>
      </c>
      <c r="C44" s="109" t="s">
        <v>13</v>
      </c>
      <c r="D44" s="116" t="s">
        <v>94</v>
      </c>
      <c r="E44" s="116" t="s">
        <v>94</v>
      </c>
      <c r="F44" s="116" t="s">
        <v>94</v>
      </c>
      <c r="G44" s="116" t="s">
        <v>94</v>
      </c>
      <c r="H44" s="116" t="s">
        <v>94</v>
      </c>
      <c r="I44" s="116" t="s">
        <v>94</v>
      </c>
      <c r="J44" s="116" t="s">
        <v>94</v>
      </c>
      <c r="K44" s="116">
        <v>0.02</v>
      </c>
      <c r="L44" s="116" t="s">
        <v>94</v>
      </c>
      <c r="M44" s="116" t="s">
        <v>93</v>
      </c>
      <c r="N44" s="116" t="s">
        <v>94</v>
      </c>
      <c r="O44" s="116" t="s">
        <v>93</v>
      </c>
      <c r="P44" s="75">
        <f t="shared" si="0"/>
        <v>0</v>
      </c>
      <c r="Q44" s="111">
        <v>37</v>
      </c>
      <c r="R44" s="112" t="s">
        <v>34</v>
      </c>
      <c r="S44" s="115" t="s">
        <v>13</v>
      </c>
      <c r="U44"/>
      <c r="V44"/>
      <c r="W44"/>
      <c r="X44"/>
      <c r="Y44"/>
      <c r="Z44"/>
      <c r="AA44"/>
      <c r="AB44"/>
      <c r="AC44"/>
    </row>
    <row r="45" spans="1:29" ht="15" customHeight="1" x14ac:dyDescent="0.25">
      <c r="A45" s="100">
        <v>38</v>
      </c>
      <c r="B45" s="108" t="s">
        <v>35</v>
      </c>
      <c r="C45" s="109" t="s">
        <v>13</v>
      </c>
      <c r="D45" s="116" t="s">
        <v>94</v>
      </c>
      <c r="E45" s="116" t="s">
        <v>94</v>
      </c>
      <c r="F45" s="116" t="s">
        <v>94</v>
      </c>
      <c r="G45" s="116" t="s">
        <v>94</v>
      </c>
      <c r="H45" s="116" t="s">
        <v>94</v>
      </c>
      <c r="I45" s="116" t="s">
        <v>94</v>
      </c>
      <c r="J45" s="116" t="s">
        <v>94</v>
      </c>
      <c r="K45" s="116" t="s">
        <v>94</v>
      </c>
      <c r="L45" s="116" t="s">
        <v>94</v>
      </c>
      <c r="M45" s="116" t="s">
        <v>94</v>
      </c>
      <c r="N45" s="116" t="s">
        <v>94</v>
      </c>
      <c r="O45" s="116" t="s">
        <v>93</v>
      </c>
      <c r="P45" s="75">
        <f t="shared" si="0"/>
        <v>0</v>
      </c>
      <c r="Q45" s="111">
        <v>38</v>
      </c>
      <c r="R45" s="112" t="s">
        <v>35</v>
      </c>
      <c r="S45" s="115" t="s">
        <v>13</v>
      </c>
      <c r="U45"/>
      <c r="V45"/>
      <c r="W45"/>
      <c r="X45"/>
      <c r="Y45"/>
      <c r="Z45"/>
      <c r="AA45"/>
      <c r="AB45"/>
      <c r="AC45"/>
    </row>
    <row r="46" spans="1:29" ht="15" customHeight="1" x14ac:dyDescent="0.25">
      <c r="A46" s="100">
        <v>39</v>
      </c>
      <c r="B46" s="108" t="s">
        <v>36</v>
      </c>
      <c r="C46" s="109" t="s">
        <v>13</v>
      </c>
      <c r="D46" s="116">
        <v>1E-3</v>
      </c>
      <c r="E46" s="116">
        <v>0.1095</v>
      </c>
      <c r="F46" s="116">
        <v>2.4E-2</v>
      </c>
      <c r="G46" s="116" t="s">
        <v>94</v>
      </c>
      <c r="H46" s="116">
        <v>1.6E-2</v>
      </c>
      <c r="I46" s="116">
        <v>1.2999999999999999E-2</v>
      </c>
      <c r="J46" s="116">
        <v>1.0999999999999999E-2</v>
      </c>
      <c r="K46" s="116">
        <v>3.0000000000000001E-3</v>
      </c>
      <c r="L46" s="116" t="s">
        <v>94</v>
      </c>
      <c r="M46" s="116" t="s">
        <v>93</v>
      </c>
      <c r="N46" s="116">
        <v>1E-3</v>
      </c>
      <c r="O46" s="116" t="s">
        <v>93</v>
      </c>
      <c r="P46" s="75">
        <f t="shared" si="0"/>
        <v>0</v>
      </c>
      <c r="Q46" s="111">
        <v>39</v>
      </c>
      <c r="R46" s="112" t="s">
        <v>36</v>
      </c>
      <c r="S46" s="115" t="s">
        <v>13</v>
      </c>
      <c r="U46"/>
      <c r="V46"/>
      <c r="W46"/>
      <c r="X46"/>
      <c r="Y46"/>
      <c r="Z46"/>
      <c r="AA46"/>
      <c r="AB46"/>
      <c r="AC46"/>
    </row>
    <row r="47" spans="1:29" ht="15" customHeight="1" x14ac:dyDescent="0.25">
      <c r="A47" s="100">
        <v>40</v>
      </c>
      <c r="B47" s="108" t="s">
        <v>37</v>
      </c>
      <c r="C47" s="109" t="s">
        <v>13</v>
      </c>
      <c r="D47" s="116" t="s">
        <v>94</v>
      </c>
      <c r="E47" s="116" t="s">
        <v>94</v>
      </c>
      <c r="F47" s="116" t="s">
        <v>94</v>
      </c>
      <c r="G47" s="116" t="s">
        <v>94</v>
      </c>
      <c r="H47" s="116" t="s">
        <v>94</v>
      </c>
      <c r="I47" s="116" t="s">
        <v>94</v>
      </c>
      <c r="J47" s="116" t="s">
        <v>94</v>
      </c>
      <c r="K47" s="116" t="s">
        <v>94</v>
      </c>
      <c r="L47" s="116" t="s">
        <v>94</v>
      </c>
      <c r="M47" s="116" t="s">
        <v>94</v>
      </c>
      <c r="N47" s="116" t="s">
        <v>94</v>
      </c>
      <c r="O47" s="116" t="s">
        <v>93</v>
      </c>
      <c r="P47" s="75">
        <f t="shared" si="0"/>
        <v>0</v>
      </c>
      <c r="Q47" s="111">
        <v>40</v>
      </c>
      <c r="R47" s="112" t="s">
        <v>37</v>
      </c>
      <c r="S47" s="115" t="s">
        <v>13</v>
      </c>
      <c r="U47"/>
      <c r="V47"/>
      <c r="W47"/>
      <c r="X47"/>
      <c r="Y47"/>
      <c r="Z47"/>
      <c r="AA47"/>
      <c r="AB47"/>
      <c r="AC47"/>
    </row>
    <row r="48" spans="1:29" ht="15" customHeight="1" x14ac:dyDescent="0.25">
      <c r="A48" s="100">
        <v>41</v>
      </c>
      <c r="B48" s="108" t="s">
        <v>38</v>
      </c>
      <c r="C48" s="109" t="s">
        <v>13</v>
      </c>
      <c r="D48" s="116">
        <v>8.9999999999999993E-3</v>
      </c>
      <c r="E48" s="116">
        <v>1.8499999999999999E-2</v>
      </c>
      <c r="F48" s="116">
        <v>8.0000000000000002E-3</v>
      </c>
      <c r="G48" s="116" t="s">
        <v>94</v>
      </c>
      <c r="H48" s="116">
        <v>1.2000000000000002E-2</v>
      </c>
      <c r="I48" s="116">
        <v>3.0000000000000001E-3</v>
      </c>
      <c r="J48" s="116">
        <v>9.3333333333333341E-3</v>
      </c>
      <c r="K48" s="116">
        <v>1.0500000000000001E-2</v>
      </c>
      <c r="L48" s="116">
        <v>3.5000000000000003E-2</v>
      </c>
      <c r="M48" s="116" t="s">
        <v>94</v>
      </c>
      <c r="N48" s="116">
        <v>0.01</v>
      </c>
      <c r="O48" s="116" t="s">
        <v>93</v>
      </c>
      <c r="P48" s="75">
        <f t="shared" si="0"/>
        <v>0</v>
      </c>
      <c r="Q48" s="111">
        <v>41</v>
      </c>
      <c r="R48" s="112" t="s">
        <v>38</v>
      </c>
      <c r="S48" s="115" t="s">
        <v>13</v>
      </c>
      <c r="U48"/>
      <c r="V48"/>
      <c r="W48"/>
      <c r="X48"/>
      <c r="Y48"/>
      <c r="Z48"/>
      <c r="AA48"/>
      <c r="AB48"/>
      <c r="AC48"/>
    </row>
    <row r="49" spans="1:29" ht="15" customHeight="1" x14ac:dyDescent="0.25">
      <c r="A49" s="100">
        <v>42</v>
      </c>
      <c r="B49" s="108" t="s">
        <v>39</v>
      </c>
      <c r="C49" s="109" t="s">
        <v>13</v>
      </c>
      <c r="D49" s="117" t="s">
        <v>93</v>
      </c>
      <c r="E49" s="117" t="s">
        <v>93</v>
      </c>
      <c r="F49" s="117" t="s">
        <v>93</v>
      </c>
      <c r="G49" s="117" t="s">
        <v>93</v>
      </c>
      <c r="H49" s="117" t="s">
        <v>93</v>
      </c>
      <c r="I49" s="117" t="s">
        <v>93</v>
      </c>
      <c r="J49" s="117" t="s">
        <v>93</v>
      </c>
      <c r="K49" s="117" t="s">
        <v>93</v>
      </c>
      <c r="L49" s="117" t="s">
        <v>93</v>
      </c>
      <c r="M49" s="117" t="s">
        <v>93</v>
      </c>
      <c r="N49" s="117" t="s">
        <v>93</v>
      </c>
      <c r="O49" s="117" t="s">
        <v>93</v>
      </c>
      <c r="P49" s="75">
        <f t="shared" si="0"/>
        <v>0</v>
      </c>
      <c r="Q49" s="111">
        <v>42</v>
      </c>
      <c r="R49" s="112" t="s">
        <v>39</v>
      </c>
      <c r="S49" s="115" t="s">
        <v>13</v>
      </c>
      <c r="U49"/>
      <c r="V49"/>
      <c r="W49"/>
      <c r="X49"/>
      <c r="Y49"/>
      <c r="Z49"/>
      <c r="AA49"/>
      <c r="AB49"/>
      <c r="AC49"/>
    </row>
    <row r="50" spans="1:29" ht="15" customHeight="1" x14ac:dyDescent="0.25">
      <c r="A50" s="100">
        <v>43</v>
      </c>
      <c r="B50" s="108" t="s">
        <v>40</v>
      </c>
      <c r="C50" s="109" t="s">
        <v>13</v>
      </c>
      <c r="D50" s="117" t="s">
        <v>93</v>
      </c>
      <c r="E50" s="117" t="s">
        <v>93</v>
      </c>
      <c r="F50" s="117" t="s">
        <v>93</v>
      </c>
      <c r="G50" s="117" t="s">
        <v>93</v>
      </c>
      <c r="H50" s="117" t="s">
        <v>93</v>
      </c>
      <c r="I50" s="117" t="s">
        <v>93</v>
      </c>
      <c r="J50" s="117" t="s">
        <v>93</v>
      </c>
      <c r="K50" s="117" t="s">
        <v>93</v>
      </c>
      <c r="L50" s="117" t="s">
        <v>93</v>
      </c>
      <c r="M50" s="117" t="s">
        <v>93</v>
      </c>
      <c r="N50" s="117" t="s">
        <v>93</v>
      </c>
      <c r="O50" s="117" t="s">
        <v>93</v>
      </c>
      <c r="P50" s="75">
        <f t="shared" si="0"/>
        <v>0</v>
      </c>
      <c r="Q50" s="111">
        <v>43</v>
      </c>
      <c r="R50" s="112" t="s">
        <v>40</v>
      </c>
      <c r="S50" s="115" t="s">
        <v>13</v>
      </c>
      <c r="U50"/>
      <c r="V50"/>
      <c r="W50"/>
      <c r="X50"/>
      <c r="Y50"/>
      <c r="Z50"/>
      <c r="AA50"/>
      <c r="AB50"/>
      <c r="AC50"/>
    </row>
    <row r="51" spans="1:29" ht="15" customHeight="1" x14ac:dyDescent="0.25">
      <c r="A51" s="100">
        <v>44</v>
      </c>
      <c r="B51" s="108" t="s">
        <v>41</v>
      </c>
      <c r="C51" s="109" t="s">
        <v>13</v>
      </c>
      <c r="D51" s="117" t="s">
        <v>93</v>
      </c>
      <c r="E51" s="117" t="s">
        <v>93</v>
      </c>
      <c r="F51" s="117" t="s">
        <v>93</v>
      </c>
      <c r="G51" s="117" t="s">
        <v>93</v>
      </c>
      <c r="H51" s="117" t="s">
        <v>93</v>
      </c>
      <c r="I51" s="117" t="s">
        <v>93</v>
      </c>
      <c r="J51" s="117" t="s">
        <v>93</v>
      </c>
      <c r="K51" s="117" t="s">
        <v>93</v>
      </c>
      <c r="L51" s="117" t="s">
        <v>93</v>
      </c>
      <c r="M51" s="117" t="s">
        <v>93</v>
      </c>
      <c r="N51" s="117" t="s">
        <v>93</v>
      </c>
      <c r="O51" s="117" t="s">
        <v>93</v>
      </c>
      <c r="P51" s="75">
        <f t="shared" si="0"/>
        <v>0</v>
      </c>
      <c r="Q51" s="111">
        <v>44</v>
      </c>
      <c r="R51" s="112" t="s">
        <v>41</v>
      </c>
      <c r="S51" s="115" t="s">
        <v>13</v>
      </c>
      <c r="U51"/>
      <c r="V51"/>
      <c r="W51"/>
      <c r="X51"/>
      <c r="Y51"/>
      <c r="Z51"/>
      <c r="AA51"/>
      <c r="AB51"/>
      <c r="AC51"/>
    </row>
    <row r="52" spans="1:29" ht="15" customHeight="1" x14ac:dyDescent="0.25">
      <c r="A52" s="100">
        <v>45</v>
      </c>
      <c r="B52" s="108" t="s">
        <v>42</v>
      </c>
      <c r="C52" s="109" t="s">
        <v>13</v>
      </c>
      <c r="D52" s="117" t="s">
        <v>93</v>
      </c>
      <c r="E52" s="117" t="s">
        <v>93</v>
      </c>
      <c r="F52" s="117" t="s">
        <v>93</v>
      </c>
      <c r="G52" s="117" t="s">
        <v>93</v>
      </c>
      <c r="H52" s="117" t="s">
        <v>93</v>
      </c>
      <c r="I52" s="117" t="s">
        <v>93</v>
      </c>
      <c r="J52" s="117" t="s">
        <v>93</v>
      </c>
      <c r="K52" s="117" t="s">
        <v>93</v>
      </c>
      <c r="L52" s="117" t="s">
        <v>93</v>
      </c>
      <c r="M52" s="117" t="s">
        <v>93</v>
      </c>
      <c r="N52" s="117" t="s">
        <v>93</v>
      </c>
      <c r="O52" s="117" t="s">
        <v>93</v>
      </c>
      <c r="P52" s="75">
        <f t="shared" si="0"/>
        <v>0</v>
      </c>
      <c r="Q52" s="111">
        <v>45</v>
      </c>
      <c r="R52" s="112" t="s">
        <v>42</v>
      </c>
      <c r="S52" s="115" t="s">
        <v>13</v>
      </c>
    </row>
    <row r="53" spans="1:29" ht="15" customHeight="1" x14ac:dyDescent="0.25">
      <c r="A53" s="100">
        <v>46</v>
      </c>
      <c r="B53" s="108" t="s">
        <v>43</v>
      </c>
      <c r="C53" s="109" t="s">
        <v>13</v>
      </c>
      <c r="D53" s="117">
        <v>2.4E-2</v>
      </c>
      <c r="E53" s="117">
        <v>6.7000000000000004E-2</v>
      </c>
      <c r="F53" s="117">
        <v>3.3000000000000002E-2</v>
      </c>
      <c r="G53" s="117">
        <v>3.5000000000000003E-2</v>
      </c>
      <c r="H53" s="117">
        <v>3.6333333333333336E-2</v>
      </c>
      <c r="I53" s="117">
        <v>1.3999999999999999E-2</v>
      </c>
      <c r="J53" s="117">
        <v>3.6666666666666667E-2</v>
      </c>
      <c r="K53" s="117">
        <v>3.0666666666666665E-2</v>
      </c>
      <c r="L53" s="117">
        <v>4.2499999999999996E-2</v>
      </c>
      <c r="M53" s="117">
        <v>4.7E-2</v>
      </c>
      <c r="N53" s="117">
        <v>0.04</v>
      </c>
      <c r="O53" s="117" t="s">
        <v>93</v>
      </c>
      <c r="P53" s="75">
        <f t="shared" si="0"/>
        <v>0</v>
      </c>
      <c r="Q53" s="111">
        <v>46</v>
      </c>
      <c r="R53" s="112" t="s">
        <v>43</v>
      </c>
      <c r="S53" s="115" t="s">
        <v>13</v>
      </c>
    </row>
    <row r="54" spans="1:29" ht="15" customHeight="1" x14ac:dyDescent="0.25">
      <c r="A54" s="100">
        <v>47</v>
      </c>
      <c r="B54" s="108" t="s">
        <v>44</v>
      </c>
      <c r="C54" s="109" t="s">
        <v>13</v>
      </c>
      <c r="D54" s="114" t="s">
        <v>93</v>
      </c>
      <c r="E54" s="114" t="s">
        <v>93</v>
      </c>
      <c r="F54" s="114" t="s">
        <v>93</v>
      </c>
      <c r="G54" s="114" t="s">
        <v>93</v>
      </c>
      <c r="H54" s="114" t="s">
        <v>93</v>
      </c>
      <c r="I54" s="114" t="s">
        <v>93</v>
      </c>
      <c r="J54" s="114" t="s">
        <v>93</v>
      </c>
      <c r="K54" s="114" t="s">
        <v>93</v>
      </c>
      <c r="L54" s="114" t="s">
        <v>93</v>
      </c>
      <c r="M54" s="114" t="s">
        <v>93</v>
      </c>
      <c r="N54" s="114" t="s">
        <v>93</v>
      </c>
      <c r="O54" s="114" t="s">
        <v>93</v>
      </c>
      <c r="P54" s="75">
        <f t="shared" si="0"/>
        <v>0</v>
      </c>
      <c r="Q54" s="111">
        <v>47</v>
      </c>
      <c r="R54" s="112" t="s">
        <v>44</v>
      </c>
      <c r="S54" s="115" t="s">
        <v>13</v>
      </c>
    </row>
    <row r="55" spans="1:29" ht="15" customHeight="1" x14ac:dyDescent="0.25">
      <c r="A55" s="100">
        <v>48</v>
      </c>
      <c r="B55" s="108" t="s">
        <v>45</v>
      </c>
      <c r="C55" s="109" t="s">
        <v>13</v>
      </c>
      <c r="D55" s="114" t="s">
        <v>93</v>
      </c>
      <c r="E55" s="114">
        <v>3.5999999999999997E-2</v>
      </c>
      <c r="F55" s="114">
        <v>1.9E-2</v>
      </c>
      <c r="G55" s="114">
        <v>1.7999999999999999E-2</v>
      </c>
      <c r="H55" s="114" t="s">
        <v>93</v>
      </c>
      <c r="I55" s="114" t="s">
        <v>94</v>
      </c>
      <c r="J55" s="114">
        <v>1.0666666666666665E-2</v>
      </c>
      <c r="K55" s="114">
        <v>0.36699999999999999</v>
      </c>
      <c r="L55" s="114">
        <v>0.745</v>
      </c>
      <c r="M55" s="114" t="s">
        <v>94</v>
      </c>
      <c r="N55" s="114">
        <v>9.2000000000000012E-2</v>
      </c>
      <c r="O55" s="114" t="s">
        <v>93</v>
      </c>
      <c r="P55" s="75">
        <f t="shared" si="0"/>
        <v>0</v>
      </c>
      <c r="Q55" s="111">
        <v>48</v>
      </c>
      <c r="R55" s="112" t="s">
        <v>45</v>
      </c>
      <c r="S55" s="115" t="s">
        <v>13</v>
      </c>
    </row>
    <row r="56" spans="1:29" ht="15" customHeight="1" x14ac:dyDescent="0.25">
      <c r="A56" s="100">
        <v>49</v>
      </c>
      <c r="B56" s="108" t="s">
        <v>46</v>
      </c>
      <c r="C56" s="109" t="s">
        <v>13</v>
      </c>
      <c r="D56" s="116" t="s">
        <v>93</v>
      </c>
      <c r="E56" s="116" t="s">
        <v>93</v>
      </c>
      <c r="F56" s="116" t="s">
        <v>93</v>
      </c>
      <c r="G56" s="116" t="s">
        <v>93</v>
      </c>
      <c r="H56" s="116" t="s">
        <v>93</v>
      </c>
      <c r="I56" s="116" t="s">
        <v>93</v>
      </c>
      <c r="J56" s="116" t="s">
        <v>93</v>
      </c>
      <c r="K56" s="116" t="s">
        <v>93</v>
      </c>
      <c r="L56" s="116" t="s">
        <v>93</v>
      </c>
      <c r="M56" s="116" t="s">
        <v>93</v>
      </c>
      <c r="N56" s="116" t="s">
        <v>93</v>
      </c>
      <c r="O56" s="116" t="s">
        <v>93</v>
      </c>
      <c r="P56" s="75">
        <f t="shared" si="0"/>
        <v>0</v>
      </c>
      <c r="Q56" s="111">
        <v>49</v>
      </c>
      <c r="R56" s="112" t="s">
        <v>46</v>
      </c>
      <c r="S56" s="115" t="s">
        <v>13</v>
      </c>
    </row>
    <row r="57" spans="1:29" ht="15" customHeight="1" x14ac:dyDescent="0.25">
      <c r="A57" s="100">
        <v>50</v>
      </c>
      <c r="B57" s="108" t="s">
        <v>47</v>
      </c>
      <c r="C57" s="109" t="s">
        <v>13</v>
      </c>
      <c r="D57" s="116" t="s">
        <v>93</v>
      </c>
      <c r="E57" s="116" t="s">
        <v>93</v>
      </c>
      <c r="F57" s="116" t="s">
        <v>93</v>
      </c>
      <c r="G57" s="116" t="s">
        <v>93</v>
      </c>
      <c r="H57" s="116" t="s">
        <v>93</v>
      </c>
      <c r="I57" s="116" t="s">
        <v>93</v>
      </c>
      <c r="J57" s="116" t="s">
        <v>93</v>
      </c>
      <c r="K57" s="116" t="s">
        <v>93</v>
      </c>
      <c r="L57" s="116" t="s">
        <v>93</v>
      </c>
      <c r="M57" s="116" t="s">
        <v>93</v>
      </c>
      <c r="N57" s="116" t="s">
        <v>93</v>
      </c>
      <c r="O57" s="116" t="s">
        <v>93</v>
      </c>
      <c r="P57" s="75">
        <f t="shared" si="0"/>
        <v>0</v>
      </c>
      <c r="Q57" s="111">
        <v>50</v>
      </c>
      <c r="R57" s="112" t="s">
        <v>47</v>
      </c>
      <c r="S57" s="115" t="s">
        <v>13</v>
      </c>
    </row>
    <row r="58" spans="1:29" ht="15" customHeight="1" thickBot="1" x14ac:dyDescent="0.3">
      <c r="A58" s="100">
        <v>51</v>
      </c>
      <c r="B58" s="118" t="s">
        <v>48</v>
      </c>
      <c r="C58" s="119" t="s">
        <v>13</v>
      </c>
      <c r="D58" s="116" t="s">
        <v>93</v>
      </c>
      <c r="E58" s="116" t="s">
        <v>93</v>
      </c>
      <c r="F58" s="116" t="s">
        <v>93</v>
      </c>
      <c r="G58" s="116" t="s">
        <v>93</v>
      </c>
      <c r="H58" s="116" t="s">
        <v>93</v>
      </c>
      <c r="I58" s="116" t="s">
        <v>93</v>
      </c>
      <c r="J58" s="116" t="s">
        <v>93</v>
      </c>
      <c r="K58" s="116" t="s">
        <v>93</v>
      </c>
      <c r="L58" s="116" t="s">
        <v>93</v>
      </c>
      <c r="M58" s="116" t="s">
        <v>93</v>
      </c>
      <c r="N58" s="116" t="s">
        <v>93</v>
      </c>
      <c r="O58" s="116" t="s">
        <v>93</v>
      </c>
      <c r="P58" s="75">
        <f t="shared" si="0"/>
        <v>0</v>
      </c>
      <c r="Q58" s="120">
        <v>51</v>
      </c>
      <c r="R58" s="121" t="s">
        <v>48</v>
      </c>
      <c r="S58" s="116" t="s">
        <v>13</v>
      </c>
    </row>
    <row r="59" spans="1:29" ht="15" customHeight="1" x14ac:dyDescent="0.3">
      <c r="A59" s="122">
        <v>52</v>
      </c>
      <c r="B59" s="123" t="s">
        <v>49</v>
      </c>
      <c r="C59" s="124" t="s">
        <v>13</v>
      </c>
      <c r="D59" s="159" t="s">
        <v>94</v>
      </c>
      <c r="E59" s="159" t="s">
        <v>94</v>
      </c>
      <c r="F59" s="159" t="s">
        <v>93</v>
      </c>
      <c r="G59" s="159" t="s">
        <v>94</v>
      </c>
      <c r="H59" s="159" t="s">
        <v>93</v>
      </c>
      <c r="I59" s="159" t="s">
        <v>93</v>
      </c>
      <c r="J59" s="159" t="s">
        <v>94</v>
      </c>
      <c r="K59" s="159" t="s">
        <v>93</v>
      </c>
      <c r="L59" s="159" t="s">
        <v>93</v>
      </c>
      <c r="M59" s="159" t="s">
        <v>93</v>
      </c>
      <c r="N59" s="159" t="s">
        <v>93</v>
      </c>
      <c r="O59" s="159" t="s">
        <v>93</v>
      </c>
      <c r="P59" s="75">
        <f t="shared" si="0"/>
        <v>0</v>
      </c>
      <c r="Q59" s="125">
        <v>52</v>
      </c>
      <c r="R59" s="126" t="s">
        <v>49</v>
      </c>
      <c r="S59" s="127" t="s">
        <v>13</v>
      </c>
    </row>
    <row r="60" spans="1:29" ht="15" customHeight="1" x14ac:dyDescent="0.3">
      <c r="A60" s="122">
        <v>53</v>
      </c>
      <c r="B60" s="123" t="s">
        <v>50</v>
      </c>
      <c r="C60" s="124" t="s">
        <v>13</v>
      </c>
      <c r="D60" s="159" t="s">
        <v>93</v>
      </c>
      <c r="E60" s="159">
        <v>10.8</v>
      </c>
      <c r="F60" s="159">
        <v>5.2</v>
      </c>
      <c r="G60" s="159">
        <v>5</v>
      </c>
      <c r="H60" s="159">
        <v>6</v>
      </c>
      <c r="I60" s="159">
        <v>8</v>
      </c>
      <c r="J60" s="159" t="s">
        <v>93</v>
      </c>
      <c r="K60" s="159">
        <v>5</v>
      </c>
      <c r="L60" s="159">
        <v>7.4</v>
      </c>
      <c r="M60" s="159">
        <v>7.1</v>
      </c>
      <c r="N60" s="159">
        <v>6.3</v>
      </c>
      <c r="O60" s="159">
        <v>8.8000000000000007</v>
      </c>
      <c r="P60" s="75">
        <f t="shared" si="0"/>
        <v>0</v>
      </c>
      <c r="Q60" s="128">
        <v>53</v>
      </c>
      <c r="R60" s="129" t="s">
        <v>50</v>
      </c>
      <c r="S60" s="127" t="s">
        <v>13</v>
      </c>
    </row>
    <row r="61" spans="1:29" ht="15" customHeight="1" x14ac:dyDescent="0.3">
      <c r="A61" s="122">
        <v>54</v>
      </c>
      <c r="B61" s="123" t="s">
        <v>51</v>
      </c>
      <c r="C61" s="124" t="s">
        <v>13</v>
      </c>
      <c r="D61" s="159" t="s">
        <v>93</v>
      </c>
      <c r="E61" s="159" t="s">
        <v>93</v>
      </c>
      <c r="F61" s="159" t="s">
        <v>93</v>
      </c>
      <c r="G61" s="159" t="s">
        <v>93</v>
      </c>
      <c r="H61" s="159" t="s">
        <v>93</v>
      </c>
      <c r="I61" s="159" t="s">
        <v>93</v>
      </c>
      <c r="J61" s="159" t="s">
        <v>93</v>
      </c>
      <c r="K61" s="159" t="s">
        <v>93</v>
      </c>
      <c r="L61" s="159" t="s">
        <v>93</v>
      </c>
      <c r="M61" s="159" t="s">
        <v>93</v>
      </c>
      <c r="N61" s="159" t="s">
        <v>93</v>
      </c>
      <c r="O61" s="159" t="s">
        <v>93</v>
      </c>
      <c r="P61" s="75">
        <f t="shared" si="0"/>
        <v>0</v>
      </c>
      <c r="Q61" s="128">
        <v>54</v>
      </c>
      <c r="R61" s="129" t="s">
        <v>51</v>
      </c>
      <c r="S61" s="127" t="s">
        <v>13</v>
      </c>
    </row>
    <row r="62" spans="1:29" ht="15" customHeight="1" x14ac:dyDescent="0.3">
      <c r="A62" s="122">
        <v>55</v>
      </c>
      <c r="B62" s="123" t="s">
        <v>52</v>
      </c>
      <c r="C62" s="124" t="s">
        <v>13</v>
      </c>
      <c r="D62" s="159" t="s">
        <v>93</v>
      </c>
      <c r="E62" s="159" t="s">
        <v>93</v>
      </c>
      <c r="F62" s="159" t="s">
        <v>93</v>
      </c>
      <c r="G62" s="159" t="s">
        <v>93</v>
      </c>
      <c r="H62" s="159" t="s">
        <v>93</v>
      </c>
      <c r="I62" s="159" t="s">
        <v>93</v>
      </c>
      <c r="J62" s="159" t="s">
        <v>93</v>
      </c>
      <c r="K62" s="159" t="s">
        <v>93</v>
      </c>
      <c r="L62" s="159" t="s">
        <v>93</v>
      </c>
      <c r="M62" s="159" t="s">
        <v>93</v>
      </c>
      <c r="N62" s="159" t="s">
        <v>93</v>
      </c>
      <c r="O62" s="159" t="s">
        <v>93</v>
      </c>
      <c r="P62" s="75">
        <f t="shared" si="0"/>
        <v>0</v>
      </c>
      <c r="Q62" s="128">
        <v>55</v>
      </c>
      <c r="R62" s="129" t="s">
        <v>52</v>
      </c>
      <c r="S62" s="127" t="s">
        <v>13</v>
      </c>
    </row>
    <row r="63" spans="1:29" ht="15" customHeight="1" x14ac:dyDescent="0.3">
      <c r="A63" s="122">
        <v>56</v>
      </c>
      <c r="B63" s="123" t="s">
        <v>53</v>
      </c>
      <c r="C63" s="124" t="s">
        <v>13</v>
      </c>
      <c r="D63" s="159" t="s">
        <v>93</v>
      </c>
      <c r="E63" s="159" t="s">
        <v>93</v>
      </c>
      <c r="F63" s="159" t="s">
        <v>93</v>
      </c>
      <c r="G63" s="159" t="s">
        <v>93</v>
      </c>
      <c r="H63" s="159" t="s">
        <v>93</v>
      </c>
      <c r="I63" s="159" t="s">
        <v>93</v>
      </c>
      <c r="J63" s="159" t="s">
        <v>93</v>
      </c>
      <c r="K63" s="159" t="s">
        <v>93</v>
      </c>
      <c r="L63" s="159" t="s">
        <v>93</v>
      </c>
      <c r="M63" s="159" t="s">
        <v>93</v>
      </c>
      <c r="N63" s="159" t="s">
        <v>93</v>
      </c>
      <c r="O63" s="159" t="s">
        <v>93</v>
      </c>
      <c r="P63" s="75">
        <f t="shared" si="0"/>
        <v>0</v>
      </c>
      <c r="Q63" s="128">
        <v>56</v>
      </c>
      <c r="R63" s="129" t="s">
        <v>53</v>
      </c>
      <c r="S63" s="127" t="s">
        <v>13</v>
      </c>
    </row>
    <row r="64" spans="1:29" ht="15" customHeight="1" x14ac:dyDescent="0.3">
      <c r="A64" s="122">
        <v>57</v>
      </c>
      <c r="B64" s="123" t="s">
        <v>54</v>
      </c>
      <c r="C64" s="124" t="s">
        <v>13</v>
      </c>
      <c r="D64" s="159" t="s">
        <v>93</v>
      </c>
      <c r="E64" s="159" t="s">
        <v>93</v>
      </c>
      <c r="F64" s="159" t="s">
        <v>93</v>
      </c>
      <c r="G64" s="159" t="s">
        <v>94</v>
      </c>
      <c r="H64" s="159" t="s">
        <v>93</v>
      </c>
      <c r="I64" s="159" t="s">
        <v>93</v>
      </c>
      <c r="J64" s="159" t="s">
        <v>94</v>
      </c>
      <c r="K64" s="159" t="s">
        <v>93</v>
      </c>
      <c r="L64" s="159" t="s">
        <v>93</v>
      </c>
      <c r="M64" s="159" t="s">
        <v>93</v>
      </c>
      <c r="N64" s="159" t="s">
        <v>93</v>
      </c>
      <c r="O64" s="159" t="s">
        <v>93</v>
      </c>
      <c r="P64" s="75">
        <f t="shared" si="0"/>
        <v>0</v>
      </c>
      <c r="Q64" s="128">
        <v>57</v>
      </c>
      <c r="R64" s="129" t="s">
        <v>54</v>
      </c>
      <c r="S64" s="127" t="s">
        <v>13</v>
      </c>
    </row>
    <row r="65" spans="1:19" ht="15" customHeight="1" x14ac:dyDescent="0.3">
      <c r="A65" s="122">
        <v>58</v>
      </c>
      <c r="B65" s="123" t="s">
        <v>55</v>
      </c>
      <c r="C65" s="124" t="s">
        <v>13</v>
      </c>
      <c r="D65" s="159" t="s">
        <v>93</v>
      </c>
      <c r="E65" s="159" t="s">
        <v>93</v>
      </c>
      <c r="F65" s="159" t="s">
        <v>93</v>
      </c>
      <c r="G65" s="159" t="s">
        <v>93</v>
      </c>
      <c r="H65" s="159" t="s">
        <v>93</v>
      </c>
      <c r="I65" s="159" t="s">
        <v>93</v>
      </c>
      <c r="J65" s="159" t="s">
        <v>93</v>
      </c>
      <c r="K65" s="159" t="s">
        <v>93</v>
      </c>
      <c r="L65" s="159" t="s">
        <v>93</v>
      </c>
      <c r="M65" s="159" t="s">
        <v>93</v>
      </c>
      <c r="N65" s="159" t="s">
        <v>93</v>
      </c>
      <c r="O65" s="159" t="s">
        <v>93</v>
      </c>
      <c r="P65" s="75">
        <f t="shared" si="0"/>
        <v>0</v>
      </c>
      <c r="Q65" s="128">
        <v>58</v>
      </c>
      <c r="R65" s="129" t="s">
        <v>55</v>
      </c>
      <c r="S65" s="127" t="s">
        <v>13</v>
      </c>
    </row>
    <row r="66" spans="1:19" ht="15" customHeight="1" x14ac:dyDescent="0.3">
      <c r="A66" s="122">
        <v>59</v>
      </c>
      <c r="B66" s="123" t="s">
        <v>56</v>
      </c>
      <c r="C66" s="124" t="s">
        <v>13</v>
      </c>
      <c r="D66" s="159" t="s">
        <v>94</v>
      </c>
      <c r="E66" s="159" t="s">
        <v>94</v>
      </c>
      <c r="F66" s="159" t="s">
        <v>94</v>
      </c>
      <c r="G66" s="159" t="s">
        <v>94</v>
      </c>
      <c r="H66" s="159" t="s">
        <v>94</v>
      </c>
      <c r="I66" s="159" t="s">
        <v>94</v>
      </c>
      <c r="J66" s="159" t="s">
        <v>94</v>
      </c>
      <c r="K66" s="159" t="s">
        <v>94</v>
      </c>
      <c r="L66" s="159" t="s">
        <v>94</v>
      </c>
      <c r="M66" s="159" t="s">
        <v>93</v>
      </c>
      <c r="N66" s="159" t="s">
        <v>94</v>
      </c>
      <c r="O66" s="159" t="s">
        <v>94</v>
      </c>
      <c r="P66" s="75">
        <f t="shared" si="0"/>
        <v>0</v>
      </c>
      <c r="Q66" s="128">
        <v>59</v>
      </c>
      <c r="R66" s="129" t="s">
        <v>56</v>
      </c>
      <c r="S66" s="127" t="s">
        <v>13</v>
      </c>
    </row>
    <row r="67" spans="1:19" ht="15" customHeight="1" x14ac:dyDescent="0.3">
      <c r="A67" s="122">
        <v>60</v>
      </c>
      <c r="B67" s="123" t="s">
        <v>57</v>
      </c>
      <c r="C67" s="124" t="s">
        <v>13</v>
      </c>
      <c r="D67" s="159" t="s">
        <v>94</v>
      </c>
      <c r="E67" s="159" t="s">
        <v>94</v>
      </c>
      <c r="F67" s="159" t="s">
        <v>94</v>
      </c>
      <c r="G67" s="159" t="s">
        <v>94</v>
      </c>
      <c r="H67" s="159" t="s">
        <v>94</v>
      </c>
      <c r="I67" s="159" t="s">
        <v>94</v>
      </c>
      <c r="J67" s="159" t="s">
        <v>94</v>
      </c>
      <c r="K67" s="159" t="s">
        <v>94</v>
      </c>
      <c r="L67" s="159" t="s">
        <v>94</v>
      </c>
      <c r="M67" s="159" t="s">
        <v>93</v>
      </c>
      <c r="N67" s="159" t="s">
        <v>94</v>
      </c>
      <c r="O67" s="159" t="s">
        <v>94</v>
      </c>
      <c r="P67" s="75">
        <f t="shared" si="0"/>
        <v>0</v>
      </c>
      <c r="Q67" s="128">
        <v>60</v>
      </c>
      <c r="R67" s="129" t="s">
        <v>57</v>
      </c>
      <c r="S67" s="127" t="s">
        <v>13</v>
      </c>
    </row>
    <row r="68" spans="1:19" ht="15" customHeight="1" x14ac:dyDescent="0.3">
      <c r="A68" s="122">
        <v>61</v>
      </c>
      <c r="B68" s="123" t="s">
        <v>58</v>
      </c>
      <c r="C68" s="124" t="s">
        <v>13</v>
      </c>
      <c r="D68" s="159" t="s">
        <v>93</v>
      </c>
      <c r="E68" s="159" t="s">
        <v>93</v>
      </c>
      <c r="F68" s="159" t="s">
        <v>93</v>
      </c>
      <c r="G68" s="159" t="s">
        <v>93</v>
      </c>
      <c r="H68" s="159" t="s">
        <v>93</v>
      </c>
      <c r="I68" s="159" t="s">
        <v>93</v>
      </c>
      <c r="J68" s="159" t="s">
        <v>93</v>
      </c>
      <c r="K68" s="159" t="s">
        <v>93</v>
      </c>
      <c r="L68" s="159" t="s">
        <v>93</v>
      </c>
      <c r="M68" s="159" t="s">
        <v>93</v>
      </c>
      <c r="N68" s="159" t="s">
        <v>93</v>
      </c>
      <c r="O68" s="159" t="s">
        <v>93</v>
      </c>
      <c r="P68" s="75">
        <f t="shared" si="0"/>
        <v>0</v>
      </c>
      <c r="Q68" s="128">
        <v>61</v>
      </c>
      <c r="R68" s="129" t="s">
        <v>58</v>
      </c>
      <c r="S68" s="127" t="s">
        <v>13</v>
      </c>
    </row>
    <row r="69" spans="1:19" ht="15" customHeight="1" x14ac:dyDescent="0.3">
      <c r="A69" s="122">
        <v>62</v>
      </c>
      <c r="B69" s="123" t="s">
        <v>59</v>
      </c>
      <c r="C69" s="124" t="s">
        <v>13</v>
      </c>
      <c r="D69" s="159" t="s">
        <v>94</v>
      </c>
      <c r="E69" s="159" t="s">
        <v>94</v>
      </c>
      <c r="F69" s="159" t="s">
        <v>94</v>
      </c>
      <c r="G69" s="159" t="s">
        <v>94</v>
      </c>
      <c r="H69" s="159" t="s">
        <v>94</v>
      </c>
      <c r="I69" s="159" t="s">
        <v>94</v>
      </c>
      <c r="J69" s="159" t="s">
        <v>94</v>
      </c>
      <c r="K69" s="159" t="s">
        <v>94</v>
      </c>
      <c r="L69" s="159" t="s">
        <v>94</v>
      </c>
      <c r="M69" s="159" t="s">
        <v>93</v>
      </c>
      <c r="N69" s="159" t="s">
        <v>94</v>
      </c>
      <c r="O69" s="159" t="s">
        <v>94</v>
      </c>
      <c r="P69" s="75">
        <f t="shared" si="0"/>
        <v>0</v>
      </c>
      <c r="Q69" s="128">
        <v>62</v>
      </c>
      <c r="R69" s="129" t="s">
        <v>59</v>
      </c>
      <c r="S69" s="127" t="s">
        <v>13</v>
      </c>
    </row>
    <row r="70" spans="1:19" ht="15" customHeight="1" x14ac:dyDescent="0.3">
      <c r="A70" s="122">
        <v>63</v>
      </c>
      <c r="B70" s="123" t="s">
        <v>60</v>
      </c>
      <c r="C70" s="124" t="s">
        <v>13</v>
      </c>
      <c r="D70" s="159" t="s">
        <v>93</v>
      </c>
      <c r="E70" s="159" t="s">
        <v>93</v>
      </c>
      <c r="F70" s="159" t="s">
        <v>93</v>
      </c>
      <c r="G70" s="159" t="s">
        <v>94</v>
      </c>
      <c r="H70" s="159" t="s">
        <v>93</v>
      </c>
      <c r="I70" s="159" t="s">
        <v>93</v>
      </c>
      <c r="J70" s="159" t="s">
        <v>94</v>
      </c>
      <c r="K70" s="159" t="s">
        <v>93</v>
      </c>
      <c r="L70" s="159" t="s">
        <v>93</v>
      </c>
      <c r="M70" s="159" t="s">
        <v>93</v>
      </c>
      <c r="N70" s="159" t="s">
        <v>93</v>
      </c>
      <c r="O70" s="159" t="s">
        <v>93</v>
      </c>
      <c r="P70" s="75">
        <f t="shared" si="0"/>
        <v>0</v>
      </c>
      <c r="Q70" s="128">
        <v>63</v>
      </c>
      <c r="R70" s="129" t="s">
        <v>60</v>
      </c>
      <c r="S70" s="127" t="s">
        <v>13</v>
      </c>
    </row>
    <row r="71" spans="1:19" ht="15" customHeight="1" x14ac:dyDescent="0.3">
      <c r="A71" s="122">
        <v>64</v>
      </c>
      <c r="B71" s="123" t="s">
        <v>61</v>
      </c>
      <c r="C71" s="124" t="s">
        <v>13</v>
      </c>
      <c r="D71" s="159" t="s">
        <v>94</v>
      </c>
      <c r="E71" s="159" t="s">
        <v>94</v>
      </c>
      <c r="F71" s="159" t="s">
        <v>94</v>
      </c>
      <c r="G71" s="159" t="s">
        <v>94</v>
      </c>
      <c r="H71" s="159" t="s">
        <v>94</v>
      </c>
      <c r="I71" s="159" t="s">
        <v>94</v>
      </c>
      <c r="J71" s="159" t="s">
        <v>94</v>
      </c>
      <c r="K71" s="159" t="s">
        <v>94</v>
      </c>
      <c r="L71" s="159" t="s">
        <v>94</v>
      </c>
      <c r="M71" s="159" t="s">
        <v>94</v>
      </c>
      <c r="N71" s="159" t="s">
        <v>94</v>
      </c>
      <c r="O71" s="159" t="s">
        <v>94</v>
      </c>
      <c r="P71" s="75">
        <f t="shared" si="0"/>
        <v>0</v>
      </c>
      <c r="Q71" s="128">
        <v>64</v>
      </c>
      <c r="R71" s="129" t="s">
        <v>61</v>
      </c>
      <c r="S71" s="127" t="s">
        <v>13</v>
      </c>
    </row>
    <row r="72" spans="1:19" ht="15" customHeight="1" x14ac:dyDescent="0.3">
      <c r="A72" s="122">
        <v>65</v>
      </c>
      <c r="B72" s="123" t="s">
        <v>62</v>
      </c>
      <c r="C72" s="124" t="s">
        <v>13</v>
      </c>
      <c r="D72" s="159" t="s">
        <v>94</v>
      </c>
      <c r="E72" s="159" t="s">
        <v>94</v>
      </c>
      <c r="F72" s="159" t="s">
        <v>94</v>
      </c>
      <c r="G72" s="159" t="s">
        <v>94</v>
      </c>
      <c r="H72" s="159" t="s">
        <v>94</v>
      </c>
      <c r="I72" s="159" t="s">
        <v>94</v>
      </c>
      <c r="J72" s="159" t="s">
        <v>94</v>
      </c>
      <c r="K72" s="159" t="s">
        <v>94</v>
      </c>
      <c r="L72" s="159" t="s">
        <v>94</v>
      </c>
      <c r="M72" s="159" t="s">
        <v>94</v>
      </c>
      <c r="N72" s="159" t="s">
        <v>94</v>
      </c>
      <c r="O72" s="159" t="s">
        <v>94</v>
      </c>
      <c r="P72" s="75">
        <f t="shared" si="0"/>
        <v>0</v>
      </c>
      <c r="Q72" s="128">
        <v>65</v>
      </c>
      <c r="R72" s="129" t="s">
        <v>62</v>
      </c>
      <c r="S72" s="127" t="s">
        <v>13</v>
      </c>
    </row>
    <row r="73" spans="1:19" ht="15" customHeight="1" x14ac:dyDescent="0.3">
      <c r="A73" s="122">
        <v>66</v>
      </c>
      <c r="B73" s="123" t="s">
        <v>63</v>
      </c>
      <c r="C73" s="124" t="s">
        <v>13</v>
      </c>
      <c r="D73" s="159" t="s">
        <v>94</v>
      </c>
      <c r="E73" s="159" t="s">
        <v>94</v>
      </c>
      <c r="F73" s="159" t="s">
        <v>94</v>
      </c>
      <c r="G73" s="159" t="s">
        <v>94</v>
      </c>
      <c r="H73" s="159" t="s">
        <v>94</v>
      </c>
      <c r="I73" s="159" t="s">
        <v>94</v>
      </c>
      <c r="J73" s="159" t="s">
        <v>94</v>
      </c>
      <c r="K73" s="159" t="s">
        <v>94</v>
      </c>
      <c r="L73" s="159" t="s">
        <v>94</v>
      </c>
      <c r="M73" s="159" t="s">
        <v>93</v>
      </c>
      <c r="N73" s="159" t="s">
        <v>94</v>
      </c>
      <c r="O73" s="159" t="s">
        <v>94</v>
      </c>
      <c r="P73" s="75">
        <f t="shared" ref="P73:P97" si="3">Q73-A73</f>
        <v>0</v>
      </c>
      <c r="Q73" s="128">
        <v>66</v>
      </c>
      <c r="R73" s="129" t="s">
        <v>63</v>
      </c>
      <c r="S73" s="127" t="s">
        <v>13</v>
      </c>
    </row>
    <row r="74" spans="1:19" ht="15" customHeight="1" x14ac:dyDescent="0.3">
      <c r="A74" s="122">
        <v>67</v>
      </c>
      <c r="B74" s="123" t="s">
        <v>64</v>
      </c>
      <c r="C74" s="124" t="s">
        <v>13</v>
      </c>
      <c r="D74" s="159" t="s">
        <v>94</v>
      </c>
      <c r="E74" s="159" t="s">
        <v>94</v>
      </c>
      <c r="F74" s="159" t="s">
        <v>94</v>
      </c>
      <c r="G74" s="159" t="s">
        <v>94</v>
      </c>
      <c r="H74" s="159" t="s">
        <v>94</v>
      </c>
      <c r="I74" s="159" t="s">
        <v>94</v>
      </c>
      <c r="J74" s="159" t="s">
        <v>94</v>
      </c>
      <c r="K74" s="159" t="s">
        <v>94</v>
      </c>
      <c r="L74" s="159" t="s">
        <v>94</v>
      </c>
      <c r="M74" s="159" t="s">
        <v>93</v>
      </c>
      <c r="N74" s="159" t="s">
        <v>93</v>
      </c>
      <c r="O74" s="159" t="s">
        <v>93</v>
      </c>
      <c r="P74" s="75">
        <f t="shared" si="3"/>
        <v>0</v>
      </c>
      <c r="Q74" s="128">
        <v>67</v>
      </c>
      <c r="R74" s="129" t="s">
        <v>64</v>
      </c>
      <c r="S74" s="127" t="s">
        <v>13</v>
      </c>
    </row>
    <row r="75" spans="1:19" ht="15" customHeight="1" x14ac:dyDescent="0.3">
      <c r="A75" s="122">
        <v>68</v>
      </c>
      <c r="B75" s="123" t="s">
        <v>65</v>
      </c>
      <c r="C75" s="124" t="s">
        <v>13</v>
      </c>
      <c r="D75" s="159" t="s">
        <v>94</v>
      </c>
      <c r="E75" s="159" t="s">
        <v>94</v>
      </c>
      <c r="F75" s="159" t="s">
        <v>93</v>
      </c>
      <c r="G75" s="159" t="s">
        <v>94</v>
      </c>
      <c r="H75" s="159" t="s">
        <v>93</v>
      </c>
      <c r="I75" s="159" t="s">
        <v>93</v>
      </c>
      <c r="J75" s="159" t="s">
        <v>94</v>
      </c>
      <c r="K75" s="159" t="s">
        <v>93</v>
      </c>
      <c r="L75" s="159" t="s">
        <v>93</v>
      </c>
      <c r="M75" s="159" t="s">
        <v>93</v>
      </c>
      <c r="N75" s="159" t="s">
        <v>93</v>
      </c>
      <c r="O75" s="159" t="s">
        <v>93</v>
      </c>
      <c r="P75" s="75">
        <f t="shared" si="3"/>
        <v>0</v>
      </c>
      <c r="Q75" s="128">
        <v>68</v>
      </c>
      <c r="R75" s="129" t="s">
        <v>65</v>
      </c>
      <c r="S75" s="127" t="s">
        <v>13</v>
      </c>
    </row>
    <row r="76" spans="1:19" ht="15" customHeight="1" x14ac:dyDescent="0.3">
      <c r="A76" s="122">
        <v>69</v>
      </c>
      <c r="B76" s="123" t="s">
        <v>66</v>
      </c>
      <c r="C76" s="124" t="s">
        <v>13</v>
      </c>
      <c r="D76" s="159" t="s">
        <v>94</v>
      </c>
      <c r="E76" s="159" t="s">
        <v>94</v>
      </c>
      <c r="F76" s="159" t="s">
        <v>93</v>
      </c>
      <c r="G76" s="159" t="s">
        <v>94</v>
      </c>
      <c r="H76" s="159" t="s">
        <v>93</v>
      </c>
      <c r="I76" s="159" t="s">
        <v>93</v>
      </c>
      <c r="J76" s="159" t="s">
        <v>94</v>
      </c>
      <c r="K76" s="159" t="s">
        <v>93</v>
      </c>
      <c r="L76" s="159" t="s">
        <v>93</v>
      </c>
      <c r="M76" s="159" t="s">
        <v>94</v>
      </c>
      <c r="N76" s="159" t="s">
        <v>94</v>
      </c>
      <c r="O76" s="159" t="s">
        <v>93</v>
      </c>
      <c r="P76" s="75">
        <f t="shared" si="3"/>
        <v>0</v>
      </c>
      <c r="Q76" s="128">
        <v>69</v>
      </c>
      <c r="R76" s="129" t="s">
        <v>66</v>
      </c>
      <c r="S76" s="127" t="s">
        <v>13</v>
      </c>
    </row>
    <row r="77" spans="1:19" ht="15" customHeight="1" x14ac:dyDescent="0.3">
      <c r="A77" s="122">
        <v>70</v>
      </c>
      <c r="B77" s="123" t="s">
        <v>67</v>
      </c>
      <c r="C77" s="124" t="s">
        <v>13</v>
      </c>
      <c r="D77" s="159" t="s">
        <v>93</v>
      </c>
      <c r="E77" s="159" t="s">
        <v>93</v>
      </c>
      <c r="F77" s="159" t="s">
        <v>93</v>
      </c>
      <c r="G77" s="159" t="s">
        <v>94</v>
      </c>
      <c r="H77" s="159" t="s">
        <v>94</v>
      </c>
      <c r="I77" s="159" t="s">
        <v>94</v>
      </c>
      <c r="J77" s="159" t="s">
        <v>94</v>
      </c>
      <c r="K77" s="159" t="s">
        <v>94</v>
      </c>
      <c r="L77" s="159" t="s">
        <v>94</v>
      </c>
      <c r="M77" s="159" t="s">
        <v>93</v>
      </c>
      <c r="N77" s="159" t="s">
        <v>94</v>
      </c>
      <c r="O77" s="159" t="s">
        <v>94</v>
      </c>
      <c r="P77" s="75">
        <f t="shared" si="3"/>
        <v>0</v>
      </c>
      <c r="Q77" s="128">
        <v>70</v>
      </c>
      <c r="R77" s="129" t="s">
        <v>67</v>
      </c>
      <c r="S77" s="127" t="s">
        <v>13</v>
      </c>
    </row>
    <row r="78" spans="1:19" ht="15" customHeight="1" x14ac:dyDescent="0.25">
      <c r="A78" s="101">
        <v>71</v>
      </c>
      <c r="B78" s="102" t="s">
        <v>68</v>
      </c>
      <c r="C78" s="103" t="s">
        <v>69</v>
      </c>
      <c r="D78" s="130">
        <v>7680</v>
      </c>
      <c r="E78" s="130">
        <v>10100</v>
      </c>
      <c r="F78" s="130">
        <v>8840</v>
      </c>
      <c r="G78" s="130">
        <v>15413</v>
      </c>
      <c r="H78" s="130">
        <v>8489</v>
      </c>
      <c r="I78" s="130">
        <v>4267</v>
      </c>
      <c r="J78" s="130">
        <v>27575</v>
      </c>
      <c r="K78" s="130">
        <v>4850</v>
      </c>
      <c r="L78" s="130">
        <v>17133</v>
      </c>
      <c r="M78" s="130">
        <v>38360</v>
      </c>
      <c r="N78" s="130">
        <v>13750</v>
      </c>
      <c r="O78" s="130">
        <v>7080</v>
      </c>
      <c r="P78" s="75">
        <f t="shared" si="3"/>
        <v>0</v>
      </c>
      <c r="Q78" s="131">
        <v>71</v>
      </c>
      <c r="R78" s="132" t="s">
        <v>68</v>
      </c>
      <c r="S78" s="133" t="s">
        <v>69</v>
      </c>
    </row>
    <row r="79" spans="1:19" ht="15.75" customHeight="1" x14ac:dyDescent="0.25">
      <c r="A79" s="101">
        <v>72</v>
      </c>
      <c r="B79" s="102" t="s">
        <v>70</v>
      </c>
      <c r="C79" s="103" t="s">
        <v>69</v>
      </c>
      <c r="D79" s="130">
        <v>11000</v>
      </c>
      <c r="E79" s="130">
        <v>10000</v>
      </c>
      <c r="F79" s="130">
        <v>6800</v>
      </c>
      <c r="G79" s="130">
        <v>2700</v>
      </c>
      <c r="H79" s="130">
        <v>11200</v>
      </c>
      <c r="I79" s="130">
        <v>2350</v>
      </c>
      <c r="J79" s="130">
        <v>8000</v>
      </c>
      <c r="K79" s="130">
        <v>3600</v>
      </c>
      <c r="L79" s="130">
        <v>12500</v>
      </c>
      <c r="M79" s="130">
        <v>9650</v>
      </c>
      <c r="N79" s="130">
        <v>7100</v>
      </c>
      <c r="O79" s="130">
        <v>5800</v>
      </c>
      <c r="P79" s="75">
        <f t="shared" si="3"/>
        <v>0</v>
      </c>
      <c r="Q79" s="131">
        <v>72</v>
      </c>
      <c r="R79" s="132" t="s">
        <v>70</v>
      </c>
      <c r="S79" s="133" t="s">
        <v>69</v>
      </c>
    </row>
    <row r="80" spans="1:19" ht="13.5" customHeight="1" x14ac:dyDescent="0.25">
      <c r="A80" s="101">
        <v>73</v>
      </c>
      <c r="B80" s="102" t="s">
        <v>71</v>
      </c>
      <c r="C80" s="104" t="s">
        <v>72</v>
      </c>
      <c r="D80" s="130">
        <v>11260</v>
      </c>
      <c r="E80" s="130">
        <v>6520</v>
      </c>
      <c r="F80" s="130">
        <v>6598</v>
      </c>
      <c r="G80" s="130">
        <v>10350</v>
      </c>
      <c r="H80" s="130">
        <v>8033</v>
      </c>
      <c r="I80" s="130">
        <v>5633</v>
      </c>
      <c r="J80" s="130">
        <v>8013</v>
      </c>
      <c r="K80" s="130">
        <v>6375</v>
      </c>
      <c r="L80" s="130">
        <v>25467</v>
      </c>
      <c r="M80" s="130">
        <v>10460</v>
      </c>
      <c r="N80" s="130">
        <v>12375</v>
      </c>
      <c r="O80" s="130">
        <v>9320</v>
      </c>
      <c r="P80" s="75">
        <f t="shared" si="3"/>
        <v>0</v>
      </c>
      <c r="Q80" s="131">
        <v>73</v>
      </c>
      <c r="R80" s="132" t="s">
        <v>71</v>
      </c>
      <c r="S80" s="133" t="s">
        <v>72</v>
      </c>
    </row>
    <row r="81" spans="1:30" ht="14.25" customHeight="1" x14ac:dyDescent="0.25">
      <c r="A81" s="101">
        <v>74</v>
      </c>
      <c r="B81" s="102" t="s">
        <v>73</v>
      </c>
      <c r="C81" s="104" t="s">
        <v>72</v>
      </c>
      <c r="D81" s="130">
        <v>2580</v>
      </c>
      <c r="E81" s="130">
        <v>1300</v>
      </c>
      <c r="F81" s="130">
        <v>1018</v>
      </c>
      <c r="G81" s="130">
        <v>3038</v>
      </c>
      <c r="H81" s="130">
        <v>1122</v>
      </c>
      <c r="I81" s="130">
        <v>2017</v>
      </c>
      <c r="J81" s="130">
        <v>2199</v>
      </c>
      <c r="K81" s="130">
        <v>2575</v>
      </c>
      <c r="L81" s="130">
        <v>6078</v>
      </c>
      <c r="M81" s="130">
        <v>5438</v>
      </c>
      <c r="N81" s="130">
        <v>3025</v>
      </c>
      <c r="O81" s="130">
        <v>1900</v>
      </c>
      <c r="P81" s="75">
        <f t="shared" si="3"/>
        <v>0</v>
      </c>
      <c r="Q81" s="131">
        <v>74</v>
      </c>
      <c r="R81" s="132" t="s">
        <v>73</v>
      </c>
      <c r="S81" s="133" t="s">
        <v>72</v>
      </c>
    </row>
    <row r="82" spans="1:30" ht="12" customHeight="1" x14ac:dyDescent="0.25">
      <c r="A82" s="101">
        <v>75</v>
      </c>
      <c r="B82" s="102" t="s">
        <v>74</v>
      </c>
      <c r="C82" s="104" t="s">
        <v>72</v>
      </c>
      <c r="D82" s="134">
        <v>0</v>
      </c>
      <c r="E82" s="134">
        <v>0</v>
      </c>
      <c r="F82" s="134">
        <v>0</v>
      </c>
      <c r="G82" s="134">
        <v>0</v>
      </c>
      <c r="H82" s="134">
        <v>0</v>
      </c>
      <c r="I82" s="134">
        <v>0</v>
      </c>
      <c r="J82" s="134">
        <v>0</v>
      </c>
      <c r="K82" s="134">
        <v>0</v>
      </c>
      <c r="L82" s="134">
        <v>0</v>
      </c>
      <c r="M82" s="134">
        <v>0</v>
      </c>
      <c r="N82" s="134">
        <v>0</v>
      </c>
      <c r="O82" s="134">
        <v>0</v>
      </c>
      <c r="P82" s="75">
        <f t="shared" si="3"/>
        <v>0</v>
      </c>
      <c r="Q82" s="135">
        <v>75</v>
      </c>
      <c r="R82" s="136" t="s">
        <v>74</v>
      </c>
      <c r="S82" s="137" t="s">
        <v>72</v>
      </c>
    </row>
    <row r="83" spans="1:30" ht="17.25" customHeight="1" x14ac:dyDescent="0.3">
      <c r="A83" s="100">
        <v>76</v>
      </c>
      <c r="B83" s="138" t="s">
        <v>75</v>
      </c>
      <c r="C83" s="139" t="s">
        <v>76</v>
      </c>
      <c r="D83" s="140">
        <v>183</v>
      </c>
      <c r="E83" s="140">
        <v>395</v>
      </c>
      <c r="F83" s="140">
        <v>32</v>
      </c>
      <c r="G83" s="140">
        <v>521</v>
      </c>
      <c r="H83" s="140">
        <v>1331</v>
      </c>
      <c r="I83" s="140">
        <v>839</v>
      </c>
      <c r="J83" s="140">
        <v>550</v>
      </c>
      <c r="K83" s="140">
        <v>156</v>
      </c>
      <c r="L83" s="140">
        <v>63</v>
      </c>
      <c r="M83" s="140">
        <v>423</v>
      </c>
      <c r="N83" s="140">
        <v>372.25200000000007</v>
      </c>
      <c r="O83" s="140">
        <v>372</v>
      </c>
      <c r="P83" s="75">
        <f t="shared" si="3"/>
        <v>0</v>
      </c>
      <c r="Q83" s="141">
        <v>76</v>
      </c>
      <c r="R83" s="142" t="s">
        <v>75</v>
      </c>
      <c r="S83" s="143" t="s">
        <v>76</v>
      </c>
    </row>
    <row r="84" spans="1:30" ht="20.25" customHeight="1" x14ac:dyDescent="0.3">
      <c r="A84" s="100">
        <v>77</v>
      </c>
      <c r="B84" s="138" t="s">
        <v>77</v>
      </c>
      <c r="C84" s="139" t="s">
        <v>76</v>
      </c>
      <c r="D84" s="140">
        <v>298</v>
      </c>
      <c r="E84" s="140">
        <v>418</v>
      </c>
      <c r="F84" s="140">
        <v>118</v>
      </c>
      <c r="G84" s="140">
        <v>343</v>
      </c>
      <c r="H84" s="140">
        <v>835</v>
      </c>
      <c r="I84" s="140">
        <v>372</v>
      </c>
      <c r="J84" s="140">
        <v>407</v>
      </c>
      <c r="K84" s="140">
        <v>54</v>
      </c>
      <c r="L84" s="140">
        <v>35</v>
      </c>
      <c r="M84" s="140">
        <v>146</v>
      </c>
      <c r="N84" s="140">
        <v>277.8</v>
      </c>
      <c r="O84" s="140">
        <v>278</v>
      </c>
      <c r="P84" s="75">
        <f t="shared" si="3"/>
        <v>0</v>
      </c>
      <c r="Q84" s="141">
        <v>77</v>
      </c>
      <c r="R84" s="142" t="s">
        <v>77</v>
      </c>
      <c r="S84" s="143" t="s">
        <v>76</v>
      </c>
    </row>
    <row r="85" spans="1:30" ht="21" customHeight="1" x14ac:dyDescent="0.3">
      <c r="A85" s="100">
        <v>78</v>
      </c>
      <c r="B85" s="138" t="s">
        <v>78</v>
      </c>
      <c r="C85" s="139" t="s">
        <v>76</v>
      </c>
      <c r="D85" s="140">
        <v>470</v>
      </c>
      <c r="E85" s="140">
        <v>147</v>
      </c>
      <c r="F85" s="140">
        <v>193</v>
      </c>
      <c r="G85" s="140">
        <v>50</v>
      </c>
      <c r="H85" s="140">
        <v>550</v>
      </c>
      <c r="I85" s="140">
        <v>20</v>
      </c>
      <c r="J85" s="140">
        <v>146</v>
      </c>
      <c r="K85" s="140">
        <v>38</v>
      </c>
      <c r="L85" s="140">
        <v>10</v>
      </c>
      <c r="M85" s="140">
        <v>44</v>
      </c>
      <c r="N85" s="140">
        <v>144.45599999999999</v>
      </c>
      <c r="O85" s="140">
        <v>144</v>
      </c>
      <c r="P85" s="75">
        <f t="shared" si="3"/>
        <v>0</v>
      </c>
      <c r="Q85" s="141">
        <v>78</v>
      </c>
      <c r="R85" s="142" t="s">
        <v>78</v>
      </c>
      <c r="S85" s="143" t="s">
        <v>76</v>
      </c>
    </row>
    <row r="86" spans="1:30" ht="19.5" customHeight="1" x14ac:dyDescent="0.3">
      <c r="A86" s="100">
        <v>79</v>
      </c>
      <c r="B86" s="138" t="s">
        <v>79</v>
      </c>
      <c r="C86" s="139" t="s">
        <v>76</v>
      </c>
      <c r="D86" s="140">
        <v>994</v>
      </c>
      <c r="E86" s="140">
        <v>1041</v>
      </c>
      <c r="F86" s="140">
        <v>348</v>
      </c>
      <c r="G86" s="140">
        <v>1025</v>
      </c>
      <c r="H86" s="140">
        <v>2872</v>
      </c>
      <c r="I86" s="140">
        <v>1250</v>
      </c>
      <c r="J86" s="140">
        <v>1260</v>
      </c>
      <c r="K86" s="140">
        <v>299</v>
      </c>
      <c r="L86" s="140">
        <v>129</v>
      </c>
      <c r="M86" s="140">
        <v>627</v>
      </c>
      <c r="N86" s="140">
        <v>905.62800000000016</v>
      </c>
      <c r="O86" s="140">
        <v>906</v>
      </c>
      <c r="P86" s="75">
        <f t="shared" si="3"/>
        <v>0</v>
      </c>
      <c r="Q86" s="141">
        <v>79</v>
      </c>
      <c r="R86" s="142" t="s">
        <v>79</v>
      </c>
      <c r="S86" s="143" t="s">
        <v>76</v>
      </c>
    </row>
    <row r="87" spans="1:30" ht="20.25" customHeight="1" x14ac:dyDescent="0.3">
      <c r="A87" s="100">
        <v>80</v>
      </c>
      <c r="B87" s="138" t="s">
        <v>80</v>
      </c>
      <c r="C87" s="144" t="s">
        <v>13</v>
      </c>
      <c r="D87" s="140" t="s">
        <v>93</v>
      </c>
      <c r="E87" s="140" t="s">
        <v>93</v>
      </c>
      <c r="F87" s="140" t="s">
        <v>93</v>
      </c>
      <c r="G87" s="140" t="s">
        <v>93</v>
      </c>
      <c r="H87" s="140" t="s">
        <v>93</v>
      </c>
      <c r="I87" s="140" t="s">
        <v>93</v>
      </c>
      <c r="J87" s="140" t="s">
        <v>93</v>
      </c>
      <c r="K87" s="140" t="s">
        <v>93</v>
      </c>
      <c r="L87" s="140" t="s">
        <v>93</v>
      </c>
      <c r="M87" s="140" t="s">
        <v>93</v>
      </c>
      <c r="N87" s="140" t="s">
        <v>93</v>
      </c>
      <c r="O87" s="140" t="s">
        <v>93</v>
      </c>
      <c r="P87" s="75">
        <f t="shared" si="3"/>
        <v>0</v>
      </c>
      <c r="Q87" s="141">
        <v>80</v>
      </c>
      <c r="R87" s="142" t="s">
        <v>80</v>
      </c>
      <c r="S87" s="143" t="s">
        <v>13</v>
      </c>
    </row>
    <row r="88" spans="1:30" ht="18.75" customHeight="1" x14ac:dyDescent="0.3">
      <c r="A88" s="100">
        <v>81</v>
      </c>
      <c r="B88" s="145" t="s">
        <v>106</v>
      </c>
      <c r="C88" s="146"/>
      <c r="D88" s="140">
        <v>0</v>
      </c>
      <c r="E88" s="140">
        <v>0</v>
      </c>
      <c r="F88" s="140">
        <v>0</v>
      </c>
      <c r="G88" s="140">
        <v>0</v>
      </c>
      <c r="H88" s="140">
        <v>0</v>
      </c>
      <c r="I88" s="140">
        <v>0</v>
      </c>
      <c r="J88" s="140">
        <v>0</v>
      </c>
      <c r="K88" s="140">
        <v>0</v>
      </c>
      <c r="L88" s="140">
        <v>0</v>
      </c>
      <c r="M88" s="140">
        <v>0</v>
      </c>
      <c r="N88" s="140" t="s">
        <v>93</v>
      </c>
      <c r="O88" s="140" t="s">
        <v>93</v>
      </c>
      <c r="P88" s="75">
        <f t="shared" si="3"/>
        <v>0</v>
      </c>
      <c r="Q88" s="141">
        <v>81</v>
      </c>
      <c r="R88" s="142" t="s">
        <v>106</v>
      </c>
      <c r="S88" s="143"/>
    </row>
    <row r="89" spans="1:30" ht="19.5" customHeight="1" x14ac:dyDescent="0.3">
      <c r="A89" s="100">
        <v>82</v>
      </c>
      <c r="B89" s="147" t="s">
        <v>107</v>
      </c>
      <c r="C89" s="148" t="s">
        <v>108</v>
      </c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75">
        <f t="shared" si="3"/>
        <v>0</v>
      </c>
      <c r="Q89" s="141">
        <v>82</v>
      </c>
      <c r="R89" s="142" t="s">
        <v>107</v>
      </c>
      <c r="S89" s="143" t="s">
        <v>108</v>
      </c>
    </row>
    <row r="90" spans="1:30" ht="21.75" customHeight="1" x14ac:dyDescent="0.3">
      <c r="A90" s="100">
        <v>83</v>
      </c>
      <c r="B90" s="149" t="s">
        <v>109</v>
      </c>
      <c r="C90" s="150" t="s">
        <v>108</v>
      </c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75">
        <f t="shared" si="3"/>
        <v>0</v>
      </c>
      <c r="Q90" s="141">
        <v>83</v>
      </c>
      <c r="R90" s="142" t="s">
        <v>109</v>
      </c>
      <c r="S90" s="143" t="s">
        <v>108</v>
      </c>
    </row>
    <row r="91" spans="1:30" ht="15" customHeight="1" x14ac:dyDescent="0.3">
      <c r="A91" s="151"/>
      <c r="B91" s="82"/>
      <c r="C91" s="83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75">
        <f t="shared" si="3"/>
        <v>0</v>
      </c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</row>
    <row r="92" spans="1:30" ht="15" customHeight="1" x14ac:dyDescent="0.3">
      <c r="A92" s="326"/>
      <c r="B92" s="326"/>
      <c r="C92" s="326"/>
      <c r="D92" s="326"/>
      <c r="E92" s="326"/>
      <c r="F92" s="326"/>
      <c r="G92" s="326"/>
      <c r="H92" s="326"/>
      <c r="I92" s="326"/>
      <c r="J92" s="326"/>
      <c r="K92" s="326"/>
      <c r="L92" s="326"/>
      <c r="M92" s="153"/>
      <c r="N92" s="153"/>
      <c r="O92" s="75"/>
      <c r="P92" s="75">
        <f t="shared" si="3"/>
        <v>0</v>
      </c>
      <c r="Q92" s="152"/>
      <c r="R92" s="152"/>
      <c r="S92" s="152"/>
      <c r="T92" s="152"/>
      <c r="U92" s="152"/>
      <c r="V92" s="152"/>
      <c r="W92" s="152"/>
      <c r="X92" s="152"/>
      <c r="Y92" s="152"/>
      <c r="Z92" s="152"/>
      <c r="AA92" s="152"/>
      <c r="AB92" s="152"/>
      <c r="AC92" s="152"/>
      <c r="AD92" s="152"/>
    </row>
    <row r="93" spans="1:30" ht="15" customHeight="1" x14ac:dyDescent="0.25">
      <c r="A93" s="75"/>
      <c r="B93" s="85"/>
      <c r="C93" s="86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75">
        <f t="shared" si="3"/>
        <v>0</v>
      </c>
    </row>
    <row r="94" spans="1:30" ht="15" customHeight="1" x14ac:dyDescent="0.25">
      <c r="A94" s="75"/>
      <c r="B94" s="85"/>
      <c r="C94" s="86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75">
        <f t="shared" si="3"/>
        <v>0</v>
      </c>
    </row>
    <row r="95" spans="1:30" ht="15" customHeight="1" x14ac:dyDescent="0.25">
      <c r="A95" s="75"/>
      <c r="B95" s="85"/>
      <c r="C95" s="86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75">
        <f t="shared" si="3"/>
        <v>0</v>
      </c>
    </row>
    <row r="96" spans="1:30" ht="15" customHeight="1" x14ac:dyDescent="0.25">
      <c r="A96" s="75"/>
      <c r="B96" s="85"/>
      <c r="C96" s="86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75">
        <f t="shared" si="3"/>
        <v>0</v>
      </c>
    </row>
    <row r="97" spans="2:16" s="75" customFormat="1" ht="15" customHeight="1" x14ac:dyDescent="0.25">
      <c r="B97" s="85"/>
      <c r="C97" s="86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75">
        <f t="shared" si="3"/>
        <v>0</v>
      </c>
    </row>
    <row r="98" spans="2:16" s="75" customFormat="1" ht="15" customHeight="1" x14ac:dyDescent="0.25">
      <c r="B98" s="85"/>
      <c r="C98" s="86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</row>
    <row r="99" spans="2:16" s="75" customFormat="1" ht="15" customHeight="1" x14ac:dyDescent="0.25">
      <c r="B99" s="85"/>
      <c r="C99" s="86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</row>
    <row r="100" spans="2:16" s="75" customFormat="1" ht="15" customHeight="1" x14ac:dyDescent="0.25">
      <c r="B100" s="85"/>
      <c r="C100" s="86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</row>
    <row r="101" spans="2:16" s="75" customFormat="1" ht="15" customHeight="1" x14ac:dyDescent="0.25">
      <c r="B101" s="85"/>
      <c r="C101" s="86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</row>
    <row r="102" spans="2:16" s="75" customFormat="1" ht="15" customHeight="1" x14ac:dyDescent="0.25">
      <c r="B102" s="85"/>
      <c r="C102" s="86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</row>
    <row r="103" spans="2:16" s="75" customFormat="1" ht="15" customHeight="1" x14ac:dyDescent="0.25">
      <c r="B103" s="85"/>
      <c r="C103" s="86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</row>
    <row r="104" spans="2:16" s="75" customFormat="1" ht="15" customHeight="1" x14ac:dyDescent="0.25">
      <c r="B104" s="85"/>
      <c r="C104" s="86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</row>
    <row r="105" spans="2:16" s="75" customFormat="1" ht="15" customHeight="1" x14ac:dyDescent="0.25">
      <c r="B105" s="85"/>
      <c r="C105" s="86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</row>
    <row r="106" spans="2:16" s="75" customFormat="1" ht="15" customHeight="1" x14ac:dyDescent="0.25">
      <c r="B106" s="85"/>
      <c r="C106" s="86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</row>
    <row r="107" spans="2:16" s="75" customFormat="1" ht="15" customHeight="1" x14ac:dyDescent="0.25">
      <c r="B107" s="85"/>
      <c r="C107" s="86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</row>
    <row r="108" spans="2:16" s="75" customFormat="1" ht="15" customHeight="1" x14ac:dyDescent="0.25">
      <c r="B108" s="85"/>
      <c r="C108" s="86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</row>
    <row r="109" spans="2:16" s="75" customFormat="1" ht="15" customHeight="1" x14ac:dyDescent="0.25">
      <c r="B109" s="85"/>
      <c r="C109" s="86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</row>
    <row r="110" spans="2:16" s="75" customFormat="1" ht="15" customHeight="1" x14ac:dyDescent="0.25">
      <c r="B110" s="85"/>
      <c r="C110" s="86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</row>
    <row r="111" spans="2:16" s="75" customFormat="1" ht="15" customHeight="1" x14ac:dyDescent="0.25">
      <c r="B111" s="85"/>
      <c r="C111" s="86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</row>
    <row r="112" spans="2:16" s="75" customFormat="1" ht="15" customHeight="1" x14ac:dyDescent="0.25">
      <c r="B112" s="85"/>
      <c r="C112" s="86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</row>
    <row r="113" spans="2:15" s="75" customFormat="1" ht="15" customHeight="1" x14ac:dyDescent="0.25">
      <c r="B113" s="85"/>
      <c r="C113" s="86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</row>
    <row r="114" spans="2:15" s="75" customFormat="1" ht="15" customHeight="1" x14ac:dyDescent="0.25">
      <c r="B114" s="85"/>
      <c r="C114" s="86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</row>
    <row r="115" spans="2:15" s="75" customFormat="1" ht="15" customHeight="1" x14ac:dyDescent="0.25">
      <c r="B115" s="85"/>
      <c r="C115" s="86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</row>
    <row r="116" spans="2:15" s="75" customFormat="1" ht="15" customHeight="1" x14ac:dyDescent="0.25">
      <c r="B116" s="85"/>
      <c r="C116" s="86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</row>
    <row r="117" spans="2:15" ht="15" customHeight="1" x14ac:dyDescent="0.25"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</row>
    <row r="118" spans="2:15" ht="15" customHeight="1" x14ac:dyDescent="0.25"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</row>
    <row r="119" spans="2:15" ht="15" customHeight="1" x14ac:dyDescent="0.25"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</row>
    <row r="120" spans="2:15" ht="18" customHeight="1" x14ac:dyDescent="0.25"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</row>
    <row r="121" spans="2:15" ht="18" customHeight="1" x14ac:dyDescent="0.25"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</row>
    <row r="122" spans="2:15" ht="18" customHeight="1" x14ac:dyDescent="0.25"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</row>
    <row r="123" spans="2:15" ht="18" customHeight="1" x14ac:dyDescent="0.25"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</row>
    <row r="124" spans="2:15" ht="18" customHeight="1" x14ac:dyDescent="0.25"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</row>
    <row r="125" spans="2:15" ht="18" customHeight="1" x14ac:dyDescent="0.25"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</row>
    <row r="126" spans="2:15" ht="18" customHeight="1" x14ac:dyDescent="0.25"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</row>
    <row r="127" spans="2:15" ht="18" customHeight="1" x14ac:dyDescent="0.25"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</row>
    <row r="128" spans="2:15" ht="18" customHeight="1" x14ac:dyDescent="0.25"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</row>
    <row r="129" spans="4:15" ht="18" customHeight="1" x14ac:dyDescent="0.25"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</row>
    <row r="130" spans="4:15" ht="18" customHeight="1" x14ac:dyDescent="0.25"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</row>
    <row r="131" spans="4:15" ht="18" customHeight="1" x14ac:dyDescent="0.25"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</row>
    <row r="132" spans="4:15" ht="18" customHeight="1" x14ac:dyDescent="0.25"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</row>
    <row r="133" spans="4:15" ht="18" customHeight="1" x14ac:dyDescent="0.25"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</row>
    <row r="134" spans="4:15" ht="18" customHeight="1" x14ac:dyDescent="0.25"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</row>
    <row r="135" spans="4:15" ht="18" customHeight="1" x14ac:dyDescent="0.25"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</row>
    <row r="136" spans="4:15" ht="18" customHeight="1" x14ac:dyDescent="0.25"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</row>
    <row r="137" spans="4:15" ht="18" customHeight="1" x14ac:dyDescent="0.25"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</row>
    <row r="138" spans="4:15" ht="18" customHeight="1" x14ac:dyDescent="0.25"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</row>
    <row r="139" spans="4:15" ht="18" customHeight="1" x14ac:dyDescent="0.25"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</row>
    <row r="140" spans="4:15" ht="18" customHeight="1" x14ac:dyDescent="0.25"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</row>
    <row r="141" spans="4:15" ht="18" customHeight="1" x14ac:dyDescent="0.25"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</row>
    <row r="142" spans="4:15" ht="18" customHeight="1" x14ac:dyDescent="0.25"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</row>
    <row r="143" spans="4:15" ht="18" customHeight="1" x14ac:dyDescent="0.25"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</row>
    <row r="144" spans="4:15" ht="18" customHeight="1" x14ac:dyDescent="0.25"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</row>
    <row r="145" spans="4:15" ht="18" customHeight="1" x14ac:dyDescent="0.25"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</row>
    <row r="146" spans="4:15" ht="18" customHeight="1" x14ac:dyDescent="0.25"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</row>
    <row r="147" spans="4:15" ht="18" customHeight="1" x14ac:dyDescent="0.25"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</row>
    <row r="148" spans="4:15" ht="18" customHeight="1" x14ac:dyDescent="0.25"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</row>
    <row r="149" spans="4:15" ht="18" customHeight="1" x14ac:dyDescent="0.25"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</row>
    <row r="150" spans="4:15" ht="18" customHeight="1" x14ac:dyDescent="0.25"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</row>
    <row r="151" spans="4:15" ht="18" customHeight="1" x14ac:dyDescent="0.25"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</row>
    <row r="152" spans="4:15" ht="18" customHeight="1" x14ac:dyDescent="0.25"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</row>
    <row r="153" spans="4:15" ht="18" customHeight="1" x14ac:dyDescent="0.25"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</row>
    <row r="154" spans="4:15" ht="18" customHeight="1" x14ac:dyDescent="0.25"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</row>
    <row r="155" spans="4:15" ht="18" customHeight="1" x14ac:dyDescent="0.25"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</row>
    <row r="156" spans="4:15" ht="18" customHeight="1" x14ac:dyDescent="0.25"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</row>
    <row r="157" spans="4:15" ht="18" customHeight="1" x14ac:dyDescent="0.25"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</row>
    <row r="158" spans="4:15" ht="18" customHeight="1" x14ac:dyDescent="0.25"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</row>
    <row r="159" spans="4:15" ht="18" customHeight="1" x14ac:dyDescent="0.25"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</row>
    <row r="160" spans="4:15" ht="18" customHeight="1" x14ac:dyDescent="0.25"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</row>
    <row r="161" spans="4:15" ht="18" customHeight="1" x14ac:dyDescent="0.25"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</row>
    <row r="162" spans="4:15" ht="18" customHeight="1" x14ac:dyDescent="0.25"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</row>
    <row r="163" spans="4:15" ht="18" customHeight="1" x14ac:dyDescent="0.25"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</row>
    <row r="164" spans="4:15" ht="18" customHeight="1" x14ac:dyDescent="0.25"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</row>
    <row r="165" spans="4:15" ht="18" customHeight="1" x14ac:dyDescent="0.25"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</row>
    <row r="166" spans="4:15" ht="18" customHeight="1" x14ac:dyDescent="0.25"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</row>
    <row r="167" spans="4:15" ht="18" customHeight="1" x14ac:dyDescent="0.25"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</row>
    <row r="168" spans="4:15" ht="18" customHeight="1" x14ac:dyDescent="0.25"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</row>
    <row r="169" spans="4:15" ht="18" customHeight="1" x14ac:dyDescent="0.25"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</row>
    <row r="170" spans="4:15" ht="18" customHeight="1" x14ac:dyDescent="0.3"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</row>
    <row r="171" spans="4:15" ht="18" customHeight="1" x14ac:dyDescent="0.3"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</row>
    <row r="172" spans="4:15" ht="18" customHeight="1" x14ac:dyDescent="0.3"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</row>
    <row r="173" spans="4:15" ht="18" customHeight="1" x14ac:dyDescent="0.3"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</row>
    <row r="174" spans="4:15" ht="18" customHeight="1" x14ac:dyDescent="0.3"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</row>
    <row r="175" spans="4:15" ht="18" customHeight="1" x14ac:dyDescent="0.3"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</row>
    <row r="176" spans="4:15" ht="18" customHeight="1" x14ac:dyDescent="0.3"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</row>
    <row r="177" spans="4:15" ht="18" customHeight="1" x14ac:dyDescent="0.3"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</row>
    <row r="178" spans="4:15" ht="18" customHeight="1" x14ac:dyDescent="0.3"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</row>
    <row r="179" spans="4:15" ht="18" customHeight="1" x14ac:dyDescent="0.3"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</row>
    <row r="180" spans="4:15" ht="18" customHeight="1" x14ac:dyDescent="0.3"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</row>
    <row r="181" spans="4:15" ht="18" customHeight="1" x14ac:dyDescent="0.3"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</row>
    <row r="182" spans="4:15" ht="18" customHeight="1" x14ac:dyDescent="0.3"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</row>
    <row r="183" spans="4:15" ht="18" customHeight="1" x14ac:dyDescent="0.3"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</row>
    <row r="184" spans="4:15" ht="18" customHeight="1" x14ac:dyDescent="0.3"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</row>
    <row r="185" spans="4:15" ht="18" customHeight="1" x14ac:dyDescent="0.3"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</row>
    <row r="186" spans="4:15" ht="18" customHeight="1" x14ac:dyDescent="0.3"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</row>
    <row r="187" spans="4:15" ht="18" customHeight="1" x14ac:dyDescent="0.3"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</row>
    <row r="188" spans="4:15" ht="18" customHeight="1" x14ac:dyDescent="0.3"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</row>
    <row r="189" spans="4:15" ht="18" customHeight="1" x14ac:dyDescent="0.3"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</row>
    <row r="190" spans="4:15" ht="18" customHeight="1" x14ac:dyDescent="0.3"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</row>
    <row r="191" spans="4:15" ht="18" customHeight="1" x14ac:dyDescent="0.3"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</row>
    <row r="192" spans="4:15" ht="18" customHeight="1" x14ac:dyDescent="0.3"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</row>
    <row r="193" spans="4:15" ht="18" customHeight="1" x14ac:dyDescent="0.3"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</row>
    <row r="194" spans="4:15" ht="18" customHeight="1" x14ac:dyDescent="0.3"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</row>
    <row r="195" spans="4:15" ht="18" customHeight="1" x14ac:dyDescent="0.3"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</row>
    <row r="196" spans="4:15" ht="18" customHeight="1" x14ac:dyDescent="0.3"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</row>
    <row r="197" spans="4:15" ht="18" customHeight="1" x14ac:dyDescent="0.3"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</row>
    <row r="198" spans="4:15" ht="18" customHeight="1" x14ac:dyDescent="0.3"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</row>
    <row r="199" spans="4:15" ht="18" customHeight="1" x14ac:dyDescent="0.3"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</row>
    <row r="200" spans="4:15" ht="18" customHeight="1" x14ac:dyDescent="0.3"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</row>
    <row r="201" spans="4:15" ht="18" customHeight="1" x14ac:dyDescent="0.3"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</row>
    <row r="202" spans="4:15" ht="18" customHeight="1" x14ac:dyDescent="0.3"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</row>
    <row r="203" spans="4:15" ht="18" customHeight="1" x14ac:dyDescent="0.3"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</row>
    <row r="204" spans="4:15" ht="18" customHeight="1" x14ac:dyDescent="0.3"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</row>
    <row r="205" spans="4:15" ht="18" customHeight="1" x14ac:dyDescent="0.3"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</row>
    <row r="206" spans="4:15" ht="18" customHeight="1" x14ac:dyDescent="0.3"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</row>
    <row r="207" spans="4:15" ht="18" customHeight="1" x14ac:dyDescent="0.3"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</row>
    <row r="208" spans="4:15" ht="18" customHeight="1" x14ac:dyDescent="0.3"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</row>
    <row r="209" spans="4:15" ht="18" customHeight="1" x14ac:dyDescent="0.3"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</row>
    <row r="210" spans="4:15" ht="18" customHeight="1" x14ac:dyDescent="0.3"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</row>
    <row r="211" spans="4:15" ht="18" customHeight="1" x14ac:dyDescent="0.3"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</row>
    <row r="212" spans="4:15" ht="18" customHeight="1" x14ac:dyDescent="0.3"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</row>
    <row r="213" spans="4:15" ht="18" customHeight="1" x14ac:dyDescent="0.3"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</row>
    <row r="214" spans="4:15" ht="18" customHeight="1" x14ac:dyDescent="0.3"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</row>
    <row r="215" spans="4:15" ht="18" customHeight="1" x14ac:dyDescent="0.3"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</row>
    <row r="216" spans="4:15" ht="18" customHeight="1" x14ac:dyDescent="0.3"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</row>
    <row r="217" spans="4:15" ht="18" customHeight="1" x14ac:dyDescent="0.3"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</row>
    <row r="218" spans="4:15" ht="18" customHeight="1" x14ac:dyDescent="0.3"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</row>
    <row r="219" spans="4:15" ht="18" customHeight="1" x14ac:dyDescent="0.3"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</row>
    <row r="220" spans="4:15" ht="18" customHeight="1" x14ac:dyDescent="0.3"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</row>
    <row r="221" spans="4:15" ht="18" customHeight="1" x14ac:dyDescent="0.3"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</row>
    <row r="222" spans="4:15" ht="18" customHeight="1" x14ac:dyDescent="0.3"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</row>
    <row r="223" spans="4:15" ht="18" customHeight="1" x14ac:dyDescent="0.3"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</row>
    <row r="224" spans="4:15" ht="18" customHeight="1" x14ac:dyDescent="0.3"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</row>
    <row r="225" spans="4:15" ht="18" customHeight="1" x14ac:dyDescent="0.3"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</row>
    <row r="226" spans="4:15" ht="18" customHeight="1" x14ac:dyDescent="0.3"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</row>
    <row r="227" spans="4:15" ht="18" customHeight="1" x14ac:dyDescent="0.3"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</row>
    <row r="228" spans="4:15" ht="18" customHeight="1" x14ac:dyDescent="0.3"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</row>
    <row r="229" spans="4:15" ht="18" customHeight="1" x14ac:dyDescent="0.3"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</row>
    <row r="230" spans="4:15" ht="18" customHeight="1" x14ac:dyDescent="0.3"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</row>
    <row r="231" spans="4:15" ht="18" customHeight="1" x14ac:dyDescent="0.3"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</row>
    <row r="232" spans="4:15" ht="18" customHeight="1" x14ac:dyDescent="0.3"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</row>
    <row r="233" spans="4:15" ht="18" customHeight="1" x14ac:dyDescent="0.3"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</row>
    <row r="234" spans="4:15" ht="18" customHeight="1" x14ac:dyDescent="0.3"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</row>
    <row r="235" spans="4:15" ht="18" customHeight="1" x14ac:dyDescent="0.3"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</row>
    <row r="236" spans="4:15" ht="18" customHeight="1" x14ac:dyDescent="0.3"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</row>
    <row r="237" spans="4:15" ht="18" customHeight="1" x14ac:dyDescent="0.3"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</row>
    <row r="238" spans="4:15" ht="18" customHeight="1" x14ac:dyDescent="0.3"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</row>
    <row r="239" spans="4:15" ht="18" customHeight="1" x14ac:dyDescent="0.3"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</row>
    <row r="240" spans="4:15" ht="18" customHeight="1" x14ac:dyDescent="0.3"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</row>
    <row r="241" spans="4:15" ht="18" customHeight="1" x14ac:dyDescent="0.3"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</row>
    <row r="242" spans="4:15" ht="18" customHeight="1" x14ac:dyDescent="0.3"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</row>
    <row r="243" spans="4:15" ht="18" customHeight="1" x14ac:dyDescent="0.3"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</row>
    <row r="244" spans="4:15" ht="18" customHeight="1" x14ac:dyDescent="0.3"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</row>
    <row r="245" spans="4:15" ht="18" customHeight="1" x14ac:dyDescent="0.3"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</row>
    <row r="246" spans="4:15" ht="18" customHeight="1" x14ac:dyDescent="0.3"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</row>
    <row r="247" spans="4:15" ht="18" customHeight="1" x14ac:dyDescent="0.3"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</row>
    <row r="248" spans="4:15" ht="18" customHeight="1" x14ac:dyDescent="0.3"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</row>
    <row r="249" spans="4:15" ht="18" customHeight="1" x14ac:dyDescent="0.3"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</row>
    <row r="250" spans="4:15" ht="18" customHeight="1" x14ac:dyDescent="0.3"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</row>
    <row r="251" spans="4:15" ht="18" customHeight="1" x14ac:dyDescent="0.3"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</row>
    <row r="252" spans="4:15" ht="18" customHeight="1" x14ac:dyDescent="0.3"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</row>
    <row r="253" spans="4:15" ht="18" customHeight="1" x14ac:dyDescent="0.3"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</row>
    <row r="254" spans="4:15" ht="18" customHeight="1" x14ac:dyDescent="0.3"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</row>
    <row r="255" spans="4:15" ht="18" customHeight="1" x14ac:dyDescent="0.3"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</row>
    <row r="256" spans="4:15" ht="18" customHeight="1" x14ac:dyDescent="0.3"/>
    <row r="257" ht="18" customHeight="1" x14ac:dyDescent="0.3"/>
    <row r="258" ht="18" customHeight="1" x14ac:dyDescent="0.3"/>
    <row r="259" ht="18" customHeight="1" x14ac:dyDescent="0.3"/>
    <row r="260" ht="18" customHeight="1" x14ac:dyDescent="0.3"/>
    <row r="261" ht="18" customHeight="1" x14ac:dyDescent="0.3"/>
    <row r="262" ht="18" customHeight="1" x14ac:dyDescent="0.3"/>
    <row r="263" ht="18" customHeight="1" x14ac:dyDescent="0.3"/>
    <row r="264" ht="18" customHeight="1" x14ac:dyDescent="0.3"/>
    <row r="265" ht="18" customHeight="1" x14ac:dyDescent="0.3"/>
    <row r="266" ht="18" customHeight="1" x14ac:dyDescent="0.3"/>
    <row r="267" ht="18" customHeight="1" x14ac:dyDescent="0.3"/>
    <row r="268" ht="18" customHeight="1" x14ac:dyDescent="0.3"/>
    <row r="269" ht="18" customHeight="1" x14ac:dyDescent="0.3"/>
    <row r="270" ht="18" customHeight="1" x14ac:dyDescent="0.3"/>
    <row r="271" ht="18" customHeight="1" x14ac:dyDescent="0.3"/>
    <row r="272" ht="18" customHeight="1" x14ac:dyDescent="0.3"/>
    <row r="273" ht="18" customHeight="1" x14ac:dyDescent="0.3"/>
    <row r="274" ht="18" customHeight="1" x14ac:dyDescent="0.3"/>
    <row r="275" ht="18" customHeight="1" x14ac:dyDescent="0.3"/>
    <row r="276" ht="18" customHeight="1" x14ac:dyDescent="0.3"/>
    <row r="277" ht="18" customHeight="1" x14ac:dyDescent="0.3"/>
    <row r="278" ht="18" customHeight="1" x14ac:dyDescent="0.3"/>
    <row r="279" ht="18" customHeight="1" x14ac:dyDescent="0.3"/>
    <row r="280" ht="18" customHeight="1" x14ac:dyDescent="0.3"/>
    <row r="281" ht="18" customHeight="1" x14ac:dyDescent="0.3"/>
    <row r="282" ht="18" customHeight="1" x14ac:dyDescent="0.3"/>
    <row r="283" ht="18" customHeight="1" x14ac:dyDescent="0.3"/>
    <row r="284" ht="18" customHeight="1" x14ac:dyDescent="0.3"/>
    <row r="285" ht="18" customHeight="1" x14ac:dyDescent="0.3"/>
    <row r="286" ht="18" customHeight="1" x14ac:dyDescent="0.3"/>
    <row r="287" ht="18" customHeight="1" x14ac:dyDescent="0.3"/>
    <row r="288" ht="18" customHeight="1" x14ac:dyDescent="0.3"/>
    <row r="289" ht="18" customHeight="1" x14ac:dyDescent="0.3"/>
    <row r="290" ht="18" customHeight="1" x14ac:dyDescent="0.3"/>
    <row r="291" ht="18" customHeight="1" x14ac:dyDescent="0.3"/>
    <row r="292" ht="18" customHeight="1" x14ac:dyDescent="0.3"/>
    <row r="293" ht="18" customHeight="1" x14ac:dyDescent="0.3"/>
    <row r="294" ht="18" customHeight="1" x14ac:dyDescent="0.3"/>
    <row r="295" ht="18" customHeight="1" x14ac:dyDescent="0.3"/>
    <row r="296" ht="18" customHeight="1" x14ac:dyDescent="0.3"/>
    <row r="297" ht="18" customHeight="1" x14ac:dyDescent="0.3"/>
    <row r="298" ht="18" customHeight="1" x14ac:dyDescent="0.3"/>
    <row r="299" ht="18" customHeight="1" x14ac:dyDescent="0.3"/>
    <row r="300" ht="18" customHeight="1" x14ac:dyDescent="0.3"/>
    <row r="301" ht="18" customHeight="1" x14ac:dyDescent="0.3"/>
    <row r="302" ht="18" customHeight="1" x14ac:dyDescent="0.3"/>
    <row r="303" ht="18" customHeight="1" x14ac:dyDescent="0.3"/>
    <row r="304" ht="18" customHeight="1" x14ac:dyDescent="0.3"/>
    <row r="305" ht="18" customHeight="1" x14ac:dyDescent="0.3"/>
    <row r="306" ht="18" customHeight="1" x14ac:dyDescent="0.3"/>
    <row r="307" ht="18" customHeight="1" x14ac:dyDescent="0.3"/>
    <row r="308" ht="18" customHeight="1" x14ac:dyDescent="0.3"/>
    <row r="309" ht="18" customHeight="1" x14ac:dyDescent="0.3"/>
    <row r="310" ht="18" customHeight="1" x14ac:dyDescent="0.3"/>
    <row r="311" ht="18" customHeight="1" x14ac:dyDescent="0.3"/>
    <row r="312" ht="18" customHeight="1" x14ac:dyDescent="0.3"/>
    <row r="313" ht="18" customHeight="1" x14ac:dyDescent="0.3"/>
    <row r="314" ht="18" customHeight="1" x14ac:dyDescent="0.3"/>
    <row r="315" ht="18" customHeight="1" x14ac:dyDescent="0.3"/>
    <row r="316" ht="18" customHeight="1" x14ac:dyDescent="0.3"/>
    <row r="317" ht="18" customHeight="1" x14ac:dyDescent="0.3"/>
    <row r="318" ht="18" customHeight="1" x14ac:dyDescent="0.3"/>
    <row r="319" ht="18" customHeight="1" x14ac:dyDescent="0.3"/>
    <row r="320" ht="18" customHeight="1" x14ac:dyDescent="0.3"/>
    <row r="321" ht="18" customHeight="1" x14ac:dyDescent="0.3"/>
    <row r="322" ht="18" customHeight="1" x14ac:dyDescent="0.3"/>
    <row r="323" ht="18" customHeight="1" x14ac:dyDescent="0.3"/>
    <row r="324" ht="18" customHeight="1" x14ac:dyDescent="0.3"/>
    <row r="325" ht="18" customHeight="1" x14ac:dyDescent="0.3"/>
    <row r="326" ht="18" customHeight="1" x14ac:dyDescent="0.3"/>
    <row r="327" ht="18" customHeight="1" x14ac:dyDescent="0.3"/>
    <row r="328" ht="18" customHeight="1" x14ac:dyDescent="0.3"/>
    <row r="329" ht="18" customHeight="1" x14ac:dyDescent="0.3"/>
    <row r="330" ht="18" customHeight="1" x14ac:dyDescent="0.3"/>
    <row r="331" ht="18" customHeight="1" x14ac:dyDescent="0.3"/>
    <row r="332" ht="18" customHeight="1" x14ac:dyDescent="0.3"/>
    <row r="333" ht="18" customHeight="1" x14ac:dyDescent="0.3"/>
    <row r="334" ht="18" customHeight="1" x14ac:dyDescent="0.3"/>
    <row r="335" ht="18" customHeight="1" x14ac:dyDescent="0.3"/>
    <row r="336" ht="18" customHeight="1" x14ac:dyDescent="0.3"/>
    <row r="337" ht="18" customHeight="1" x14ac:dyDescent="0.3"/>
    <row r="338" ht="18" customHeight="1" x14ac:dyDescent="0.3"/>
    <row r="339" ht="18" customHeight="1" x14ac:dyDescent="0.3"/>
    <row r="340" ht="18" customHeight="1" x14ac:dyDescent="0.3"/>
    <row r="341" ht="18" customHeight="1" x14ac:dyDescent="0.3"/>
    <row r="342" ht="18" customHeight="1" x14ac:dyDescent="0.3"/>
    <row r="343" ht="18" customHeight="1" x14ac:dyDescent="0.3"/>
    <row r="344" ht="18" customHeight="1" x14ac:dyDescent="0.3"/>
    <row r="345" ht="18" customHeight="1" x14ac:dyDescent="0.3"/>
    <row r="346" ht="18" customHeight="1" x14ac:dyDescent="0.3"/>
    <row r="347" ht="18" customHeight="1" x14ac:dyDescent="0.3"/>
    <row r="348" ht="18" customHeight="1" x14ac:dyDescent="0.3"/>
    <row r="349" ht="18" customHeight="1" x14ac:dyDescent="0.3"/>
    <row r="350" ht="18" customHeight="1" x14ac:dyDescent="0.3"/>
    <row r="351" ht="18" customHeight="1" x14ac:dyDescent="0.3"/>
    <row r="352" ht="18" customHeight="1" x14ac:dyDescent="0.3"/>
    <row r="353" ht="18" customHeight="1" x14ac:dyDescent="0.3"/>
    <row r="354" ht="18" customHeight="1" x14ac:dyDescent="0.3"/>
    <row r="355" ht="18" customHeight="1" x14ac:dyDescent="0.3"/>
    <row r="356" ht="18" customHeight="1" x14ac:dyDescent="0.3"/>
    <row r="357" ht="18" customHeight="1" x14ac:dyDescent="0.3"/>
    <row r="358" ht="18" customHeight="1" x14ac:dyDescent="0.3"/>
    <row r="359" ht="18" customHeight="1" x14ac:dyDescent="0.3"/>
    <row r="360" ht="18" customHeight="1" x14ac:dyDescent="0.3"/>
    <row r="361" ht="18" customHeight="1" x14ac:dyDescent="0.3"/>
    <row r="362" ht="18" customHeight="1" x14ac:dyDescent="0.3"/>
    <row r="363" ht="18" customHeight="1" x14ac:dyDescent="0.3"/>
    <row r="364" ht="18" customHeight="1" x14ac:dyDescent="0.3"/>
    <row r="365" ht="18" customHeight="1" x14ac:dyDescent="0.3"/>
    <row r="366" ht="18" customHeight="1" x14ac:dyDescent="0.3"/>
    <row r="367" ht="18" customHeight="1" x14ac:dyDescent="0.3"/>
    <row r="368" ht="18" customHeight="1" x14ac:dyDescent="0.3"/>
  </sheetData>
  <mergeCells count="6">
    <mergeCell ref="A92:L92"/>
    <mergeCell ref="B1:L1"/>
    <mergeCell ref="A2:A5"/>
    <mergeCell ref="B2:B7"/>
    <mergeCell ref="C2:O2"/>
    <mergeCell ref="C5:C7"/>
  </mergeCells>
  <printOptions horizontalCentered="1"/>
  <pageMargins left="0.31496062992125984" right="0.35433070866141736" top="0.78740157480314965" bottom="0.78740157480314965" header="0.31496062992125984" footer="0.31496062992125984"/>
  <pageSetup scale="63" fitToHeight="0" orientation="landscape" r:id="rId1"/>
  <headerFooter alignWithMargins="0"/>
  <rowBreaks count="3" manualBreakCount="3">
    <brk id="46" max="13" man="1"/>
    <brk id="81" max="13" man="1"/>
    <brk id="97" max="1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368"/>
  <sheetViews>
    <sheetView view="pageBreakPreview" zoomScale="87" zoomScaleNormal="75" zoomScaleSheetLayoutView="87" workbookViewId="0">
      <selection activeCell="C2" sqref="C2:O2"/>
    </sheetView>
  </sheetViews>
  <sheetFormatPr defaultColWidth="8.88671875" defaultRowHeight="15.6" x14ac:dyDescent="0.3"/>
  <cols>
    <col min="1" max="1" width="3.88671875" style="93" customWidth="1"/>
    <col min="2" max="2" width="34.6640625" style="88" customWidth="1"/>
    <col min="3" max="3" width="10.6640625" style="89" customWidth="1"/>
    <col min="4" max="15" width="12.6640625" style="92" customWidth="1"/>
    <col min="16" max="16" width="8.88671875" style="75"/>
    <col min="17" max="17" width="9.33203125" style="75" bestFit="1" customWidth="1"/>
    <col min="18" max="19" width="8.88671875" style="75"/>
    <col min="20" max="21" width="9.88671875" style="75" bestFit="1" customWidth="1"/>
    <col min="22" max="23" width="9.33203125" style="75" bestFit="1" customWidth="1"/>
    <col min="24" max="24" width="11.44140625" style="75" bestFit="1" customWidth="1"/>
    <col min="25" max="26" width="9.88671875" style="75" bestFit="1" customWidth="1"/>
    <col min="27" max="29" width="9.33203125" style="75" bestFit="1" customWidth="1"/>
    <col min="30" max="30" width="9.88671875" style="75" bestFit="1" customWidth="1"/>
    <col min="31" max="16384" width="8.88671875" style="75"/>
  </cols>
  <sheetData>
    <row r="1" spans="1:29" ht="23.25" customHeight="1" x14ac:dyDescent="0.25">
      <c r="A1" s="76"/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77"/>
      <c r="N1" s="77"/>
      <c r="O1" s="78"/>
    </row>
    <row r="2" spans="1:29" ht="18" customHeight="1" x14ac:dyDescent="0.3">
      <c r="A2" s="327" t="s">
        <v>0</v>
      </c>
      <c r="B2" s="329" t="s">
        <v>1</v>
      </c>
      <c r="C2" s="331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3"/>
    </row>
    <row r="3" spans="1:29" ht="18" customHeight="1" x14ac:dyDescent="0.3">
      <c r="A3" s="328"/>
      <c r="B3" s="330"/>
      <c r="C3" s="99" t="s">
        <v>2</v>
      </c>
      <c r="D3" s="74">
        <v>43831</v>
      </c>
      <c r="E3" s="156">
        <v>43862</v>
      </c>
      <c r="F3" s="74">
        <v>43891</v>
      </c>
      <c r="G3" s="154">
        <v>43922</v>
      </c>
      <c r="H3" s="74">
        <v>43952</v>
      </c>
      <c r="I3" s="156">
        <v>43983</v>
      </c>
      <c r="J3" s="74">
        <v>44013</v>
      </c>
      <c r="K3" s="154">
        <v>44044</v>
      </c>
      <c r="L3" s="74">
        <v>44075</v>
      </c>
      <c r="M3" s="156">
        <v>44105</v>
      </c>
      <c r="N3" s="74">
        <v>44136</v>
      </c>
      <c r="O3" s="154">
        <v>44166</v>
      </c>
    </row>
    <row r="4" spans="1:29" ht="30" customHeight="1" x14ac:dyDescent="0.25">
      <c r="A4" s="328"/>
      <c r="B4" s="330"/>
      <c r="C4" s="94" t="s">
        <v>3</v>
      </c>
      <c r="D4" s="79"/>
      <c r="E4" s="79"/>
      <c r="F4" s="79"/>
      <c r="G4" s="79"/>
      <c r="H4" s="79"/>
      <c r="I4" s="79"/>
      <c r="J4" s="79"/>
      <c r="K4" s="79"/>
      <c r="L4" s="96"/>
      <c r="M4" s="96"/>
      <c r="N4" s="96"/>
      <c r="O4" s="96"/>
      <c r="P4" s="107">
        <f>D4</f>
        <v>0</v>
      </c>
    </row>
    <row r="5" spans="1:29" ht="12" customHeight="1" x14ac:dyDescent="0.25">
      <c r="A5" s="328"/>
      <c r="B5" s="330"/>
      <c r="C5" s="334" t="s">
        <v>4</v>
      </c>
      <c r="D5" s="80"/>
      <c r="E5" s="80"/>
      <c r="F5" s="80"/>
      <c r="G5" s="80"/>
      <c r="H5" s="80"/>
      <c r="I5" s="80"/>
      <c r="J5" s="80"/>
      <c r="K5" s="80"/>
      <c r="L5" s="97"/>
      <c r="M5" s="97"/>
      <c r="N5" s="97"/>
      <c r="O5" s="97"/>
    </row>
    <row r="6" spans="1:29" ht="12" customHeight="1" x14ac:dyDescent="0.25">
      <c r="A6" s="106"/>
      <c r="B6" s="330"/>
      <c r="C6" s="335"/>
      <c r="D6" s="81"/>
      <c r="E6" s="81"/>
      <c r="F6" s="81"/>
      <c r="G6" s="81"/>
      <c r="H6" s="81"/>
      <c r="I6" s="81"/>
      <c r="J6" s="81"/>
      <c r="K6" s="81"/>
      <c r="L6" s="98"/>
      <c r="M6" s="98"/>
      <c r="N6" s="98"/>
      <c r="O6" s="98"/>
    </row>
    <row r="7" spans="1:29" ht="2.25" customHeight="1" x14ac:dyDescent="0.25">
      <c r="A7" s="95"/>
      <c r="B7" s="330"/>
      <c r="C7" s="336"/>
      <c r="D7" s="81"/>
      <c r="E7" s="81"/>
      <c r="F7" s="81"/>
      <c r="G7" s="81"/>
      <c r="H7" s="81"/>
      <c r="I7" s="81"/>
      <c r="J7" s="81"/>
      <c r="K7" s="81"/>
      <c r="L7" s="98"/>
      <c r="M7" s="98"/>
      <c r="N7" s="98"/>
      <c r="O7" s="98"/>
    </row>
    <row r="8" spans="1:29" ht="15" customHeight="1" x14ac:dyDescent="0.3">
      <c r="A8" s="100">
        <v>1</v>
      </c>
      <c r="B8" s="108" t="s">
        <v>5</v>
      </c>
      <c r="C8" s="109" t="s">
        <v>81</v>
      </c>
      <c r="D8" s="110">
        <v>62.5</v>
      </c>
      <c r="E8" s="110">
        <v>35</v>
      </c>
      <c r="F8" s="110">
        <v>30</v>
      </c>
      <c r="G8" s="110">
        <v>42.5</v>
      </c>
      <c r="H8" s="110" t="s">
        <v>93</v>
      </c>
      <c r="I8" s="110">
        <v>25</v>
      </c>
      <c r="J8" s="110">
        <v>20</v>
      </c>
      <c r="K8" s="110">
        <v>25</v>
      </c>
      <c r="L8" s="110">
        <v>27.5</v>
      </c>
      <c r="M8" s="110">
        <v>25</v>
      </c>
      <c r="N8" s="110">
        <v>45</v>
      </c>
      <c r="O8" s="110">
        <v>65</v>
      </c>
      <c r="P8" s="75">
        <f>Q8-A8</f>
        <v>0</v>
      </c>
      <c r="Q8" s="111">
        <v>1</v>
      </c>
      <c r="R8" s="112" t="s">
        <v>5</v>
      </c>
      <c r="S8" s="113" t="s">
        <v>81</v>
      </c>
      <c r="U8" s="279" t="s">
        <v>146</v>
      </c>
      <c r="V8" s="280" t="s">
        <v>1</v>
      </c>
      <c r="W8" s="279" t="s">
        <v>247</v>
      </c>
      <c r="X8" s="279" t="s">
        <v>248</v>
      </c>
      <c r="Y8" s="279" t="s">
        <v>249</v>
      </c>
      <c r="Z8" s="279" t="s">
        <v>250</v>
      </c>
      <c r="AA8" s="279" t="s">
        <v>251</v>
      </c>
      <c r="AB8" s="281" t="s">
        <v>252</v>
      </c>
      <c r="AC8"/>
    </row>
    <row r="9" spans="1:29" ht="15" customHeight="1" x14ac:dyDescent="0.25">
      <c r="A9" s="100">
        <v>2</v>
      </c>
      <c r="B9" s="108" t="s">
        <v>6</v>
      </c>
      <c r="C9" s="109" t="s">
        <v>7</v>
      </c>
      <c r="D9" s="114">
        <v>130.75</v>
      </c>
      <c r="E9" s="114">
        <v>81.224999999999994</v>
      </c>
      <c r="F9" s="114">
        <v>14.149999999999999</v>
      </c>
      <c r="G9" s="114">
        <v>16.009999999999998</v>
      </c>
      <c r="H9" s="114">
        <v>20.2</v>
      </c>
      <c r="I9" s="114">
        <v>15.45</v>
      </c>
      <c r="J9" s="114">
        <v>11.6</v>
      </c>
      <c r="K9" s="114">
        <v>9.4250000000000007</v>
      </c>
      <c r="L9" s="114">
        <v>25.9</v>
      </c>
      <c r="M9" s="114">
        <v>44.599999999999994</v>
      </c>
      <c r="N9" s="114">
        <v>79.75</v>
      </c>
      <c r="O9" s="114">
        <v>73.95</v>
      </c>
      <c r="P9" s="75">
        <f t="shared" ref="P9:P72" si="0">Q9-A9</f>
        <v>0</v>
      </c>
      <c r="Q9" s="111">
        <v>2</v>
      </c>
      <c r="R9" s="112" t="s">
        <v>6</v>
      </c>
      <c r="S9" s="115" t="s">
        <v>7</v>
      </c>
      <c r="U9" s="282">
        <v>1</v>
      </c>
      <c r="V9" s="283" t="s">
        <v>23</v>
      </c>
      <c r="W9" s="284"/>
      <c r="X9" s="284"/>
      <c r="Y9" s="284" t="e">
        <f>W9/X9*100</f>
        <v>#DIV/0!</v>
      </c>
      <c r="Z9" s="285">
        <v>0.17</v>
      </c>
      <c r="AA9" s="285">
        <v>0.2</v>
      </c>
      <c r="AB9" s="286" t="e">
        <f>Y9*AA9</f>
        <v>#DIV/0!</v>
      </c>
      <c r="AC9"/>
    </row>
    <row r="10" spans="1:29" ht="15" customHeight="1" x14ac:dyDescent="0.25">
      <c r="A10" s="100">
        <v>3</v>
      </c>
      <c r="B10" s="108" t="s">
        <v>8</v>
      </c>
      <c r="C10" s="109" t="s">
        <v>9</v>
      </c>
      <c r="D10" s="114">
        <v>15.425000000000001</v>
      </c>
      <c r="E10" s="114">
        <v>18.75</v>
      </c>
      <c r="F10" s="114">
        <v>20</v>
      </c>
      <c r="G10" s="114">
        <v>30.093</v>
      </c>
      <c r="H10" s="114" t="s">
        <v>93</v>
      </c>
      <c r="I10" s="114">
        <v>23.5</v>
      </c>
      <c r="J10" s="114">
        <v>25.85</v>
      </c>
      <c r="K10" s="114">
        <v>24.25</v>
      </c>
      <c r="L10" s="114">
        <v>23.15</v>
      </c>
      <c r="M10" s="114">
        <v>22.65</v>
      </c>
      <c r="N10" s="114">
        <v>22.75</v>
      </c>
      <c r="O10" s="114">
        <v>20.549999999999997</v>
      </c>
      <c r="P10" s="75">
        <f t="shared" si="0"/>
        <v>0</v>
      </c>
      <c r="Q10" s="111">
        <v>3</v>
      </c>
      <c r="R10" s="112" t="s">
        <v>8</v>
      </c>
      <c r="S10" s="115" t="s">
        <v>9</v>
      </c>
      <c r="U10" s="282">
        <v>2</v>
      </c>
      <c r="V10" s="283" t="s">
        <v>73</v>
      </c>
      <c r="W10" s="284"/>
      <c r="X10" s="284"/>
      <c r="Y10" s="284" t="e">
        <f t="shared" ref="Y10:Y17" si="1">W10/X10*100</f>
        <v>#DIV/0!</v>
      </c>
      <c r="Z10" s="285">
        <v>0.15</v>
      </c>
      <c r="AA10" s="285" t="s">
        <v>253</v>
      </c>
      <c r="AB10" s="286" t="e">
        <f t="shared" ref="AB10:AB17" si="2">Y10*AA10</f>
        <v>#DIV/0!</v>
      </c>
      <c r="AC10"/>
    </row>
    <row r="11" spans="1:29" ht="15" customHeight="1" x14ac:dyDescent="0.25">
      <c r="A11" s="100">
        <v>4</v>
      </c>
      <c r="B11" s="108" t="s">
        <v>10</v>
      </c>
      <c r="C11" s="109"/>
      <c r="D11" s="114">
        <v>7.68</v>
      </c>
      <c r="E11" s="114">
        <v>7.9225000000000003</v>
      </c>
      <c r="F11" s="114">
        <v>7.85</v>
      </c>
      <c r="G11" s="114">
        <v>7.8433333333333337</v>
      </c>
      <c r="H11" s="114" t="s">
        <v>93</v>
      </c>
      <c r="I11" s="114">
        <v>7.7949999999999999</v>
      </c>
      <c r="J11" s="114">
        <v>7.93</v>
      </c>
      <c r="K11" s="114">
        <v>7.9049999999999994</v>
      </c>
      <c r="L11" s="114">
        <v>7.87</v>
      </c>
      <c r="M11" s="114">
        <v>7.9050000000000002</v>
      </c>
      <c r="N11" s="114">
        <v>8.11</v>
      </c>
      <c r="O11" s="114">
        <v>7.74</v>
      </c>
      <c r="P11" s="75">
        <f t="shared" si="0"/>
        <v>0</v>
      </c>
      <c r="Q11" s="111">
        <v>4</v>
      </c>
      <c r="R11" s="112" t="s">
        <v>10</v>
      </c>
      <c r="S11" s="115"/>
      <c r="U11" s="282">
        <v>3</v>
      </c>
      <c r="V11" s="283" t="s">
        <v>10</v>
      </c>
      <c r="W11" s="284"/>
      <c r="X11" s="284"/>
      <c r="Y11" s="284" t="e">
        <f t="shared" si="1"/>
        <v>#DIV/0!</v>
      </c>
      <c r="Z11" s="285">
        <v>0.11</v>
      </c>
      <c r="AA11" s="285">
        <v>0.13</v>
      </c>
      <c r="AB11" s="286" t="e">
        <f t="shared" si="2"/>
        <v>#DIV/0!</v>
      </c>
      <c r="AC11"/>
    </row>
    <row r="12" spans="1:29" ht="15" customHeight="1" x14ac:dyDescent="0.25">
      <c r="A12" s="100">
        <v>5</v>
      </c>
      <c r="B12" s="108" t="s">
        <v>11</v>
      </c>
      <c r="C12" s="109" t="s">
        <v>12</v>
      </c>
      <c r="D12" s="114">
        <v>556.75</v>
      </c>
      <c r="E12" s="114">
        <v>663.25</v>
      </c>
      <c r="F12" s="114">
        <v>675</v>
      </c>
      <c r="G12" s="114">
        <v>718.66666666666663</v>
      </c>
      <c r="H12" s="114" t="s">
        <v>93</v>
      </c>
      <c r="I12" s="114">
        <v>434.5</v>
      </c>
      <c r="J12" s="114">
        <v>453.5</v>
      </c>
      <c r="K12" s="114">
        <v>557</v>
      </c>
      <c r="L12" s="114">
        <v>464.5</v>
      </c>
      <c r="M12" s="114">
        <v>431</v>
      </c>
      <c r="N12" s="114">
        <v>525.5</v>
      </c>
      <c r="O12" s="114">
        <v>721</v>
      </c>
      <c r="P12" s="75">
        <f t="shared" si="0"/>
        <v>0</v>
      </c>
      <c r="Q12" s="111">
        <v>5</v>
      </c>
      <c r="R12" s="112" t="s">
        <v>11</v>
      </c>
      <c r="S12" s="115" t="s">
        <v>12</v>
      </c>
      <c r="U12" s="282">
        <v>4</v>
      </c>
      <c r="V12" s="283" t="s">
        <v>254</v>
      </c>
      <c r="W12" s="284"/>
      <c r="X12" s="284"/>
      <c r="Y12" s="284" t="e">
        <f t="shared" si="1"/>
        <v>#DIV/0!</v>
      </c>
      <c r="Z12" s="287">
        <v>0.11</v>
      </c>
      <c r="AA12" s="285">
        <v>0.13</v>
      </c>
      <c r="AB12" s="286" t="e">
        <f t="shared" si="2"/>
        <v>#DIV/0!</v>
      </c>
      <c r="AC12"/>
    </row>
    <row r="13" spans="1:29" ht="15" customHeight="1" x14ac:dyDescent="0.25">
      <c r="A13" s="100">
        <v>6</v>
      </c>
      <c r="B13" s="108" t="s">
        <v>82</v>
      </c>
      <c r="C13" s="109" t="s">
        <v>13</v>
      </c>
      <c r="D13" s="114">
        <v>330.5</v>
      </c>
      <c r="E13" s="114">
        <v>397.9</v>
      </c>
      <c r="F13" s="114">
        <v>405</v>
      </c>
      <c r="G13" s="114">
        <v>357</v>
      </c>
      <c r="H13" s="114" t="s">
        <v>93</v>
      </c>
      <c r="I13" s="114">
        <v>307.7</v>
      </c>
      <c r="J13" s="114">
        <v>270</v>
      </c>
      <c r="K13" s="114">
        <v>330.5</v>
      </c>
      <c r="L13" s="114">
        <v>278.10000000000002</v>
      </c>
      <c r="M13" s="114">
        <v>256.5</v>
      </c>
      <c r="N13" s="114">
        <v>358.5</v>
      </c>
      <c r="O13" s="114">
        <v>433.5</v>
      </c>
      <c r="P13" s="75">
        <f t="shared" si="0"/>
        <v>0</v>
      </c>
      <c r="Q13" s="111">
        <v>6</v>
      </c>
      <c r="R13" s="112" t="s">
        <v>96</v>
      </c>
      <c r="S13" s="115" t="s">
        <v>13</v>
      </c>
      <c r="U13" s="282">
        <v>5</v>
      </c>
      <c r="V13" s="283" t="s">
        <v>255</v>
      </c>
      <c r="W13" s="284"/>
      <c r="X13" s="284"/>
      <c r="Y13" s="284" t="e">
        <f t="shared" si="1"/>
        <v>#DIV/0!</v>
      </c>
      <c r="Z13" s="287">
        <v>0.1</v>
      </c>
      <c r="AA13" s="285">
        <v>0.12</v>
      </c>
      <c r="AB13" s="286" t="e">
        <f t="shared" si="2"/>
        <v>#DIV/0!</v>
      </c>
      <c r="AC13"/>
    </row>
    <row r="14" spans="1:29" ht="17.25" customHeight="1" x14ac:dyDescent="0.25">
      <c r="A14" s="100">
        <v>7</v>
      </c>
      <c r="B14" s="108" t="s">
        <v>83</v>
      </c>
      <c r="C14" s="109" t="s">
        <v>13</v>
      </c>
      <c r="D14" s="114">
        <v>180.14999999999998</v>
      </c>
      <c r="E14" s="114">
        <v>171.25</v>
      </c>
      <c r="F14" s="114">
        <v>168.3</v>
      </c>
      <c r="G14" s="114">
        <v>160</v>
      </c>
      <c r="H14" s="114" t="s">
        <v>93</v>
      </c>
      <c r="I14" s="114">
        <v>138.4</v>
      </c>
      <c r="J14" s="114">
        <v>141.10000000000002</v>
      </c>
      <c r="K14" s="114">
        <v>161.5</v>
      </c>
      <c r="L14" s="114">
        <v>142.1</v>
      </c>
      <c r="M14" s="114">
        <v>139.5</v>
      </c>
      <c r="N14" s="114">
        <v>157.30000000000001</v>
      </c>
      <c r="O14" s="114">
        <v>175.7</v>
      </c>
      <c r="P14" s="75">
        <f t="shared" si="0"/>
        <v>0</v>
      </c>
      <c r="Q14" s="111">
        <v>7</v>
      </c>
      <c r="R14" s="112" t="s">
        <v>97</v>
      </c>
      <c r="S14" s="115" t="s">
        <v>13</v>
      </c>
      <c r="U14" s="282">
        <v>6</v>
      </c>
      <c r="V14" s="283" t="s">
        <v>256</v>
      </c>
      <c r="W14" s="284"/>
      <c r="X14" s="284"/>
      <c r="Y14" s="284" t="e">
        <f t="shared" si="1"/>
        <v>#DIV/0!</v>
      </c>
      <c r="Z14" s="285">
        <v>0.1</v>
      </c>
      <c r="AA14" s="285">
        <v>0.12</v>
      </c>
      <c r="AB14" s="286" t="e">
        <f t="shared" si="2"/>
        <v>#DIV/0!</v>
      </c>
      <c r="AC14"/>
    </row>
    <row r="15" spans="1:29" ht="15" customHeight="1" x14ac:dyDescent="0.25">
      <c r="A15" s="100">
        <v>8</v>
      </c>
      <c r="B15" s="108" t="s">
        <v>14</v>
      </c>
      <c r="C15" s="109" t="s">
        <v>13</v>
      </c>
      <c r="D15" s="114">
        <v>0</v>
      </c>
      <c r="E15" s="114">
        <v>0</v>
      </c>
      <c r="F15" s="114">
        <v>0</v>
      </c>
      <c r="G15" s="114" t="s">
        <v>93</v>
      </c>
      <c r="H15" s="114" t="s">
        <v>93</v>
      </c>
      <c r="I15" s="114">
        <v>0</v>
      </c>
      <c r="J15" s="114">
        <v>0</v>
      </c>
      <c r="K15" s="114">
        <v>0</v>
      </c>
      <c r="L15" s="114">
        <v>0</v>
      </c>
      <c r="M15" s="114">
        <v>0</v>
      </c>
      <c r="N15" s="114">
        <v>0</v>
      </c>
      <c r="O15" s="114">
        <v>0</v>
      </c>
      <c r="P15" s="75">
        <f t="shared" si="0"/>
        <v>0</v>
      </c>
      <c r="Q15" s="111">
        <v>8</v>
      </c>
      <c r="R15" s="112" t="s">
        <v>14</v>
      </c>
      <c r="S15" s="115" t="s">
        <v>13</v>
      </c>
      <c r="U15" s="282">
        <v>7</v>
      </c>
      <c r="V15" s="283" t="s">
        <v>257</v>
      </c>
      <c r="W15" s="284"/>
      <c r="X15" s="284"/>
      <c r="Y15" s="284" t="e">
        <f t="shared" si="1"/>
        <v>#DIV/0!</v>
      </c>
      <c r="Z15" s="285">
        <v>0.1</v>
      </c>
      <c r="AA15" s="285">
        <v>0.12</v>
      </c>
      <c r="AB15" s="286" t="e">
        <f t="shared" si="2"/>
        <v>#DIV/0!</v>
      </c>
      <c r="AC15"/>
    </row>
    <row r="16" spans="1:29" ht="15" customHeight="1" x14ac:dyDescent="0.25">
      <c r="A16" s="100">
        <v>9</v>
      </c>
      <c r="B16" s="108" t="s">
        <v>15</v>
      </c>
      <c r="C16" s="109" t="s">
        <v>13</v>
      </c>
      <c r="D16" s="114">
        <v>180.14999999999998</v>
      </c>
      <c r="E16" s="114">
        <v>171.25</v>
      </c>
      <c r="F16" s="114">
        <v>168.3</v>
      </c>
      <c r="G16" s="114" t="s">
        <v>93</v>
      </c>
      <c r="H16" s="114" t="s">
        <v>93</v>
      </c>
      <c r="I16" s="114">
        <v>138.4</v>
      </c>
      <c r="J16" s="114">
        <v>141.10000000000002</v>
      </c>
      <c r="K16" s="114">
        <v>161.5</v>
      </c>
      <c r="L16" s="114">
        <v>142.1</v>
      </c>
      <c r="M16" s="114">
        <v>139.5</v>
      </c>
      <c r="N16" s="114">
        <v>157.30000000000001</v>
      </c>
      <c r="O16" s="114">
        <v>175.7</v>
      </c>
      <c r="P16" s="75">
        <f t="shared" si="0"/>
        <v>0</v>
      </c>
      <c r="Q16" s="111">
        <v>9</v>
      </c>
      <c r="R16" s="112" t="s">
        <v>15</v>
      </c>
      <c r="S16" s="115" t="s">
        <v>13</v>
      </c>
      <c r="U16" s="282">
        <v>8</v>
      </c>
      <c r="V16" s="283" t="s">
        <v>6</v>
      </c>
      <c r="W16" s="284"/>
      <c r="X16" s="284"/>
      <c r="Y16" s="284" t="e">
        <f t="shared" si="1"/>
        <v>#DIV/0!</v>
      </c>
      <c r="Z16" s="285">
        <v>0.08</v>
      </c>
      <c r="AA16" s="285">
        <v>0.1</v>
      </c>
      <c r="AB16" s="286" t="e">
        <f t="shared" si="2"/>
        <v>#DIV/0!</v>
      </c>
      <c r="AC16"/>
    </row>
    <row r="17" spans="1:29" ht="15" customHeight="1" x14ac:dyDescent="0.25">
      <c r="A17" s="100">
        <v>10</v>
      </c>
      <c r="B17" s="108" t="s">
        <v>16</v>
      </c>
      <c r="C17" s="109" t="s">
        <v>13</v>
      </c>
      <c r="D17" s="114">
        <v>59.887500000000003</v>
      </c>
      <c r="E17" s="114">
        <v>74.849999999999994</v>
      </c>
      <c r="F17" s="114">
        <v>73.400000000000006</v>
      </c>
      <c r="G17" s="114">
        <v>55.2</v>
      </c>
      <c r="H17" s="114" t="s">
        <v>93</v>
      </c>
      <c r="I17" s="114">
        <v>34.200000000000003</v>
      </c>
      <c r="J17" s="114">
        <v>43</v>
      </c>
      <c r="K17" s="114">
        <v>50.7</v>
      </c>
      <c r="L17" s="114">
        <v>32.65</v>
      </c>
      <c r="M17" s="114">
        <v>29.6</v>
      </c>
      <c r="N17" s="114">
        <v>45.9</v>
      </c>
      <c r="O17" s="114">
        <v>76</v>
      </c>
      <c r="P17" s="75">
        <f t="shared" si="0"/>
        <v>0</v>
      </c>
      <c r="Q17" s="111">
        <v>10</v>
      </c>
      <c r="R17" s="112" t="s">
        <v>16</v>
      </c>
      <c r="S17" s="115" t="s">
        <v>13</v>
      </c>
      <c r="U17" s="282">
        <v>9</v>
      </c>
      <c r="V17" s="283" t="s">
        <v>258</v>
      </c>
      <c r="W17" s="284"/>
      <c r="X17" s="284"/>
      <c r="Y17" s="284" t="e">
        <f t="shared" si="1"/>
        <v>#DIV/0!</v>
      </c>
      <c r="Z17" s="285">
        <v>0.08</v>
      </c>
      <c r="AA17" s="285">
        <v>0.08</v>
      </c>
      <c r="AB17" s="286" t="e">
        <f t="shared" si="2"/>
        <v>#DIV/0!</v>
      </c>
      <c r="AC17"/>
    </row>
    <row r="18" spans="1:29" ht="18" customHeight="1" x14ac:dyDescent="0.25">
      <c r="A18" s="100">
        <v>11</v>
      </c>
      <c r="B18" s="108" t="s">
        <v>84</v>
      </c>
      <c r="C18" s="109" t="s">
        <v>13</v>
      </c>
      <c r="D18" s="114">
        <v>47.581249999999997</v>
      </c>
      <c r="E18" s="114">
        <v>57.244999999999997</v>
      </c>
      <c r="F18" s="114">
        <v>27.163</v>
      </c>
      <c r="G18" s="114">
        <v>42.645000000000003</v>
      </c>
      <c r="H18" s="114" t="s">
        <v>93</v>
      </c>
      <c r="I18" s="114">
        <v>19.95</v>
      </c>
      <c r="J18" s="114">
        <v>33.229999999999997</v>
      </c>
      <c r="K18" s="114">
        <v>25.958500000000001</v>
      </c>
      <c r="L18" s="114">
        <v>23.6</v>
      </c>
      <c r="M18" s="114">
        <v>52.347499999999997</v>
      </c>
      <c r="N18" s="114">
        <v>54.1</v>
      </c>
      <c r="O18" s="114">
        <v>50.71</v>
      </c>
      <c r="P18" s="75">
        <f t="shared" si="0"/>
        <v>0</v>
      </c>
      <c r="Q18" s="111">
        <v>11</v>
      </c>
      <c r="R18" s="112" t="s">
        <v>98</v>
      </c>
      <c r="S18" s="115" t="s">
        <v>13</v>
      </c>
      <c r="U18"/>
      <c r="V18" s="288" t="s">
        <v>259</v>
      </c>
      <c r="W18" s="284"/>
      <c r="X18" s="284"/>
      <c r="Y18" s="284"/>
      <c r="Z18" s="289">
        <f>SUM(Z9:Z17)</f>
        <v>0.99999999999999989</v>
      </c>
      <c r="AA18" s="289">
        <f>SUM(AA9:AA17)</f>
        <v>1</v>
      </c>
      <c r="AB18" s="289" t="e">
        <f>SUM(AB9:AB17)</f>
        <v>#DIV/0!</v>
      </c>
      <c r="AC18"/>
    </row>
    <row r="19" spans="1:29" ht="18.75" customHeight="1" x14ac:dyDescent="0.25">
      <c r="A19" s="100">
        <v>12</v>
      </c>
      <c r="B19" s="108" t="s">
        <v>85</v>
      </c>
      <c r="C19" s="109" t="s">
        <v>13</v>
      </c>
      <c r="D19" s="114">
        <v>0.14119999999999999</v>
      </c>
      <c r="E19" s="114">
        <v>0.2205</v>
      </c>
      <c r="F19" s="114">
        <v>0.21300000000000002</v>
      </c>
      <c r="G19" s="114">
        <v>7.3599999999999999E-2</v>
      </c>
      <c r="H19" s="114" t="s">
        <v>93</v>
      </c>
      <c r="I19" s="114">
        <v>4.4499999999999998E-2</v>
      </c>
      <c r="J19" s="114">
        <v>0.13339999999999999</v>
      </c>
      <c r="K19" s="114">
        <v>0.10605000000000001</v>
      </c>
      <c r="L19" s="114">
        <v>7.3849999999999999E-2</v>
      </c>
      <c r="M19" s="114">
        <v>0.51060000000000005</v>
      </c>
      <c r="N19" s="114">
        <v>0.10949999999999999</v>
      </c>
      <c r="O19" s="114">
        <v>0.28854999999999997</v>
      </c>
      <c r="P19" s="75">
        <f t="shared" si="0"/>
        <v>0</v>
      </c>
      <c r="Q19" s="111">
        <v>12</v>
      </c>
      <c r="R19" s="112" t="s">
        <v>99</v>
      </c>
      <c r="S19" s="115" t="s">
        <v>13</v>
      </c>
      <c r="U19"/>
      <c r="V19"/>
      <c r="W19"/>
      <c r="X19"/>
      <c r="Y19"/>
      <c r="Z19"/>
      <c r="AA19"/>
      <c r="AB19"/>
      <c r="AC19"/>
    </row>
    <row r="20" spans="1:29" ht="18.75" customHeight="1" x14ac:dyDescent="0.25">
      <c r="A20" s="100">
        <v>13</v>
      </c>
      <c r="B20" s="108" t="s">
        <v>86</v>
      </c>
      <c r="C20" s="109" t="s">
        <v>13</v>
      </c>
      <c r="D20" s="114">
        <v>181.05</v>
      </c>
      <c r="E20" s="114">
        <v>191.55</v>
      </c>
      <c r="F20" s="114">
        <v>170.30500000000001</v>
      </c>
      <c r="G20" s="114">
        <v>163.6</v>
      </c>
      <c r="H20" s="114" t="s">
        <v>93</v>
      </c>
      <c r="I20" s="114">
        <v>184.5</v>
      </c>
      <c r="J20" s="114">
        <v>140.1</v>
      </c>
      <c r="K20" s="114">
        <v>148.4</v>
      </c>
      <c r="L20" s="114">
        <v>135.60000000000002</v>
      </c>
      <c r="M20" s="114">
        <v>145.5</v>
      </c>
      <c r="N20" s="114">
        <v>154</v>
      </c>
      <c r="O20" s="114">
        <v>188.60000000000002</v>
      </c>
      <c r="P20" s="75">
        <f t="shared" si="0"/>
        <v>0</v>
      </c>
      <c r="Q20" s="111">
        <v>13</v>
      </c>
      <c r="R20" s="112" t="s">
        <v>100</v>
      </c>
      <c r="S20" s="115" t="s">
        <v>13</v>
      </c>
      <c r="U20"/>
      <c r="V20"/>
      <c r="W20"/>
      <c r="X20"/>
      <c r="Y20"/>
      <c r="Z20"/>
      <c r="AA20"/>
      <c r="AB20"/>
      <c r="AC20" s="290" t="e">
        <f>#REF!+#REF!</f>
        <v>#REF!</v>
      </c>
    </row>
    <row r="21" spans="1:29" ht="15" customHeight="1" x14ac:dyDescent="0.4">
      <c r="A21" s="100">
        <v>14</v>
      </c>
      <c r="B21" s="108" t="s">
        <v>17</v>
      </c>
      <c r="C21" s="109" t="s">
        <v>13</v>
      </c>
      <c r="D21" s="114">
        <v>0.90000000000003411</v>
      </c>
      <c r="E21" s="114">
        <v>20.300000000000011</v>
      </c>
      <c r="F21" s="114">
        <v>2.0049999999999955</v>
      </c>
      <c r="G21" s="114">
        <v>3.5999999999999943</v>
      </c>
      <c r="H21" s="114" t="s">
        <v>93</v>
      </c>
      <c r="I21" s="114">
        <v>46.099999999999994</v>
      </c>
      <c r="J21" s="114">
        <v>-1.0000000000000284</v>
      </c>
      <c r="K21" s="114">
        <v>-13.099999999999994</v>
      </c>
      <c r="L21" s="114">
        <v>-6.4999999999999716</v>
      </c>
      <c r="M21" s="114">
        <v>6</v>
      </c>
      <c r="N21" s="114">
        <v>-3.3000000000000114</v>
      </c>
      <c r="O21" s="114">
        <v>12.900000000000034</v>
      </c>
      <c r="P21" s="75">
        <f t="shared" si="0"/>
        <v>0</v>
      </c>
      <c r="Q21" s="111">
        <v>14</v>
      </c>
      <c r="R21" s="112" t="s">
        <v>17</v>
      </c>
      <c r="S21" s="115" t="s">
        <v>13</v>
      </c>
      <c r="U21"/>
      <c r="V21" s="291" t="s">
        <v>260</v>
      </c>
      <c r="W21" s="292" t="s">
        <v>261</v>
      </c>
      <c r="X21"/>
      <c r="Y21"/>
      <c r="Z21" s="293" t="s">
        <v>262</v>
      </c>
      <c r="AA21" s="293" t="e">
        <f>AB18/AA18</f>
        <v>#DIV/0!</v>
      </c>
      <c r="AB21" t="s">
        <v>263</v>
      </c>
      <c r="AC21"/>
    </row>
    <row r="22" spans="1:29" ht="15" customHeight="1" x14ac:dyDescent="0.3">
      <c r="A22" s="100">
        <v>15</v>
      </c>
      <c r="B22" s="108" t="s">
        <v>18</v>
      </c>
      <c r="C22" s="109" t="s">
        <v>13</v>
      </c>
      <c r="D22" s="114">
        <v>90.056250000000006</v>
      </c>
      <c r="E22" s="114">
        <v>106.1</v>
      </c>
      <c r="F22" s="114">
        <v>101.03749999999999</v>
      </c>
      <c r="G22" s="114" t="s">
        <v>93</v>
      </c>
      <c r="H22" s="114" t="s">
        <v>93</v>
      </c>
      <c r="I22" s="114">
        <v>113.9375</v>
      </c>
      <c r="J22" s="114">
        <v>85.674999999999997</v>
      </c>
      <c r="K22" s="114">
        <v>90.4</v>
      </c>
      <c r="L22" s="114">
        <v>85.487499999999983</v>
      </c>
      <c r="M22" s="114">
        <v>80.775000000000006</v>
      </c>
      <c r="N22" s="114">
        <v>88.987500000000011</v>
      </c>
      <c r="O22" s="114">
        <v>108.095</v>
      </c>
      <c r="P22" s="75">
        <f t="shared" si="0"/>
        <v>0</v>
      </c>
      <c r="Q22" s="111">
        <v>15</v>
      </c>
      <c r="R22" s="112" t="s">
        <v>18</v>
      </c>
      <c r="S22" s="115" t="s">
        <v>13</v>
      </c>
      <c r="U22"/>
      <c r="V22" s="279" t="s">
        <v>264</v>
      </c>
      <c r="W22" s="279" t="s">
        <v>265</v>
      </c>
      <c r="X22"/>
      <c r="Y22"/>
      <c r="Z22"/>
      <c r="AA22"/>
      <c r="AB22"/>
      <c r="AC22"/>
    </row>
    <row r="23" spans="1:29" ht="15" customHeight="1" x14ac:dyDescent="0.3">
      <c r="A23" s="100">
        <v>16</v>
      </c>
      <c r="B23" s="108" t="s">
        <v>19</v>
      </c>
      <c r="C23" s="109" t="s">
        <v>13</v>
      </c>
      <c r="D23" s="114">
        <v>90.993750000000006</v>
      </c>
      <c r="E23" s="114">
        <v>85.450000000000017</v>
      </c>
      <c r="F23" s="114">
        <v>69.267500000000013</v>
      </c>
      <c r="G23" s="114" t="s">
        <v>93</v>
      </c>
      <c r="H23" s="114" t="s">
        <v>93</v>
      </c>
      <c r="I23" s="114">
        <v>70.5625</v>
      </c>
      <c r="J23" s="114">
        <v>54.424999999999997</v>
      </c>
      <c r="K23" s="114">
        <v>58</v>
      </c>
      <c r="L23" s="114">
        <v>50.11250000000004</v>
      </c>
      <c r="M23" s="114">
        <v>64.724999999999994</v>
      </c>
      <c r="N23" s="114">
        <v>65.012499999999989</v>
      </c>
      <c r="O23" s="114">
        <v>80.505000000000024</v>
      </c>
      <c r="P23" s="75">
        <f t="shared" si="0"/>
        <v>0</v>
      </c>
      <c r="Q23" s="111">
        <v>16</v>
      </c>
      <c r="R23" s="112" t="s">
        <v>19</v>
      </c>
      <c r="S23" s="115" t="s">
        <v>13</v>
      </c>
      <c r="U23"/>
      <c r="V23" s="294" t="s">
        <v>266</v>
      </c>
      <c r="W23" s="294" t="s">
        <v>267</v>
      </c>
      <c r="X23"/>
      <c r="Y23"/>
      <c r="Z23"/>
      <c r="AA23"/>
      <c r="AB23"/>
      <c r="AC23"/>
    </row>
    <row r="24" spans="1:29" ht="15" customHeight="1" x14ac:dyDescent="0.3">
      <c r="A24" s="100">
        <v>17</v>
      </c>
      <c r="B24" s="108" t="s">
        <v>20</v>
      </c>
      <c r="C24" s="109" t="s">
        <v>13</v>
      </c>
      <c r="D24" s="114">
        <v>36.022500000000001</v>
      </c>
      <c r="E24" s="114">
        <v>42.44</v>
      </c>
      <c r="F24" s="114">
        <v>40.414999999999999</v>
      </c>
      <c r="G24" s="114" t="s">
        <v>93</v>
      </c>
      <c r="H24" s="114" t="s">
        <v>93</v>
      </c>
      <c r="I24" s="114">
        <v>45.575000000000003</v>
      </c>
      <c r="J24" s="114">
        <v>34.269999999999996</v>
      </c>
      <c r="K24" s="114">
        <v>36.159999999999997</v>
      </c>
      <c r="L24" s="114">
        <v>34.194999999999993</v>
      </c>
      <c r="M24" s="114">
        <v>32.31</v>
      </c>
      <c r="N24" s="114">
        <v>35.594999999999999</v>
      </c>
      <c r="O24" s="114">
        <v>43.238</v>
      </c>
      <c r="P24" s="75">
        <f t="shared" si="0"/>
        <v>0</v>
      </c>
      <c r="Q24" s="111">
        <v>17</v>
      </c>
      <c r="R24" s="112" t="s">
        <v>20</v>
      </c>
      <c r="S24" s="115" t="s">
        <v>13</v>
      </c>
      <c r="U24"/>
      <c r="V24" s="295" t="s">
        <v>268</v>
      </c>
      <c r="W24" s="295" t="s">
        <v>269</v>
      </c>
      <c r="X24"/>
      <c r="Y24"/>
      <c r="Z24"/>
      <c r="AA24"/>
      <c r="AB24"/>
      <c r="AC24"/>
    </row>
    <row r="25" spans="1:29" ht="15" customHeight="1" x14ac:dyDescent="0.3">
      <c r="A25" s="100">
        <v>18</v>
      </c>
      <c r="B25" s="108" t="s">
        <v>21</v>
      </c>
      <c r="C25" s="109" t="s">
        <v>13</v>
      </c>
      <c r="D25" s="114">
        <v>22.122499999999999</v>
      </c>
      <c r="E25" s="114">
        <v>20.475000000000001</v>
      </c>
      <c r="F25" s="114">
        <v>16.829999999999998</v>
      </c>
      <c r="G25" s="114" t="s">
        <v>93</v>
      </c>
      <c r="H25" s="114" t="s">
        <v>93</v>
      </c>
      <c r="I25" s="114">
        <v>17.134999999999998</v>
      </c>
      <c r="J25" s="114">
        <v>13.234999999999999</v>
      </c>
      <c r="K25" s="114">
        <v>14.115</v>
      </c>
      <c r="L25" s="114">
        <v>12.195</v>
      </c>
      <c r="M25" s="114">
        <v>15.734999999999999</v>
      </c>
      <c r="N25" s="114">
        <v>15.81</v>
      </c>
      <c r="O25" s="114">
        <v>19.577550000000002</v>
      </c>
      <c r="P25" s="75">
        <f t="shared" si="0"/>
        <v>0</v>
      </c>
      <c r="Q25" s="111">
        <v>18</v>
      </c>
      <c r="R25" s="112" t="s">
        <v>21</v>
      </c>
      <c r="S25" s="115" t="s">
        <v>13</v>
      </c>
      <c r="U25"/>
      <c r="V25" s="296" t="s">
        <v>270</v>
      </c>
      <c r="W25" s="296" t="s">
        <v>271</v>
      </c>
      <c r="X25"/>
      <c r="Y25"/>
      <c r="Z25"/>
      <c r="AA25"/>
      <c r="AB25"/>
      <c r="AC25"/>
    </row>
    <row r="26" spans="1:29" ht="15" customHeight="1" x14ac:dyDescent="0.3">
      <c r="A26" s="100">
        <v>19</v>
      </c>
      <c r="B26" s="108" t="s">
        <v>87</v>
      </c>
      <c r="C26" s="109" t="s">
        <v>13</v>
      </c>
      <c r="D26" s="114">
        <v>1.9125000000000001</v>
      </c>
      <c r="E26" s="114">
        <v>2.355</v>
      </c>
      <c r="F26" s="114">
        <v>3.25</v>
      </c>
      <c r="G26" s="114">
        <v>1.67</v>
      </c>
      <c r="H26" s="114" t="s">
        <v>93</v>
      </c>
      <c r="I26" s="114">
        <v>1.056</v>
      </c>
      <c r="J26" s="114">
        <v>0.84000000000000008</v>
      </c>
      <c r="K26" s="114">
        <v>1.68</v>
      </c>
      <c r="L26" s="114">
        <v>0.97199999999999998</v>
      </c>
      <c r="M26" s="114">
        <v>0.17299999999999999</v>
      </c>
      <c r="N26" s="114">
        <v>0.66599999999999993</v>
      </c>
      <c r="O26" s="114">
        <v>2.62</v>
      </c>
      <c r="P26" s="75">
        <f t="shared" si="0"/>
        <v>0</v>
      </c>
      <c r="Q26" s="111">
        <v>19</v>
      </c>
      <c r="R26" s="112" t="s">
        <v>101</v>
      </c>
      <c r="S26" s="115" t="s">
        <v>13</v>
      </c>
      <c r="U26"/>
      <c r="V26" s="297" t="s">
        <v>272</v>
      </c>
      <c r="W26" s="297" t="s">
        <v>273</v>
      </c>
      <c r="X26"/>
      <c r="Y26"/>
      <c r="Z26"/>
      <c r="AA26"/>
      <c r="AB26"/>
      <c r="AC26"/>
    </row>
    <row r="27" spans="1:29" ht="15" customHeight="1" x14ac:dyDescent="0.25">
      <c r="A27" s="100">
        <v>20</v>
      </c>
      <c r="B27" s="108" t="s">
        <v>88</v>
      </c>
      <c r="C27" s="109" t="s">
        <v>13</v>
      </c>
      <c r="D27" s="114">
        <v>0.36457499999999998</v>
      </c>
      <c r="E27" s="114">
        <v>0.53604999999999992</v>
      </c>
      <c r="F27" s="114">
        <v>0.90749999999999997</v>
      </c>
      <c r="G27" s="114">
        <v>0.64479999999999993</v>
      </c>
      <c r="H27" s="114" t="s">
        <v>93</v>
      </c>
      <c r="I27" s="114">
        <v>0.40549999999999997</v>
      </c>
      <c r="J27" s="114">
        <v>0.39610000000000001</v>
      </c>
      <c r="K27" s="114">
        <v>0.50575000000000003</v>
      </c>
      <c r="L27" s="114">
        <v>0.39005000000000001</v>
      </c>
      <c r="M27" s="114">
        <v>0.36370000000000002</v>
      </c>
      <c r="N27" s="114">
        <v>0.38780000000000003</v>
      </c>
      <c r="O27" s="114">
        <v>1.3604000000000001</v>
      </c>
      <c r="P27" s="75">
        <f t="shared" si="0"/>
        <v>0</v>
      </c>
      <c r="Q27" s="111">
        <v>20</v>
      </c>
      <c r="R27" s="112" t="s">
        <v>102</v>
      </c>
      <c r="S27" s="115" t="s">
        <v>13</v>
      </c>
      <c r="U27"/>
      <c r="V27"/>
      <c r="W27"/>
      <c r="X27"/>
      <c r="Y27"/>
      <c r="Z27"/>
      <c r="AA27"/>
      <c r="AB27"/>
      <c r="AC27"/>
    </row>
    <row r="28" spans="1:29" ht="15" customHeight="1" x14ac:dyDescent="0.25">
      <c r="A28" s="100">
        <v>21</v>
      </c>
      <c r="B28" s="108" t="s">
        <v>89</v>
      </c>
      <c r="C28" s="109" t="s">
        <v>13</v>
      </c>
      <c r="D28" s="114">
        <v>11.27</v>
      </c>
      <c r="E28" s="114">
        <v>8.9</v>
      </c>
      <c r="F28" s="114">
        <v>4.1749999999999998</v>
      </c>
      <c r="G28" s="114">
        <v>7.9173</v>
      </c>
      <c r="H28" s="114" t="s">
        <v>93</v>
      </c>
      <c r="I28" s="114">
        <v>5.5049999999999999</v>
      </c>
      <c r="J28" s="114">
        <v>6.3467000000000002</v>
      </c>
      <c r="K28" s="114">
        <v>6.3607499999999995</v>
      </c>
      <c r="L28" s="114">
        <v>5.6932499999999999</v>
      </c>
      <c r="M28" s="114">
        <v>8.2636500000000002</v>
      </c>
      <c r="N28" s="114">
        <v>8.6524000000000001</v>
      </c>
      <c r="O28" s="114">
        <v>10.6325</v>
      </c>
      <c r="P28" s="75">
        <f t="shared" si="0"/>
        <v>0</v>
      </c>
      <c r="Q28" s="111">
        <v>21</v>
      </c>
      <c r="R28" s="112" t="s">
        <v>103</v>
      </c>
      <c r="S28" s="115" t="s">
        <v>13</v>
      </c>
      <c r="U28"/>
      <c r="V28"/>
      <c r="W28"/>
      <c r="X28"/>
      <c r="Y28"/>
      <c r="Z28"/>
      <c r="AA28"/>
      <c r="AB28"/>
      <c r="AC28"/>
    </row>
    <row r="29" spans="1:29" ht="15" customHeight="1" x14ac:dyDescent="0.25">
      <c r="A29" s="100">
        <v>22</v>
      </c>
      <c r="B29" s="108" t="s">
        <v>90</v>
      </c>
      <c r="C29" s="109" t="s">
        <v>13</v>
      </c>
      <c r="D29" s="114">
        <v>1.9855</v>
      </c>
      <c r="E29" s="114">
        <v>2.6673666666666667</v>
      </c>
      <c r="F29" s="114">
        <v>1.3744499999999999</v>
      </c>
      <c r="G29" s="114">
        <v>1.1297999999999999</v>
      </c>
      <c r="H29" s="114" t="s">
        <v>93</v>
      </c>
      <c r="I29" s="114">
        <v>1.1634</v>
      </c>
      <c r="J29" s="114">
        <v>2.4500000000000002</v>
      </c>
      <c r="K29" s="114">
        <v>1.825</v>
      </c>
      <c r="L29" s="114">
        <v>1.7633000000000001</v>
      </c>
      <c r="M29" s="114">
        <v>0.88274999999999992</v>
      </c>
      <c r="N29" s="114">
        <v>4.008</v>
      </c>
      <c r="O29" s="114">
        <v>1.2402500000000001</v>
      </c>
      <c r="P29" s="75">
        <f t="shared" si="0"/>
        <v>0</v>
      </c>
      <c r="Q29" s="111">
        <v>22</v>
      </c>
      <c r="R29" s="112" t="s">
        <v>104</v>
      </c>
      <c r="S29" s="115" t="s">
        <v>13</v>
      </c>
      <c r="U29"/>
      <c r="V29"/>
      <c r="W29"/>
      <c r="X29"/>
      <c r="Y29"/>
      <c r="Z29"/>
      <c r="AA29"/>
      <c r="AB29"/>
      <c r="AC29"/>
    </row>
    <row r="30" spans="1:29" ht="15" customHeight="1" x14ac:dyDescent="0.25">
      <c r="A30" s="100">
        <v>23</v>
      </c>
      <c r="B30" s="108" t="s">
        <v>22</v>
      </c>
      <c r="C30" s="109" t="s">
        <v>13</v>
      </c>
      <c r="D30" s="116" t="s">
        <v>93</v>
      </c>
      <c r="E30" s="116" t="s">
        <v>93</v>
      </c>
      <c r="F30" s="116" t="s">
        <v>93</v>
      </c>
      <c r="G30" s="116" t="s">
        <v>93</v>
      </c>
      <c r="H30" s="116" t="s">
        <v>93</v>
      </c>
      <c r="I30" s="116">
        <v>7.35</v>
      </c>
      <c r="J30" s="116">
        <v>7.45</v>
      </c>
      <c r="K30" s="116" t="s">
        <v>93</v>
      </c>
      <c r="L30" s="116">
        <v>8.1</v>
      </c>
      <c r="M30" s="116">
        <v>7.35</v>
      </c>
      <c r="N30" s="116">
        <v>6.5</v>
      </c>
      <c r="O30" s="116" t="s">
        <v>93</v>
      </c>
      <c r="P30" s="75">
        <f t="shared" si="0"/>
        <v>0</v>
      </c>
      <c r="Q30" s="111">
        <v>23</v>
      </c>
      <c r="R30" s="112" t="s">
        <v>22</v>
      </c>
      <c r="S30" s="115" t="s">
        <v>13</v>
      </c>
      <c r="U30"/>
      <c r="V30"/>
      <c r="W30"/>
      <c r="X30"/>
      <c r="Y30"/>
      <c r="Z30"/>
      <c r="AA30"/>
      <c r="AB30"/>
      <c r="AC30"/>
    </row>
    <row r="31" spans="1:29" ht="15" customHeight="1" x14ac:dyDescent="0.25">
      <c r="A31" s="100">
        <v>24</v>
      </c>
      <c r="B31" s="108" t="s">
        <v>23</v>
      </c>
      <c r="C31" s="109" t="s">
        <v>13</v>
      </c>
      <c r="D31" s="114">
        <v>8.2250000000000014</v>
      </c>
      <c r="E31" s="114">
        <v>8.4250000000000007</v>
      </c>
      <c r="F31" s="114">
        <v>7.8999999999999995</v>
      </c>
      <c r="G31" s="114">
        <v>7.65</v>
      </c>
      <c r="H31" s="114" t="s">
        <v>93</v>
      </c>
      <c r="I31" s="114">
        <v>19.884999999999998</v>
      </c>
      <c r="J31" s="114">
        <v>19.100000000000001</v>
      </c>
      <c r="K31" s="114">
        <v>7.7750000000000004</v>
      </c>
      <c r="L31" s="114">
        <v>13.3</v>
      </c>
      <c r="M31" s="114">
        <v>13.7</v>
      </c>
      <c r="N31" s="114">
        <v>23.04</v>
      </c>
      <c r="O31" s="114">
        <v>7.8000000000000007</v>
      </c>
      <c r="P31" s="75">
        <f t="shared" si="0"/>
        <v>0</v>
      </c>
      <c r="Q31" s="111">
        <v>24</v>
      </c>
      <c r="R31" s="112" t="s">
        <v>23</v>
      </c>
      <c r="S31" s="115" t="s">
        <v>13</v>
      </c>
      <c r="U31"/>
      <c r="V31"/>
      <c r="W31"/>
      <c r="X31"/>
      <c r="Y31"/>
      <c r="Z31"/>
      <c r="AA31"/>
      <c r="AB31"/>
      <c r="AC31"/>
    </row>
    <row r="32" spans="1:29" ht="15" customHeight="1" x14ac:dyDescent="0.25">
      <c r="A32" s="100">
        <v>25</v>
      </c>
      <c r="B32" s="108" t="s">
        <v>91</v>
      </c>
      <c r="C32" s="109" t="s">
        <v>13</v>
      </c>
      <c r="D32" s="114">
        <v>3</v>
      </c>
      <c r="E32" s="114">
        <v>5.6</v>
      </c>
      <c r="F32" s="114">
        <v>5.5</v>
      </c>
      <c r="G32" s="114">
        <v>6</v>
      </c>
      <c r="H32" s="114" t="s">
        <v>93</v>
      </c>
      <c r="I32" s="114">
        <v>9.9000000000000005E-2</v>
      </c>
      <c r="J32" s="114">
        <v>0.109</v>
      </c>
      <c r="K32" s="114">
        <v>5.8</v>
      </c>
      <c r="L32" s="114">
        <v>7.2999999999999995E-2</v>
      </c>
      <c r="M32" s="114">
        <v>0.1197</v>
      </c>
      <c r="N32" s="114">
        <v>0.28949999999999998</v>
      </c>
      <c r="O32" s="114">
        <v>0.6</v>
      </c>
      <c r="P32" s="75">
        <f t="shared" si="0"/>
        <v>0</v>
      </c>
      <c r="Q32" s="111">
        <v>25</v>
      </c>
      <c r="R32" s="112" t="s">
        <v>105</v>
      </c>
      <c r="S32" s="115" t="s">
        <v>13</v>
      </c>
      <c r="U32"/>
      <c r="V32"/>
      <c r="W32"/>
      <c r="X32"/>
      <c r="Y32"/>
      <c r="Z32"/>
      <c r="AA32"/>
      <c r="AB32"/>
      <c r="AC32"/>
    </row>
    <row r="33" spans="1:29" ht="15" customHeight="1" x14ac:dyDescent="0.25">
      <c r="A33" s="100">
        <v>26</v>
      </c>
      <c r="B33" s="108" t="s">
        <v>24</v>
      </c>
      <c r="C33" s="109" t="s">
        <v>13</v>
      </c>
      <c r="D33" s="114">
        <v>10.885</v>
      </c>
      <c r="E33" s="114">
        <v>28.75</v>
      </c>
      <c r="F33" s="114">
        <v>26</v>
      </c>
      <c r="G33" s="114">
        <v>21.75</v>
      </c>
      <c r="H33" s="114" t="s">
        <v>93</v>
      </c>
      <c r="I33" s="114">
        <v>5.6</v>
      </c>
      <c r="J33" s="114">
        <v>3.25</v>
      </c>
      <c r="K33" s="114">
        <v>20</v>
      </c>
      <c r="L33" s="114">
        <v>15.3</v>
      </c>
      <c r="M33" s="114">
        <v>7.5</v>
      </c>
      <c r="N33" s="114">
        <v>6.3000000000000007</v>
      </c>
      <c r="O33" s="114">
        <v>18.715</v>
      </c>
      <c r="P33" s="75">
        <f t="shared" si="0"/>
        <v>0</v>
      </c>
      <c r="Q33" s="111">
        <v>26</v>
      </c>
      <c r="R33" s="112" t="s">
        <v>24</v>
      </c>
      <c r="S33" s="115" t="s">
        <v>13</v>
      </c>
      <c r="U33"/>
      <c r="V33"/>
      <c r="W33"/>
      <c r="X33"/>
      <c r="Y33"/>
      <c r="Z33"/>
      <c r="AA33"/>
      <c r="AB33"/>
      <c r="AC33"/>
    </row>
    <row r="34" spans="1:29" ht="15" customHeight="1" x14ac:dyDescent="0.25">
      <c r="A34" s="100">
        <v>27</v>
      </c>
      <c r="B34" s="108" t="s">
        <v>25</v>
      </c>
      <c r="C34" s="109" t="s">
        <v>13</v>
      </c>
      <c r="D34" s="114">
        <v>66.25</v>
      </c>
      <c r="E34" s="114">
        <v>58.25</v>
      </c>
      <c r="F34" s="114">
        <v>24</v>
      </c>
      <c r="G34" s="114">
        <v>26</v>
      </c>
      <c r="H34" s="114" t="s">
        <v>93</v>
      </c>
      <c r="I34" s="114">
        <v>20</v>
      </c>
      <c r="J34" s="114">
        <v>22.5</v>
      </c>
      <c r="K34" s="114">
        <v>13</v>
      </c>
      <c r="L34" s="114">
        <v>40</v>
      </c>
      <c r="M34" s="114">
        <v>52.5</v>
      </c>
      <c r="N34" s="114">
        <v>16</v>
      </c>
      <c r="O34" s="114">
        <v>32</v>
      </c>
      <c r="P34" s="75">
        <f t="shared" si="0"/>
        <v>0</v>
      </c>
      <c r="Q34" s="111">
        <v>27</v>
      </c>
      <c r="R34" s="112" t="s">
        <v>25</v>
      </c>
      <c r="S34" s="115" t="s">
        <v>13</v>
      </c>
      <c r="U34"/>
      <c r="V34"/>
      <c r="W34"/>
      <c r="X34"/>
      <c r="Y34"/>
      <c r="Z34"/>
      <c r="AA34"/>
      <c r="AB34"/>
      <c r="AC34"/>
    </row>
    <row r="35" spans="1:29" ht="15" customHeight="1" x14ac:dyDescent="0.25">
      <c r="A35" s="100">
        <v>28</v>
      </c>
      <c r="B35" s="108" t="s">
        <v>26</v>
      </c>
      <c r="C35" s="109" t="s">
        <v>13</v>
      </c>
      <c r="D35" s="114">
        <v>396.75</v>
      </c>
      <c r="E35" s="114">
        <v>456.15</v>
      </c>
      <c r="F35" s="114">
        <v>429</v>
      </c>
      <c r="G35" s="114" t="s">
        <v>93</v>
      </c>
      <c r="H35" s="114" t="s">
        <v>93</v>
      </c>
      <c r="I35" s="114">
        <v>327.7</v>
      </c>
      <c r="J35" s="114">
        <v>292.5</v>
      </c>
      <c r="K35" s="114">
        <v>343.5</v>
      </c>
      <c r="L35" s="114">
        <v>318.10000000000002</v>
      </c>
      <c r="M35" s="114">
        <v>309</v>
      </c>
      <c r="N35" s="114">
        <v>374.5</v>
      </c>
      <c r="O35" s="114">
        <v>465.5</v>
      </c>
      <c r="P35" s="75">
        <f t="shared" si="0"/>
        <v>0</v>
      </c>
      <c r="Q35" s="111">
        <v>28</v>
      </c>
      <c r="R35" s="112" t="s">
        <v>26</v>
      </c>
      <c r="S35" s="115" t="s">
        <v>13</v>
      </c>
      <c r="U35"/>
      <c r="V35"/>
      <c r="W35"/>
      <c r="X35"/>
      <c r="Y35"/>
      <c r="Z35"/>
      <c r="AA35"/>
      <c r="AB35"/>
      <c r="AC35"/>
    </row>
    <row r="36" spans="1:29" ht="15" customHeight="1" x14ac:dyDescent="0.25">
      <c r="A36" s="100">
        <v>29</v>
      </c>
      <c r="B36" s="108" t="s">
        <v>27</v>
      </c>
      <c r="C36" s="109" t="s">
        <v>13</v>
      </c>
      <c r="D36" s="114" t="s">
        <v>93</v>
      </c>
      <c r="E36" s="114" t="s">
        <v>93</v>
      </c>
      <c r="F36" s="114" t="s">
        <v>93</v>
      </c>
      <c r="G36" s="114" t="s">
        <v>93</v>
      </c>
      <c r="H36" s="114" t="s">
        <v>93</v>
      </c>
      <c r="I36" s="114" t="s">
        <v>93</v>
      </c>
      <c r="J36" s="114" t="s">
        <v>93</v>
      </c>
      <c r="K36" s="114" t="s">
        <v>93</v>
      </c>
      <c r="L36" s="114" t="s">
        <v>93</v>
      </c>
      <c r="M36" s="114" t="s">
        <v>93</v>
      </c>
      <c r="N36" s="114" t="s">
        <v>93</v>
      </c>
      <c r="O36" s="114" t="s">
        <v>93</v>
      </c>
      <c r="P36" s="75">
        <f t="shared" si="0"/>
        <v>0</v>
      </c>
      <c r="Q36" s="111">
        <v>29</v>
      </c>
      <c r="R36" s="112" t="s">
        <v>27</v>
      </c>
      <c r="S36" s="115" t="s">
        <v>13</v>
      </c>
      <c r="U36"/>
      <c r="V36"/>
      <c r="W36"/>
      <c r="X36"/>
      <c r="Y36"/>
      <c r="Z36"/>
      <c r="AA36"/>
      <c r="AB36"/>
      <c r="AC36"/>
    </row>
    <row r="37" spans="1:29" ht="15" customHeight="1" x14ac:dyDescent="0.25">
      <c r="A37" s="100">
        <v>30</v>
      </c>
      <c r="B37" s="108" t="s">
        <v>28</v>
      </c>
      <c r="C37" s="109" t="s">
        <v>13</v>
      </c>
      <c r="D37" s="114">
        <v>53.999171324785664</v>
      </c>
      <c r="E37" s="114">
        <v>64.125566407085685</v>
      </c>
      <c r="F37" s="114">
        <v>55.736351604498587</v>
      </c>
      <c r="G37" s="114" t="s">
        <v>93</v>
      </c>
      <c r="H37" s="114" t="s">
        <v>93</v>
      </c>
      <c r="I37" s="114">
        <v>11.539570250907836</v>
      </c>
      <c r="J37" s="114">
        <v>42.412326908642079</v>
      </c>
      <c r="K37" s="114">
        <v>48.83271915747595</v>
      </c>
      <c r="L37" s="114">
        <v>34.185681129325602</v>
      </c>
      <c r="M37" s="114">
        <v>40.554156462977623</v>
      </c>
      <c r="N37" s="114">
        <v>54.939642306130494</v>
      </c>
      <c r="O37" s="114">
        <v>65.114629633966132</v>
      </c>
      <c r="P37" s="75">
        <f t="shared" si="0"/>
        <v>0</v>
      </c>
      <c r="Q37" s="111">
        <v>30</v>
      </c>
      <c r="R37" s="112" t="s">
        <v>28</v>
      </c>
      <c r="S37" s="115" t="s">
        <v>13</v>
      </c>
      <c r="U37"/>
      <c r="V37"/>
      <c r="W37"/>
      <c r="X37"/>
      <c r="Y37"/>
      <c r="Z37"/>
      <c r="AA37"/>
      <c r="AB37"/>
      <c r="AC37"/>
    </row>
    <row r="38" spans="1:29" ht="15" customHeight="1" x14ac:dyDescent="0.25">
      <c r="A38" s="100">
        <v>31</v>
      </c>
      <c r="B38" s="108" t="s">
        <v>29</v>
      </c>
      <c r="C38" s="109" t="s">
        <v>13</v>
      </c>
      <c r="D38" s="114">
        <v>5.3999171324785671</v>
      </c>
      <c r="E38" s="114">
        <v>6.4125566407085683</v>
      </c>
      <c r="F38" s="114">
        <v>5.5736351604498591</v>
      </c>
      <c r="G38" s="114" t="s">
        <v>93</v>
      </c>
      <c r="H38" s="114" t="s">
        <v>93</v>
      </c>
      <c r="I38" s="114">
        <v>1.1539570250907836</v>
      </c>
      <c r="J38" s="114">
        <v>4.2412326908642086</v>
      </c>
      <c r="K38" s="114">
        <v>4.8832719157475957</v>
      </c>
      <c r="L38" s="114">
        <v>3.4185681129325602</v>
      </c>
      <c r="M38" s="114">
        <v>4.055415646297762</v>
      </c>
      <c r="N38" s="114">
        <v>5.4939642306130496</v>
      </c>
      <c r="O38" s="114">
        <v>6.5114629633966139</v>
      </c>
      <c r="P38" s="75">
        <f t="shared" si="0"/>
        <v>0</v>
      </c>
      <c r="Q38" s="111">
        <v>31</v>
      </c>
      <c r="R38" s="112" t="s">
        <v>29</v>
      </c>
      <c r="S38" s="115" t="s">
        <v>13</v>
      </c>
      <c r="U38"/>
      <c r="V38"/>
      <c r="W38"/>
      <c r="X38"/>
      <c r="Y38"/>
      <c r="Z38"/>
      <c r="AA38"/>
      <c r="AB38"/>
      <c r="AC38"/>
    </row>
    <row r="39" spans="1:29" ht="15" customHeight="1" x14ac:dyDescent="0.25">
      <c r="A39" s="100">
        <v>32</v>
      </c>
      <c r="B39" s="108" t="s">
        <v>30</v>
      </c>
      <c r="C39" s="109" t="s">
        <v>13</v>
      </c>
      <c r="D39" s="116">
        <v>3.3500000000000002E-2</v>
      </c>
      <c r="E39" s="116">
        <v>5.3666666666666668E-2</v>
      </c>
      <c r="F39" s="116">
        <v>2.3E-2</v>
      </c>
      <c r="G39" s="116">
        <v>8.0000000000000002E-3</v>
      </c>
      <c r="H39" s="116" t="s">
        <v>93</v>
      </c>
      <c r="I39" s="116" t="s">
        <v>93</v>
      </c>
      <c r="J39" s="116" t="s">
        <v>94</v>
      </c>
      <c r="K39" s="116" t="s">
        <v>94</v>
      </c>
      <c r="L39" s="116" t="s">
        <v>94</v>
      </c>
      <c r="M39" s="116">
        <v>8.7333333333333343E-3</v>
      </c>
      <c r="N39" s="116">
        <v>8.1499999999999993E-3</v>
      </c>
      <c r="O39" s="116">
        <v>1.6E-2</v>
      </c>
      <c r="P39" s="75">
        <f t="shared" si="0"/>
        <v>0</v>
      </c>
      <c r="Q39" s="111">
        <v>32</v>
      </c>
      <c r="R39" s="112" t="s">
        <v>30</v>
      </c>
      <c r="S39" s="115" t="s">
        <v>13</v>
      </c>
      <c r="U39"/>
      <c r="V39"/>
      <c r="W39"/>
      <c r="X39"/>
      <c r="Y39"/>
      <c r="Z39"/>
      <c r="AA39"/>
      <c r="AB39"/>
      <c r="AC39"/>
    </row>
    <row r="40" spans="1:29" ht="15" customHeight="1" x14ac:dyDescent="0.25">
      <c r="A40" s="100">
        <v>33</v>
      </c>
      <c r="B40" s="108" t="s">
        <v>92</v>
      </c>
      <c r="C40" s="109" t="s">
        <v>13</v>
      </c>
      <c r="D40" s="116">
        <v>7.0000000000000001E-3</v>
      </c>
      <c r="E40" s="116">
        <v>0.01</v>
      </c>
      <c r="F40" s="116" t="s">
        <v>94</v>
      </c>
      <c r="G40" s="116" t="s">
        <v>93</v>
      </c>
      <c r="H40" s="116" t="s">
        <v>93</v>
      </c>
      <c r="I40" s="116" t="s">
        <v>93</v>
      </c>
      <c r="J40" s="116" t="s">
        <v>94</v>
      </c>
      <c r="K40" s="116" t="s">
        <v>94</v>
      </c>
      <c r="L40" s="116">
        <v>8.3999999999999995E-3</v>
      </c>
      <c r="M40" s="116" t="s">
        <v>94</v>
      </c>
      <c r="N40" s="116" t="s">
        <v>94</v>
      </c>
      <c r="O40" s="116" t="s">
        <v>94</v>
      </c>
      <c r="P40" s="75">
        <f t="shared" si="0"/>
        <v>0</v>
      </c>
      <c r="Q40" s="111">
        <v>33</v>
      </c>
      <c r="R40" s="112" t="s">
        <v>92</v>
      </c>
      <c r="S40" s="115" t="s">
        <v>13</v>
      </c>
      <c r="U40"/>
      <c r="V40"/>
      <c r="W40"/>
      <c r="X40"/>
      <c r="Y40"/>
      <c r="Z40"/>
      <c r="AA40"/>
      <c r="AB40"/>
      <c r="AC40"/>
    </row>
    <row r="41" spans="1:29" ht="15" customHeight="1" x14ac:dyDescent="0.25">
      <c r="A41" s="100">
        <v>34</v>
      </c>
      <c r="B41" s="108" t="s">
        <v>31</v>
      </c>
      <c r="C41" s="109" t="s">
        <v>13</v>
      </c>
      <c r="D41" s="116">
        <v>0.75150000000000006</v>
      </c>
      <c r="E41" s="116">
        <v>0.58633333333333337</v>
      </c>
      <c r="F41" s="116">
        <v>0.13900000000000001</v>
      </c>
      <c r="G41" s="116" t="s">
        <v>94</v>
      </c>
      <c r="H41" s="116" t="s">
        <v>93</v>
      </c>
      <c r="I41" s="116" t="s">
        <v>93</v>
      </c>
      <c r="J41" s="116">
        <v>0.6581499999999999</v>
      </c>
      <c r="K41" s="116" t="s">
        <v>94</v>
      </c>
      <c r="L41" s="116">
        <v>0.18584999999999999</v>
      </c>
      <c r="M41" s="116" t="s">
        <v>94</v>
      </c>
      <c r="N41" s="116">
        <v>0.50357142857142856</v>
      </c>
      <c r="O41" s="116">
        <v>0.18</v>
      </c>
      <c r="P41" s="75">
        <f t="shared" si="0"/>
        <v>0</v>
      </c>
      <c r="Q41" s="111">
        <v>34</v>
      </c>
      <c r="R41" s="112" t="s">
        <v>31</v>
      </c>
      <c r="S41" s="115" t="s">
        <v>13</v>
      </c>
      <c r="U41"/>
      <c r="V41"/>
      <c r="W41"/>
      <c r="X41"/>
      <c r="Y41"/>
      <c r="Z41"/>
      <c r="AA41"/>
      <c r="AB41"/>
      <c r="AC41"/>
    </row>
    <row r="42" spans="1:29" ht="15" customHeight="1" x14ac:dyDescent="0.25">
      <c r="A42" s="100">
        <v>35</v>
      </c>
      <c r="B42" s="108" t="s">
        <v>32</v>
      </c>
      <c r="C42" s="109" t="s">
        <v>13</v>
      </c>
      <c r="D42" s="116">
        <v>0.58200000000000007</v>
      </c>
      <c r="E42" s="116">
        <v>1.4873333333333332</v>
      </c>
      <c r="F42" s="116">
        <v>0.23199999999999998</v>
      </c>
      <c r="G42" s="116" t="s">
        <v>94</v>
      </c>
      <c r="H42" s="116" t="s">
        <v>93</v>
      </c>
      <c r="I42" s="116" t="s">
        <v>93</v>
      </c>
      <c r="J42" s="116" t="s">
        <v>94</v>
      </c>
      <c r="K42" s="116" t="s">
        <v>94</v>
      </c>
      <c r="L42" s="116">
        <v>8.3999999999999995E-3</v>
      </c>
      <c r="M42" s="116" t="s">
        <v>94</v>
      </c>
      <c r="N42" s="116" t="s">
        <v>94</v>
      </c>
      <c r="O42" s="116" t="s">
        <v>94</v>
      </c>
      <c r="P42" s="75">
        <f t="shared" si="0"/>
        <v>0</v>
      </c>
      <c r="Q42" s="111">
        <v>35</v>
      </c>
      <c r="R42" s="112" t="s">
        <v>32</v>
      </c>
      <c r="S42" s="115" t="s">
        <v>13</v>
      </c>
      <c r="U42"/>
      <c r="V42"/>
      <c r="W42"/>
      <c r="X42"/>
      <c r="Y42"/>
      <c r="Z42"/>
      <c r="AA42"/>
      <c r="AB42"/>
      <c r="AC42"/>
    </row>
    <row r="43" spans="1:29" ht="15" customHeight="1" x14ac:dyDescent="0.25">
      <c r="A43" s="100">
        <v>36</v>
      </c>
      <c r="B43" s="108" t="s">
        <v>33</v>
      </c>
      <c r="C43" s="109" t="s">
        <v>13</v>
      </c>
      <c r="D43" s="116">
        <v>1E-3</v>
      </c>
      <c r="E43" s="116" t="s">
        <v>94</v>
      </c>
      <c r="F43" s="116" t="s">
        <v>94</v>
      </c>
      <c r="G43" s="116" t="s">
        <v>93</v>
      </c>
      <c r="H43" s="116" t="s">
        <v>93</v>
      </c>
      <c r="I43" s="116" t="s">
        <v>93</v>
      </c>
      <c r="J43" s="116" t="s">
        <v>94</v>
      </c>
      <c r="K43" s="116" t="s">
        <v>94</v>
      </c>
      <c r="L43" s="116" t="s">
        <v>94</v>
      </c>
      <c r="M43" s="116">
        <v>8.7333333333333343E-3</v>
      </c>
      <c r="N43" s="116">
        <v>8.1499999999999993E-3</v>
      </c>
      <c r="O43" s="116">
        <v>1.6E-2</v>
      </c>
      <c r="P43" s="75">
        <f t="shared" si="0"/>
        <v>0</v>
      </c>
      <c r="Q43" s="111">
        <v>36</v>
      </c>
      <c r="R43" s="112" t="s">
        <v>33</v>
      </c>
      <c r="S43" s="115" t="s">
        <v>13</v>
      </c>
      <c r="U43"/>
      <c r="V43"/>
      <c r="W43"/>
      <c r="X43"/>
      <c r="Y43"/>
      <c r="Z43"/>
      <c r="AA43"/>
      <c r="AB43"/>
      <c r="AC43"/>
    </row>
    <row r="44" spans="1:29" ht="15" customHeight="1" x14ac:dyDescent="0.25">
      <c r="A44" s="100">
        <v>37</v>
      </c>
      <c r="B44" s="108" t="s">
        <v>34</v>
      </c>
      <c r="C44" s="109" t="s">
        <v>13</v>
      </c>
      <c r="D44" s="116">
        <v>1E-3</v>
      </c>
      <c r="E44" s="116">
        <v>1E-3</v>
      </c>
      <c r="F44" s="116" t="s">
        <v>94</v>
      </c>
      <c r="G44" s="116">
        <v>8.0000000000000002E-3</v>
      </c>
      <c r="H44" s="116" t="s">
        <v>93</v>
      </c>
      <c r="I44" s="116" t="s">
        <v>93</v>
      </c>
      <c r="J44" s="116" t="s">
        <v>94</v>
      </c>
      <c r="K44" s="116" t="s">
        <v>94</v>
      </c>
      <c r="L44" s="116" t="s">
        <v>94</v>
      </c>
      <c r="M44" s="116" t="s">
        <v>94</v>
      </c>
      <c r="N44" s="116" t="s">
        <v>94</v>
      </c>
      <c r="O44" s="116" t="s">
        <v>94</v>
      </c>
      <c r="P44" s="75">
        <f t="shared" si="0"/>
        <v>0</v>
      </c>
      <c r="Q44" s="111">
        <v>37</v>
      </c>
      <c r="R44" s="112" t="s">
        <v>34</v>
      </c>
      <c r="S44" s="115" t="s">
        <v>13</v>
      </c>
      <c r="U44"/>
      <c r="V44"/>
      <c r="W44"/>
      <c r="X44"/>
      <c r="Y44"/>
      <c r="Z44"/>
      <c r="AA44"/>
      <c r="AB44"/>
      <c r="AC44"/>
    </row>
    <row r="45" spans="1:29" ht="15" customHeight="1" x14ac:dyDescent="0.25">
      <c r="A45" s="100">
        <v>38</v>
      </c>
      <c r="B45" s="108" t="s">
        <v>35</v>
      </c>
      <c r="C45" s="109" t="s">
        <v>13</v>
      </c>
      <c r="D45" s="116" t="s">
        <v>94</v>
      </c>
      <c r="E45" s="116" t="s">
        <v>94</v>
      </c>
      <c r="F45" s="116" t="s">
        <v>94</v>
      </c>
      <c r="G45" s="116">
        <v>0.53700000000000003</v>
      </c>
      <c r="H45" s="116" t="s">
        <v>93</v>
      </c>
      <c r="I45" s="116" t="s">
        <v>93</v>
      </c>
      <c r="J45" s="116">
        <v>5.8099999999999999E-2</v>
      </c>
      <c r="K45" s="116">
        <v>1.26E-2</v>
      </c>
      <c r="L45" s="116">
        <v>1.695E-2</v>
      </c>
      <c r="M45" s="116">
        <v>0.49780000000000002</v>
      </c>
      <c r="N45" s="116">
        <v>4.5887598114868589E-2</v>
      </c>
      <c r="O45" s="116">
        <v>2.23E-2</v>
      </c>
      <c r="P45" s="75">
        <f t="shared" si="0"/>
        <v>0</v>
      </c>
      <c r="Q45" s="111">
        <v>38</v>
      </c>
      <c r="R45" s="112" t="s">
        <v>35</v>
      </c>
      <c r="S45" s="115" t="s">
        <v>13</v>
      </c>
      <c r="U45"/>
      <c r="V45"/>
      <c r="W45"/>
      <c r="X45"/>
      <c r="Y45"/>
      <c r="Z45"/>
      <c r="AA45"/>
      <c r="AB45"/>
      <c r="AC45"/>
    </row>
    <row r="46" spans="1:29" ht="15" customHeight="1" x14ac:dyDescent="0.25">
      <c r="A46" s="100">
        <v>39</v>
      </c>
      <c r="B46" s="108" t="s">
        <v>36</v>
      </c>
      <c r="C46" s="109" t="s">
        <v>13</v>
      </c>
      <c r="D46" s="116">
        <v>1.0500000000000001E-2</v>
      </c>
      <c r="E46" s="116">
        <v>3.2899999999999999E-2</v>
      </c>
      <c r="F46" s="116" t="s">
        <v>94</v>
      </c>
      <c r="G46" s="116" t="s">
        <v>93</v>
      </c>
      <c r="H46" s="116" t="s">
        <v>93</v>
      </c>
      <c r="I46" s="116" t="s">
        <v>93</v>
      </c>
      <c r="J46" s="116" t="s">
        <v>94</v>
      </c>
      <c r="K46" s="116" t="s">
        <v>94</v>
      </c>
      <c r="L46" s="116" t="s">
        <v>94</v>
      </c>
      <c r="M46" s="116" t="s">
        <v>94</v>
      </c>
      <c r="N46" s="116" t="s">
        <v>94</v>
      </c>
      <c r="O46" s="116">
        <v>3.0099999999999998E-2</v>
      </c>
      <c r="P46" s="75">
        <f t="shared" si="0"/>
        <v>0</v>
      </c>
      <c r="Q46" s="111">
        <v>39</v>
      </c>
      <c r="R46" s="112" t="s">
        <v>36</v>
      </c>
      <c r="S46" s="115" t="s">
        <v>13</v>
      </c>
      <c r="U46"/>
      <c r="V46"/>
      <c r="W46"/>
      <c r="X46"/>
      <c r="Y46"/>
      <c r="Z46"/>
      <c r="AA46"/>
      <c r="AB46"/>
      <c r="AC46"/>
    </row>
    <row r="47" spans="1:29" ht="15" customHeight="1" x14ac:dyDescent="0.25">
      <c r="A47" s="100">
        <v>40</v>
      </c>
      <c r="B47" s="108" t="s">
        <v>37</v>
      </c>
      <c r="C47" s="109" t="s">
        <v>13</v>
      </c>
      <c r="D47" s="116" t="s">
        <v>94</v>
      </c>
      <c r="E47" s="116">
        <v>1E-3</v>
      </c>
      <c r="F47" s="116" t="s">
        <v>94</v>
      </c>
      <c r="G47" s="116">
        <v>2.9000000000000001E-2</v>
      </c>
      <c r="H47" s="116" t="s">
        <v>93</v>
      </c>
      <c r="I47" s="116" t="s">
        <v>93</v>
      </c>
      <c r="J47" s="116">
        <v>1.55E-2</v>
      </c>
      <c r="K47" s="116">
        <v>1.9E-3</v>
      </c>
      <c r="L47" s="116">
        <v>5.1500000000000001E-3</v>
      </c>
      <c r="M47" s="116">
        <v>5.3666666666666663E-3</v>
      </c>
      <c r="N47" s="116" t="s">
        <v>94</v>
      </c>
      <c r="O47" s="116">
        <v>1.4999999999999999E-2</v>
      </c>
      <c r="P47" s="75">
        <f t="shared" si="0"/>
        <v>0</v>
      </c>
      <c r="Q47" s="111">
        <v>40</v>
      </c>
      <c r="R47" s="112" t="s">
        <v>37</v>
      </c>
      <c r="S47" s="115" t="s">
        <v>13</v>
      </c>
      <c r="U47"/>
      <c r="V47"/>
      <c r="W47"/>
      <c r="X47"/>
      <c r="Y47"/>
      <c r="Z47"/>
      <c r="AA47"/>
      <c r="AB47"/>
      <c r="AC47"/>
    </row>
    <row r="48" spans="1:29" ht="15" customHeight="1" x14ac:dyDescent="0.25">
      <c r="A48" s="100">
        <v>41</v>
      </c>
      <c r="B48" s="108" t="s">
        <v>38</v>
      </c>
      <c r="C48" s="109" t="s">
        <v>13</v>
      </c>
      <c r="D48" s="116">
        <v>1.0500000000000001E-2</v>
      </c>
      <c r="E48" s="116">
        <v>3.2899999999999999E-2</v>
      </c>
      <c r="F48" s="116" t="s">
        <v>94</v>
      </c>
      <c r="G48" s="116" t="s">
        <v>93</v>
      </c>
      <c r="H48" s="116" t="s">
        <v>93</v>
      </c>
      <c r="I48" s="116" t="s">
        <v>93</v>
      </c>
      <c r="J48" s="116" t="s">
        <v>94</v>
      </c>
      <c r="K48" s="116" t="s">
        <v>94</v>
      </c>
      <c r="L48" s="116" t="s">
        <v>94</v>
      </c>
      <c r="M48" s="116" t="s">
        <v>94</v>
      </c>
      <c r="N48" s="116" t="s">
        <v>94</v>
      </c>
      <c r="O48" s="116">
        <v>3.0099999999999998E-2</v>
      </c>
      <c r="P48" s="75">
        <f t="shared" si="0"/>
        <v>0</v>
      </c>
      <c r="Q48" s="111">
        <v>41</v>
      </c>
      <c r="R48" s="112" t="s">
        <v>38</v>
      </c>
      <c r="S48" s="115" t="s">
        <v>13</v>
      </c>
      <c r="U48"/>
      <c r="V48"/>
      <c r="W48"/>
      <c r="X48"/>
      <c r="Y48"/>
      <c r="Z48"/>
      <c r="AA48"/>
      <c r="AB48"/>
      <c r="AC48"/>
    </row>
    <row r="49" spans="1:29" ht="15" customHeight="1" x14ac:dyDescent="0.25">
      <c r="A49" s="100">
        <v>42</v>
      </c>
      <c r="B49" s="108" t="s">
        <v>39</v>
      </c>
      <c r="C49" s="109" t="s">
        <v>13</v>
      </c>
      <c r="D49" s="117" t="s">
        <v>93</v>
      </c>
      <c r="E49" s="117" t="s">
        <v>93</v>
      </c>
      <c r="F49" s="117" t="s">
        <v>93</v>
      </c>
      <c r="G49" s="117" t="s">
        <v>93</v>
      </c>
      <c r="H49" s="117" t="s">
        <v>93</v>
      </c>
      <c r="I49" s="117" t="s">
        <v>93</v>
      </c>
      <c r="J49" s="117" t="s">
        <v>93</v>
      </c>
      <c r="K49" s="117" t="s">
        <v>93</v>
      </c>
      <c r="L49" s="117" t="s">
        <v>93</v>
      </c>
      <c r="M49" s="117" t="s">
        <v>93</v>
      </c>
      <c r="N49" s="117" t="s">
        <v>93</v>
      </c>
      <c r="O49" s="117" t="s">
        <v>93</v>
      </c>
      <c r="P49" s="75">
        <f t="shared" si="0"/>
        <v>0</v>
      </c>
      <c r="Q49" s="111">
        <v>42</v>
      </c>
      <c r="R49" s="112" t="s">
        <v>39</v>
      </c>
      <c r="S49" s="115" t="s">
        <v>13</v>
      </c>
      <c r="U49"/>
      <c r="V49"/>
      <c r="W49"/>
      <c r="X49"/>
      <c r="Y49"/>
      <c r="Z49"/>
      <c r="AA49"/>
      <c r="AB49"/>
      <c r="AC49"/>
    </row>
    <row r="50" spans="1:29" ht="15" customHeight="1" x14ac:dyDescent="0.25">
      <c r="A50" s="100">
        <v>43</v>
      </c>
      <c r="B50" s="108" t="s">
        <v>40</v>
      </c>
      <c r="C50" s="109" t="s">
        <v>13</v>
      </c>
      <c r="D50" s="117" t="s">
        <v>93</v>
      </c>
      <c r="E50" s="117" t="s">
        <v>93</v>
      </c>
      <c r="F50" s="117" t="s">
        <v>93</v>
      </c>
      <c r="G50" s="117" t="s">
        <v>93</v>
      </c>
      <c r="H50" s="117" t="s">
        <v>93</v>
      </c>
      <c r="I50" s="117" t="s">
        <v>93</v>
      </c>
      <c r="J50" s="117" t="s">
        <v>93</v>
      </c>
      <c r="K50" s="117" t="s">
        <v>93</v>
      </c>
      <c r="L50" s="117" t="s">
        <v>93</v>
      </c>
      <c r="M50" s="117" t="s">
        <v>93</v>
      </c>
      <c r="N50" s="117" t="s">
        <v>93</v>
      </c>
      <c r="O50" s="117" t="s">
        <v>93</v>
      </c>
      <c r="P50" s="75">
        <f t="shared" si="0"/>
        <v>0</v>
      </c>
      <c r="Q50" s="111">
        <v>43</v>
      </c>
      <c r="R50" s="112" t="s">
        <v>40</v>
      </c>
      <c r="S50" s="115" t="s">
        <v>13</v>
      </c>
      <c r="U50"/>
      <c r="V50"/>
      <c r="W50"/>
      <c r="X50"/>
      <c r="Y50"/>
      <c r="Z50"/>
      <c r="AA50"/>
      <c r="AB50"/>
      <c r="AC50"/>
    </row>
    <row r="51" spans="1:29" ht="15" customHeight="1" x14ac:dyDescent="0.25">
      <c r="A51" s="100">
        <v>44</v>
      </c>
      <c r="B51" s="108" t="s">
        <v>41</v>
      </c>
      <c r="C51" s="109" t="s">
        <v>13</v>
      </c>
      <c r="D51" s="117" t="s">
        <v>93</v>
      </c>
      <c r="E51" s="117" t="s">
        <v>93</v>
      </c>
      <c r="F51" s="117" t="s">
        <v>93</v>
      </c>
      <c r="G51" s="117" t="s">
        <v>93</v>
      </c>
      <c r="H51" s="117" t="s">
        <v>93</v>
      </c>
      <c r="I51" s="117" t="s">
        <v>93</v>
      </c>
      <c r="J51" s="117" t="s">
        <v>93</v>
      </c>
      <c r="K51" s="117" t="s">
        <v>93</v>
      </c>
      <c r="L51" s="117" t="s">
        <v>93</v>
      </c>
      <c r="M51" s="117" t="s">
        <v>93</v>
      </c>
      <c r="N51" s="117" t="s">
        <v>93</v>
      </c>
      <c r="O51" s="117" t="s">
        <v>93</v>
      </c>
      <c r="P51" s="75">
        <f t="shared" si="0"/>
        <v>0</v>
      </c>
      <c r="Q51" s="111">
        <v>44</v>
      </c>
      <c r="R51" s="112" t="s">
        <v>41</v>
      </c>
      <c r="S51" s="115" t="s">
        <v>13</v>
      </c>
      <c r="U51"/>
      <c r="V51"/>
      <c r="W51"/>
      <c r="X51"/>
      <c r="Y51"/>
      <c r="Z51"/>
      <c r="AA51"/>
      <c r="AB51"/>
      <c r="AC51"/>
    </row>
    <row r="52" spans="1:29" ht="15" customHeight="1" x14ac:dyDescent="0.25">
      <c r="A52" s="100">
        <v>45</v>
      </c>
      <c r="B52" s="108" t="s">
        <v>42</v>
      </c>
      <c r="C52" s="109" t="s">
        <v>13</v>
      </c>
      <c r="D52" s="117" t="s">
        <v>93</v>
      </c>
      <c r="E52" s="117" t="s">
        <v>93</v>
      </c>
      <c r="F52" s="117" t="s">
        <v>93</v>
      </c>
      <c r="G52" s="117" t="s">
        <v>93</v>
      </c>
      <c r="H52" s="117" t="s">
        <v>93</v>
      </c>
      <c r="I52" s="117" t="s">
        <v>93</v>
      </c>
      <c r="J52" s="117" t="s">
        <v>93</v>
      </c>
      <c r="K52" s="117" t="s">
        <v>93</v>
      </c>
      <c r="L52" s="117" t="s">
        <v>93</v>
      </c>
      <c r="M52" s="117" t="s">
        <v>93</v>
      </c>
      <c r="N52" s="117" t="s">
        <v>93</v>
      </c>
      <c r="O52" s="117" t="s">
        <v>93</v>
      </c>
      <c r="P52" s="75">
        <f t="shared" si="0"/>
        <v>0</v>
      </c>
      <c r="Q52" s="111">
        <v>45</v>
      </c>
      <c r="R52" s="112" t="s">
        <v>42</v>
      </c>
      <c r="S52" s="115" t="s">
        <v>13</v>
      </c>
    </row>
    <row r="53" spans="1:29" ht="15" customHeight="1" x14ac:dyDescent="0.25">
      <c r="A53" s="100">
        <v>46</v>
      </c>
      <c r="B53" s="108" t="s">
        <v>43</v>
      </c>
      <c r="C53" s="109" t="s">
        <v>13</v>
      </c>
      <c r="D53" s="117">
        <v>8.5000000000000006E-3</v>
      </c>
      <c r="E53" s="117">
        <v>1.3500000000000002E-2</v>
      </c>
      <c r="F53" s="117" t="s">
        <v>94</v>
      </c>
      <c r="G53" s="117">
        <v>1E-3</v>
      </c>
      <c r="H53" s="117" t="s">
        <v>93</v>
      </c>
      <c r="I53" s="117" t="s">
        <v>93</v>
      </c>
      <c r="J53" s="117" t="s">
        <v>94</v>
      </c>
      <c r="K53" s="117" t="s">
        <v>94</v>
      </c>
      <c r="L53" s="117" t="s">
        <v>94</v>
      </c>
      <c r="M53" s="117" t="s">
        <v>94</v>
      </c>
      <c r="N53" s="117" t="s">
        <v>94</v>
      </c>
      <c r="O53" s="117" t="s">
        <v>94</v>
      </c>
      <c r="P53" s="75">
        <f t="shared" si="0"/>
        <v>0</v>
      </c>
      <c r="Q53" s="111">
        <v>46</v>
      </c>
      <c r="R53" s="112" t="s">
        <v>43</v>
      </c>
      <c r="S53" s="115" t="s">
        <v>13</v>
      </c>
    </row>
    <row r="54" spans="1:29" ht="15" customHeight="1" x14ac:dyDescent="0.25">
      <c r="A54" s="100">
        <v>47</v>
      </c>
      <c r="B54" s="108" t="s">
        <v>44</v>
      </c>
      <c r="C54" s="109" t="s">
        <v>13</v>
      </c>
      <c r="D54" s="114" t="s">
        <v>93</v>
      </c>
      <c r="E54" s="114" t="s">
        <v>93</v>
      </c>
      <c r="F54" s="114" t="s">
        <v>93</v>
      </c>
      <c r="G54" s="114" t="s">
        <v>93</v>
      </c>
      <c r="H54" s="114" t="s">
        <v>93</v>
      </c>
      <c r="I54" s="114" t="s">
        <v>93</v>
      </c>
      <c r="J54" s="114" t="s">
        <v>93</v>
      </c>
      <c r="K54" s="114" t="s">
        <v>93</v>
      </c>
      <c r="L54" s="114" t="s">
        <v>94</v>
      </c>
      <c r="M54" s="114" t="s">
        <v>94</v>
      </c>
      <c r="N54" s="114" t="s">
        <v>94</v>
      </c>
      <c r="O54" s="114" t="s">
        <v>94</v>
      </c>
      <c r="P54" s="75">
        <f t="shared" si="0"/>
        <v>0</v>
      </c>
      <c r="Q54" s="111">
        <v>47</v>
      </c>
      <c r="R54" s="112" t="s">
        <v>44</v>
      </c>
      <c r="S54" s="115" t="s">
        <v>13</v>
      </c>
    </row>
    <row r="55" spans="1:29" ht="15" customHeight="1" x14ac:dyDescent="0.25">
      <c r="A55" s="100">
        <v>48</v>
      </c>
      <c r="B55" s="108" t="s">
        <v>45</v>
      </c>
      <c r="C55" s="109" t="s">
        <v>13</v>
      </c>
      <c r="D55" s="114">
        <v>2.8500000000000001E-2</v>
      </c>
      <c r="E55" s="114">
        <v>3.2000000000000001E-2</v>
      </c>
      <c r="F55" s="114">
        <v>1.7000000000000001E-2</v>
      </c>
      <c r="G55" s="114">
        <v>5.0000000000000001E-3</v>
      </c>
      <c r="H55" s="114" t="s">
        <v>93</v>
      </c>
      <c r="I55" s="114" t="s">
        <v>93</v>
      </c>
      <c r="J55" s="114" t="s">
        <v>94</v>
      </c>
      <c r="K55" s="114" t="s">
        <v>94</v>
      </c>
      <c r="L55" s="114" t="s">
        <v>94</v>
      </c>
      <c r="M55" s="114" t="s">
        <v>94</v>
      </c>
      <c r="N55" s="114" t="s">
        <v>94</v>
      </c>
      <c r="O55" s="114" t="s">
        <v>94</v>
      </c>
      <c r="P55" s="75">
        <f t="shared" si="0"/>
        <v>0</v>
      </c>
      <c r="Q55" s="111">
        <v>48</v>
      </c>
      <c r="R55" s="112" t="s">
        <v>45</v>
      </c>
      <c r="S55" s="115" t="s">
        <v>13</v>
      </c>
    </row>
    <row r="56" spans="1:29" ht="15" customHeight="1" x14ac:dyDescent="0.25">
      <c r="A56" s="100">
        <v>49</v>
      </c>
      <c r="B56" s="108" t="s">
        <v>46</v>
      </c>
      <c r="C56" s="109" t="s">
        <v>13</v>
      </c>
      <c r="D56" s="116" t="s">
        <v>93</v>
      </c>
      <c r="E56" s="116" t="s">
        <v>93</v>
      </c>
      <c r="F56" s="116" t="s">
        <v>93</v>
      </c>
      <c r="G56" s="116" t="s">
        <v>93</v>
      </c>
      <c r="H56" s="116" t="s">
        <v>93</v>
      </c>
      <c r="I56" s="116" t="s">
        <v>93</v>
      </c>
      <c r="J56" s="116" t="s">
        <v>93</v>
      </c>
      <c r="K56" s="116" t="s">
        <v>93</v>
      </c>
      <c r="L56" s="116" t="s">
        <v>93</v>
      </c>
      <c r="M56" s="116" t="s">
        <v>93</v>
      </c>
      <c r="N56" s="116" t="s">
        <v>93</v>
      </c>
      <c r="O56" s="116" t="s">
        <v>93</v>
      </c>
      <c r="P56" s="75">
        <f t="shared" si="0"/>
        <v>0</v>
      </c>
      <c r="Q56" s="111">
        <v>49</v>
      </c>
      <c r="R56" s="112" t="s">
        <v>46</v>
      </c>
      <c r="S56" s="115" t="s">
        <v>13</v>
      </c>
    </row>
    <row r="57" spans="1:29" ht="15" customHeight="1" x14ac:dyDescent="0.25">
      <c r="A57" s="100">
        <v>50</v>
      </c>
      <c r="B57" s="108" t="s">
        <v>47</v>
      </c>
      <c r="C57" s="109" t="s">
        <v>13</v>
      </c>
      <c r="D57" s="116" t="s">
        <v>93</v>
      </c>
      <c r="E57" s="116" t="s">
        <v>93</v>
      </c>
      <c r="F57" s="116" t="s">
        <v>93</v>
      </c>
      <c r="G57" s="116" t="s">
        <v>93</v>
      </c>
      <c r="H57" s="116" t="s">
        <v>93</v>
      </c>
      <c r="I57" s="116" t="s">
        <v>93</v>
      </c>
      <c r="J57" s="116" t="s">
        <v>93</v>
      </c>
      <c r="K57" s="116" t="s">
        <v>93</v>
      </c>
      <c r="L57" s="116" t="s">
        <v>93</v>
      </c>
      <c r="M57" s="116" t="s">
        <v>93</v>
      </c>
      <c r="N57" s="116" t="s">
        <v>93</v>
      </c>
      <c r="O57" s="116" t="s">
        <v>93</v>
      </c>
      <c r="P57" s="75">
        <f t="shared" si="0"/>
        <v>0</v>
      </c>
      <c r="Q57" s="111">
        <v>50</v>
      </c>
      <c r="R57" s="112" t="s">
        <v>47</v>
      </c>
      <c r="S57" s="115" t="s">
        <v>13</v>
      </c>
    </row>
    <row r="58" spans="1:29" ht="15" customHeight="1" thickBot="1" x14ac:dyDescent="0.3">
      <c r="A58" s="100">
        <v>51</v>
      </c>
      <c r="B58" s="118" t="s">
        <v>48</v>
      </c>
      <c r="C58" s="119" t="s">
        <v>13</v>
      </c>
      <c r="D58" s="116" t="s">
        <v>93</v>
      </c>
      <c r="E58" s="116" t="s">
        <v>93</v>
      </c>
      <c r="F58" s="116" t="s">
        <v>93</v>
      </c>
      <c r="G58" s="116" t="s">
        <v>93</v>
      </c>
      <c r="H58" s="116" t="s">
        <v>93</v>
      </c>
      <c r="I58" s="116" t="s">
        <v>93</v>
      </c>
      <c r="J58" s="116" t="s">
        <v>93</v>
      </c>
      <c r="K58" s="116" t="s">
        <v>93</v>
      </c>
      <c r="L58" s="116" t="s">
        <v>94</v>
      </c>
      <c r="M58" s="116" t="s">
        <v>94</v>
      </c>
      <c r="N58" s="116" t="s">
        <v>94</v>
      </c>
      <c r="O58" s="116">
        <v>5.3E-3</v>
      </c>
      <c r="P58" s="75">
        <f t="shared" si="0"/>
        <v>0</v>
      </c>
      <c r="Q58" s="120">
        <v>51</v>
      </c>
      <c r="R58" s="121" t="s">
        <v>48</v>
      </c>
      <c r="S58" s="116" t="s">
        <v>13</v>
      </c>
    </row>
    <row r="59" spans="1:29" ht="15" customHeight="1" x14ac:dyDescent="0.3">
      <c r="A59" s="122">
        <v>52</v>
      </c>
      <c r="B59" s="123" t="s">
        <v>49</v>
      </c>
      <c r="C59" s="124" t="s">
        <v>13</v>
      </c>
      <c r="D59" s="159" t="s">
        <v>94</v>
      </c>
      <c r="E59" s="159" t="s">
        <v>94</v>
      </c>
      <c r="F59" s="159" t="s">
        <v>93</v>
      </c>
      <c r="G59" s="159" t="s">
        <v>93</v>
      </c>
      <c r="H59" s="159" t="s">
        <v>93</v>
      </c>
      <c r="I59" s="159" t="s">
        <v>93</v>
      </c>
      <c r="J59" s="159" t="s">
        <v>93</v>
      </c>
      <c r="K59" s="159" t="s">
        <v>93</v>
      </c>
      <c r="L59" s="159" t="s">
        <v>93</v>
      </c>
      <c r="M59" s="159" t="s">
        <v>93</v>
      </c>
      <c r="N59" s="159" t="s">
        <v>93</v>
      </c>
      <c r="O59" s="159" t="s">
        <v>93</v>
      </c>
      <c r="P59" s="75">
        <f t="shared" si="0"/>
        <v>0</v>
      </c>
      <c r="Q59" s="125">
        <v>52</v>
      </c>
      <c r="R59" s="126" t="s">
        <v>49</v>
      </c>
      <c r="S59" s="127" t="s">
        <v>13</v>
      </c>
    </row>
    <row r="60" spans="1:29" ht="15" customHeight="1" x14ac:dyDescent="0.3">
      <c r="A60" s="122">
        <v>53</v>
      </c>
      <c r="B60" s="123" t="s">
        <v>50</v>
      </c>
      <c r="C60" s="124" t="s">
        <v>13</v>
      </c>
      <c r="D60" s="159">
        <v>7.4</v>
      </c>
      <c r="E60" s="159"/>
      <c r="F60" s="159"/>
      <c r="G60" s="159" t="s">
        <v>93</v>
      </c>
      <c r="H60" s="159" t="s">
        <v>93</v>
      </c>
      <c r="I60" s="159" t="s">
        <v>93</v>
      </c>
      <c r="J60" s="159" t="s">
        <v>93</v>
      </c>
      <c r="K60" s="159" t="s">
        <v>93</v>
      </c>
      <c r="L60" s="159" t="s">
        <v>93</v>
      </c>
      <c r="M60" s="159" t="s">
        <v>93</v>
      </c>
      <c r="N60" s="159" t="s">
        <v>93</v>
      </c>
      <c r="O60" s="159" t="s">
        <v>93</v>
      </c>
      <c r="P60" s="75">
        <f t="shared" si="0"/>
        <v>0</v>
      </c>
      <c r="Q60" s="128">
        <v>53</v>
      </c>
      <c r="R60" s="129" t="s">
        <v>50</v>
      </c>
      <c r="S60" s="127" t="s">
        <v>13</v>
      </c>
    </row>
    <row r="61" spans="1:29" ht="15" customHeight="1" x14ac:dyDescent="0.3">
      <c r="A61" s="122">
        <v>54</v>
      </c>
      <c r="B61" s="123" t="s">
        <v>51</v>
      </c>
      <c r="C61" s="124" t="s">
        <v>13</v>
      </c>
      <c r="D61" s="159" t="s">
        <v>93</v>
      </c>
      <c r="E61" s="159" t="s">
        <v>93</v>
      </c>
      <c r="F61" s="159" t="s">
        <v>93</v>
      </c>
      <c r="G61" s="159" t="s">
        <v>93</v>
      </c>
      <c r="H61" s="159" t="s">
        <v>93</v>
      </c>
      <c r="I61" s="159" t="s">
        <v>93</v>
      </c>
      <c r="J61" s="159" t="s">
        <v>93</v>
      </c>
      <c r="K61" s="159" t="s">
        <v>93</v>
      </c>
      <c r="L61" s="159" t="s">
        <v>93</v>
      </c>
      <c r="M61" s="159" t="s">
        <v>93</v>
      </c>
      <c r="N61" s="159" t="s">
        <v>93</v>
      </c>
      <c r="O61" s="159" t="s">
        <v>93</v>
      </c>
      <c r="P61" s="75">
        <f t="shared" si="0"/>
        <v>0</v>
      </c>
      <c r="Q61" s="128">
        <v>54</v>
      </c>
      <c r="R61" s="129" t="s">
        <v>51</v>
      </c>
      <c r="S61" s="127" t="s">
        <v>13</v>
      </c>
    </row>
    <row r="62" spans="1:29" ht="15" customHeight="1" x14ac:dyDescent="0.3">
      <c r="A62" s="122">
        <v>55</v>
      </c>
      <c r="B62" s="123" t="s">
        <v>52</v>
      </c>
      <c r="C62" s="124" t="s">
        <v>13</v>
      </c>
      <c r="D62" s="159" t="s">
        <v>93</v>
      </c>
      <c r="E62" s="159" t="s">
        <v>93</v>
      </c>
      <c r="F62" s="159" t="s">
        <v>93</v>
      </c>
      <c r="G62" s="159" t="s">
        <v>93</v>
      </c>
      <c r="H62" s="159" t="s">
        <v>93</v>
      </c>
      <c r="I62" s="159" t="s">
        <v>93</v>
      </c>
      <c r="J62" s="159" t="s">
        <v>93</v>
      </c>
      <c r="K62" s="159" t="s">
        <v>93</v>
      </c>
      <c r="L62" s="159" t="s">
        <v>93</v>
      </c>
      <c r="M62" s="159" t="s">
        <v>93</v>
      </c>
      <c r="N62" s="159" t="s">
        <v>93</v>
      </c>
      <c r="O62" s="159" t="s">
        <v>93</v>
      </c>
      <c r="P62" s="75">
        <f t="shared" si="0"/>
        <v>0</v>
      </c>
      <c r="Q62" s="128">
        <v>55</v>
      </c>
      <c r="R62" s="129" t="s">
        <v>52</v>
      </c>
      <c r="S62" s="127" t="s">
        <v>13</v>
      </c>
    </row>
    <row r="63" spans="1:29" ht="15" customHeight="1" x14ac:dyDescent="0.3">
      <c r="A63" s="122">
        <v>56</v>
      </c>
      <c r="B63" s="123" t="s">
        <v>53</v>
      </c>
      <c r="C63" s="124" t="s">
        <v>13</v>
      </c>
      <c r="D63" s="159" t="s">
        <v>93</v>
      </c>
      <c r="E63" s="159" t="s">
        <v>93</v>
      </c>
      <c r="F63" s="159" t="s">
        <v>93</v>
      </c>
      <c r="G63" s="159" t="s">
        <v>93</v>
      </c>
      <c r="H63" s="159" t="s">
        <v>93</v>
      </c>
      <c r="I63" s="159" t="s">
        <v>93</v>
      </c>
      <c r="J63" s="159" t="s">
        <v>93</v>
      </c>
      <c r="K63" s="159" t="s">
        <v>93</v>
      </c>
      <c r="L63" s="159" t="s">
        <v>93</v>
      </c>
      <c r="M63" s="159" t="s">
        <v>93</v>
      </c>
      <c r="N63" s="159" t="s">
        <v>93</v>
      </c>
      <c r="O63" s="159" t="s">
        <v>93</v>
      </c>
      <c r="P63" s="75">
        <f t="shared" si="0"/>
        <v>0</v>
      </c>
      <c r="Q63" s="128">
        <v>56</v>
      </c>
      <c r="R63" s="129" t="s">
        <v>53</v>
      </c>
      <c r="S63" s="127" t="s">
        <v>13</v>
      </c>
    </row>
    <row r="64" spans="1:29" ht="15" customHeight="1" x14ac:dyDescent="0.3">
      <c r="A64" s="122">
        <v>57</v>
      </c>
      <c r="B64" s="123" t="s">
        <v>54</v>
      </c>
      <c r="C64" s="124" t="s">
        <v>13</v>
      </c>
      <c r="D64" s="159" t="s">
        <v>93</v>
      </c>
      <c r="E64" s="159" t="s">
        <v>93</v>
      </c>
      <c r="F64" s="159" t="s">
        <v>93</v>
      </c>
      <c r="G64" s="159" t="s">
        <v>93</v>
      </c>
      <c r="H64" s="159" t="s">
        <v>93</v>
      </c>
      <c r="I64" s="159" t="s">
        <v>93</v>
      </c>
      <c r="J64" s="159" t="s">
        <v>93</v>
      </c>
      <c r="K64" s="159" t="s">
        <v>93</v>
      </c>
      <c r="L64" s="159" t="s">
        <v>93</v>
      </c>
      <c r="M64" s="159" t="s">
        <v>93</v>
      </c>
      <c r="N64" s="159" t="s">
        <v>93</v>
      </c>
      <c r="O64" s="159" t="s">
        <v>93</v>
      </c>
      <c r="P64" s="75">
        <f t="shared" si="0"/>
        <v>0</v>
      </c>
      <c r="Q64" s="128">
        <v>57</v>
      </c>
      <c r="R64" s="129" t="s">
        <v>54</v>
      </c>
      <c r="S64" s="127" t="s">
        <v>13</v>
      </c>
    </row>
    <row r="65" spans="1:19" ht="15" customHeight="1" x14ac:dyDescent="0.3">
      <c r="A65" s="122">
        <v>58</v>
      </c>
      <c r="B65" s="123" t="s">
        <v>55</v>
      </c>
      <c r="C65" s="124" t="s">
        <v>13</v>
      </c>
      <c r="D65" s="159" t="s">
        <v>93</v>
      </c>
      <c r="E65" s="159" t="s">
        <v>93</v>
      </c>
      <c r="F65" s="159" t="s">
        <v>93</v>
      </c>
      <c r="G65" s="159" t="s">
        <v>93</v>
      </c>
      <c r="H65" s="159" t="s">
        <v>93</v>
      </c>
      <c r="I65" s="159" t="s">
        <v>93</v>
      </c>
      <c r="J65" s="159" t="s">
        <v>93</v>
      </c>
      <c r="K65" s="159" t="s">
        <v>93</v>
      </c>
      <c r="L65" s="159" t="s">
        <v>93</v>
      </c>
      <c r="M65" s="159" t="s">
        <v>93</v>
      </c>
      <c r="N65" s="159" t="s">
        <v>93</v>
      </c>
      <c r="O65" s="159" t="s">
        <v>93</v>
      </c>
      <c r="P65" s="75">
        <f t="shared" si="0"/>
        <v>0</v>
      </c>
      <c r="Q65" s="128">
        <v>58</v>
      </c>
      <c r="R65" s="129" t="s">
        <v>55</v>
      </c>
      <c r="S65" s="127" t="s">
        <v>13</v>
      </c>
    </row>
    <row r="66" spans="1:19" ht="15" customHeight="1" x14ac:dyDescent="0.3">
      <c r="A66" s="122">
        <v>59</v>
      </c>
      <c r="B66" s="123" t="s">
        <v>56</v>
      </c>
      <c r="C66" s="124" t="s">
        <v>13</v>
      </c>
      <c r="D66" s="159" t="s">
        <v>94</v>
      </c>
      <c r="E66" s="159" t="s">
        <v>94</v>
      </c>
      <c r="F66" s="159" t="s">
        <v>94</v>
      </c>
      <c r="G66" s="159" t="s">
        <v>94</v>
      </c>
      <c r="H66" s="159" t="s">
        <v>93</v>
      </c>
      <c r="I66" s="159" t="s">
        <v>94</v>
      </c>
      <c r="J66" s="159" t="s">
        <v>94</v>
      </c>
      <c r="K66" s="159" t="s">
        <v>94</v>
      </c>
      <c r="L66" s="159" t="s">
        <v>94</v>
      </c>
      <c r="M66" s="159" t="s">
        <v>94</v>
      </c>
      <c r="N66" s="159" t="s">
        <v>94</v>
      </c>
      <c r="O66" s="159" t="s">
        <v>94</v>
      </c>
      <c r="P66" s="75">
        <f t="shared" si="0"/>
        <v>0</v>
      </c>
      <c r="Q66" s="128">
        <v>59</v>
      </c>
      <c r="R66" s="129" t="s">
        <v>56</v>
      </c>
      <c r="S66" s="127" t="s">
        <v>13</v>
      </c>
    </row>
    <row r="67" spans="1:19" ht="15" customHeight="1" x14ac:dyDescent="0.3">
      <c r="A67" s="122">
        <v>60</v>
      </c>
      <c r="B67" s="123" t="s">
        <v>57</v>
      </c>
      <c r="C67" s="124" t="s">
        <v>13</v>
      </c>
      <c r="D67" s="159" t="s">
        <v>94</v>
      </c>
      <c r="E67" s="159" t="s">
        <v>94</v>
      </c>
      <c r="F67" s="159" t="s">
        <v>94</v>
      </c>
      <c r="G67" s="159" t="s">
        <v>94</v>
      </c>
      <c r="H67" s="159" t="s">
        <v>93</v>
      </c>
      <c r="I67" s="159" t="s">
        <v>94</v>
      </c>
      <c r="J67" s="159" t="s">
        <v>94</v>
      </c>
      <c r="K67" s="159" t="s">
        <v>94</v>
      </c>
      <c r="L67" s="159" t="s">
        <v>94</v>
      </c>
      <c r="M67" s="159" t="s">
        <v>94</v>
      </c>
      <c r="N67" s="159" t="s">
        <v>94</v>
      </c>
      <c r="O67" s="159" t="s">
        <v>94</v>
      </c>
      <c r="P67" s="75">
        <f t="shared" si="0"/>
        <v>0</v>
      </c>
      <c r="Q67" s="128">
        <v>60</v>
      </c>
      <c r="R67" s="129" t="s">
        <v>57</v>
      </c>
      <c r="S67" s="127" t="s">
        <v>13</v>
      </c>
    </row>
    <row r="68" spans="1:19" ht="15" customHeight="1" x14ac:dyDescent="0.3">
      <c r="A68" s="122">
        <v>61</v>
      </c>
      <c r="B68" s="123" t="s">
        <v>58</v>
      </c>
      <c r="C68" s="124" t="s">
        <v>13</v>
      </c>
      <c r="D68" s="159" t="s">
        <v>93</v>
      </c>
      <c r="E68" s="159" t="s">
        <v>93</v>
      </c>
      <c r="F68" s="159" t="s">
        <v>93</v>
      </c>
      <c r="G68" s="159" t="s">
        <v>94</v>
      </c>
      <c r="H68" s="159" t="s">
        <v>93</v>
      </c>
      <c r="I68" s="159" t="s">
        <v>93</v>
      </c>
      <c r="J68" s="159" t="s">
        <v>93</v>
      </c>
      <c r="K68" s="159" t="s">
        <v>93</v>
      </c>
      <c r="L68" s="159" t="s">
        <v>93</v>
      </c>
      <c r="M68" s="159" t="s">
        <v>93</v>
      </c>
      <c r="N68" s="159" t="s">
        <v>93</v>
      </c>
      <c r="O68" s="159" t="s">
        <v>93</v>
      </c>
      <c r="P68" s="75">
        <f t="shared" si="0"/>
        <v>0</v>
      </c>
      <c r="Q68" s="128">
        <v>61</v>
      </c>
      <c r="R68" s="129" t="s">
        <v>58</v>
      </c>
      <c r="S68" s="127" t="s">
        <v>13</v>
      </c>
    </row>
    <row r="69" spans="1:19" ht="15" customHeight="1" x14ac:dyDescent="0.3">
      <c r="A69" s="122">
        <v>62</v>
      </c>
      <c r="B69" s="123" t="s">
        <v>59</v>
      </c>
      <c r="C69" s="124" t="s">
        <v>13</v>
      </c>
      <c r="D69" s="159" t="s">
        <v>94</v>
      </c>
      <c r="E69" s="159" t="s">
        <v>94</v>
      </c>
      <c r="F69" s="159" t="s">
        <v>94</v>
      </c>
      <c r="G69" s="159" t="s">
        <v>94</v>
      </c>
      <c r="H69" s="159" t="s">
        <v>93</v>
      </c>
      <c r="I69" s="159" t="s">
        <v>94</v>
      </c>
      <c r="J69" s="159" t="s">
        <v>94</v>
      </c>
      <c r="K69" s="159" t="s">
        <v>94</v>
      </c>
      <c r="L69" s="159" t="s">
        <v>94</v>
      </c>
      <c r="M69" s="159" t="s">
        <v>94</v>
      </c>
      <c r="N69" s="159" t="s">
        <v>94</v>
      </c>
      <c r="O69" s="159" t="s">
        <v>94</v>
      </c>
      <c r="P69" s="75">
        <f t="shared" si="0"/>
        <v>0</v>
      </c>
      <c r="Q69" s="128">
        <v>62</v>
      </c>
      <c r="R69" s="129" t="s">
        <v>59</v>
      </c>
      <c r="S69" s="127" t="s">
        <v>13</v>
      </c>
    </row>
    <row r="70" spans="1:19" ht="15" customHeight="1" x14ac:dyDescent="0.3">
      <c r="A70" s="122">
        <v>63</v>
      </c>
      <c r="B70" s="123" t="s">
        <v>60</v>
      </c>
      <c r="C70" s="124" t="s">
        <v>13</v>
      </c>
      <c r="D70" s="159" t="s">
        <v>94</v>
      </c>
      <c r="E70" s="159" t="s">
        <v>93</v>
      </c>
      <c r="F70" s="159" t="s">
        <v>93</v>
      </c>
      <c r="G70" s="159" t="s">
        <v>93</v>
      </c>
      <c r="H70" s="159" t="s">
        <v>93</v>
      </c>
      <c r="I70" s="159" t="s">
        <v>94</v>
      </c>
      <c r="J70" s="159" t="s">
        <v>93</v>
      </c>
      <c r="K70" s="159" t="s">
        <v>93</v>
      </c>
      <c r="L70" s="159" t="s">
        <v>93</v>
      </c>
      <c r="M70" s="159" t="s">
        <v>93</v>
      </c>
      <c r="N70" s="159" t="s">
        <v>93</v>
      </c>
      <c r="O70" s="159" t="s">
        <v>93</v>
      </c>
      <c r="P70" s="75">
        <f t="shared" si="0"/>
        <v>0</v>
      </c>
      <c r="Q70" s="128">
        <v>63</v>
      </c>
      <c r="R70" s="129" t="s">
        <v>60</v>
      </c>
      <c r="S70" s="127" t="s">
        <v>13</v>
      </c>
    </row>
    <row r="71" spans="1:19" ht="15" customHeight="1" x14ac:dyDescent="0.3">
      <c r="A71" s="122">
        <v>64</v>
      </c>
      <c r="B71" s="123" t="s">
        <v>61</v>
      </c>
      <c r="C71" s="124" t="s">
        <v>13</v>
      </c>
      <c r="D71" s="159" t="s">
        <v>94</v>
      </c>
      <c r="E71" s="159" t="s">
        <v>94</v>
      </c>
      <c r="F71" s="159" t="s">
        <v>94</v>
      </c>
      <c r="G71" s="159" t="s">
        <v>93</v>
      </c>
      <c r="H71" s="159" t="s">
        <v>93</v>
      </c>
      <c r="I71" s="159" t="s">
        <v>94</v>
      </c>
      <c r="J71" s="159" t="s">
        <v>94</v>
      </c>
      <c r="K71" s="159" t="s">
        <v>94</v>
      </c>
      <c r="L71" s="159" t="s">
        <v>94</v>
      </c>
      <c r="M71" s="159" t="s">
        <v>94</v>
      </c>
      <c r="N71" s="159" t="s">
        <v>94</v>
      </c>
      <c r="O71" s="159" t="s">
        <v>94</v>
      </c>
      <c r="P71" s="75">
        <f t="shared" si="0"/>
        <v>0</v>
      </c>
      <c r="Q71" s="128">
        <v>64</v>
      </c>
      <c r="R71" s="129" t="s">
        <v>61</v>
      </c>
      <c r="S71" s="127" t="s">
        <v>13</v>
      </c>
    </row>
    <row r="72" spans="1:19" ht="15" customHeight="1" x14ac:dyDescent="0.3">
      <c r="A72" s="122">
        <v>65</v>
      </c>
      <c r="B72" s="123" t="s">
        <v>62</v>
      </c>
      <c r="C72" s="124" t="s">
        <v>13</v>
      </c>
      <c r="D72" s="159" t="s">
        <v>94</v>
      </c>
      <c r="E72" s="159" t="s">
        <v>94</v>
      </c>
      <c r="F72" s="159" t="s">
        <v>94</v>
      </c>
      <c r="G72" s="159" t="s">
        <v>93</v>
      </c>
      <c r="H72" s="159" t="s">
        <v>93</v>
      </c>
      <c r="I72" s="159" t="s">
        <v>94</v>
      </c>
      <c r="J72" s="159" t="s">
        <v>94</v>
      </c>
      <c r="K72" s="159" t="s">
        <v>94</v>
      </c>
      <c r="L72" s="159" t="s">
        <v>94</v>
      </c>
      <c r="M72" s="159" t="s">
        <v>94</v>
      </c>
      <c r="N72" s="159" t="s">
        <v>94</v>
      </c>
      <c r="O72" s="159" t="s">
        <v>94</v>
      </c>
      <c r="P72" s="75">
        <f t="shared" si="0"/>
        <v>0</v>
      </c>
      <c r="Q72" s="128">
        <v>65</v>
      </c>
      <c r="R72" s="129" t="s">
        <v>62</v>
      </c>
      <c r="S72" s="127" t="s">
        <v>13</v>
      </c>
    </row>
    <row r="73" spans="1:19" ht="15" customHeight="1" x14ac:dyDescent="0.3">
      <c r="A73" s="122">
        <v>66</v>
      </c>
      <c r="B73" s="123" t="s">
        <v>63</v>
      </c>
      <c r="C73" s="124" t="s">
        <v>13</v>
      </c>
      <c r="D73" s="159" t="s">
        <v>94</v>
      </c>
      <c r="E73" s="159" t="s">
        <v>94</v>
      </c>
      <c r="F73" s="159" t="s">
        <v>94</v>
      </c>
      <c r="G73" s="159" t="s">
        <v>93</v>
      </c>
      <c r="H73" s="159" t="s">
        <v>93</v>
      </c>
      <c r="I73" s="159" t="s">
        <v>94</v>
      </c>
      <c r="J73" s="159" t="s">
        <v>94</v>
      </c>
      <c r="K73" s="159" t="s">
        <v>94</v>
      </c>
      <c r="L73" s="159" t="s">
        <v>94</v>
      </c>
      <c r="M73" s="159" t="s">
        <v>94</v>
      </c>
      <c r="N73" s="159" t="s">
        <v>94</v>
      </c>
      <c r="O73" s="159" t="s">
        <v>94</v>
      </c>
      <c r="P73" s="75">
        <f t="shared" ref="P73:P97" si="3">Q73-A73</f>
        <v>0</v>
      </c>
      <c r="Q73" s="128">
        <v>66</v>
      </c>
      <c r="R73" s="129" t="s">
        <v>63</v>
      </c>
      <c r="S73" s="127" t="s">
        <v>13</v>
      </c>
    </row>
    <row r="74" spans="1:19" ht="15" customHeight="1" x14ac:dyDescent="0.3">
      <c r="A74" s="122">
        <v>67</v>
      </c>
      <c r="B74" s="123" t="s">
        <v>64</v>
      </c>
      <c r="C74" s="124" t="s">
        <v>13</v>
      </c>
      <c r="D74" s="159" t="s">
        <v>94</v>
      </c>
      <c r="E74" s="159" t="s">
        <v>94</v>
      </c>
      <c r="F74" s="159" t="s">
        <v>94</v>
      </c>
      <c r="G74" s="159" t="s">
        <v>93</v>
      </c>
      <c r="H74" s="159" t="s">
        <v>93</v>
      </c>
      <c r="I74" s="159" t="s">
        <v>94</v>
      </c>
      <c r="J74" s="159" t="s">
        <v>94</v>
      </c>
      <c r="K74" s="159" t="s">
        <v>94</v>
      </c>
      <c r="L74" s="159" t="s">
        <v>94</v>
      </c>
      <c r="M74" s="159" t="s">
        <v>94</v>
      </c>
      <c r="N74" s="159" t="s">
        <v>94</v>
      </c>
      <c r="O74" s="159" t="s">
        <v>94</v>
      </c>
      <c r="P74" s="75">
        <f t="shared" si="3"/>
        <v>0</v>
      </c>
      <c r="Q74" s="128">
        <v>67</v>
      </c>
      <c r="R74" s="129" t="s">
        <v>64</v>
      </c>
      <c r="S74" s="127" t="s">
        <v>13</v>
      </c>
    </row>
    <row r="75" spans="1:19" ht="15" customHeight="1" x14ac:dyDescent="0.3">
      <c r="A75" s="122">
        <v>68</v>
      </c>
      <c r="B75" s="123" t="s">
        <v>65</v>
      </c>
      <c r="C75" s="124" t="s">
        <v>13</v>
      </c>
      <c r="D75" s="159" t="s">
        <v>93</v>
      </c>
      <c r="E75" s="159" t="s">
        <v>93</v>
      </c>
      <c r="F75" s="159" t="s">
        <v>93</v>
      </c>
      <c r="G75" s="159" t="s">
        <v>93</v>
      </c>
      <c r="H75" s="159" t="s">
        <v>93</v>
      </c>
      <c r="I75" s="159" t="s">
        <v>93</v>
      </c>
      <c r="J75" s="159" t="s">
        <v>93</v>
      </c>
      <c r="K75" s="159" t="s">
        <v>93</v>
      </c>
      <c r="L75" s="159" t="s">
        <v>93</v>
      </c>
      <c r="M75" s="159" t="s">
        <v>93</v>
      </c>
      <c r="N75" s="159" t="s">
        <v>93</v>
      </c>
      <c r="O75" s="159" t="s">
        <v>93</v>
      </c>
      <c r="P75" s="75">
        <f t="shared" si="3"/>
        <v>0</v>
      </c>
      <c r="Q75" s="128">
        <v>68</v>
      </c>
      <c r="R75" s="129" t="s">
        <v>65</v>
      </c>
      <c r="S75" s="127" t="s">
        <v>13</v>
      </c>
    </row>
    <row r="76" spans="1:19" ht="15" customHeight="1" x14ac:dyDescent="0.3">
      <c r="A76" s="122">
        <v>69</v>
      </c>
      <c r="B76" s="123" t="s">
        <v>66</v>
      </c>
      <c r="C76" s="124" t="s">
        <v>13</v>
      </c>
      <c r="D76" s="159" t="s">
        <v>93</v>
      </c>
      <c r="E76" s="159" t="s">
        <v>93</v>
      </c>
      <c r="F76" s="159" t="s">
        <v>93</v>
      </c>
      <c r="G76" s="159" t="s">
        <v>93</v>
      </c>
      <c r="H76" s="159" t="s">
        <v>93</v>
      </c>
      <c r="I76" s="159" t="s">
        <v>93</v>
      </c>
      <c r="J76" s="159" t="s">
        <v>93</v>
      </c>
      <c r="K76" s="159" t="s">
        <v>93</v>
      </c>
      <c r="L76" s="159" t="s">
        <v>93</v>
      </c>
      <c r="M76" s="159" t="s">
        <v>94</v>
      </c>
      <c r="N76" s="159" t="s">
        <v>93</v>
      </c>
      <c r="O76" s="159" t="s">
        <v>93</v>
      </c>
      <c r="P76" s="75">
        <f t="shared" si="3"/>
        <v>0</v>
      </c>
      <c r="Q76" s="128">
        <v>69</v>
      </c>
      <c r="R76" s="129" t="s">
        <v>66</v>
      </c>
      <c r="S76" s="127" t="s">
        <v>13</v>
      </c>
    </row>
    <row r="77" spans="1:19" ht="15" customHeight="1" x14ac:dyDescent="0.3">
      <c r="A77" s="122">
        <v>70</v>
      </c>
      <c r="B77" s="123" t="s">
        <v>67</v>
      </c>
      <c r="C77" s="124" t="s">
        <v>13</v>
      </c>
      <c r="D77" s="159" t="s">
        <v>94</v>
      </c>
      <c r="E77" s="159" t="s">
        <v>94</v>
      </c>
      <c r="F77" s="159" t="s">
        <v>94</v>
      </c>
      <c r="G77" s="159" t="s">
        <v>94</v>
      </c>
      <c r="H77" s="159" t="s">
        <v>93</v>
      </c>
      <c r="I77" s="159" t="s">
        <v>94</v>
      </c>
      <c r="J77" s="159" t="s">
        <v>94</v>
      </c>
      <c r="K77" s="159" t="s">
        <v>94</v>
      </c>
      <c r="L77" s="159" t="s">
        <v>94</v>
      </c>
      <c r="M77" s="159" t="s">
        <v>94</v>
      </c>
      <c r="N77" s="159" t="s">
        <v>94</v>
      </c>
      <c r="O77" s="159" t="s">
        <v>94</v>
      </c>
      <c r="P77" s="75">
        <f t="shared" si="3"/>
        <v>0</v>
      </c>
      <c r="Q77" s="128">
        <v>70</v>
      </c>
      <c r="R77" s="129" t="s">
        <v>67</v>
      </c>
      <c r="S77" s="127" t="s">
        <v>13</v>
      </c>
    </row>
    <row r="78" spans="1:19" ht="15" customHeight="1" x14ac:dyDescent="0.25">
      <c r="A78" s="101">
        <v>71</v>
      </c>
      <c r="B78" s="102" t="s">
        <v>68</v>
      </c>
      <c r="C78" s="103" t="s">
        <v>69</v>
      </c>
      <c r="D78" s="130">
        <v>7800</v>
      </c>
      <c r="E78" s="130">
        <v>2755</v>
      </c>
      <c r="F78" s="130">
        <v>4420</v>
      </c>
      <c r="G78" s="130">
        <v>22000</v>
      </c>
      <c r="H78" s="130">
        <v>14000</v>
      </c>
      <c r="I78" s="130">
        <v>9000</v>
      </c>
      <c r="J78" s="130">
        <v>4450</v>
      </c>
      <c r="K78" s="130">
        <v>3600</v>
      </c>
      <c r="L78" s="130">
        <v>53750</v>
      </c>
      <c r="M78" s="130">
        <v>7650</v>
      </c>
      <c r="N78" s="130">
        <v>3967</v>
      </c>
      <c r="O78" s="130">
        <v>3000</v>
      </c>
      <c r="P78" s="75">
        <f t="shared" si="3"/>
        <v>0</v>
      </c>
      <c r="Q78" s="131">
        <v>71</v>
      </c>
      <c r="R78" s="132" t="s">
        <v>68</v>
      </c>
      <c r="S78" s="133" t="s">
        <v>69</v>
      </c>
    </row>
    <row r="79" spans="1:19" ht="15.75" customHeight="1" x14ac:dyDescent="0.25">
      <c r="A79" s="101">
        <v>72</v>
      </c>
      <c r="B79" s="102" t="s">
        <v>70</v>
      </c>
      <c r="C79" s="103" t="s">
        <v>69</v>
      </c>
      <c r="D79" s="130">
        <v>12000</v>
      </c>
      <c r="E79" s="130">
        <v>3833</v>
      </c>
      <c r="F79" s="130"/>
      <c r="G79" s="130"/>
      <c r="H79" s="130"/>
      <c r="I79" s="130">
        <v>2100</v>
      </c>
      <c r="J79" s="130">
        <v>1800</v>
      </c>
      <c r="K79" s="130">
        <v>3900</v>
      </c>
      <c r="L79" s="130">
        <v>24000</v>
      </c>
      <c r="M79" s="130">
        <v>20000</v>
      </c>
      <c r="N79" s="130">
        <v>880</v>
      </c>
      <c r="O79" s="130">
        <v>43000</v>
      </c>
      <c r="P79" s="75">
        <f t="shared" si="3"/>
        <v>0</v>
      </c>
      <c r="Q79" s="131">
        <v>72</v>
      </c>
      <c r="R79" s="132" t="s">
        <v>70</v>
      </c>
      <c r="S79" s="133" t="s">
        <v>69</v>
      </c>
    </row>
    <row r="80" spans="1:19" ht="13.5" customHeight="1" x14ac:dyDescent="0.25">
      <c r="A80" s="101">
        <v>73</v>
      </c>
      <c r="B80" s="102" t="s">
        <v>71</v>
      </c>
      <c r="C80" s="104" t="s">
        <v>72</v>
      </c>
      <c r="D80" s="130">
        <v>24100</v>
      </c>
      <c r="E80" s="130">
        <v>10575</v>
      </c>
      <c r="F80" s="130">
        <v>9720</v>
      </c>
      <c r="G80" s="130">
        <v>6200</v>
      </c>
      <c r="H80" s="130">
        <v>10000</v>
      </c>
      <c r="I80" s="130">
        <v>5600</v>
      </c>
      <c r="J80" s="130">
        <v>5750</v>
      </c>
      <c r="K80" s="130">
        <v>7100</v>
      </c>
      <c r="L80" s="130">
        <v>11400</v>
      </c>
      <c r="M80" s="130">
        <v>9050</v>
      </c>
      <c r="N80" s="130">
        <v>8867</v>
      </c>
      <c r="O80" s="130">
        <v>10567</v>
      </c>
      <c r="P80" s="75">
        <f t="shared" si="3"/>
        <v>0</v>
      </c>
      <c r="Q80" s="131">
        <v>73</v>
      </c>
      <c r="R80" s="132" t="s">
        <v>71</v>
      </c>
      <c r="S80" s="133" t="s">
        <v>72</v>
      </c>
    </row>
    <row r="81" spans="1:30" ht="14.25" customHeight="1" x14ac:dyDescent="0.25">
      <c r="A81" s="101">
        <v>74</v>
      </c>
      <c r="B81" s="102" t="s">
        <v>73</v>
      </c>
      <c r="C81" s="104" t="s">
        <v>72</v>
      </c>
      <c r="D81" s="130">
        <v>417</v>
      </c>
      <c r="E81" s="130">
        <v>750</v>
      </c>
      <c r="F81" s="130">
        <v>540</v>
      </c>
      <c r="G81" s="130">
        <v>1167</v>
      </c>
      <c r="H81" s="130">
        <v>200</v>
      </c>
      <c r="I81" s="130">
        <v>1100</v>
      </c>
      <c r="J81" s="130">
        <v>5050</v>
      </c>
      <c r="K81" s="130">
        <v>1950</v>
      </c>
      <c r="L81" s="130">
        <v>5975</v>
      </c>
      <c r="M81" s="130">
        <v>2575</v>
      </c>
      <c r="N81" s="130">
        <v>1533</v>
      </c>
      <c r="O81" s="130">
        <v>1500</v>
      </c>
      <c r="P81" s="75">
        <f t="shared" si="3"/>
        <v>0</v>
      </c>
      <c r="Q81" s="131">
        <v>74</v>
      </c>
      <c r="R81" s="132" t="s">
        <v>73</v>
      </c>
      <c r="S81" s="133" t="s">
        <v>72</v>
      </c>
    </row>
    <row r="82" spans="1:30" ht="12" customHeight="1" x14ac:dyDescent="0.25">
      <c r="A82" s="101">
        <v>75</v>
      </c>
      <c r="B82" s="102" t="s">
        <v>74</v>
      </c>
      <c r="C82" s="104" t="s">
        <v>72</v>
      </c>
      <c r="D82" s="134"/>
      <c r="E82" s="134"/>
      <c r="F82" s="134"/>
      <c r="G82" s="134"/>
      <c r="H82" s="134"/>
      <c r="I82" s="134"/>
      <c r="J82" s="134"/>
      <c r="K82" s="134" t="s">
        <v>93</v>
      </c>
      <c r="L82" s="134"/>
      <c r="M82" s="134"/>
      <c r="N82" s="134"/>
      <c r="O82" s="134"/>
      <c r="P82" s="75">
        <f t="shared" si="3"/>
        <v>0</v>
      </c>
      <c r="Q82" s="135">
        <v>75</v>
      </c>
      <c r="R82" s="136" t="s">
        <v>74</v>
      </c>
      <c r="S82" s="137" t="s">
        <v>72</v>
      </c>
    </row>
    <row r="83" spans="1:30" ht="17.25" customHeight="1" x14ac:dyDescent="0.3">
      <c r="A83" s="100">
        <v>76</v>
      </c>
      <c r="B83" s="138" t="s">
        <v>75</v>
      </c>
      <c r="C83" s="139" t="s">
        <v>76</v>
      </c>
      <c r="D83" s="140">
        <v>805</v>
      </c>
      <c r="E83" s="140">
        <v>274</v>
      </c>
      <c r="F83" s="140">
        <v>167</v>
      </c>
      <c r="G83" s="140">
        <v>1056</v>
      </c>
      <c r="H83" s="140"/>
      <c r="I83" s="140">
        <v>444</v>
      </c>
      <c r="J83" s="140">
        <v>313</v>
      </c>
      <c r="K83" s="140">
        <v>553</v>
      </c>
      <c r="L83" s="140">
        <v>553</v>
      </c>
      <c r="M83" s="140">
        <v>1102</v>
      </c>
      <c r="N83" s="140">
        <v>275</v>
      </c>
      <c r="O83" s="140">
        <v>322</v>
      </c>
      <c r="P83" s="75">
        <f t="shared" si="3"/>
        <v>0</v>
      </c>
      <c r="Q83" s="141">
        <v>76</v>
      </c>
      <c r="R83" s="142" t="s">
        <v>75</v>
      </c>
      <c r="S83" s="143" t="s">
        <v>76</v>
      </c>
    </row>
    <row r="84" spans="1:30" ht="20.25" customHeight="1" x14ac:dyDescent="0.3">
      <c r="A84" s="100">
        <v>77</v>
      </c>
      <c r="B84" s="138" t="s">
        <v>77</v>
      </c>
      <c r="C84" s="139" t="s">
        <v>76</v>
      </c>
      <c r="D84" s="140">
        <v>489</v>
      </c>
      <c r="E84" s="140">
        <v>212</v>
      </c>
      <c r="F84" s="140">
        <v>250</v>
      </c>
      <c r="G84" s="140">
        <v>1287</v>
      </c>
      <c r="H84" s="140"/>
      <c r="I84" s="140">
        <v>306</v>
      </c>
      <c r="J84" s="140">
        <v>299</v>
      </c>
      <c r="K84" s="140">
        <v>997</v>
      </c>
      <c r="L84" s="140">
        <v>997</v>
      </c>
      <c r="M84" s="140">
        <v>405</v>
      </c>
      <c r="N84" s="140">
        <v>153</v>
      </c>
      <c r="O84" s="140">
        <v>211</v>
      </c>
      <c r="P84" s="75">
        <f t="shared" si="3"/>
        <v>0</v>
      </c>
      <c r="Q84" s="141">
        <v>77</v>
      </c>
      <c r="R84" s="142" t="s">
        <v>77</v>
      </c>
      <c r="S84" s="143" t="s">
        <v>76</v>
      </c>
    </row>
    <row r="85" spans="1:30" ht="21" customHeight="1" x14ac:dyDescent="0.3">
      <c r="A85" s="100">
        <v>78</v>
      </c>
      <c r="B85" s="138" t="s">
        <v>78</v>
      </c>
      <c r="C85" s="139" t="s">
        <v>76</v>
      </c>
      <c r="D85" s="140">
        <v>162</v>
      </c>
      <c r="E85" s="140">
        <v>246</v>
      </c>
      <c r="F85" s="140">
        <v>115</v>
      </c>
      <c r="G85" s="140">
        <v>289</v>
      </c>
      <c r="H85" s="140"/>
      <c r="I85" s="140">
        <v>125</v>
      </c>
      <c r="J85" s="140">
        <v>118</v>
      </c>
      <c r="K85" s="140">
        <v>260</v>
      </c>
      <c r="L85" s="140">
        <v>260</v>
      </c>
      <c r="M85" s="140">
        <v>15</v>
      </c>
      <c r="N85" s="140">
        <v>0</v>
      </c>
      <c r="O85" s="140">
        <v>44</v>
      </c>
      <c r="P85" s="75">
        <f t="shared" si="3"/>
        <v>0</v>
      </c>
      <c r="Q85" s="141">
        <v>78</v>
      </c>
      <c r="R85" s="142" t="s">
        <v>78</v>
      </c>
      <c r="S85" s="143" t="s">
        <v>76</v>
      </c>
    </row>
    <row r="86" spans="1:30" ht="19.5" customHeight="1" x14ac:dyDescent="0.3">
      <c r="A86" s="100">
        <v>79</v>
      </c>
      <c r="B86" s="138" t="s">
        <v>79</v>
      </c>
      <c r="C86" s="139" t="s">
        <v>76</v>
      </c>
      <c r="D86" s="140">
        <v>1456</v>
      </c>
      <c r="E86" s="140">
        <v>763</v>
      </c>
      <c r="F86" s="140">
        <v>573</v>
      </c>
      <c r="G86" s="140">
        <v>2689</v>
      </c>
      <c r="H86" s="140"/>
      <c r="I86" s="140">
        <v>903</v>
      </c>
      <c r="J86" s="140">
        <v>771</v>
      </c>
      <c r="K86" s="140">
        <v>1881</v>
      </c>
      <c r="L86" s="140">
        <v>1881</v>
      </c>
      <c r="M86" s="140">
        <v>1570</v>
      </c>
      <c r="N86" s="140">
        <v>489</v>
      </c>
      <c r="O86" s="140">
        <v>622</v>
      </c>
      <c r="P86" s="75">
        <f t="shared" si="3"/>
        <v>0</v>
      </c>
      <c r="Q86" s="141">
        <v>79</v>
      </c>
      <c r="R86" s="142" t="s">
        <v>79</v>
      </c>
      <c r="S86" s="143" t="s">
        <v>76</v>
      </c>
    </row>
    <row r="87" spans="1:30" ht="20.25" customHeight="1" x14ac:dyDescent="0.3">
      <c r="A87" s="100">
        <v>80</v>
      </c>
      <c r="B87" s="138" t="s">
        <v>80</v>
      </c>
      <c r="C87" s="144" t="s">
        <v>13</v>
      </c>
      <c r="D87" s="140" t="s">
        <v>93</v>
      </c>
      <c r="E87" s="140" t="s">
        <v>93</v>
      </c>
      <c r="F87" s="140" t="s">
        <v>93</v>
      </c>
      <c r="G87" s="140" t="s">
        <v>93</v>
      </c>
      <c r="H87" s="140"/>
      <c r="I87" s="140" t="s">
        <v>93</v>
      </c>
      <c r="J87" s="140" t="s">
        <v>93</v>
      </c>
      <c r="K87" s="140" t="s">
        <v>93</v>
      </c>
      <c r="L87" s="140" t="s">
        <v>93</v>
      </c>
      <c r="M87" s="140" t="s">
        <v>93</v>
      </c>
      <c r="N87" s="140" t="s">
        <v>93</v>
      </c>
      <c r="O87" s="140" t="s">
        <v>93</v>
      </c>
      <c r="P87" s="75">
        <f t="shared" si="3"/>
        <v>0</v>
      </c>
      <c r="Q87" s="141">
        <v>80</v>
      </c>
      <c r="R87" s="142" t="s">
        <v>80</v>
      </c>
      <c r="S87" s="143" t="s">
        <v>13</v>
      </c>
    </row>
    <row r="88" spans="1:30" ht="18.75" customHeight="1" x14ac:dyDescent="0.3">
      <c r="A88" s="100">
        <v>81</v>
      </c>
      <c r="B88" s="145" t="s">
        <v>106</v>
      </c>
      <c r="C88" s="146"/>
      <c r="D88" s="140" t="s">
        <v>93</v>
      </c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75">
        <f t="shared" si="3"/>
        <v>0</v>
      </c>
      <c r="Q88" s="141">
        <v>81</v>
      </c>
      <c r="R88" s="142" t="s">
        <v>106</v>
      </c>
      <c r="S88" s="143"/>
    </row>
    <row r="89" spans="1:30" ht="19.5" customHeight="1" x14ac:dyDescent="0.3">
      <c r="A89" s="100">
        <v>82</v>
      </c>
      <c r="B89" s="147" t="s">
        <v>107</v>
      </c>
      <c r="C89" s="148" t="s">
        <v>108</v>
      </c>
      <c r="D89" s="140" t="s">
        <v>93</v>
      </c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75">
        <f t="shared" si="3"/>
        <v>0</v>
      </c>
      <c r="Q89" s="141">
        <v>82</v>
      </c>
      <c r="R89" s="142" t="s">
        <v>107</v>
      </c>
      <c r="S89" s="143" t="s">
        <v>108</v>
      </c>
    </row>
    <row r="90" spans="1:30" ht="21.75" customHeight="1" x14ac:dyDescent="0.3">
      <c r="A90" s="100">
        <v>83</v>
      </c>
      <c r="B90" s="149" t="s">
        <v>109</v>
      </c>
      <c r="C90" s="150" t="s">
        <v>108</v>
      </c>
      <c r="D90" s="140" t="s">
        <v>93</v>
      </c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75">
        <f t="shared" si="3"/>
        <v>0</v>
      </c>
      <c r="Q90" s="141">
        <v>83</v>
      </c>
      <c r="R90" s="142" t="s">
        <v>109</v>
      </c>
      <c r="S90" s="143" t="s">
        <v>108</v>
      </c>
    </row>
    <row r="91" spans="1:30" ht="15" customHeight="1" x14ac:dyDescent="0.3">
      <c r="A91" s="151"/>
      <c r="B91" s="82"/>
      <c r="C91" s="83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75">
        <f t="shared" si="3"/>
        <v>0</v>
      </c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</row>
    <row r="92" spans="1:30" ht="15" customHeight="1" x14ac:dyDescent="0.3">
      <c r="A92" s="326"/>
      <c r="B92" s="326"/>
      <c r="C92" s="326"/>
      <c r="D92" s="326"/>
      <c r="E92" s="326"/>
      <c r="F92" s="326"/>
      <c r="G92" s="326"/>
      <c r="H92" s="326"/>
      <c r="I92" s="326"/>
      <c r="J92" s="326"/>
      <c r="K92" s="326"/>
      <c r="L92" s="326"/>
      <c r="M92" s="153"/>
      <c r="N92" s="153"/>
      <c r="O92" s="75"/>
      <c r="P92" s="75">
        <f t="shared" si="3"/>
        <v>0</v>
      </c>
      <c r="Q92" s="152"/>
      <c r="R92" s="152"/>
      <c r="S92" s="152"/>
      <c r="T92" s="152"/>
      <c r="U92" s="152"/>
      <c r="V92" s="152"/>
      <c r="W92" s="152"/>
      <c r="X92" s="152"/>
      <c r="Y92" s="152"/>
      <c r="Z92" s="152"/>
      <c r="AA92" s="152"/>
      <c r="AB92" s="152"/>
      <c r="AC92" s="152"/>
      <c r="AD92" s="152"/>
    </row>
    <row r="93" spans="1:30" ht="15" customHeight="1" x14ac:dyDescent="0.25">
      <c r="A93" s="75"/>
      <c r="B93" s="85"/>
      <c r="C93" s="86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75">
        <f t="shared" si="3"/>
        <v>0</v>
      </c>
    </row>
    <row r="94" spans="1:30" ht="15" customHeight="1" x14ac:dyDescent="0.25">
      <c r="A94" s="75"/>
      <c r="B94" s="85"/>
      <c r="C94" s="86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75">
        <f t="shared" si="3"/>
        <v>0</v>
      </c>
    </row>
    <row r="95" spans="1:30" ht="15" customHeight="1" x14ac:dyDescent="0.25">
      <c r="A95" s="75"/>
      <c r="B95" s="85"/>
      <c r="C95" s="86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75">
        <f t="shared" si="3"/>
        <v>0</v>
      </c>
    </row>
    <row r="96" spans="1:30" ht="15" customHeight="1" x14ac:dyDescent="0.25">
      <c r="A96" s="75"/>
      <c r="B96" s="85"/>
      <c r="C96" s="86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75">
        <f t="shared" si="3"/>
        <v>0</v>
      </c>
    </row>
    <row r="97" spans="2:16" s="75" customFormat="1" ht="15" customHeight="1" x14ac:dyDescent="0.25">
      <c r="B97" s="85"/>
      <c r="C97" s="86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75">
        <f t="shared" si="3"/>
        <v>0</v>
      </c>
    </row>
    <row r="98" spans="2:16" s="75" customFormat="1" ht="15" customHeight="1" x14ac:dyDescent="0.25">
      <c r="B98" s="85"/>
      <c r="C98" s="86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</row>
    <row r="99" spans="2:16" s="75" customFormat="1" ht="15" customHeight="1" x14ac:dyDescent="0.25">
      <c r="B99" s="85"/>
      <c r="C99" s="86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</row>
    <row r="100" spans="2:16" s="75" customFormat="1" ht="15" customHeight="1" x14ac:dyDescent="0.25">
      <c r="B100" s="85"/>
      <c r="C100" s="86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</row>
    <row r="101" spans="2:16" s="75" customFormat="1" ht="15" customHeight="1" x14ac:dyDescent="0.25">
      <c r="B101" s="85"/>
      <c r="C101" s="86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</row>
    <row r="102" spans="2:16" s="75" customFormat="1" ht="15" customHeight="1" x14ac:dyDescent="0.25">
      <c r="B102" s="85"/>
      <c r="C102" s="86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</row>
    <row r="103" spans="2:16" s="75" customFormat="1" ht="15" customHeight="1" x14ac:dyDescent="0.25">
      <c r="B103" s="85"/>
      <c r="C103" s="86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</row>
    <row r="104" spans="2:16" s="75" customFormat="1" ht="15" customHeight="1" x14ac:dyDescent="0.25">
      <c r="B104" s="85"/>
      <c r="C104" s="86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</row>
    <row r="105" spans="2:16" s="75" customFormat="1" ht="15" customHeight="1" x14ac:dyDescent="0.25">
      <c r="B105" s="85"/>
      <c r="C105" s="86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</row>
    <row r="106" spans="2:16" s="75" customFormat="1" ht="15" customHeight="1" x14ac:dyDescent="0.25">
      <c r="B106" s="85"/>
      <c r="C106" s="86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</row>
    <row r="107" spans="2:16" s="75" customFormat="1" ht="15" customHeight="1" x14ac:dyDescent="0.25">
      <c r="B107" s="85"/>
      <c r="C107" s="86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</row>
    <row r="108" spans="2:16" s="75" customFormat="1" ht="15" customHeight="1" x14ac:dyDescent="0.25">
      <c r="B108" s="85"/>
      <c r="C108" s="86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</row>
    <row r="109" spans="2:16" s="75" customFormat="1" ht="15" customHeight="1" x14ac:dyDescent="0.25">
      <c r="B109" s="85"/>
      <c r="C109" s="86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</row>
    <row r="110" spans="2:16" s="75" customFormat="1" ht="15" customHeight="1" x14ac:dyDescent="0.25">
      <c r="B110" s="85"/>
      <c r="C110" s="86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</row>
    <row r="111" spans="2:16" s="75" customFormat="1" ht="15" customHeight="1" x14ac:dyDescent="0.25">
      <c r="B111" s="85"/>
      <c r="C111" s="86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</row>
    <row r="112" spans="2:16" s="75" customFormat="1" ht="15" customHeight="1" x14ac:dyDescent="0.25">
      <c r="B112" s="85"/>
      <c r="C112" s="86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</row>
    <row r="113" spans="2:15" s="75" customFormat="1" ht="15" customHeight="1" x14ac:dyDescent="0.25">
      <c r="B113" s="85"/>
      <c r="C113" s="86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</row>
    <row r="114" spans="2:15" s="75" customFormat="1" ht="15" customHeight="1" x14ac:dyDescent="0.25">
      <c r="B114" s="85"/>
      <c r="C114" s="86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</row>
    <row r="115" spans="2:15" s="75" customFormat="1" ht="15" customHeight="1" x14ac:dyDescent="0.25">
      <c r="B115" s="85"/>
      <c r="C115" s="86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</row>
    <row r="116" spans="2:15" s="75" customFormat="1" ht="15" customHeight="1" x14ac:dyDescent="0.25">
      <c r="B116" s="85"/>
      <c r="C116" s="86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</row>
    <row r="117" spans="2:15" ht="15" customHeight="1" x14ac:dyDescent="0.25"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</row>
    <row r="118" spans="2:15" ht="15" customHeight="1" x14ac:dyDescent="0.25"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</row>
    <row r="119" spans="2:15" ht="15" customHeight="1" x14ac:dyDescent="0.25"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</row>
    <row r="120" spans="2:15" ht="18" customHeight="1" x14ac:dyDescent="0.25"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</row>
    <row r="121" spans="2:15" ht="18" customHeight="1" x14ac:dyDescent="0.25"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</row>
    <row r="122" spans="2:15" ht="18" customHeight="1" x14ac:dyDescent="0.25"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</row>
    <row r="123" spans="2:15" ht="18" customHeight="1" x14ac:dyDescent="0.25"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</row>
    <row r="124" spans="2:15" ht="18" customHeight="1" x14ac:dyDescent="0.25"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</row>
    <row r="125" spans="2:15" ht="18" customHeight="1" x14ac:dyDescent="0.25"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</row>
    <row r="126" spans="2:15" ht="18" customHeight="1" x14ac:dyDescent="0.25"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</row>
    <row r="127" spans="2:15" ht="18" customHeight="1" x14ac:dyDescent="0.25"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</row>
    <row r="128" spans="2:15" ht="18" customHeight="1" x14ac:dyDescent="0.25"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</row>
    <row r="129" spans="4:15" ht="18" customHeight="1" x14ac:dyDescent="0.25"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</row>
    <row r="130" spans="4:15" ht="18" customHeight="1" x14ac:dyDescent="0.25"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</row>
    <row r="131" spans="4:15" ht="18" customHeight="1" x14ac:dyDescent="0.25"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</row>
    <row r="132" spans="4:15" ht="18" customHeight="1" x14ac:dyDescent="0.25"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</row>
    <row r="133" spans="4:15" ht="18" customHeight="1" x14ac:dyDescent="0.25"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</row>
    <row r="134" spans="4:15" ht="18" customHeight="1" x14ac:dyDescent="0.25"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</row>
    <row r="135" spans="4:15" ht="18" customHeight="1" x14ac:dyDescent="0.25"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</row>
    <row r="136" spans="4:15" ht="18" customHeight="1" x14ac:dyDescent="0.25"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</row>
    <row r="137" spans="4:15" ht="18" customHeight="1" x14ac:dyDescent="0.25"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</row>
    <row r="138" spans="4:15" ht="18" customHeight="1" x14ac:dyDescent="0.25"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</row>
    <row r="139" spans="4:15" ht="18" customHeight="1" x14ac:dyDescent="0.25"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</row>
    <row r="140" spans="4:15" ht="18" customHeight="1" x14ac:dyDescent="0.25"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</row>
    <row r="141" spans="4:15" ht="18" customHeight="1" x14ac:dyDescent="0.25"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</row>
    <row r="142" spans="4:15" ht="18" customHeight="1" x14ac:dyDescent="0.25"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</row>
    <row r="143" spans="4:15" ht="18" customHeight="1" x14ac:dyDescent="0.25"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</row>
    <row r="144" spans="4:15" ht="18" customHeight="1" x14ac:dyDescent="0.25"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</row>
    <row r="145" spans="4:15" ht="18" customHeight="1" x14ac:dyDescent="0.25"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</row>
    <row r="146" spans="4:15" ht="18" customHeight="1" x14ac:dyDescent="0.25"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</row>
    <row r="147" spans="4:15" ht="18" customHeight="1" x14ac:dyDescent="0.25"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</row>
    <row r="148" spans="4:15" ht="18" customHeight="1" x14ac:dyDescent="0.25"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</row>
    <row r="149" spans="4:15" ht="18" customHeight="1" x14ac:dyDescent="0.25"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</row>
    <row r="150" spans="4:15" ht="18" customHeight="1" x14ac:dyDescent="0.25"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</row>
    <row r="151" spans="4:15" ht="18" customHeight="1" x14ac:dyDescent="0.25"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</row>
    <row r="152" spans="4:15" ht="18" customHeight="1" x14ac:dyDescent="0.25"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</row>
    <row r="153" spans="4:15" ht="18" customHeight="1" x14ac:dyDescent="0.25"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</row>
    <row r="154" spans="4:15" ht="18" customHeight="1" x14ac:dyDescent="0.25"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</row>
    <row r="155" spans="4:15" ht="18" customHeight="1" x14ac:dyDescent="0.25"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</row>
    <row r="156" spans="4:15" ht="18" customHeight="1" x14ac:dyDescent="0.25"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</row>
    <row r="157" spans="4:15" ht="18" customHeight="1" x14ac:dyDescent="0.25"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</row>
    <row r="158" spans="4:15" ht="18" customHeight="1" x14ac:dyDescent="0.25"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</row>
    <row r="159" spans="4:15" ht="18" customHeight="1" x14ac:dyDescent="0.25"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</row>
    <row r="160" spans="4:15" ht="18" customHeight="1" x14ac:dyDescent="0.25"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</row>
    <row r="161" spans="4:15" ht="18" customHeight="1" x14ac:dyDescent="0.25"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</row>
    <row r="162" spans="4:15" ht="18" customHeight="1" x14ac:dyDescent="0.25"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</row>
    <row r="163" spans="4:15" ht="18" customHeight="1" x14ac:dyDescent="0.25"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</row>
    <row r="164" spans="4:15" ht="18" customHeight="1" x14ac:dyDescent="0.25"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</row>
    <row r="165" spans="4:15" ht="18" customHeight="1" x14ac:dyDescent="0.25"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</row>
    <row r="166" spans="4:15" ht="18" customHeight="1" x14ac:dyDescent="0.25"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</row>
    <row r="167" spans="4:15" ht="18" customHeight="1" x14ac:dyDescent="0.25"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</row>
    <row r="168" spans="4:15" ht="18" customHeight="1" x14ac:dyDescent="0.25"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</row>
    <row r="169" spans="4:15" ht="18" customHeight="1" x14ac:dyDescent="0.25"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</row>
    <row r="170" spans="4:15" ht="18" customHeight="1" x14ac:dyDescent="0.3"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</row>
    <row r="171" spans="4:15" ht="18" customHeight="1" x14ac:dyDescent="0.3"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</row>
    <row r="172" spans="4:15" ht="18" customHeight="1" x14ac:dyDescent="0.3"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</row>
    <row r="173" spans="4:15" ht="18" customHeight="1" x14ac:dyDescent="0.3"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</row>
    <row r="174" spans="4:15" ht="18" customHeight="1" x14ac:dyDescent="0.3"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</row>
    <row r="175" spans="4:15" ht="18" customHeight="1" x14ac:dyDescent="0.3"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</row>
    <row r="176" spans="4:15" ht="18" customHeight="1" x14ac:dyDescent="0.3"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</row>
    <row r="177" spans="4:15" ht="18" customHeight="1" x14ac:dyDescent="0.3"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</row>
    <row r="178" spans="4:15" ht="18" customHeight="1" x14ac:dyDescent="0.3"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</row>
    <row r="179" spans="4:15" ht="18" customHeight="1" x14ac:dyDescent="0.3"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</row>
    <row r="180" spans="4:15" ht="18" customHeight="1" x14ac:dyDescent="0.3"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</row>
    <row r="181" spans="4:15" ht="18" customHeight="1" x14ac:dyDescent="0.3"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</row>
    <row r="182" spans="4:15" ht="18" customHeight="1" x14ac:dyDescent="0.3"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</row>
    <row r="183" spans="4:15" ht="18" customHeight="1" x14ac:dyDescent="0.3"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</row>
    <row r="184" spans="4:15" ht="18" customHeight="1" x14ac:dyDescent="0.3"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</row>
    <row r="185" spans="4:15" ht="18" customHeight="1" x14ac:dyDescent="0.3"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</row>
    <row r="186" spans="4:15" ht="18" customHeight="1" x14ac:dyDescent="0.3"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</row>
    <row r="187" spans="4:15" ht="18" customHeight="1" x14ac:dyDescent="0.3"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</row>
    <row r="188" spans="4:15" ht="18" customHeight="1" x14ac:dyDescent="0.3"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</row>
    <row r="189" spans="4:15" ht="18" customHeight="1" x14ac:dyDescent="0.3"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</row>
    <row r="190" spans="4:15" ht="18" customHeight="1" x14ac:dyDescent="0.3"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</row>
    <row r="191" spans="4:15" ht="18" customHeight="1" x14ac:dyDescent="0.3"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</row>
    <row r="192" spans="4:15" ht="18" customHeight="1" x14ac:dyDescent="0.3"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</row>
    <row r="193" spans="4:15" ht="18" customHeight="1" x14ac:dyDescent="0.3"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</row>
    <row r="194" spans="4:15" ht="18" customHeight="1" x14ac:dyDescent="0.3"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</row>
    <row r="195" spans="4:15" ht="18" customHeight="1" x14ac:dyDescent="0.3"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</row>
    <row r="196" spans="4:15" ht="18" customHeight="1" x14ac:dyDescent="0.3"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</row>
    <row r="197" spans="4:15" ht="18" customHeight="1" x14ac:dyDescent="0.3"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</row>
    <row r="198" spans="4:15" ht="18" customHeight="1" x14ac:dyDescent="0.3"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</row>
    <row r="199" spans="4:15" ht="18" customHeight="1" x14ac:dyDescent="0.3"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</row>
    <row r="200" spans="4:15" ht="18" customHeight="1" x14ac:dyDescent="0.3"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</row>
    <row r="201" spans="4:15" ht="18" customHeight="1" x14ac:dyDescent="0.3"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</row>
    <row r="202" spans="4:15" ht="18" customHeight="1" x14ac:dyDescent="0.3"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</row>
    <row r="203" spans="4:15" ht="18" customHeight="1" x14ac:dyDescent="0.3"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</row>
    <row r="204" spans="4:15" ht="18" customHeight="1" x14ac:dyDescent="0.3"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</row>
    <row r="205" spans="4:15" ht="18" customHeight="1" x14ac:dyDescent="0.3"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</row>
    <row r="206" spans="4:15" ht="18" customHeight="1" x14ac:dyDescent="0.3"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</row>
    <row r="207" spans="4:15" ht="18" customHeight="1" x14ac:dyDescent="0.3"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</row>
    <row r="208" spans="4:15" ht="18" customHeight="1" x14ac:dyDescent="0.3"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</row>
    <row r="209" spans="4:15" ht="18" customHeight="1" x14ac:dyDescent="0.3"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</row>
    <row r="210" spans="4:15" ht="18" customHeight="1" x14ac:dyDescent="0.3"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</row>
    <row r="211" spans="4:15" ht="18" customHeight="1" x14ac:dyDescent="0.3"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</row>
    <row r="212" spans="4:15" ht="18" customHeight="1" x14ac:dyDescent="0.3"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</row>
    <row r="213" spans="4:15" ht="18" customHeight="1" x14ac:dyDescent="0.3"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</row>
    <row r="214" spans="4:15" ht="18" customHeight="1" x14ac:dyDescent="0.3"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</row>
    <row r="215" spans="4:15" ht="18" customHeight="1" x14ac:dyDescent="0.3"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</row>
    <row r="216" spans="4:15" ht="18" customHeight="1" x14ac:dyDescent="0.3"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</row>
    <row r="217" spans="4:15" ht="18" customHeight="1" x14ac:dyDescent="0.3"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</row>
    <row r="218" spans="4:15" ht="18" customHeight="1" x14ac:dyDescent="0.3"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</row>
    <row r="219" spans="4:15" ht="18" customHeight="1" x14ac:dyDescent="0.3"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</row>
    <row r="220" spans="4:15" ht="18" customHeight="1" x14ac:dyDescent="0.3"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</row>
    <row r="221" spans="4:15" ht="18" customHeight="1" x14ac:dyDescent="0.3"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</row>
    <row r="222" spans="4:15" ht="18" customHeight="1" x14ac:dyDescent="0.3"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</row>
    <row r="223" spans="4:15" ht="18" customHeight="1" x14ac:dyDescent="0.3"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</row>
    <row r="224" spans="4:15" ht="18" customHeight="1" x14ac:dyDescent="0.3"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</row>
    <row r="225" spans="4:15" ht="18" customHeight="1" x14ac:dyDescent="0.3"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</row>
    <row r="226" spans="4:15" ht="18" customHeight="1" x14ac:dyDescent="0.3"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</row>
    <row r="227" spans="4:15" ht="18" customHeight="1" x14ac:dyDescent="0.3"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</row>
    <row r="228" spans="4:15" ht="18" customHeight="1" x14ac:dyDescent="0.3"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</row>
    <row r="229" spans="4:15" ht="18" customHeight="1" x14ac:dyDescent="0.3"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</row>
    <row r="230" spans="4:15" ht="18" customHeight="1" x14ac:dyDescent="0.3"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</row>
    <row r="231" spans="4:15" ht="18" customHeight="1" x14ac:dyDescent="0.3"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</row>
    <row r="232" spans="4:15" ht="18" customHeight="1" x14ac:dyDescent="0.3"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</row>
    <row r="233" spans="4:15" ht="18" customHeight="1" x14ac:dyDescent="0.3"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</row>
    <row r="234" spans="4:15" ht="18" customHeight="1" x14ac:dyDescent="0.3"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</row>
    <row r="235" spans="4:15" ht="18" customHeight="1" x14ac:dyDescent="0.3"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</row>
    <row r="236" spans="4:15" ht="18" customHeight="1" x14ac:dyDescent="0.3"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</row>
    <row r="237" spans="4:15" ht="18" customHeight="1" x14ac:dyDescent="0.3"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</row>
    <row r="238" spans="4:15" ht="18" customHeight="1" x14ac:dyDescent="0.3"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</row>
    <row r="239" spans="4:15" ht="18" customHeight="1" x14ac:dyDescent="0.3"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</row>
    <row r="240" spans="4:15" ht="18" customHeight="1" x14ac:dyDescent="0.3"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</row>
    <row r="241" spans="4:15" ht="18" customHeight="1" x14ac:dyDescent="0.3"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</row>
    <row r="242" spans="4:15" ht="18" customHeight="1" x14ac:dyDescent="0.3"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</row>
    <row r="243" spans="4:15" ht="18" customHeight="1" x14ac:dyDescent="0.3"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</row>
    <row r="244" spans="4:15" ht="18" customHeight="1" x14ac:dyDescent="0.3"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</row>
    <row r="245" spans="4:15" ht="18" customHeight="1" x14ac:dyDescent="0.3"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</row>
    <row r="246" spans="4:15" ht="18" customHeight="1" x14ac:dyDescent="0.3"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</row>
    <row r="247" spans="4:15" ht="18" customHeight="1" x14ac:dyDescent="0.3"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</row>
    <row r="248" spans="4:15" ht="18" customHeight="1" x14ac:dyDescent="0.3"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</row>
    <row r="249" spans="4:15" ht="18" customHeight="1" x14ac:dyDescent="0.3"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</row>
    <row r="250" spans="4:15" ht="18" customHeight="1" x14ac:dyDescent="0.3"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</row>
    <row r="251" spans="4:15" ht="18" customHeight="1" x14ac:dyDescent="0.3"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</row>
    <row r="252" spans="4:15" ht="18" customHeight="1" x14ac:dyDescent="0.3"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</row>
    <row r="253" spans="4:15" ht="18" customHeight="1" x14ac:dyDescent="0.3"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</row>
    <row r="254" spans="4:15" ht="18" customHeight="1" x14ac:dyDescent="0.3"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</row>
    <row r="255" spans="4:15" ht="18" customHeight="1" x14ac:dyDescent="0.3"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</row>
    <row r="256" spans="4:15" ht="18" customHeight="1" x14ac:dyDescent="0.3"/>
    <row r="257" ht="18" customHeight="1" x14ac:dyDescent="0.3"/>
    <row r="258" ht="18" customHeight="1" x14ac:dyDescent="0.3"/>
    <row r="259" ht="18" customHeight="1" x14ac:dyDescent="0.3"/>
    <row r="260" ht="18" customHeight="1" x14ac:dyDescent="0.3"/>
    <row r="261" ht="18" customHeight="1" x14ac:dyDescent="0.3"/>
    <row r="262" ht="18" customHeight="1" x14ac:dyDescent="0.3"/>
    <row r="263" ht="18" customHeight="1" x14ac:dyDescent="0.3"/>
    <row r="264" ht="18" customHeight="1" x14ac:dyDescent="0.3"/>
    <row r="265" ht="18" customHeight="1" x14ac:dyDescent="0.3"/>
    <row r="266" ht="18" customHeight="1" x14ac:dyDescent="0.3"/>
    <row r="267" ht="18" customHeight="1" x14ac:dyDescent="0.3"/>
    <row r="268" ht="18" customHeight="1" x14ac:dyDescent="0.3"/>
    <row r="269" ht="18" customHeight="1" x14ac:dyDescent="0.3"/>
    <row r="270" ht="18" customHeight="1" x14ac:dyDescent="0.3"/>
    <row r="271" ht="18" customHeight="1" x14ac:dyDescent="0.3"/>
    <row r="272" ht="18" customHeight="1" x14ac:dyDescent="0.3"/>
    <row r="273" ht="18" customHeight="1" x14ac:dyDescent="0.3"/>
    <row r="274" ht="18" customHeight="1" x14ac:dyDescent="0.3"/>
    <row r="275" ht="18" customHeight="1" x14ac:dyDescent="0.3"/>
    <row r="276" ht="18" customHeight="1" x14ac:dyDescent="0.3"/>
    <row r="277" ht="18" customHeight="1" x14ac:dyDescent="0.3"/>
    <row r="278" ht="18" customHeight="1" x14ac:dyDescent="0.3"/>
    <row r="279" ht="18" customHeight="1" x14ac:dyDescent="0.3"/>
    <row r="280" ht="18" customHeight="1" x14ac:dyDescent="0.3"/>
    <row r="281" ht="18" customHeight="1" x14ac:dyDescent="0.3"/>
    <row r="282" ht="18" customHeight="1" x14ac:dyDescent="0.3"/>
    <row r="283" ht="18" customHeight="1" x14ac:dyDescent="0.3"/>
    <row r="284" ht="18" customHeight="1" x14ac:dyDescent="0.3"/>
    <row r="285" ht="18" customHeight="1" x14ac:dyDescent="0.3"/>
    <row r="286" ht="18" customHeight="1" x14ac:dyDescent="0.3"/>
    <row r="287" ht="18" customHeight="1" x14ac:dyDescent="0.3"/>
    <row r="288" ht="18" customHeight="1" x14ac:dyDescent="0.3"/>
    <row r="289" ht="18" customHeight="1" x14ac:dyDescent="0.3"/>
    <row r="290" ht="18" customHeight="1" x14ac:dyDescent="0.3"/>
    <row r="291" ht="18" customHeight="1" x14ac:dyDescent="0.3"/>
    <row r="292" ht="18" customHeight="1" x14ac:dyDescent="0.3"/>
    <row r="293" ht="18" customHeight="1" x14ac:dyDescent="0.3"/>
    <row r="294" ht="18" customHeight="1" x14ac:dyDescent="0.3"/>
    <row r="295" ht="18" customHeight="1" x14ac:dyDescent="0.3"/>
    <row r="296" ht="18" customHeight="1" x14ac:dyDescent="0.3"/>
    <row r="297" ht="18" customHeight="1" x14ac:dyDescent="0.3"/>
    <row r="298" ht="18" customHeight="1" x14ac:dyDescent="0.3"/>
    <row r="299" ht="18" customHeight="1" x14ac:dyDescent="0.3"/>
    <row r="300" ht="18" customHeight="1" x14ac:dyDescent="0.3"/>
    <row r="301" ht="18" customHeight="1" x14ac:dyDescent="0.3"/>
    <row r="302" ht="18" customHeight="1" x14ac:dyDescent="0.3"/>
    <row r="303" ht="18" customHeight="1" x14ac:dyDescent="0.3"/>
    <row r="304" ht="18" customHeight="1" x14ac:dyDescent="0.3"/>
    <row r="305" ht="18" customHeight="1" x14ac:dyDescent="0.3"/>
    <row r="306" ht="18" customHeight="1" x14ac:dyDescent="0.3"/>
    <row r="307" ht="18" customHeight="1" x14ac:dyDescent="0.3"/>
    <row r="308" ht="18" customHeight="1" x14ac:dyDescent="0.3"/>
    <row r="309" ht="18" customHeight="1" x14ac:dyDescent="0.3"/>
    <row r="310" ht="18" customHeight="1" x14ac:dyDescent="0.3"/>
    <row r="311" ht="18" customHeight="1" x14ac:dyDescent="0.3"/>
    <row r="312" ht="18" customHeight="1" x14ac:dyDescent="0.3"/>
    <row r="313" ht="18" customHeight="1" x14ac:dyDescent="0.3"/>
    <row r="314" ht="18" customHeight="1" x14ac:dyDescent="0.3"/>
    <row r="315" ht="18" customHeight="1" x14ac:dyDescent="0.3"/>
    <row r="316" ht="18" customHeight="1" x14ac:dyDescent="0.3"/>
    <row r="317" ht="18" customHeight="1" x14ac:dyDescent="0.3"/>
    <row r="318" ht="18" customHeight="1" x14ac:dyDescent="0.3"/>
    <row r="319" ht="18" customHeight="1" x14ac:dyDescent="0.3"/>
    <row r="320" ht="18" customHeight="1" x14ac:dyDescent="0.3"/>
    <row r="321" ht="18" customHeight="1" x14ac:dyDescent="0.3"/>
    <row r="322" ht="18" customHeight="1" x14ac:dyDescent="0.3"/>
    <row r="323" ht="18" customHeight="1" x14ac:dyDescent="0.3"/>
    <row r="324" ht="18" customHeight="1" x14ac:dyDescent="0.3"/>
    <row r="325" ht="18" customHeight="1" x14ac:dyDescent="0.3"/>
    <row r="326" ht="18" customHeight="1" x14ac:dyDescent="0.3"/>
    <row r="327" ht="18" customHeight="1" x14ac:dyDescent="0.3"/>
    <row r="328" ht="18" customHeight="1" x14ac:dyDescent="0.3"/>
    <row r="329" ht="18" customHeight="1" x14ac:dyDescent="0.3"/>
    <row r="330" ht="18" customHeight="1" x14ac:dyDescent="0.3"/>
    <row r="331" ht="18" customHeight="1" x14ac:dyDescent="0.3"/>
    <row r="332" ht="18" customHeight="1" x14ac:dyDescent="0.3"/>
    <row r="333" ht="18" customHeight="1" x14ac:dyDescent="0.3"/>
    <row r="334" ht="18" customHeight="1" x14ac:dyDescent="0.3"/>
    <row r="335" ht="18" customHeight="1" x14ac:dyDescent="0.3"/>
    <row r="336" ht="18" customHeight="1" x14ac:dyDescent="0.3"/>
    <row r="337" ht="18" customHeight="1" x14ac:dyDescent="0.3"/>
    <row r="338" ht="18" customHeight="1" x14ac:dyDescent="0.3"/>
    <row r="339" ht="18" customHeight="1" x14ac:dyDescent="0.3"/>
    <row r="340" ht="18" customHeight="1" x14ac:dyDescent="0.3"/>
    <row r="341" ht="18" customHeight="1" x14ac:dyDescent="0.3"/>
    <row r="342" ht="18" customHeight="1" x14ac:dyDescent="0.3"/>
    <row r="343" ht="18" customHeight="1" x14ac:dyDescent="0.3"/>
    <row r="344" ht="18" customHeight="1" x14ac:dyDescent="0.3"/>
    <row r="345" ht="18" customHeight="1" x14ac:dyDescent="0.3"/>
    <row r="346" ht="18" customHeight="1" x14ac:dyDescent="0.3"/>
    <row r="347" ht="18" customHeight="1" x14ac:dyDescent="0.3"/>
    <row r="348" ht="18" customHeight="1" x14ac:dyDescent="0.3"/>
    <row r="349" ht="18" customHeight="1" x14ac:dyDescent="0.3"/>
    <row r="350" ht="18" customHeight="1" x14ac:dyDescent="0.3"/>
    <row r="351" ht="18" customHeight="1" x14ac:dyDescent="0.3"/>
    <row r="352" ht="18" customHeight="1" x14ac:dyDescent="0.3"/>
    <row r="353" ht="18" customHeight="1" x14ac:dyDescent="0.3"/>
    <row r="354" ht="18" customHeight="1" x14ac:dyDescent="0.3"/>
    <row r="355" ht="18" customHeight="1" x14ac:dyDescent="0.3"/>
    <row r="356" ht="18" customHeight="1" x14ac:dyDescent="0.3"/>
    <row r="357" ht="18" customHeight="1" x14ac:dyDescent="0.3"/>
    <row r="358" ht="18" customHeight="1" x14ac:dyDescent="0.3"/>
    <row r="359" ht="18" customHeight="1" x14ac:dyDescent="0.3"/>
    <row r="360" ht="18" customHeight="1" x14ac:dyDescent="0.3"/>
    <row r="361" ht="18" customHeight="1" x14ac:dyDescent="0.3"/>
    <row r="362" ht="18" customHeight="1" x14ac:dyDescent="0.3"/>
    <row r="363" ht="18" customHeight="1" x14ac:dyDescent="0.3"/>
    <row r="364" ht="18" customHeight="1" x14ac:dyDescent="0.3"/>
    <row r="365" ht="18" customHeight="1" x14ac:dyDescent="0.3"/>
    <row r="366" ht="18" customHeight="1" x14ac:dyDescent="0.3"/>
    <row r="367" ht="18" customHeight="1" x14ac:dyDescent="0.3"/>
    <row r="368" ht="18" customHeight="1" x14ac:dyDescent="0.3"/>
  </sheetData>
  <mergeCells count="6">
    <mergeCell ref="A92:L92"/>
    <mergeCell ref="B1:L1"/>
    <mergeCell ref="A2:A5"/>
    <mergeCell ref="B2:B7"/>
    <mergeCell ref="C2:O2"/>
    <mergeCell ref="C5:C7"/>
  </mergeCells>
  <printOptions horizontalCentered="1"/>
  <pageMargins left="0.31496062992125984" right="0.35433070866141736" top="0.78740157480314965" bottom="0.78740157480314965" header="0.31496062992125984" footer="0.31496062992125984"/>
  <pageSetup scale="63" fitToHeight="0" orientation="landscape" r:id="rId1"/>
  <headerFooter alignWithMargins="0"/>
  <rowBreaks count="3" manualBreakCount="3">
    <brk id="46" max="13" man="1"/>
    <brk id="81" max="13" man="1"/>
    <brk id="97" max="1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368"/>
  <sheetViews>
    <sheetView view="pageBreakPreview" zoomScale="87" zoomScaleNormal="75" zoomScaleSheetLayoutView="87" workbookViewId="0">
      <selection activeCell="C2" sqref="C2:O2"/>
    </sheetView>
  </sheetViews>
  <sheetFormatPr defaultColWidth="8.88671875" defaultRowHeight="15.6" x14ac:dyDescent="0.3"/>
  <cols>
    <col min="1" max="1" width="3.88671875" style="93" customWidth="1"/>
    <col min="2" max="2" width="34.6640625" style="88" customWidth="1"/>
    <col min="3" max="3" width="10.6640625" style="89" customWidth="1"/>
    <col min="4" max="15" width="12.6640625" style="92" customWidth="1"/>
    <col min="16" max="16" width="8.88671875" style="75"/>
    <col min="17" max="17" width="9.33203125" style="75" bestFit="1" customWidth="1"/>
    <col min="18" max="19" width="8.88671875" style="75"/>
    <col min="20" max="21" width="9.88671875" style="75" bestFit="1" customWidth="1"/>
    <col min="22" max="23" width="9.33203125" style="75" bestFit="1" customWidth="1"/>
    <col min="24" max="24" width="11.44140625" style="75" bestFit="1" customWidth="1"/>
    <col min="25" max="26" width="9.88671875" style="75" bestFit="1" customWidth="1"/>
    <col min="27" max="29" width="9.33203125" style="75" bestFit="1" customWidth="1"/>
    <col min="30" max="30" width="9.88671875" style="75" bestFit="1" customWidth="1"/>
    <col min="31" max="16384" width="8.88671875" style="75"/>
  </cols>
  <sheetData>
    <row r="1" spans="1:19" ht="23.25" customHeight="1" x14ac:dyDescent="0.25">
      <c r="A1" s="76"/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77"/>
      <c r="N1" s="77"/>
      <c r="O1" s="78"/>
    </row>
    <row r="2" spans="1:19" ht="18" customHeight="1" x14ac:dyDescent="0.3">
      <c r="A2" s="327" t="s">
        <v>0</v>
      </c>
      <c r="B2" s="329" t="s">
        <v>1</v>
      </c>
      <c r="C2" s="331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3"/>
    </row>
    <row r="3" spans="1:19" ht="18" customHeight="1" x14ac:dyDescent="0.3">
      <c r="A3" s="328"/>
      <c r="B3" s="330"/>
      <c r="C3" s="99" t="s">
        <v>2</v>
      </c>
      <c r="D3" s="74">
        <v>44197</v>
      </c>
      <c r="E3" s="64" t="s">
        <v>110</v>
      </c>
      <c r="F3" s="74">
        <v>44256</v>
      </c>
      <c r="G3" s="154">
        <v>44287</v>
      </c>
      <c r="H3" s="74">
        <v>44317</v>
      </c>
      <c r="I3" s="64" t="s">
        <v>111</v>
      </c>
      <c r="J3" s="74">
        <v>44378</v>
      </c>
      <c r="K3" s="154">
        <v>44409</v>
      </c>
      <c r="L3" s="74">
        <v>44440</v>
      </c>
      <c r="M3" s="64" t="s">
        <v>112</v>
      </c>
      <c r="N3" s="74">
        <v>44501</v>
      </c>
      <c r="O3" s="154">
        <v>44531</v>
      </c>
    </row>
    <row r="4" spans="1:19" ht="30" customHeight="1" x14ac:dyDescent="0.25">
      <c r="A4" s="328"/>
      <c r="B4" s="330"/>
      <c r="C4" s="94" t="s">
        <v>3</v>
      </c>
      <c r="D4" s="79"/>
      <c r="E4" s="79"/>
      <c r="F4" s="79"/>
      <c r="G4" s="79"/>
      <c r="H4" s="79"/>
      <c r="I4" s="79"/>
      <c r="J4" s="79"/>
      <c r="K4" s="79"/>
      <c r="L4" s="96"/>
      <c r="M4" s="96"/>
      <c r="N4" s="96"/>
      <c r="O4" s="96"/>
      <c r="P4" s="107">
        <f>D4</f>
        <v>0</v>
      </c>
    </row>
    <row r="5" spans="1:19" ht="12" customHeight="1" x14ac:dyDescent="0.25">
      <c r="A5" s="328"/>
      <c r="B5" s="330"/>
      <c r="C5" s="334" t="s">
        <v>4</v>
      </c>
      <c r="D5" s="80"/>
      <c r="E5" s="80"/>
      <c r="F5" s="80"/>
      <c r="G5" s="80"/>
      <c r="H5" s="80"/>
      <c r="I5" s="80"/>
      <c r="J5" s="80"/>
      <c r="K5" s="80"/>
      <c r="L5" s="97"/>
      <c r="M5" s="97"/>
      <c r="N5" s="97"/>
      <c r="O5" s="97"/>
    </row>
    <row r="6" spans="1:19" ht="12" customHeight="1" x14ac:dyDescent="0.25">
      <c r="A6" s="106"/>
      <c r="B6" s="330"/>
      <c r="C6" s="335"/>
      <c r="D6" s="81"/>
      <c r="E6" s="81"/>
      <c r="F6" s="81"/>
      <c r="G6" s="81"/>
      <c r="H6" s="81"/>
      <c r="I6" s="81"/>
      <c r="J6" s="81"/>
      <c r="K6" s="81"/>
      <c r="L6" s="98"/>
      <c r="M6" s="98"/>
      <c r="N6" s="98"/>
      <c r="O6" s="98"/>
    </row>
    <row r="7" spans="1:19" ht="2.25" customHeight="1" x14ac:dyDescent="0.25">
      <c r="A7" s="95"/>
      <c r="B7" s="330"/>
      <c r="C7" s="336"/>
      <c r="D7" s="81"/>
      <c r="E7" s="81"/>
      <c r="F7" s="81"/>
      <c r="G7" s="81"/>
      <c r="H7" s="81"/>
      <c r="I7" s="81"/>
      <c r="J7" s="81"/>
      <c r="K7" s="81"/>
      <c r="L7" s="98"/>
      <c r="M7" s="98"/>
      <c r="N7" s="98"/>
      <c r="O7" s="98"/>
    </row>
    <row r="8" spans="1:19" ht="15" customHeight="1" x14ac:dyDescent="0.25">
      <c r="A8" s="100">
        <v>1</v>
      </c>
      <c r="B8" s="108" t="s">
        <v>5</v>
      </c>
      <c r="C8" s="109" t="s">
        <v>81</v>
      </c>
      <c r="D8" s="110">
        <v>55</v>
      </c>
      <c r="E8" s="110">
        <v>55</v>
      </c>
      <c r="F8" s="110">
        <v>50</v>
      </c>
      <c r="G8" s="110">
        <v>50</v>
      </c>
      <c r="H8" s="110">
        <v>40</v>
      </c>
      <c r="I8" s="110">
        <v>50</v>
      </c>
      <c r="J8" s="110">
        <v>30</v>
      </c>
      <c r="K8" s="110">
        <v>37.5</v>
      </c>
      <c r="L8" s="110">
        <v>40</v>
      </c>
      <c r="M8" s="110">
        <v>25</v>
      </c>
      <c r="N8" s="110">
        <v>27.5</v>
      </c>
      <c r="O8" s="110">
        <v>30</v>
      </c>
      <c r="P8" s="75">
        <f>Q8-A8</f>
        <v>0</v>
      </c>
      <c r="Q8" s="111">
        <v>1</v>
      </c>
      <c r="R8" s="112" t="s">
        <v>5</v>
      </c>
      <c r="S8" s="113" t="s">
        <v>81</v>
      </c>
    </row>
    <row r="9" spans="1:19" ht="15" customHeight="1" x14ac:dyDescent="0.25">
      <c r="A9" s="100">
        <v>2</v>
      </c>
      <c r="B9" s="108" t="s">
        <v>6</v>
      </c>
      <c r="C9" s="109" t="s">
        <v>7</v>
      </c>
      <c r="D9" s="114">
        <v>47.85</v>
      </c>
      <c r="E9" s="114">
        <v>21.65</v>
      </c>
      <c r="F9" s="114">
        <v>80.900000000000006</v>
      </c>
      <c r="G9" s="114">
        <v>45.45</v>
      </c>
      <c r="H9" s="114">
        <v>40.549999999999997</v>
      </c>
      <c r="I9" s="114">
        <v>24.85</v>
      </c>
      <c r="J9" s="114">
        <v>14.8</v>
      </c>
      <c r="K9" s="114">
        <v>20.55</v>
      </c>
      <c r="L9" s="114">
        <v>17.649999999999999</v>
      </c>
      <c r="M9" s="114">
        <v>15.05</v>
      </c>
      <c r="N9" s="114">
        <v>11.65</v>
      </c>
      <c r="O9" s="114">
        <v>10.95</v>
      </c>
      <c r="P9" s="75">
        <f t="shared" ref="P9:P72" si="0">Q9-A9</f>
        <v>0</v>
      </c>
      <c r="Q9" s="111">
        <v>2</v>
      </c>
      <c r="R9" s="112" t="s">
        <v>6</v>
      </c>
      <c r="S9" s="115" t="s">
        <v>7</v>
      </c>
    </row>
    <row r="10" spans="1:19" ht="15" customHeight="1" x14ac:dyDescent="0.25">
      <c r="A10" s="100">
        <v>3</v>
      </c>
      <c r="B10" s="108" t="s">
        <v>8</v>
      </c>
      <c r="C10" s="109" t="s">
        <v>9</v>
      </c>
      <c r="D10" s="114">
        <v>20.399999999999999</v>
      </c>
      <c r="E10" s="114">
        <v>19.7</v>
      </c>
      <c r="F10" s="114">
        <v>19.799999999999997</v>
      </c>
      <c r="G10" s="114">
        <v>21.15</v>
      </c>
      <c r="H10" s="114">
        <v>24.05</v>
      </c>
      <c r="I10" s="114">
        <v>24</v>
      </c>
      <c r="J10" s="114">
        <v>25.6</v>
      </c>
      <c r="K10" s="114">
        <v>28.35</v>
      </c>
      <c r="L10" s="114">
        <v>25.75</v>
      </c>
      <c r="M10" s="114">
        <v>23.3</v>
      </c>
      <c r="N10" s="114">
        <v>22.2</v>
      </c>
      <c r="O10" s="114">
        <v>20.549999999999997</v>
      </c>
      <c r="P10" s="75">
        <f t="shared" si="0"/>
        <v>0</v>
      </c>
      <c r="Q10" s="111">
        <v>3</v>
      </c>
      <c r="R10" s="112" t="s">
        <v>8</v>
      </c>
      <c r="S10" s="115" t="s">
        <v>9</v>
      </c>
    </row>
    <row r="11" spans="1:19" ht="15" customHeight="1" x14ac:dyDescent="0.25">
      <c r="A11" s="100">
        <v>4</v>
      </c>
      <c r="B11" s="108" t="s">
        <v>10</v>
      </c>
      <c r="C11" s="109"/>
      <c r="D11" s="114">
        <v>7.7</v>
      </c>
      <c r="E11" s="114">
        <v>7.67</v>
      </c>
      <c r="F11" s="114">
        <v>7.8049999999999997</v>
      </c>
      <c r="G11" s="114">
        <v>7.7549999999999999</v>
      </c>
      <c r="H11" s="114">
        <v>7.8100000000000005</v>
      </c>
      <c r="I11" s="114">
        <v>7.68</v>
      </c>
      <c r="J11" s="114">
        <v>7.6150000000000002</v>
      </c>
      <c r="K11" s="114">
        <v>7.5850000000000009</v>
      </c>
      <c r="L11" s="114">
        <v>7.665</v>
      </c>
      <c r="M11" s="114">
        <v>7.58</v>
      </c>
      <c r="N11" s="114">
        <v>7.59</v>
      </c>
      <c r="O11" s="114">
        <v>7.4249999999999998</v>
      </c>
      <c r="P11" s="75">
        <f t="shared" si="0"/>
        <v>0</v>
      </c>
      <c r="Q11" s="111">
        <v>4</v>
      </c>
      <c r="R11" s="112" t="s">
        <v>10</v>
      </c>
      <c r="S11" s="115"/>
    </row>
    <row r="12" spans="1:19" ht="15" customHeight="1" x14ac:dyDescent="0.25">
      <c r="A12" s="100">
        <v>5</v>
      </c>
      <c r="B12" s="108" t="s">
        <v>11</v>
      </c>
      <c r="C12" s="109" t="s">
        <v>12</v>
      </c>
      <c r="D12" s="114">
        <v>753.5</v>
      </c>
      <c r="E12" s="114">
        <v>579.5</v>
      </c>
      <c r="F12" s="114">
        <v>483.5</v>
      </c>
      <c r="G12" s="114">
        <v>643</v>
      </c>
      <c r="H12" s="114">
        <v>604</v>
      </c>
      <c r="I12" s="114">
        <v>420.5</v>
      </c>
      <c r="J12" s="114">
        <v>485.5</v>
      </c>
      <c r="K12" s="114">
        <v>464</v>
      </c>
      <c r="L12" s="114">
        <v>381</v>
      </c>
      <c r="M12" s="114">
        <v>531</v>
      </c>
      <c r="N12" s="114">
        <v>610</v>
      </c>
      <c r="O12" s="114">
        <v>552.5</v>
      </c>
      <c r="P12" s="75">
        <f t="shared" si="0"/>
        <v>0</v>
      </c>
      <c r="Q12" s="111">
        <v>5</v>
      </c>
      <c r="R12" s="112" t="s">
        <v>11</v>
      </c>
      <c r="S12" s="115" t="s">
        <v>12</v>
      </c>
    </row>
    <row r="13" spans="1:19" ht="15" customHeight="1" x14ac:dyDescent="0.25">
      <c r="A13" s="100">
        <v>6</v>
      </c>
      <c r="B13" s="108" t="s">
        <v>82</v>
      </c>
      <c r="C13" s="109" t="s">
        <v>13</v>
      </c>
      <c r="D13" s="114">
        <v>455.5</v>
      </c>
      <c r="E13" s="114">
        <v>347.6</v>
      </c>
      <c r="F13" s="114">
        <v>289.5</v>
      </c>
      <c r="G13" s="114">
        <v>381.5</v>
      </c>
      <c r="H13" s="114">
        <v>362.4</v>
      </c>
      <c r="I13" s="114">
        <v>320.10000000000002</v>
      </c>
      <c r="J13" s="114">
        <v>291.5</v>
      </c>
      <c r="K13" s="114">
        <v>262.20000000000005</v>
      </c>
      <c r="L13" s="114">
        <v>228.6</v>
      </c>
      <c r="M13" s="114">
        <v>318.7</v>
      </c>
      <c r="N13" s="114">
        <v>365.6</v>
      </c>
      <c r="O13" s="114">
        <v>331.29999999999995</v>
      </c>
      <c r="P13" s="75">
        <f t="shared" si="0"/>
        <v>0</v>
      </c>
      <c r="Q13" s="111">
        <v>6</v>
      </c>
      <c r="R13" s="112" t="s">
        <v>96</v>
      </c>
      <c r="S13" s="115" t="s">
        <v>13</v>
      </c>
    </row>
    <row r="14" spans="1:19" ht="17.25" customHeight="1" x14ac:dyDescent="0.25">
      <c r="A14" s="100">
        <v>7</v>
      </c>
      <c r="B14" s="108" t="s">
        <v>83</v>
      </c>
      <c r="C14" s="109" t="s">
        <v>13</v>
      </c>
      <c r="D14" s="114">
        <v>190.5</v>
      </c>
      <c r="E14" s="114">
        <v>166.7</v>
      </c>
      <c r="F14" s="114">
        <v>154.9</v>
      </c>
      <c r="G14" s="114">
        <v>174.7</v>
      </c>
      <c r="H14" s="114">
        <v>167.5</v>
      </c>
      <c r="I14" s="114">
        <v>139.30000000000001</v>
      </c>
      <c r="J14" s="114">
        <v>148.5</v>
      </c>
      <c r="K14" s="114">
        <v>141.69999999999999</v>
      </c>
      <c r="L14" s="114">
        <v>137</v>
      </c>
      <c r="M14" s="114">
        <v>201</v>
      </c>
      <c r="N14" s="114">
        <v>174.9</v>
      </c>
      <c r="O14" s="114">
        <v>157.5</v>
      </c>
      <c r="P14" s="75">
        <f t="shared" si="0"/>
        <v>0</v>
      </c>
      <c r="Q14" s="111">
        <v>7</v>
      </c>
      <c r="R14" s="112" t="s">
        <v>97</v>
      </c>
      <c r="S14" s="115" t="s">
        <v>13</v>
      </c>
    </row>
    <row r="15" spans="1:19" ht="15" customHeight="1" x14ac:dyDescent="0.25">
      <c r="A15" s="100">
        <v>8</v>
      </c>
      <c r="B15" s="108" t="s">
        <v>14</v>
      </c>
      <c r="C15" s="109" t="s">
        <v>13</v>
      </c>
      <c r="D15" s="114">
        <v>0</v>
      </c>
      <c r="E15" s="114">
        <v>0</v>
      </c>
      <c r="F15" s="114">
        <v>0</v>
      </c>
      <c r="G15" s="114">
        <v>0</v>
      </c>
      <c r="H15" s="114">
        <v>0</v>
      </c>
      <c r="I15" s="114">
        <v>0</v>
      </c>
      <c r="J15" s="114">
        <v>0</v>
      </c>
      <c r="K15" s="114">
        <v>0</v>
      </c>
      <c r="L15" s="114">
        <v>0</v>
      </c>
      <c r="M15" s="114">
        <v>0</v>
      </c>
      <c r="N15" s="114">
        <v>0</v>
      </c>
      <c r="O15" s="114">
        <v>0</v>
      </c>
      <c r="P15" s="75">
        <f t="shared" si="0"/>
        <v>0</v>
      </c>
      <c r="Q15" s="111">
        <v>8</v>
      </c>
      <c r="R15" s="112" t="s">
        <v>14</v>
      </c>
      <c r="S15" s="115" t="s">
        <v>13</v>
      </c>
    </row>
    <row r="16" spans="1:19" ht="15" customHeight="1" x14ac:dyDescent="0.25">
      <c r="A16" s="100">
        <v>9</v>
      </c>
      <c r="B16" s="108" t="s">
        <v>15</v>
      </c>
      <c r="C16" s="109" t="s">
        <v>13</v>
      </c>
      <c r="D16" s="114">
        <v>190.5</v>
      </c>
      <c r="E16" s="114">
        <v>166.7</v>
      </c>
      <c r="F16" s="114">
        <v>154.9</v>
      </c>
      <c r="G16" s="114">
        <v>174.7</v>
      </c>
      <c r="H16" s="114">
        <v>167.5</v>
      </c>
      <c r="I16" s="114">
        <v>139.30000000000001</v>
      </c>
      <c r="J16" s="114">
        <v>148.5</v>
      </c>
      <c r="K16" s="114">
        <v>141.69999999999999</v>
      </c>
      <c r="L16" s="114">
        <v>137</v>
      </c>
      <c r="M16" s="114">
        <v>201</v>
      </c>
      <c r="N16" s="114">
        <v>174.9</v>
      </c>
      <c r="O16" s="114">
        <v>157.5</v>
      </c>
      <c r="P16" s="75">
        <f t="shared" si="0"/>
        <v>0</v>
      </c>
      <c r="Q16" s="111">
        <v>9</v>
      </c>
      <c r="R16" s="112" t="s">
        <v>15</v>
      </c>
      <c r="S16" s="115" t="s">
        <v>13</v>
      </c>
    </row>
    <row r="17" spans="1:19" ht="15" customHeight="1" x14ac:dyDescent="0.25">
      <c r="A17" s="100">
        <v>10</v>
      </c>
      <c r="B17" s="108" t="s">
        <v>16</v>
      </c>
      <c r="C17" s="109" t="s">
        <v>13</v>
      </c>
      <c r="D17" s="114">
        <v>86.174999999999997</v>
      </c>
      <c r="E17" s="114">
        <v>54.8</v>
      </c>
      <c r="F17" s="114">
        <v>47.8</v>
      </c>
      <c r="G17" s="114">
        <v>69.2</v>
      </c>
      <c r="H17" s="114">
        <v>63.6</v>
      </c>
      <c r="I17" s="114">
        <v>33.599999999999994</v>
      </c>
      <c r="J17" s="114">
        <v>46.5</v>
      </c>
      <c r="K17" s="114">
        <v>47.2</v>
      </c>
      <c r="L17" s="114">
        <v>31</v>
      </c>
      <c r="M17" s="114">
        <v>74.95</v>
      </c>
      <c r="N17" s="114">
        <v>60.3</v>
      </c>
      <c r="O17" s="114">
        <v>50.8</v>
      </c>
      <c r="P17" s="75">
        <f t="shared" si="0"/>
        <v>0</v>
      </c>
      <c r="Q17" s="111">
        <v>10</v>
      </c>
      <c r="R17" s="112" t="s">
        <v>16</v>
      </c>
      <c r="S17" s="115" t="s">
        <v>13</v>
      </c>
    </row>
    <row r="18" spans="1:19" ht="18" customHeight="1" x14ac:dyDescent="0.25">
      <c r="A18" s="100">
        <v>11</v>
      </c>
      <c r="B18" s="108" t="s">
        <v>84</v>
      </c>
      <c r="C18" s="109" t="s">
        <v>13</v>
      </c>
      <c r="D18" s="114">
        <v>85.164999999999992</v>
      </c>
      <c r="E18" s="114">
        <v>51.882999999999996</v>
      </c>
      <c r="F18" s="114">
        <v>47.817999999999998</v>
      </c>
      <c r="G18" s="114">
        <v>62.731499999999997</v>
      </c>
      <c r="H18" s="114">
        <v>60.935000000000002</v>
      </c>
      <c r="I18" s="114">
        <v>31.979999999999997</v>
      </c>
      <c r="J18" s="114">
        <v>47.609499999999997</v>
      </c>
      <c r="K18" s="114">
        <v>51.555</v>
      </c>
      <c r="L18" s="114">
        <v>31.615000000000002</v>
      </c>
      <c r="M18" s="114">
        <v>58.6</v>
      </c>
      <c r="N18" s="114">
        <v>44.256500000000003</v>
      </c>
      <c r="O18" s="114">
        <v>28.4145</v>
      </c>
      <c r="P18" s="75">
        <f t="shared" si="0"/>
        <v>0</v>
      </c>
      <c r="Q18" s="111">
        <v>11</v>
      </c>
      <c r="R18" s="112" t="s">
        <v>98</v>
      </c>
      <c r="S18" s="115" t="s">
        <v>13</v>
      </c>
    </row>
    <row r="19" spans="1:19" ht="18.75" customHeight="1" x14ac:dyDescent="0.25">
      <c r="A19" s="100">
        <v>12</v>
      </c>
      <c r="B19" s="108" t="s">
        <v>85</v>
      </c>
      <c r="C19" s="109" t="s">
        <v>13</v>
      </c>
      <c r="D19" s="114">
        <v>0.42085</v>
      </c>
      <c r="E19" s="114">
        <v>0.1865</v>
      </c>
      <c r="F19" s="114">
        <v>0.13664999999999999</v>
      </c>
      <c r="G19" s="114">
        <v>0.20705000000000001</v>
      </c>
      <c r="H19" s="114">
        <v>0.37214999999999998</v>
      </c>
      <c r="I19" s="114">
        <v>0.23950000000000002</v>
      </c>
      <c r="J19" s="114">
        <v>0.21679999999999999</v>
      </c>
      <c r="K19" s="114">
        <v>0.21345</v>
      </c>
      <c r="L19" s="114">
        <v>9.4650000000000012E-2</v>
      </c>
      <c r="M19" s="114">
        <v>0.27400000000000002</v>
      </c>
      <c r="N19" s="114">
        <v>0.30164999999999997</v>
      </c>
      <c r="O19" s="114">
        <v>0.31030000000000002</v>
      </c>
      <c r="P19" s="75">
        <f t="shared" si="0"/>
        <v>0</v>
      </c>
      <c r="Q19" s="111">
        <v>12</v>
      </c>
      <c r="R19" s="112" t="s">
        <v>99</v>
      </c>
      <c r="S19" s="115" t="s">
        <v>13</v>
      </c>
    </row>
    <row r="20" spans="1:19" ht="18.75" customHeight="1" x14ac:dyDescent="0.25">
      <c r="A20" s="100">
        <v>13</v>
      </c>
      <c r="B20" s="108" t="s">
        <v>86</v>
      </c>
      <c r="C20" s="109" t="s">
        <v>13</v>
      </c>
      <c r="D20" s="114">
        <v>203.6</v>
      </c>
      <c r="E20" s="114">
        <v>173.8</v>
      </c>
      <c r="F20" s="114">
        <v>155.80000000000001</v>
      </c>
      <c r="G20" s="114">
        <v>205.2</v>
      </c>
      <c r="H20" s="114">
        <v>170.2</v>
      </c>
      <c r="I20" s="114">
        <v>140.69999999999999</v>
      </c>
      <c r="J20" s="114">
        <v>152.9</v>
      </c>
      <c r="K20" s="114">
        <v>149.19999999999999</v>
      </c>
      <c r="L20" s="114">
        <v>158.1</v>
      </c>
      <c r="M20" s="114">
        <v>185</v>
      </c>
      <c r="N20" s="114">
        <v>202.3</v>
      </c>
      <c r="O20" s="114">
        <v>156.89999999999998</v>
      </c>
      <c r="P20" s="75">
        <f t="shared" si="0"/>
        <v>0</v>
      </c>
      <c r="Q20" s="111">
        <v>13</v>
      </c>
      <c r="R20" s="112" t="s">
        <v>100</v>
      </c>
      <c r="S20" s="115" t="s">
        <v>13</v>
      </c>
    </row>
    <row r="21" spans="1:19" ht="15" customHeight="1" x14ac:dyDescent="0.25">
      <c r="A21" s="100">
        <v>14</v>
      </c>
      <c r="B21" s="108" t="s">
        <v>17</v>
      </c>
      <c r="C21" s="109" t="s">
        <v>13</v>
      </c>
      <c r="D21" s="114">
        <v>13.099999999999994</v>
      </c>
      <c r="E21" s="114">
        <v>7.0999999999999943</v>
      </c>
      <c r="F21" s="114">
        <v>0.89999999999999147</v>
      </c>
      <c r="G21" s="114">
        <v>30.499999999999986</v>
      </c>
      <c r="H21" s="114">
        <v>2.7000000000000028</v>
      </c>
      <c r="I21" s="114">
        <v>1.4000000000000057</v>
      </c>
      <c r="J21" s="114">
        <v>4.4000000000000057</v>
      </c>
      <c r="K21" s="114">
        <v>7.5</v>
      </c>
      <c r="L21" s="114">
        <v>21.099999999999994</v>
      </c>
      <c r="M21" s="114">
        <v>-16</v>
      </c>
      <c r="N21" s="114">
        <v>27.399999999999991</v>
      </c>
      <c r="O21" s="114">
        <v>-0.60000000000000853</v>
      </c>
      <c r="P21" s="75">
        <f t="shared" si="0"/>
        <v>0</v>
      </c>
      <c r="Q21" s="111">
        <v>14</v>
      </c>
      <c r="R21" s="112" t="s">
        <v>17</v>
      </c>
      <c r="S21" s="115" t="s">
        <v>13</v>
      </c>
    </row>
    <row r="22" spans="1:19" ht="15" customHeight="1" x14ac:dyDescent="0.25">
      <c r="A22" s="100">
        <v>15</v>
      </c>
      <c r="B22" s="108" t="s">
        <v>18</v>
      </c>
      <c r="C22" s="109" t="s">
        <v>13</v>
      </c>
      <c r="D22" s="114">
        <v>110.75</v>
      </c>
      <c r="E22" s="114">
        <v>98.89</v>
      </c>
      <c r="F22" s="114">
        <v>87.075000000000003</v>
      </c>
      <c r="G22" s="114">
        <v>84.775000000000006</v>
      </c>
      <c r="H22" s="114">
        <v>99.887499999999989</v>
      </c>
      <c r="I22" s="114">
        <v>84.974999999999994</v>
      </c>
      <c r="J22" s="114">
        <v>88.375</v>
      </c>
      <c r="K22" s="114">
        <v>87.875</v>
      </c>
      <c r="L22" s="114">
        <v>100.125</v>
      </c>
      <c r="M22" s="114">
        <v>112.17999999999999</v>
      </c>
      <c r="N22" s="114">
        <v>115.7</v>
      </c>
      <c r="O22" s="114">
        <v>106.55</v>
      </c>
      <c r="P22" s="75">
        <f t="shared" si="0"/>
        <v>0</v>
      </c>
      <c r="Q22" s="111">
        <v>15</v>
      </c>
      <c r="R22" s="112" t="s">
        <v>18</v>
      </c>
      <c r="S22" s="115" t="s">
        <v>13</v>
      </c>
    </row>
    <row r="23" spans="1:19" ht="15" customHeight="1" x14ac:dyDescent="0.25">
      <c r="A23" s="100">
        <v>16</v>
      </c>
      <c r="B23" s="108" t="s">
        <v>19</v>
      </c>
      <c r="C23" s="109" t="s">
        <v>13</v>
      </c>
      <c r="D23" s="114">
        <v>92.902080000000012</v>
      </c>
      <c r="E23" s="114">
        <v>74.99866320000001</v>
      </c>
      <c r="F23" s="114">
        <v>66.299800000000005</v>
      </c>
      <c r="G23" s="114">
        <v>120.51327000000001</v>
      </c>
      <c r="H23" s="114">
        <v>70.4178</v>
      </c>
      <c r="I23" s="114">
        <v>74.679930000000013</v>
      </c>
      <c r="J23" s="114">
        <v>64.599066000000008</v>
      </c>
      <c r="K23" s="114">
        <v>61.407616000000004</v>
      </c>
      <c r="L23" s="114">
        <v>57.899080000000012</v>
      </c>
      <c r="M23" s="114">
        <v>72.915367000000003</v>
      </c>
      <c r="N23" s="114">
        <v>86.498590000000007</v>
      </c>
      <c r="O23" s="114">
        <v>50.486680000000007</v>
      </c>
      <c r="P23" s="75">
        <f t="shared" si="0"/>
        <v>0</v>
      </c>
      <c r="Q23" s="111">
        <v>16</v>
      </c>
      <c r="R23" s="112" t="s">
        <v>19</v>
      </c>
      <c r="S23" s="115" t="s">
        <v>13</v>
      </c>
    </row>
    <row r="24" spans="1:19" ht="15" customHeight="1" x14ac:dyDescent="0.25">
      <c r="A24" s="100">
        <v>17</v>
      </c>
      <c r="B24" s="108" t="s">
        <v>20</v>
      </c>
      <c r="C24" s="109" t="s">
        <v>13</v>
      </c>
      <c r="D24" s="114">
        <v>44.3</v>
      </c>
      <c r="E24" s="114">
        <v>39.555999999999997</v>
      </c>
      <c r="F24" s="114">
        <v>34.83</v>
      </c>
      <c r="G24" s="114">
        <v>33.909999999999997</v>
      </c>
      <c r="H24" s="114">
        <v>39.954999999999998</v>
      </c>
      <c r="I24" s="114">
        <v>33.989999999999995</v>
      </c>
      <c r="J24" s="114">
        <v>35.349999999999994</v>
      </c>
      <c r="K24" s="114">
        <v>35.15</v>
      </c>
      <c r="L24" s="114">
        <v>40.049999999999997</v>
      </c>
      <c r="M24" s="114">
        <v>44.872</v>
      </c>
      <c r="N24" s="114">
        <v>46.28</v>
      </c>
      <c r="O24" s="114">
        <v>42.620000000000005</v>
      </c>
      <c r="P24" s="75">
        <f t="shared" si="0"/>
        <v>0</v>
      </c>
      <c r="Q24" s="111">
        <v>17</v>
      </c>
      <c r="R24" s="112" t="s">
        <v>20</v>
      </c>
      <c r="S24" s="115" t="s">
        <v>13</v>
      </c>
    </row>
    <row r="25" spans="1:19" ht="15" customHeight="1" x14ac:dyDescent="0.25">
      <c r="A25" s="100">
        <v>18</v>
      </c>
      <c r="B25" s="108" t="s">
        <v>21</v>
      </c>
      <c r="C25" s="109" t="s">
        <v>13</v>
      </c>
      <c r="D25" s="114">
        <v>22.560000000000002</v>
      </c>
      <c r="E25" s="114">
        <v>18.212400000000002</v>
      </c>
      <c r="F25" s="114">
        <v>16.100000000000001</v>
      </c>
      <c r="G25" s="114">
        <v>29.265000000000001</v>
      </c>
      <c r="H25" s="114">
        <v>17.100000000000001</v>
      </c>
      <c r="I25" s="114">
        <v>18.135000000000002</v>
      </c>
      <c r="J25" s="114">
        <v>15.686999999999999</v>
      </c>
      <c r="K25" s="114">
        <v>14.911999999999999</v>
      </c>
      <c r="L25" s="114">
        <v>14.06</v>
      </c>
      <c r="M25" s="114">
        <v>17.706499999999998</v>
      </c>
      <c r="N25" s="114">
        <v>21.004999999999999</v>
      </c>
      <c r="O25" s="114">
        <v>12.26</v>
      </c>
      <c r="P25" s="75">
        <f t="shared" si="0"/>
        <v>0</v>
      </c>
      <c r="Q25" s="111">
        <v>18</v>
      </c>
      <c r="R25" s="112" t="s">
        <v>21</v>
      </c>
      <c r="S25" s="115" t="s">
        <v>13</v>
      </c>
    </row>
    <row r="26" spans="1:19" ht="15" customHeight="1" x14ac:dyDescent="0.25">
      <c r="A26" s="100">
        <v>19</v>
      </c>
      <c r="B26" s="108" t="s">
        <v>87</v>
      </c>
      <c r="C26" s="109" t="s">
        <v>13</v>
      </c>
      <c r="D26" s="114">
        <v>5.85</v>
      </c>
      <c r="E26" s="114">
        <v>1.246</v>
      </c>
      <c r="F26" s="114">
        <v>1.05</v>
      </c>
      <c r="G26" s="114">
        <v>2.4749999999999996</v>
      </c>
      <c r="H26" s="114">
        <v>4.6500000000000004</v>
      </c>
      <c r="I26" s="114">
        <v>0.70499999999999996</v>
      </c>
      <c r="J26" s="114">
        <v>1.9350000000000001</v>
      </c>
      <c r="K26" s="114">
        <v>1.17</v>
      </c>
      <c r="L26" s="114">
        <v>0.192</v>
      </c>
      <c r="M26" s="114">
        <v>1.5</v>
      </c>
      <c r="N26" s="114">
        <v>1.6800000000000002</v>
      </c>
      <c r="O26" s="114">
        <v>0.63</v>
      </c>
      <c r="P26" s="75">
        <f t="shared" si="0"/>
        <v>0</v>
      </c>
      <c r="Q26" s="111">
        <v>19</v>
      </c>
      <c r="R26" s="112" t="s">
        <v>101</v>
      </c>
      <c r="S26" s="115" t="s">
        <v>13</v>
      </c>
    </row>
    <row r="27" spans="1:19" ht="15" customHeight="1" x14ac:dyDescent="0.25">
      <c r="A27" s="100">
        <v>20</v>
      </c>
      <c r="B27" s="108" t="s">
        <v>88</v>
      </c>
      <c r="C27" s="109" t="s">
        <v>13</v>
      </c>
      <c r="D27" s="114">
        <v>0.36454999999999999</v>
      </c>
      <c r="E27" s="114">
        <v>0.42000000000000004</v>
      </c>
      <c r="F27" s="114">
        <v>0.63419999999999999</v>
      </c>
      <c r="G27" s="114">
        <v>0.72384999999999999</v>
      </c>
      <c r="H27" s="114">
        <v>0.65649999999999997</v>
      </c>
      <c r="I27" s="114">
        <v>0.54764999999999997</v>
      </c>
      <c r="J27" s="114">
        <v>0.54235</v>
      </c>
      <c r="K27" s="114">
        <v>0.63549999999999995</v>
      </c>
      <c r="L27" s="114">
        <v>0.33374999999999999</v>
      </c>
      <c r="M27" s="114">
        <v>0.55499999999999994</v>
      </c>
      <c r="N27" s="114">
        <v>0.88500000000000001</v>
      </c>
      <c r="O27" s="114">
        <v>0.75550000000000006</v>
      </c>
      <c r="P27" s="75">
        <f t="shared" si="0"/>
        <v>0</v>
      </c>
      <c r="Q27" s="111">
        <v>20</v>
      </c>
      <c r="R27" s="112" t="s">
        <v>102</v>
      </c>
      <c r="S27" s="115" t="s">
        <v>13</v>
      </c>
    </row>
    <row r="28" spans="1:19" ht="15" customHeight="1" x14ac:dyDescent="0.25">
      <c r="A28" s="100">
        <v>21</v>
      </c>
      <c r="B28" s="108" t="s">
        <v>89</v>
      </c>
      <c r="C28" s="109" t="s">
        <v>13</v>
      </c>
      <c r="D28" s="114">
        <v>9.057500000000001</v>
      </c>
      <c r="E28" s="114">
        <v>6.850200000000001</v>
      </c>
      <c r="F28" s="114">
        <v>10.215499999999999</v>
      </c>
      <c r="G28" s="114">
        <v>10.275</v>
      </c>
      <c r="H28" s="114">
        <v>8.1838999999999995</v>
      </c>
      <c r="I28" s="114">
        <v>6.6272500000000001</v>
      </c>
      <c r="J28" s="114">
        <v>7.4399999999999995</v>
      </c>
      <c r="K28" s="114">
        <v>7.875</v>
      </c>
      <c r="L28" s="114">
        <v>6.5708500000000001</v>
      </c>
      <c r="M28" s="114">
        <v>10.393999999999998</v>
      </c>
      <c r="N28" s="114">
        <v>10.896999999999998</v>
      </c>
      <c r="O28" s="114">
        <v>8.9090000000000007</v>
      </c>
      <c r="P28" s="75">
        <f t="shared" si="0"/>
        <v>0</v>
      </c>
      <c r="Q28" s="111">
        <v>21</v>
      </c>
      <c r="R28" s="112" t="s">
        <v>103</v>
      </c>
      <c r="S28" s="115" t="s">
        <v>13</v>
      </c>
    </row>
    <row r="29" spans="1:19" ht="15" customHeight="1" x14ac:dyDescent="0.25">
      <c r="A29" s="100">
        <v>22</v>
      </c>
      <c r="B29" s="108" t="s">
        <v>90</v>
      </c>
      <c r="C29" s="109" t="s">
        <v>13</v>
      </c>
      <c r="D29" s="114">
        <v>1.5713999999999999</v>
      </c>
      <c r="E29" s="114">
        <v>1.2524999999999999</v>
      </c>
      <c r="F29" s="114">
        <v>1.7736499999999999</v>
      </c>
      <c r="G29" s="114">
        <v>0.97720000000000007</v>
      </c>
      <c r="H29" s="114">
        <v>1.9178000000000002</v>
      </c>
      <c r="I29" s="114">
        <v>4.0437000000000003</v>
      </c>
      <c r="J29" s="114">
        <v>2.6</v>
      </c>
      <c r="K29" s="114">
        <v>2.0150000000000001</v>
      </c>
      <c r="L29" s="114">
        <v>3.09</v>
      </c>
      <c r="M29" s="114">
        <v>2.2050000000000001</v>
      </c>
      <c r="N29" s="114">
        <v>2.1640000000000001</v>
      </c>
      <c r="O29" s="114">
        <v>2.0499999999999998</v>
      </c>
      <c r="P29" s="75">
        <f t="shared" si="0"/>
        <v>0</v>
      </c>
      <c r="Q29" s="111">
        <v>22</v>
      </c>
      <c r="R29" s="112" t="s">
        <v>104</v>
      </c>
      <c r="S29" s="115" t="s">
        <v>13</v>
      </c>
    </row>
    <row r="30" spans="1:19" ht="15" customHeight="1" x14ac:dyDescent="0.25">
      <c r="A30" s="100">
        <v>23</v>
      </c>
      <c r="B30" s="108" t="s">
        <v>22</v>
      </c>
      <c r="C30" s="109" t="s">
        <v>13</v>
      </c>
      <c r="D30" s="116" t="s">
        <v>93</v>
      </c>
      <c r="E30" s="116" t="s">
        <v>93</v>
      </c>
      <c r="F30" s="116" t="s">
        <v>93</v>
      </c>
      <c r="G30" s="116" t="s">
        <v>93</v>
      </c>
      <c r="H30" s="116" t="s">
        <v>93</v>
      </c>
      <c r="I30" s="116" t="s">
        <v>93</v>
      </c>
      <c r="J30" s="116" t="s">
        <v>93</v>
      </c>
      <c r="K30" s="116" t="s">
        <v>93</v>
      </c>
      <c r="L30" s="116" t="s">
        <v>93</v>
      </c>
      <c r="M30" s="116" t="s">
        <v>93</v>
      </c>
      <c r="N30" s="116" t="s">
        <v>93</v>
      </c>
      <c r="O30" s="116" t="s">
        <v>93</v>
      </c>
      <c r="P30" s="75">
        <f t="shared" si="0"/>
        <v>0</v>
      </c>
      <c r="Q30" s="111">
        <v>23</v>
      </c>
      <c r="R30" s="112" t="s">
        <v>22</v>
      </c>
      <c r="S30" s="115" t="s">
        <v>13</v>
      </c>
    </row>
    <row r="31" spans="1:19" ht="15" customHeight="1" x14ac:dyDescent="0.25">
      <c r="A31" s="100">
        <v>24</v>
      </c>
      <c r="B31" s="108" t="s">
        <v>23</v>
      </c>
      <c r="C31" s="109" t="s">
        <v>13</v>
      </c>
      <c r="D31" s="114">
        <v>46.309999999999995</v>
      </c>
      <c r="E31" s="114">
        <v>4.9000000000000004</v>
      </c>
      <c r="F31" s="114" t="s">
        <v>93</v>
      </c>
      <c r="G31" s="114" t="s">
        <v>93</v>
      </c>
      <c r="H31" s="114" t="s">
        <v>93</v>
      </c>
      <c r="I31" s="114" t="s">
        <v>93</v>
      </c>
      <c r="J31" s="114" t="s">
        <v>93</v>
      </c>
      <c r="K31" s="114" t="s">
        <v>93</v>
      </c>
      <c r="L31" s="114" t="s">
        <v>93</v>
      </c>
      <c r="M31" s="114">
        <v>6.9450000000000003</v>
      </c>
      <c r="N31" s="114">
        <v>7.0350000000000001</v>
      </c>
      <c r="O31" s="114">
        <v>7.42</v>
      </c>
      <c r="P31" s="75">
        <f t="shared" si="0"/>
        <v>0</v>
      </c>
      <c r="Q31" s="111">
        <v>24</v>
      </c>
      <c r="R31" s="112" t="s">
        <v>23</v>
      </c>
      <c r="S31" s="115" t="s">
        <v>13</v>
      </c>
    </row>
    <row r="32" spans="1:19" ht="15" customHeight="1" x14ac:dyDescent="0.25">
      <c r="A32" s="100">
        <v>25</v>
      </c>
      <c r="B32" s="108" t="s">
        <v>91</v>
      </c>
      <c r="C32" s="109" t="s">
        <v>13</v>
      </c>
      <c r="D32" s="114" t="s">
        <v>94</v>
      </c>
      <c r="E32" s="114">
        <v>11</v>
      </c>
      <c r="F32" s="114">
        <v>1.6</v>
      </c>
      <c r="G32" s="114">
        <v>5.8</v>
      </c>
      <c r="H32" s="114">
        <v>0</v>
      </c>
      <c r="I32" s="114">
        <v>4.7</v>
      </c>
      <c r="J32" s="114">
        <v>7.3</v>
      </c>
      <c r="K32" s="114">
        <v>4.9000000000000004</v>
      </c>
      <c r="L32" s="114">
        <v>3.6500000000000004</v>
      </c>
      <c r="M32" s="114">
        <v>3.6500000000000004</v>
      </c>
      <c r="N32" s="114">
        <v>2.95</v>
      </c>
      <c r="O32" s="114">
        <v>3.1</v>
      </c>
      <c r="P32" s="75">
        <f t="shared" si="0"/>
        <v>0</v>
      </c>
      <c r="Q32" s="111">
        <v>25</v>
      </c>
      <c r="R32" s="112" t="s">
        <v>105</v>
      </c>
      <c r="S32" s="115" t="s">
        <v>13</v>
      </c>
    </row>
    <row r="33" spans="1:19" ht="15" customHeight="1" x14ac:dyDescent="0.25">
      <c r="A33" s="100">
        <v>26</v>
      </c>
      <c r="B33" s="108" t="s">
        <v>24</v>
      </c>
      <c r="C33" s="109" t="s">
        <v>13</v>
      </c>
      <c r="D33" s="114">
        <v>20</v>
      </c>
      <c r="E33" s="114">
        <v>5.5049999999999999</v>
      </c>
      <c r="F33" s="114">
        <v>13.5</v>
      </c>
      <c r="G33" s="114">
        <v>12</v>
      </c>
      <c r="H33" s="114">
        <v>15</v>
      </c>
      <c r="I33" s="114">
        <v>12</v>
      </c>
      <c r="J33" s="114">
        <v>9.8000000000000007</v>
      </c>
      <c r="K33" s="114">
        <v>8.495000000000001</v>
      </c>
      <c r="L33" s="114">
        <v>17.8</v>
      </c>
      <c r="M33" s="114">
        <v>42.08</v>
      </c>
      <c r="N33" s="114">
        <v>13.35</v>
      </c>
      <c r="O33" s="114">
        <v>11.145</v>
      </c>
      <c r="P33" s="75">
        <f t="shared" si="0"/>
        <v>0</v>
      </c>
      <c r="Q33" s="111">
        <v>26</v>
      </c>
      <c r="R33" s="112" t="s">
        <v>24</v>
      </c>
      <c r="S33" s="115" t="s">
        <v>13</v>
      </c>
    </row>
    <row r="34" spans="1:19" ht="15" customHeight="1" x14ac:dyDescent="0.25">
      <c r="A34" s="100">
        <v>27</v>
      </c>
      <c r="B34" s="108" t="s">
        <v>25</v>
      </c>
      <c r="C34" s="109" t="s">
        <v>13</v>
      </c>
      <c r="D34" s="114">
        <v>21.9</v>
      </c>
      <c r="E34" s="114">
        <v>19.2</v>
      </c>
      <c r="F34" s="114">
        <v>34.799999999999997</v>
      </c>
      <c r="G34" s="114">
        <v>16.5</v>
      </c>
      <c r="H34" s="114">
        <v>12</v>
      </c>
      <c r="I34" s="114">
        <v>15</v>
      </c>
      <c r="J34" s="114">
        <v>10</v>
      </c>
      <c r="K34" s="114">
        <v>10.31</v>
      </c>
      <c r="L34" s="114">
        <v>10.95</v>
      </c>
      <c r="M34" s="114">
        <v>10.45</v>
      </c>
      <c r="N34" s="114">
        <v>8.5</v>
      </c>
      <c r="O34" s="114">
        <v>8.8000000000000007</v>
      </c>
      <c r="P34" s="75">
        <f t="shared" si="0"/>
        <v>0</v>
      </c>
      <c r="Q34" s="111">
        <v>27</v>
      </c>
      <c r="R34" s="112" t="s">
        <v>25</v>
      </c>
      <c r="S34" s="115" t="s">
        <v>13</v>
      </c>
    </row>
    <row r="35" spans="1:19" ht="15" customHeight="1" x14ac:dyDescent="0.25">
      <c r="A35" s="100">
        <v>28</v>
      </c>
      <c r="B35" s="108" t="s">
        <v>26</v>
      </c>
      <c r="C35" s="109" t="s">
        <v>13</v>
      </c>
      <c r="D35" s="114">
        <v>477.4</v>
      </c>
      <c r="E35" s="114">
        <v>366.8</v>
      </c>
      <c r="F35" s="114">
        <v>324.3</v>
      </c>
      <c r="G35" s="114">
        <v>398</v>
      </c>
      <c r="H35" s="114">
        <v>374.4</v>
      </c>
      <c r="I35" s="114">
        <v>335.1</v>
      </c>
      <c r="J35" s="114">
        <v>301.5</v>
      </c>
      <c r="K35" s="114">
        <v>272.51</v>
      </c>
      <c r="L35" s="114">
        <v>239.55</v>
      </c>
      <c r="M35" s="114">
        <v>329.15</v>
      </c>
      <c r="N35" s="114">
        <v>374.1</v>
      </c>
      <c r="O35" s="114">
        <v>340.1</v>
      </c>
      <c r="P35" s="75">
        <f t="shared" si="0"/>
        <v>0</v>
      </c>
      <c r="Q35" s="111">
        <v>28</v>
      </c>
      <c r="R35" s="112" t="s">
        <v>26</v>
      </c>
      <c r="S35" s="115" t="s">
        <v>13</v>
      </c>
    </row>
    <row r="36" spans="1:19" ht="15" customHeight="1" x14ac:dyDescent="0.25">
      <c r="A36" s="100">
        <v>29</v>
      </c>
      <c r="B36" s="108" t="s">
        <v>27</v>
      </c>
      <c r="C36" s="109" t="s">
        <v>13</v>
      </c>
      <c r="D36" s="114" t="s">
        <v>93</v>
      </c>
      <c r="E36" s="114" t="s">
        <v>93</v>
      </c>
      <c r="F36" s="114" t="s">
        <v>93</v>
      </c>
      <c r="G36" s="114" t="s">
        <v>93</v>
      </c>
      <c r="H36" s="114" t="s">
        <v>93</v>
      </c>
      <c r="I36" s="114" t="s">
        <v>93</v>
      </c>
      <c r="J36" s="114" t="s">
        <v>93</v>
      </c>
      <c r="K36" s="114" t="s">
        <v>93</v>
      </c>
      <c r="L36" s="114" t="s">
        <v>93</v>
      </c>
      <c r="M36" s="114" t="s">
        <v>93</v>
      </c>
      <c r="N36" s="114" t="s">
        <v>93</v>
      </c>
      <c r="O36" s="114" t="s">
        <v>93</v>
      </c>
      <c r="P36" s="75">
        <f t="shared" si="0"/>
        <v>0</v>
      </c>
      <c r="Q36" s="111">
        <v>29</v>
      </c>
      <c r="R36" s="112" t="s">
        <v>27</v>
      </c>
      <c r="S36" s="115" t="s">
        <v>13</v>
      </c>
    </row>
    <row r="37" spans="1:19" ht="15" customHeight="1" x14ac:dyDescent="0.25">
      <c r="A37" s="100">
        <v>30</v>
      </c>
      <c r="B37" s="108" t="s">
        <v>28</v>
      </c>
      <c r="C37" s="109" t="s">
        <v>13</v>
      </c>
      <c r="D37" s="114">
        <v>85.657313004967136</v>
      </c>
      <c r="E37" s="114">
        <v>54.280087555095086</v>
      </c>
      <c r="F37" s="114">
        <v>52.958230775013689</v>
      </c>
      <c r="G37" s="114">
        <v>59.312026541274278</v>
      </c>
      <c r="H37" s="114">
        <v>66.08925687579142</v>
      </c>
      <c r="I37" s="114">
        <v>27.535842456810517</v>
      </c>
      <c r="J37" s="114">
        <v>48.850147187319763</v>
      </c>
      <c r="K37" s="114">
        <v>49.123157274520423</v>
      </c>
      <c r="L37" s="114">
        <v>25.552376233675382</v>
      </c>
      <c r="M37" s="114">
        <v>79.846171633176965</v>
      </c>
      <c r="N37" s="114">
        <v>47.18038318419066</v>
      </c>
      <c r="O37" s="114">
        <v>45.600959340743458</v>
      </c>
      <c r="P37" s="75">
        <f t="shared" si="0"/>
        <v>0</v>
      </c>
      <c r="Q37" s="111">
        <v>30</v>
      </c>
      <c r="R37" s="112" t="s">
        <v>28</v>
      </c>
      <c r="S37" s="115" t="s">
        <v>13</v>
      </c>
    </row>
    <row r="38" spans="1:19" ht="15" customHeight="1" x14ac:dyDescent="0.25">
      <c r="A38" s="100">
        <v>31</v>
      </c>
      <c r="B38" s="108" t="s">
        <v>29</v>
      </c>
      <c r="C38" s="109" t="s">
        <v>13</v>
      </c>
      <c r="D38" s="114">
        <v>8.5657313004967133</v>
      </c>
      <c r="E38" s="114">
        <v>5.4280087555095085</v>
      </c>
      <c r="F38" s="114">
        <v>5.2958230775013693</v>
      </c>
      <c r="G38" s="114">
        <v>5.9312026541274285</v>
      </c>
      <c r="H38" s="114">
        <v>6.6089256875791413</v>
      </c>
      <c r="I38" s="114">
        <v>2.7535842456810515</v>
      </c>
      <c r="J38" s="114">
        <v>4.8850147187319761</v>
      </c>
      <c r="K38" s="114">
        <v>4.9123157274520413</v>
      </c>
      <c r="L38" s="114">
        <v>2.555237623367538</v>
      </c>
      <c r="M38" s="114">
        <v>7.9846171633176972</v>
      </c>
      <c r="N38" s="114">
        <v>4.7180383184190662</v>
      </c>
      <c r="O38" s="114">
        <v>4.5600959340743454</v>
      </c>
      <c r="P38" s="75">
        <f t="shared" si="0"/>
        <v>0</v>
      </c>
      <c r="Q38" s="111">
        <v>31</v>
      </c>
      <c r="R38" s="112" t="s">
        <v>29</v>
      </c>
      <c r="S38" s="115" t="s">
        <v>13</v>
      </c>
    </row>
    <row r="39" spans="1:19" ht="15" customHeight="1" x14ac:dyDescent="0.25">
      <c r="A39" s="100">
        <v>32</v>
      </c>
      <c r="B39" s="108" t="s">
        <v>30</v>
      </c>
      <c r="C39" s="109" t="s">
        <v>13</v>
      </c>
      <c r="D39" s="116">
        <v>0.17157296555197377</v>
      </c>
      <c r="E39" s="116">
        <v>6.1199999999999997E-2</v>
      </c>
      <c r="F39" s="116" t="s">
        <v>93</v>
      </c>
      <c r="G39" s="116">
        <v>0.26</v>
      </c>
      <c r="H39" s="116">
        <v>0.19130434399999999</v>
      </c>
      <c r="I39" s="116" t="s">
        <v>94</v>
      </c>
      <c r="J39" s="116">
        <v>0.14299999999999999</v>
      </c>
      <c r="K39" s="116">
        <v>0.20599999999999999</v>
      </c>
      <c r="L39" s="116" t="s">
        <v>93</v>
      </c>
      <c r="M39" s="116">
        <v>0.20599999999999999</v>
      </c>
      <c r="N39" s="116">
        <v>0.1</v>
      </c>
      <c r="O39" s="116">
        <v>0.11</v>
      </c>
      <c r="P39" s="75">
        <f t="shared" si="0"/>
        <v>0</v>
      </c>
      <c r="Q39" s="111">
        <v>32</v>
      </c>
      <c r="R39" s="112" t="s">
        <v>30</v>
      </c>
      <c r="S39" s="115" t="s">
        <v>13</v>
      </c>
    </row>
    <row r="40" spans="1:19" ht="15" customHeight="1" x14ac:dyDescent="0.25">
      <c r="A40" s="100">
        <v>33</v>
      </c>
      <c r="B40" s="108" t="s">
        <v>92</v>
      </c>
      <c r="C40" s="109" t="s">
        <v>13</v>
      </c>
      <c r="D40" s="116">
        <v>3.5833333333333335E-2</v>
      </c>
      <c r="E40" s="116" t="s">
        <v>94</v>
      </c>
      <c r="F40" s="116" t="s">
        <v>93</v>
      </c>
      <c r="G40" s="116">
        <v>2.3E-2</v>
      </c>
      <c r="H40" s="116">
        <v>4.8750000000000002E-2</v>
      </c>
      <c r="I40" s="116">
        <v>1.5322580589999999E-2</v>
      </c>
      <c r="J40" s="116">
        <v>1.7999999999999999E-2</v>
      </c>
      <c r="K40" s="116">
        <v>2.1000000000000001E-2</v>
      </c>
      <c r="L40" s="116" t="s">
        <v>93</v>
      </c>
      <c r="M40" s="116">
        <v>2.1000000000000001E-2</v>
      </c>
      <c r="N40" s="116">
        <v>0.01</v>
      </c>
      <c r="O40" s="116">
        <v>1.9E-2</v>
      </c>
      <c r="P40" s="75">
        <f t="shared" si="0"/>
        <v>0</v>
      </c>
      <c r="Q40" s="111">
        <v>33</v>
      </c>
      <c r="R40" s="112" t="s">
        <v>92</v>
      </c>
      <c r="S40" s="115" t="s">
        <v>13</v>
      </c>
    </row>
    <row r="41" spans="1:19" ht="15" customHeight="1" x14ac:dyDescent="0.25">
      <c r="A41" s="100">
        <v>34</v>
      </c>
      <c r="B41" s="108" t="s">
        <v>31</v>
      </c>
      <c r="C41" s="109" t="s">
        <v>13</v>
      </c>
      <c r="D41" s="116">
        <v>0.32080550229262195</v>
      </c>
      <c r="E41" s="116">
        <v>0.11019999999999999</v>
      </c>
      <c r="F41" s="116" t="s">
        <v>93</v>
      </c>
      <c r="G41" s="116">
        <v>0.373</v>
      </c>
      <c r="H41" s="116">
        <v>0.28529407200000001</v>
      </c>
      <c r="I41" s="116">
        <v>0.13507462746000001</v>
      </c>
      <c r="J41" s="116">
        <v>0.154</v>
      </c>
      <c r="K41" s="116">
        <v>6.2700000000000006E-2</v>
      </c>
      <c r="L41" s="116" t="s">
        <v>93</v>
      </c>
      <c r="M41" s="116">
        <v>6.2700000000000006E-2</v>
      </c>
      <c r="N41" s="116">
        <v>0.19</v>
      </c>
      <c r="O41" s="116">
        <v>0.14000000000000001</v>
      </c>
      <c r="P41" s="75">
        <f t="shared" si="0"/>
        <v>0</v>
      </c>
      <c r="Q41" s="111">
        <v>34</v>
      </c>
      <c r="R41" s="112" t="s">
        <v>31</v>
      </c>
      <c r="S41" s="115" t="s">
        <v>13</v>
      </c>
    </row>
    <row r="42" spans="1:19" ht="15" customHeight="1" x14ac:dyDescent="0.25">
      <c r="A42" s="100">
        <v>35</v>
      </c>
      <c r="B42" s="108" t="s">
        <v>32</v>
      </c>
      <c r="C42" s="109" t="s">
        <v>13</v>
      </c>
      <c r="D42" s="116" t="s">
        <v>94</v>
      </c>
      <c r="E42" s="116" t="s">
        <v>94</v>
      </c>
      <c r="F42" s="116" t="s">
        <v>93</v>
      </c>
      <c r="G42" s="116" t="s">
        <v>94</v>
      </c>
      <c r="H42" s="116" t="s">
        <v>94</v>
      </c>
      <c r="I42" s="116" t="s">
        <v>94</v>
      </c>
      <c r="J42" s="116" t="s">
        <v>94</v>
      </c>
      <c r="K42" s="116" t="s">
        <v>94</v>
      </c>
      <c r="L42" s="116" t="s">
        <v>93</v>
      </c>
      <c r="M42" s="116" t="s">
        <v>94</v>
      </c>
      <c r="N42" s="116">
        <v>0.01</v>
      </c>
      <c r="O42" s="116" t="s">
        <v>94</v>
      </c>
      <c r="P42" s="75">
        <f t="shared" si="0"/>
        <v>0</v>
      </c>
      <c r="Q42" s="111">
        <v>35</v>
      </c>
      <c r="R42" s="112" t="s">
        <v>32</v>
      </c>
      <c r="S42" s="115" t="s">
        <v>13</v>
      </c>
    </row>
    <row r="43" spans="1:19" ht="15" customHeight="1" x14ac:dyDescent="0.25">
      <c r="A43" s="100">
        <v>36</v>
      </c>
      <c r="B43" s="108" t="s">
        <v>33</v>
      </c>
      <c r="C43" s="109" t="s">
        <v>13</v>
      </c>
      <c r="D43" s="116" t="s">
        <v>94</v>
      </c>
      <c r="E43" s="116" t="s">
        <v>94</v>
      </c>
      <c r="F43" s="116" t="s">
        <v>93</v>
      </c>
      <c r="G43" s="116">
        <v>1.2E-2</v>
      </c>
      <c r="H43" s="116">
        <v>4.5999999999999999E-2</v>
      </c>
      <c r="I43" s="116">
        <v>3.3000000000000002E-2</v>
      </c>
      <c r="J43" s="116">
        <v>1.2E-2</v>
      </c>
      <c r="K43" s="116">
        <v>0.01</v>
      </c>
      <c r="L43" s="116" t="s">
        <v>93</v>
      </c>
      <c r="M43" s="116">
        <v>0.01</v>
      </c>
      <c r="N43" s="116">
        <v>0.01</v>
      </c>
      <c r="O43" s="116" t="s">
        <v>94</v>
      </c>
      <c r="P43" s="75">
        <f t="shared" si="0"/>
        <v>0</v>
      </c>
      <c r="Q43" s="111">
        <v>36</v>
      </c>
      <c r="R43" s="112" t="s">
        <v>33</v>
      </c>
      <c r="S43" s="115" t="s">
        <v>13</v>
      </c>
    </row>
    <row r="44" spans="1:19" ht="15" customHeight="1" x14ac:dyDescent="0.25">
      <c r="A44" s="100">
        <v>37</v>
      </c>
      <c r="B44" s="108" t="s">
        <v>34</v>
      </c>
      <c r="C44" s="109" t="s">
        <v>13</v>
      </c>
      <c r="D44" s="116" t="s">
        <v>94</v>
      </c>
      <c r="E44" s="116" t="s">
        <v>94</v>
      </c>
      <c r="F44" s="116" t="s">
        <v>93</v>
      </c>
      <c r="G44" s="116">
        <v>1E-3</v>
      </c>
      <c r="H44" s="116" t="s">
        <v>94</v>
      </c>
      <c r="I44" s="116" t="s">
        <v>94</v>
      </c>
      <c r="J44" s="116" t="s">
        <v>94</v>
      </c>
      <c r="K44" s="116" t="s">
        <v>94</v>
      </c>
      <c r="L44" s="116" t="s">
        <v>93</v>
      </c>
      <c r="M44" s="116" t="s">
        <v>94</v>
      </c>
      <c r="N44" s="116" t="s">
        <v>94</v>
      </c>
      <c r="O44" s="116" t="s">
        <v>94</v>
      </c>
      <c r="P44" s="75">
        <f t="shared" si="0"/>
        <v>0</v>
      </c>
      <c r="Q44" s="111">
        <v>37</v>
      </c>
      <c r="R44" s="112" t="s">
        <v>34</v>
      </c>
      <c r="S44" s="115" t="s">
        <v>13</v>
      </c>
    </row>
    <row r="45" spans="1:19" ht="15" customHeight="1" x14ac:dyDescent="0.25">
      <c r="A45" s="100">
        <v>38</v>
      </c>
      <c r="B45" s="108" t="s">
        <v>35</v>
      </c>
      <c r="C45" s="109" t="s">
        <v>13</v>
      </c>
      <c r="D45" s="116" t="s">
        <v>94</v>
      </c>
      <c r="E45" s="116" t="s">
        <v>94</v>
      </c>
      <c r="F45" s="116" t="s">
        <v>93</v>
      </c>
      <c r="G45" s="116" t="s">
        <v>94</v>
      </c>
      <c r="H45" s="116" t="s">
        <v>94</v>
      </c>
      <c r="I45" s="116" t="s">
        <v>94</v>
      </c>
      <c r="J45" s="116">
        <v>7.0000000000000001E-3</v>
      </c>
      <c r="K45" s="116" t="s">
        <v>94</v>
      </c>
      <c r="L45" s="116" t="s">
        <v>93</v>
      </c>
      <c r="M45" s="116" t="s">
        <v>94</v>
      </c>
      <c r="N45" s="116" t="s">
        <v>94</v>
      </c>
      <c r="O45" s="116" t="s">
        <v>94</v>
      </c>
      <c r="P45" s="75">
        <f t="shared" si="0"/>
        <v>0</v>
      </c>
      <c r="Q45" s="111">
        <v>38</v>
      </c>
      <c r="R45" s="112" t="s">
        <v>35</v>
      </c>
      <c r="S45" s="115" t="s">
        <v>13</v>
      </c>
    </row>
    <row r="46" spans="1:19" ht="15" customHeight="1" x14ac:dyDescent="0.25">
      <c r="A46" s="100">
        <v>39</v>
      </c>
      <c r="B46" s="108" t="s">
        <v>36</v>
      </c>
      <c r="C46" s="109" t="s">
        <v>13</v>
      </c>
      <c r="D46" s="116" t="s">
        <v>94</v>
      </c>
      <c r="E46" s="116" t="s">
        <v>94</v>
      </c>
      <c r="F46" s="116" t="s">
        <v>93</v>
      </c>
      <c r="G46" s="116" t="s">
        <v>94</v>
      </c>
      <c r="H46" s="116" t="s">
        <v>94</v>
      </c>
      <c r="I46" s="116" t="s">
        <v>94</v>
      </c>
      <c r="J46" s="116" t="s">
        <v>94</v>
      </c>
      <c r="K46" s="116">
        <v>1.9E-2</v>
      </c>
      <c r="L46" s="116" t="s">
        <v>93</v>
      </c>
      <c r="M46" s="116">
        <v>1.9E-2</v>
      </c>
      <c r="N46" s="116">
        <v>1.9E-2</v>
      </c>
      <c r="O46" s="116" t="s">
        <v>94</v>
      </c>
      <c r="P46" s="75">
        <f t="shared" si="0"/>
        <v>0</v>
      </c>
      <c r="Q46" s="111">
        <v>39</v>
      </c>
      <c r="R46" s="112" t="s">
        <v>36</v>
      </c>
      <c r="S46" s="115" t="s">
        <v>13</v>
      </c>
    </row>
    <row r="47" spans="1:19" ht="15" customHeight="1" x14ac:dyDescent="0.25">
      <c r="A47" s="100">
        <v>40</v>
      </c>
      <c r="B47" s="108" t="s">
        <v>37</v>
      </c>
      <c r="C47" s="109" t="s">
        <v>13</v>
      </c>
      <c r="D47" s="116" t="s">
        <v>94</v>
      </c>
      <c r="E47" s="116" t="s">
        <v>94</v>
      </c>
      <c r="F47" s="116" t="s">
        <v>93</v>
      </c>
      <c r="G47" s="116" t="s">
        <v>94</v>
      </c>
      <c r="H47" s="116" t="s">
        <v>94</v>
      </c>
      <c r="I47" s="116" t="s">
        <v>94</v>
      </c>
      <c r="J47" s="116" t="s">
        <v>94</v>
      </c>
      <c r="K47" s="116" t="s">
        <v>94</v>
      </c>
      <c r="L47" s="116" t="s">
        <v>93</v>
      </c>
      <c r="M47" s="116" t="s">
        <v>94</v>
      </c>
      <c r="N47" s="116" t="s">
        <v>94</v>
      </c>
      <c r="O47" s="116" t="s">
        <v>94</v>
      </c>
      <c r="P47" s="75">
        <f t="shared" si="0"/>
        <v>0</v>
      </c>
      <c r="Q47" s="111">
        <v>40</v>
      </c>
      <c r="R47" s="112" t="s">
        <v>37</v>
      </c>
      <c r="S47" s="115" t="s">
        <v>13</v>
      </c>
    </row>
    <row r="48" spans="1:19" ht="15" customHeight="1" x14ac:dyDescent="0.25">
      <c r="A48" s="100">
        <v>41</v>
      </c>
      <c r="B48" s="108" t="s">
        <v>38</v>
      </c>
      <c r="C48" s="109" t="s">
        <v>13</v>
      </c>
      <c r="D48" s="116" t="s">
        <v>94</v>
      </c>
      <c r="E48" s="116">
        <v>2.86E-2</v>
      </c>
      <c r="F48" s="116" t="s">
        <v>93</v>
      </c>
      <c r="G48" s="116">
        <v>2.5999999999999999E-2</v>
      </c>
      <c r="H48" s="116" t="s">
        <v>94</v>
      </c>
      <c r="I48" s="116">
        <v>4.5121951399999999E-2</v>
      </c>
      <c r="J48" s="116">
        <v>0.02</v>
      </c>
      <c r="K48" s="116">
        <v>1.4E-2</v>
      </c>
      <c r="L48" s="116" t="s">
        <v>93</v>
      </c>
      <c r="M48" s="116">
        <v>1.4E-2</v>
      </c>
      <c r="N48" s="116">
        <v>1.4E-2</v>
      </c>
      <c r="O48" s="116" t="s">
        <v>94</v>
      </c>
      <c r="P48" s="75">
        <f t="shared" si="0"/>
        <v>0</v>
      </c>
      <c r="Q48" s="111">
        <v>41</v>
      </c>
      <c r="R48" s="112" t="s">
        <v>38</v>
      </c>
      <c r="S48" s="115" t="s">
        <v>13</v>
      </c>
    </row>
    <row r="49" spans="1:19" ht="15" customHeight="1" x14ac:dyDescent="0.25">
      <c r="A49" s="100">
        <v>42</v>
      </c>
      <c r="B49" s="108" t="s">
        <v>39</v>
      </c>
      <c r="C49" s="109" t="s">
        <v>13</v>
      </c>
      <c r="D49" s="117" t="s">
        <v>93</v>
      </c>
      <c r="E49" s="117" t="s">
        <v>93</v>
      </c>
      <c r="F49" s="117" t="s">
        <v>93</v>
      </c>
      <c r="G49" s="117" t="s">
        <v>93</v>
      </c>
      <c r="H49" s="117" t="s">
        <v>93</v>
      </c>
      <c r="I49" s="117" t="s">
        <v>93</v>
      </c>
      <c r="J49" s="117" t="s">
        <v>93</v>
      </c>
      <c r="K49" s="117" t="s">
        <v>93</v>
      </c>
      <c r="L49" s="117" t="s">
        <v>93</v>
      </c>
      <c r="M49" s="117" t="s">
        <v>93</v>
      </c>
      <c r="N49" s="117" t="s">
        <v>93</v>
      </c>
      <c r="O49" s="117" t="s">
        <v>93</v>
      </c>
      <c r="P49" s="75">
        <f t="shared" si="0"/>
        <v>0</v>
      </c>
      <c r="Q49" s="111">
        <v>42</v>
      </c>
      <c r="R49" s="112" t="s">
        <v>39</v>
      </c>
      <c r="S49" s="115" t="s">
        <v>13</v>
      </c>
    </row>
    <row r="50" spans="1:19" ht="15" customHeight="1" x14ac:dyDescent="0.25">
      <c r="A50" s="100">
        <v>43</v>
      </c>
      <c r="B50" s="108" t="s">
        <v>40</v>
      </c>
      <c r="C50" s="109" t="s">
        <v>13</v>
      </c>
      <c r="D50" s="117" t="s">
        <v>93</v>
      </c>
      <c r="E50" s="117" t="s">
        <v>93</v>
      </c>
      <c r="F50" s="117" t="s">
        <v>93</v>
      </c>
      <c r="G50" s="117" t="s">
        <v>93</v>
      </c>
      <c r="H50" s="117" t="s">
        <v>93</v>
      </c>
      <c r="I50" s="117" t="s">
        <v>93</v>
      </c>
      <c r="J50" s="117" t="s">
        <v>93</v>
      </c>
      <c r="K50" s="117" t="s">
        <v>93</v>
      </c>
      <c r="L50" s="117" t="s">
        <v>93</v>
      </c>
      <c r="M50" s="117" t="s">
        <v>93</v>
      </c>
      <c r="N50" s="117" t="s">
        <v>93</v>
      </c>
      <c r="O50" s="117" t="s">
        <v>93</v>
      </c>
      <c r="P50" s="75">
        <f t="shared" si="0"/>
        <v>0</v>
      </c>
      <c r="Q50" s="111">
        <v>43</v>
      </c>
      <c r="R50" s="112" t="s">
        <v>40</v>
      </c>
      <c r="S50" s="115" t="s">
        <v>13</v>
      </c>
    </row>
    <row r="51" spans="1:19" ht="15" customHeight="1" x14ac:dyDescent="0.25">
      <c r="A51" s="100">
        <v>44</v>
      </c>
      <c r="B51" s="108" t="s">
        <v>41</v>
      </c>
      <c r="C51" s="109" t="s">
        <v>13</v>
      </c>
      <c r="D51" s="117" t="s">
        <v>93</v>
      </c>
      <c r="E51" s="117" t="s">
        <v>93</v>
      </c>
      <c r="F51" s="117" t="s">
        <v>93</v>
      </c>
      <c r="G51" s="117" t="s">
        <v>93</v>
      </c>
      <c r="H51" s="117" t="s">
        <v>93</v>
      </c>
      <c r="I51" s="117" t="s">
        <v>93</v>
      </c>
      <c r="J51" s="117" t="s">
        <v>93</v>
      </c>
      <c r="K51" s="117" t="s">
        <v>93</v>
      </c>
      <c r="L51" s="117" t="s">
        <v>93</v>
      </c>
      <c r="M51" s="117" t="s">
        <v>93</v>
      </c>
      <c r="N51" s="117" t="s">
        <v>93</v>
      </c>
      <c r="O51" s="117" t="s">
        <v>93</v>
      </c>
      <c r="P51" s="75">
        <f t="shared" si="0"/>
        <v>0</v>
      </c>
      <c r="Q51" s="111">
        <v>44</v>
      </c>
      <c r="R51" s="112" t="s">
        <v>41</v>
      </c>
      <c r="S51" s="115" t="s">
        <v>13</v>
      </c>
    </row>
    <row r="52" spans="1:19" ht="15" customHeight="1" x14ac:dyDescent="0.25">
      <c r="A52" s="100">
        <v>45</v>
      </c>
      <c r="B52" s="108" t="s">
        <v>42</v>
      </c>
      <c r="C52" s="109" t="s">
        <v>13</v>
      </c>
      <c r="D52" s="117" t="s">
        <v>93</v>
      </c>
      <c r="E52" s="117" t="s">
        <v>93</v>
      </c>
      <c r="F52" s="117" t="s">
        <v>93</v>
      </c>
      <c r="G52" s="117" t="s">
        <v>93</v>
      </c>
      <c r="H52" s="117" t="s">
        <v>93</v>
      </c>
      <c r="I52" s="117" t="s">
        <v>93</v>
      </c>
      <c r="J52" s="117" t="s">
        <v>93</v>
      </c>
      <c r="K52" s="117" t="s">
        <v>93</v>
      </c>
      <c r="L52" s="117" t="s">
        <v>93</v>
      </c>
      <c r="M52" s="117" t="s">
        <v>93</v>
      </c>
      <c r="N52" s="117" t="s">
        <v>93</v>
      </c>
      <c r="O52" s="117" t="s">
        <v>93</v>
      </c>
      <c r="P52" s="75">
        <f t="shared" si="0"/>
        <v>0</v>
      </c>
      <c r="Q52" s="111">
        <v>45</v>
      </c>
      <c r="R52" s="112" t="s">
        <v>42</v>
      </c>
      <c r="S52" s="115" t="s">
        <v>13</v>
      </c>
    </row>
    <row r="53" spans="1:19" ht="15" customHeight="1" x14ac:dyDescent="0.25">
      <c r="A53" s="100">
        <v>46</v>
      </c>
      <c r="B53" s="108" t="s">
        <v>43</v>
      </c>
      <c r="C53" s="109" t="s">
        <v>13</v>
      </c>
      <c r="D53" s="117" t="s">
        <v>94</v>
      </c>
      <c r="E53" s="117" t="s">
        <v>94</v>
      </c>
      <c r="F53" s="117" t="s">
        <v>93</v>
      </c>
      <c r="G53" s="117" t="s">
        <v>94</v>
      </c>
      <c r="H53" s="117" t="s">
        <v>94</v>
      </c>
      <c r="I53" s="117">
        <v>5.0003199999999998E-2</v>
      </c>
      <c r="J53" s="117">
        <v>9.1999999999999998E-2</v>
      </c>
      <c r="K53" s="117" t="s">
        <v>94</v>
      </c>
      <c r="L53" s="117" t="s">
        <v>93</v>
      </c>
      <c r="M53" s="117" t="s">
        <v>94</v>
      </c>
      <c r="N53" s="117">
        <v>0.17</v>
      </c>
      <c r="O53" s="117" t="s">
        <v>94</v>
      </c>
      <c r="P53" s="75">
        <f t="shared" si="0"/>
        <v>0</v>
      </c>
      <c r="Q53" s="111">
        <v>46</v>
      </c>
      <c r="R53" s="112" t="s">
        <v>43</v>
      </c>
      <c r="S53" s="115" t="s">
        <v>13</v>
      </c>
    </row>
    <row r="54" spans="1:19" ht="15" customHeight="1" x14ac:dyDescent="0.25">
      <c r="A54" s="100">
        <v>47</v>
      </c>
      <c r="B54" s="108" t="s">
        <v>44</v>
      </c>
      <c r="C54" s="109" t="s">
        <v>13</v>
      </c>
      <c r="D54" s="114">
        <v>8.3989741510168067E-2</v>
      </c>
      <c r="E54" s="114" t="s">
        <v>94</v>
      </c>
      <c r="F54" s="114" t="s">
        <v>93</v>
      </c>
      <c r="G54" s="114" t="s">
        <v>94</v>
      </c>
      <c r="H54" s="114" t="s">
        <v>94</v>
      </c>
      <c r="I54" s="114" t="s">
        <v>94</v>
      </c>
      <c r="J54" s="114" t="s">
        <v>94</v>
      </c>
      <c r="K54" s="114" t="s">
        <v>94</v>
      </c>
      <c r="L54" s="114" t="s">
        <v>93</v>
      </c>
      <c r="M54" s="114" t="s">
        <v>94</v>
      </c>
      <c r="N54" s="114" t="s">
        <v>94</v>
      </c>
      <c r="O54" s="114" t="s">
        <v>94</v>
      </c>
      <c r="P54" s="75">
        <f t="shared" si="0"/>
        <v>0</v>
      </c>
      <c r="Q54" s="111">
        <v>47</v>
      </c>
      <c r="R54" s="112" t="s">
        <v>44</v>
      </c>
      <c r="S54" s="115" t="s">
        <v>13</v>
      </c>
    </row>
    <row r="55" spans="1:19" ht="15" customHeight="1" x14ac:dyDescent="0.25">
      <c r="A55" s="100">
        <v>48</v>
      </c>
      <c r="B55" s="108" t="s">
        <v>45</v>
      </c>
      <c r="C55" s="109" t="s">
        <v>13</v>
      </c>
      <c r="D55" s="114">
        <v>0.33233333333333331</v>
      </c>
      <c r="E55" s="114">
        <v>0.71969696969696961</v>
      </c>
      <c r="F55" s="114" t="s">
        <v>93</v>
      </c>
      <c r="G55" s="114" t="s">
        <v>93</v>
      </c>
      <c r="H55" s="114" t="s">
        <v>93</v>
      </c>
      <c r="I55" s="114" t="s">
        <v>93</v>
      </c>
      <c r="J55" s="114" t="s">
        <v>94</v>
      </c>
      <c r="K55" s="114" t="s">
        <v>94</v>
      </c>
      <c r="L55" s="114" t="s">
        <v>93</v>
      </c>
      <c r="M55" s="114" t="s">
        <v>94</v>
      </c>
      <c r="N55" s="114" t="s">
        <v>94</v>
      </c>
      <c r="O55" s="114" t="s">
        <v>94</v>
      </c>
      <c r="P55" s="75">
        <f t="shared" si="0"/>
        <v>0</v>
      </c>
      <c r="Q55" s="111">
        <v>48</v>
      </c>
      <c r="R55" s="112" t="s">
        <v>45</v>
      </c>
      <c r="S55" s="115" t="s">
        <v>13</v>
      </c>
    </row>
    <row r="56" spans="1:19" ht="15" customHeight="1" x14ac:dyDescent="0.25">
      <c r="A56" s="100">
        <v>49</v>
      </c>
      <c r="B56" s="108" t="s">
        <v>46</v>
      </c>
      <c r="C56" s="109" t="s">
        <v>13</v>
      </c>
      <c r="D56" s="116" t="s">
        <v>93</v>
      </c>
      <c r="E56" s="116" t="s">
        <v>93</v>
      </c>
      <c r="F56" s="116" t="s">
        <v>93</v>
      </c>
      <c r="G56" s="116" t="s">
        <v>93</v>
      </c>
      <c r="H56" s="116" t="s">
        <v>93</v>
      </c>
      <c r="I56" s="116" t="s">
        <v>93</v>
      </c>
      <c r="J56" s="116" t="s">
        <v>93</v>
      </c>
      <c r="K56" s="116" t="s">
        <v>93</v>
      </c>
      <c r="L56" s="116" t="s">
        <v>93</v>
      </c>
      <c r="M56" s="116" t="s">
        <v>93</v>
      </c>
      <c r="N56" s="116" t="s">
        <v>93</v>
      </c>
      <c r="O56" s="116" t="s">
        <v>93</v>
      </c>
      <c r="P56" s="75">
        <f t="shared" si="0"/>
        <v>0</v>
      </c>
      <c r="Q56" s="111">
        <v>49</v>
      </c>
      <c r="R56" s="112" t="s">
        <v>46</v>
      </c>
      <c r="S56" s="115" t="s">
        <v>13</v>
      </c>
    </row>
    <row r="57" spans="1:19" ht="15" customHeight="1" x14ac:dyDescent="0.25">
      <c r="A57" s="100">
        <v>50</v>
      </c>
      <c r="B57" s="108" t="s">
        <v>47</v>
      </c>
      <c r="C57" s="109" t="s">
        <v>13</v>
      </c>
      <c r="D57" s="116" t="s">
        <v>93</v>
      </c>
      <c r="E57" s="116" t="s">
        <v>93</v>
      </c>
      <c r="F57" s="116" t="s">
        <v>93</v>
      </c>
      <c r="G57" s="116" t="s">
        <v>93</v>
      </c>
      <c r="H57" s="116" t="s">
        <v>93</v>
      </c>
      <c r="I57" s="116" t="s">
        <v>93</v>
      </c>
      <c r="J57" s="116" t="s">
        <v>93</v>
      </c>
      <c r="K57" s="116" t="s">
        <v>93</v>
      </c>
      <c r="L57" s="116" t="s">
        <v>93</v>
      </c>
      <c r="M57" s="116" t="s">
        <v>93</v>
      </c>
      <c r="N57" s="116" t="s">
        <v>93</v>
      </c>
      <c r="O57" s="116" t="s">
        <v>93</v>
      </c>
      <c r="P57" s="75">
        <f t="shared" si="0"/>
        <v>0</v>
      </c>
      <c r="Q57" s="111">
        <v>50</v>
      </c>
      <c r="R57" s="112" t="s">
        <v>47</v>
      </c>
      <c r="S57" s="115" t="s">
        <v>13</v>
      </c>
    </row>
    <row r="58" spans="1:19" ht="15" customHeight="1" thickBot="1" x14ac:dyDescent="0.3">
      <c r="A58" s="100">
        <v>51</v>
      </c>
      <c r="B58" s="118" t="s">
        <v>48</v>
      </c>
      <c r="C58" s="119" t="s">
        <v>13</v>
      </c>
      <c r="D58" s="116" t="s">
        <v>94</v>
      </c>
      <c r="E58" s="116" t="s">
        <v>94</v>
      </c>
      <c r="F58" s="116" t="s">
        <v>93</v>
      </c>
      <c r="G58" s="116">
        <v>6.0000000000000001E-3</v>
      </c>
      <c r="H58" s="116">
        <v>1.428571428E-2</v>
      </c>
      <c r="I58" s="116">
        <v>7.0423728899999998E-3</v>
      </c>
      <c r="J58" s="116">
        <v>4.0000000000000001E-3</v>
      </c>
      <c r="K58" s="116">
        <v>8.0000000000000002E-3</v>
      </c>
      <c r="L58" s="116" t="s">
        <v>93</v>
      </c>
      <c r="M58" s="116">
        <v>8.0000000000000002E-3</v>
      </c>
      <c r="N58" s="116" t="s">
        <v>94</v>
      </c>
      <c r="O58" s="116" t="s">
        <v>94</v>
      </c>
      <c r="P58" s="75">
        <f t="shared" si="0"/>
        <v>0</v>
      </c>
      <c r="Q58" s="120">
        <v>51</v>
      </c>
      <c r="R58" s="121" t="s">
        <v>48</v>
      </c>
      <c r="S58" s="116" t="s">
        <v>13</v>
      </c>
    </row>
    <row r="59" spans="1:19" ht="15" customHeight="1" x14ac:dyDescent="0.3">
      <c r="A59" s="122">
        <v>52</v>
      </c>
      <c r="B59" s="123" t="s">
        <v>49</v>
      </c>
      <c r="C59" s="124" t="s">
        <v>13</v>
      </c>
      <c r="D59" s="159" t="s">
        <v>93</v>
      </c>
      <c r="E59" s="159" t="s">
        <v>93</v>
      </c>
      <c r="F59" s="159" t="s">
        <v>94</v>
      </c>
      <c r="G59" s="159" t="s">
        <v>93</v>
      </c>
      <c r="H59" s="159" t="s">
        <v>93</v>
      </c>
      <c r="I59" s="159" t="s">
        <v>93</v>
      </c>
      <c r="J59" s="159" t="s">
        <v>93</v>
      </c>
      <c r="K59" s="159" t="s">
        <v>94</v>
      </c>
      <c r="L59" s="159" t="s">
        <v>93</v>
      </c>
      <c r="M59" s="159" t="s">
        <v>93</v>
      </c>
      <c r="N59" s="159" t="s">
        <v>93</v>
      </c>
      <c r="O59" s="159" t="s">
        <v>93</v>
      </c>
      <c r="P59" s="75">
        <f t="shared" si="0"/>
        <v>0</v>
      </c>
      <c r="Q59" s="125">
        <v>52</v>
      </c>
      <c r="R59" s="126" t="s">
        <v>49</v>
      </c>
      <c r="S59" s="127" t="s">
        <v>13</v>
      </c>
    </row>
    <row r="60" spans="1:19" ht="15" customHeight="1" x14ac:dyDescent="0.3">
      <c r="A60" s="122">
        <v>53</v>
      </c>
      <c r="B60" s="123" t="s">
        <v>50</v>
      </c>
      <c r="C60" s="124" t="s">
        <v>13</v>
      </c>
      <c r="D60" s="159" t="s">
        <v>93</v>
      </c>
      <c r="E60" s="159" t="s">
        <v>93</v>
      </c>
      <c r="F60" s="159" t="s">
        <v>93</v>
      </c>
      <c r="G60" s="159" t="s">
        <v>93</v>
      </c>
      <c r="H60" s="159" t="s">
        <v>93</v>
      </c>
      <c r="I60" s="159" t="s">
        <v>93</v>
      </c>
      <c r="J60" s="159" t="s">
        <v>93</v>
      </c>
      <c r="K60" s="159" t="s">
        <v>93</v>
      </c>
      <c r="L60" s="159" t="s">
        <v>93</v>
      </c>
      <c r="M60" s="159" t="s">
        <v>93</v>
      </c>
      <c r="N60" s="159" t="s">
        <v>93</v>
      </c>
      <c r="O60" s="159" t="s">
        <v>93</v>
      </c>
      <c r="P60" s="75">
        <f t="shared" si="0"/>
        <v>0</v>
      </c>
      <c r="Q60" s="128">
        <v>53</v>
      </c>
      <c r="R60" s="129" t="s">
        <v>50</v>
      </c>
      <c r="S60" s="127" t="s">
        <v>13</v>
      </c>
    </row>
    <row r="61" spans="1:19" ht="15" customHeight="1" x14ac:dyDescent="0.3">
      <c r="A61" s="122">
        <v>54</v>
      </c>
      <c r="B61" s="123" t="s">
        <v>51</v>
      </c>
      <c r="C61" s="124" t="s">
        <v>13</v>
      </c>
      <c r="D61" s="159" t="s">
        <v>93</v>
      </c>
      <c r="E61" s="159" t="s">
        <v>93</v>
      </c>
      <c r="F61" s="159" t="s">
        <v>93</v>
      </c>
      <c r="G61" s="159" t="s">
        <v>93</v>
      </c>
      <c r="H61" s="159" t="s">
        <v>93</v>
      </c>
      <c r="I61" s="159" t="s">
        <v>93</v>
      </c>
      <c r="J61" s="159" t="s">
        <v>93</v>
      </c>
      <c r="K61" s="159" t="s">
        <v>93</v>
      </c>
      <c r="L61" s="159" t="s">
        <v>93</v>
      </c>
      <c r="M61" s="159" t="s">
        <v>93</v>
      </c>
      <c r="N61" s="159" t="s">
        <v>93</v>
      </c>
      <c r="O61" s="159" t="s">
        <v>93</v>
      </c>
      <c r="P61" s="75">
        <f t="shared" si="0"/>
        <v>0</v>
      </c>
      <c r="Q61" s="128">
        <v>54</v>
      </c>
      <c r="R61" s="129" t="s">
        <v>51</v>
      </c>
      <c r="S61" s="127" t="s">
        <v>13</v>
      </c>
    </row>
    <row r="62" spans="1:19" ht="15" customHeight="1" x14ac:dyDescent="0.3">
      <c r="A62" s="122">
        <v>55</v>
      </c>
      <c r="B62" s="123" t="s">
        <v>52</v>
      </c>
      <c r="C62" s="124" t="s">
        <v>13</v>
      </c>
      <c r="D62" s="159" t="s">
        <v>93</v>
      </c>
      <c r="E62" s="159" t="s">
        <v>93</v>
      </c>
      <c r="F62" s="159" t="s">
        <v>93</v>
      </c>
      <c r="G62" s="159" t="s">
        <v>93</v>
      </c>
      <c r="H62" s="159" t="s">
        <v>93</v>
      </c>
      <c r="I62" s="159" t="s">
        <v>93</v>
      </c>
      <c r="J62" s="159" t="s">
        <v>93</v>
      </c>
      <c r="K62" s="159" t="s">
        <v>93</v>
      </c>
      <c r="L62" s="159" t="s">
        <v>93</v>
      </c>
      <c r="M62" s="159" t="s">
        <v>93</v>
      </c>
      <c r="N62" s="159" t="s">
        <v>93</v>
      </c>
      <c r="O62" s="159" t="s">
        <v>93</v>
      </c>
      <c r="P62" s="75">
        <f t="shared" si="0"/>
        <v>0</v>
      </c>
      <c r="Q62" s="128">
        <v>55</v>
      </c>
      <c r="R62" s="129" t="s">
        <v>52</v>
      </c>
      <c r="S62" s="127" t="s">
        <v>13</v>
      </c>
    </row>
    <row r="63" spans="1:19" ht="15" customHeight="1" x14ac:dyDescent="0.3">
      <c r="A63" s="122">
        <v>56</v>
      </c>
      <c r="B63" s="123" t="s">
        <v>53</v>
      </c>
      <c r="C63" s="124" t="s">
        <v>13</v>
      </c>
      <c r="D63" s="159" t="s">
        <v>93</v>
      </c>
      <c r="E63" s="159" t="s">
        <v>93</v>
      </c>
      <c r="F63" s="159" t="s">
        <v>93</v>
      </c>
      <c r="G63" s="159" t="s">
        <v>93</v>
      </c>
      <c r="H63" s="159" t="s">
        <v>93</v>
      </c>
      <c r="I63" s="159" t="s">
        <v>93</v>
      </c>
      <c r="J63" s="159" t="s">
        <v>93</v>
      </c>
      <c r="K63" s="159" t="s">
        <v>93</v>
      </c>
      <c r="L63" s="159" t="s">
        <v>93</v>
      </c>
      <c r="M63" s="159" t="s">
        <v>93</v>
      </c>
      <c r="N63" s="159" t="s">
        <v>93</v>
      </c>
      <c r="O63" s="159" t="s">
        <v>93</v>
      </c>
      <c r="P63" s="75">
        <f t="shared" si="0"/>
        <v>0</v>
      </c>
      <c r="Q63" s="128">
        <v>56</v>
      </c>
      <c r="R63" s="129" t="s">
        <v>53</v>
      </c>
      <c r="S63" s="127" t="s">
        <v>13</v>
      </c>
    </row>
    <row r="64" spans="1:19" ht="15" customHeight="1" x14ac:dyDescent="0.3">
      <c r="A64" s="122">
        <v>57</v>
      </c>
      <c r="B64" s="123" t="s">
        <v>54</v>
      </c>
      <c r="C64" s="124" t="s">
        <v>13</v>
      </c>
      <c r="D64" s="159" t="s">
        <v>93</v>
      </c>
      <c r="E64" s="159" t="s">
        <v>93</v>
      </c>
      <c r="F64" s="159" t="s">
        <v>93</v>
      </c>
      <c r="G64" s="159" t="s">
        <v>93</v>
      </c>
      <c r="H64" s="159" t="s">
        <v>93</v>
      </c>
      <c r="I64" s="159" t="s">
        <v>93</v>
      </c>
      <c r="J64" s="159" t="s">
        <v>93</v>
      </c>
      <c r="K64" s="159" t="s">
        <v>93</v>
      </c>
      <c r="L64" s="159" t="s">
        <v>93</v>
      </c>
      <c r="M64" s="159" t="s">
        <v>93</v>
      </c>
      <c r="N64" s="159" t="s">
        <v>93</v>
      </c>
      <c r="O64" s="159" t="s">
        <v>93</v>
      </c>
      <c r="P64" s="75">
        <f t="shared" si="0"/>
        <v>0</v>
      </c>
      <c r="Q64" s="128">
        <v>57</v>
      </c>
      <c r="R64" s="129" t="s">
        <v>54</v>
      </c>
      <c r="S64" s="127" t="s">
        <v>13</v>
      </c>
    </row>
    <row r="65" spans="1:19" ht="15" customHeight="1" x14ac:dyDescent="0.3">
      <c r="A65" s="122">
        <v>58</v>
      </c>
      <c r="B65" s="123" t="s">
        <v>55</v>
      </c>
      <c r="C65" s="124" t="s">
        <v>13</v>
      </c>
      <c r="D65" s="159" t="s">
        <v>93</v>
      </c>
      <c r="E65" s="159" t="s">
        <v>93</v>
      </c>
      <c r="F65" s="159" t="s">
        <v>93</v>
      </c>
      <c r="G65" s="159" t="s">
        <v>93</v>
      </c>
      <c r="H65" s="159" t="s">
        <v>93</v>
      </c>
      <c r="I65" s="159" t="s">
        <v>93</v>
      </c>
      <c r="J65" s="159" t="s">
        <v>93</v>
      </c>
      <c r="K65" s="159" t="s">
        <v>93</v>
      </c>
      <c r="L65" s="159" t="s">
        <v>93</v>
      </c>
      <c r="M65" s="159" t="s">
        <v>93</v>
      </c>
      <c r="N65" s="159" t="s">
        <v>93</v>
      </c>
      <c r="O65" s="159" t="s">
        <v>93</v>
      </c>
      <c r="P65" s="75">
        <f t="shared" si="0"/>
        <v>0</v>
      </c>
      <c r="Q65" s="128">
        <v>58</v>
      </c>
      <c r="R65" s="129" t="s">
        <v>55</v>
      </c>
      <c r="S65" s="127" t="s">
        <v>13</v>
      </c>
    </row>
    <row r="66" spans="1:19" ht="15" customHeight="1" x14ac:dyDescent="0.3">
      <c r="A66" s="122">
        <v>59</v>
      </c>
      <c r="B66" s="123" t="s">
        <v>56</v>
      </c>
      <c r="C66" s="124" t="s">
        <v>13</v>
      </c>
      <c r="D66" s="159" t="s">
        <v>94</v>
      </c>
      <c r="E66" s="159" t="s">
        <v>94</v>
      </c>
      <c r="F66" s="159" t="s">
        <v>94</v>
      </c>
      <c r="G66" s="159" t="s">
        <v>94</v>
      </c>
      <c r="H66" s="159" t="s">
        <v>94</v>
      </c>
      <c r="I66" s="159" t="s">
        <v>94</v>
      </c>
      <c r="J66" s="159" t="s">
        <v>94</v>
      </c>
      <c r="K66" s="159" t="s">
        <v>94</v>
      </c>
      <c r="L66" s="159" t="s">
        <v>94</v>
      </c>
      <c r="M66" s="159" t="s">
        <v>94</v>
      </c>
      <c r="N66" s="159" t="s">
        <v>94</v>
      </c>
      <c r="O66" s="159" t="s">
        <v>94</v>
      </c>
      <c r="P66" s="75">
        <f t="shared" si="0"/>
        <v>0</v>
      </c>
      <c r="Q66" s="128">
        <v>59</v>
      </c>
      <c r="R66" s="129" t="s">
        <v>56</v>
      </c>
      <c r="S66" s="127" t="s">
        <v>13</v>
      </c>
    </row>
    <row r="67" spans="1:19" ht="15" customHeight="1" x14ac:dyDescent="0.3">
      <c r="A67" s="122">
        <v>60</v>
      </c>
      <c r="B67" s="123" t="s">
        <v>57</v>
      </c>
      <c r="C67" s="124" t="s">
        <v>13</v>
      </c>
      <c r="D67" s="159" t="s">
        <v>94</v>
      </c>
      <c r="E67" s="159" t="s">
        <v>94</v>
      </c>
      <c r="F67" s="159" t="s">
        <v>94</v>
      </c>
      <c r="G67" s="159" t="s">
        <v>94</v>
      </c>
      <c r="H67" s="159" t="s">
        <v>94</v>
      </c>
      <c r="I67" s="159" t="s">
        <v>94</v>
      </c>
      <c r="J67" s="159" t="s">
        <v>94</v>
      </c>
      <c r="K67" s="159" t="s">
        <v>94</v>
      </c>
      <c r="L67" s="159" t="s">
        <v>94</v>
      </c>
      <c r="M67" s="159" t="s">
        <v>94</v>
      </c>
      <c r="N67" s="159" t="s">
        <v>94</v>
      </c>
      <c r="O67" s="159" t="s">
        <v>94</v>
      </c>
      <c r="P67" s="75">
        <f t="shared" si="0"/>
        <v>0</v>
      </c>
      <c r="Q67" s="128">
        <v>60</v>
      </c>
      <c r="R67" s="129" t="s">
        <v>57</v>
      </c>
      <c r="S67" s="127" t="s">
        <v>13</v>
      </c>
    </row>
    <row r="68" spans="1:19" ht="15" customHeight="1" x14ac:dyDescent="0.3">
      <c r="A68" s="122">
        <v>61</v>
      </c>
      <c r="B68" s="123" t="s">
        <v>58</v>
      </c>
      <c r="C68" s="124" t="s">
        <v>13</v>
      </c>
      <c r="D68" s="159" t="s">
        <v>93</v>
      </c>
      <c r="E68" s="159" t="s">
        <v>93</v>
      </c>
      <c r="F68" s="159" t="s">
        <v>93</v>
      </c>
      <c r="G68" s="159" t="s">
        <v>93</v>
      </c>
      <c r="H68" s="159" t="s">
        <v>93</v>
      </c>
      <c r="I68" s="159" t="s">
        <v>93</v>
      </c>
      <c r="J68" s="159" t="s">
        <v>93</v>
      </c>
      <c r="K68" s="159" t="s">
        <v>93</v>
      </c>
      <c r="L68" s="159" t="s">
        <v>93</v>
      </c>
      <c r="M68" s="159" t="s">
        <v>93</v>
      </c>
      <c r="N68" s="159" t="s">
        <v>93</v>
      </c>
      <c r="O68" s="159" t="s">
        <v>93</v>
      </c>
      <c r="P68" s="75">
        <f t="shared" si="0"/>
        <v>0</v>
      </c>
      <c r="Q68" s="128">
        <v>61</v>
      </c>
      <c r="R68" s="129" t="s">
        <v>58</v>
      </c>
      <c r="S68" s="127" t="s">
        <v>13</v>
      </c>
    </row>
    <row r="69" spans="1:19" ht="15" customHeight="1" x14ac:dyDescent="0.3">
      <c r="A69" s="122">
        <v>62</v>
      </c>
      <c r="B69" s="123" t="s">
        <v>59</v>
      </c>
      <c r="C69" s="124" t="s">
        <v>13</v>
      </c>
      <c r="D69" s="159" t="s">
        <v>94</v>
      </c>
      <c r="E69" s="159" t="s">
        <v>94</v>
      </c>
      <c r="F69" s="159" t="s">
        <v>94</v>
      </c>
      <c r="G69" s="159" t="s">
        <v>94</v>
      </c>
      <c r="H69" s="159" t="s">
        <v>94</v>
      </c>
      <c r="I69" s="159" t="s">
        <v>94</v>
      </c>
      <c r="J69" s="159" t="s">
        <v>94</v>
      </c>
      <c r="K69" s="159" t="s">
        <v>94</v>
      </c>
      <c r="L69" s="159" t="s">
        <v>94</v>
      </c>
      <c r="M69" s="159" t="s">
        <v>94</v>
      </c>
      <c r="N69" s="159" t="s">
        <v>94</v>
      </c>
      <c r="O69" s="159" t="s">
        <v>94</v>
      </c>
      <c r="P69" s="75">
        <f t="shared" si="0"/>
        <v>0</v>
      </c>
      <c r="Q69" s="128">
        <v>62</v>
      </c>
      <c r="R69" s="129" t="s">
        <v>59</v>
      </c>
      <c r="S69" s="127" t="s">
        <v>13</v>
      </c>
    </row>
    <row r="70" spans="1:19" ht="15" customHeight="1" x14ac:dyDescent="0.3">
      <c r="A70" s="122">
        <v>63</v>
      </c>
      <c r="B70" s="123" t="s">
        <v>60</v>
      </c>
      <c r="C70" s="124" t="s">
        <v>13</v>
      </c>
      <c r="D70" s="159" t="s">
        <v>93</v>
      </c>
      <c r="E70" s="159" t="s">
        <v>93</v>
      </c>
      <c r="F70" s="159" t="s">
        <v>94</v>
      </c>
      <c r="G70" s="159" t="s">
        <v>93</v>
      </c>
      <c r="H70" s="159" t="s">
        <v>93</v>
      </c>
      <c r="I70" s="159" t="s">
        <v>93</v>
      </c>
      <c r="J70" s="159" t="s">
        <v>93</v>
      </c>
      <c r="K70" s="159" t="s">
        <v>93</v>
      </c>
      <c r="L70" s="159" t="s">
        <v>93</v>
      </c>
      <c r="M70" s="159" t="s">
        <v>93</v>
      </c>
      <c r="N70" s="159" t="s">
        <v>93</v>
      </c>
      <c r="O70" s="159" t="s">
        <v>93</v>
      </c>
      <c r="P70" s="75">
        <f t="shared" si="0"/>
        <v>0</v>
      </c>
      <c r="Q70" s="128">
        <v>63</v>
      </c>
      <c r="R70" s="129" t="s">
        <v>60</v>
      </c>
      <c r="S70" s="127" t="s">
        <v>13</v>
      </c>
    </row>
    <row r="71" spans="1:19" ht="15" customHeight="1" x14ac:dyDescent="0.3">
      <c r="A71" s="122">
        <v>64</v>
      </c>
      <c r="B71" s="123" t="s">
        <v>61</v>
      </c>
      <c r="C71" s="124" t="s">
        <v>13</v>
      </c>
      <c r="D71" s="159" t="s">
        <v>94</v>
      </c>
      <c r="E71" s="159" t="s">
        <v>94</v>
      </c>
      <c r="F71" s="159" t="s">
        <v>94</v>
      </c>
      <c r="G71" s="159" t="s">
        <v>94</v>
      </c>
      <c r="H71" s="159" t="s">
        <v>94</v>
      </c>
      <c r="I71" s="159" t="s">
        <v>94</v>
      </c>
      <c r="J71" s="159" t="s">
        <v>94</v>
      </c>
      <c r="K71" s="159" t="s">
        <v>94</v>
      </c>
      <c r="L71" s="159" t="s">
        <v>94</v>
      </c>
      <c r="M71" s="159" t="s">
        <v>94</v>
      </c>
      <c r="N71" s="159" t="s">
        <v>94</v>
      </c>
      <c r="O71" s="159" t="s">
        <v>94</v>
      </c>
      <c r="P71" s="75">
        <f t="shared" si="0"/>
        <v>0</v>
      </c>
      <c r="Q71" s="128">
        <v>64</v>
      </c>
      <c r="R71" s="129" t="s">
        <v>61</v>
      </c>
      <c r="S71" s="127" t="s">
        <v>13</v>
      </c>
    </row>
    <row r="72" spans="1:19" ht="15" customHeight="1" x14ac:dyDescent="0.3">
      <c r="A72" s="122">
        <v>65</v>
      </c>
      <c r="B72" s="123" t="s">
        <v>62</v>
      </c>
      <c r="C72" s="124" t="s">
        <v>13</v>
      </c>
      <c r="D72" s="159" t="s">
        <v>94</v>
      </c>
      <c r="E72" s="159" t="s">
        <v>94</v>
      </c>
      <c r="F72" s="159" t="s">
        <v>94</v>
      </c>
      <c r="G72" s="159" t="s">
        <v>94</v>
      </c>
      <c r="H72" s="159" t="s">
        <v>94</v>
      </c>
      <c r="I72" s="159" t="s">
        <v>94</v>
      </c>
      <c r="J72" s="159" t="s">
        <v>94</v>
      </c>
      <c r="K72" s="159" t="s">
        <v>94</v>
      </c>
      <c r="L72" s="159" t="s">
        <v>94</v>
      </c>
      <c r="M72" s="159" t="s">
        <v>94</v>
      </c>
      <c r="N72" s="159" t="s">
        <v>94</v>
      </c>
      <c r="O72" s="159" t="s">
        <v>94</v>
      </c>
      <c r="P72" s="75">
        <f t="shared" si="0"/>
        <v>0</v>
      </c>
      <c r="Q72" s="128">
        <v>65</v>
      </c>
      <c r="R72" s="129" t="s">
        <v>62</v>
      </c>
      <c r="S72" s="127" t="s">
        <v>13</v>
      </c>
    </row>
    <row r="73" spans="1:19" ht="15" customHeight="1" x14ac:dyDescent="0.3">
      <c r="A73" s="122">
        <v>66</v>
      </c>
      <c r="B73" s="123" t="s">
        <v>63</v>
      </c>
      <c r="C73" s="124" t="s">
        <v>13</v>
      </c>
      <c r="D73" s="159" t="s">
        <v>94</v>
      </c>
      <c r="E73" s="159" t="s">
        <v>94</v>
      </c>
      <c r="F73" s="159" t="s">
        <v>94</v>
      </c>
      <c r="G73" s="159" t="s">
        <v>94</v>
      </c>
      <c r="H73" s="159" t="s">
        <v>94</v>
      </c>
      <c r="I73" s="159" t="s">
        <v>94</v>
      </c>
      <c r="J73" s="159" t="s">
        <v>94</v>
      </c>
      <c r="K73" s="159" t="s">
        <v>94</v>
      </c>
      <c r="L73" s="159" t="s">
        <v>94</v>
      </c>
      <c r="M73" s="159" t="s">
        <v>94</v>
      </c>
      <c r="N73" s="159" t="s">
        <v>94</v>
      </c>
      <c r="O73" s="159" t="s">
        <v>94</v>
      </c>
      <c r="P73" s="75">
        <f t="shared" ref="P73:P97" si="1">Q73-A73</f>
        <v>0</v>
      </c>
      <c r="Q73" s="128">
        <v>66</v>
      </c>
      <c r="R73" s="129" t="s">
        <v>63</v>
      </c>
      <c r="S73" s="127" t="s">
        <v>13</v>
      </c>
    </row>
    <row r="74" spans="1:19" ht="15" customHeight="1" x14ac:dyDescent="0.3">
      <c r="A74" s="122">
        <v>67</v>
      </c>
      <c r="B74" s="123" t="s">
        <v>64</v>
      </c>
      <c r="C74" s="124" t="s">
        <v>13</v>
      </c>
      <c r="D74" s="159" t="s">
        <v>94</v>
      </c>
      <c r="E74" s="159" t="s">
        <v>94</v>
      </c>
      <c r="F74" s="159" t="s">
        <v>94</v>
      </c>
      <c r="G74" s="159" t="s">
        <v>94</v>
      </c>
      <c r="H74" s="159" t="s">
        <v>94</v>
      </c>
      <c r="I74" s="159" t="s">
        <v>94</v>
      </c>
      <c r="J74" s="159" t="s">
        <v>94</v>
      </c>
      <c r="K74" s="159" t="s">
        <v>94</v>
      </c>
      <c r="L74" s="159" t="s">
        <v>94</v>
      </c>
      <c r="M74" s="159" t="s">
        <v>94</v>
      </c>
      <c r="N74" s="159" t="s">
        <v>94</v>
      </c>
      <c r="O74" s="159" t="s">
        <v>94</v>
      </c>
      <c r="P74" s="75">
        <f t="shared" si="1"/>
        <v>0</v>
      </c>
      <c r="Q74" s="128">
        <v>67</v>
      </c>
      <c r="R74" s="129" t="s">
        <v>64</v>
      </c>
      <c r="S74" s="127" t="s">
        <v>13</v>
      </c>
    </row>
    <row r="75" spans="1:19" ht="15" customHeight="1" x14ac:dyDescent="0.3">
      <c r="A75" s="122">
        <v>68</v>
      </c>
      <c r="B75" s="123" t="s">
        <v>65</v>
      </c>
      <c r="C75" s="124" t="s">
        <v>13</v>
      </c>
      <c r="D75" s="159" t="s">
        <v>93</v>
      </c>
      <c r="E75" s="159" t="s">
        <v>93</v>
      </c>
      <c r="F75" s="159" t="s">
        <v>93</v>
      </c>
      <c r="G75" s="159" t="s">
        <v>93</v>
      </c>
      <c r="H75" s="159" t="s">
        <v>93</v>
      </c>
      <c r="I75" s="159" t="s">
        <v>93</v>
      </c>
      <c r="J75" s="159" t="s">
        <v>93</v>
      </c>
      <c r="K75" s="159" t="s">
        <v>93</v>
      </c>
      <c r="L75" s="159" t="s">
        <v>93</v>
      </c>
      <c r="M75" s="159" t="s">
        <v>93</v>
      </c>
      <c r="N75" s="159" t="s">
        <v>93</v>
      </c>
      <c r="O75" s="159" t="s">
        <v>93</v>
      </c>
      <c r="P75" s="75">
        <f t="shared" si="1"/>
        <v>0</v>
      </c>
      <c r="Q75" s="128">
        <v>68</v>
      </c>
      <c r="R75" s="129" t="s">
        <v>65</v>
      </c>
      <c r="S75" s="127" t="s">
        <v>13</v>
      </c>
    </row>
    <row r="76" spans="1:19" ht="15" customHeight="1" x14ac:dyDescent="0.3">
      <c r="A76" s="122">
        <v>69</v>
      </c>
      <c r="B76" s="123" t="s">
        <v>66</v>
      </c>
      <c r="C76" s="124" t="s">
        <v>13</v>
      </c>
      <c r="D76" s="159" t="s">
        <v>93</v>
      </c>
      <c r="E76" s="159" t="s">
        <v>93</v>
      </c>
      <c r="F76" s="159" t="s">
        <v>94</v>
      </c>
      <c r="G76" s="159" t="s">
        <v>93</v>
      </c>
      <c r="H76" s="159" t="s">
        <v>93</v>
      </c>
      <c r="I76" s="159" t="s">
        <v>93</v>
      </c>
      <c r="J76" s="159" t="s">
        <v>93</v>
      </c>
      <c r="K76" s="159" t="s">
        <v>93</v>
      </c>
      <c r="L76" s="159" t="s">
        <v>93</v>
      </c>
      <c r="M76" s="159" t="s">
        <v>93</v>
      </c>
      <c r="N76" s="159" t="s">
        <v>93</v>
      </c>
      <c r="O76" s="159" t="s">
        <v>93</v>
      </c>
      <c r="P76" s="75">
        <f t="shared" si="1"/>
        <v>0</v>
      </c>
      <c r="Q76" s="128">
        <v>69</v>
      </c>
      <c r="R76" s="129" t="s">
        <v>66</v>
      </c>
      <c r="S76" s="127" t="s">
        <v>13</v>
      </c>
    </row>
    <row r="77" spans="1:19" ht="15" customHeight="1" x14ac:dyDescent="0.3">
      <c r="A77" s="122">
        <v>70</v>
      </c>
      <c r="B77" s="123" t="s">
        <v>67</v>
      </c>
      <c r="C77" s="124" t="s">
        <v>13</v>
      </c>
      <c r="D77" s="159" t="s">
        <v>94</v>
      </c>
      <c r="E77" s="159" t="s">
        <v>94</v>
      </c>
      <c r="F77" s="159" t="s">
        <v>94</v>
      </c>
      <c r="G77" s="159" t="s">
        <v>94</v>
      </c>
      <c r="H77" s="159" t="s">
        <v>94</v>
      </c>
      <c r="I77" s="159" t="s">
        <v>94</v>
      </c>
      <c r="J77" s="159" t="s">
        <v>94</v>
      </c>
      <c r="K77" s="159" t="s">
        <v>94</v>
      </c>
      <c r="L77" s="159" t="s">
        <v>94</v>
      </c>
      <c r="M77" s="159" t="s">
        <v>94</v>
      </c>
      <c r="N77" s="159" t="s">
        <v>94</v>
      </c>
      <c r="O77" s="159" t="s">
        <v>94</v>
      </c>
      <c r="P77" s="75">
        <f t="shared" si="1"/>
        <v>0</v>
      </c>
      <c r="Q77" s="128">
        <v>70</v>
      </c>
      <c r="R77" s="129" t="s">
        <v>67</v>
      </c>
      <c r="S77" s="127" t="s">
        <v>13</v>
      </c>
    </row>
    <row r="78" spans="1:19" ht="15" customHeight="1" x14ac:dyDescent="0.25">
      <c r="A78" s="101">
        <v>71</v>
      </c>
      <c r="B78" s="102" t="s">
        <v>68</v>
      </c>
      <c r="C78" s="103" t="s">
        <v>69</v>
      </c>
      <c r="D78" s="130">
        <v>5200</v>
      </c>
      <c r="E78" s="130">
        <v>3500</v>
      </c>
      <c r="F78" s="130">
        <v>2663</v>
      </c>
      <c r="G78" s="130">
        <v>4100</v>
      </c>
      <c r="H78" s="130">
        <v>5175</v>
      </c>
      <c r="I78" s="130">
        <v>2838</v>
      </c>
      <c r="J78" s="130">
        <v>3075</v>
      </c>
      <c r="K78" s="130">
        <v>6300</v>
      </c>
      <c r="L78" s="130">
        <v>4120</v>
      </c>
      <c r="M78" s="130">
        <v>3018</v>
      </c>
      <c r="N78" s="130">
        <v>15000</v>
      </c>
      <c r="O78" s="130">
        <v>12625</v>
      </c>
      <c r="P78" s="75">
        <f t="shared" si="1"/>
        <v>0</v>
      </c>
      <c r="Q78" s="131">
        <v>71</v>
      </c>
      <c r="R78" s="132" t="s">
        <v>68</v>
      </c>
      <c r="S78" s="133" t="s">
        <v>69</v>
      </c>
    </row>
    <row r="79" spans="1:19" ht="15.75" customHeight="1" x14ac:dyDescent="0.25">
      <c r="A79" s="101">
        <v>72</v>
      </c>
      <c r="B79" s="102" t="s">
        <v>70</v>
      </c>
      <c r="C79" s="103" t="s">
        <v>69</v>
      </c>
      <c r="D79" s="130">
        <v>4800</v>
      </c>
      <c r="E79" s="130">
        <v>3900</v>
      </c>
      <c r="F79" s="130">
        <v>720</v>
      </c>
      <c r="G79" s="130">
        <v>3100</v>
      </c>
      <c r="H79" s="130">
        <v>1400</v>
      </c>
      <c r="I79" s="130">
        <v>5100</v>
      </c>
      <c r="J79" s="130">
        <v>830</v>
      </c>
      <c r="K79" s="130">
        <v>2000</v>
      </c>
      <c r="L79" s="130">
        <v>5950</v>
      </c>
      <c r="M79" s="130">
        <v>1800</v>
      </c>
      <c r="N79" s="130">
        <v>1600</v>
      </c>
      <c r="O79" s="130">
        <v>1200</v>
      </c>
      <c r="P79" s="75">
        <f t="shared" si="1"/>
        <v>0</v>
      </c>
      <c r="Q79" s="131">
        <v>72</v>
      </c>
      <c r="R79" s="132" t="s">
        <v>70</v>
      </c>
      <c r="S79" s="133" t="s">
        <v>69</v>
      </c>
    </row>
    <row r="80" spans="1:19" ht="13.5" customHeight="1" x14ac:dyDescent="0.25">
      <c r="A80" s="101">
        <v>73</v>
      </c>
      <c r="B80" s="102" t="s">
        <v>71</v>
      </c>
      <c r="C80" s="104" t="s">
        <v>72</v>
      </c>
      <c r="D80" s="130">
        <v>9800</v>
      </c>
      <c r="E80" s="130">
        <v>7133</v>
      </c>
      <c r="F80" s="130">
        <v>10000</v>
      </c>
      <c r="G80" s="130">
        <v>4450</v>
      </c>
      <c r="H80" s="130">
        <v>9025</v>
      </c>
      <c r="I80" s="130">
        <v>4450</v>
      </c>
      <c r="J80" s="130">
        <v>3625</v>
      </c>
      <c r="K80" s="130">
        <v>3540</v>
      </c>
      <c r="L80" s="130">
        <v>7200</v>
      </c>
      <c r="M80" s="130">
        <v>5225</v>
      </c>
      <c r="N80" s="130">
        <v>8425</v>
      </c>
      <c r="O80" s="130">
        <v>3300</v>
      </c>
      <c r="P80" s="75">
        <f t="shared" si="1"/>
        <v>0</v>
      </c>
      <c r="Q80" s="131">
        <v>73</v>
      </c>
      <c r="R80" s="132" t="s">
        <v>71</v>
      </c>
      <c r="S80" s="133" t="s">
        <v>72</v>
      </c>
    </row>
    <row r="81" spans="1:30" ht="14.25" customHeight="1" x14ac:dyDescent="0.25">
      <c r="A81" s="101">
        <v>74</v>
      </c>
      <c r="B81" s="102" t="s">
        <v>73</v>
      </c>
      <c r="C81" s="104" t="s">
        <v>72</v>
      </c>
      <c r="D81" s="130">
        <v>1633</v>
      </c>
      <c r="E81" s="130">
        <v>1200</v>
      </c>
      <c r="F81" s="130">
        <v>1700</v>
      </c>
      <c r="G81" s="130">
        <v>1550</v>
      </c>
      <c r="H81" s="130">
        <v>2250</v>
      </c>
      <c r="I81" s="130">
        <v>1900</v>
      </c>
      <c r="J81" s="130">
        <v>1125</v>
      </c>
      <c r="K81" s="130">
        <v>1540</v>
      </c>
      <c r="L81" s="130">
        <v>2021</v>
      </c>
      <c r="M81" s="130">
        <v>1648</v>
      </c>
      <c r="N81" s="130">
        <v>2050</v>
      </c>
      <c r="O81" s="130">
        <v>700</v>
      </c>
      <c r="P81" s="75">
        <f t="shared" si="1"/>
        <v>0</v>
      </c>
      <c r="Q81" s="131">
        <v>74</v>
      </c>
      <c r="R81" s="132" t="s">
        <v>73</v>
      </c>
      <c r="S81" s="133" t="s">
        <v>72</v>
      </c>
    </row>
    <row r="82" spans="1:30" ht="12" customHeight="1" x14ac:dyDescent="0.25">
      <c r="A82" s="101">
        <v>75</v>
      </c>
      <c r="B82" s="102" t="s">
        <v>74</v>
      </c>
      <c r="C82" s="104" t="s">
        <v>72</v>
      </c>
      <c r="D82" s="134"/>
      <c r="E82" s="134">
        <v>97</v>
      </c>
      <c r="F82" s="134"/>
      <c r="G82" s="134"/>
      <c r="H82" s="134"/>
      <c r="I82" s="134"/>
      <c r="J82" s="134"/>
      <c r="K82" s="134"/>
      <c r="L82" s="134"/>
      <c r="M82" s="134"/>
      <c r="N82" s="134"/>
      <c r="O82" s="134"/>
      <c r="P82" s="75">
        <f t="shared" si="1"/>
        <v>0</v>
      </c>
      <c r="Q82" s="135">
        <v>75</v>
      </c>
      <c r="R82" s="136" t="s">
        <v>74</v>
      </c>
      <c r="S82" s="137" t="s">
        <v>72</v>
      </c>
    </row>
    <row r="83" spans="1:30" ht="17.25" customHeight="1" x14ac:dyDescent="0.3">
      <c r="A83" s="100">
        <v>76</v>
      </c>
      <c r="B83" s="138" t="s">
        <v>75</v>
      </c>
      <c r="C83" s="139" t="s">
        <v>76</v>
      </c>
      <c r="D83" s="140">
        <v>333</v>
      </c>
      <c r="E83" s="140">
        <v>467</v>
      </c>
      <c r="F83" s="140">
        <v>471</v>
      </c>
      <c r="G83" s="140">
        <v>122</v>
      </c>
      <c r="H83" s="140">
        <v>361</v>
      </c>
      <c r="I83" s="140">
        <v>750</v>
      </c>
      <c r="J83" s="140">
        <v>313</v>
      </c>
      <c r="K83" s="140" t="s">
        <v>93</v>
      </c>
      <c r="L83" s="140">
        <v>585.548</v>
      </c>
      <c r="M83" s="140">
        <v>176</v>
      </c>
      <c r="N83" s="140">
        <v>225</v>
      </c>
      <c r="O83" s="140">
        <v>175</v>
      </c>
      <c r="P83" s="75">
        <f t="shared" si="1"/>
        <v>0</v>
      </c>
      <c r="Q83" s="141">
        <v>76</v>
      </c>
      <c r="R83" s="142" t="s">
        <v>75</v>
      </c>
      <c r="S83" s="143" t="s">
        <v>76</v>
      </c>
    </row>
    <row r="84" spans="1:30" ht="20.25" customHeight="1" x14ac:dyDescent="0.3">
      <c r="A84" s="100">
        <v>77</v>
      </c>
      <c r="B84" s="138" t="s">
        <v>77</v>
      </c>
      <c r="C84" s="139" t="s">
        <v>76</v>
      </c>
      <c r="D84" s="140">
        <v>461</v>
      </c>
      <c r="E84" s="140">
        <v>39</v>
      </c>
      <c r="F84" s="140">
        <v>635</v>
      </c>
      <c r="G84" s="140">
        <v>301</v>
      </c>
      <c r="H84" s="140">
        <v>1009</v>
      </c>
      <c r="I84" s="140">
        <v>709</v>
      </c>
      <c r="J84" s="140">
        <v>1147</v>
      </c>
      <c r="K84" s="140">
        <v>660</v>
      </c>
      <c r="L84" s="140">
        <v>461.24800000000005</v>
      </c>
      <c r="M84" s="140">
        <v>523</v>
      </c>
      <c r="N84" s="140">
        <v>245</v>
      </c>
      <c r="O84" s="140">
        <v>130</v>
      </c>
      <c r="P84" s="75">
        <f t="shared" si="1"/>
        <v>0</v>
      </c>
      <c r="Q84" s="141">
        <v>77</v>
      </c>
      <c r="R84" s="142" t="s">
        <v>77</v>
      </c>
      <c r="S84" s="143" t="s">
        <v>76</v>
      </c>
    </row>
    <row r="85" spans="1:30" ht="21" customHeight="1" x14ac:dyDescent="0.3">
      <c r="A85" s="100">
        <v>78</v>
      </c>
      <c r="B85" s="138" t="s">
        <v>78</v>
      </c>
      <c r="C85" s="139" t="s">
        <v>76</v>
      </c>
      <c r="D85" s="140">
        <v>358</v>
      </c>
      <c r="E85" s="140">
        <v>817</v>
      </c>
      <c r="F85" s="140">
        <v>123</v>
      </c>
      <c r="G85" s="140">
        <v>122</v>
      </c>
      <c r="H85" s="140">
        <v>651</v>
      </c>
      <c r="I85" s="140">
        <v>625</v>
      </c>
      <c r="J85" s="140">
        <v>664</v>
      </c>
      <c r="K85" s="140">
        <v>462</v>
      </c>
      <c r="L85" s="140">
        <v>158.83199999999999</v>
      </c>
      <c r="M85" s="140">
        <v>43</v>
      </c>
      <c r="N85" s="140">
        <v>34</v>
      </c>
      <c r="O85" s="140">
        <v>9</v>
      </c>
      <c r="P85" s="75">
        <f t="shared" si="1"/>
        <v>0</v>
      </c>
      <c r="Q85" s="141">
        <v>78</v>
      </c>
      <c r="R85" s="142" t="s">
        <v>78</v>
      </c>
      <c r="S85" s="143" t="s">
        <v>76</v>
      </c>
    </row>
    <row r="86" spans="1:30" ht="19.5" customHeight="1" x14ac:dyDescent="0.3">
      <c r="A86" s="100">
        <v>79</v>
      </c>
      <c r="B86" s="138" t="s">
        <v>79</v>
      </c>
      <c r="C86" s="139" t="s">
        <v>76</v>
      </c>
      <c r="D86" s="140">
        <v>1152</v>
      </c>
      <c r="E86" s="140" t="s">
        <v>93</v>
      </c>
      <c r="F86" s="140">
        <v>1545</v>
      </c>
      <c r="G86" s="140">
        <v>710</v>
      </c>
      <c r="H86" s="140">
        <v>2127</v>
      </c>
      <c r="I86" s="140">
        <v>2111</v>
      </c>
      <c r="J86" s="140">
        <v>2203</v>
      </c>
      <c r="K86" s="140">
        <v>137</v>
      </c>
      <c r="L86" s="140">
        <v>1226.1080000000002</v>
      </c>
      <c r="M86" s="140">
        <v>752</v>
      </c>
      <c r="N86" s="140">
        <v>517</v>
      </c>
      <c r="O86" s="140">
        <v>345</v>
      </c>
      <c r="P86" s="75">
        <f t="shared" si="1"/>
        <v>0</v>
      </c>
      <c r="Q86" s="141">
        <v>79</v>
      </c>
      <c r="R86" s="142" t="s">
        <v>79</v>
      </c>
      <c r="S86" s="143" t="s">
        <v>76</v>
      </c>
    </row>
    <row r="87" spans="1:30" ht="20.25" customHeight="1" x14ac:dyDescent="0.3">
      <c r="A87" s="100">
        <v>80</v>
      </c>
      <c r="B87" s="138" t="s">
        <v>80</v>
      </c>
      <c r="C87" s="144" t="s">
        <v>13</v>
      </c>
      <c r="D87" s="140" t="s">
        <v>93</v>
      </c>
      <c r="E87" s="140" t="s">
        <v>93</v>
      </c>
      <c r="F87" s="140" t="s">
        <v>93</v>
      </c>
      <c r="G87" s="140" t="s">
        <v>93</v>
      </c>
      <c r="H87" s="140" t="s">
        <v>93</v>
      </c>
      <c r="I87" s="140" t="s">
        <v>93</v>
      </c>
      <c r="J87" s="140" t="s">
        <v>93</v>
      </c>
      <c r="K87" s="140">
        <v>1325</v>
      </c>
      <c r="L87" s="140" t="s">
        <v>93</v>
      </c>
      <c r="M87" s="140" t="s">
        <v>93</v>
      </c>
      <c r="N87" s="140" t="s">
        <v>93</v>
      </c>
      <c r="O87" s="140" t="s">
        <v>93</v>
      </c>
      <c r="P87" s="75">
        <f t="shared" si="1"/>
        <v>0</v>
      </c>
      <c r="Q87" s="141">
        <v>80</v>
      </c>
      <c r="R87" s="142" t="s">
        <v>80</v>
      </c>
      <c r="S87" s="143" t="s">
        <v>13</v>
      </c>
    </row>
    <row r="88" spans="1:30" ht="18.75" customHeight="1" x14ac:dyDescent="0.3">
      <c r="A88" s="100">
        <v>81</v>
      </c>
      <c r="B88" s="145" t="s">
        <v>106</v>
      </c>
      <c r="C88" s="146"/>
      <c r="D88" s="140" t="s">
        <v>93</v>
      </c>
      <c r="E88" s="140" t="s">
        <v>93</v>
      </c>
      <c r="F88" s="140" t="s">
        <v>93</v>
      </c>
      <c r="G88" s="140" t="s">
        <v>93</v>
      </c>
      <c r="H88" s="140" t="s">
        <v>93</v>
      </c>
      <c r="I88" s="140" t="s">
        <v>93</v>
      </c>
      <c r="J88" s="140" t="s">
        <v>93</v>
      </c>
      <c r="K88" s="140" t="s">
        <v>93</v>
      </c>
      <c r="L88" s="140" t="s">
        <v>93</v>
      </c>
      <c r="M88" s="140" t="s">
        <v>93</v>
      </c>
      <c r="N88" s="140" t="s">
        <v>93</v>
      </c>
      <c r="O88" s="140" t="s">
        <v>93</v>
      </c>
      <c r="P88" s="75">
        <f t="shared" si="1"/>
        <v>0</v>
      </c>
      <c r="Q88" s="141">
        <v>81</v>
      </c>
      <c r="R88" s="142" t="s">
        <v>106</v>
      </c>
      <c r="S88" s="143"/>
    </row>
    <row r="89" spans="1:30" ht="19.5" customHeight="1" x14ac:dyDescent="0.3">
      <c r="A89" s="100">
        <v>82</v>
      </c>
      <c r="B89" s="147" t="s">
        <v>107</v>
      </c>
      <c r="C89" s="148" t="s">
        <v>108</v>
      </c>
      <c r="D89" s="140" t="s">
        <v>93</v>
      </c>
      <c r="E89" s="140" t="s">
        <v>93</v>
      </c>
      <c r="F89" s="140" t="s">
        <v>93</v>
      </c>
      <c r="G89" s="140" t="s">
        <v>93</v>
      </c>
      <c r="H89" s="140" t="s">
        <v>93</v>
      </c>
      <c r="I89" s="140" t="s">
        <v>93</v>
      </c>
      <c r="J89" s="140" t="s">
        <v>93</v>
      </c>
      <c r="K89" s="140" t="s">
        <v>93</v>
      </c>
      <c r="L89" s="140" t="s">
        <v>93</v>
      </c>
      <c r="M89" s="140" t="s">
        <v>93</v>
      </c>
      <c r="N89" s="140" t="s">
        <v>93</v>
      </c>
      <c r="O89" s="140" t="s">
        <v>93</v>
      </c>
      <c r="P89" s="75">
        <f t="shared" si="1"/>
        <v>0</v>
      </c>
      <c r="Q89" s="141">
        <v>82</v>
      </c>
      <c r="R89" s="142" t="s">
        <v>107</v>
      </c>
      <c r="S89" s="143" t="s">
        <v>108</v>
      </c>
    </row>
    <row r="90" spans="1:30" ht="21.75" customHeight="1" x14ac:dyDescent="0.3">
      <c r="A90" s="100">
        <v>83</v>
      </c>
      <c r="B90" s="149" t="s">
        <v>109</v>
      </c>
      <c r="C90" s="150" t="s">
        <v>108</v>
      </c>
      <c r="D90" s="140" t="s">
        <v>93</v>
      </c>
      <c r="E90" s="140" t="s">
        <v>93</v>
      </c>
      <c r="F90" s="140" t="s">
        <v>93</v>
      </c>
      <c r="G90" s="140" t="s">
        <v>93</v>
      </c>
      <c r="H90" s="140" t="s">
        <v>93</v>
      </c>
      <c r="I90" s="140" t="s">
        <v>93</v>
      </c>
      <c r="J90" s="140" t="s">
        <v>93</v>
      </c>
      <c r="K90" s="140" t="s">
        <v>93</v>
      </c>
      <c r="L90" s="140" t="s">
        <v>93</v>
      </c>
      <c r="M90" s="140" t="s">
        <v>93</v>
      </c>
      <c r="N90" s="140" t="s">
        <v>93</v>
      </c>
      <c r="O90" s="140" t="s">
        <v>93</v>
      </c>
      <c r="P90" s="75">
        <f t="shared" si="1"/>
        <v>0</v>
      </c>
      <c r="Q90" s="141">
        <v>83</v>
      </c>
      <c r="R90" s="142" t="s">
        <v>109</v>
      </c>
      <c r="S90" s="143" t="s">
        <v>108</v>
      </c>
    </row>
    <row r="91" spans="1:30" ht="15" customHeight="1" x14ac:dyDescent="0.3">
      <c r="A91" s="151"/>
      <c r="B91" s="82"/>
      <c r="C91" s="83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75">
        <f t="shared" si="1"/>
        <v>0</v>
      </c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</row>
    <row r="92" spans="1:30" ht="15" customHeight="1" x14ac:dyDescent="0.3">
      <c r="A92" s="326"/>
      <c r="B92" s="326"/>
      <c r="C92" s="326"/>
      <c r="D92" s="326"/>
      <c r="E92" s="326"/>
      <c r="F92" s="326"/>
      <c r="G92" s="326"/>
      <c r="H92" s="326"/>
      <c r="I92" s="326"/>
      <c r="J92" s="326"/>
      <c r="K92" s="326"/>
      <c r="L92" s="326"/>
      <c r="M92" s="153"/>
      <c r="N92" s="153"/>
      <c r="O92" s="75"/>
      <c r="P92" s="75">
        <f t="shared" si="1"/>
        <v>0</v>
      </c>
      <c r="Q92" s="152"/>
      <c r="R92" s="152"/>
      <c r="S92" s="152"/>
      <c r="T92" s="152"/>
      <c r="U92" s="152"/>
      <c r="V92" s="152"/>
      <c r="W92" s="152"/>
      <c r="X92" s="152"/>
      <c r="Y92" s="152"/>
      <c r="Z92" s="152"/>
      <c r="AA92" s="152"/>
      <c r="AB92" s="152"/>
      <c r="AC92" s="152"/>
      <c r="AD92" s="152"/>
    </row>
    <row r="93" spans="1:30" ht="15" customHeight="1" x14ac:dyDescent="0.25">
      <c r="A93" s="75"/>
      <c r="B93" s="85"/>
      <c r="C93" s="86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75">
        <f t="shared" si="1"/>
        <v>0</v>
      </c>
    </row>
    <row r="94" spans="1:30" ht="15" customHeight="1" x14ac:dyDescent="0.25">
      <c r="A94" s="75"/>
      <c r="B94" s="85"/>
      <c r="C94" s="86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75">
        <f t="shared" si="1"/>
        <v>0</v>
      </c>
    </row>
    <row r="95" spans="1:30" ht="15" customHeight="1" x14ac:dyDescent="0.25">
      <c r="A95" s="75"/>
      <c r="B95" s="85"/>
      <c r="C95" s="86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75">
        <f t="shared" si="1"/>
        <v>0</v>
      </c>
    </row>
    <row r="96" spans="1:30" ht="15" customHeight="1" x14ac:dyDescent="0.25">
      <c r="A96" s="75"/>
      <c r="B96" s="85"/>
      <c r="C96" s="86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75">
        <f t="shared" si="1"/>
        <v>0</v>
      </c>
    </row>
    <row r="97" spans="2:16" s="75" customFormat="1" ht="15" customHeight="1" x14ac:dyDescent="0.25">
      <c r="B97" s="85"/>
      <c r="C97" s="86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75">
        <f t="shared" si="1"/>
        <v>0</v>
      </c>
    </row>
    <row r="98" spans="2:16" s="75" customFormat="1" ht="15" customHeight="1" x14ac:dyDescent="0.25">
      <c r="B98" s="85"/>
      <c r="C98" s="86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</row>
    <row r="99" spans="2:16" s="75" customFormat="1" ht="15" customHeight="1" x14ac:dyDescent="0.25">
      <c r="B99" s="85"/>
      <c r="C99" s="86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</row>
    <row r="100" spans="2:16" s="75" customFormat="1" ht="15" customHeight="1" x14ac:dyDescent="0.25">
      <c r="B100" s="85"/>
      <c r="C100" s="86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</row>
    <row r="101" spans="2:16" s="75" customFormat="1" ht="15" customHeight="1" x14ac:dyDescent="0.25">
      <c r="B101" s="85"/>
      <c r="C101" s="86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</row>
    <row r="102" spans="2:16" s="75" customFormat="1" ht="15" customHeight="1" x14ac:dyDescent="0.25">
      <c r="B102" s="85"/>
      <c r="C102" s="86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</row>
    <row r="103" spans="2:16" s="75" customFormat="1" ht="15" customHeight="1" x14ac:dyDescent="0.25">
      <c r="B103" s="85"/>
      <c r="C103" s="86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</row>
    <row r="104" spans="2:16" s="75" customFormat="1" ht="15" customHeight="1" x14ac:dyDescent="0.25">
      <c r="B104" s="85"/>
      <c r="C104" s="86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</row>
    <row r="105" spans="2:16" s="75" customFormat="1" ht="15" customHeight="1" x14ac:dyDescent="0.25">
      <c r="B105" s="85"/>
      <c r="C105" s="86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</row>
    <row r="106" spans="2:16" s="75" customFormat="1" ht="15" customHeight="1" x14ac:dyDescent="0.25">
      <c r="B106" s="85"/>
      <c r="C106" s="86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</row>
    <row r="107" spans="2:16" s="75" customFormat="1" ht="15" customHeight="1" x14ac:dyDescent="0.25">
      <c r="B107" s="85"/>
      <c r="C107" s="86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</row>
    <row r="108" spans="2:16" s="75" customFormat="1" ht="15" customHeight="1" x14ac:dyDescent="0.25">
      <c r="B108" s="85"/>
      <c r="C108" s="86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</row>
    <row r="109" spans="2:16" s="75" customFormat="1" ht="15" customHeight="1" x14ac:dyDescent="0.25">
      <c r="B109" s="85"/>
      <c r="C109" s="86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</row>
    <row r="110" spans="2:16" s="75" customFormat="1" ht="15" customHeight="1" x14ac:dyDescent="0.25">
      <c r="B110" s="85"/>
      <c r="C110" s="86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</row>
    <row r="111" spans="2:16" s="75" customFormat="1" ht="15" customHeight="1" x14ac:dyDescent="0.25">
      <c r="B111" s="85"/>
      <c r="C111" s="86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</row>
    <row r="112" spans="2:16" s="75" customFormat="1" ht="15" customHeight="1" x14ac:dyDescent="0.25">
      <c r="B112" s="85"/>
      <c r="C112" s="86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</row>
    <row r="113" spans="2:15" s="75" customFormat="1" ht="15" customHeight="1" x14ac:dyDescent="0.25">
      <c r="B113" s="85"/>
      <c r="C113" s="86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</row>
    <row r="114" spans="2:15" s="75" customFormat="1" ht="15" customHeight="1" x14ac:dyDescent="0.25">
      <c r="B114" s="85"/>
      <c r="C114" s="86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</row>
    <row r="115" spans="2:15" s="75" customFormat="1" ht="15" customHeight="1" x14ac:dyDescent="0.25">
      <c r="B115" s="85"/>
      <c r="C115" s="86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</row>
    <row r="116" spans="2:15" s="75" customFormat="1" ht="15" customHeight="1" x14ac:dyDescent="0.25">
      <c r="B116" s="85"/>
      <c r="C116" s="86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</row>
    <row r="117" spans="2:15" ht="15" customHeight="1" x14ac:dyDescent="0.25"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</row>
    <row r="118" spans="2:15" ht="15" customHeight="1" x14ac:dyDescent="0.25"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</row>
    <row r="119" spans="2:15" ht="15" customHeight="1" x14ac:dyDescent="0.25"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</row>
    <row r="120" spans="2:15" ht="18" customHeight="1" x14ac:dyDescent="0.25"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</row>
    <row r="121" spans="2:15" ht="18" customHeight="1" x14ac:dyDescent="0.25"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</row>
    <row r="122" spans="2:15" ht="18" customHeight="1" x14ac:dyDescent="0.25"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</row>
    <row r="123" spans="2:15" ht="18" customHeight="1" x14ac:dyDescent="0.25"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</row>
    <row r="124" spans="2:15" ht="18" customHeight="1" x14ac:dyDescent="0.25"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</row>
    <row r="125" spans="2:15" ht="18" customHeight="1" x14ac:dyDescent="0.25"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</row>
    <row r="126" spans="2:15" ht="18" customHeight="1" x14ac:dyDescent="0.25"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</row>
    <row r="127" spans="2:15" ht="18" customHeight="1" x14ac:dyDescent="0.25"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</row>
    <row r="128" spans="2:15" ht="18" customHeight="1" x14ac:dyDescent="0.25"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</row>
    <row r="129" spans="4:15" ht="18" customHeight="1" x14ac:dyDescent="0.25"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</row>
    <row r="130" spans="4:15" ht="18" customHeight="1" x14ac:dyDescent="0.25"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</row>
    <row r="131" spans="4:15" ht="18" customHeight="1" x14ac:dyDescent="0.25"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</row>
    <row r="132" spans="4:15" ht="18" customHeight="1" x14ac:dyDescent="0.25"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</row>
    <row r="133" spans="4:15" ht="18" customHeight="1" x14ac:dyDescent="0.25"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</row>
    <row r="134" spans="4:15" ht="18" customHeight="1" x14ac:dyDescent="0.25"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</row>
    <row r="135" spans="4:15" ht="18" customHeight="1" x14ac:dyDescent="0.25"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</row>
    <row r="136" spans="4:15" ht="18" customHeight="1" x14ac:dyDescent="0.25"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</row>
    <row r="137" spans="4:15" ht="18" customHeight="1" x14ac:dyDescent="0.25"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</row>
    <row r="138" spans="4:15" ht="18" customHeight="1" x14ac:dyDescent="0.25"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</row>
    <row r="139" spans="4:15" ht="18" customHeight="1" x14ac:dyDescent="0.25"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</row>
    <row r="140" spans="4:15" ht="18" customHeight="1" x14ac:dyDescent="0.25"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</row>
    <row r="141" spans="4:15" ht="18" customHeight="1" x14ac:dyDescent="0.25"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</row>
    <row r="142" spans="4:15" ht="18" customHeight="1" x14ac:dyDescent="0.25"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</row>
    <row r="143" spans="4:15" ht="18" customHeight="1" x14ac:dyDescent="0.25"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</row>
    <row r="144" spans="4:15" ht="18" customHeight="1" x14ac:dyDescent="0.25"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</row>
    <row r="145" spans="4:15" ht="18" customHeight="1" x14ac:dyDescent="0.25"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</row>
    <row r="146" spans="4:15" ht="18" customHeight="1" x14ac:dyDescent="0.25"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</row>
    <row r="147" spans="4:15" ht="18" customHeight="1" x14ac:dyDescent="0.25"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</row>
    <row r="148" spans="4:15" ht="18" customHeight="1" x14ac:dyDescent="0.25"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</row>
    <row r="149" spans="4:15" ht="18" customHeight="1" x14ac:dyDescent="0.25"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</row>
    <row r="150" spans="4:15" ht="18" customHeight="1" x14ac:dyDescent="0.25"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</row>
    <row r="151" spans="4:15" ht="18" customHeight="1" x14ac:dyDescent="0.25"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</row>
    <row r="152" spans="4:15" ht="18" customHeight="1" x14ac:dyDescent="0.25"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</row>
    <row r="153" spans="4:15" ht="18" customHeight="1" x14ac:dyDescent="0.25"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</row>
    <row r="154" spans="4:15" ht="18" customHeight="1" x14ac:dyDescent="0.25"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</row>
    <row r="155" spans="4:15" ht="18" customHeight="1" x14ac:dyDescent="0.25"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</row>
    <row r="156" spans="4:15" ht="18" customHeight="1" x14ac:dyDescent="0.25"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</row>
    <row r="157" spans="4:15" ht="18" customHeight="1" x14ac:dyDescent="0.25"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</row>
    <row r="158" spans="4:15" ht="18" customHeight="1" x14ac:dyDescent="0.25"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</row>
    <row r="159" spans="4:15" ht="18" customHeight="1" x14ac:dyDescent="0.25"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</row>
    <row r="160" spans="4:15" ht="18" customHeight="1" x14ac:dyDescent="0.25"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</row>
    <row r="161" spans="4:15" ht="18" customHeight="1" x14ac:dyDescent="0.25"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</row>
    <row r="162" spans="4:15" ht="18" customHeight="1" x14ac:dyDescent="0.25"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</row>
    <row r="163" spans="4:15" ht="18" customHeight="1" x14ac:dyDescent="0.25"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</row>
    <row r="164" spans="4:15" ht="18" customHeight="1" x14ac:dyDescent="0.25"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</row>
    <row r="165" spans="4:15" ht="18" customHeight="1" x14ac:dyDescent="0.25"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</row>
    <row r="166" spans="4:15" ht="18" customHeight="1" x14ac:dyDescent="0.25"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</row>
    <row r="167" spans="4:15" ht="18" customHeight="1" x14ac:dyDescent="0.25"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</row>
    <row r="168" spans="4:15" ht="18" customHeight="1" x14ac:dyDescent="0.25"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</row>
    <row r="169" spans="4:15" ht="18" customHeight="1" x14ac:dyDescent="0.25"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</row>
    <row r="170" spans="4:15" ht="18" customHeight="1" x14ac:dyDescent="0.3"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</row>
    <row r="171" spans="4:15" ht="18" customHeight="1" x14ac:dyDescent="0.3"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</row>
    <row r="172" spans="4:15" ht="18" customHeight="1" x14ac:dyDescent="0.3"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</row>
    <row r="173" spans="4:15" ht="18" customHeight="1" x14ac:dyDescent="0.3"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</row>
    <row r="174" spans="4:15" ht="18" customHeight="1" x14ac:dyDescent="0.3"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</row>
    <row r="175" spans="4:15" ht="18" customHeight="1" x14ac:dyDescent="0.3"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</row>
    <row r="176" spans="4:15" ht="18" customHeight="1" x14ac:dyDescent="0.3"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</row>
    <row r="177" spans="4:15" ht="18" customHeight="1" x14ac:dyDescent="0.3"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</row>
    <row r="178" spans="4:15" ht="18" customHeight="1" x14ac:dyDescent="0.3"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</row>
    <row r="179" spans="4:15" ht="18" customHeight="1" x14ac:dyDescent="0.3"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</row>
    <row r="180" spans="4:15" ht="18" customHeight="1" x14ac:dyDescent="0.3"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</row>
    <row r="181" spans="4:15" ht="18" customHeight="1" x14ac:dyDescent="0.3"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</row>
    <row r="182" spans="4:15" ht="18" customHeight="1" x14ac:dyDescent="0.3"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</row>
    <row r="183" spans="4:15" ht="18" customHeight="1" x14ac:dyDescent="0.3"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</row>
    <row r="184" spans="4:15" ht="18" customHeight="1" x14ac:dyDescent="0.3"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</row>
    <row r="185" spans="4:15" ht="18" customHeight="1" x14ac:dyDescent="0.3"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</row>
    <row r="186" spans="4:15" ht="18" customHeight="1" x14ac:dyDescent="0.3"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</row>
    <row r="187" spans="4:15" ht="18" customHeight="1" x14ac:dyDescent="0.3"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</row>
    <row r="188" spans="4:15" ht="18" customHeight="1" x14ac:dyDescent="0.3"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</row>
    <row r="189" spans="4:15" ht="18" customHeight="1" x14ac:dyDescent="0.3"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</row>
    <row r="190" spans="4:15" ht="18" customHeight="1" x14ac:dyDescent="0.3"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</row>
    <row r="191" spans="4:15" ht="18" customHeight="1" x14ac:dyDescent="0.3"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</row>
    <row r="192" spans="4:15" ht="18" customHeight="1" x14ac:dyDescent="0.3"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</row>
    <row r="193" spans="4:15" ht="18" customHeight="1" x14ac:dyDescent="0.3"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</row>
    <row r="194" spans="4:15" ht="18" customHeight="1" x14ac:dyDescent="0.3"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</row>
    <row r="195" spans="4:15" ht="18" customHeight="1" x14ac:dyDescent="0.3"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</row>
    <row r="196" spans="4:15" ht="18" customHeight="1" x14ac:dyDescent="0.3"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</row>
    <row r="197" spans="4:15" ht="18" customHeight="1" x14ac:dyDescent="0.3"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</row>
    <row r="198" spans="4:15" ht="18" customHeight="1" x14ac:dyDescent="0.3"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</row>
    <row r="199" spans="4:15" ht="18" customHeight="1" x14ac:dyDescent="0.3"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</row>
    <row r="200" spans="4:15" ht="18" customHeight="1" x14ac:dyDescent="0.3"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</row>
    <row r="201" spans="4:15" ht="18" customHeight="1" x14ac:dyDescent="0.3"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</row>
    <row r="202" spans="4:15" ht="18" customHeight="1" x14ac:dyDescent="0.3"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</row>
    <row r="203" spans="4:15" ht="18" customHeight="1" x14ac:dyDescent="0.3"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</row>
    <row r="204" spans="4:15" ht="18" customHeight="1" x14ac:dyDescent="0.3"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</row>
    <row r="205" spans="4:15" ht="18" customHeight="1" x14ac:dyDescent="0.3"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</row>
    <row r="206" spans="4:15" ht="18" customHeight="1" x14ac:dyDescent="0.3"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</row>
    <row r="207" spans="4:15" ht="18" customHeight="1" x14ac:dyDescent="0.3"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</row>
    <row r="208" spans="4:15" ht="18" customHeight="1" x14ac:dyDescent="0.3"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</row>
    <row r="209" spans="4:15" ht="18" customHeight="1" x14ac:dyDescent="0.3"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</row>
    <row r="210" spans="4:15" ht="18" customHeight="1" x14ac:dyDescent="0.3"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</row>
    <row r="211" spans="4:15" ht="18" customHeight="1" x14ac:dyDescent="0.3"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</row>
    <row r="212" spans="4:15" ht="18" customHeight="1" x14ac:dyDescent="0.3"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</row>
    <row r="213" spans="4:15" ht="18" customHeight="1" x14ac:dyDescent="0.3"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</row>
    <row r="214" spans="4:15" ht="18" customHeight="1" x14ac:dyDescent="0.3"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</row>
    <row r="215" spans="4:15" ht="18" customHeight="1" x14ac:dyDescent="0.3"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</row>
    <row r="216" spans="4:15" ht="18" customHeight="1" x14ac:dyDescent="0.3"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</row>
    <row r="217" spans="4:15" ht="18" customHeight="1" x14ac:dyDescent="0.3"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</row>
    <row r="218" spans="4:15" ht="18" customHeight="1" x14ac:dyDescent="0.3"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</row>
    <row r="219" spans="4:15" ht="18" customHeight="1" x14ac:dyDescent="0.3"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</row>
    <row r="220" spans="4:15" ht="18" customHeight="1" x14ac:dyDescent="0.3"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</row>
    <row r="221" spans="4:15" ht="18" customHeight="1" x14ac:dyDescent="0.3"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</row>
    <row r="222" spans="4:15" ht="18" customHeight="1" x14ac:dyDescent="0.3"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</row>
    <row r="223" spans="4:15" ht="18" customHeight="1" x14ac:dyDescent="0.3"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</row>
    <row r="224" spans="4:15" ht="18" customHeight="1" x14ac:dyDescent="0.3"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</row>
    <row r="225" spans="4:15" ht="18" customHeight="1" x14ac:dyDescent="0.3"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</row>
    <row r="226" spans="4:15" ht="18" customHeight="1" x14ac:dyDescent="0.3"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</row>
    <row r="227" spans="4:15" ht="18" customHeight="1" x14ac:dyDescent="0.3"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</row>
    <row r="228" spans="4:15" ht="18" customHeight="1" x14ac:dyDescent="0.3"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</row>
    <row r="229" spans="4:15" ht="18" customHeight="1" x14ac:dyDescent="0.3"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</row>
    <row r="230" spans="4:15" ht="18" customHeight="1" x14ac:dyDescent="0.3"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</row>
    <row r="231" spans="4:15" ht="18" customHeight="1" x14ac:dyDescent="0.3"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</row>
    <row r="232" spans="4:15" ht="18" customHeight="1" x14ac:dyDescent="0.3"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</row>
    <row r="233" spans="4:15" ht="18" customHeight="1" x14ac:dyDescent="0.3"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</row>
    <row r="234" spans="4:15" ht="18" customHeight="1" x14ac:dyDescent="0.3"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</row>
    <row r="235" spans="4:15" ht="18" customHeight="1" x14ac:dyDescent="0.3"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</row>
    <row r="236" spans="4:15" ht="18" customHeight="1" x14ac:dyDescent="0.3"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</row>
    <row r="237" spans="4:15" ht="18" customHeight="1" x14ac:dyDescent="0.3"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</row>
    <row r="238" spans="4:15" ht="18" customHeight="1" x14ac:dyDescent="0.3"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</row>
    <row r="239" spans="4:15" ht="18" customHeight="1" x14ac:dyDescent="0.3"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</row>
    <row r="240" spans="4:15" ht="18" customHeight="1" x14ac:dyDescent="0.3"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</row>
    <row r="241" spans="4:15" ht="18" customHeight="1" x14ac:dyDescent="0.3"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</row>
    <row r="242" spans="4:15" ht="18" customHeight="1" x14ac:dyDescent="0.3"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</row>
    <row r="243" spans="4:15" ht="18" customHeight="1" x14ac:dyDescent="0.3"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</row>
    <row r="244" spans="4:15" ht="18" customHeight="1" x14ac:dyDescent="0.3"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</row>
    <row r="245" spans="4:15" ht="18" customHeight="1" x14ac:dyDescent="0.3"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</row>
    <row r="246" spans="4:15" ht="18" customHeight="1" x14ac:dyDescent="0.3"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</row>
    <row r="247" spans="4:15" ht="18" customHeight="1" x14ac:dyDescent="0.3"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</row>
    <row r="248" spans="4:15" ht="18" customHeight="1" x14ac:dyDescent="0.3"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</row>
    <row r="249" spans="4:15" ht="18" customHeight="1" x14ac:dyDescent="0.3"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</row>
    <row r="250" spans="4:15" ht="18" customHeight="1" x14ac:dyDescent="0.3"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</row>
    <row r="251" spans="4:15" ht="18" customHeight="1" x14ac:dyDescent="0.3"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</row>
    <row r="252" spans="4:15" ht="18" customHeight="1" x14ac:dyDescent="0.3"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</row>
    <row r="253" spans="4:15" ht="18" customHeight="1" x14ac:dyDescent="0.3"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</row>
    <row r="254" spans="4:15" ht="18" customHeight="1" x14ac:dyDescent="0.3"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</row>
    <row r="255" spans="4:15" ht="18" customHeight="1" x14ac:dyDescent="0.3"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</row>
    <row r="256" spans="4:15" ht="18" customHeight="1" x14ac:dyDescent="0.3"/>
    <row r="257" ht="18" customHeight="1" x14ac:dyDescent="0.3"/>
    <row r="258" ht="18" customHeight="1" x14ac:dyDescent="0.3"/>
    <row r="259" ht="18" customHeight="1" x14ac:dyDescent="0.3"/>
    <row r="260" ht="18" customHeight="1" x14ac:dyDescent="0.3"/>
    <row r="261" ht="18" customHeight="1" x14ac:dyDescent="0.3"/>
    <row r="262" ht="18" customHeight="1" x14ac:dyDescent="0.3"/>
    <row r="263" ht="18" customHeight="1" x14ac:dyDescent="0.3"/>
    <row r="264" ht="18" customHeight="1" x14ac:dyDescent="0.3"/>
    <row r="265" ht="18" customHeight="1" x14ac:dyDescent="0.3"/>
    <row r="266" ht="18" customHeight="1" x14ac:dyDescent="0.3"/>
    <row r="267" ht="18" customHeight="1" x14ac:dyDescent="0.3"/>
    <row r="268" ht="18" customHeight="1" x14ac:dyDescent="0.3"/>
    <row r="269" ht="18" customHeight="1" x14ac:dyDescent="0.3"/>
    <row r="270" ht="18" customHeight="1" x14ac:dyDescent="0.3"/>
    <row r="271" ht="18" customHeight="1" x14ac:dyDescent="0.3"/>
    <row r="272" ht="18" customHeight="1" x14ac:dyDescent="0.3"/>
    <row r="273" ht="18" customHeight="1" x14ac:dyDescent="0.3"/>
    <row r="274" ht="18" customHeight="1" x14ac:dyDescent="0.3"/>
    <row r="275" ht="18" customHeight="1" x14ac:dyDescent="0.3"/>
    <row r="276" ht="18" customHeight="1" x14ac:dyDescent="0.3"/>
    <row r="277" ht="18" customHeight="1" x14ac:dyDescent="0.3"/>
    <row r="278" ht="18" customHeight="1" x14ac:dyDescent="0.3"/>
    <row r="279" ht="18" customHeight="1" x14ac:dyDescent="0.3"/>
    <row r="280" ht="18" customHeight="1" x14ac:dyDescent="0.3"/>
    <row r="281" ht="18" customHeight="1" x14ac:dyDescent="0.3"/>
    <row r="282" ht="18" customHeight="1" x14ac:dyDescent="0.3"/>
    <row r="283" ht="18" customHeight="1" x14ac:dyDescent="0.3"/>
    <row r="284" ht="18" customHeight="1" x14ac:dyDescent="0.3"/>
    <row r="285" ht="18" customHeight="1" x14ac:dyDescent="0.3"/>
    <row r="286" ht="18" customHeight="1" x14ac:dyDescent="0.3"/>
    <row r="287" ht="18" customHeight="1" x14ac:dyDescent="0.3"/>
    <row r="288" ht="18" customHeight="1" x14ac:dyDescent="0.3"/>
    <row r="289" ht="18" customHeight="1" x14ac:dyDescent="0.3"/>
    <row r="290" ht="18" customHeight="1" x14ac:dyDescent="0.3"/>
    <row r="291" ht="18" customHeight="1" x14ac:dyDescent="0.3"/>
    <row r="292" ht="18" customHeight="1" x14ac:dyDescent="0.3"/>
    <row r="293" ht="18" customHeight="1" x14ac:dyDescent="0.3"/>
    <row r="294" ht="18" customHeight="1" x14ac:dyDescent="0.3"/>
    <row r="295" ht="18" customHeight="1" x14ac:dyDescent="0.3"/>
    <row r="296" ht="18" customHeight="1" x14ac:dyDescent="0.3"/>
    <row r="297" ht="18" customHeight="1" x14ac:dyDescent="0.3"/>
    <row r="298" ht="18" customHeight="1" x14ac:dyDescent="0.3"/>
    <row r="299" ht="18" customHeight="1" x14ac:dyDescent="0.3"/>
    <row r="300" ht="18" customHeight="1" x14ac:dyDescent="0.3"/>
    <row r="301" ht="18" customHeight="1" x14ac:dyDescent="0.3"/>
    <row r="302" ht="18" customHeight="1" x14ac:dyDescent="0.3"/>
    <row r="303" ht="18" customHeight="1" x14ac:dyDescent="0.3"/>
    <row r="304" ht="18" customHeight="1" x14ac:dyDescent="0.3"/>
    <row r="305" ht="18" customHeight="1" x14ac:dyDescent="0.3"/>
    <row r="306" ht="18" customHeight="1" x14ac:dyDescent="0.3"/>
    <row r="307" ht="18" customHeight="1" x14ac:dyDescent="0.3"/>
    <row r="308" ht="18" customHeight="1" x14ac:dyDescent="0.3"/>
    <row r="309" ht="18" customHeight="1" x14ac:dyDescent="0.3"/>
    <row r="310" ht="18" customHeight="1" x14ac:dyDescent="0.3"/>
    <row r="311" ht="18" customHeight="1" x14ac:dyDescent="0.3"/>
    <row r="312" ht="18" customHeight="1" x14ac:dyDescent="0.3"/>
    <row r="313" ht="18" customHeight="1" x14ac:dyDescent="0.3"/>
    <row r="314" ht="18" customHeight="1" x14ac:dyDescent="0.3"/>
    <row r="315" ht="18" customHeight="1" x14ac:dyDescent="0.3"/>
    <row r="316" ht="18" customHeight="1" x14ac:dyDescent="0.3"/>
    <row r="317" ht="18" customHeight="1" x14ac:dyDescent="0.3"/>
    <row r="318" ht="18" customHeight="1" x14ac:dyDescent="0.3"/>
    <row r="319" ht="18" customHeight="1" x14ac:dyDescent="0.3"/>
    <row r="320" ht="18" customHeight="1" x14ac:dyDescent="0.3"/>
    <row r="321" ht="18" customHeight="1" x14ac:dyDescent="0.3"/>
    <row r="322" ht="18" customHeight="1" x14ac:dyDescent="0.3"/>
    <row r="323" ht="18" customHeight="1" x14ac:dyDescent="0.3"/>
    <row r="324" ht="18" customHeight="1" x14ac:dyDescent="0.3"/>
    <row r="325" ht="18" customHeight="1" x14ac:dyDescent="0.3"/>
    <row r="326" ht="18" customHeight="1" x14ac:dyDescent="0.3"/>
    <row r="327" ht="18" customHeight="1" x14ac:dyDescent="0.3"/>
    <row r="328" ht="18" customHeight="1" x14ac:dyDescent="0.3"/>
    <row r="329" ht="18" customHeight="1" x14ac:dyDescent="0.3"/>
    <row r="330" ht="18" customHeight="1" x14ac:dyDescent="0.3"/>
    <row r="331" ht="18" customHeight="1" x14ac:dyDescent="0.3"/>
    <row r="332" ht="18" customHeight="1" x14ac:dyDescent="0.3"/>
    <row r="333" ht="18" customHeight="1" x14ac:dyDescent="0.3"/>
    <row r="334" ht="18" customHeight="1" x14ac:dyDescent="0.3"/>
    <row r="335" ht="18" customHeight="1" x14ac:dyDescent="0.3"/>
    <row r="336" ht="18" customHeight="1" x14ac:dyDescent="0.3"/>
    <row r="337" ht="18" customHeight="1" x14ac:dyDescent="0.3"/>
    <row r="338" ht="18" customHeight="1" x14ac:dyDescent="0.3"/>
    <row r="339" ht="18" customHeight="1" x14ac:dyDescent="0.3"/>
    <row r="340" ht="18" customHeight="1" x14ac:dyDescent="0.3"/>
    <row r="341" ht="18" customHeight="1" x14ac:dyDescent="0.3"/>
    <row r="342" ht="18" customHeight="1" x14ac:dyDescent="0.3"/>
    <row r="343" ht="18" customHeight="1" x14ac:dyDescent="0.3"/>
    <row r="344" ht="18" customHeight="1" x14ac:dyDescent="0.3"/>
    <row r="345" ht="18" customHeight="1" x14ac:dyDescent="0.3"/>
    <row r="346" ht="18" customHeight="1" x14ac:dyDescent="0.3"/>
    <row r="347" ht="18" customHeight="1" x14ac:dyDescent="0.3"/>
    <row r="348" ht="18" customHeight="1" x14ac:dyDescent="0.3"/>
    <row r="349" ht="18" customHeight="1" x14ac:dyDescent="0.3"/>
    <row r="350" ht="18" customHeight="1" x14ac:dyDescent="0.3"/>
    <row r="351" ht="18" customHeight="1" x14ac:dyDescent="0.3"/>
    <row r="352" ht="18" customHeight="1" x14ac:dyDescent="0.3"/>
    <row r="353" ht="18" customHeight="1" x14ac:dyDescent="0.3"/>
    <row r="354" ht="18" customHeight="1" x14ac:dyDescent="0.3"/>
    <row r="355" ht="18" customHeight="1" x14ac:dyDescent="0.3"/>
    <row r="356" ht="18" customHeight="1" x14ac:dyDescent="0.3"/>
    <row r="357" ht="18" customHeight="1" x14ac:dyDescent="0.3"/>
    <row r="358" ht="18" customHeight="1" x14ac:dyDescent="0.3"/>
    <row r="359" ht="18" customHeight="1" x14ac:dyDescent="0.3"/>
    <row r="360" ht="18" customHeight="1" x14ac:dyDescent="0.3"/>
    <row r="361" ht="18" customHeight="1" x14ac:dyDescent="0.3"/>
    <row r="362" ht="18" customHeight="1" x14ac:dyDescent="0.3"/>
    <row r="363" ht="18" customHeight="1" x14ac:dyDescent="0.3"/>
    <row r="364" ht="18" customHeight="1" x14ac:dyDescent="0.3"/>
    <row r="365" ht="18" customHeight="1" x14ac:dyDescent="0.3"/>
    <row r="366" ht="18" customHeight="1" x14ac:dyDescent="0.3"/>
    <row r="367" ht="18" customHeight="1" x14ac:dyDescent="0.3"/>
    <row r="368" ht="18" customHeight="1" x14ac:dyDescent="0.3"/>
  </sheetData>
  <mergeCells count="6">
    <mergeCell ref="A92:L92"/>
    <mergeCell ref="B1:L1"/>
    <mergeCell ref="A2:A5"/>
    <mergeCell ref="B2:B7"/>
    <mergeCell ref="C2:O2"/>
    <mergeCell ref="C5:C7"/>
  </mergeCells>
  <printOptions horizontalCentered="1"/>
  <pageMargins left="0.31496062992125984" right="0.35433070866141736" top="0.78740157480314965" bottom="0.78740157480314965" header="0.31496062992125984" footer="0.31496062992125984"/>
  <pageSetup scale="63" fitToHeight="0" orientation="landscape" r:id="rId1"/>
  <headerFooter alignWithMargins="0"/>
  <rowBreaks count="3" manualBreakCount="3">
    <brk id="46" max="13" man="1"/>
    <brk id="81" max="13" man="1"/>
    <brk id="97" max="1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368"/>
  <sheetViews>
    <sheetView view="pageBreakPreview" zoomScale="87" zoomScaleNormal="75" zoomScaleSheetLayoutView="87" workbookViewId="0">
      <selection activeCell="C2" sqref="C2:O2"/>
    </sheetView>
  </sheetViews>
  <sheetFormatPr defaultColWidth="8.88671875" defaultRowHeight="15.6" x14ac:dyDescent="0.3"/>
  <cols>
    <col min="1" max="1" width="3.88671875" style="93" customWidth="1"/>
    <col min="2" max="2" width="34.6640625" style="88" customWidth="1"/>
    <col min="3" max="3" width="10.6640625" style="89" customWidth="1"/>
    <col min="4" max="15" width="12.6640625" style="92" customWidth="1"/>
    <col min="16" max="16" width="8.88671875" style="75"/>
    <col min="17" max="17" width="9.33203125" style="75" bestFit="1" customWidth="1"/>
    <col min="18" max="19" width="8.88671875" style="75"/>
    <col min="20" max="21" width="9.88671875" style="75" bestFit="1" customWidth="1"/>
    <col min="22" max="23" width="9.33203125" style="75" bestFit="1" customWidth="1"/>
    <col min="24" max="24" width="11.44140625" style="75" bestFit="1" customWidth="1"/>
    <col min="25" max="26" width="9.88671875" style="75" bestFit="1" customWidth="1"/>
    <col min="27" max="29" width="9.33203125" style="75" bestFit="1" customWidth="1"/>
    <col min="30" max="30" width="9.88671875" style="75" bestFit="1" customWidth="1"/>
    <col min="31" max="16384" width="8.88671875" style="75"/>
  </cols>
  <sheetData>
    <row r="1" spans="1:19" ht="23.25" customHeight="1" x14ac:dyDescent="0.25">
      <c r="A1" s="76"/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77"/>
      <c r="N1" s="77"/>
      <c r="O1" s="78"/>
    </row>
    <row r="2" spans="1:19" ht="18" customHeight="1" x14ac:dyDescent="0.3">
      <c r="A2" s="327" t="s">
        <v>0</v>
      </c>
      <c r="B2" s="329" t="s">
        <v>1</v>
      </c>
      <c r="C2" s="331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3"/>
    </row>
    <row r="3" spans="1:19" ht="18" customHeight="1" x14ac:dyDescent="0.3">
      <c r="A3" s="328"/>
      <c r="B3" s="330"/>
      <c r="C3" s="99" t="s">
        <v>2</v>
      </c>
      <c r="D3" s="74">
        <v>44562</v>
      </c>
      <c r="E3" s="156">
        <v>44593</v>
      </c>
      <c r="F3" s="74">
        <v>44621</v>
      </c>
      <c r="G3" s="154">
        <v>44652</v>
      </c>
      <c r="H3" s="74">
        <v>44682</v>
      </c>
      <c r="I3" s="156">
        <v>44713</v>
      </c>
      <c r="J3" s="74">
        <v>44743</v>
      </c>
      <c r="K3" s="154">
        <v>44774</v>
      </c>
      <c r="L3" s="74">
        <v>44805</v>
      </c>
      <c r="M3" s="156">
        <v>44835</v>
      </c>
      <c r="N3" s="74">
        <v>44866</v>
      </c>
      <c r="O3" s="154">
        <v>44896</v>
      </c>
    </row>
    <row r="4" spans="1:19" ht="30" customHeight="1" x14ac:dyDescent="0.25">
      <c r="A4" s="328"/>
      <c r="B4" s="330"/>
      <c r="C4" s="94" t="s">
        <v>3</v>
      </c>
      <c r="D4" s="79"/>
      <c r="E4" s="79"/>
      <c r="F4" s="79"/>
      <c r="G4" s="79"/>
      <c r="H4" s="79"/>
      <c r="I4" s="79"/>
      <c r="J4" s="79"/>
      <c r="K4" s="79"/>
      <c r="L4" s="96"/>
      <c r="M4" s="96"/>
      <c r="N4" s="96"/>
      <c r="O4" s="96"/>
      <c r="P4" s="107">
        <f>D4</f>
        <v>0</v>
      </c>
    </row>
    <row r="5" spans="1:19" ht="12" customHeight="1" x14ac:dyDescent="0.25">
      <c r="A5" s="328"/>
      <c r="B5" s="330"/>
      <c r="C5" s="334" t="s">
        <v>4</v>
      </c>
      <c r="D5" s="80"/>
      <c r="E5" s="80"/>
      <c r="F5" s="80"/>
      <c r="G5" s="80"/>
      <c r="H5" s="80"/>
      <c r="I5" s="80"/>
      <c r="J5" s="80"/>
      <c r="K5" s="80"/>
      <c r="L5" s="97"/>
      <c r="M5" s="97"/>
      <c r="N5" s="97"/>
      <c r="O5" s="97"/>
    </row>
    <row r="6" spans="1:19" ht="12" customHeight="1" x14ac:dyDescent="0.25">
      <c r="A6" s="106"/>
      <c r="B6" s="330"/>
      <c r="C6" s="335"/>
      <c r="D6" s="81"/>
      <c r="E6" s="81"/>
      <c r="F6" s="81"/>
      <c r="G6" s="81"/>
      <c r="H6" s="81"/>
      <c r="I6" s="81"/>
      <c r="J6" s="81"/>
      <c r="K6" s="81"/>
      <c r="L6" s="98"/>
      <c r="M6" s="98"/>
      <c r="N6" s="98"/>
      <c r="O6" s="98"/>
    </row>
    <row r="7" spans="1:19" ht="2.25" customHeight="1" x14ac:dyDescent="0.25">
      <c r="A7" s="95"/>
      <c r="B7" s="330"/>
      <c r="C7" s="336"/>
      <c r="D7" s="81"/>
      <c r="E7" s="81"/>
      <c r="F7" s="81"/>
      <c r="G7" s="81"/>
      <c r="H7" s="81"/>
      <c r="I7" s="81"/>
      <c r="J7" s="81"/>
      <c r="K7" s="81"/>
      <c r="L7" s="98"/>
      <c r="M7" s="98"/>
      <c r="N7" s="98"/>
      <c r="O7" s="98"/>
    </row>
    <row r="8" spans="1:19" ht="15" customHeight="1" x14ac:dyDescent="0.25">
      <c r="A8" s="100">
        <v>1</v>
      </c>
      <c r="B8" s="108" t="s">
        <v>5</v>
      </c>
      <c r="C8" s="109" t="s">
        <v>81</v>
      </c>
      <c r="D8" s="110">
        <v>15</v>
      </c>
      <c r="E8" s="164">
        <v>45</v>
      </c>
      <c r="F8" s="155">
        <v>30</v>
      </c>
      <c r="G8" s="155">
        <v>15</v>
      </c>
      <c r="H8" s="155">
        <v>35</v>
      </c>
      <c r="I8" s="155">
        <v>15</v>
      </c>
      <c r="J8" s="155">
        <v>25</v>
      </c>
      <c r="K8" s="155">
        <v>55</v>
      </c>
      <c r="L8" s="155">
        <v>35</v>
      </c>
      <c r="M8" s="110"/>
      <c r="N8" s="110"/>
      <c r="O8" s="110"/>
      <c r="P8" s="75">
        <f>Q8-A8</f>
        <v>0</v>
      </c>
      <c r="Q8" s="111">
        <v>1</v>
      </c>
      <c r="R8" s="112" t="s">
        <v>5</v>
      </c>
      <c r="S8" s="113" t="s">
        <v>81</v>
      </c>
    </row>
    <row r="9" spans="1:19" ht="15" customHeight="1" x14ac:dyDescent="0.25">
      <c r="A9" s="100">
        <v>2</v>
      </c>
      <c r="B9" s="108" t="s">
        <v>6</v>
      </c>
      <c r="C9" s="109" t="s">
        <v>7</v>
      </c>
      <c r="D9" s="114">
        <v>8.73</v>
      </c>
      <c r="E9" s="165">
        <v>10</v>
      </c>
      <c r="F9" s="157">
        <v>11.5</v>
      </c>
      <c r="G9" s="157">
        <v>15.25</v>
      </c>
      <c r="H9" s="157">
        <v>13.1</v>
      </c>
      <c r="I9" s="157">
        <v>11.8</v>
      </c>
      <c r="J9" s="157">
        <v>19.149999999999999</v>
      </c>
      <c r="K9" s="157">
        <v>22.75</v>
      </c>
      <c r="L9" s="157">
        <v>12.95</v>
      </c>
      <c r="M9" s="114"/>
      <c r="N9" s="114"/>
      <c r="O9" s="114"/>
      <c r="P9" s="75">
        <f t="shared" ref="P9:P72" si="0">Q9-A9</f>
        <v>0</v>
      </c>
      <c r="Q9" s="111">
        <v>2</v>
      </c>
      <c r="R9" s="112" t="s">
        <v>6</v>
      </c>
      <c r="S9" s="115" t="s">
        <v>7</v>
      </c>
    </row>
    <row r="10" spans="1:19" ht="15" customHeight="1" x14ac:dyDescent="0.25">
      <c r="A10" s="100">
        <v>3</v>
      </c>
      <c r="B10" s="108" t="s">
        <v>8</v>
      </c>
      <c r="C10" s="109" t="s">
        <v>9</v>
      </c>
      <c r="D10" s="114">
        <v>20.200000000000003</v>
      </c>
      <c r="E10" s="165">
        <v>17</v>
      </c>
      <c r="F10" s="157">
        <v>17.850000000000001</v>
      </c>
      <c r="G10" s="157">
        <v>22.25</v>
      </c>
      <c r="H10" s="157">
        <v>22.3</v>
      </c>
      <c r="I10" s="157">
        <v>23.05</v>
      </c>
      <c r="J10" s="157">
        <v>26.8</v>
      </c>
      <c r="K10" s="157">
        <v>25</v>
      </c>
      <c r="L10" s="157">
        <v>26.049999999999997</v>
      </c>
      <c r="M10" s="114"/>
      <c r="N10" s="114"/>
      <c r="O10" s="114"/>
      <c r="P10" s="75">
        <f t="shared" si="0"/>
        <v>0</v>
      </c>
      <c r="Q10" s="111">
        <v>3</v>
      </c>
      <c r="R10" s="112" t="s">
        <v>8</v>
      </c>
      <c r="S10" s="115" t="s">
        <v>9</v>
      </c>
    </row>
    <row r="11" spans="1:19" ht="15" customHeight="1" x14ac:dyDescent="0.25">
      <c r="A11" s="100">
        <v>4</v>
      </c>
      <c r="B11" s="108" t="s">
        <v>10</v>
      </c>
      <c r="C11" s="109"/>
      <c r="D11" s="114">
        <v>7.87</v>
      </c>
      <c r="E11" s="165">
        <v>7.51</v>
      </c>
      <c r="F11" s="157">
        <v>7.59</v>
      </c>
      <c r="G11" s="157">
        <v>7.75</v>
      </c>
      <c r="H11" s="157">
        <v>7.58</v>
      </c>
      <c r="I11" s="157">
        <v>7.5649999999999995</v>
      </c>
      <c r="J11" s="157">
        <v>7.875</v>
      </c>
      <c r="K11" s="157">
        <v>7.8650000000000002</v>
      </c>
      <c r="L11" s="157">
        <v>7.4450000000000003</v>
      </c>
      <c r="M11" s="114"/>
      <c r="N11" s="114"/>
      <c r="O11" s="114"/>
      <c r="P11" s="75">
        <f t="shared" si="0"/>
        <v>0</v>
      </c>
      <c r="Q11" s="111">
        <v>4</v>
      </c>
      <c r="R11" s="112" t="s">
        <v>10</v>
      </c>
      <c r="S11" s="115"/>
    </row>
    <row r="12" spans="1:19" ht="15" customHeight="1" x14ac:dyDescent="0.25">
      <c r="A12" s="100">
        <v>5</v>
      </c>
      <c r="B12" s="108" t="s">
        <v>11</v>
      </c>
      <c r="C12" s="109" t="s">
        <v>12</v>
      </c>
      <c r="D12" s="114">
        <v>496</v>
      </c>
      <c r="E12" s="165">
        <v>555</v>
      </c>
      <c r="F12" s="157">
        <v>506</v>
      </c>
      <c r="G12" s="157">
        <v>481</v>
      </c>
      <c r="H12" s="157">
        <v>502</v>
      </c>
      <c r="I12" s="157">
        <v>442.5</v>
      </c>
      <c r="J12" s="157">
        <v>419</v>
      </c>
      <c r="K12" s="157">
        <v>455</v>
      </c>
      <c r="L12" s="157">
        <v>420.5</v>
      </c>
      <c r="M12" s="114"/>
      <c r="N12" s="114"/>
      <c r="O12" s="114"/>
      <c r="P12" s="75">
        <f t="shared" si="0"/>
        <v>0</v>
      </c>
      <c r="Q12" s="111">
        <v>5</v>
      </c>
      <c r="R12" s="112" t="s">
        <v>11</v>
      </c>
      <c r="S12" s="115" t="s">
        <v>12</v>
      </c>
    </row>
    <row r="13" spans="1:19" ht="15" customHeight="1" x14ac:dyDescent="0.25">
      <c r="A13" s="100">
        <v>6</v>
      </c>
      <c r="B13" s="108" t="s">
        <v>82</v>
      </c>
      <c r="C13" s="109" t="s">
        <v>13</v>
      </c>
      <c r="D13" s="114">
        <v>292.5</v>
      </c>
      <c r="E13" s="165">
        <v>333</v>
      </c>
      <c r="F13" s="157">
        <v>348.29999999999995</v>
      </c>
      <c r="G13" s="157">
        <v>288</v>
      </c>
      <c r="H13" s="157">
        <v>300</v>
      </c>
      <c r="I13" s="157">
        <v>265.5</v>
      </c>
      <c r="J13" s="157">
        <v>251.1</v>
      </c>
      <c r="K13" s="157">
        <v>273</v>
      </c>
      <c r="L13" s="157">
        <v>262.45</v>
      </c>
      <c r="M13" s="114"/>
      <c r="N13" s="114"/>
      <c r="O13" s="114"/>
      <c r="P13" s="75">
        <f t="shared" si="0"/>
        <v>0</v>
      </c>
      <c r="Q13" s="111">
        <v>6</v>
      </c>
      <c r="R13" s="112" t="s">
        <v>96</v>
      </c>
      <c r="S13" s="115" t="s">
        <v>13</v>
      </c>
    </row>
    <row r="14" spans="1:19" ht="17.25" customHeight="1" x14ac:dyDescent="0.25">
      <c r="A14" s="100">
        <v>7</v>
      </c>
      <c r="B14" s="108" t="s">
        <v>83</v>
      </c>
      <c r="C14" s="109" t="s">
        <v>13</v>
      </c>
      <c r="D14" s="114">
        <v>178.1</v>
      </c>
      <c r="E14" s="165">
        <v>165</v>
      </c>
      <c r="F14" s="157">
        <v>159.19999999999999</v>
      </c>
      <c r="G14" s="157">
        <v>153.30000000000001</v>
      </c>
      <c r="H14" s="157">
        <v>144.5</v>
      </c>
      <c r="I14" s="157">
        <v>135.9</v>
      </c>
      <c r="J14" s="157">
        <v>142.89999999999998</v>
      </c>
      <c r="K14" s="157">
        <v>136.69999999999999</v>
      </c>
      <c r="L14" s="157">
        <v>142.1</v>
      </c>
      <c r="M14" s="114"/>
      <c r="N14" s="114"/>
      <c r="O14" s="114"/>
      <c r="P14" s="75">
        <f t="shared" si="0"/>
        <v>0</v>
      </c>
      <c r="Q14" s="111">
        <v>7</v>
      </c>
      <c r="R14" s="112" t="s">
        <v>97</v>
      </c>
      <c r="S14" s="115" t="s">
        <v>13</v>
      </c>
    </row>
    <row r="15" spans="1:19" ht="15" customHeight="1" x14ac:dyDescent="0.25">
      <c r="A15" s="100">
        <v>8</v>
      </c>
      <c r="B15" s="108" t="s">
        <v>14</v>
      </c>
      <c r="C15" s="109" t="s">
        <v>13</v>
      </c>
      <c r="D15" s="114">
        <v>0</v>
      </c>
      <c r="E15" s="165">
        <v>0</v>
      </c>
      <c r="F15" s="157">
        <v>0</v>
      </c>
      <c r="G15" s="157">
        <v>0</v>
      </c>
      <c r="H15" s="157">
        <v>0</v>
      </c>
      <c r="I15" s="157">
        <v>0</v>
      </c>
      <c r="J15" s="157">
        <v>0</v>
      </c>
      <c r="K15" s="157">
        <v>0</v>
      </c>
      <c r="L15" s="157">
        <v>0</v>
      </c>
      <c r="M15" s="114"/>
      <c r="N15" s="114"/>
      <c r="O15" s="114"/>
      <c r="P15" s="75">
        <f t="shared" si="0"/>
        <v>0</v>
      </c>
      <c r="Q15" s="111">
        <v>8</v>
      </c>
      <c r="R15" s="112" t="s">
        <v>14</v>
      </c>
      <c r="S15" s="115" t="s">
        <v>13</v>
      </c>
    </row>
    <row r="16" spans="1:19" ht="15" customHeight="1" x14ac:dyDescent="0.25">
      <c r="A16" s="100">
        <v>9</v>
      </c>
      <c r="B16" s="108" t="s">
        <v>15</v>
      </c>
      <c r="C16" s="109" t="s">
        <v>13</v>
      </c>
      <c r="D16" s="114">
        <v>178.1</v>
      </c>
      <c r="E16" s="165">
        <v>165</v>
      </c>
      <c r="F16" s="157">
        <v>159.19999999999999</v>
      </c>
      <c r="G16" s="157">
        <v>153.30000000000001</v>
      </c>
      <c r="H16" s="157">
        <v>144.5</v>
      </c>
      <c r="I16" s="157">
        <v>135.9</v>
      </c>
      <c r="J16" s="157">
        <v>142.89999999999998</v>
      </c>
      <c r="K16" s="157">
        <v>136.69999999999999</v>
      </c>
      <c r="L16" s="157">
        <v>142.1</v>
      </c>
      <c r="M16" s="114"/>
      <c r="N16" s="114"/>
      <c r="O16" s="114"/>
      <c r="P16" s="75">
        <f t="shared" si="0"/>
        <v>0</v>
      </c>
      <c r="Q16" s="111">
        <v>9</v>
      </c>
      <c r="R16" s="112" t="s">
        <v>15</v>
      </c>
      <c r="S16" s="115" t="s">
        <v>13</v>
      </c>
    </row>
    <row r="17" spans="1:19" ht="15" customHeight="1" x14ac:dyDescent="0.25">
      <c r="A17" s="100">
        <v>10</v>
      </c>
      <c r="B17" s="108" t="s">
        <v>16</v>
      </c>
      <c r="C17" s="109" t="s">
        <v>13</v>
      </c>
      <c r="D17" s="114">
        <v>75.2</v>
      </c>
      <c r="E17" s="165">
        <v>69</v>
      </c>
      <c r="F17" s="157">
        <v>53.2</v>
      </c>
      <c r="G17" s="157">
        <v>57.8</v>
      </c>
      <c r="H17" s="157">
        <v>46.7</v>
      </c>
      <c r="I17" s="157">
        <v>30.5</v>
      </c>
      <c r="J17" s="157">
        <v>50</v>
      </c>
      <c r="K17" s="157">
        <v>49.2</v>
      </c>
      <c r="L17" s="157">
        <v>38.900000000000006</v>
      </c>
      <c r="M17" s="114"/>
      <c r="N17" s="114"/>
      <c r="O17" s="114"/>
      <c r="P17" s="75">
        <f t="shared" si="0"/>
        <v>0</v>
      </c>
      <c r="Q17" s="111">
        <v>10</v>
      </c>
      <c r="R17" s="112" t="s">
        <v>16</v>
      </c>
      <c r="S17" s="115" t="s">
        <v>13</v>
      </c>
    </row>
    <row r="18" spans="1:19" ht="18" customHeight="1" x14ac:dyDescent="0.25">
      <c r="A18" s="100">
        <v>11</v>
      </c>
      <c r="B18" s="108" t="s">
        <v>84</v>
      </c>
      <c r="C18" s="109" t="s">
        <v>13</v>
      </c>
      <c r="D18" s="114">
        <v>67.924999999999997</v>
      </c>
      <c r="E18" s="165">
        <v>58</v>
      </c>
      <c r="F18" s="157">
        <v>54.168500000000002</v>
      </c>
      <c r="G18" s="157">
        <v>43.734999999999999</v>
      </c>
      <c r="H18" s="157">
        <v>43.61</v>
      </c>
      <c r="I18" s="157">
        <v>35.15</v>
      </c>
      <c r="J18" s="157">
        <v>35.726500000000001</v>
      </c>
      <c r="K18" s="157">
        <v>35.755000000000003</v>
      </c>
      <c r="L18" s="157">
        <v>56.638499999999993</v>
      </c>
      <c r="M18" s="114"/>
      <c r="N18" s="114"/>
      <c r="O18" s="114"/>
      <c r="P18" s="75">
        <f t="shared" si="0"/>
        <v>0</v>
      </c>
      <c r="Q18" s="111">
        <v>11</v>
      </c>
      <c r="R18" s="112" t="s">
        <v>98</v>
      </c>
      <c r="S18" s="115" t="s">
        <v>13</v>
      </c>
    </row>
    <row r="19" spans="1:19" ht="18.75" customHeight="1" x14ac:dyDescent="0.25">
      <c r="A19" s="100">
        <v>12</v>
      </c>
      <c r="B19" s="108" t="s">
        <v>85</v>
      </c>
      <c r="C19" s="109" t="s">
        <v>13</v>
      </c>
      <c r="D19" s="114">
        <v>0.17460000000000001</v>
      </c>
      <c r="E19" s="165">
        <v>0.16</v>
      </c>
      <c r="F19" s="157">
        <v>0.17649999999999999</v>
      </c>
      <c r="G19" s="157">
        <v>0.18245</v>
      </c>
      <c r="H19" s="157">
        <v>0.17724999999999999</v>
      </c>
      <c r="I19" s="157">
        <v>0.1159</v>
      </c>
      <c r="J19" s="157">
        <v>0.16344999999999998</v>
      </c>
      <c r="K19" s="157">
        <v>0.1767</v>
      </c>
      <c r="L19" s="157">
        <v>0.156</v>
      </c>
      <c r="M19" s="114"/>
      <c r="N19" s="114"/>
      <c r="O19" s="114"/>
      <c r="P19" s="75">
        <f t="shared" si="0"/>
        <v>0</v>
      </c>
      <c r="Q19" s="111">
        <v>12</v>
      </c>
      <c r="R19" s="112" t="s">
        <v>99</v>
      </c>
      <c r="S19" s="115" t="s">
        <v>13</v>
      </c>
    </row>
    <row r="20" spans="1:19" ht="18.75" customHeight="1" x14ac:dyDescent="0.25">
      <c r="A20" s="100">
        <v>13</v>
      </c>
      <c r="B20" s="108" t="s">
        <v>86</v>
      </c>
      <c r="C20" s="109" t="s">
        <v>13</v>
      </c>
      <c r="D20" s="114">
        <v>180.6</v>
      </c>
      <c r="E20" s="165">
        <v>171</v>
      </c>
      <c r="F20" s="157">
        <v>162.80000000000001</v>
      </c>
      <c r="G20" s="157">
        <v>160.5</v>
      </c>
      <c r="H20" s="157">
        <v>180.1</v>
      </c>
      <c r="I20" s="157">
        <v>151</v>
      </c>
      <c r="J20" s="157">
        <v>138.60000000000002</v>
      </c>
      <c r="K20" s="157">
        <v>162</v>
      </c>
      <c r="L20" s="157">
        <v>142.9</v>
      </c>
      <c r="M20" s="114"/>
      <c r="N20" s="114"/>
      <c r="O20" s="114"/>
      <c r="P20" s="75">
        <f t="shared" si="0"/>
        <v>0</v>
      </c>
      <c r="Q20" s="111">
        <v>13</v>
      </c>
      <c r="R20" s="112" t="s">
        <v>100</v>
      </c>
      <c r="S20" s="115" t="s">
        <v>13</v>
      </c>
    </row>
    <row r="21" spans="1:19" ht="15" customHeight="1" x14ac:dyDescent="0.25">
      <c r="A21" s="100">
        <v>14</v>
      </c>
      <c r="B21" s="108" t="s">
        <v>17</v>
      </c>
      <c r="C21" s="109" t="s">
        <v>13</v>
      </c>
      <c r="D21" s="114">
        <v>2.5</v>
      </c>
      <c r="E21" s="165">
        <v>7</v>
      </c>
      <c r="F21" s="157">
        <v>3.6000000000000085</v>
      </c>
      <c r="G21" s="157">
        <v>7.1999999999999886</v>
      </c>
      <c r="H21" s="157">
        <v>35.599999999999994</v>
      </c>
      <c r="I21" s="157">
        <v>15.099999999999994</v>
      </c>
      <c r="J21" s="157">
        <v>-4.2999999999999829</v>
      </c>
      <c r="K21" s="157">
        <v>25.299999999999997</v>
      </c>
      <c r="L21" s="157">
        <v>6.8000000000000114</v>
      </c>
      <c r="M21" s="114"/>
      <c r="N21" s="114"/>
      <c r="O21" s="114"/>
      <c r="P21" s="75">
        <f t="shared" si="0"/>
        <v>0</v>
      </c>
      <c r="Q21" s="111">
        <v>14</v>
      </c>
      <c r="R21" s="112" t="s">
        <v>17</v>
      </c>
      <c r="S21" s="115" t="s">
        <v>13</v>
      </c>
    </row>
    <row r="22" spans="1:19" ht="15" customHeight="1" x14ac:dyDescent="0.25">
      <c r="A22" s="100">
        <v>15</v>
      </c>
      <c r="B22" s="108" t="s">
        <v>18</v>
      </c>
      <c r="C22" s="109" t="s">
        <v>13</v>
      </c>
      <c r="D22" s="114">
        <v>111.91</v>
      </c>
      <c r="E22" s="165">
        <v>107</v>
      </c>
      <c r="F22" s="157">
        <v>101.1875</v>
      </c>
      <c r="G22" s="157">
        <v>98.1</v>
      </c>
      <c r="H22" s="157">
        <v>88.574999999999989</v>
      </c>
      <c r="I22" s="157">
        <v>77.575000000000003</v>
      </c>
      <c r="J22" s="157">
        <v>84.178750000000008</v>
      </c>
      <c r="K22" s="157">
        <v>77.63</v>
      </c>
      <c r="L22" s="157">
        <v>81.037499999999994</v>
      </c>
      <c r="M22" s="114"/>
      <c r="N22" s="114"/>
      <c r="O22" s="114"/>
      <c r="P22" s="75">
        <f t="shared" si="0"/>
        <v>0</v>
      </c>
      <c r="Q22" s="111">
        <v>15</v>
      </c>
      <c r="R22" s="112" t="s">
        <v>18</v>
      </c>
      <c r="S22" s="115" t="s">
        <v>13</v>
      </c>
    </row>
    <row r="23" spans="1:19" ht="15" customHeight="1" x14ac:dyDescent="0.25">
      <c r="A23" s="100">
        <v>16</v>
      </c>
      <c r="B23" s="108" t="s">
        <v>19</v>
      </c>
      <c r="C23" s="109" t="s">
        <v>13</v>
      </c>
      <c r="D23" s="114">
        <v>68.801485000000014</v>
      </c>
      <c r="E23" s="165">
        <v>64</v>
      </c>
      <c r="F23" s="157">
        <v>61.584690000000009</v>
      </c>
      <c r="G23" s="157">
        <v>62.490650000000002</v>
      </c>
      <c r="H23" s="157">
        <v>91.419600000000017</v>
      </c>
      <c r="I23" s="157">
        <v>73.423940000000002</v>
      </c>
      <c r="J23" s="157">
        <v>54.495553000000001</v>
      </c>
      <c r="K23" s="157">
        <v>62.037670000000006</v>
      </c>
      <c r="L23" s="157">
        <v>61.893540000000002</v>
      </c>
      <c r="M23" s="114"/>
      <c r="N23" s="114"/>
      <c r="O23" s="114"/>
      <c r="P23" s="75">
        <f t="shared" si="0"/>
        <v>0</v>
      </c>
      <c r="Q23" s="111">
        <v>16</v>
      </c>
      <c r="R23" s="112" t="s">
        <v>19</v>
      </c>
      <c r="S23" s="115" t="s">
        <v>13</v>
      </c>
    </row>
    <row r="24" spans="1:19" ht="15" customHeight="1" x14ac:dyDescent="0.25">
      <c r="A24" s="100">
        <v>17</v>
      </c>
      <c r="B24" s="108" t="s">
        <v>20</v>
      </c>
      <c r="C24" s="109" t="s">
        <v>13</v>
      </c>
      <c r="D24" s="114">
        <v>44.763999999999996</v>
      </c>
      <c r="E24" s="165">
        <v>43</v>
      </c>
      <c r="F24" s="157">
        <v>40.475000000000001</v>
      </c>
      <c r="G24" s="157">
        <v>39.239999999999995</v>
      </c>
      <c r="H24" s="157">
        <v>35.43</v>
      </c>
      <c r="I24" s="157">
        <v>31.03</v>
      </c>
      <c r="J24" s="157">
        <v>33.671500000000002</v>
      </c>
      <c r="K24" s="157">
        <v>31.052</v>
      </c>
      <c r="L24" s="157">
        <v>32.414999999999999</v>
      </c>
      <c r="M24" s="114"/>
      <c r="N24" s="114"/>
      <c r="O24" s="114"/>
      <c r="P24" s="75">
        <f t="shared" si="0"/>
        <v>0</v>
      </c>
      <c r="Q24" s="111">
        <v>17</v>
      </c>
      <c r="R24" s="112" t="s">
        <v>20</v>
      </c>
      <c r="S24" s="115" t="s">
        <v>13</v>
      </c>
    </row>
    <row r="25" spans="1:19" ht="15" customHeight="1" x14ac:dyDescent="0.25">
      <c r="A25" s="100">
        <v>18</v>
      </c>
      <c r="B25" s="108" t="s">
        <v>21</v>
      </c>
      <c r="C25" s="109" t="s">
        <v>13</v>
      </c>
      <c r="D25" s="114">
        <v>16.707500000000003</v>
      </c>
      <c r="E25" s="165">
        <v>16</v>
      </c>
      <c r="F25" s="157">
        <v>14.955</v>
      </c>
      <c r="G25" s="157">
        <v>15.175000000000001</v>
      </c>
      <c r="H25" s="157">
        <v>22.200000000000003</v>
      </c>
      <c r="I25" s="157">
        <v>17.829999999999998</v>
      </c>
      <c r="J25" s="157">
        <v>13.233499999999999</v>
      </c>
      <c r="K25" s="157">
        <v>15.065</v>
      </c>
      <c r="L25" s="157">
        <v>15.030000000000001</v>
      </c>
      <c r="M25" s="114"/>
      <c r="N25" s="114"/>
      <c r="O25" s="114"/>
      <c r="P25" s="75">
        <f t="shared" si="0"/>
        <v>0</v>
      </c>
      <c r="Q25" s="111">
        <v>18</v>
      </c>
      <c r="R25" s="112" t="s">
        <v>21</v>
      </c>
      <c r="S25" s="115" t="s">
        <v>13</v>
      </c>
    </row>
    <row r="26" spans="1:19" ht="15" customHeight="1" x14ac:dyDescent="0.25">
      <c r="A26" s="100">
        <v>19</v>
      </c>
      <c r="B26" s="108" t="s">
        <v>87</v>
      </c>
      <c r="C26" s="109" t="s">
        <v>13</v>
      </c>
      <c r="D26" s="114">
        <v>1.41</v>
      </c>
      <c r="E26" s="165">
        <v>0.56000000000000005</v>
      </c>
      <c r="F26" s="157">
        <v>0.36299999999999999</v>
      </c>
      <c r="G26" s="157">
        <v>0.36899999999999999</v>
      </c>
      <c r="H26" s="157">
        <v>0.26400000000000001</v>
      </c>
      <c r="I26" s="157">
        <v>0.14400000000000002</v>
      </c>
      <c r="J26" s="157">
        <v>0.156</v>
      </c>
      <c r="K26" s="157">
        <v>0.21000000000000002</v>
      </c>
      <c r="L26" s="157">
        <v>0.16800000000000001</v>
      </c>
      <c r="M26" s="114"/>
      <c r="N26" s="114"/>
      <c r="O26" s="114"/>
      <c r="P26" s="75">
        <f t="shared" si="0"/>
        <v>0</v>
      </c>
      <c r="Q26" s="111">
        <v>19</v>
      </c>
      <c r="R26" s="112" t="s">
        <v>101</v>
      </c>
      <c r="S26" s="115" t="s">
        <v>13</v>
      </c>
    </row>
    <row r="27" spans="1:19" ht="15" customHeight="1" x14ac:dyDescent="0.25">
      <c r="A27" s="100">
        <v>20</v>
      </c>
      <c r="B27" s="108" t="s">
        <v>88</v>
      </c>
      <c r="C27" s="109" t="s">
        <v>13</v>
      </c>
      <c r="D27" s="114">
        <v>0.44800000000000001</v>
      </c>
      <c r="E27" s="165">
        <v>0.4</v>
      </c>
      <c r="F27" s="157">
        <v>0.47955000000000003</v>
      </c>
      <c r="G27" s="157">
        <v>0.7430000000000001</v>
      </c>
      <c r="H27" s="157">
        <v>0.14099999999999999</v>
      </c>
      <c r="I27" s="157">
        <v>0.28549999999999998</v>
      </c>
      <c r="J27" s="157">
        <v>0.20400000000000001</v>
      </c>
      <c r="K27" s="157">
        <v>0.24985000000000002</v>
      </c>
      <c r="L27" s="157">
        <v>0.21255000000000002</v>
      </c>
      <c r="M27" s="114"/>
      <c r="N27" s="114"/>
      <c r="O27" s="114"/>
      <c r="P27" s="75">
        <f t="shared" si="0"/>
        <v>0</v>
      </c>
      <c r="Q27" s="111">
        <v>20</v>
      </c>
      <c r="R27" s="112" t="s">
        <v>102</v>
      </c>
      <c r="S27" s="115" t="s">
        <v>13</v>
      </c>
    </row>
    <row r="28" spans="1:19" ht="15" customHeight="1" x14ac:dyDescent="0.25">
      <c r="A28" s="100">
        <v>21</v>
      </c>
      <c r="B28" s="108" t="s">
        <v>89</v>
      </c>
      <c r="C28" s="109" t="s">
        <v>13</v>
      </c>
      <c r="D28" s="114">
        <v>8.4649999999999999</v>
      </c>
      <c r="E28" s="165">
        <v>9.68</v>
      </c>
      <c r="F28" s="157">
        <v>9.370000000000001</v>
      </c>
      <c r="G28" s="157">
        <v>10.9465</v>
      </c>
      <c r="H28" s="157">
        <v>9.4499999999999993</v>
      </c>
      <c r="I28" s="157">
        <v>8.984</v>
      </c>
      <c r="J28" s="157">
        <v>9.2949999999999999</v>
      </c>
      <c r="K28" s="157">
        <v>9.7835000000000001</v>
      </c>
      <c r="L28" s="157">
        <v>8.6789999999999985</v>
      </c>
      <c r="M28" s="114"/>
      <c r="N28" s="114"/>
      <c r="O28" s="114"/>
      <c r="P28" s="75">
        <f t="shared" si="0"/>
        <v>0</v>
      </c>
      <c r="Q28" s="111">
        <v>21</v>
      </c>
      <c r="R28" s="112" t="s">
        <v>103</v>
      </c>
      <c r="S28" s="115" t="s">
        <v>13</v>
      </c>
    </row>
    <row r="29" spans="1:19" ht="15" customHeight="1" x14ac:dyDescent="0.25">
      <c r="A29" s="100">
        <v>22</v>
      </c>
      <c r="B29" s="108" t="s">
        <v>90</v>
      </c>
      <c r="C29" s="109" t="s">
        <v>13</v>
      </c>
      <c r="D29" s="114">
        <v>1.4950000000000001</v>
      </c>
      <c r="E29" s="165">
        <v>2.91</v>
      </c>
      <c r="F29" s="157">
        <v>1.00145</v>
      </c>
      <c r="G29" s="157">
        <v>0</v>
      </c>
      <c r="H29" s="157">
        <v>0.88</v>
      </c>
      <c r="I29" s="157">
        <v>1.3965000000000001</v>
      </c>
      <c r="J29" s="157">
        <v>6.1843000000000004</v>
      </c>
      <c r="K29" s="157">
        <v>2.9625500000000002</v>
      </c>
      <c r="L29" s="157">
        <v>2.5335000000000001</v>
      </c>
      <c r="M29" s="114"/>
      <c r="N29" s="114"/>
      <c r="O29" s="114"/>
      <c r="P29" s="75">
        <f t="shared" si="0"/>
        <v>0</v>
      </c>
      <c r="Q29" s="111">
        <v>22</v>
      </c>
      <c r="R29" s="112" t="s">
        <v>104</v>
      </c>
      <c r="S29" s="115" t="s">
        <v>13</v>
      </c>
    </row>
    <row r="30" spans="1:19" ht="15" customHeight="1" x14ac:dyDescent="0.25">
      <c r="A30" s="100">
        <v>23</v>
      </c>
      <c r="B30" s="108" t="s">
        <v>22</v>
      </c>
      <c r="C30" s="109" t="s">
        <v>13</v>
      </c>
      <c r="D30" s="116" t="s">
        <v>93</v>
      </c>
      <c r="E30" s="116" t="s">
        <v>93</v>
      </c>
      <c r="F30" s="116" t="s">
        <v>93</v>
      </c>
      <c r="G30" s="116" t="s">
        <v>93</v>
      </c>
      <c r="H30" s="116" t="s">
        <v>93</v>
      </c>
      <c r="I30" s="116" t="s">
        <v>93</v>
      </c>
      <c r="J30" s="116" t="s">
        <v>93</v>
      </c>
      <c r="K30" s="116" t="s">
        <v>93</v>
      </c>
      <c r="L30" s="116" t="s">
        <v>93</v>
      </c>
      <c r="M30" s="116"/>
      <c r="N30" s="116"/>
      <c r="O30" s="116"/>
      <c r="P30" s="75">
        <f t="shared" si="0"/>
        <v>0</v>
      </c>
      <c r="Q30" s="111">
        <v>23</v>
      </c>
      <c r="R30" s="112" t="s">
        <v>22</v>
      </c>
      <c r="S30" s="115" t="s">
        <v>13</v>
      </c>
    </row>
    <row r="31" spans="1:19" ht="15" customHeight="1" x14ac:dyDescent="0.25">
      <c r="A31" s="100">
        <v>24</v>
      </c>
      <c r="B31" s="108" t="s">
        <v>23</v>
      </c>
      <c r="C31" s="109" t="s">
        <v>13</v>
      </c>
      <c r="D31" s="114">
        <v>8.34</v>
      </c>
      <c r="E31" s="165">
        <v>7.6150000000000002</v>
      </c>
      <c r="F31" s="157">
        <v>7.82</v>
      </c>
      <c r="G31" s="157">
        <v>7.8</v>
      </c>
      <c r="H31" s="157">
        <v>8.0500000000000007</v>
      </c>
      <c r="I31" s="157">
        <v>7.0500000000000007</v>
      </c>
      <c r="J31" s="157">
        <v>6.48</v>
      </c>
      <c r="K31" s="157">
        <v>6.85</v>
      </c>
      <c r="L31" s="157">
        <v>7.15</v>
      </c>
      <c r="M31" s="114"/>
      <c r="N31" s="114"/>
      <c r="O31" s="114"/>
      <c r="P31" s="75">
        <f t="shared" si="0"/>
        <v>0</v>
      </c>
      <c r="Q31" s="111">
        <v>24</v>
      </c>
      <c r="R31" s="112" t="s">
        <v>23</v>
      </c>
      <c r="S31" s="115" t="s">
        <v>13</v>
      </c>
    </row>
    <row r="32" spans="1:19" ht="15" customHeight="1" x14ac:dyDescent="0.25">
      <c r="A32" s="100">
        <v>25</v>
      </c>
      <c r="B32" s="108" t="s">
        <v>91</v>
      </c>
      <c r="C32" s="109" t="s">
        <v>13</v>
      </c>
      <c r="D32" s="114">
        <v>2.2999999999999998</v>
      </c>
      <c r="E32" s="165">
        <v>5.7</v>
      </c>
      <c r="F32" s="157">
        <v>5</v>
      </c>
      <c r="G32" s="157">
        <v>4.9000000000000004</v>
      </c>
      <c r="H32" s="157">
        <v>5.9</v>
      </c>
      <c r="I32" s="157">
        <v>7.2</v>
      </c>
      <c r="J32" s="157">
        <v>5.55</v>
      </c>
      <c r="K32" s="157">
        <v>5.55</v>
      </c>
      <c r="L32" s="157">
        <v>0</v>
      </c>
      <c r="M32" s="114"/>
      <c r="N32" s="114"/>
      <c r="O32" s="114"/>
      <c r="P32" s="75">
        <f t="shared" si="0"/>
        <v>0</v>
      </c>
      <c r="Q32" s="111">
        <v>25</v>
      </c>
      <c r="R32" s="112" t="s">
        <v>105</v>
      </c>
      <c r="S32" s="115" t="s">
        <v>13</v>
      </c>
    </row>
    <row r="33" spans="1:19" ht="15" customHeight="1" x14ac:dyDescent="0.25">
      <c r="A33" s="100">
        <v>26</v>
      </c>
      <c r="B33" s="108" t="s">
        <v>24</v>
      </c>
      <c r="C33" s="109" t="s">
        <v>13</v>
      </c>
      <c r="D33" s="114">
        <v>12.585000000000001</v>
      </c>
      <c r="E33" s="165">
        <v>14.4</v>
      </c>
      <c r="F33" s="157">
        <v>14.15</v>
      </c>
      <c r="G33" s="157">
        <v>22.715</v>
      </c>
      <c r="H33" s="157">
        <v>14.9</v>
      </c>
      <c r="I33" s="157">
        <v>13.25</v>
      </c>
      <c r="J33" s="157">
        <v>13.6</v>
      </c>
      <c r="K33" s="157">
        <v>14.5</v>
      </c>
      <c r="L33" s="157">
        <v>16</v>
      </c>
      <c r="M33" s="114"/>
      <c r="N33" s="114"/>
      <c r="O33" s="114"/>
      <c r="P33" s="75">
        <f t="shared" si="0"/>
        <v>0</v>
      </c>
      <c r="Q33" s="111">
        <v>26</v>
      </c>
      <c r="R33" s="112" t="s">
        <v>24</v>
      </c>
      <c r="S33" s="115" t="s">
        <v>13</v>
      </c>
    </row>
    <row r="34" spans="1:19" ht="15" customHeight="1" x14ac:dyDescent="0.25">
      <c r="A34" s="100">
        <v>27</v>
      </c>
      <c r="B34" s="108" t="s">
        <v>25</v>
      </c>
      <c r="C34" s="109" t="s">
        <v>13</v>
      </c>
      <c r="D34" s="114">
        <v>5</v>
      </c>
      <c r="E34" s="165">
        <v>5</v>
      </c>
      <c r="F34" s="157">
        <v>9</v>
      </c>
      <c r="G34" s="157">
        <v>10.9</v>
      </c>
      <c r="H34" s="157">
        <v>9</v>
      </c>
      <c r="I34" s="157">
        <v>7.5</v>
      </c>
      <c r="J34" s="157">
        <v>12.7</v>
      </c>
      <c r="K34" s="157">
        <v>12.899999999999999</v>
      </c>
      <c r="L34" s="157">
        <v>7.99</v>
      </c>
      <c r="M34" s="114"/>
      <c r="N34" s="114"/>
      <c r="O34" s="114"/>
      <c r="P34" s="75">
        <f t="shared" si="0"/>
        <v>0</v>
      </c>
      <c r="Q34" s="111">
        <v>27</v>
      </c>
      <c r="R34" s="112" t="s">
        <v>25</v>
      </c>
      <c r="S34" s="115" t="s">
        <v>13</v>
      </c>
    </row>
    <row r="35" spans="1:19" ht="15" customHeight="1" x14ac:dyDescent="0.25">
      <c r="A35" s="100">
        <v>28</v>
      </c>
      <c r="B35" s="108" t="s">
        <v>26</v>
      </c>
      <c r="C35" s="109" t="s">
        <v>13</v>
      </c>
      <c r="D35" s="114">
        <v>297.5</v>
      </c>
      <c r="E35" s="165">
        <v>337</v>
      </c>
      <c r="F35" s="157">
        <v>357.29999999999995</v>
      </c>
      <c r="G35" s="157">
        <v>298.89999999999998</v>
      </c>
      <c r="H35" s="157">
        <v>309</v>
      </c>
      <c r="I35" s="157">
        <v>273</v>
      </c>
      <c r="J35" s="157">
        <v>263.79999999999995</v>
      </c>
      <c r="K35" s="157">
        <v>285.89999999999998</v>
      </c>
      <c r="L35" s="157">
        <v>270.44</v>
      </c>
      <c r="M35" s="114"/>
      <c r="N35" s="114"/>
      <c r="O35" s="114"/>
      <c r="P35" s="75">
        <f t="shared" si="0"/>
        <v>0</v>
      </c>
      <c r="Q35" s="111">
        <v>28</v>
      </c>
      <c r="R35" s="112" t="s">
        <v>26</v>
      </c>
      <c r="S35" s="115" t="s">
        <v>13</v>
      </c>
    </row>
    <row r="36" spans="1:19" ht="15" customHeight="1" x14ac:dyDescent="0.25">
      <c r="A36" s="100">
        <v>29</v>
      </c>
      <c r="B36" s="108" t="s">
        <v>27</v>
      </c>
      <c r="C36" s="109" t="s">
        <v>13</v>
      </c>
      <c r="D36" s="114" t="s">
        <v>93</v>
      </c>
      <c r="E36" s="165" t="s">
        <v>93</v>
      </c>
      <c r="F36" s="157" t="s">
        <v>93</v>
      </c>
      <c r="G36" s="157" t="s">
        <v>93</v>
      </c>
      <c r="H36" s="157" t="s">
        <v>93</v>
      </c>
      <c r="I36" s="157" t="s">
        <v>93</v>
      </c>
      <c r="J36" s="157" t="s">
        <v>93</v>
      </c>
      <c r="K36" s="157" t="s">
        <v>93</v>
      </c>
      <c r="L36" s="157" t="s">
        <v>93</v>
      </c>
      <c r="M36" s="114"/>
      <c r="N36" s="114"/>
      <c r="O36" s="114"/>
      <c r="P36" s="75">
        <f t="shared" si="0"/>
        <v>0</v>
      </c>
      <c r="Q36" s="111">
        <v>29</v>
      </c>
      <c r="R36" s="112" t="s">
        <v>27</v>
      </c>
      <c r="S36" s="115" t="s">
        <v>13</v>
      </c>
    </row>
    <row r="37" spans="1:19" ht="15" customHeight="1" x14ac:dyDescent="0.25">
      <c r="A37" s="100">
        <v>30</v>
      </c>
      <c r="B37" s="108" t="s">
        <v>28</v>
      </c>
      <c r="C37" s="109" t="s">
        <v>13</v>
      </c>
      <c r="D37" s="114">
        <v>75.750063686245937</v>
      </c>
      <c r="E37" s="165">
        <v>66.5</v>
      </c>
      <c r="F37" s="157">
        <v>56.68967074620403</v>
      </c>
      <c r="G37" s="157">
        <v>53.836706128633971</v>
      </c>
      <c r="H37" s="157">
        <v>34.950459668654879</v>
      </c>
      <c r="I37" s="157">
        <v>30.072371426616812</v>
      </c>
      <c r="J37" s="157">
        <v>49.997299855560577</v>
      </c>
      <c r="K37" s="157">
        <v>46.693955631735804</v>
      </c>
      <c r="L37" s="157">
        <v>50.232473265726149</v>
      </c>
      <c r="M37" s="114"/>
      <c r="N37" s="114"/>
      <c r="O37" s="114"/>
      <c r="P37" s="75">
        <f t="shared" si="0"/>
        <v>0</v>
      </c>
      <c r="Q37" s="111">
        <v>30</v>
      </c>
      <c r="R37" s="112" t="s">
        <v>28</v>
      </c>
      <c r="S37" s="115" t="s">
        <v>13</v>
      </c>
    </row>
    <row r="38" spans="1:19" ht="15" customHeight="1" x14ac:dyDescent="0.25">
      <c r="A38" s="100">
        <v>31</v>
      </c>
      <c r="B38" s="108" t="s">
        <v>29</v>
      </c>
      <c r="C38" s="109" t="s">
        <v>13</v>
      </c>
      <c r="D38" s="114">
        <v>7.5750063686245941</v>
      </c>
      <c r="E38" s="165">
        <v>6.6</v>
      </c>
      <c r="F38" s="157">
        <v>5.6689670746204026</v>
      </c>
      <c r="G38" s="157">
        <v>5.3836706128633978</v>
      </c>
      <c r="H38" s="157">
        <v>3.4950459668654883</v>
      </c>
      <c r="I38" s="157">
        <v>3.0072371426616815</v>
      </c>
      <c r="J38" s="157">
        <v>4.9997299855560584</v>
      </c>
      <c r="K38" s="157">
        <v>4.6693955631735804</v>
      </c>
      <c r="L38" s="157">
        <v>5.0232473265726147</v>
      </c>
      <c r="M38" s="114"/>
      <c r="N38" s="114"/>
      <c r="O38" s="114"/>
      <c r="P38" s="75">
        <f t="shared" si="0"/>
        <v>0</v>
      </c>
      <c r="Q38" s="111">
        <v>31</v>
      </c>
      <c r="R38" s="112" t="s">
        <v>29</v>
      </c>
      <c r="S38" s="115" t="s">
        <v>13</v>
      </c>
    </row>
    <row r="39" spans="1:19" ht="15" customHeight="1" x14ac:dyDescent="0.25">
      <c r="A39" s="100">
        <v>32</v>
      </c>
      <c r="B39" s="108" t="s">
        <v>30</v>
      </c>
      <c r="C39" s="109" t="s">
        <v>13</v>
      </c>
      <c r="D39" s="116">
        <v>0.54600000000000004</v>
      </c>
      <c r="E39" s="116">
        <v>0.2</v>
      </c>
      <c r="F39" s="116">
        <v>0.19900000000000001</v>
      </c>
      <c r="G39" s="116">
        <v>7.0000000000000007E-2</v>
      </c>
      <c r="H39" s="116" t="s">
        <v>94</v>
      </c>
      <c r="I39" s="116">
        <v>9.4E-2</v>
      </c>
      <c r="J39" s="116">
        <v>0.21199999999999999</v>
      </c>
      <c r="K39" s="116">
        <v>0.20899999999999999</v>
      </c>
      <c r="L39" s="116">
        <v>0.11750000000000001</v>
      </c>
      <c r="M39" s="116"/>
      <c r="N39" s="116"/>
      <c r="O39" s="116"/>
      <c r="P39" s="75">
        <f t="shared" si="0"/>
        <v>0</v>
      </c>
      <c r="Q39" s="111">
        <v>32</v>
      </c>
      <c r="R39" s="112" t="s">
        <v>30</v>
      </c>
      <c r="S39" s="115" t="s">
        <v>13</v>
      </c>
    </row>
    <row r="40" spans="1:19" ht="15" customHeight="1" x14ac:dyDescent="0.25">
      <c r="A40" s="100">
        <v>33</v>
      </c>
      <c r="B40" s="108" t="s">
        <v>92</v>
      </c>
      <c r="C40" s="109" t="s">
        <v>13</v>
      </c>
      <c r="D40" s="116">
        <v>3.5000000000000003E-2</v>
      </c>
      <c r="E40" s="116">
        <v>2.5000000000000001E-2</v>
      </c>
      <c r="F40" s="116">
        <v>2.5000000000000001E-2</v>
      </c>
      <c r="G40" s="116">
        <v>3.6999999999999998E-2</v>
      </c>
      <c r="H40" s="116">
        <v>8.0000000000000002E-3</v>
      </c>
      <c r="I40" s="116" t="s">
        <v>94</v>
      </c>
      <c r="J40" s="116">
        <v>1.4E-2</v>
      </c>
      <c r="K40" s="116" t="s">
        <v>94</v>
      </c>
      <c r="L40" s="116">
        <v>6.4999999999999997E-3</v>
      </c>
      <c r="M40" s="116"/>
      <c r="N40" s="116"/>
      <c r="O40" s="116"/>
      <c r="P40" s="75">
        <f t="shared" si="0"/>
        <v>0</v>
      </c>
      <c r="Q40" s="111">
        <v>33</v>
      </c>
      <c r="R40" s="112" t="s">
        <v>92</v>
      </c>
      <c r="S40" s="115" t="s">
        <v>13</v>
      </c>
    </row>
    <row r="41" spans="1:19" ht="15" customHeight="1" x14ac:dyDescent="0.25">
      <c r="A41" s="100">
        <v>34</v>
      </c>
      <c r="B41" s="108" t="s">
        <v>31</v>
      </c>
      <c r="C41" s="109" t="s">
        <v>13</v>
      </c>
      <c r="D41" s="116">
        <v>0.14000000000000001</v>
      </c>
      <c r="E41" s="116">
        <v>0.16</v>
      </c>
      <c r="F41" s="116">
        <v>0.15</v>
      </c>
      <c r="G41" s="116">
        <v>0.30399999999999999</v>
      </c>
      <c r="H41" s="116" t="s">
        <v>94</v>
      </c>
      <c r="I41" s="116">
        <v>0.24</v>
      </c>
      <c r="J41" s="116">
        <v>0.10238299999999999</v>
      </c>
      <c r="K41" s="116">
        <v>0.06</v>
      </c>
      <c r="L41" s="116">
        <v>7.6999999999999999E-2</v>
      </c>
      <c r="M41" s="116"/>
      <c r="N41" s="116"/>
      <c r="O41" s="116"/>
      <c r="P41" s="75">
        <f t="shared" si="0"/>
        <v>0</v>
      </c>
      <c r="Q41" s="111">
        <v>34</v>
      </c>
      <c r="R41" s="112" t="s">
        <v>31</v>
      </c>
      <c r="S41" s="115" t="s">
        <v>13</v>
      </c>
    </row>
    <row r="42" spans="1:19" ht="15" customHeight="1" x14ac:dyDescent="0.25">
      <c r="A42" s="100">
        <v>35</v>
      </c>
      <c r="B42" s="108" t="s">
        <v>32</v>
      </c>
      <c r="C42" s="109" t="s">
        <v>13</v>
      </c>
      <c r="D42" s="116">
        <v>1.4E-2</v>
      </c>
      <c r="E42" s="116">
        <v>0.01</v>
      </c>
      <c r="F42" s="116">
        <v>1.0999999999999999E-2</v>
      </c>
      <c r="G42" s="116" t="s">
        <v>94</v>
      </c>
      <c r="H42" s="116" t="s">
        <v>94</v>
      </c>
      <c r="I42" s="116" t="s">
        <v>94</v>
      </c>
      <c r="J42" s="116" t="s">
        <v>94</v>
      </c>
      <c r="K42" s="116" t="s">
        <v>94</v>
      </c>
      <c r="L42" s="116" t="s">
        <v>94</v>
      </c>
      <c r="M42" s="116"/>
      <c r="N42" s="116"/>
      <c r="O42" s="116"/>
      <c r="P42" s="75">
        <f t="shared" si="0"/>
        <v>0</v>
      </c>
      <c r="Q42" s="111">
        <v>35</v>
      </c>
      <c r="R42" s="112" t="s">
        <v>32</v>
      </c>
      <c r="S42" s="115" t="s">
        <v>13</v>
      </c>
    </row>
    <row r="43" spans="1:19" ht="15" customHeight="1" x14ac:dyDescent="0.25">
      <c r="A43" s="100">
        <v>36</v>
      </c>
      <c r="B43" s="108" t="s">
        <v>33</v>
      </c>
      <c r="C43" s="109" t="s">
        <v>13</v>
      </c>
      <c r="D43" s="116" t="s">
        <v>94</v>
      </c>
      <c r="E43" s="116">
        <v>0.01</v>
      </c>
      <c r="F43" s="116">
        <v>0.01</v>
      </c>
      <c r="G43" s="116" t="s">
        <v>94</v>
      </c>
      <c r="H43" s="116" t="s">
        <v>94</v>
      </c>
      <c r="I43" s="116" t="s">
        <v>94</v>
      </c>
      <c r="J43" s="116" t="s">
        <v>94</v>
      </c>
      <c r="K43" s="116" t="s">
        <v>94</v>
      </c>
      <c r="L43" s="116" t="s">
        <v>94</v>
      </c>
      <c r="M43" s="116"/>
      <c r="N43" s="116"/>
      <c r="O43" s="116"/>
      <c r="P43" s="75">
        <f t="shared" si="0"/>
        <v>0</v>
      </c>
      <c r="Q43" s="111">
        <v>36</v>
      </c>
      <c r="R43" s="112" t="s">
        <v>33</v>
      </c>
      <c r="S43" s="115" t="s">
        <v>13</v>
      </c>
    </row>
    <row r="44" spans="1:19" ht="15" customHeight="1" x14ac:dyDescent="0.25">
      <c r="A44" s="100">
        <v>37</v>
      </c>
      <c r="B44" s="108" t="s">
        <v>34</v>
      </c>
      <c r="C44" s="109" t="s">
        <v>13</v>
      </c>
      <c r="D44" s="116">
        <v>2E-3</v>
      </c>
      <c r="E44" s="116" t="s">
        <v>94</v>
      </c>
      <c r="F44" s="116" t="s">
        <v>94</v>
      </c>
      <c r="G44" s="116" t="s">
        <v>94</v>
      </c>
      <c r="H44" s="116" t="s">
        <v>94</v>
      </c>
      <c r="I44" s="116" t="s">
        <v>94</v>
      </c>
      <c r="J44" s="116" t="s">
        <v>94</v>
      </c>
      <c r="K44" s="116" t="s">
        <v>94</v>
      </c>
      <c r="L44" s="116">
        <v>2E-3</v>
      </c>
      <c r="M44" s="116"/>
      <c r="N44" s="116"/>
      <c r="O44" s="116"/>
      <c r="P44" s="75">
        <f t="shared" si="0"/>
        <v>0</v>
      </c>
      <c r="Q44" s="111">
        <v>37</v>
      </c>
      <c r="R44" s="112" t="s">
        <v>34</v>
      </c>
      <c r="S44" s="115" t="s">
        <v>13</v>
      </c>
    </row>
    <row r="45" spans="1:19" ht="15" customHeight="1" x14ac:dyDescent="0.25">
      <c r="A45" s="100">
        <v>38</v>
      </c>
      <c r="B45" s="108" t="s">
        <v>35</v>
      </c>
      <c r="C45" s="109" t="s">
        <v>13</v>
      </c>
      <c r="D45" s="116">
        <v>5.0000000000000001E-3</v>
      </c>
      <c r="E45" s="116">
        <v>0.01</v>
      </c>
      <c r="F45" s="116">
        <v>1.2E-2</v>
      </c>
      <c r="G45" s="116" t="s">
        <v>94</v>
      </c>
      <c r="H45" s="116" t="s">
        <v>94</v>
      </c>
      <c r="I45" s="116" t="s">
        <v>94</v>
      </c>
      <c r="J45" s="116" t="s">
        <v>94</v>
      </c>
      <c r="K45" s="116" t="s">
        <v>94</v>
      </c>
      <c r="L45" s="116" t="s">
        <v>94</v>
      </c>
      <c r="M45" s="116"/>
      <c r="N45" s="116"/>
      <c r="O45" s="116"/>
      <c r="P45" s="75">
        <f t="shared" si="0"/>
        <v>0</v>
      </c>
      <c r="Q45" s="111">
        <v>38</v>
      </c>
      <c r="R45" s="112" t="s">
        <v>35</v>
      </c>
      <c r="S45" s="115" t="s">
        <v>13</v>
      </c>
    </row>
    <row r="46" spans="1:19" ht="15" customHeight="1" x14ac:dyDescent="0.25">
      <c r="A46" s="100">
        <v>39</v>
      </c>
      <c r="B46" s="108" t="s">
        <v>36</v>
      </c>
      <c r="C46" s="109" t="s">
        <v>13</v>
      </c>
      <c r="D46" s="116">
        <v>1.2999999999999999E-2</v>
      </c>
      <c r="E46" s="116">
        <v>1.4999999999999999E-2</v>
      </c>
      <c r="F46" s="116">
        <v>1.9E-2</v>
      </c>
      <c r="G46" s="116" t="s">
        <v>94</v>
      </c>
      <c r="H46" s="116" t="s">
        <v>94</v>
      </c>
      <c r="I46" s="116" t="s">
        <v>94</v>
      </c>
      <c r="J46" s="116">
        <v>0.01</v>
      </c>
      <c r="K46" s="116" t="s">
        <v>94</v>
      </c>
      <c r="L46" s="116" t="s">
        <v>94</v>
      </c>
      <c r="M46" s="116"/>
      <c r="N46" s="116"/>
      <c r="O46" s="116"/>
      <c r="P46" s="75">
        <f t="shared" si="0"/>
        <v>0</v>
      </c>
      <c r="Q46" s="111">
        <v>39</v>
      </c>
      <c r="R46" s="112" t="s">
        <v>36</v>
      </c>
      <c r="S46" s="115" t="s">
        <v>13</v>
      </c>
    </row>
    <row r="47" spans="1:19" ht="15" customHeight="1" x14ac:dyDescent="0.25">
      <c r="A47" s="100">
        <v>40</v>
      </c>
      <c r="B47" s="108" t="s">
        <v>37</v>
      </c>
      <c r="C47" s="109" t="s">
        <v>13</v>
      </c>
      <c r="D47" s="116" t="s">
        <v>94</v>
      </c>
      <c r="E47" s="116" t="s">
        <v>94</v>
      </c>
      <c r="F47" s="116" t="s">
        <v>94</v>
      </c>
      <c r="G47" s="116" t="s">
        <v>94</v>
      </c>
      <c r="H47" s="116" t="s">
        <v>94</v>
      </c>
      <c r="I47" s="116" t="s">
        <v>94</v>
      </c>
      <c r="J47" s="116" t="s">
        <v>94</v>
      </c>
      <c r="K47" s="116" t="s">
        <v>94</v>
      </c>
      <c r="L47" s="116" t="s">
        <v>94</v>
      </c>
      <c r="M47" s="116"/>
      <c r="N47" s="116"/>
      <c r="O47" s="116"/>
      <c r="P47" s="75">
        <f t="shared" si="0"/>
        <v>0</v>
      </c>
      <c r="Q47" s="111">
        <v>40</v>
      </c>
      <c r="R47" s="112" t="s">
        <v>37</v>
      </c>
      <c r="S47" s="115" t="s">
        <v>13</v>
      </c>
    </row>
    <row r="48" spans="1:19" ht="15" customHeight="1" x14ac:dyDescent="0.25">
      <c r="A48" s="100">
        <v>41</v>
      </c>
      <c r="B48" s="108" t="s">
        <v>38</v>
      </c>
      <c r="C48" s="109" t="s">
        <v>13</v>
      </c>
      <c r="D48" s="116">
        <v>4.8000000000000001E-2</v>
      </c>
      <c r="E48" s="116">
        <v>1.9E-2</v>
      </c>
      <c r="F48" s="116">
        <v>0.02</v>
      </c>
      <c r="G48" s="116">
        <v>1.9E-2</v>
      </c>
      <c r="H48" s="116" t="s">
        <v>94</v>
      </c>
      <c r="I48" s="116" t="s">
        <v>94</v>
      </c>
      <c r="J48" s="116" t="s">
        <v>94</v>
      </c>
      <c r="K48" s="116" t="s">
        <v>94</v>
      </c>
      <c r="L48" s="116">
        <v>1.4999999999999999E-2</v>
      </c>
      <c r="M48" s="116"/>
      <c r="N48" s="116"/>
      <c r="O48" s="116"/>
      <c r="P48" s="75">
        <f t="shared" si="0"/>
        <v>0</v>
      </c>
      <c r="Q48" s="111">
        <v>41</v>
      </c>
      <c r="R48" s="112" t="s">
        <v>38</v>
      </c>
      <c r="S48" s="115" t="s">
        <v>13</v>
      </c>
    </row>
    <row r="49" spans="1:19" ht="15" customHeight="1" x14ac:dyDescent="0.25">
      <c r="A49" s="100">
        <v>42</v>
      </c>
      <c r="B49" s="108" t="s">
        <v>39</v>
      </c>
      <c r="C49" s="109" t="s">
        <v>13</v>
      </c>
      <c r="D49" s="117" t="s">
        <v>93</v>
      </c>
      <c r="E49" s="117" t="s">
        <v>93</v>
      </c>
      <c r="F49" s="117" t="s">
        <v>93</v>
      </c>
      <c r="G49" s="117" t="s">
        <v>93</v>
      </c>
      <c r="H49" s="117" t="s">
        <v>93</v>
      </c>
      <c r="I49" s="117" t="s">
        <v>93</v>
      </c>
      <c r="J49" s="117" t="s">
        <v>93</v>
      </c>
      <c r="K49" s="117" t="s">
        <v>93</v>
      </c>
      <c r="L49" s="117" t="s">
        <v>93</v>
      </c>
      <c r="M49" s="117"/>
      <c r="N49" s="117"/>
      <c r="O49" s="117"/>
      <c r="P49" s="75">
        <f t="shared" si="0"/>
        <v>0</v>
      </c>
      <c r="Q49" s="111">
        <v>42</v>
      </c>
      <c r="R49" s="112" t="s">
        <v>39</v>
      </c>
      <c r="S49" s="115" t="s">
        <v>13</v>
      </c>
    </row>
    <row r="50" spans="1:19" ht="15" customHeight="1" x14ac:dyDescent="0.25">
      <c r="A50" s="100">
        <v>43</v>
      </c>
      <c r="B50" s="108" t="s">
        <v>40</v>
      </c>
      <c r="C50" s="109" t="s">
        <v>13</v>
      </c>
      <c r="D50" s="117" t="s">
        <v>93</v>
      </c>
      <c r="E50" s="117" t="s">
        <v>93</v>
      </c>
      <c r="F50" s="117" t="s">
        <v>93</v>
      </c>
      <c r="G50" s="117" t="s">
        <v>93</v>
      </c>
      <c r="H50" s="117" t="s">
        <v>93</v>
      </c>
      <c r="I50" s="117" t="s">
        <v>93</v>
      </c>
      <c r="J50" s="117" t="s">
        <v>93</v>
      </c>
      <c r="K50" s="117" t="s">
        <v>93</v>
      </c>
      <c r="L50" s="117" t="s">
        <v>93</v>
      </c>
      <c r="M50" s="117"/>
      <c r="N50" s="117"/>
      <c r="O50" s="117"/>
      <c r="P50" s="75">
        <f t="shared" si="0"/>
        <v>0</v>
      </c>
      <c r="Q50" s="111">
        <v>43</v>
      </c>
      <c r="R50" s="112" t="s">
        <v>40</v>
      </c>
      <c r="S50" s="115" t="s">
        <v>13</v>
      </c>
    </row>
    <row r="51" spans="1:19" ht="15" customHeight="1" x14ac:dyDescent="0.25">
      <c r="A51" s="100">
        <v>44</v>
      </c>
      <c r="B51" s="108" t="s">
        <v>41</v>
      </c>
      <c r="C51" s="109" t="s">
        <v>13</v>
      </c>
      <c r="D51" s="117" t="s">
        <v>93</v>
      </c>
      <c r="E51" s="117" t="s">
        <v>93</v>
      </c>
      <c r="F51" s="117" t="s">
        <v>93</v>
      </c>
      <c r="G51" s="117" t="s">
        <v>93</v>
      </c>
      <c r="H51" s="117" t="s">
        <v>93</v>
      </c>
      <c r="I51" s="117" t="s">
        <v>93</v>
      </c>
      <c r="J51" s="117" t="s">
        <v>93</v>
      </c>
      <c r="K51" s="117" t="s">
        <v>93</v>
      </c>
      <c r="L51" s="117" t="s">
        <v>93</v>
      </c>
      <c r="M51" s="117"/>
      <c r="N51" s="117"/>
      <c r="O51" s="117"/>
      <c r="P51" s="75">
        <f t="shared" si="0"/>
        <v>0</v>
      </c>
      <c r="Q51" s="111">
        <v>44</v>
      </c>
      <c r="R51" s="112" t="s">
        <v>41</v>
      </c>
      <c r="S51" s="115" t="s">
        <v>13</v>
      </c>
    </row>
    <row r="52" spans="1:19" ht="15" customHeight="1" x14ac:dyDescent="0.25">
      <c r="A52" s="100">
        <v>45</v>
      </c>
      <c r="B52" s="108" t="s">
        <v>42</v>
      </c>
      <c r="C52" s="109" t="s">
        <v>13</v>
      </c>
      <c r="D52" s="117" t="s">
        <v>93</v>
      </c>
      <c r="E52" s="117" t="s">
        <v>93</v>
      </c>
      <c r="F52" s="117" t="s">
        <v>93</v>
      </c>
      <c r="G52" s="117" t="s">
        <v>93</v>
      </c>
      <c r="H52" s="117" t="s">
        <v>93</v>
      </c>
      <c r="I52" s="117" t="s">
        <v>93</v>
      </c>
      <c r="J52" s="117" t="s">
        <v>93</v>
      </c>
      <c r="K52" s="117" t="s">
        <v>94</v>
      </c>
      <c r="L52" s="117" t="s">
        <v>94</v>
      </c>
      <c r="M52" s="117"/>
      <c r="N52" s="117"/>
      <c r="O52" s="117"/>
      <c r="P52" s="75">
        <f t="shared" si="0"/>
        <v>0</v>
      </c>
      <c r="Q52" s="111">
        <v>45</v>
      </c>
      <c r="R52" s="112" t="s">
        <v>42</v>
      </c>
      <c r="S52" s="115" t="s">
        <v>13</v>
      </c>
    </row>
    <row r="53" spans="1:19" ht="15" customHeight="1" x14ac:dyDescent="0.25">
      <c r="A53" s="100">
        <v>46</v>
      </c>
      <c r="B53" s="108" t="s">
        <v>43</v>
      </c>
      <c r="C53" s="109" t="s">
        <v>13</v>
      </c>
      <c r="D53" s="117">
        <v>5.1999999999999998E-2</v>
      </c>
      <c r="E53" s="117" t="s">
        <v>94</v>
      </c>
      <c r="F53" s="117" t="s">
        <v>94</v>
      </c>
      <c r="G53" s="117" t="s">
        <v>94</v>
      </c>
      <c r="H53" s="117">
        <v>0.1</v>
      </c>
      <c r="I53" s="117" t="s">
        <v>94</v>
      </c>
      <c r="J53" s="117" t="s">
        <v>94</v>
      </c>
      <c r="K53" s="117" t="s">
        <v>94</v>
      </c>
      <c r="L53" s="117" t="s">
        <v>94</v>
      </c>
      <c r="M53" s="117"/>
      <c r="N53" s="117"/>
      <c r="O53" s="117"/>
      <c r="P53" s="75">
        <f t="shared" si="0"/>
        <v>0</v>
      </c>
      <c r="Q53" s="111">
        <v>46</v>
      </c>
      <c r="R53" s="112" t="s">
        <v>43</v>
      </c>
      <c r="S53" s="115" t="s">
        <v>13</v>
      </c>
    </row>
    <row r="54" spans="1:19" ht="15" customHeight="1" x14ac:dyDescent="0.25">
      <c r="A54" s="100">
        <v>47</v>
      </c>
      <c r="B54" s="108" t="s">
        <v>44</v>
      </c>
      <c r="C54" s="109" t="s">
        <v>13</v>
      </c>
      <c r="D54" s="114" t="s">
        <v>94</v>
      </c>
      <c r="E54" s="165">
        <v>8.9999999999999993E-3</v>
      </c>
      <c r="F54" s="157">
        <v>8.9999999999999993E-3</v>
      </c>
      <c r="G54" s="157" t="s">
        <v>94</v>
      </c>
      <c r="H54" s="157">
        <v>1.7999999999999999E-2</v>
      </c>
      <c r="I54" s="157" t="s">
        <v>94</v>
      </c>
      <c r="J54" s="157" t="s">
        <v>94</v>
      </c>
      <c r="K54" s="157" t="s">
        <v>94</v>
      </c>
      <c r="L54" s="157" t="s">
        <v>94</v>
      </c>
      <c r="M54" s="114"/>
      <c r="N54" s="114"/>
      <c r="O54" s="114"/>
      <c r="P54" s="75">
        <f t="shared" si="0"/>
        <v>0</v>
      </c>
      <c r="Q54" s="111">
        <v>47</v>
      </c>
      <c r="R54" s="112" t="s">
        <v>44</v>
      </c>
      <c r="S54" s="115" t="s">
        <v>13</v>
      </c>
    </row>
    <row r="55" spans="1:19" ht="15" customHeight="1" x14ac:dyDescent="0.25">
      <c r="A55" s="100">
        <v>48</v>
      </c>
      <c r="B55" s="108" t="s">
        <v>45</v>
      </c>
      <c r="C55" s="109" t="s">
        <v>13</v>
      </c>
      <c r="D55" s="114">
        <v>0.156</v>
      </c>
      <c r="E55" s="165" t="s">
        <v>94</v>
      </c>
      <c r="F55" s="157" t="s">
        <v>94</v>
      </c>
      <c r="G55" s="157">
        <v>0.32900000000000001</v>
      </c>
      <c r="H55" s="157" t="s">
        <v>94</v>
      </c>
      <c r="I55" s="157" t="s">
        <v>94</v>
      </c>
      <c r="J55" s="157" t="s">
        <v>94</v>
      </c>
      <c r="K55" s="157">
        <v>0.21</v>
      </c>
      <c r="L55" s="157" t="s">
        <v>94</v>
      </c>
      <c r="M55" s="114"/>
      <c r="N55" s="114"/>
      <c r="O55" s="114"/>
      <c r="P55" s="75">
        <f t="shared" si="0"/>
        <v>0</v>
      </c>
      <c r="Q55" s="111">
        <v>48</v>
      </c>
      <c r="R55" s="112" t="s">
        <v>45</v>
      </c>
      <c r="S55" s="115" t="s">
        <v>13</v>
      </c>
    </row>
    <row r="56" spans="1:19" ht="15" customHeight="1" x14ac:dyDescent="0.25">
      <c r="A56" s="100">
        <v>49</v>
      </c>
      <c r="B56" s="108" t="s">
        <v>46</v>
      </c>
      <c r="C56" s="109" t="s">
        <v>13</v>
      </c>
      <c r="D56" s="116" t="s">
        <v>93</v>
      </c>
      <c r="E56" s="116" t="s">
        <v>93</v>
      </c>
      <c r="F56" s="116" t="s">
        <v>93</v>
      </c>
      <c r="G56" s="116" t="s">
        <v>93</v>
      </c>
      <c r="H56" s="116" t="s">
        <v>93</v>
      </c>
      <c r="I56" s="116" t="s">
        <v>93</v>
      </c>
      <c r="J56" s="116" t="s">
        <v>93</v>
      </c>
      <c r="K56" s="116" t="s">
        <v>93</v>
      </c>
      <c r="L56" s="116" t="s">
        <v>93</v>
      </c>
      <c r="M56" s="116"/>
      <c r="N56" s="116"/>
      <c r="O56" s="116"/>
      <c r="P56" s="75">
        <f t="shared" si="0"/>
        <v>0</v>
      </c>
      <c r="Q56" s="111">
        <v>49</v>
      </c>
      <c r="R56" s="112" t="s">
        <v>46</v>
      </c>
      <c r="S56" s="115" t="s">
        <v>13</v>
      </c>
    </row>
    <row r="57" spans="1:19" ht="15" customHeight="1" x14ac:dyDescent="0.25">
      <c r="A57" s="100">
        <v>50</v>
      </c>
      <c r="B57" s="108" t="s">
        <v>47</v>
      </c>
      <c r="C57" s="109" t="s">
        <v>13</v>
      </c>
      <c r="D57" s="116" t="s">
        <v>93</v>
      </c>
      <c r="E57" s="116" t="s">
        <v>93</v>
      </c>
      <c r="F57" s="116" t="s">
        <v>93</v>
      </c>
      <c r="G57" s="116" t="s">
        <v>93</v>
      </c>
      <c r="H57" s="116" t="s">
        <v>93</v>
      </c>
      <c r="I57" s="116" t="s">
        <v>93</v>
      </c>
      <c r="J57" s="116" t="s">
        <v>93</v>
      </c>
      <c r="K57" s="116" t="s">
        <v>93</v>
      </c>
      <c r="L57" s="116" t="s">
        <v>93</v>
      </c>
      <c r="M57" s="116"/>
      <c r="N57" s="116"/>
      <c r="O57" s="116"/>
      <c r="P57" s="75">
        <f t="shared" si="0"/>
        <v>0</v>
      </c>
      <c r="Q57" s="111">
        <v>50</v>
      </c>
      <c r="R57" s="112" t="s">
        <v>47</v>
      </c>
      <c r="S57" s="115" t="s">
        <v>13</v>
      </c>
    </row>
    <row r="58" spans="1:19" ht="15" customHeight="1" thickBot="1" x14ac:dyDescent="0.3">
      <c r="A58" s="100">
        <v>51</v>
      </c>
      <c r="B58" s="118" t="s">
        <v>48</v>
      </c>
      <c r="C58" s="119" t="s">
        <v>13</v>
      </c>
      <c r="D58" s="116">
        <v>1.2999999999999999E-2</v>
      </c>
      <c r="E58" s="116">
        <v>8.0000000000000002E-3</v>
      </c>
      <c r="F58" s="116">
        <v>8.9999999999999993E-3</v>
      </c>
      <c r="G58" s="116" t="s">
        <v>94</v>
      </c>
      <c r="H58" s="116" t="s">
        <v>94</v>
      </c>
      <c r="I58" s="116" t="s">
        <v>94</v>
      </c>
      <c r="J58" s="116">
        <v>0.01</v>
      </c>
      <c r="K58" s="116" t="s">
        <v>94</v>
      </c>
      <c r="L58" s="116">
        <v>8.0000000000000002E-3</v>
      </c>
      <c r="M58" s="116"/>
      <c r="N58" s="116"/>
      <c r="O58" s="116"/>
      <c r="P58" s="75">
        <f t="shared" si="0"/>
        <v>0</v>
      </c>
      <c r="Q58" s="120">
        <v>51</v>
      </c>
      <c r="R58" s="121" t="s">
        <v>48</v>
      </c>
      <c r="S58" s="116" t="s">
        <v>13</v>
      </c>
    </row>
    <row r="59" spans="1:19" ht="15" customHeight="1" x14ac:dyDescent="0.3">
      <c r="A59" s="122">
        <v>52</v>
      </c>
      <c r="B59" s="123" t="s">
        <v>49</v>
      </c>
      <c r="C59" s="124" t="s">
        <v>13</v>
      </c>
      <c r="D59" s="159" t="s">
        <v>93</v>
      </c>
      <c r="E59" s="166" t="s">
        <v>93</v>
      </c>
      <c r="F59" s="160" t="s">
        <v>93</v>
      </c>
      <c r="G59" s="160" t="s">
        <v>93</v>
      </c>
      <c r="H59" s="160" t="s">
        <v>93</v>
      </c>
      <c r="I59" s="160" t="s">
        <v>93</v>
      </c>
      <c r="J59" s="160" t="s">
        <v>93</v>
      </c>
      <c r="K59" s="160" t="s">
        <v>93</v>
      </c>
      <c r="L59" s="160" t="s">
        <v>93</v>
      </c>
      <c r="M59" s="159" t="s">
        <v>93</v>
      </c>
      <c r="N59" s="159" t="s">
        <v>93</v>
      </c>
      <c r="O59" s="159" t="s">
        <v>93</v>
      </c>
      <c r="P59" s="75">
        <f t="shared" si="0"/>
        <v>0</v>
      </c>
      <c r="Q59" s="125">
        <v>52</v>
      </c>
      <c r="R59" s="126" t="s">
        <v>49</v>
      </c>
      <c r="S59" s="127" t="s">
        <v>13</v>
      </c>
    </row>
    <row r="60" spans="1:19" ht="15" customHeight="1" x14ac:dyDescent="0.3">
      <c r="A60" s="122">
        <v>53</v>
      </c>
      <c r="B60" s="123" t="s">
        <v>50</v>
      </c>
      <c r="C60" s="124" t="s">
        <v>13</v>
      </c>
      <c r="D60" s="159" t="s">
        <v>93</v>
      </c>
      <c r="E60" s="166" t="s">
        <v>93</v>
      </c>
      <c r="F60" s="160" t="s">
        <v>93</v>
      </c>
      <c r="G60" s="160" t="s">
        <v>93</v>
      </c>
      <c r="H60" s="160" t="s">
        <v>93</v>
      </c>
      <c r="I60" s="160" t="s">
        <v>93</v>
      </c>
      <c r="J60" s="160" t="s">
        <v>93</v>
      </c>
      <c r="K60" s="160" t="s">
        <v>93</v>
      </c>
      <c r="L60" s="160" t="s">
        <v>93</v>
      </c>
      <c r="M60" s="159" t="s">
        <v>93</v>
      </c>
      <c r="N60" s="159" t="s">
        <v>93</v>
      </c>
      <c r="O60" s="159" t="s">
        <v>93</v>
      </c>
      <c r="P60" s="75">
        <f t="shared" si="0"/>
        <v>0</v>
      </c>
      <c r="Q60" s="128">
        <v>53</v>
      </c>
      <c r="R60" s="129" t="s">
        <v>50</v>
      </c>
      <c r="S60" s="127" t="s">
        <v>13</v>
      </c>
    </row>
    <row r="61" spans="1:19" ht="15" customHeight="1" x14ac:dyDescent="0.3">
      <c r="A61" s="122">
        <v>54</v>
      </c>
      <c r="B61" s="123" t="s">
        <v>51</v>
      </c>
      <c r="C61" s="124" t="s">
        <v>13</v>
      </c>
      <c r="D61" s="159" t="s">
        <v>93</v>
      </c>
      <c r="E61" s="166" t="s">
        <v>93</v>
      </c>
      <c r="F61" s="160" t="s">
        <v>93</v>
      </c>
      <c r="G61" s="160" t="s">
        <v>93</v>
      </c>
      <c r="H61" s="160" t="s">
        <v>93</v>
      </c>
      <c r="I61" s="160" t="s">
        <v>93</v>
      </c>
      <c r="J61" s="160" t="s">
        <v>93</v>
      </c>
      <c r="K61" s="160" t="s">
        <v>93</v>
      </c>
      <c r="L61" s="160" t="s">
        <v>93</v>
      </c>
      <c r="M61" s="159" t="s">
        <v>93</v>
      </c>
      <c r="N61" s="159" t="s">
        <v>93</v>
      </c>
      <c r="O61" s="159" t="s">
        <v>93</v>
      </c>
      <c r="P61" s="75">
        <f t="shared" si="0"/>
        <v>0</v>
      </c>
      <c r="Q61" s="128">
        <v>54</v>
      </c>
      <c r="R61" s="129" t="s">
        <v>51</v>
      </c>
      <c r="S61" s="127" t="s">
        <v>13</v>
      </c>
    </row>
    <row r="62" spans="1:19" ht="15" customHeight="1" x14ac:dyDescent="0.3">
      <c r="A62" s="122">
        <v>55</v>
      </c>
      <c r="B62" s="123" t="s">
        <v>52</v>
      </c>
      <c r="C62" s="124" t="s">
        <v>13</v>
      </c>
      <c r="D62" s="159" t="s">
        <v>93</v>
      </c>
      <c r="E62" s="166" t="s">
        <v>93</v>
      </c>
      <c r="F62" s="160" t="s">
        <v>93</v>
      </c>
      <c r="G62" s="160" t="s">
        <v>93</v>
      </c>
      <c r="H62" s="160" t="s">
        <v>93</v>
      </c>
      <c r="I62" s="160" t="s">
        <v>93</v>
      </c>
      <c r="J62" s="160" t="s">
        <v>93</v>
      </c>
      <c r="K62" s="160" t="s">
        <v>93</v>
      </c>
      <c r="L62" s="160" t="s">
        <v>93</v>
      </c>
      <c r="M62" s="159" t="s">
        <v>93</v>
      </c>
      <c r="N62" s="159" t="s">
        <v>93</v>
      </c>
      <c r="O62" s="159" t="s">
        <v>93</v>
      </c>
      <c r="P62" s="75">
        <f t="shared" si="0"/>
        <v>0</v>
      </c>
      <c r="Q62" s="128">
        <v>55</v>
      </c>
      <c r="R62" s="129" t="s">
        <v>52</v>
      </c>
      <c r="S62" s="127" t="s">
        <v>13</v>
      </c>
    </row>
    <row r="63" spans="1:19" ht="15" customHeight="1" x14ac:dyDescent="0.3">
      <c r="A63" s="122">
        <v>56</v>
      </c>
      <c r="B63" s="123" t="s">
        <v>53</v>
      </c>
      <c r="C63" s="124" t="s">
        <v>13</v>
      </c>
      <c r="D63" s="159" t="s">
        <v>93</v>
      </c>
      <c r="E63" s="166" t="s">
        <v>93</v>
      </c>
      <c r="F63" s="160" t="s">
        <v>93</v>
      </c>
      <c r="G63" s="160" t="s">
        <v>93</v>
      </c>
      <c r="H63" s="160" t="s">
        <v>93</v>
      </c>
      <c r="I63" s="160" t="s">
        <v>93</v>
      </c>
      <c r="J63" s="160" t="s">
        <v>93</v>
      </c>
      <c r="K63" s="160" t="s">
        <v>93</v>
      </c>
      <c r="L63" s="160" t="s">
        <v>93</v>
      </c>
      <c r="M63" s="159" t="s">
        <v>93</v>
      </c>
      <c r="N63" s="159" t="s">
        <v>93</v>
      </c>
      <c r="O63" s="159" t="s">
        <v>93</v>
      </c>
      <c r="P63" s="75">
        <f t="shared" si="0"/>
        <v>0</v>
      </c>
      <c r="Q63" s="128">
        <v>56</v>
      </c>
      <c r="R63" s="129" t="s">
        <v>53</v>
      </c>
      <c r="S63" s="127" t="s">
        <v>13</v>
      </c>
    </row>
    <row r="64" spans="1:19" ht="15" customHeight="1" x14ac:dyDescent="0.3">
      <c r="A64" s="122">
        <v>57</v>
      </c>
      <c r="B64" s="123" t="s">
        <v>54</v>
      </c>
      <c r="C64" s="124" t="s">
        <v>13</v>
      </c>
      <c r="D64" s="159" t="s">
        <v>93</v>
      </c>
      <c r="E64" s="166" t="s">
        <v>93</v>
      </c>
      <c r="F64" s="160" t="s">
        <v>93</v>
      </c>
      <c r="G64" s="160" t="s">
        <v>93</v>
      </c>
      <c r="H64" s="160" t="s">
        <v>93</v>
      </c>
      <c r="I64" s="160" t="s">
        <v>93</v>
      </c>
      <c r="J64" s="160" t="s">
        <v>93</v>
      </c>
      <c r="K64" s="160" t="s">
        <v>93</v>
      </c>
      <c r="L64" s="160" t="s">
        <v>93</v>
      </c>
      <c r="M64" s="159" t="s">
        <v>93</v>
      </c>
      <c r="N64" s="159" t="s">
        <v>93</v>
      </c>
      <c r="O64" s="159" t="s">
        <v>93</v>
      </c>
      <c r="P64" s="75">
        <f t="shared" si="0"/>
        <v>0</v>
      </c>
      <c r="Q64" s="128">
        <v>57</v>
      </c>
      <c r="R64" s="129" t="s">
        <v>54</v>
      </c>
      <c r="S64" s="127" t="s">
        <v>13</v>
      </c>
    </row>
    <row r="65" spans="1:19" ht="15" customHeight="1" x14ac:dyDescent="0.3">
      <c r="A65" s="122">
        <v>58</v>
      </c>
      <c r="B65" s="123" t="s">
        <v>55</v>
      </c>
      <c r="C65" s="124" t="s">
        <v>13</v>
      </c>
      <c r="D65" s="159" t="s">
        <v>93</v>
      </c>
      <c r="E65" s="166" t="s">
        <v>93</v>
      </c>
      <c r="F65" s="160" t="s">
        <v>93</v>
      </c>
      <c r="G65" s="160" t="s">
        <v>93</v>
      </c>
      <c r="H65" s="160" t="s">
        <v>93</v>
      </c>
      <c r="I65" s="160" t="s">
        <v>93</v>
      </c>
      <c r="J65" s="160" t="s">
        <v>93</v>
      </c>
      <c r="K65" s="160" t="s">
        <v>93</v>
      </c>
      <c r="L65" s="160" t="s">
        <v>93</v>
      </c>
      <c r="M65" s="159" t="s">
        <v>93</v>
      </c>
      <c r="N65" s="159" t="s">
        <v>93</v>
      </c>
      <c r="O65" s="159" t="s">
        <v>93</v>
      </c>
      <c r="P65" s="75">
        <f t="shared" si="0"/>
        <v>0</v>
      </c>
      <c r="Q65" s="128">
        <v>58</v>
      </c>
      <c r="R65" s="129" t="s">
        <v>55</v>
      </c>
      <c r="S65" s="127" t="s">
        <v>13</v>
      </c>
    </row>
    <row r="66" spans="1:19" ht="15" customHeight="1" x14ac:dyDescent="0.3">
      <c r="A66" s="122">
        <v>59</v>
      </c>
      <c r="B66" s="123" t="s">
        <v>56</v>
      </c>
      <c r="C66" s="124" t="s">
        <v>13</v>
      </c>
      <c r="D66" s="159" t="s">
        <v>94</v>
      </c>
      <c r="E66" s="166" t="s">
        <v>94</v>
      </c>
      <c r="F66" s="160" t="s">
        <v>94</v>
      </c>
      <c r="G66" s="160" t="s">
        <v>94</v>
      </c>
      <c r="H66" s="160" t="s">
        <v>94</v>
      </c>
      <c r="I66" s="160" t="s">
        <v>94</v>
      </c>
      <c r="J66" s="160" t="s">
        <v>94</v>
      </c>
      <c r="K66" s="160" t="s">
        <v>93</v>
      </c>
      <c r="L66" s="160" t="s">
        <v>93</v>
      </c>
      <c r="M66" s="159" t="s">
        <v>93</v>
      </c>
      <c r="N66" s="159" t="s">
        <v>93</v>
      </c>
      <c r="O66" s="159" t="s">
        <v>93</v>
      </c>
      <c r="P66" s="75">
        <f t="shared" si="0"/>
        <v>0</v>
      </c>
      <c r="Q66" s="128">
        <v>59</v>
      </c>
      <c r="R66" s="129" t="s">
        <v>56</v>
      </c>
      <c r="S66" s="127" t="s">
        <v>13</v>
      </c>
    </row>
    <row r="67" spans="1:19" ht="15" customHeight="1" x14ac:dyDescent="0.3">
      <c r="A67" s="122">
        <v>60</v>
      </c>
      <c r="B67" s="123" t="s">
        <v>57</v>
      </c>
      <c r="C67" s="124" t="s">
        <v>13</v>
      </c>
      <c r="D67" s="159" t="s">
        <v>94</v>
      </c>
      <c r="E67" s="166" t="s">
        <v>94</v>
      </c>
      <c r="F67" s="160" t="s">
        <v>94</v>
      </c>
      <c r="G67" s="160" t="s">
        <v>94</v>
      </c>
      <c r="H67" s="160" t="s">
        <v>94</v>
      </c>
      <c r="I67" s="160" t="s">
        <v>94</v>
      </c>
      <c r="J67" s="160" t="s">
        <v>94</v>
      </c>
      <c r="K67" s="160" t="s">
        <v>93</v>
      </c>
      <c r="L67" s="160" t="s">
        <v>93</v>
      </c>
      <c r="M67" s="159" t="s">
        <v>93</v>
      </c>
      <c r="N67" s="159" t="s">
        <v>93</v>
      </c>
      <c r="O67" s="159" t="s">
        <v>93</v>
      </c>
      <c r="P67" s="75">
        <f t="shared" si="0"/>
        <v>0</v>
      </c>
      <c r="Q67" s="128">
        <v>60</v>
      </c>
      <c r="R67" s="129" t="s">
        <v>57</v>
      </c>
      <c r="S67" s="127" t="s">
        <v>13</v>
      </c>
    </row>
    <row r="68" spans="1:19" ht="15" customHeight="1" x14ac:dyDescent="0.3">
      <c r="A68" s="122">
        <v>61</v>
      </c>
      <c r="B68" s="123" t="s">
        <v>58</v>
      </c>
      <c r="C68" s="124" t="s">
        <v>13</v>
      </c>
      <c r="D68" s="159" t="s">
        <v>93</v>
      </c>
      <c r="E68" s="166" t="s">
        <v>93</v>
      </c>
      <c r="F68" s="160" t="s">
        <v>93</v>
      </c>
      <c r="G68" s="160" t="s">
        <v>93</v>
      </c>
      <c r="H68" s="160" t="s">
        <v>93</v>
      </c>
      <c r="I68" s="160" t="s">
        <v>93</v>
      </c>
      <c r="J68" s="160" t="s">
        <v>93</v>
      </c>
      <c r="K68" s="160" t="s">
        <v>93</v>
      </c>
      <c r="L68" s="160" t="s">
        <v>93</v>
      </c>
      <c r="M68" s="159" t="s">
        <v>93</v>
      </c>
      <c r="N68" s="159" t="s">
        <v>93</v>
      </c>
      <c r="O68" s="159" t="s">
        <v>93</v>
      </c>
      <c r="P68" s="75">
        <f t="shared" si="0"/>
        <v>0</v>
      </c>
      <c r="Q68" s="128">
        <v>61</v>
      </c>
      <c r="R68" s="129" t="s">
        <v>58</v>
      </c>
      <c r="S68" s="127" t="s">
        <v>13</v>
      </c>
    </row>
    <row r="69" spans="1:19" ht="15" customHeight="1" x14ac:dyDescent="0.3">
      <c r="A69" s="122">
        <v>62</v>
      </c>
      <c r="B69" s="123" t="s">
        <v>59</v>
      </c>
      <c r="C69" s="124" t="s">
        <v>13</v>
      </c>
      <c r="D69" s="159" t="s">
        <v>94</v>
      </c>
      <c r="E69" s="166" t="s">
        <v>94</v>
      </c>
      <c r="F69" s="160" t="s">
        <v>94</v>
      </c>
      <c r="G69" s="160" t="s">
        <v>94</v>
      </c>
      <c r="H69" s="160" t="s">
        <v>94</v>
      </c>
      <c r="I69" s="160" t="s">
        <v>94</v>
      </c>
      <c r="J69" s="160" t="s">
        <v>94</v>
      </c>
      <c r="K69" s="160" t="s">
        <v>93</v>
      </c>
      <c r="L69" s="160" t="s">
        <v>93</v>
      </c>
      <c r="M69" s="159" t="s">
        <v>93</v>
      </c>
      <c r="N69" s="159" t="s">
        <v>93</v>
      </c>
      <c r="O69" s="159" t="s">
        <v>93</v>
      </c>
      <c r="P69" s="75">
        <f t="shared" si="0"/>
        <v>0</v>
      </c>
      <c r="Q69" s="128">
        <v>62</v>
      </c>
      <c r="R69" s="129" t="s">
        <v>59</v>
      </c>
      <c r="S69" s="127" t="s">
        <v>13</v>
      </c>
    </row>
    <row r="70" spans="1:19" ht="15" customHeight="1" x14ac:dyDescent="0.3">
      <c r="A70" s="122">
        <v>63</v>
      </c>
      <c r="B70" s="123" t="s">
        <v>60</v>
      </c>
      <c r="C70" s="124" t="s">
        <v>13</v>
      </c>
      <c r="D70" s="159" t="s">
        <v>93</v>
      </c>
      <c r="E70" s="166" t="s">
        <v>93</v>
      </c>
      <c r="F70" s="160" t="s">
        <v>93</v>
      </c>
      <c r="G70" s="160" t="s">
        <v>93</v>
      </c>
      <c r="H70" s="160" t="s">
        <v>93</v>
      </c>
      <c r="I70" s="160" t="s">
        <v>93</v>
      </c>
      <c r="J70" s="160" t="s">
        <v>93</v>
      </c>
      <c r="K70" s="160" t="s">
        <v>93</v>
      </c>
      <c r="L70" s="160" t="s">
        <v>93</v>
      </c>
      <c r="M70" s="159" t="s">
        <v>93</v>
      </c>
      <c r="N70" s="159" t="s">
        <v>93</v>
      </c>
      <c r="O70" s="159" t="s">
        <v>93</v>
      </c>
      <c r="P70" s="75">
        <f t="shared" si="0"/>
        <v>0</v>
      </c>
      <c r="Q70" s="128">
        <v>63</v>
      </c>
      <c r="R70" s="129" t="s">
        <v>60</v>
      </c>
      <c r="S70" s="127" t="s">
        <v>13</v>
      </c>
    </row>
    <row r="71" spans="1:19" ht="15" customHeight="1" x14ac:dyDescent="0.3">
      <c r="A71" s="122">
        <v>64</v>
      </c>
      <c r="B71" s="123" t="s">
        <v>61</v>
      </c>
      <c r="C71" s="124" t="s">
        <v>13</v>
      </c>
      <c r="D71" s="159" t="s">
        <v>94</v>
      </c>
      <c r="E71" s="166" t="s">
        <v>94</v>
      </c>
      <c r="F71" s="160" t="s">
        <v>94</v>
      </c>
      <c r="G71" s="160" t="s">
        <v>94</v>
      </c>
      <c r="H71" s="160" t="s">
        <v>94</v>
      </c>
      <c r="I71" s="160" t="s">
        <v>94</v>
      </c>
      <c r="J71" s="160" t="s">
        <v>94</v>
      </c>
      <c r="K71" s="160" t="s">
        <v>94</v>
      </c>
      <c r="L71" s="160" t="s">
        <v>94</v>
      </c>
      <c r="M71" s="159" t="s">
        <v>94</v>
      </c>
      <c r="N71" s="159" t="s">
        <v>94</v>
      </c>
      <c r="O71" s="159" t="s">
        <v>94</v>
      </c>
      <c r="P71" s="75">
        <f t="shared" si="0"/>
        <v>0</v>
      </c>
      <c r="Q71" s="128">
        <v>64</v>
      </c>
      <c r="R71" s="129" t="s">
        <v>61</v>
      </c>
      <c r="S71" s="127" t="s">
        <v>13</v>
      </c>
    </row>
    <row r="72" spans="1:19" ht="15" customHeight="1" x14ac:dyDescent="0.3">
      <c r="A72" s="122">
        <v>65</v>
      </c>
      <c r="B72" s="123" t="s">
        <v>62</v>
      </c>
      <c r="C72" s="124" t="s">
        <v>13</v>
      </c>
      <c r="D72" s="159" t="s">
        <v>94</v>
      </c>
      <c r="E72" s="166" t="s">
        <v>94</v>
      </c>
      <c r="F72" s="160" t="s">
        <v>94</v>
      </c>
      <c r="G72" s="160" t="s">
        <v>94</v>
      </c>
      <c r="H72" s="160" t="s">
        <v>94</v>
      </c>
      <c r="I72" s="160" t="s">
        <v>94</v>
      </c>
      <c r="J72" s="160" t="s">
        <v>94</v>
      </c>
      <c r="K72" s="160" t="s">
        <v>94</v>
      </c>
      <c r="L72" s="160" t="s">
        <v>94</v>
      </c>
      <c r="M72" s="159" t="s">
        <v>94</v>
      </c>
      <c r="N72" s="159" t="s">
        <v>94</v>
      </c>
      <c r="O72" s="159" t="s">
        <v>94</v>
      </c>
      <c r="P72" s="75">
        <f t="shared" si="0"/>
        <v>0</v>
      </c>
      <c r="Q72" s="128">
        <v>65</v>
      </c>
      <c r="R72" s="129" t="s">
        <v>62</v>
      </c>
      <c r="S72" s="127" t="s">
        <v>13</v>
      </c>
    </row>
    <row r="73" spans="1:19" ht="15" customHeight="1" x14ac:dyDescent="0.3">
      <c r="A73" s="122">
        <v>66</v>
      </c>
      <c r="B73" s="123" t="s">
        <v>63</v>
      </c>
      <c r="C73" s="124" t="s">
        <v>13</v>
      </c>
      <c r="D73" s="159" t="s">
        <v>94</v>
      </c>
      <c r="E73" s="166" t="s">
        <v>94</v>
      </c>
      <c r="F73" s="160" t="s">
        <v>94</v>
      </c>
      <c r="G73" s="160" t="s">
        <v>94</v>
      </c>
      <c r="H73" s="160" t="s">
        <v>94</v>
      </c>
      <c r="I73" s="160" t="s">
        <v>94</v>
      </c>
      <c r="J73" s="160" t="s">
        <v>94</v>
      </c>
      <c r="K73" s="160" t="s">
        <v>94</v>
      </c>
      <c r="L73" s="160" t="s">
        <v>94</v>
      </c>
      <c r="M73" s="159" t="s">
        <v>94</v>
      </c>
      <c r="N73" s="159" t="s">
        <v>94</v>
      </c>
      <c r="O73" s="159" t="s">
        <v>94</v>
      </c>
      <c r="P73" s="75">
        <f t="shared" ref="P73:P97" si="1">Q73-A73</f>
        <v>0</v>
      </c>
      <c r="Q73" s="128">
        <v>66</v>
      </c>
      <c r="R73" s="129" t="s">
        <v>63</v>
      </c>
      <c r="S73" s="127" t="s">
        <v>13</v>
      </c>
    </row>
    <row r="74" spans="1:19" ht="15" customHeight="1" x14ac:dyDescent="0.3">
      <c r="A74" s="122">
        <v>67</v>
      </c>
      <c r="B74" s="123" t="s">
        <v>64</v>
      </c>
      <c r="C74" s="124" t="s">
        <v>13</v>
      </c>
      <c r="D74" s="159" t="s">
        <v>94</v>
      </c>
      <c r="E74" s="166" t="s">
        <v>94</v>
      </c>
      <c r="F74" s="160" t="s">
        <v>94</v>
      </c>
      <c r="G74" s="160" t="s">
        <v>94</v>
      </c>
      <c r="H74" s="160" t="s">
        <v>94</v>
      </c>
      <c r="I74" s="160" t="s">
        <v>94</v>
      </c>
      <c r="J74" s="160" t="s">
        <v>94</v>
      </c>
      <c r="K74" s="160" t="s">
        <v>94</v>
      </c>
      <c r="L74" s="160" t="s">
        <v>94</v>
      </c>
      <c r="M74" s="159" t="s">
        <v>94</v>
      </c>
      <c r="N74" s="159" t="s">
        <v>94</v>
      </c>
      <c r="O74" s="159" t="s">
        <v>94</v>
      </c>
      <c r="P74" s="75">
        <f t="shared" si="1"/>
        <v>0</v>
      </c>
      <c r="Q74" s="128">
        <v>67</v>
      </c>
      <c r="R74" s="129" t="s">
        <v>64</v>
      </c>
      <c r="S74" s="127" t="s">
        <v>13</v>
      </c>
    </row>
    <row r="75" spans="1:19" ht="15" customHeight="1" x14ac:dyDescent="0.3">
      <c r="A75" s="122">
        <v>68</v>
      </c>
      <c r="B75" s="123" t="s">
        <v>65</v>
      </c>
      <c r="C75" s="124" t="s">
        <v>13</v>
      </c>
      <c r="D75" s="159" t="s">
        <v>93</v>
      </c>
      <c r="E75" s="166" t="s">
        <v>93</v>
      </c>
      <c r="F75" s="160" t="s">
        <v>93</v>
      </c>
      <c r="G75" s="160" t="s">
        <v>93</v>
      </c>
      <c r="H75" s="160" t="s">
        <v>93</v>
      </c>
      <c r="I75" s="160" t="s">
        <v>93</v>
      </c>
      <c r="J75" s="160" t="s">
        <v>93</v>
      </c>
      <c r="K75" s="160" t="s">
        <v>93</v>
      </c>
      <c r="L75" s="160" t="s">
        <v>93</v>
      </c>
      <c r="M75" s="159" t="s">
        <v>93</v>
      </c>
      <c r="N75" s="159" t="s">
        <v>93</v>
      </c>
      <c r="O75" s="159" t="s">
        <v>93</v>
      </c>
      <c r="P75" s="75">
        <f t="shared" si="1"/>
        <v>0</v>
      </c>
      <c r="Q75" s="128">
        <v>68</v>
      </c>
      <c r="R75" s="129" t="s">
        <v>65</v>
      </c>
      <c r="S75" s="127" t="s">
        <v>13</v>
      </c>
    </row>
    <row r="76" spans="1:19" ht="15" customHeight="1" x14ac:dyDescent="0.3">
      <c r="A76" s="122">
        <v>69</v>
      </c>
      <c r="B76" s="123" t="s">
        <v>66</v>
      </c>
      <c r="C76" s="124" t="s">
        <v>13</v>
      </c>
      <c r="D76" s="159" t="s">
        <v>93</v>
      </c>
      <c r="E76" s="166" t="s">
        <v>93</v>
      </c>
      <c r="F76" s="160" t="s">
        <v>93</v>
      </c>
      <c r="G76" s="160" t="s">
        <v>93</v>
      </c>
      <c r="H76" s="160" t="s">
        <v>93</v>
      </c>
      <c r="I76" s="160" t="s">
        <v>93</v>
      </c>
      <c r="J76" s="160" t="s">
        <v>93</v>
      </c>
      <c r="K76" s="160" t="s">
        <v>93</v>
      </c>
      <c r="L76" s="160" t="s">
        <v>93</v>
      </c>
      <c r="M76" s="159" t="s">
        <v>93</v>
      </c>
      <c r="N76" s="159" t="s">
        <v>93</v>
      </c>
      <c r="O76" s="159" t="s">
        <v>93</v>
      </c>
      <c r="P76" s="75">
        <f t="shared" si="1"/>
        <v>0</v>
      </c>
      <c r="Q76" s="128">
        <v>69</v>
      </c>
      <c r="R76" s="129" t="s">
        <v>66</v>
      </c>
      <c r="S76" s="127" t="s">
        <v>13</v>
      </c>
    </row>
    <row r="77" spans="1:19" ht="15" customHeight="1" x14ac:dyDescent="0.3">
      <c r="A77" s="122">
        <v>70</v>
      </c>
      <c r="B77" s="123" t="s">
        <v>67</v>
      </c>
      <c r="C77" s="124" t="s">
        <v>13</v>
      </c>
      <c r="D77" s="159" t="s">
        <v>94</v>
      </c>
      <c r="E77" s="166" t="s">
        <v>94</v>
      </c>
      <c r="F77" s="160" t="s">
        <v>94</v>
      </c>
      <c r="G77" s="160" t="s">
        <v>94</v>
      </c>
      <c r="H77" s="160" t="s">
        <v>94</v>
      </c>
      <c r="I77" s="160" t="s">
        <v>94</v>
      </c>
      <c r="J77" s="160" t="s">
        <v>94</v>
      </c>
      <c r="K77" s="160" t="s">
        <v>93</v>
      </c>
      <c r="L77" s="160" t="s">
        <v>93</v>
      </c>
      <c r="M77" s="159" t="s">
        <v>93</v>
      </c>
      <c r="N77" s="159" t="s">
        <v>93</v>
      </c>
      <c r="O77" s="159" t="s">
        <v>93</v>
      </c>
      <c r="P77" s="75">
        <f t="shared" si="1"/>
        <v>0</v>
      </c>
      <c r="Q77" s="128">
        <v>70</v>
      </c>
      <c r="R77" s="129" t="s">
        <v>67</v>
      </c>
      <c r="S77" s="127" t="s">
        <v>13</v>
      </c>
    </row>
    <row r="78" spans="1:19" ht="15" customHeight="1" x14ac:dyDescent="0.25">
      <c r="A78" s="101">
        <v>71</v>
      </c>
      <c r="B78" s="102" t="s">
        <v>68</v>
      </c>
      <c r="C78" s="103" t="s">
        <v>69</v>
      </c>
      <c r="D78" s="130">
        <v>2375</v>
      </c>
      <c r="E78" s="167">
        <v>2560</v>
      </c>
      <c r="F78" s="163">
        <v>3325</v>
      </c>
      <c r="G78" s="163">
        <v>6675</v>
      </c>
      <c r="H78" s="163">
        <v>3775</v>
      </c>
      <c r="I78" s="163">
        <v>2525</v>
      </c>
      <c r="J78" s="163">
        <v>3400</v>
      </c>
      <c r="K78" s="163">
        <v>4355</v>
      </c>
      <c r="L78" s="163">
        <v>1828</v>
      </c>
      <c r="M78" s="130"/>
      <c r="N78" s="130"/>
      <c r="O78" s="130"/>
      <c r="P78" s="75">
        <f t="shared" si="1"/>
        <v>0</v>
      </c>
      <c r="Q78" s="131">
        <v>71</v>
      </c>
      <c r="R78" s="132" t="s">
        <v>68</v>
      </c>
      <c r="S78" s="133" t="s">
        <v>69</v>
      </c>
    </row>
    <row r="79" spans="1:19" ht="15.75" customHeight="1" x14ac:dyDescent="0.25">
      <c r="A79" s="101">
        <v>72</v>
      </c>
      <c r="B79" s="102" t="s">
        <v>70</v>
      </c>
      <c r="C79" s="103" t="s">
        <v>69</v>
      </c>
      <c r="D79" s="130">
        <v>5700</v>
      </c>
      <c r="E79" s="167">
        <v>1800</v>
      </c>
      <c r="F79" s="163">
        <v>2900</v>
      </c>
      <c r="G79" s="163">
        <v>6400</v>
      </c>
      <c r="H79" s="163">
        <v>6300</v>
      </c>
      <c r="I79" s="163">
        <v>560</v>
      </c>
      <c r="J79" s="163">
        <v>1900</v>
      </c>
      <c r="K79" s="163">
        <v>1900</v>
      </c>
      <c r="L79" s="163">
        <v>2600</v>
      </c>
      <c r="M79" s="130"/>
      <c r="N79" s="130"/>
      <c r="O79" s="130"/>
      <c r="P79" s="75">
        <f t="shared" si="1"/>
        <v>0</v>
      </c>
      <c r="Q79" s="131">
        <v>72</v>
      </c>
      <c r="R79" s="132" t="s">
        <v>70</v>
      </c>
      <c r="S79" s="133" t="s">
        <v>69</v>
      </c>
    </row>
    <row r="80" spans="1:19" ht="13.5" customHeight="1" x14ac:dyDescent="0.25">
      <c r="A80" s="101">
        <v>73</v>
      </c>
      <c r="B80" s="102" t="s">
        <v>71</v>
      </c>
      <c r="C80" s="104" t="s">
        <v>72</v>
      </c>
      <c r="D80" s="130">
        <v>7300</v>
      </c>
      <c r="E80" s="167">
        <v>5425</v>
      </c>
      <c r="F80" s="163">
        <v>3825</v>
      </c>
      <c r="G80" s="163">
        <v>7425</v>
      </c>
      <c r="H80" s="163">
        <v>4275</v>
      </c>
      <c r="I80" s="163">
        <v>4100</v>
      </c>
      <c r="J80" s="163">
        <v>6300</v>
      </c>
      <c r="K80" s="163">
        <v>5870</v>
      </c>
      <c r="L80" s="163">
        <v>4750</v>
      </c>
      <c r="M80" s="130"/>
      <c r="N80" s="130"/>
      <c r="O80" s="130"/>
      <c r="P80" s="75">
        <f t="shared" si="1"/>
        <v>0</v>
      </c>
      <c r="Q80" s="131">
        <v>73</v>
      </c>
      <c r="R80" s="132" t="s">
        <v>71</v>
      </c>
      <c r="S80" s="133" t="s">
        <v>72</v>
      </c>
    </row>
    <row r="81" spans="1:30" ht="14.25" customHeight="1" x14ac:dyDescent="0.25">
      <c r="A81" s="101">
        <v>74</v>
      </c>
      <c r="B81" s="102" t="s">
        <v>73</v>
      </c>
      <c r="C81" s="104" t="s">
        <v>72</v>
      </c>
      <c r="D81" s="130">
        <v>1075</v>
      </c>
      <c r="E81" s="167">
        <v>1350</v>
      </c>
      <c r="F81" s="163">
        <v>600</v>
      </c>
      <c r="G81" s="163">
        <v>375</v>
      </c>
      <c r="H81" s="163">
        <v>1675</v>
      </c>
      <c r="I81" s="163">
        <v>725</v>
      </c>
      <c r="J81" s="163">
        <v>1590</v>
      </c>
      <c r="K81" s="163">
        <v>2525</v>
      </c>
      <c r="L81" s="163">
        <v>798</v>
      </c>
      <c r="M81" s="130"/>
      <c r="N81" s="130"/>
      <c r="O81" s="130"/>
      <c r="P81" s="75">
        <f t="shared" si="1"/>
        <v>0</v>
      </c>
      <c r="Q81" s="131">
        <v>74</v>
      </c>
      <c r="R81" s="132" t="s">
        <v>73</v>
      </c>
      <c r="S81" s="133" t="s">
        <v>72</v>
      </c>
    </row>
    <row r="82" spans="1:30" ht="12" customHeight="1" x14ac:dyDescent="0.25">
      <c r="A82" s="101">
        <v>75</v>
      </c>
      <c r="B82" s="102" t="s">
        <v>74</v>
      </c>
      <c r="C82" s="104" t="s">
        <v>72</v>
      </c>
      <c r="D82" s="134" t="s">
        <v>93</v>
      </c>
      <c r="E82" s="168"/>
      <c r="F82" s="161" t="s">
        <v>93</v>
      </c>
      <c r="G82" s="161" t="s">
        <v>93</v>
      </c>
      <c r="H82" s="161" t="s">
        <v>93</v>
      </c>
      <c r="I82" s="161" t="s">
        <v>93</v>
      </c>
      <c r="J82" s="161" t="s">
        <v>93</v>
      </c>
      <c r="K82" s="161" t="s">
        <v>93</v>
      </c>
      <c r="L82" s="161" t="s">
        <v>93</v>
      </c>
      <c r="M82" s="134"/>
      <c r="N82" s="134"/>
      <c r="O82" s="134"/>
      <c r="P82" s="75">
        <f t="shared" si="1"/>
        <v>0</v>
      </c>
      <c r="Q82" s="135">
        <v>75</v>
      </c>
      <c r="R82" s="136" t="s">
        <v>74</v>
      </c>
      <c r="S82" s="137" t="s">
        <v>72</v>
      </c>
    </row>
    <row r="83" spans="1:30" ht="17.25" customHeight="1" x14ac:dyDescent="0.3">
      <c r="A83" s="100">
        <v>76</v>
      </c>
      <c r="B83" s="138" t="s">
        <v>75</v>
      </c>
      <c r="C83" s="139" t="s">
        <v>76</v>
      </c>
      <c r="D83" s="140">
        <v>165</v>
      </c>
      <c r="E83" s="169">
        <v>140</v>
      </c>
      <c r="F83" s="158">
        <v>316</v>
      </c>
      <c r="G83" s="158">
        <v>178</v>
      </c>
      <c r="H83" s="158">
        <v>443</v>
      </c>
      <c r="I83" s="158">
        <v>219</v>
      </c>
      <c r="J83" s="158">
        <v>864</v>
      </c>
      <c r="K83" s="158">
        <v>368</v>
      </c>
      <c r="L83" s="158">
        <v>557</v>
      </c>
      <c r="M83" s="140">
        <v>415</v>
      </c>
      <c r="N83" s="140">
        <v>450</v>
      </c>
      <c r="O83" s="140">
        <v>421</v>
      </c>
      <c r="P83" s="75">
        <f t="shared" si="1"/>
        <v>0</v>
      </c>
      <c r="Q83" s="141">
        <v>76</v>
      </c>
      <c r="R83" s="142" t="s">
        <v>75</v>
      </c>
      <c r="S83" s="143" t="s">
        <v>76</v>
      </c>
    </row>
    <row r="84" spans="1:30" ht="20.25" customHeight="1" x14ac:dyDescent="0.3">
      <c r="A84" s="100">
        <v>77</v>
      </c>
      <c r="B84" s="138" t="s">
        <v>77</v>
      </c>
      <c r="C84" s="139" t="s">
        <v>76</v>
      </c>
      <c r="D84" s="140">
        <v>141</v>
      </c>
      <c r="E84" s="169">
        <v>71</v>
      </c>
      <c r="F84" s="158">
        <v>811</v>
      </c>
      <c r="G84" s="158">
        <v>290</v>
      </c>
      <c r="H84" s="158">
        <v>556</v>
      </c>
      <c r="I84" s="158">
        <v>84</v>
      </c>
      <c r="J84" s="158">
        <v>710</v>
      </c>
      <c r="K84" s="158">
        <v>222</v>
      </c>
      <c r="L84" s="158">
        <v>138</v>
      </c>
      <c r="M84" s="140">
        <v>415</v>
      </c>
      <c r="N84" s="140">
        <v>146</v>
      </c>
      <c r="O84" s="140">
        <v>36</v>
      </c>
      <c r="P84" s="75">
        <f t="shared" si="1"/>
        <v>0</v>
      </c>
      <c r="Q84" s="141">
        <v>77</v>
      </c>
      <c r="R84" s="142" t="s">
        <v>77</v>
      </c>
      <c r="S84" s="143" t="s">
        <v>76</v>
      </c>
    </row>
    <row r="85" spans="1:30" ht="21" customHeight="1" x14ac:dyDescent="0.3">
      <c r="A85" s="100">
        <v>78</v>
      </c>
      <c r="B85" s="138" t="s">
        <v>78</v>
      </c>
      <c r="C85" s="139" t="s">
        <v>76</v>
      </c>
      <c r="D85" s="140">
        <v>23</v>
      </c>
      <c r="E85" s="169">
        <v>12</v>
      </c>
      <c r="F85" s="158">
        <v>23</v>
      </c>
      <c r="G85" s="158">
        <v>102</v>
      </c>
      <c r="H85" s="158">
        <v>81</v>
      </c>
      <c r="I85" s="158">
        <v>183</v>
      </c>
      <c r="J85" s="158">
        <v>576</v>
      </c>
      <c r="K85" s="158">
        <v>73</v>
      </c>
      <c r="L85" s="158">
        <v>108</v>
      </c>
      <c r="M85" s="140">
        <v>307</v>
      </c>
      <c r="N85" s="140">
        <v>12</v>
      </c>
      <c r="O85" s="140">
        <v>45</v>
      </c>
      <c r="P85" s="75">
        <f t="shared" si="1"/>
        <v>0</v>
      </c>
      <c r="Q85" s="141">
        <v>78</v>
      </c>
      <c r="R85" s="142" t="s">
        <v>78</v>
      </c>
      <c r="S85" s="143" t="s">
        <v>76</v>
      </c>
    </row>
    <row r="86" spans="1:30" ht="19.5" customHeight="1" x14ac:dyDescent="0.3">
      <c r="A86" s="100">
        <v>79</v>
      </c>
      <c r="B86" s="138" t="s">
        <v>79</v>
      </c>
      <c r="C86" s="139" t="s">
        <v>76</v>
      </c>
      <c r="D86" s="140">
        <v>372</v>
      </c>
      <c r="E86" s="169">
        <v>293</v>
      </c>
      <c r="F86" s="158">
        <v>1170</v>
      </c>
      <c r="G86" s="158">
        <v>607</v>
      </c>
      <c r="H86" s="158">
        <v>1126</v>
      </c>
      <c r="I86" s="158">
        <v>521</v>
      </c>
      <c r="J86" s="158">
        <v>1104</v>
      </c>
      <c r="K86" s="158">
        <v>677</v>
      </c>
      <c r="L86" s="158">
        <v>803</v>
      </c>
      <c r="M86" s="140">
        <v>1213</v>
      </c>
      <c r="N86" s="140">
        <v>608</v>
      </c>
      <c r="O86" s="140">
        <v>520</v>
      </c>
      <c r="P86" s="75">
        <f t="shared" si="1"/>
        <v>0</v>
      </c>
      <c r="Q86" s="141">
        <v>79</v>
      </c>
      <c r="R86" s="142" t="s">
        <v>79</v>
      </c>
      <c r="S86" s="143" t="s">
        <v>76</v>
      </c>
    </row>
    <row r="87" spans="1:30" ht="20.25" customHeight="1" x14ac:dyDescent="0.3">
      <c r="A87" s="100">
        <v>80</v>
      </c>
      <c r="B87" s="138" t="s">
        <v>80</v>
      </c>
      <c r="C87" s="144" t="s">
        <v>13</v>
      </c>
      <c r="D87" s="140" t="s">
        <v>93</v>
      </c>
      <c r="E87" s="169" t="s">
        <v>93</v>
      </c>
      <c r="F87" s="158" t="s">
        <v>93</v>
      </c>
      <c r="G87" s="158" t="s">
        <v>93</v>
      </c>
      <c r="H87" s="158" t="s">
        <v>93</v>
      </c>
      <c r="I87" s="158" t="s">
        <v>93</v>
      </c>
      <c r="J87" s="158" t="s">
        <v>93</v>
      </c>
      <c r="K87" s="158" t="s">
        <v>93</v>
      </c>
      <c r="L87" s="158" t="s">
        <v>93</v>
      </c>
      <c r="M87" s="140" t="s">
        <v>93</v>
      </c>
      <c r="N87" s="140" t="s">
        <v>93</v>
      </c>
      <c r="O87" s="140" t="s">
        <v>93</v>
      </c>
      <c r="P87" s="75">
        <f t="shared" si="1"/>
        <v>0</v>
      </c>
      <c r="Q87" s="141">
        <v>80</v>
      </c>
      <c r="R87" s="142" t="s">
        <v>80</v>
      </c>
      <c r="S87" s="143" t="s">
        <v>13</v>
      </c>
    </row>
    <row r="88" spans="1:30" ht="18.75" customHeight="1" x14ac:dyDescent="0.3">
      <c r="A88" s="100">
        <v>81</v>
      </c>
      <c r="B88" s="145" t="s">
        <v>106</v>
      </c>
      <c r="C88" s="146"/>
      <c r="D88" s="140" t="s">
        <v>93</v>
      </c>
      <c r="E88" s="140"/>
      <c r="F88" s="140"/>
      <c r="G88" s="140"/>
      <c r="H88" s="158" t="s">
        <v>93</v>
      </c>
      <c r="I88" s="158" t="s">
        <v>93</v>
      </c>
      <c r="J88" s="158" t="s">
        <v>93</v>
      </c>
      <c r="K88" s="158" t="s">
        <v>93</v>
      </c>
      <c r="L88" s="158" t="s">
        <v>93</v>
      </c>
      <c r="M88" s="140"/>
      <c r="N88" s="140"/>
      <c r="O88" s="140"/>
      <c r="P88" s="75">
        <f t="shared" si="1"/>
        <v>0</v>
      </c>
      <c r="Q88" s="141">
        <v>81</v>
      </c>
      <c r="R88" s="142" t="s">
        <v>106</v>
      </c>
      <c r="S88" s="143"/>
    </row>
    <row r="89" spans="1:30" ht="19.5" customHeight="1" x14ac:dyDescent="0.3">
      <c r="A89" s="100">
        <v>82</v>
      </c>
      <c r="B89" s="147" t="s">
        <v>107</v>
      </c>
      <c r="C89" s="148" t="s">
        <v>108</v>
      </c>
      <c r="D89" s="140" t="s">
        <v>93</v>
      </c>
      <c r="E89" s="140"/>
      <c r="F89" s="140"/>
      <c r="G89" s="140"/>
      <c r="H89" s="158" t="s">
        <v>93</v>
      </c>
      <c r="I89" s="158" t="s">
        <v>93</v>
      </c>
      <c r="J89" s="158" t="s">
        <v>93</v>
      </c>
      <c r="K89" s="158" t="s">
        <v>93</v>
      </c>
      <c r="L89" s="158" t="s">
        <v>93</v>
      </c>
      <c r="M89" s="140"/>
      <c r="N89" s="140"/>
      <c r="O89" s="140"/>
      <c r="P89" s="75">
        <f t="shared" si="1"/>
        <v>0</v>
      </c>
      <c r="Q89" s="141">
        <v>82</v>
      </c>
      <c r="R89" s="142" t="s">
        <v>107</v>
      </c>
      <c r="S89" s="143" t="s">
        <v>108</v>
      </c>
    </row>
    <row r="90" spans="1:30" ht="21.75" customHeight="1" x14ac:dyDescent="0.3">
      <c r="A90" s="100">
        <v>83</v>
      </c>
      <c r="B90" s="149" t="s">
        <v>109</v>
      </c>
      <c r="C90" s="150" t="s">
        <v>108</v>
      </c>
      <c r="D90" s="140" t="s">
        <v>93</v>
      </c>
      <c r="E90" s="140"/>
      <c r="F90" s="140"/>
      <c r="G90" s="140"/>
      <c r="H90" s="158" t="s">
        <v>93</v>
      </c>
      <c r="I90" s="158" t="s">
        <v>93</v>
      </c>
      <c r="J90" s="158" t="s">
        <v>93</v>
      </c>
      <c r="K90" s="158" t="s">
        <v>93</v>
      </c>
      <c r="L90" s="158" t="s">
        <v>93</v>
      </c>
      <c r="M90" s="140"/>
      <c r="N90" s="140"/>
      <c r="O90" s="140"/>
      <c r="P90" s="75">
        <f t="shared" si="1"/>
        <v>0</v>
      </c>
      <c r="Q90" s="141">
        <v>83</v>
      </c>
      <c r="R90" s="142" t="s">
        <v>109</v>
      </c>
      <c r="S90" s="143" t="s">
        <v>108</v>
      </c>
    </row>
    <row r="91" spans="1:30" ht="15" customHeight="1" x14ac:dyDescent="0.3">
      <c r="A91" s="151"/>
      <c r="B91" s="82"/>
      <c r="C91" s="83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75">
        <f t="shared" si="1"/>
        <v>0</v>
      </c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</row>
    <row r="92" spans="1:30" ht="15" customHeight="1" x14ac:dyDescent="0.3">
      <c r="A92" s="326"/>
      <c r="B92" s="326"/>
      <c r="C92" s="326"/>
      <c r="D92" s="326"/>
      <c r="E92" s="326"/>
      <c r="F92" s="326"/>
      <c r="G92" s="326"/>
      <c r="H92" s="326"/>
      <c r="I92" s="326"/>
      <c r="J92" s="326"/>
      <c r="K92" s="326"/>
      <c r="L92" s="326"/>
      <c r="M92" s="153"/>
      <c r="N92" s="153"/>
      <c r="O92" s="75"/>
      <c r="P92" s="75">
        <f t="shared" si="1"/>
        <v>0</v>
      </c>
      <c r="Q92" s="152"/>
      <c r="R92" s="152"/>
      <c r="S92" s="152"/>
      <c r="T92" s="152"/>
      <c r="U92" s="152"/>
      <c r="V92" s="152"/>
      <c r="W92" s="152"/>
      <c r="X92" s="152"/>
      <c r="Y92" s="152"/>
      <c r="Z92" s="152"/>
      <c r="AA92" s="152"/>
      <c r="AB92" s="152"/>
      <c r="AC92" s="152"/>
      <c r="AD92" s="152"/>
    </row>
    <row r="93" spans="1:30" ht="15" customHeight="1" x14ac:dyDescent="0.25">
      <c r="A93" s="75"/>
      <c r="B93" s="85"/>
      <c r="C93" s="86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75">
        <f t="shared" si="1"/>
        <v>0</v>
      </c>
    </row>
    <row r="94" spans="1:30" ht="15" customHeight="1" x14ac:dyDescent="0.25">
      <c r="A94" s="75"/>
      <c r="B94" s="85"/>
      <c r="C94" s="86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75">
        <f t="shared" si="1"/>
        <v>0</v>
      </c>
    </row>
    <row r="95" spans="1:30" ht="15" customHeight="1" x14ac:dyDescent="0.25">
      <c r="A95" s="75"/>
      <c r="B95" s="85"/>
      <c r="C95" s="86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75">
        <f t="shared" si="1"/>
        <v>0</v>
      </c>
    </row>
    <row r="96" spans="1:30" ht="15" customHeight="1" x14ac:dyDescent="0.25">
      <c r="A96" s="75"/>
      <c r="B96" s="85"/>
      <c r="C96" s="86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75">
        <f t="shared" si="1"/>
        <v>0</v>
      </c>
    </row>
    <row r="97" spans="2:16" s="75" customFormat="1" ht="15" customHeight="1" x14ac:dyDescent="0.25">
      <c r="B97" s="85"/>
      <c r="C97" s="86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75">
        <f t="shared" si="1"/>
        <v>0</v>
      </c>
    </row>
    <row r="98" spans="2:16" s="75" customFormat="1" ht="15" customHeight="1" x14ac:dyDescent="0.25">
      <c r="B98" s="85"/>
      <c r="C98" s="86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</row>
    <row r="99" spans="2:16" s="75" customFormat="1" ht="15" customHeight="1" x14ac:dyDescent="0.25">
      <c r="B99" s="85"/>
      <c r="C99" s="86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</row>
    <row r="100" spans="2:16" s="75" customFormat="1" ht="15" customHeight="1" x14ac:dyDescent="0.25">
      <c r="B100" s="85"/>
      <c r="C100" s="86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</row>
    <row r="101" spans="2:16" s="75" customFormat="1" ht="15" customHeight="1" x14ac:dyDescent="0.25">
      <c r="B101" s="85"/>
      <c r="C101" s="86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</row>
    <row r="102" spans="2:16" s="75" customFormat="1" ht="15" customHeight="1" x14ac:dyDescent="0.25">
      <c r="B102" s="85"/>
      <c r="C102" s="86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</row>
    <row r="103" spans="2:16" s="75" customFormat="1" ht="15" customHeight="1" x14ac:dyDescent="0.25">
      <c r="B103" s="85"/>
      <c r="C103" s="86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</row>
    <row r="104" spans="2:16" s="75" customFormat="1" ht="15" customHeight="1" x14ac:dyDescent="0.25">
      <c r="B104" s="85"/>
      <c r="C104" s="86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</row>
    <row r="105" spans="2:16" s="75" customFormat="1" ht="15" customHeight="1" x14ac:dyDescent="0.25">
      <c r="B105" s="85"/>
      <c r="C105" s="86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</row>
    <row r="106" spans="2:16" s="75" customFormat="1" ht="15" customHeight="1" x14ac:dyDescent="0.25">
      <c r="B106" s="85"/>
      <c r="C106" s="86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</row>
    <row r="107" spans="2:16" s="75" customFormat="1" ht="15" customHeight="1" x14ac:dyDescent="0.25">
      <c r="B107" s="85"/>
      <c r="C107" s="86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</row>
    <row r="108" spans="2:16" s="75" customFormat="1" ht="15" customHeight="1" x14ac:dyDescent="0.25">
      <c r="B108" s="85"/>
      <c r="C108" s="86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</row>
    <row r="109" spans="2:16" s="75" customFormat="1" ht="15" customHeight="1" x14ac:dyDescent="0.25">
      <c r="B109" s="85"/>
      <c r="C109" s="86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</row>
    <row r="110" spans="2:16" s="75" customFormat="1" ht="15" customHeight="1" x14ac:dyDescent="0.25">
      <c r="B110" s="85"/>
      <c r="C110" s="86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</row>
    <row r="111" spans="2:16" s="75" customFormat="1" ht="15" customHeight="1" x14ac:dyDescent="0.25">
      <c r="B111" s="85"/>
      <c r="C111" s="86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</row>
    <row r="112" spans="2:16" s="75" customFormat="1" ht="15" customHeight="1" x14ac:dyDescent="0.25">
      <c r="B112" s="85"/>
      <c r="C112" s="86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</row>
    <row r="113" spans="2:15" s="75" customFormat="1" ht="15" customHeight="1" x14ac:dyDescent="0.25">
      <c r="B113" s="85"/>
      <c r="C113" s="86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</row>
    <row r="114" spans="2:15" s="75" customFormat="1" ht="15" customHeight="1" x14ac:dyDescent="0.25">
      <c r="B114" s="85"/>
      <c r="C114" s="86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</row>
    <row r="115" spans="2:15" s="75" customFormat="1" ht="15" customHeight="1" x14ac:dyDescent="0.25">
      <c r="B115" s="85"/>
      <c r="C115" s="86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</row>
    <row r="116" spans="2:15" s="75" customFormat="1" ht="15" customHeight="1" x14ac:dyDescent="0.25">
      <c r="B116" s="85"/>
      <c r="C116" s="86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</row>
    <row r="117" spans="2:15" ht="15" customHeight="1" x14ac:dyDescent="0.25"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</row>
    <row r="118" spans="2:15" ht="15" customHeight="1" x14ac:dyDescent="0.25"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</row>
    <row r="119" spans="2:15" ht="15" customHeight="1" x14ac:dyDescent="0.25"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</row>
    <row r="120" spans="2:15" ht="18" customHeight="1" x14ac:dyDescent="0.25"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</row>
    <row r="121" spans="2:15" ht="18" customHeight="1" x14ac:dyDescent="0.25"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</row>
    <row r="122" spans="2:15" ht="18" customHeight="1" x14ac:dyDescent="0.25"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</row>
    <row r="123" spans="2:15" ht="18" customHeight="1" x14ac:dyDescent="0.25"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</row>
    <row r="124" spans="2:15" ht="18" customHeight="1" x14ac:dyDescent="0.25"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</row>
    <row r="125" spans="2:15" ht="18" customHeight="1" x14ac:dyDescent="0.25"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</row>
    <row r="126" spans="2:15" ht="18" customHeight="1" x14ac:dyDescent="0.25"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</row>
    <row r="127" spans="2:15" ht="18" customHeight="1" x14ac:dyDescent="0.25"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</row>
    <row r="128" spans="2:15" ht="18" customHeight="1" x14ac:dyDescent="0.25"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</row>
    <row r="129" spans="4:15" ht="18" customHeight="1" x14ac:dyDescent="0.25"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</row>
    <row r="130" spans="4:15" ht="18" customHeight="1" x14ac:dyDescent="0.25"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</row>
    <row r="131" spans="4:15" ht="18" customHeight="1" x14ac:dyDescent="0.25"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</row>
    <row r="132" spans="4:15" ht="18" customHeight="1" x14ac:dyDescent="0.25"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</row>
    <row r="133" spans="4:15" ht="18" customHeight="1" x14ac:dyDescent="0.25"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</row>
    <row r="134" spans="4:15" ht="18" customHeight="1" x14ac:dyDescent="0.25"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</row>
    <row r="135" spans="4:15" ht="18" customHeight="1" x14ac:dyDescent="0.25"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</row>
    <row r="136" spans="4:15" ht="18" customHeight="1" x14ac:dyDescent="0.25"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</row>
    <row r="137" spans="4:15" ht="18" customHeight="1" x14ac:dyDescent="0.25"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</row>
    <row r="138" spans="4:15" ht="18" customHeight="1" x14ac:dyDescent="0.25"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</row>
    <row r="139" spans="4:15" ht="18" customHeight="1" x14ac:dyDescent="0.25"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</row>
    <row r="140" spans="4:15" ht="18" customHeight="1" x14ac:dyDescent="0.25"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</row>
    <row r="141" spans="4:15" ht="18" customHeight="1" x14ac:dyDescent="0.25"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</row>
    <row r="142" spans="4:15" ht="18" customHeight="1" x14ac:dyDescent="0.25"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</row>
    <row r="143" spans="4:15" ht="18" customHeight="1" x14ac:dyDescent="0.25"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</row>
    <row r="144" spans="4:15" ht="18" customHeight="1" x14ac:dyDescent="0.25"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</row>
    <row r="145" spans="4:15" ht="18" customHeight="1" x14ac:dyDescent="0.25"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</row>
    <row r="146" spans="4:15" ht="18" customHeight="1" x14ac:dyDescent="0.25"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</row>
    <row r="147" spans="4:15" ht="18" customHeight="1" x14ac:dyDescent="0.25"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</row>
    <row r="148" spans="4:15" ht="18" customHeight="1" x14ac:dyDescent="0.25"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</row>
    <row r="149" spans="4:15" ht="18" customHeight="1" x14ac:dyDescent="0.25"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</row>
    <row r="150" spans="4:15" ht="18" customHeight="1" x14ac:dyDescent="0.25"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</row>
    <row r="151" spans="4:15" ht="18" customHeight="1" x14ac:dyDescent="0.25"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</row>
    <row r="152" spans="4:15" ht="18" customHeight="1" x14ac:dyDescent="0.25"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</row>
    <row r="153" spans="4:15" ht="18" customHeight="1" x14ac:dyDescent="0.25"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</row>
    <row r="154" spans="4:15" ht="18" customHeight="1" x14ac:dyDescent="0.25"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O154" s="90"/>
    </row>
    <row r="155" spans="4:15" ht="18" customHeight="1" x14ac:dyDescent="0.25"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</row>
    <row r="156" spans="4:15" ht="18" customHeight="1" x14ac:dyDescent="0.25"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</row>
    <row r="157" spans="4:15" ht="18" customHeight="1" x14ac:dyDescent="0.25"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</row>
    <row r="158" spans="4:15" ht="18" customHeight="1" x14ac:dyDescent="0.25"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</row>
    <row r="159" spans="4:15" ht="18" customHeight="1" x14ac:dyDescent="0.25"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</row>
    <row r="160" spans="4:15" ht="18" customHeight="1" x14ac:dyDescent="0.25"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</row>
    <row r="161" spans="4:15" ht="18" customHeight="1" x14ac:dyDescent="0.25"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</row>
    <row r="162" spans="4:15" ht="18" customHeight="1" x14ac:dyDescent="0.25"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</row>
    <row r="163" spans="4:15" ht="18" customHeight="1" x14ac:dyDescent="0.25"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</row>
    <row r="164" spans="4:15" ht="18" customHeight="1" x14ac:dyDescent="0.25"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</row>
    <row r="165" spans="4:15" ht="18" customHeight="1" x14ac:dyDescent="0.25"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O165" s="90"/>
    </row>
    <row r="166" spans="4:15" ht="18" customHeight="1" x14ac:dyDescent="0.25"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</row>
    <row r="167" spans="4:15" ht="18" customHeight="1" x14ac:dyDescent="0.25"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O167" s="90"/>
    </row>
    <row r="168" spans="4:15" ht="18" customHeight="1" x14ac:dyDescent="0.25"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O168" s="90"/>
    </row>
    <row r="169" spans="4:15" ht="18" customHeight="1" x14ac:dyDescent="0.25"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</row>
    <row r="170" spans="4:15" ht="18" customHeight="1" x14ac:dyDescent="0.3"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</row>
    <row r="171" spans="4:15" ht="18" customHeight="1" x14ac:dyDescent="0.3"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</row>
    <row r="172" spans="4:15" ht="18" customHeight="1" x14ac:dyDescent="0.3"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</row>
    <row r="173" spans="4:15" ht="18" customHeight="1" x14ac:dyDescent="0.3"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</row>
    <row r="174" spans="4:15" ht="18" customHeight="1" x14ac:dyDescent="0.3"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</row>
    <row r="175" spans="4:15" ht="18" customHeight="1" x14ac:dyDescent="0.3"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</row>
    <row r="176" spans="4:15" ht="18" customHeight="1" x14ac:dyDescent="0.3"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</row>
    <row r="177" spans="4:15" ht="18" customHeight="1" x14ac:dyDescent="0.3"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</row>
    <row r="178" spans="4:15" ht="18" customHeight="1" x14ac:dyDescent="0.3"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</row>
    <row r="179" spans="4:15" ht="18" customHeight="1" x14ac:dyDescent="0.3"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</row>
    <row r="180" spans="4:15" ht="18" customHeight="1" x14ac:dyDescent="0.3"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</row>
    <row r="181" spans="4:15" ht="18" customHeight="1" x14ac:dyDescent="0.3"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</row>
    <row r="182" spans="4:15" ht="18" customHeight="1" x14ac:dyDescent="0.3"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</row>
    <row r="183" spans="4:15" ht="18" customHeight="1" x14ac:dyDescent="0.3"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</row>
    <row r="184" spans="4:15" ht="18" customHeight="1" x14ac:dyDescent="0.3"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</row>
    <row r="185" spans="4:15" ht="18" customHeight="1" x14ac:dyDescent="0.3"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</row>
    <row r="186" spans="4:15" ht="18" customHeight="1" x14ac:dyDescent="0.3"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</row>
    <row r="187" spans="4:15" ht="18" customHeight="1" x14ac:dyDescent="0.3"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</row>
    <row r="188" spans="4:15" ht="18" customHeight="1" x14ac:dyDescent="0.3"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</row>
    <row r="189" spans="4:15" ht="18" customHeight="1" x14ac:dyDescent="0.3"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</row>
    <row r="190" spans="4:15" ht="18" customHeight="1" x14ac:dyDescent="0.3"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</row>
    <row r="191" spans="4:15" ht="18" customHeight="1" x14ac:dyDescent="0.3"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</row>
    <row r="192" spans="4:15" ht="18" customHeight="1" x14ac:dyDescent="0.3"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</row>
    <row r="193" spans="4:15" ht="18" customHeight="1" x14ac:dyDescent="0.3"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</row>
    <row r="194" spans="4:15" ht="18" customHeight="1" x14ac:dyDescent="0.3"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</row>
    <row r="195" spans="4:15" ht="18" customHeight="1" x14ac:dyDescent="0.3"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</row>
    <row r="196" spans="4:15" ht="18" customHeight="1" x14ac:dyDescent="0.3"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</row>
    <row r="197" spans="4:15" ht="18" customHeight="1" x14ac:dyDescent="0.3"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</row>
    <row r="198" spans="4:15" ht="18" customHeight="1" x14ac:dyDescent="0.3"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</row>
    <row r="199" spans="4:15" ht="18" customHeight="1" x14ac:dyDescent="0.3"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</row>
    <row r="200" spans="4:15" ht="18" customHeight="1" x14ac:dyDescent="0.3"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</row>
    <row r="201" spans="4:15" ht="18" customHeight="1" x14ac:dyDescent="0.3"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</row>
    <row r="202" spans="4:15" ht="18" customHeight="1" x14ac:dyDescent="0.3"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</row>
    <row r="203" spans="4:15" ht="18" customHeight="1" x14ac:dyDescent="0.3"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</row>
    <row r="204" spans="4:15" ht="18" customHeight="1" x14ac:dyDescent="0.3"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</row>
    <row r="205" spans="4:15" ht="18" customHeight="1" x14ac:dyDescent="0.3"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</row>
    <row r="206" spans="4:15" ht="18" customHeight="1" x14ac:dyDescent="0.3"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</row>
    <row r="207" spans="4:15" ht="18" customHeight="1" x14ac:dyDescent="0.3"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</row>
    <row r="208" spans="4:15" ht="18" customHeight="1" x14ac:dyDescent="0.3"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</row>
    <row r="209" spans="4:15" ht="18" customHeight="1" x14ac:dyDescent="0.3"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</row>
    <row r="210" spans="4:15" ht="18" customHeight="1" x14ac:dyDescent="0.3"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</row>
    <row r="211" spans="4:15" ht="18" customHeight="1" x14ac:dyDescent="0.3"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</row>
    <row r="212" spans="4:15" ht="18" customHeight="1" x14ac:dyDescent="0.3"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</row>
    <row r="213" spans="4:15" ht="18" customHeight="1" x14ac:dyDescent="0.3"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</row>
    <row r="214" spans="4:15" ht="18" customHeight="1" x14ac:dyDescent="0.3"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</row>
    <row r="215" spans="4:15" ht="18" customHeight="1" x14ac:dyDescent="0.3"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</row>
    <row r="216" spans="4:15" ht="18" customHeight="1" x14ac:dyDescent="0.3"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</row>
    <row r="217" spans="4:15" ht="18" customHeight="1" x14ac:dyDescent="0.3"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</row>
    <row r="218" spans="4:15" ht="18" customHeight="1" x14ac:dyDescent="0.3"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</row>
    <row r="219" spans="4:15" ht="18" customHeight="1" x14ac:dyDescent="0.3"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</row>
    <row r="220" spans="4:15" ht="18" customHeight="1" x14ac:dyDescent="0.3"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</row>
    <row r="221" spans="4:15" ht="18" customHeight="1" x14ac:dyDescent="0.3"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</row>
    <row r="222" spans="4:15" ht="18" customHeight="1" x14ac:dyDescent="0.3"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</row>
    <row r="223" spans="4:15" ht="18" customHeight="1" x14ac:dyDescent="0.3"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</row>
    <row r="224" spans="4:15" ht="18" customHeight="1" x14ac:dyDescent="0.3"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</row>
    <row r="225" spans="4:15" ht="18" customHeight="1" x14ac:dyDescent="0.3"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</row>
    <row r="226" spans="4:15" ht="18" customHeight="1" x14ac:dyDescent="0.3"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</row>
    <row r="227" spans="4:15" ht="18" customHeight="1" x14ac:dyDescent="0.3"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</row>
    <row r="228" spans="4:15" ht="18" customHeight="1" x14ac:dyDescent="0.3"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</row>
    <row r="229" spans="4:15" ht="18" customHeight="1" x14ac:dyDescent="0.3"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</row>
    <row r="230" spans="4:15" ht="18" customHeight="1" x14ac:dyDescent="0.3"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</row>
    <row r="231" spans="4:15" ht="18" customHeight="1" x14ac:dyDescent="0.3"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</row>
    <row r="232" spans="4:15" ht="18" customHeight="1" x14ac:dyDescent="0.3"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</row>
    <row r="233" spans="4:15" ht="18" customHeight="1" x14ac:dyDescent="0.3"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</row>
    <row r="234" spans="4:15" ht="18" customHeight="1" x14ac:dyDescent="0.3"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</row>
    <row r="235" spans="4:15" ht="18" customHeight="1" x14ac:dyDescent="0.3"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</row>
    <row r="236" spans="4:15" ht="18" customHeight="1" x14ac:dyDescent="0.3"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</row>
    <row r="237" spans="4:15" ht="18" customHeight="1" x14ac:dyDescent="0.3"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</row>
    <row r="238" spans="4:15" ht="18" customHeight="1" x14ac:dyDescent="0.3"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</row>
    <row r="239" spans="4:15" ht="18" customHeight="1" x14ac:dyDescent="0.3"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</row>
    <row r="240" spans="4:15" ht="18" customHeight="1" x14ac:dyDescent="0.3"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</row>
    <row r="241" spans="4:15" ht="18" customHeight="1" x14ac:dyDescent="0.3"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</row>
    <row r="242" spans="4:15" ht="18" customHeight="1" x14ac:dyDescent="0.3"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</row>
    <row r="243" spans="4:15" ht="18" customHeight="1" x14ac:dyDescent="0.3"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</row>
    <row r="244" spans="4:15" ht="18" customHeight="1" x14ac:dyDescent="0.3"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</row>
    <row r="245" spans="4:15" ht="18" customHeight="1" x14ac:dyDescent="0.3"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</row>
    <row r="246" spans="4:15" ht="18" customHeight="1" x14ac:dyDescent="0.3"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</row>
    <row r="247" spans="4:15" ht="18" customHeight="1" x14ac:dyDescent="0.3"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</row>
    <row r="248" spans="4:15" ht="18" customHeight="1" x14ac:dyDescent="0.3"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</row>
    <row r="249" spans="4:15" ht="18" customHeight="1" x14ac:dyDescent="0.3"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</row>
    <row r="250" spans="4:15" ht="18" customHeight="1" x14ac:dyDescent="0.3"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</row>
    <row r="251" spans="4:15" ht="18" customHeight="1" x14ac:dyDescent="0.3"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</row>
    <row r="252" spans="4:15" ht="18" customHeight="1" x14ac:dyDescent="0.3"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</row>
    <row r="253" spans="4:15" ht="18" customHeight="1" x14ac:dyDescent="0.3"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</row>
    <row r="254" spans="4:15" ht="18" customHeight="1" x14ac:dyDescent="0.3"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</row>
    <row r="255" spans="4:15" ht="18" customHeight="1" x14ac:dyDescent="0.3"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</row>
    <row r="256" spans="4:15" ht="18" customHeight="1" x14ac:dyDescent="0.3"/>
    <row r="257" ht="18" customHeight="1" x14ac:dyDescent="0.3"/>
    <row r="258" ht="18" customHeight="1" x14ac:dyDescent="0.3"/>
    <row r="259" ht="18" customHeight="1" x14ac:dyDescent="0.3"/>
    <row r="260" ht="18" customHeight="1" x14ac:dyDescent="0.3"/>
    <row r="261" ht="18" customHeight="1" x14ac:dyDescent="0.3"/>
    <row r="262" ht="18" customHeight="1" x14ac:dyDescent="0.3"/>
    <row r="263" ht="18" customHeight="1" x14ac:dyDescent="0.3"/>
    <row r="264" ht="18" customHeight="1" x14ac:dyDescent="0.3"/>
    <row r="265" ht="18" customHeight="1" x14ac:dyDescent="0.3"/>
    <row r="266" ht="18" customHeight="1" x14ac:dyDescent="0.3"/>
    <row r="267" ht="18" customHeight="1" x14ac:dyDescent="0.3"/>
    <row r="268" ht="18" customHeight="1" x14ac:dyDescent="0.3"/>
    <row r="269" ht="18" customHeight="1" x14ac:dyDescent="0.3"/>
    <row r="270" ht="18" customHeight="1" x14ac:dyDescent="0.3"/>
    <row r="271" ht="18" customHeight="1" x14ac:dyDescent="0.3"/>
    <row r="272" ht="18" customHeight="1" x14ac:dyDescent="0.3"/>
    <row r="273" ht="18" customHeight="1" x14ac:dyDescent="0.3"/>
    <row r="274" ht="18" customHeight="1" x14ac:dyDescent="0.3"/>
    <row r="275" ht="18" customHeight="1" x14ac:dyDescent="0.3"/>
    <row r="276" ht="18" customHeight="1" x14ac:dyDescent="0.3"/>
    <row r="277" ht="18" customHeight="1" x14ac:dyDescent="0.3"/>
    <row r="278" ht="18" customHeight="1" x14ac:dyDescent="0.3"/>
    <row r="279" ht="18" customHeight="1" x14ac:dyDescent="0.3"/>
    <row r="280" ht="18" customHeight="1" x14ac:dyDescent="0.3"/>
    <row r="281" ht="18" customHeight="1" x14ac:dyDescent="0.3"/>
    <row r="282" ht="18" customHeight="1" x14ac:dyDescent="0.3"/>
    <row r="283" ht="18" customHeight="1" x14ac:dyDescent="0.3"/>
    <row r="284" ht="18" customHeight="1" x14ac:dyDescent="0.3"/>
    <row r="285" ht="18" customHeight="1" x14ac:dyDescent="0.3"/>
    <row r="286" ht="18" customHeight="1" x14ac:dyDescent="0.3"/>
    <row r="287" ht="18" customHeight="1" x14ac:dyDescent="0.3"/>
    <row r="288" ht="18" customHeight="1" x14ac:dyDescent="0.3"/>
    <row r="289" ht="18" customHeight="1" x14ac:dyDescent="0.3"/>
    <row r="290" ht="18" customHeight="1" x14ac:dyDescent="0.3"/>
    <row r="291" ht="18" customHeight="1" x14ac:dyDescent="0.3"/>
    <row r="292" ht="18" customHeight="1" x14ac:dyDescent="0.3"/>
    <row r="293" ht="18" customHeight="1" x14ac:dyDescent="0.3"/>
    <row r="294" ht="18" customHeight="1" x14ac:dyDescent="0.3"/>
    <row r="295" ht="18" customHeight="1" x14ac:dyDescent="0.3"/>
    <row r="296" ht="18" customHeight="1" x14ac:dyDescent="0.3"/>
    <row r="297" ht="18" customHeight="1" x14ac:dyDescent="0.3"/>
    <row r="298" ht="18" customHeight="1" x14ac:dyDescent="0.3"/>
    <row r="299" ht="18" customHeight="1" x14ac:dyDescent="0.3"/>
    <row r="300" ht="18" customHeight="1" x14ac:dyDescent="0.3"/>
    <row r="301" ht="18" customHeight="1" x14ac:dyDescent="0.3"/>
    <row r="302" ht="18" customHeight="1" x14ac:dyDescent="0.3"/>
    <row r="303" ht="18" customHeight="1" x14ac:dyDescent="0.3"/>
    <row r="304" ht="18" customHeight="1" x14ac:dyDescent="0.3"/>
    <row r="305" ht="18" customHeight="1" x14ac:dyDescent="0.3"/>
    <row r="306" ht="18" customHeight="1" x14ac:dyDescent="0.3"/>
    <row r="307" ht="18" customHeight="1" x14ac:dyDescent="0.3"/>
    <row r="308" ht="18" customHeight="1" x14ac:dyDescent="0.3"/>
    <row r="309" ht="18" customHeight="1" x14ac:dyDescent="0.3"/>
    <row r="310" ht="18" customHeight="1" x14ac:dyDescent="0.3"/>
    <row r="311" ht="18" customHeight="1" x14ac:dyDescent="0.3"/>
    <row r="312" ht="18" customHeight="1" x14ac:dyDescent="0.3"/>
    <row r="313" ht="18" customHeight="1" x14ac:dyDescent="0.3"/>
    <row r="314" ht="18" customHeight="1" x14ac:dyDescent="0.3"/>
    <row r="315" ht="18" customHeight="1" x14ac:dyDescent="0.3"/>
    <row r="316" ht="18" customHeight="1" x14ac:dyDescent="0.3"/>
    <row r="317" ht="18" customHeight="1" x14ac:dyDescent="0.3"/>
    <row r="318" ht="18" customHeight="1" x14ac:dyDescent="0.3"/>
    <row r="319" ht="18" customHeight="1" x14ac:dyDescent="0.3"/>
    <row r="320" ht="18" customHeight="1" x14ac:dyDescent="0.3"/>
    <row r="321" ht="18" customHeight="1" x14ac:dyDescent="0.3"/>
    <row r="322" ht="18" customHeight="1" x14ac:dyDescent="0.3"/>
    <row r="323" ht="18" customHeight="1" x14ac:dyDescent="0.3"/>
    <row r="324" ht="18" customHeight="1" x14ac:dyDescent="0.3"/>
    <row r="325" ht="18" customHeight="1" x14ac:dyDescent="0.3"/>
    <row r="326" ht="18" customHeight="1" x14ac:dyDescent="0.3"/>
    <row r="327" ht="18" customHeight="1" x14ac:dyDescent="0.3"/>
    <row r="328" ht="18" customHeight="1" x14ac:dyDescent="0.3"/>
    <row r="329" ht="18" customHeight="1" x14ac:dyDescent="0.3"/>
    <row r="330" ht="18" customHeight="1" x14ac:dyDescent="0.3"/>
    <row r="331" ht="18" customHeight="1" x14ac:dyDescent="0.3"/>
    <row r="332" ht="18" customHeight="1" x14ac:dyDescent="0.3"/>
    <row r="333" ht="18" customHeight="1" x14ac:dyDescent="0.3"/>
    <row r="334" ht="18" customHeight="1" x14ac:dyDescent="0.3"/>
    <row r="335" ht="18" customHeight="1" x14ac:dyDescent="0.3"/>
    <row r="336" ht="18" customHeight="1" x14ac:dyDescent="0.3"/>
    <row r="337" ht="18" customHeight="1" x14ac:dyDescent="0.3"/>
    <row r="338" ht="18" customHeight="1" x14ac:dyDescent="0.3"/>
    <row r="339" ht="18" customHeight="1" x14ac:dyDescent="0.3"/>
    <row r="340" ht="18" customHeight="1" x14ac:dyDescent="0.3"/>
    <row r="341" ht="18" customHeight="1" x14ac:dyDescent="0.3"/>
    <row r="342" ht="18" customHeight="1" x14ac:dyDescent="0.3"/>
    <row r="343" ht="18" customHeight="1" x14ac:dyDescent="0.3"/>
    <row r="344" ht="18" customHeight="1" x14ac:dyDescent="0.3"/>
    <row r="345" ht="18" customHeight="1" x14ac:dyDescent="0.3"/>
    <row r="346" ht="18" customHeight="1" x14ac:dyDescent="0.3"/>
    <row r="347" ht="18" customHeight="1" x14ac:dyDescent="0.3"/>
    <row r="348" ht="18" customHeight="1" x14ac:dyDescent="0.3"/>
    <row r="349" ht="18" customHeight="1" x14ac:dyDescent="0.3"/>
    <row r="350" ht="18" customHeight="1" x14ac:dyDescent="0.3"/>
    <row r="351" ht="18" customHeight="1" x14ac:dyDescent="0.3"/>
    <row r="352" ht="18" customHeight="1" x14ac:dyDescent="0.3"/>
    <row r="353" ht="18" customHeight="1" x14ac:dyDescent="0.3"/>
    <row r="354" ht="18" customHeight="1" x14ac:dyDescent="0.3"/>
    <row r="355" ht="18" customHeight="1" x14ac:dyDescent="0.3"/>
    <row r="356" ht="18" customHeight="1" x14ac:dyDescent="0.3"/>
    <row r="357" ht="18" customHeight="1" x14ac:dyDescent="0.3"/>
    <row r="358" ht="18" customHeight="1" x14ac:dyDescent="0.3"/>
    <row r="359" ht="18" customHeight="1" x14ac:dyDescent="0.3"/>
    <row r="360" ht="18" customHeight="1" x14ac:dyDescent="0.3"/>
    <row r="361" ht="18" customHeight="1" x14ac:dyDescent="0.3"/>
    <row r="362" ht="18" customHeight="1" x14ac:dyDescent="0.3"/>
    <row r="363" ht="18" customHeight="1" x14ac:dyDescent="0.3"/>
    <row r="364" ht="18" customHeight="1" x14ac:dyDescent="0.3"/>
    <row r="365" ht="18" customHeight="1" x14ac:dyDescent="0.3"/>
    <row r="366" ht="18" customHeight="1" x14ac:dyDescent="0.3"/>
    <row r="367" ht="18" customHeight="1" x14ac:dyDescent="0.3"/>
    <row r="368" ht="18" customHeight="1" x14ac:dyDescent="0.3"/>
  </sheetData>
  <mergeCells count="6">
    <mergeCell ref="A92:L92"/>
    <mergeCell ref="B1:L1"/>
    <mergeCell ref="A2:A5"/>
    <mergeCell ref="B2:B7"/>
    <mergeCell ref="C2:O2"/>
    <mergeCell ref="C5:C7"/>
  </mergeCells>
  <printOptions horizontalCentered="1"/>
  <pageMargins left="0.31496062992125984" right="0.35433070866141736" top="0.78740157480314965" bottom="0.78740157480314965" header="0.31496062992125984" footer="0.31496062992125984"/>
  <pageSetup scale="63" fitToHeight="0" orientation="landscape" r:id="rId1"/>
  <headerFooter alignWithMargins="0"/>
  <rowBreaks count="3" manualBreakCount="3">
    <brk id="46" max="13" man="1"/>
    <brk id="81" max="13" man="1"/>
    <brk id="97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Data 2021-2024</vt:lpstr>
      <vt:lpstr>results</vt:lpstr>
      <vt:lpstr>Results for Cleaning </vt:lpstr>
      <vt:lpstr>qi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'2023'!Print_Area</vt:lpstr>
      <vt:lpstr>'2024'!Print_Area</vt:lpstr>
      <vt:lpstr>'2025'!Print_Area</vt:lpstr>
      <vt:lpstr>'Data 2021-2024'!Print_Area</vt:lpstr>
      <vt:lpstr>qi!Print_Area</vt:lpstr>
      <vt:lpstr>results!Print_Area</vt:lpstr>
      <vt:lpstr>'Results for Cleaning '!Print_Area</vt:lpstr>
      <vt:lpstr>'2023'!Print_Titles</vt:lpstr>
      <vt:lpstr>'2024'!Print_Titles</vt:lpstr>
      <vt:lpstr>'2025'!Print_Titles</vt:lpstr>
    </vt:vector>
  </TitlesOfParts>
  <Company>AWCO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AWCO</dc:creator>
  <cp:lastModifiedBy>Radwa T.Mohamed</cp:lastModifiedBy>
  <cp:lastPrinted>2017-01-10T10:30:21Z</cp:lastPrinted>
  <dcterms:created xsi:type="dcterms:W3CDTF">2012-09-16T07:45:49Z</dcterms:created>
  <dcterms:modified xsi:type="dcterms:W3CDTF">2025-03-19T19:43:51Z</dcterms:modified>
</cp:coreProperties>
</file>