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ERES AKI\AF\PAIEMENT PERS RESSOURCE\"/>
    </mc:Choice>
  </mc:AlternateContent>
  <xr:revisionPtr revIDLastSave="0" documentId="13_ncr:1_{3FB0766E-DE76-43EB-A960-1D3123640360}" xr6:coauthVersionLast="45" xr6:coauthVersionMax="47" xr10:uidLastSave="{00000000-0000-0000-0000-000000000000}"/>
  <bookViews>
    <workbookView xWindow="-110" yWindow="-110" windowWidth="19420" windowHeight="10300" xr2:uid="{4D70AD16-5394-3D43-BFC1-8DA8FED55CCB}"/>
  </bookViews>
  <sheets>
    <sheet name="FEVRIER" sheetId="12" r:id="rId1"/>
    <sheet name="JANVIER 2026" sheetId="11" r:id="rId2"/>
    <sheet name="NOVEMBRE 2025" sheetId="10" r:id="rId3"/>
    <sheet name="OCTOBRE 2025" sheetId="9" r:id="rId4"/>
    <sheet name="Septembre2025" sheetId="3" r:id="rId5"/>
    <sheet name="FACTURE 1" sheetId="7" r:id="rId6"/>
    <sheet name="FACTURE 2" sheetId="6" r:id="rId7"/>
    <sheet name="3- Formulaire Paiement (2)" sheetId="8" r:id="rId8"/>
    <sheet name="2-Navette paiement périodique" sheetId="4" r:id="rId9"/>
  </sheets>
  <externalReferences>
    <externalReference r:id="rId10"/>
    <externalReference r:id="rId11"/>
    <externalReference r:id="rId12"/>
  </externalReferences>
  <definedNames>
    <definedName name="_1__xlnm.Print_Area" localSheetId="8">#REF!</definedName>
    <definedName name="_1__xlnm.Print_Area" localSheetId="5">#REF!</definedName>
    <definedName name="_1__xlnm.Print_Area" localSheetId="6">#REF!</definedName>
    <definedName name="_1__xlnm.Print_Area">#REF!</definedName>
    <definedName name="AFEI" localSheetId="8">#REF!</definedName>
    <definedName name="AFEI">#REF!</definedName>
    <definedName name="service" localSheetId="7">[1]paramètres!$E$4:$E$25</definedName>
    <definedName name="service" localSheetId="5">[2]paramètres!$E$4:$E$25</definedName>
    <definedName name="service" localSheetId="6">[2]paramètres!$E$4:$E$25</definedName>
    <definedName name="service">[3]paramètres!$E$4:$E$25</definedName>
    <definedName name="_xlnm.Print_Area" localSheetId="8">'2-Navette paiement périodique'!$B$2:$M$47</definedName>
    <definedName name="_xlnm.Print_Area" localSheetId="7">'3- Formulaire Paiement (2)'!$C$2:$I$55</definedName>
    <definedName name="_xlnm.Print_Area" localSheetId="5">'FACTURE 1'!$B$2:$K$47</definedName>
    <definedName name="_xlnm.Print_Area" localSheetId="6">'FACTURE 2'!$B$2:$K$47</definedName>
    <definedName name="_xlnm.Print_Area" localSheetId="0">FEVRIER!$A$1:$K$37</definedName>
    <definedName name="_xlnm.Print_Area" localSheetId="1">'JANVIER 2026'!$A$1:$K$37</definedName>
    <definedName name="_xlnm.Print_Area" localSheetId="2">'NOVEMBRE 2025'!$A$1:$N$37</definedName>
    <definedName name="_xlnm.Print_Area" localSheetId="3">'OCTOBRE 2025'!$A$1:$N$37</definedName>
    <definedName name="_xlnm.Print_Area" localSheetId="4">Septembre2025!$A$1:$N$37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2" l="1"/>
  <c r="F24" i="12"/>
  <c r="F23" i="12"/>
  <c r="F22" i="12"/>
  <c r="F25" i="12" s="1"/>
  <c r="D21" i="12"/>
  <c r="F20" i="12"/>
  <c r="F19" i="12"/>
  <c r="F18" i="12"/>
  <c r="F21" i="12" s="1"/>
  <c r="D17" i="12"/>
  <c r="F16" i="12"/>
  <c r="F15" i="12"/>
  <c r="F17" i="12" s="1"/>
  <c r="F14" i="12"/>
  <c r="D13" i="12"/>
  <c r="F12" i="12"/>
  <c r="F11" i="12"/>
  <c r="F10" i="12"/>
  <c r="F13" i="12" s="1"/>
  <c r="D26" i="12" l="1"/>
  <c r="F26" i="12"/>
  <c r="K24" i="6"/>
  <c r="F24" i="6"/>
  <c r="F21" i="11"/>
  <c r="F13" i="11"/>
  <c r="F12" i="11"/>
  <c r="F11" i="11"/>
  <c r="F10" i="11"/>
  <c r="D25" i="11"/>
  <c r="F24" i="11"/>
  <c r="F23" i="11"/>
  <c r="F22" i="11"/>
  <c r="D21" i="11"/>
  <c r="F20" i="11"/>
  <c r="F19" i="11"/>
  <c r="F18" i="11"/>
  <c r="D17" i="11"/>
  <c r="F16" i="11"/>
  <c r="F15" i="11"/>
  <c r="F14" i="11"/>
  <c r="F17" i="11" s="1"/>
  <c r="D13" i="11"/>
  <c r="D25" i="10"/>
  <c r="F24" i="10"/>
  <c r="G24" i="10" s="1"/>
  <c r="F23" i="10"/>
  <c r="G23" i="10" s="1"/>
  <c r="F22" i="10"/>
  <c r="D21" i="10"/>
  <c r="F20" i="10"/>
  <c r="G20" i="10" s="1"/>
  <c r="F19" i="10"/>
  <c r="G18" i="10"/>
  <c r="F18" i="10"/>
  <c r="D17" i="10"/>
  <c r="H16" i="10"/>
  <c r="G16" i="10"/>
  <c r="F16" i="10"/>
  <c r="F15" i="10"/>
  <c r="G15" i="10" s="1"/>
  <c r="F14" i="10"/>
  <c r="D13" i="10"/>
  <c r="F12" i="10"/>
  <c r="F13" i="10" s="1"/>
  <c r="G11" i="10"/>
  <c r="F11" i="10"/>
  <c r="G10" i="10"/>
  <c r="F10" i="10"/>
  <c r="D21" i="9"/>
  <c r="D25" i="9"/>
  <c r="F24" i="9"/>
  <c r="G24" i="9" s="1"/>
  <c r="F23" i="9"/>
  <c r="G23" i="9" s="1"/>
  <c r="F22" i="9"/>
  <c r="F20" i="9"/>
  <c r="G20" i="9" s="1"/>
  <c r="F19" i="9"/>
  <c r="G19" i="9" s="1"/>
  <c r="G18" i="9"/>
  <c r="F18" i="9"/>
  <c r="F21" i="9" s="1"/>
  <c r="D17" i="9"/>
  <c r="F16" i="9"/>
  <c r="G16" i="9" s="1"/>
  <c r="F15" i="9"/>
  <c r="F14" i="9"/>
  <c r="G14" i="9" s="1"/>
  <c r="D13" i="9"/>
  <c r="F12" i="9"/>
  <c r="G12" i="9" s="1"/>
  <c r="F11" i="9"/>
  <c r="G11" i="9" s="1"/>
  <c r="F10" i="9"/>
  <c r="G24" i="8"/>
  <c r="K25" i="7"/>
  <c r="K26" i="7"/>
  <c r="K34" i="7" s="1"/>
  <c r="K27" i="7"/>
  <c r="K28" i="7"/>
  <c r="K29" i="7"/>
  <c r="K30" i="7"/>
  <c r="K31" i="7"/>
  <c r="K32" i="7"/>
  <c r="K33" i="7"/>
  <c r="F25" i="7"/>
  <c r="F34" i="7" s="1"/>
  <c r="F26" i="7"/>
  <c r="F27" i="7"/>
  <c r="F28" i="7"/>
  <c r="F29" i="7"/>
  <c r="F30" i="7"/>
  <c r="F31" i="7"/>
  <c r="F32" i="7"/>
  <c r="F33" i="7"/>
  <c r="K25" i="6"/>
  <c r="K26" i="6"/>
  <c r="K27" i="6"/>
  <c r="K28" i="6"/>
  <c r="K29" i="6"/>
  <c r="K30" i="6"/>
  <c r="K31" i="6"/>
  <c r="K32" i="6"/>
  <c r="K33" i="6"/>
  <c r="F25" i="6"/>
  <c r="F26" i="6"/>
  <c r="F27" i="6"/>
  <c r="F28" i="6"/>
  <c r="F29" i="6"/>
  <c r="F30" i="6"/>
  <c r="F31" i="6"/>
  <c r="F32" i="6"/>
  <c r="F34" i="6" s="1"/>
  <c r="F33" i="6"/>
  <c r="J27" i="4"/>
  <c r="B27" i="4"/>
  <c r="J26" i="4"/>
  <c r="B26" i="4"/>
  <c r="J25" i="4"/>
  <c r="B25" i="4"/>
  <c r="J24" i="4"/>
  <c r="B24" i="4"/>
  <c r="J23" i="4"/>
  <c r="B23" i="4"/>
  <c r="J22" i="4"/>
  <c r="B22" i="4"/>
  <c r="J21" i="4"/>
  <c r="B21" i="4"/>
  <c r="J20" i="4"/>
  <c r="B20" i="4"/>
  <c r="J19" i="4"/>
  <c r="B19" i="4"/>
  <c r="J18" i="4"/>
  <c r="B18" i="4"/>
  <c r="J17" i="4"/>
  <c r="B17" i="4"/>
  <c r="J16" i="4"/>
  <c r="H30" i="4" s="1"/>
  <c r="B16" i="4"/>
  <c r="E4" i="4"/>
  <c r="F10" i="3"/>
  <c r="F13" i="3" s="1"/>
  <c r="G10" i="3"/>
  <c r="F11" i="3"/>
  <c r="G11" i="3" s="1"/>
  <c r="F12" i="3"/>
  <c r="G12" i="3"/>
  <c r="H12" i="3"/>
  <c r="I12" i="3" s="1"/>
  <c r="F14" i="3"/>
  <c r="G14" i="3"/>
  <c r="H14" i="3" s="1"/>
  <c r="F15" i="3"/>
  <c r="G15" i="3" s="1"/>
  <c r="F16" i="3"/>
  <c r="G16" i="3"/>
  <c r="H16" i="3"/>
  <c r="F18" i="3"/>
  <c r="G18" i="3"/>
  <c r="H18" i="3" s="1"/>
  <c r="F19" i="3"/>
  <c r="G19" i="3" s="1"/>
  <c r="F20" i="3"/>
  <c r="G20" i="3"/>
  <c r="H20" i="3"/>
  <c r="I20" i="3" s="1"/>
  <c r="F22" i="3"/>
  <c r="F25" i="3" s="1"/>
  <c r="G22" i="3"/>
  <c r="F23" i="3"/>
  <c r="G23" i="3" s="1"/>
  <c r="F24" i="3"/>
  <c r="G24" i="3"/>
  <c r="H24" i="3"/>
  <c r="I24" i="3" s="1"/>
  <c r="D25" i="3"/>
  <c r="D21" i="3"/>
  <c r="D17" i="3"/>
  <c r="D13" i="3"/>
  <c r="F21" i="3"/>
  <c r="F17" i="3"/>
  <c r="I16" i="3"/>
  <c r="D26" i="3"/>
  <c r="H19" i="3" l="1"/>
  <c r="I19" i="3"/>
  <c r="G21" i="3"/>
  <c r="H21" i="3"/>
  <c r="H23" i="3"/>
  <c r="I23" i="3"/>
  <c r="H11" i="3"/>
  <c r="I11" i="3" s="1"/>
  <c r="I10" i="3"/>
  <c r="I15" i="3"/>
  <c r="H15" i="3"/>
  <c r="H17" i="3" s="1"/>
  <c r="G13" i="3"/>
  <c r="G26" i="3" s="1"/>
  <c r="G25" i="3"/>
  <c r="F13" i="9"/>
  <c r="I18" i="3"/>
  <c r="I21" i="3" s="1"/>
  <c r="H10" i="3"/>
  <c r="I14" i="3"/>
  <c r="G17" i="3"/>
  <c r="H22" i="3"/>
  <c r="F17" i="9"/>
  <c r="I16" i="10"/>
  <c r="K34" i="6"/>
  <c r="F25" i="11"/>
  <c r="F26" i="11" s="1"/>
  <c r="D26" i="11"/>
  <c r="F17" i="10"/>
  <c r="F21" i="10"/>
  <c r="G19" i="10"/>
  <c r="H19" i="10" s="1"/>
  <c r="I19" i="10" s="1"/>
  <c r="F25" i="10"/>
  <c r="F25" i="9"/>
  <c r="G12" i="10"/>
  <c r="H15" i="10"/>
  <c r="I15" i="10" s="1"/>
  <c r="D26" i="10"/>
  <c r="H11" i="10"/>
  <c r="I11" i="10" s="1"/>
  <c r="H10" i="10"/>
  <c r="G14" i="10"/>
  <c r="H23" i="10"/>
  <c r="I23" i="10" s="1"/>
  <c r="H24" i="10"/>
  <c r="I24" i="10" s="1"/>
  <c r="H18" i="10"/>
  <c r="H20" i="10"/>
  <c r="I20" i="10" s="1"/>
  <c r="G22" i="10"/>
  <c r="H16" i="9"/>
  <c r="I16" i="9" s="1"/>
  <c r="H12" i="9"/>
  <c r="I12" i="9" s="1"/>
  <c r="G15" i="9"/>
  <c r="G17" i="9"/>
  <c r="H11" i="9"/>
  <c r="I11" i="9"/>
  <c r="G10" i="9"/>
  <c r="D26" i="9"/>
  <c r="H14" i="9"/>
  <c r="H24" i="9"/>
  <c r="I24" i="9" s="1"/>
  <c r="H23" i="9"/>
  <c r="I23" i="9" s="1"/>
  <c r="H18" i="9"/>
  <c r="H19" i="9"/>
  <c r="I19" i="9" s="1"/>
  <c r="H20" i="9"/>
  <c r="I20" i="9" s="1"/>
  <c r="G21" i="9"/>
  <c r="G22" i="9"/>
  <c r="H25" i="3" l="1"/>
  <c r="I22" i="3"/>
  <c r="I25" i="3" s="1"/>
  <c r="H13" i="3"/>
  <c r="H26" i="3"/>
  <c r="I13" i="3"/>
  <c r="I26" i="3" s="1"/>
  <c r="G21" i="10"/>
  <c r="I17" i="3"/>
  <c r="H12" i="10"/>
  <c r="H13" i="10" s="1"/>
  <c r="G13" i="10"/>
  <c r="H21" i="10"/>
  <c r="I10" i="10"/>
  <c r="G17" i="10"/>
  <c r="H14" i="10"/>
  <c r="H17" i="10" s="1"/>
  <c r="I18" i="10"/>
  <c r="I22" i="10"/>
  <c r="I25" i="10" s="1"/>
  <c r="G25" i="10"/>
  <c r="H22" i="10"/>
  <c r="H25" i="10" s="1"/>
  <c r="H15" i="9"/>
  <c r="I15" i="9" s="1"/>
  <c r="H17" i="9"/>
  <c r="H21" i="9"/>
  <c r="G13" i="9"/>
  <c r="H10" i="9"/>
  <c r="H13" i="9" s="1"/>
  <c r="I14" i="9"/>
  <c r="G25" i="9"/>
  <c r="H22" i="9"/>
  <c r="H25" i="9" s="1"/>
  <c r="I18" i="9"/>
  <c r="I12" i="10" l="1"/>
  <c r="G26" i="10"/>
  <c r="I13" i="10"/>
  <c r="I26" i="10" s="1"/>
  <c r="I14" i="10"/>
  <c r="I17" i="10" s="1"/>
  <c r="I21" i="10"/>
  <c r="H26" i="10"/>
  <c r="I17" i="9"/>
  <c r="G26" i="9"/>
  <c r="I10" i="9"/>
  <c r="I13" i="9" s="1"/>
  <c r="H26" i="9"/>
  <c r="I22" i="9"/>
  <c r="I25" i="9" s="1"/>
  <c r="I21" i="9"/>
  <c r="I26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Achat</author>
  </authors>
  <commentList>
    <comment ref="H15" authorId="0" shapeId="0" xr:uid="{CC051C4C-734C-44F2-8398-320DEB4AF972}">
      <text>
        <r>
          <rPr>
            <b/>
            <sz val="9"/>
            <color indexed="81"/>
            <rFont val="Tahoma"/>
            <family val="2"/>
          </rPr>
          <t>Achat:</t>
        </r>
        <r>
          <rPr>
            <sz val="9"/>
            <color indexed="81"/>
            <rFont val="Tahoma"/>
            <family val="2"/>
          </rPr>
          <t xml:space="preserve">
indiquer à quel titre du mois </t>
        </r>
      </text>
    </comment>
  </commentList>
</comments>
</file>

<file path=xl/sharedStrings.xml><?xml version="1.0" encoding="utf-8"?>
<sst xmlns="http://schemas.openxmlformats.org/spreadsheetml/2006/main" count="573" uniqueCount="219">
  <si>
    <t>Type</t>
  </si>
  <si>
    <t>INDEMNITE</t>
  </si>
  <si>
    <t>Nom et prenom</t>
  </si>
  <si>
    <t>Matière</t>
  </si>
  <si>
    <t>Niveau</t>
  </si>
  <si>
    <t>Heures effectuées</t>
  </si>
  <si>
    <t>Somme</t>
  </si>
  <si>
    <t>net à payer</t>
  </si>
  <si>
    <t>Numero/date et lieu du CIN</t>
  </si>
  <si>
    <t>Adresse</t>
  </si>
  <si>
    <t>Signature</t>
  </si>
  <si>
    <t>Date</t>
  </si>
  <si>
    <t>ISI</t>
  </si>
  <si>
    <t>Sous total 1</t>
  </si>
  <si>
    <t>Sous total 2</t>
  </si>
  <si>
    <t>Sous total 3</t>
  </si>
  <si>
    <t>Sous total 4</t>
  </si>
  <si>
    <t>Total</t>
  </si>
  <si>
    <t>FRS</t>
  </si>
  <si>
    <t>MTH</t>
  </si>
  <si>
    <t>Brut</t>
  </si>
  <si>
    <t>MLG</t>
  </si>
  <si>
    <t>5è</t>
  </si>
  <si>
    <t>4è</t>
  </si>
  <si>
    <t>3è</t>
  </si>
  <si>
    <t>Le Responsable de l'Internat de la Réussite</t>
  </si>
  <si>
    <t>PU</t>
  </si>
  <si>
    <t>Montant à payer 
(hors ISI)</t>
  </si>
  <si>
    <t>PC</t>
  </si>
  <si>
    <t xml:space="preserve">ETAT DE PAIEMENT DES PERSONNES RESSOURCES </t>
  </si>
  <si>
    <t>Centre AKI</t>
  </si>
  <si>
    <t>220 231 003 007 du 07/04/2010 
à Maneva</t>
  </si>
  <si>
    <t>Alakamisy itenina</t>
  </si>
  <si>
    <t>SOLOFONIAINA Paul</t>
  </si>
  <si>
    <t>22O391010469 du 20/01/2016 à Vohibato</t>
  </si>
  <si>
    <t>RAVELOJAONA RALALAOARINORO Lova Emma</t>
  </si>
  <si>
    <t>201 072 003 447 du 14 juin 2006 
à Fianarantsoa</t>
  </si>
  <si>
    <t>220 392 008 218 fait à vohibato 23 septembre 2008</t>
  </si>
  <si>
    <t>SOLOHERINANDRASANA Léonie Marie Angèle</t>
  </si>
  <si>
    <t>Fait à Alakamisy itenina</t>
  </si>
  <si>
    <t>HASINARIJAONA Tiandraibe Richard Victorio</t>
  </si>
  <si>
    <t>NAVETTE  DE  PAIEMENTS  PERIODIQUES</t>
  </si>
  <si>
    <t>Date de dépôt         :</t>
  </si>
  <si>
    <t>Nom et prénoms     :</t>
  </si>
  <si>
    <t xml:space="preserve">   Matricule          :</t>
  </si>
  <si>
    <t xml:space="preserve">Fonction                  : </t>
  </si>
  <si>
    <t xml:space="preserve">    Contact          :</t>
  </si>
  <si>
    <t>Code nom                :</t>
  </si>
  <si>
    <t xml:space="preserve">    Email                :</t>
  </si>
  <si>
    <t>Service :</t>
  </si>
  <si>
    <t>PAR : Parcours Réussite</t>
  </si>
  <si>
    <t>Objet de la navette :</t>
  </si>
  <si>
    <t>A remplir par le Demandeur</t>
  </si>
  <si>
    <t>CG</t>
  </si>
  <si>
    <t>N° d'ordre</t>
  </si>
  <si>
    <t>Description</t>
  </si>
  <si>
    <t>Quantité</t>
  </si>
  <si>
    <t xml:space="preserve">Fournisseur </t>
  </si>
  <si>
    <t>Mode de paiement</t>
  </si>
  <si>
    <t xml:space="preserve">A titre de mois </t>
  </si>
  <si>
    <t>P U</t>
  </si>
  <si>
    <t>Montant</t>
  </si>
  <si>
    <t>Imputation comptable</t>
  </si>
  <si>
    <t>Code budgétaire + Activité</t>
  </si>
  <si>
    <t>Code TIGER</t>
  </si>
  <si>
    <t>Délai retour pièce signée et acquitée : 5 jours</t>
  </si>
  <si>
    <t>TOTAL</t>
  </si>
  <si>
    <t>Signatures :</t>
  </si>
  <si>
    <t>MONTANT FINAL</t>
  </si>
  <si>
    <t>Navette</t>
  </si>
  <si>
    <t>FIN</t>
  </si>
  <si>
    <t>DPR</t>
  </si>
  <si>
    <t>Noms et Signatures demandeurs</t>
  </si>
  <si>
    <t>Signatures valideurs :</t>
  </si>
  <si>
    <t xml:space="preserve">       Le   Demandeur                               </t>
  </si>
  <si>
    <t xml:space="preserve"> Le Chef de service</t>
  </si>
  <si>
    <t>Le Responsable Financier</t>
  </si>
  <si>
    <t>Le Contrôleur de Gestion</t>
  </si>
  <si>
    <t>La Directrice de Programme</t>
  </si>
  <si>
    <t xml:space="preserve">RAKOTONIRINA Hery  M </t>
  </si>
  <si>
    <t>Joseph RANAIVOSON</t>
  </si>
  <si>
    <t xml:space="preserve">Caroline DE TAPOL </t>
  </si>
  <si>
    <t>Date : …………………………</t>
  </si>
  <si>
    <t>Date : …………….</t>
  </si>
  <si>
    <t>Date : …………………………………………..</t>
  </si>
  <si>
    <t>Date validation : ………………………………..</t>
  </si>
  <si>
    <t>Commentaires : (facultatifs)</t>
  </si>
  <si>
    <t>Version 01/2025</t>
  </si>
  <si>
    <t xml:space="preserve"> Programme CERES</t>
  </si>
  <si>
    <t xml:space="preserve">Association PROMES </t>
  </si>
  <si>
    <t>AUTORISATION FORMELLE DE PAIEMENT</t>
  </si>
  <si>
    <t xml:space="preserve">                     </t>
  </si>
  <si>
    <t xml:space="preserve">Mode de paiement : </t>
  </si>
  <si>
    <t>Fournisseur         :</t>
  </si>
  <si>
    <t>Références   Navette   Achat/Paiement Périodique</t>
  </si>
  <si>
    <t>Facture</t>
  </si>
  <si>
    <t>Commentaire</t>
  </si>
  <si>
    <t>Détail 1</t>
  </si>
  <si>
    <t>Détail 2</t>
  </si>
  <si>
    <t>Détail 3</t>
  </si>
  <si>
    <t>Détail 4</t>
  </si>
  <si>
    <t>Détail 5</t>
  </si>
  <si>
    <t>Détail 6</t>
  </si>
  <si>
    <t>Détail 7</t>
  </si>
  <si>
    <t>Détail 8</t>
  </si>
  <si>
    <t>Détail 9</t>
  </si>
  <si>
    <t>Détail 10</t>
  </si>
  <si>
    <t xml:space="preserve">Total      </t>
  </si>
  <si>
    <t>RAKOTONIRINA Hery M</t>
  </si>
  <si>
    <t>Date : ……………………………………..</t>
  </si>
  <si>
    <t>COMPTABILITE</t>
  </si>
  <si>
    <t xml:space="preserve">Journal     : </t>
  </si>
  <si>
    <t>Date   :</t>
  </si>
  <si>
    <t>N° de Pièce                          :</t>
  </si>
  <si>
    <t>COMPTE GENERAL DEBIT                  :</t>
  </si>
  <si>
    <t>COMPTE GENERAL CREDIT   :</t>
  </si>
  <si>
    <t>Référence de paiement                     :</t>
  </si>
  <si>
    <t>Montant Retour Différence  :</t>
  </si>
  <si>
    <t xml:space="preserve">Pièce de retour                      : </t>
  </si>
  <si>
    <t>Le Comptable</t>
  </si>
  <si>
    <t xml:space="preserve">Vérification </t>
  </si>
  <si>
    <t xml:space="preserve">Pièces : </t>
  </si>
  <si>
    <t>Signature et prénom:</t>
  </si>
  <si>
    <t xml:space="preserve">      Navettes Achats</t>
  </si>
  <si>
    <t xml:space="preserve">      Devis</t>
  </si>
  <si>
    <t xml:space="preserve">      BC</t>
  </si>
  <si>
    <t xml:space="preserve">      Factures</t>
  </si>
  <si>
    <t>BL</t>
  </si>
  <si>
    <t>Preve de paiement</t>
  </si>
  <si>
    <t>Date : …........................</t>
  </si>
  <si>
    <t xml:space="preserve">Nom ou Raison Sociale : SOLOHERINANDRASANA </t>
  </si>
  <si>
    <t xml:space="preserve">Nom ou Raison Sociale : HASINARIJAONA </t>
  </si>
  <si>
    <t>Prénom : Léonie Marie Angèle</t>
  </si>
  <si>
    <t>Prénom : Tiandraibe Richard Victorio</t>
  </si>
  <si>
    <t xml:space="preserve">N° CIN: 220 392 008 218  du 23/09/25 à Vohibato </t>
  </si>
  <si>
    <t>N° CIN: 220 231 003 007  du 07/04/2010 à Maneva</t>
  </si>
  <si>
    <t>Activité ou titre : Personne Ressource</t>
  </si>
  <si>
    <t>Adresse : Alakamisy Itenina</t>
  </si>
  <si>
    <t>Fokontany :  Alakamisy Itenina</t>
  </si>
  <si>
    <t>Commune : Alakamisy Itenina</t>
  </si>
  <si>
    <t>DOIT</t>
  </si>
  <si>
    <t xml:space="preserve">PROMES - PROMotion Economique et Sociale </t>
  </si>
  <si>
    <t>PROMES - PROMotion Economique et Sociale</t>
  </si>
  <si>
    <t>BP 1322 - Lot Près II C 114 Mandrosoa Faravohitra</t>
  </si>
  <si>
    <t>101 Antananarivo</t>
  </si>
  <si>
    <t>NIF: 4000232696</t>
  </si>
  <si>
    <t>STAT: 88991 11 2013 0 03715</t>
  </si>
  <si>
    <t>n°</t>
  </si>
  <si>
    <t>Désignation</t>
  </si>
  <si>
    <t>Qté</t>
  </si>
  <si>
    <t>Montant Ar</t>
  </si>
  <si>
    <t>Montant Total</t>
  </si>
  <si>
    <t xml:space="preserve">Chèque  </t>
  </si>
  <si>
    <t xml:space="preserve">Virement </t>
  </si>
  <si>
    <t>(rayer mention inutile)</t>
  </si>
  <si>
    <t xml:space="preserve">Le représentant de PROMES </t>
  </si>
  <si>
    <t>Le fournisseur/ Prestataire</t>
  </si>
  <si>
    <t>Le représentant de PROMES</t>
  </si>
  <si>
    <t>Signature:</t>
  </si>
  <si>
    <t>Nom et prénoms : _RANDRIANANANJATO M. Mahandry</t>
  </si>
  <si>
    <t>Fonction et matricule : _RIR  PCRS 0080</t>
  </si>
  <si>
    <t xml:space="preserve">Date :   …....................            </t>
  </si>
  <si>
    <t xml:space="preserve">Nom ou Raison Sociale : SOLOFONIAINA </t>
  </si>
  <si>
    <t>Nom ou Raison Sociale : RAVELOJAONA</t>
  </si>
  <si>
    <t>Prénom : Paul</t>
  </si>
  <si>
    <t>Prénom : Ralalaoarinoro Lova Emma</t>
  </si>
  <si>
    <t xml:space="preserve">N° CIN: 22O391010469 du 20/01/2016 à Vohibato  </t>
  </si>
  <si>
    <t>N° CIN: 201 072 003 447 du 14/06/ 2006 à Fianarantsoa</t>
  </si>
  <si>
    <t>Mois : Septembre 2025</t>
  </si>
  <si>
    <t>Période du: 15 Septembre  au 30/09/2025</t>
  </si>
  <si>
    <t>le 30/09/2025</t>
  </si>
  <si>
    <t>RANDRIANANANJATO Manandraibe Mahandry</t>
  </si>
  <si>
    <t>Arreté ce present etat de paiement à la somme de : Deux Cent Soixante Quatre mille ariary</t>
  </si>
  <si>
    <t>RIR</t>
  </si>
  <si>
    <t>MAD</t>
  </si>
  <si>
    <t>Indemnité des personnes Ressources Septembre</t>
  </si>
  <si>
    <t>PCRS 0080</t>
  </si>
  <si>
    <t>0348782320</t>
  </si>
  <si>
    <t>mahandry.ceres@promes.mg</t>
  </si>
  <si>
    <t>Indemnité personnes ressources</t>
  </si>
  <si>
    <t>Personnes ressources</t>
  </si>
  <si>
    <t>Chèque</t>
  </si>
  <si>
    <t>Septembres</t>
  </si>
  <si>
    <t>Mode de paiement : CHEQUE</t>
  </si>
  <si>
    <t>PERSONNES RESSOURCES</t>
  </si>
  <si>
    <t>Centre et service : _AKI PAR</t>
  </si>
  <si>
    <t>Date  :02/09/25</t>
  </si>
  <si>
    <t>NP-MAD-PAR-2025 S40</t>
  </si>
  <si>
    <t xml:space="preserve">SOLOFONIAINA  Paul
</t>
  </si>
  <si>
    <t xml:space="preserve"> RAVELOJAONA  Ralalaoarinoro Lova Emma</t>
  </si>
  <si>
    <t>SOLOHERINANDRASANA  Léonie Marie Angèle</t>
  </si>
  <si>
    <t>Date :….........................</t>
  </si>
  <si>
    <t>Mois :Octobre 2025</t>
  </si>
  <si>
    <t>Période du: 01  au 24/10/2025</t>
  </si>
  <si>
    <t>Arreté ce present etat de paiement à la somme de :  Quatre Cent Cinquante Mille ariary</t>
  </si>
  <si>
    <t>le      /11/2025</t>
  </si>
  <si>
    <t>Mois :Novembre 2025</t>
  </si>
  <si>
    <t>Période du: 01  au 30/11/2025</t>
  </si>
  <si>
    <t>Arreté ce present etat de paiement à la somme de :  Cinq Cent Seize  Mille ariary</t>
  </si>
  <si>
    <t>le      02/12/2025</t>
  </si>
  <si>
    <t>Mois :Janvier 2026</t>
  </si>
  <si>
    <t>Période du: 01  au 30/01/2026</t>
  </si>
  <si>
    <t>le      30/01/2026</t>
  </si>
  <si>
    <t>Plus 3h de conseil de classe de chaque dans la classe de 5è</t>
  </si>
  <si>
    <t>FACTURE N°:  10</t>
  </si>
  <si>
    <t>Indemnité personne ressource Janvier 2026</t>
  </si>
  <si>
    <t>Indemnité personne ressource Janvier  2026</t>
  </si>
  <si>
    <t>FACTURE N°: 10</t>
  </si>
  <si>
    <t>Indemnité personne ressource  Janvier 2026</t>
  </si>
  <si>
    <t xml:space="preserve">Montant à payer 
</t>
  </si>
  <si>
    <t>Arreté ce present etat de paiement à la somme de :  Cinq Cent Soixante dix  Mille ariary</t>
  </si>
  <si>
    <t xml:space="preserve">Arrêtée cette facture  à la somme de Cent Vingt six Mille Ariary </t>
  </si>
  <si>
    <t xml:space="preserve">Arrêtée cette facture  à la somme de Cent Trente Deux Mille  Ariary </t>
  </si>
  <si>
    <t>Arrêtée cette facture  à la somme de  Cent Quatre Vingt Mille  Ariary</t>
  </si>
  <si>
    <t>Arrêtée cette facture  à la somme Cent  Trente Deux Mille Ariary</t>
  </si>
  <si>
    <t>le      13/02/2026</t>
  </si>
  <si>
    <t>Période du: 02  au 13/02/2026</t>
  </si>
  <si>
    <t>Mois :Février 2026</t>
  </si>
  <si>
    <t>Arreté ce present etat de paiement à la somme de :  Deux Cent soixante Quatre  Mille ariary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</si>
</sst>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[$-40C]dd\-mmm\-yy;@"/>
    <numFmt numFmtId="165" formatCode="_-* #,##0_-;\-* #,##0_-;_-* &quot;-&quot;??_-;_-@_-"/>
    <numFmt numFmtId="166" formatCode="_-* #,##0.00\ _M_G_A_-;\-* #,##0.00\ _M_G_A_-;_-* &quot;-&quot;??\ _M_G_A_-;_-@_-"/>
    <numFmt numFmtId="167" formatCode="_-* #,##0\ _M_G_A_-;\-* #,##0\ _M_G_A_-;_-* &quot;-&quot;??\ _M_G_A_-;_-@_-"/>
    <numFmt numFmtId="168" formatCode="_-* #,##0\ _€_-;\-* #,##0\ _€_-;_-* &quot;-&quot;??\ _€_-;_-@_-"/>
    <numFmt numFmtId="169" formatCode="&quot;S &quot;\ 0"/>
    <numFmt numFmtId="170" formatCode="_-* #,##0.00\ _€_-;\-* #,##0.00\ _€_-;_-* &quot;-&quot;??\ _€_-;_-@_-"/>
    <numFmt numFmtId="171" formatCode="#,##0&quot; Ar&quot;"/>
  </numFmts>
  <fonts count="3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b/>
      <u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i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i/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 (Corps)"/>
    </font>
    <font>
      <b/>
      <sz val="18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2"/>
      <color theme="1"/>
      <name val="Calibri (Corps)"/>
    </font>
    <font>
      <i/>
      <sz val="12"/>
      <color theme="1"/>
      <name val="Calibri (Corps)"/>
    </font>
    <font>
      <sz val="12"/>
      <color rgb="FF000000"/>
      <name val="Calibri (Corps)"/>
    </font>
    <font>
      <b/>
      <sz val="12"/>
      <name val="Calibri"/>
      <family val="2"/>
    </font>
    <font>
      <b/>
      <sz val="20"/>
      <color theme="1"/>
      <name val="Times New Roman"/>
      <family val="1"/>
    </font>
    <font>
      <sz val="12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8" fillId="0" borderId="0"/>
    <xf numFmtId="43" fontId="8" fillId="0" borderId="0" applyFont="0" applyFill="0" applyBorder="0" applyAlignment="0" applyProtection="0"/>
    <xf numFmtId="166" fontId="12" fillId="0" borderId="0" applyFill="0" applyBorder="0" applyAlignment="0" applyProtection="0"/>
    <xf numFmtId="0" fontId="5" fillId="0" borderId="0"/>
    <xf numFmtId="170" fontId="5" fillId="0" borderId="0" applyFont="0" applyFill="0" applyBorder="0" applyAlignment="0" applyProtection="0"/>
    <xf numFmtId="0" fontId="5" fillId="0" borderId="0"/>
    <xf numFmtId="0" fontId="4" fillId="0" borderId="0"/>
    <xf numFmtId="170" fontId="4" fillId="0" borderId="0" applyFont="0" applyFill="0" applyBorder="0" applyAlignment="0" applyProtection="0"/>
    <xf numFmtId="0" fontId="3" fillId="0" borderId="0"/>
    <xf numFmtId="170" fontId="3" fillId="0" borderId="0" applyFont="0" applyFill="0" applyBorder="0" applyAlignment="0" applyProtection="0"/>
  </cellStyleXfs>
  <cellXfs count="297">
    <xf numFmtId="0" fontId="0" fillId="0" borderId="0" xfId="0"/>
    <xf numFmtId="0" fontId="6" fillId="2" borderId="0" xfId="1" applyFont="1" applyFill="1"/>
    <xf numFmtId="0" fontId="6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8" fillId="2" borderId="0" xfId="1" applyFill="1"/>
    <xf numFmtId="0" fontId="7" fillId="2" borderId="0" xfId="1" applyFont="1" applyFill="1" applyAlignment="1">
      <alignment horizontal="left" indent="3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 applyProtection="1">
      <alignment horizontal="center" vertical="center"/>
      <protection locked="0"/>
    </xf>
    <xf numFmtId="0" fontId="6" fillId="2" borderId="0" xfId="1" applyFont="1" applyFill="1" applyAlignment="1" applyProtection="1">
      <alignment horizontal="center" vertical="center"/>
      <protection locked="0"/>
    </xf>
    <xf numFmtId="164" fontId="7" fillId="2" borderId="0" xfId="1" applyNumberFormat="1" applyFont="1" applyFill="1" applyAlignment="1" applyProtection="1">
      <alignment horizontal="center" vertical="center"/>
      <protection locked="0"/>
    </xf>
    <xf numFmtId="0" fontId="7" fillId="2" borderId="0" xfId="1" applyFont="1" applyFill="1" applyAlignment="1">
      <alignment horizontal="right"/>
    </xf>
    <xf numFmtId="0" fontId="10" fillId="2" borderId="0" xfId="1" applyFont="1" applyFill="1" applyAlignment="1" applyProtection="1">
      <alignment horizontal="center" vertical="center"/>
      <protection locked="0"/>
    </xf>
    <xf numFmtId="0" fontId="7" fillId="2" borderId="6" xfId="1" applyFont="1" applyFill="1" applyBorder="1" applyAlignment="1">
      <alignment horizontal="center" vertical="center" wrapText="1"/>
    </xf>
    <xf numFmtId="0" fontId="0" fillId="2" borderId="8" xfId="1" applyFont="1" applyFill="1" applyBorder="1" applyAlignment="1">
      <alignment horizontal="center" vertical="center"/>
    </xf>
    <xf numFmtId="0" fontId="0" fillId="2" borderId="9" xfId="1" applyFont="1" applyFill="1" applyBorder="1" applyAlignment="1">
      <alignment horizontal="center" vertical="center"/>
    </xf>
    <xf numFmtId="165" fontId="6" fillId="2" borderId="9" xfId="2" applyNumberFormat="1" applyFont="1" applyFill="1" applyBorder="1" applyAlignment="1" applyProtection="1">
      <alignment vertical="center"/>
    </xf>
    <xf numFmtId="167" fontId="11" fillId="2" borderId="9" xfId="3" applyNumberFormat="1" applyFont="1" applyFill="1" applyBorder="1" applyAlignment="1" applyProtection="1">
      <alignment horizontal="center" vertical="center"/>
    </xf>
    <xf numFmtId="168" fontId="6" fillId="2" borderId="9" xfId="3" applyNumberFormat="1" applyFont="1" applyFill="1" applyBorder="1" applyAlignment="1" applyProtection="1">
      <alignment horizontal="center" vertical="center"/>
    </xf>
    <xf numFmtId="168" fontId="6" fillId="2" borderId="0" xfId="1" applyNumberFormat="1" applyFont="1" applyFill="1"/>
    <xf numFmtId="3" fontId="0" fillId="2" borderId="9" xfId="1" applyNumberFormat="1" applyFont="1" applyFill="1" applyBorder="1" applyAlignment="1">
      <alignment horizontal="center" vertical="center"/>
    </xf>
    <xf numFmtId="165" fontId="6" fillId="2" borderId="9" xfId="2" applyNumberFormat="1" applyFont="1" applyFill="1" applyBorder="1" applyAlignment="1" applyProtection="1">
      <alignment horizontal="center" vertical="center"/>
    </xf>
    <xf numFmtId="0" fontId="0" fillId="2" borderId="10" xfId="1" applyFont="1" applyFill="1" applyBorder="1" applyAlignment="1">
      <alignment horizontal="center" vertical="center"/>
    </xf>
    <xf numFmtId="165" fontId="6" fillId="2" borderId="10" xfId="2" applyNumberFormat="1" applyFont="1" applyFill="1" applyBorder="1" applyAlignment="1" applyProtection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165" fontId="7" fillId="2" borderId="6" xfId="2" applyNumberFormat="1" applyFont="1" applyFill="1" applyBorder="1" applyAlignment="1" applyProtection="1">
      <alignment horizontal="center" vertical="center"/>
    </xf>
    <xf numFmtId="168" fontId="7" fillId="2" borderId="6" xfId="3" applyNumberFormat="1" applyFont="1" applyFill="1" applyBorder="1" applyAlignment="1" applyProtection="1">
      <alignment horizontal="center" vertical="center"/>
    </xf>
    <xf numFmtId="0" fontId="13" fillId="2" borderId="3" xfId="1" applyFont="1" applyFill="1" applyBorder="1" applyAlignment="1" applyProtection="1">
      <alignment horizontal="center" vertical="center" wrapText="1"/>
      <protection locked="0"/>
    </xf>
    <xf numFmtId="0" fontId="6" fillId="2" borderId="0" xfId="1" applyFont="1" applyFill="1" applyAlignment="1">
      <alignment vertical="center"/>
    </xf>
    <xf numFmtId="0" fontId="13" fillId="2" borderId="2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vertical="center"/>
    </xf>
    <xf numFmtId="167" fontId="7" fillId="2" borderId="6" xfId="3" applyNumberFormat="1" applyFont="1" applyFill="1" applyBorder="1" applyAlignment="1" applyProtection="1">
      <alignment horizontal="center" vertical="center"/>
    </xf>
    <xf numFmtId="0" fontId="6" fillId="2" borderId="0" xfId="1" applyFont="1" applyFill="1" applyProtection="1">
      <protection locked="0"/>
    </xf>
    <xf numFmtId="0" fontId="7" fillId="2" borderId="0" xfId="1" applyFont="1" applyFill="1" applyProtection="1">
      <protection locked="0"/>
    </xf>
    <xf numFmtId="0" fontId="7" fillId="2" borderId="0" xfId="1" applyFont="1" applyFill="1"/>
    <xf numFmtId="0" fontId="6" fillId="2" borderId="0" xfId="1" applyFont="1" applyFill="1" applyAlignment="1" applyProtection="1">
      <alignment horizontal="centerContinuous"/>
      <protection locked="0"/>
    </xf>
    <xf numFmtId="0" fontId="14" fillId="2" borderId="0" xfId="1" applyFont="1" applyFill="1" applyAlignment="1">
      <alignment vertical="center"/>
    </xf>
    <xf numFmtId="0" fontId="5" fillId="2" borderId="4" xfId="4" applyFill="1" applyBorder="1"/>
    <xf numFmtId="0" fontId="5" fillId="2" borderId="13" xfId="4" applyFill="1" applyBorder="1"/>
    <xf numFmtId="0" fontId="5" fillId="2" borderId="14" xfId="4" applyFill="1" applyBorder="1"/>
    <xf numFmtId="0" fontId="5" fillId="2" borderId="0" xfId="4" applyFill="1"/>
    <xf numFmtId="0" fontId="5" fillId="2" borderId="15" xfId="4" applyFill="1" applyBorder="1"/>
    <xf numFmtId="0" fontId="17" fillId="2" borderId="0" xfId="4" applyFont="1" applyFill="1"/>
    <xf numFmtId="0" fontId="18" fillId="2" borderId="16" xfId="4" applyFont="1" applyFill="1" applyBorder="1"/>
    <xf numFmtId="0" fontId="19" fillId="2" borderId="15" xfId="4" applyFont="1" applyFill="1" applyBorder="1"/>
    <xf numFmtId="0" fontId="19" fillId="2" borderId="0" xfId="4" applyFont="1" applyFill="1"/>
    <xf numFmtId="0" fontId="20" fillId="2" borderId="0" xfId="4" applyFont="1" applyFill="1"/>
    <xf numFmtId="0" fontId="19" fillId="2" borderId="16" xfId="4" applyFont="1" applyFill="1" applyBorder="1"/>
    <xf numFmtId="0" fontId="6" fillId="2" borderId="0" xfId="4" applyFont="1" applyFill="1"/>
    <xf numFmtId="0" fontId="21" fillId="2" borderId="0" xfId="4" applyFont="1" applyFill="1"/>
    <xf numFmtId="14" fontId="6" fillId="2" borderId="17" xfId="4" applyNumberFormat="1" applyFont="1" applyFill="1" applyBorder="1" applyAlignment="1" applyProtection="1">
      <alignment horizontal="left" indent="1"/>
      <protection locked="0"/>
    </xf>
    <xf numFmtId="0" fontId="6" fillId="2" borderId="17" xfId="4" applyFont="1" applyFill="1" applyBorder="1" applyProtection="1">
      <protection locked="0"/>
    </xf>
    <xf numFmtId="14" fontId="5" fillId="2" borderId="0" xfId="4" applyNumberFormat="1" applyFill="1" applyAlignment="1">
      <alignment horizontal="center"/>
    </xf>
    <xf numFmtId="0" fontId="5" fillId="2" borderId="16" xfId="4" applyFill="1" applyBorder="1"/>
    <xf numFmtId="0" fontId="5" fillId="2" borderId="17" xfId="4" applyFill="1" applyBorder="1" applyProtection="1">
      <protection locked="0"/>
    </xf>
    <xf numFmtId="169" fontId="5" fillId="2" borderId="0" xfId="4" applyNumberFormat="1" applyFill="1" applyAlignment="1">
      <alignment horizontal="center"/>
    </xf>
    <xf numFmtId="0" fontId="6" fillId="2" borderId="3" xfId="4" applyFont="1" applyFill="1" applyBorder="1" applyProtection="1">
      <protection locked="0"/>
    </xf>
    <xf numFmtId="0" fontId="22" fillId="2" borderId="0" xfId="4" applyFont="1" applyFill="1"/>
    <xf numFmtId="0" fontId="5" fillId="2" borderId="3" xfId="4" applyFill="1" applyBorder="1" applyProtection="1">
      <protection locked="0"/>
    </xf>
    <xf numFmtId="0" fontId="5" fillId="2" borderId="0" xfId="4" applyFill="1" applyAlignment="1">
      <alignment horizontal="center"/>
    </xf>
    <xf numFmtId="0" fontId="6" fillId="2" borderId="0" xfId="4" applyFont="1" applyFill="1" applyProtection="1">
      <protection locked="0"/>
    </xf>
    <xf numFmtId="49" fontId="6" fillId="2" borderId="17" xfId="4" applyNumberFormat="1" applyFont="1" applyFill="1" applyBorder="1" applyAlignment="1" applyProtection="1">
      <alignment horizontal="left" indent="1"/>
      <protection locked="0"/>
    </xf>
    <xf numFmtId="0" fontId="5" fillId="0" borderId="0" xfId="4" applyAlignment="1">
      <alignment horizontal="left" vertical="center"/>
    </xf>
    <xf numFmtId="0" fontId="5" fillId="2" borderId="0" xfId="4" applyFill="1" applyAlignment="1">
      <alignment vertical="center" wrapText="1"/>
    </xf>
    <xf numFmtId="0" fontId="7" fillId="2" borderId="0" xfId="4" applyFont="1" applyFill="1"/>
    <xf numFmtId="0" fontId="5" fillId="2" borderId="0" xfId="4" applyFill="1" applyProtection="1">
      <protection locked="0"/>
    </xf>
    <xf numFmtId="0" fontId="5" fillId="2" borderId="0" xfId="4" applyFill="1" applyAlignment="1">
      <alignment wrapText="1"/>
    </xf>
    <xf numFmtId="0" fontId="21" fillId="3" borderId="2" xfId="4" applyFont="1" applyFill="1" applyBorder="1" applyAlignment="1">
      <alignment horizontal="center" vertical="center" wrapText="1"/>
    </xf>
    <xf numFmtId="0" fontId="21" fillId="3" borderId="11" xfId="4" applyFont="1" applyFill="1" applyBorder="1" applyAlignment="1">
      <alignment horizontal="center" vertical="center" wrapText="1"/>
    </xf>
    <xf numFmtId="0" fontId="21" fillId="3" borderId="6" xfId="4" applyFont="1" applyFill="1" applyBorder="1" applyAlignment="1">
      <alignment horizontal="center" vertical="center" wrapText="1"/>
    </xf>
    <xf numFmtId="0" fontId="5" fillId="2" borderId="0" xfId="4" applyFill="1" applyAlignment="1">
      <alignment horizontal="center" vertical="center" wrapText="1"/>
    </xf>
    <xf numFmtId="0" fontId="22" fillId="2" borderId="6" xfId="4" applyFont="1" applyFill="1" applyBorder="1" applyAlignment="1">
      <alignment horizontal="center" vertical="center"/>
    </xf>
    <xf numFmtId="0" fontId="22" fillId="2" borderId="11" xfId="4" applyFont="1" applyFill="1" applyBorder="1" applyAlignment="1" applyProtection="1">
      <alignment horizontal="left" vertical="center"/>
      <protection locked="0"/>
    </xf>
    <xf numFmtId="168" fontId="22" fillId="0" borderId="6" xfId="5" applyNumberFormat="1" applyFont="1" applyFill="1" applyBorder="1" applyAlignment="1" applyProtection="1">
      <alignment horizontal="center" vertical="center"/>
      <protection locked="0"/>
    </xf>
    <xf numFmtId="0" fontId="22" fillId="2" borderId="6" xfId="4" applyFont="1" applyFill="1" applyBorder="1" applyAlignment="1" applyProtection="1">
      <alignment horizontal="center" vertical="center"/>
      <protection locked="0"/>
    </xf>
    <xf numFmtId="171" fontId="22" fillId="0" borderId="6" xfId="4" applyNumberFormat="1" applyFont="1" applyBorder="1"/>
    <xf numFmtId="171" fontId="22" fillId="0" borderId="6" xfId="5" applyNumberFormat="1" applyFont="1" applyFill="1" applyBorder="1" applyAlignment="1" applyProtection="1">
      <alignment horizontal="center" vertical="center"/>
    </xf>
    <xf numFmtId="0" fontId="22" fillId="2" borderId="6" xfId="4" applyFont="1" applyFill="1" applyBorder="1" applyAlignment="1">
      <alignment horizontal="center" vertical="center" wrapText="1"/>
    </xf>
    <xf numFmtId="0" fontId="22" fillId="2" borderId="11" xfId="4" applyFont="1" applyFill="1" applyBorder="1" applyProtection="1">
      <protection locked="0"/>
    </xf>
    <xf numFmtId="0" fontId="22" fillId="2" borderId="6" xfId="4" applyFont="1" applyFill="1" applyBorder="1" applyProtection="1">
      <protection locked="0"/>
    </xf>
    <xf numFmtId="171" fontId="22" fillId="0" borderId="6" xfId="5" applyNumberFormat="1" applyFont="1" applyFill="1" applyBorder="1" applyProtection="1"/>
    <xf numFmtId="0" fontId="22" fillId="2" borderId="6" xfId="4" applyFont="1" applyFill="1" applyBorder="1" applyAlignment="1">
      <alignment wrapText="1"/>
    </xf>
    <xf numFmtId="0" fontId="22" fillId="2" borderId="2" xfId="4" applyFont="1" applyFill="1" applyBorder="1" applyAlignment="1">
      <alignment horizontal="center" vertical="center"/>
    </xf>
    <xf numFmtId="0" fontId="22" fillId="2" borderId="15" xfId="4" applyFont="1" applyFill="1" applyBorder="1"/>
    <xf numFmtId="0" fontId="22" fillId="2" borderId="0" xfId="4" applyFont="1" applyFill="1" applyAlignment="1">
      <alignment wrapText="1"/>
    </xf>
    <xf numFmtId="171" fontId="16" fillId="2" borderId="0" xfId="5" applyNumberFormat="1" applyFont="1" applyFill="1" applyBorder="1" applyAlignment="1" applyProtection="1"/>
    <xf numFmtId="0" fontId="21" fillId="2" borderId="15" xfId="4" applyFont="1" applyFill="1" applyBorder="1"/>
    <xf numFmtId="0" fontId="21" fillId="2" borderId="2" xfId="4" applyFont="1" applyFill="1" applyBorder="1" applyAlignment="1">
      <alignment vertical="center"/>
    </xf>
    <xf numFmtId="0" fontId="21" fillId="2" borderId="11" xfId="4" applyFont="1" applyFill="1" applyBorder="1"/>
    <xf numFmtId="0" fontId="5" fillId="2" borderId="3" xfId="4" applyFill="1" applyBorder="1" applyAlignment="1">
      <alignment vertical="center"/>
    </xf>
    <xf numFmtId="0" fontId="21" fillId="2" borderId="3" xfId="4" applyFont="1" applyFill="1" applyBorder="1" applyAlignment="1">
      <alignment horizontal="center" vertical="center"/>
    </xf>
    <xf numFmtId="0" fontId="21" fillId="2" borderId="3" xfId="4" applyFont="1" applyFill="1" applyBorder="1" applyAlignment="1">
      <alignment vertical="center"/>
    </xf>
    <xf numFmtId="0" fontId="15" fillId="2" borderId="2" xfId="4" applyFont="1" applyFill="1" applyBorder="1" applyAlignment="1">
      <alignment horizontal="right" vertical="center"/>
    </xf>
    <xf numFmtId="0" fontId="5" fillId="2" borderId="18" xfId="4" applyFill="1" applyBorder="1" applyAlignment="1">
      <alignment vertical="center"/>
    </xf>
    <xf numFmtId="168" fontId="22" fillId="2" borderId="2" xfId="5" applyNumberFormat="1" applyFont="1" applyFill="1" applyBorder="1" applyProtection="1"/>
    <xf numFmtId="171" fontId="22" fillId="2" borderId="3" xfId="4" applyNumberFormat="1" applyFont="1" applyFill="1" applyBorder="1"/>
    <xf numFmtId="0" fontId="22" fillId="2" borderId="11" xfId="4" applyFont="1" applyFill="1" applyBorder="1"/>
    <xf numFmtId="0" fontId="22" fillId="2" borderId="2" xfId="4" applyFont="1" applyFill="1" applyBorder="1"/>
    <xf numFmtId="0" fontId="22" fillId="2" borderId="3" xfId="4" applyFont="1" applyFill="1" applyBorder="1"/>
    <xf numFmtId="0" fontId="5" fillId="2" borderId="2" xfId="4" applyFill="1" applyBorder="1"/>
    <xf numFmtId="0" fontId="5" fillId="2" borderId="18" xfId="4" applyFill="1" applyBorder="1"/>
    <xf numFmtId="0" fontId="22" fillId="2" borderId="0" xfId="4" applyFont="1" applyFill="1" applyAlignment="1">
      <alignment horizontal="left"/>
    </xf>
    <xf numFmtId="0" fontId="21" fillId="2" borderId="3" xfId="4" applyFont="1" applyFill="1" applyBorder="1" applyAlignment="1">
      <alignment horizontal="left"/>
    </xf>
    <xf numFmtId="0" fontId="5" fillId="2" borderId="3" xfId="4" applyFill="1" applyBorder="1"/>
    <xf numFmtId="0" fontId="5" fillId="2" borderId="11" xfId="4" applyFill="1" applyBorder="1"/>
    <xf numFmtId="0" fontId="21" fillId="2" borderId="15" xfId="4" applyFont="1" applyFill="1" applyBorder="1" applyAlignment="1">
      <alignment horizontal="left"/>
    </xf>
    <xf numFmtId="0" fontId="21" fillId="2" borderId="0" xfId="4" applyFont="1" applyFill="1" applyAlignment="1">
      <alignment horizontal="center"/>
    </xf>
    <xf numFmtId="0" fontId="21" fillId="2" borderId="0" xfId="4" applyFont="1" applyFill="1" applyAlignment="1">
      <alignment horizontal="left"/>
    </xf>
    <xf numFmtId="0" fontId="15" fillId="2" borderId="0" xfId="4" applyFont="1" applyFill="1"/>
    <xf numFmtId="0" fontId="22" fillId="2" borderId="15" xfId="4" applyFont="1" applyFill="1" applyBorder="1" applyProtection="1">
      <protection locked="0"/>
    </xf>
    <xf numFmtId="0" fontId="22" fillId="2" borderId="0" xfId="4" applyFont="1" applyFill="1" applyProtection="1">
      <protection locked="0"/>
    </xf>
    <xf numFmtId="0" fontId="22" fillId="2" borderId="0" xfId="4" applyFont="1" applyFill="1" applyAlignment="1">
      <alignment horizontal="center"/>
    </xf>
    <xf numFmtId="0" fontId="22" fillId="2" borderId="0" xfId="4" applyFont="1" applyFill="1" applyAlignment="1" applyProtection="1">
      <alignment wrapText="1"/>
      <protection locked="0"/>
    </xf>
    <xf numFmtId="0" fontId="22" fillId="2" borderId="7" xfId="4" applyFont="1" applyFill="1" applyBorder="1" applyProtection="1">
      <protection locked="0"/>
    </xf>
    <xf numFmtId="0" fontId="22" fillId="2" borderId="17" xfId="4" applyFont="1" applyFill="1" applyBorder="1" applyProtection="1">
      <protection locked="0"/>
    </xf>
    <xf numFmtId="0" fontId="22" fillId="2" borderId="17" xfId="4" applyFont="1" applyFill="1" applyBorder="1" applyAlignment="1" applyProtection="1">
      <alignment wrapText="1"/>
      <protection locked="0"/>
    </xf>
    <xf numFmtId="0" fontId="22" fillId="2" borderId="17" xfId="4" applyFont="1" applyFill="1" applyBorder="1"/>
    <xf numFmtId="0" fontId="22" fillId="2" borderId="17" xfId="4" applyFont="1" applyFill="1" applyBorder="1" applyAlignment="1">
      <alignment horizontal="left"/>
    </xf>
    <xf numFmtId="0" fontId="5" fillId="2" borderId="19" xfId="4" applyFill="1" applyBorder="1"/>
    <xf numFmtId="0" fontId="5" fillId="2" borderId="16" xfId="4" applyFill="1" applyBorder="1" applyProtection="1">
      <protection locked="0"/>
    </xf>
    <xf numFmtId="0" fontId="22" fillId="2" borderId="3" xfId="4" applyFont="1" applyFill="1" applyBorder="1" applyProtection="1">
      <protection locked="0"/>
    </xf>
    <xf numFmtId="0" fontId="22" fillId="2" borderId="3" xfId="4" applyFont="1" applyFill="1" applyBorder="1" applyAlignment="1" applyProtection="1">
      <alignment wrapText="1"/>
      <protection locked="0"/>
    </xf>
    <xf numFmtId="0" fontId="22" fillId="2" borderId="7" xfId="4" applyFont="1" applyFill="1" applyBorder="1"/>
    <xf numFmtId="0" fontId="24" fillId="2" borderId="19" xfId="4" applyFont="1" applyFill="1" applyBorder="1" applyAlignment="1" applyProtection="1">
      <alignment horizontal="right"/>
      <protection locked="0"/>
    </xf>
    <xf numFmtId="0" fontId="4" fillId="0" borderId="0" xfId="7"/>
    <xf numFmtId="0" fontId="4" fillId="2" borderId="0" xfId="7" applyFill="1" applyAlignment="1">
      <alignment horizontal="center"/>
    </xf>
    <xf numFmtId="0" fontId="4" fillId="2" borderId="15" xfId="7" applyFill="1" applyBorder="1"/>
    <xf numFmtId="0" fontId="4" fillId="2" borderId="0" xfId="7" applyFill="1"/>
    <xf numFmtId="0" fontId="4" fillId="2" borderId="16" xfId="7" applyFill="1" applyBorder="1"/>
    <xf numFmtId="0" fontId="15" fillId="2" borderId="0" xfId="7" applyFont="1" applyFill="1"/>
    <xf numFmtId="0" fontId="4" fillId="2" borderId="0" xfId="7" applyFill="1" applyAlignment="1">
      <alignment horizontal="left" indent="3"/>
    </xf>
    <xf numFmtId="0" fontId="4" fillId="0" borderId="15" xfId="7" applyBorder="1"/>
    <xf numFmtId="0" fontId="15" fillId="0" borderId="6" xfId="7" applyFont="1" applyBorder="1" applyAlignment="1">
      <alignment horizontal="center"/>
    </xf>
    <xf numFmtId="0" fontId="15" fillId="2" borderId="6" xfId="7" applyFont="1" applyFill="1" applyBorder="1" applyAlignment="1">
      <alignment horizontal="center"/>
    </xf>
    <xf numFmtId="0" fontId="15" fillId="0" borderId="0" xfId="7" applyFont="1"/>
    <xf numFmtId="0" fontId="4" fillId="0" borderId="6" xfId="7" applyBorder="1" applyAlignment="1">
      <alignment vertical="center"/>
    </xf>
    <xf numFmtId="0" fontId="4" fillId="2" borderId="6" xfId="7" applyFill="1" applyBorder="1" applyAlignment="1">
      <alignment vertical="center"/>
    </xf>
    <xf numFmtId="168" fontId="0" fillId="2" borderId="6" xfId="8" applyNumberFormat="1" applyFont="1" applyFill="1" applyBorder="1" applyAlignment="1">
      <alignment vertical="center"/>
    </xf>
    <xf numFmtId="0" fontId="4" fillId="0" borderId="0" xfId="7" applyAlignment="1">
      <alignment vertical="center"/>
    </xf>
    <xf numFmtId="0" fontId="4" fillId="0" borderId="6" xfId="7" applyBorder="1"/>
    <xf numFmtId="0" fontId="4" fillId="2" borderId="6" xfId="7" applyFill="1" applyBorder="1"/>
    <xf numFmtId="168" fontId="0" fillId="2" borderId="6" xfId="8" applyNumberFormat="1" applyFont="1" applyFill="1" applyBorder="1"/>
    <xf numFmtId="0" fontId="4" fillId="2" borderId="2" xfId="7" applyFill="1" applyBorder="1"/>
    <xf numFmtId="0" fontId="4" fillId="2" borderId="11" xfId="7" applyFill="1" applyBorder="1"/>
    <xf numFmtId="0" fontId="4" fillId="2" borderId="17" xfId="7" applyFill="1" applyBorder="1" applyAlignment="1">
      <alignment horizontal="center"/>
    </xf>
    <xf numFmtId="0" fontId="4" fillId="2" borderId="17" xfId="7" quotePrefix="1" applyFill="1" applyBorder="1" applyAlignment="1">
      <alignment horizontal="center"/>
    </xf>
    <xf numFmtId="0" fontId="15" fillId="2" borderId="15" xfId="7" applyFont="1" applyFill="1" applyBorder="1" applyAlignment="1">
      <alignment vertical="center"/>
    </xf>
    <xf numFmtId="0" fontId="15" fillId="2" borderId="0" xfId="7" applyFont="1" applyFill="1" applyAlignment="1">
      <alignment vertical="center"/>
    </xf>
    <xf numFmtId="0" fontId="15" fillId="2" borderId="6" xfId="7" applyFont="1" applyFill="1" applyBorder="1" applyAlignment="1">
      <alignment horizontal="center" vertical="center"/>
    </xf>
    <xf numFmtId="0" fontId="15" fillId="2" borderId="6" xfId="7" quotePrefix="1" applyFont="1" applyFill="1" applyBorder="1" applyAlignment="1">
      <alignment horizontal="center" vertical="center"/>
    </xf>
    <xf numFmtId="0" fontId="15" fillId="2" borderId="16" xfId="7" applyFont="1" applyFill="1" applyBorder="1" applyAlignment="1">
      <alignment vertical="center"/>
    </xf>
    <xf numFmtId="0" fontId="15" fillId="0" borderId="0" xfId="7" applyFont="1" applyAlignment="1">
      <alignment vertical="center"/>
    </xf>
    <xf numFmtId="0" fontId="4" fillId="2" borderId="0" xfId="7" quotePrefix="1" applyFill="1" applyAlignment="1">
      <alignment horizontal="center"/>
    </xf>
    <xf numFmtId="0" fontId="4" fillId="2" borderId="0" xfId="7" applyFill="1" applyAlignment="1">
      <alignment horizontal="center" wrapText="1"/>
    </xf>
    <xf numFmtId="0" fontId="4" fillId="2" borderId="0" xfId="7" applyFill="1" applyAlignment="1">
      <alignment vertical="center"/>
    </xf>
    <xf numFmtId="0" fontId="4" fillId="2" borderId="7" xfId="7" applyFill="1" applyBorder="1"/>
    <xf numFmtId="0" fontId="4" fillId="2" borderId="17" xfId="7" applyFill="1" applyBorder="1"/>
    <xf numFmtId="0" fontId="4" fillId="2" borderId="19" xfId="7" applyFill="1" applyBorder="1"/>
    <xf numFmtId="0" fontId="0" fillId="2" borderId="0" xfId="1" applyFont="1" applyFill="1"/>
    <xf numFmtId="0" fontId="0" fillId="2" borderId="17" xfId="4" applyFont="1" applyFill="1" applyBorder="1" applyAlignment="1" applyProtection="1">
      <alignment horizontal="left" indent="1"/>
      <protection locked="0"/>
    </xf>
    <xf numFmtId="0" fontId="0" fillId="2" borderId="3" xfId="4" applyFont="1" applyFill="1" applyBorder="1" applyAlignment="1" applyProtection="1">
      <alignment horizontal="left" indent="1"/>
      <protection locked="0"/>
    </xf>
    <xf numFmtId="0" fontId="0" fillId="2" borderId="3" xfId="4" applyFont="1" applyFill="1" applyBorder="1" applyProtection="1">
      <protection locked="0"/>
    </xf>
    <xf numFmtId="0" fontId="3" fillId="2" borderId="17" xfId="4" applyFont="1" applyFill="1" applyBorder="1" applyProtection="1">
      <protection locked="0"/>
    </xf>
    <xf numFmtId="0" fontId="3" fillId="2" borderId="3" xfId="4" quotePrefix="1" applyFont="1" applyFill="1" applyBorder="1" applyProtection="1">
      <protection locked="0"/>
    </xf>
    <xf numFmtId="0" fontId="3" fillId="2" borderId="3" xfId="4" applyFont="1" applyFill="1" applyBorder="1" applyProtection="1">
      <protection locked="0"/>
    </xf>
    <xf numFmtId="0" fontId="3" fillId="2" borderId="15" xfId="7" applyFont="1" applyFill="1" applyBorder="1"/>
    <xf numFmtId="0" fontId="27" fillId="2" borderId="0" xfId="9" applyFont="1" applyFill="1" applyAlignment="1">
      <alignment vertical="center"/>
    </xf>
    <xf numFmtId="0" fontId="30" fillId="2" borderId="0" xfId="9" applyFont="1" applyFill="1" applyAlignment="1">
      <alignment vertical="center"/>
    </xf>
    <xf numFmtId="0" fontId="22" fillId="2" borderId="2" xfId="9" applyFont="1" applyFill="1" applyBorder="1" applyAlignment="1">
      <alignment horizontal="left" vertical="center" indent="1"/>
    </xf>
    <xf numFmtId="14" fontId="27" fillId="2" borderId="3" xfId="9" applyNumberFormat="1" applyFont="1" applyFill="1" applyBorder="1" applyAlignment="1">
      <alignment vertical="center"/>
    </xf>
    <xf numFmtId="14" fontId="27" fillId="2" borderId="6" xfId="9" applyNumberFormat="1" applyFont="1" applyFill="1" applyBorder="1" applyAlignment="1">
      <alignment vertical="center"/>
    </xf>
    <xf numFmtId="0" fontId="27" fillId="2" borderId="3" xfId="9" applyFont="1" applyFill="1" applyBorder="1" applyAlignment="1">
      <alignment vertical="center"/>
    </xf>
    <xf numFmtId="0" fontId="27" fillId="2" borderId="11" xfId="9" applyFont="1" applyFill="1" applyBorder="1" applyAlignment="1">
      <alignment horizontal="center" vertical="center"/>
    </xf>
    <xf numFmtId="0" fontId="21" fillId="4" borderId="2" xfId="9" applyFont="1" applyFill="1" applyBorder="1" applyAlignment="1">
      <alignment horizontal="left" vertical="center"/>
    </xf>
    <xf numFmtId="0" fontId="21" fillId="4" borderId="3" xfId="9" applyFont="1" applyFill="1" applyBorder="1" applyAlignment="1">
      <alignment horizontal="center" vertical="center"/>
    </xf>
    <xf numFmtId="0" fontId="21" fillId="4" borderId="6" xfId="9" applyFont="1" applyFill="1" applyBorder="1" applyAlignment="1">
      <alignment horizontal="center" vertical="center"/>
    </xf>
    <xf numFmtId="0" fontId="22" fillId="2" borderId="2" xfId="9" applyFont="1" applyFill="1" applyBorder="1" applyAlignment="1">
      <alignment horizontal="left" vertical="center" indent="3"/>
    </xf>
    <xf numFmtId="0" fontId="27" fillId="2" borderId="11" xfId="9" applyFont="1" applyFill="1" applyBorder="1" applyAlignment="1">
      <alignment vertical="center"/>
    </xf>
    <xf numFmtId="168" fontId="27" fillId="2" borderId="6" xfId="10" applyNumberFormat="1" applyFont="1" applyFill="1" applyBorder="1" applyAlignment="1" applyProtection="1">
      <alignment vertical="center"/>
    </xf>
    <xf numFmtId="168" fontId="27" fillId="2" borderId="11" xfId="10" applyNumberFormat="1" applyFont="1" applyFill="1" applyBorder="1" applyAlignment="1" applyProtection="1">
      <alignment vertical="center"/>
    </xf>
    <xf numFmtId="168" fontId="32" fillId="5" borderId="6" xfId="10" applyNumberFormat="1" applyFont="1" applyFill="1" applyBorder="1" applyAlignment="1" applyProtection="1">
      <alignment vertical="center"/>
    </xf>
    <xf numFmtId="0" fontId="27" fillId="2" borderId="2" xfId="9" applyFont="1" applyFill="1" applyBorder="1" applyAlignment="1">
      <alignment vertical="center"/>
    </xf>
    <xf numFmtId="0" fontId="27" fillId="2" borderId="4" xfId="9" applyFont="1" applyFill="1" applyBorder="1" applyAlignment="1">
      <alignment vertical="center"/>
    </xf>
    <xf numFmtId="0" fontId="27" fillId="2" borderId="13" xfId="9" applyFont="1" applyFill="1" applyBorder="1" applyAlignment="1">
      <alignment vertical="center"/>
    </xf>
    <xf numFmtId="0" fontId="30" fillId="2" borderId="11" xfId="9" applyFont="1" applyFill="1" applyBorder="1" applyAlignment="1">
      <alignment vertical="center"/>
    </xf>
    <xf numFmtId="168" fontId="30" fillId="2" borderId="11" xfId="10" applyNumberFormat="1" applyFont="1" applyFill="1" applyBorder="1" applyAlignment="1" applyProtection="1">
      <alignment vertical="center"/>
    </xf>
    <xf numFmtId="168" fontId="27" fillId="2" borderId="0" xfId="10" applyNumberFormat="1" applyFont="1" applyFill="1" applyBorder="1" applyAlignment="1" applyProtection="1">
      <alignment vertical="center"/>
    </xf>
    <xf numFmtId="168" fontId="33" fillId="0" borderId="0" xfId="10" applyNumberFormat="1" applyFont="1" applyFill="1" applyBorder="1" applyAlignment="1" applyProtection="1">
      <alignment horizontal="center" vertical="center" wrapText="1"/>
    </xf>
    <xf numFmtId="168" fontId="30" fillId="2" borderId="0" xfId="10" applyNumberFormat="1" applyFont="1" applyFill="1" applyBorder="1" applyAlignment="1" applyProtection="1">
      <alignment vertical="center"/>
    </xf>
    <xf numFmtId="168" fontId="33" fillId="2" borderId="0" xfId="10" applyNumberFormat="1" applyFont="1" applyFill="1" applyBorder="1" applyAlignment="1" applyProtection="1">
      <alignment horizontal="center" vertical="center" wrapText="1"/>
    </xf>
    <xf numFmtId="0" fontId="22" fillId="2" borderId="0" xfId="9" applyFont="1" applyFill="1" applyAlignment="1">
      <alignment vertical="center"/>
    </xf>
    <xf numFmtId="0" fontId="21" fillId="2" borderId="0" xfId="9" applyFont="1" applyFill="1" applyAlignment="1">
      <alignment horizontal="centerContinuous" vertical="top"/>
    </xf>
    <xf numFmtId="0" fontId="22" fillId="2" borderId="0" xfId="9" applyFont="1" applyFill="1" applyAlignment="1">
      <alignment vertical="top"/>
    </xf>
    <xf numFmtId="0" fontId="22" fillId="2" borderId="0" xfId="9" applyFont="1" applyFill="1" applyAlignment="1">
      <alignment horizontal="center" vertical="center"/>
    </xf>
    <xf numFmtId="0" fontId="27" fillId="2" borderId="3" xfId="9" applyFont="1" applyFill="1" applyBorder="1" applyAlignment="1">
      <alignment horizontal="left" vertical="center" indent="1"/>
    </xf>
    <xf numFmtId="0" fontId="27" fillId="2" borderId="13" xfId="9" applyFont="1" applyFill="1" applyBorder="1" applyAlignment="1">
      <alignment horizontal="left" vertical="center" indent="1"/>
    </xf>
    <xf numFmtId="0" fontId="30" fillId="2" borderId="3" xfId="9" applyFont="1" applyFill="1" applyBorder="1" applyAlignment="1">
      <alignment vertical="center"/>
    </xf>
    <xf numFmtId="0" fontId="35" fillId="2" borderId="2" xfId="9" applyFont="1" applyFill="1" applyBorder="1" applyAlignment="1">
      <alignment horizontal="left" vertical="center" indent="1"/>
    </xf>
    <xf numFmtId="14" fontId="35" fillId="2" borderId="3" xfId="9" applyNumberFormat="1" applyFont="1" applyFill="1" applyBorder="1" applyAlignment="1">
      <alignment vertical="center"/>
    </xf>
    <xf numFmtId="14" fontId="35" fillId="2" borderId="2" xfId="9" applyNumberFormat="1" applyFont="1" applyFill="1" applyBorder="1" applyAlignment="1">
      <alignment vertical="center"/>
    </xf>
    <xf numFmtId="0" fontId="22" fillId="2" borderId="11" xfId="9" applyFont="1" applyFill="1" applyBorder="1" applyAlignment="1">
      <alignment horizontal="left" vertical="center" indent="1"/>
    </xf>
    <xf numFmtId="0" fontId="35" fillId="2" borderId="3" xfId="9" applyFont="1" applyFill="1" applyBorder="1" applyAlignment="1">
      <alignment horizontal="left" vertical="center" indent="1"/>
    </xf>
    <xf numFmtId="0" fontId="21" fillId="2" borderId="3" xfId="9" applyFont="1" applyFill="1" applyBorder="1" applyAlignment="1">
      <alignment vertical="center"/>
    </xf>
    <xf numFmtId="0" fontId="21" fillId="2" borderId="11" xfId="9" applyFont="1" applyFill="1" applyBorder="1" applyAlignment="1">
      <alignment vertical="center"/>
    </xf>
    <xf numFmtId="0" fontId="30" fillId="2" borderId="0" xfId="9" applyFont="1" applyFill="1" applyAlignment="1">
      <alignment horizontal="center" vertical="center"/>
    </xf>
    <xf numFmtId="0" fontId="21" fillId="2" borderId="13" xfId="9" applyFont="1" applyFill="1" applyBorder="1" applyAlignment="1">
      <alignment vertical="center"/>
    </xf>
    <xf numFmtId="0" fontId="22" fillId="2" borderId="3" xfId="9" applyFont="1" applyFill="1" applyBorder="1" applyAlignment="1">
      <alignment horizontal="left" vertical="center"/>
    </xf>
    <xf numFmtId="0" fontId="22" fillId="2" borderId="11" xfId="9" applyFont="1" applyFill="1" applyBorder="1" applyAlignment="1">
      <alignment horizontal="center" vertical="center"/>
    </xf>
    <xf numFmtId="0" fontId="21" fillId="2" borderId="0" xfId="9" applyFont="1" applyFill="1" applyAlignment="1">
      <alignment vertical="center"/>
    </xf>
    <xf numFmtId="0" fontId="22" fillId="2" borderId="0" xfId="9" applyFont="1" applyFill="1" applyAlignment="1">
      <alignment horizontal="left" vertical="center"/>
    </xf>
    <xf numFmtId="0" fontId="21" fillId="2" borderId="17" xfId="9" applyFont="1" applyFill="1" applyBorder="1" applyAlignment="1">
      <alignment vertical="center"/>
    </xf>
    <xf numFmtId="0" fontId="22" fillId="2" borderId="2" xfId="9" applyFont="1" applyFill="1" applyBorder="1" applyAlignment="1">
      <alignment vertical="center"/>
    </xf>
    <xf numFmtId="0" fontId="21" fillId="2" borderId="0" xfId="9" applyFont="1" applyFill="1" applyAlignment="1">
      <alignment horizontal="left" vertical="center"/>
    </xf>
    <xf numFmtId="0" fontId="22" fillId="2" borderId="0" xfId="9" applyFont="1" applyFill="1" applyAlignment="1">
      <alignment horizontal="right" vertical="center"/>
    </xf>
    <xf numFmtId="0" fontId="22" fillId="2" borderId="0" xfId="9" applyFont="1" applyFill="1" applyAlignment="1">
      <alignment horizontal="left" vertical="center" indent="1"/>
    </xf>
    <xf numFmtId="0" fontId="21" fillId="2" borderId="0" xfId="9" applyFont="1" applyFill="1" applyAlignment="1">
      <alignment horizontal="centerContinuous" vertical="center" wrapText="1"/>
    </xf>
    <xf numFmtId="0" fontId="34" fillId="2" borderId="0" xfId="9" applyFont="1" applyFill="1" applyAlignment="1">
      <alignment horizontal="center" vertical="center"/>
    </xf>
    <xf numFmtId="0" fontId="21" fillId="2" borderId="0" xfId="9" applyFont="1" applyFill="1" applyAlignment="1">
      <alignment horizontal="left" vertical="center" indent="13"/>
    </xf>
    <xf numFmtId="0" fontId="22" fillId="2" borderId="0" xfId="9" applyFont="1" applyFill="1" applyAlignment="1">
      <alignment horizontal="left" vertical="center" indent="11"/>
    </xf>
    <xf numFmtId="0" fontId="22" fillId="2" borderId="0" xfId="9" applyFont="1" applyFill="1" applyAlignment="1">
      <alignment horizontal="left" vertical="center" indent="3"/>
    </xf>
    <xf numFmtId="0" fontId="24" fillId="2" borderId="0" xfId="9" applyFont="1" applyFill="1" applyAlignment="1">
      <alignment horizontal="right" vertical="center"/>
    </xf>
    <xf numFmtId="0" fontId="3" fillId="2" borderId="0" xfId="7" applyFont="1" applyFill="1"/>
    <xf numFmtId="3" fontId="4" fillId="2" borderId="6" xfId="7" applyNumberFormat="1" applyFill="1" applyBorder="1" applyAlignment="1">
      <alignment vertical="center"/>
    </xf>
    <xf numFmtId="0" fontId="10" fillId="2" borderId="0" xfId="1" applyFont="1" applyFill="1" applyProtection="1">
      <protection locked="0"/>
    </xf>
    <xf numFmtId="0" fontId="2" fillId="2" borderId="6" xfId="7" applyFont="1" applyFill="1" applyBorder="1" applyAlignment="1">
      <alignment vertical="center"/>
    </xf>
    <xf numFmtId="0" fontId="7" fillId="2" borderId="0" xfId="1" applyFont="1" applyFill="1" applyAlignment="1">
      <alignment horizontal="center" vertical="center"/>
    </xf>
    <xf numFmtId="0" fontId="1" fillId="2" borderId="15" xfId="7" applyFont="1" applyFill="1" applyBorder="1"/>
    <xf numFmtId="0" fontId="7" fillId="2" borderId="0" xfId="1" applyFont="1" applyFill="1" applyAlignment="1" applyProtection="1">
      <alignment horizontal="left"/>
      <protection locked="0"/>
    </xf>
    <xf numFmtId="0" fontId="0" fillId="2" borderId="1" xfId="1" applyFont="1" applyFill="1" applyBorder="1" applyAlignment="1">
      <alignment horizontal="center" vertical="center"/>
    </xf>
    <xf numFmtId="0" fontId="0" fillId="2" borderId="12" xfId="1" applyFont="1" applyFill="1" applyBorder="1" applyAlignment="1">
      <alignment horizontal="center" vertical="center"/>
    </xf>
    <xf numFmtId="0" fontId="0" fillId="2" borderId="5" xfId="1" applyFont="1" applyFill="1" applyBorder="1" applyAlignment="1">
      <alignment horizontal="center" vertical="center"/>
    </xf>
    <xf numFmtId="0" fontId="0" fillId="2" borderId="1" xfId="1" applyFont="1" applyFill="1" applyBorder="1" applyAlignment="1" applyProtection="1">
      <alignment horizontal="center" vertical="center" wrapText="1"/>
      <protection locked="0"/>
    </xf>
    <xf numFmtId="0" fontId="0" fillId="2" borderId="12" xfId="1" applyFont="1" applyFill="1" applyBorder="1" applyAlignment="1" applyProtection="1">
      <alignment horizontal="center" vertical="center" wrapText="1"/>
      <protection locked="0"/>
    </xf>
    <xf numFmtId="0" fontId="0" fillId="2" borderId="5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5" xfId="1" applyFont="1" applyFill="1" applyBorder="1" applyAlignment="1" applyProtection="1">
      <alignment horizontal="center" vertical="center" wrapText="1"/>
      <protection locked="0"/>
    </xf>
    <xf numFmtId="0" fontId="6" fillId="2" borderId="1" xfId="1" applyFont="1" applyFill="1" applyBorder="1" applyAlignment="1" applyProtection="1">
      <alignment horizontal="center" wrapText="1"/>
      <protection locked="0"/>
    </xf>
    <xf numFmtId="0" fontId="6" fillId="2" borderId="12" xfId="1" applyFont="1" applyFill="1" applyBorder="1" applyAlignment="1" applyProtection="1">
      <alignment horizontal="center" wrapText="1"/>
      <protection locked="0"/>
    </xf>
    <xf numFmtId="0" fontId="6" fillId="2" borderId="5" xfId="1" applyFont="1" applyFill="1" applyBorder="1" applyAlignment="1" applyProtection="1">
      <alignment horizontal="center" wrapText="1"/>
      <protection locked="0"/>
    </xf>
    <xf numFmtId="0" fontId="0" fillId="2" borderId="1" xfId="1" applyFont="1" applyFill="1" applyBorder="1" applyAlignment="1">
      <alignment horizontal="center" vertical="center" wrapText="1"/>
    </xf>
    <xf numFmtId="0" fontId="0" fillId="2" borderId="12" xfId="1" applyFont="1" applyFill="1" applyBorder="1" applyAlignment="1">
      <alignment horizontal="center" vertical="center" wrapText="1"/>
    </xf>
    <xf numFmtId="0" fontId="0" fillId="2" borderId="5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0" fontId="7" fillId="2" borderId="1" xfId="1" applyFont="1" applyFill="1" applyBorder="1" applyAlignment="1">
      <alignment horizontal="left" vertical="center" wrapText="1"/>
    </xf>
    <xf numFmtId="0" fontId="7" fillId="2" borderId="5" xfId="1" applyFont="1" applyFill="1" applyBorder="1" applyAlignment="1">
      <alignment horizontal="left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2" fillId="2" borderId="4" xfId="7" applyFont="1" applyFill="1" applyBorder="1" applyAlignment="1">
      <alignment horizontal="right"/>
    </xf>
    <xf numFmtId="0" fontId="4" fillId="2" borderId="13" xfId="7" applyFill="1" applyBorder="1" applyAlignment="1">
      <alignment horizontal="right"/>
    </xf>
    <xf numFmtId="0" fontId="4" fillId="2" borderId="14" xfId="7" applyFill="1" applyBorder="1" applyAlignment="1">
      <alignment horizontal="right"/>
    </xf>
    <xf numFmtId="0" fontId="4" fillId="2" borderId="4" xfId="7" applyFill="1" applyBorder="1" applyAlignment="1">
      <alignment horizontal="right"/>
    </xf>
    <xf numFmtId="0" fontId="2" fillId="2" borderId="15" xfId="7" applyFont="1" applyFill="1" applyBorder="1" applyAlignment="1">
      <alignment horizontal="center"/>
    </xf>
    <xf numFmtId="0" fontId="4" fillId="2" borderId="0" xfId="7" applyFill="1" applyAlignment="1">
      <alignment horizontal="center"/>
    </xf>
    <xf numFmtId="0" fontId="4" fillId="2" borderId="16" xfId="7" applyFill="1" applyBorder="1" applyAlignment="1">
      <alignment horizontal="center"/>
    </xf>
    <xf numFmtId="0" fontId="3" fillId="2" borderId="4" xfId="7" applyFont="1" applyFill="1" applyBorder="1" applyAlignment="1">
      <alignment horizontal="right"/>
    </xf>
    <xf numFmtId="0" fontId="27" fillId="2" borderId="2" xfId="9" applyFont="1" applyFill="1" applyBorder="1" applyAlignment="1">
      <alignment horizontal="center" vertical="center"/>
    </xf>
    <xf numFmtId="0" fontId="27" fillId="2" borderId="11" xfId="9" applyFont="1" applyFill="1" applyBorder="1" applyAlignment="1">
      <alignment horizontal="center" vertical="center"/>
    </xf>
    <xf numFmtId="0" fontId="17" fillId="2" borderId="0" xfId="9" applyFont="1" applyFill="1" applyAlignment="1">
      <alignment horizontal="center" wrapText="1"/>
    </xf>
    <xf numFmtId="0" fontId="28" fillId="2" borderId="0" xfId="9" applyFont="1" applyFill="1" applyAlignment="1">
      <alignment horizontal="center" wrapText="1"/>
    </xf>
    <xf numFmtId="0" fontId="29" fillId="2" borderId="0" xfId="9" applyFont="1" applyFill="1" applyAlignment="1">
      <alignment horizontal="center" vertical="center"/>
    </xf>
    <xf numFmtId="0" fontId="31" fillId="2" borderId="0" xfId="9" applyFont="1" applyFill="1" applyAlignment="1">
      <alignment horizontal="center" vertical="center"/>
    </xf>
    <xf numFmtId="0" fontId="27" fillId="2" borderId="2" xfId="9" applyFont="1" applyFill="1" applyBorder="1" applyAlignment="1">
      <alignment horizontal="center" vertical="center" wrapText="1"/>
    </xf>
    <xf numFmtId="0" fontId="27" fillId="2" borderId="11" xfId="9" applyFont="1" applyFill="1" applyBorder="1" applyAlignment="1">
      <alignment horizontal="center" vertical="center" wrapText="1"/>
    </xf>
    <xf numFmtId="0" fontId="27" fillId="2" borderId="2" xfId="9" applyFont="1" applyFill="1" applyBorder="1" applyAlignment="1">
      <alignment horizontal="left" vertical="top" wrapText="1"/>
    </xf>
    <xf numFmtId="0" fontId="27" fillId="2" borderId="11" xfId="9" applyFont="1" applyFill="1" applyBorder="1" applyAlignment="1">
      <alignment horizontal="left" vertical="top"/>
    </xf>
    <xf numFmtId="0" fontId="27" fillId="2" borderId="2" xfId="9" applyFont="1" applyFill="1" applyBorder="1" applyAlignment="1">
      <alignment horizontal="left" vertical="center"/>
    </xf>
    <xf numFmtId="0" fontId="27" fillId="2" borderId="11" xfId="9" applyFont="1" applyFill="1" applyBorder="1" applyAlignment="1">
      <alignment horizontal="left" vertical="center"/>
    </xf>
    <xf numFmtId="0" fontId="27" fillId="2" borderId="2" xfId="9" applyFont="1" applyFill="1" applyBorder="1" applyAlignment="1">
      <alignment horizontal="center"/>
    </xf>
    <xf numFmtId="0" fontId="27" fillId="2" borderId="11" xfId="9" applyFont="1" applyFill="1" applyBorder="1" applyAlignment="1">
      <alignment horizontal="center"/>
    </xf>
    <xf numFmtId="0" fontId="21" fillId="2" borderId="0" xfId="9" applyFont="1" applyFill="1" applyAlignment="1">
      <alignment horizontal="center" vertical="center" wrapText="1"/>
    </xf>
    <xf numFmtId="0" fontId="22" fillId="2" borderId="0" xfId="9" applyFont="1" applyFill="1" applyAlignment="1">
      <alignment horizontal="center" vertical="center"/>
    </xf>
    <xf numFmtId="0" fontId="34" fillId="2" borderId="20" xfId="9" applyFont="1" applyFill="1" applyBorder="1" applyAlignment="1">
      <alignment horizontal="center" vertical="center"/>
    </xf>
    <xf numFmtId="0" fontId="22" fillId="2" borderId="4" xfId="9" applyFont="1" applyFill="1" applyBorder="1" applyAlignment="1">
      <alignment horizontal="left" vertical="center"/>
    </xf>
    <xf numFmtId="0" fontId="22" fillId="2" borderId="13" xfId="9" applyFont="1" applyFill="1" applyBorder="1" applyAlignment="1">
      <alignment horizontal="left" vertical="center"/>
    </xf>
    <xf numFmtId="0" fontId="22" fillId="2" borderId="2" xfId="9" applyFont="1" applyFill="1" applyBorder="1" applyAlignment="1">
      <alignment horizontal="left" vertical="center"/>
    </xf>
    <xf numFmtId="0" fontId="22" fillId="2" borderId="3" xfId="9" applyFont="1" applyFill="1" applyBorder="1" applyAlignment="1">
      <alignment horizontal="left" vertical="center"/>
    </xf>
    <xf numFmtId="0" fontId="22" fillId="2" borderId="0" xfId="9" applyFont="1" applyFill="1" applyAlignment="1">
      <alignment horizontal="center"/>
    </xf>
    <xf numFmtId="0" fontId="34" fillId="2" borderId="21" xfId="9" applyFont="1" applyFill="1" applyBorder="1" applyAlignment="1">
      <alignment horizontal="center" vertical="center"/>
    </xf>
    <xf numFmtId="0" fontId="21" fillId="2" borderId="0" xfId="9" applyFont="1" applyFill="1" applyAlignment="1">
      <alignment horizontal="center" vertical="center"/>
    </xf>
    <xf numFmtId="0" fontId="22" fillId="2" borderId="0" xfId="4" applyFont="1" applyFill="1" applyAlignment="1">
      <alignment horizontal="center"/>
    </xf>
    <xf numFmtId="0" fontId="22" fillId="2" borderId="2" xfId="4" applyFont="1" applyFill="1" applyBorder="1" applyAlignment="1" applyProtection="1">
      <alignment horizontal="left" vertical="center"/>
      <protection locked="0"/>
    </xf>
    <xf numFmtId="0" fontId="22" fillId="2" borderId="11" xfId="4" applyFont="1" applyFill="1" applyBorder="1" applyAlignment="1" applyProtection="1">
      <alignment horizontal="left" vertical="center"/>
      <protection locked="0"/>
    </xf>
    <xf numFmtId="0" fontId="23" fillId="2" borderId="0" xfId="4" applyFont="1" applyFill="1" applyAlignment="1">
      <alignment horizontal="center"/>
    </xf>
    <xf numFmtId="0" fontId="21" fillId="2" borderId="2" xfId="4" applyFont="1" applyFill="1" applyBorder="1" applyAlignment="1">
      <alignment horizontal="center" vertical="center"/>
    </xf>
    <xf numFmtId="0" fontId="21" fillId="2" borderId="11" xfId="4" applyFont="1" applyFill="1" applyBorder="1" applyAlignment="1">
      <alignment horizontal="center" vertical="center"/>
    </xf>
    <xf numFmtId="0" fontId="17" fillId="2" borderId="2" xfId="4" applyFont="1" applyFill="1" applyBorder="1" applyAlignment="1">
      <alignment horizontal="center"/>
    </xf>
    <xf numFmtId="0" fontId="17" fillId="2" borderId="3" xfId="4" applyFont="1" applyFill="1" applyBorder="1" applyAlignment="1">
      <alignment horizontal="center"/>
    </xf>
    <xf numFmtId="0" fontId="17" fillId="2" borderId="11" xfId="4" applyFont="1" applyFill="1" applyBorder="1" applyAlignment="1">
      <alignment horizontal="center"/>
    </xf>
    <xf numFmtId="0" fontId="20" fillId="2" borderId="13" xfId="4" applyFont="1" applyFill="1" applyBorder="1" applyAlignment="1">
      <alignment horizontal="center"/>
    </xf>
    <xf numFmtId="0" fontId="5" fillId="2" borderId="2" xfId="4" applyFill="1" applyBorder="1" applyAlignment="1">
      <alignment horizontal="center"/>
    </xf>
    <xf numFmtId="0" fontId="5" fillId="2" borderId="3" xfId="4" applyFill="1" applyBorder="1" applyAlignment="1">
      <alignment horizontal="center"/>
    </xf>
    <xf numFmtId="0" fontId="5" fillId="2" borderId="11" xfId="4" applyFill="1" applyBorder="1" applyAlignment="1">
      <alignment horizontal="center"/>
    </xf>
  </cellXfs>
  <cellStyles count="11">
    <cellStyle name="Milliers 2" xfId="2" xr:uid="{4D8067D6-8C3A-B540-B1CB-4A25A900C86B}"/>
    <cellStyle name="Milliers 2 2" xfId="3" xr:uid="{09B8CF19-E669-1F43-A45C-1EACCB86EA4E}"/>
    <cellStyle name="Milliers 3" xfId="5" xr:uid="{EB76CF05-68DF-47A5-ADF5-91BBBEFE9FBD}"/>
    <cellStyle name="Milliers 4" xfId="8" xr:uid="{E9637E9B-D7F6-4102-A9F2-149097689F27}"/>
    <cellStyle name="Milliers 5" xfId="10" xr:uid="{733DEF36-14F4-4212-BEC0-21453954CB24}"/>
    <cellStyle name="Normal" xfId="0" builtinId="0"/>
    <cellStyle name="Normal 2" xfId="1" xr:uid="{D999C0BF-B49B-BE4D-85F6-5D7299B011D5}"/>
    <cellStyle name="Normal 3" xfId="4" xr:uid="{9789D3BA-D6FA-49A1-9A38-16B282434FC0}"/>
    <cellStyle name="Normal 4" xfId="6" xr:uid="{EACA7D44-B207-4BD8-858C-51FFB28104F0}"/>
    <cellStyle name="Normal 4 2" xfId="9" xr:uid="{AD62D68E-B36A-4D64-9C3B-14A894A61A19}"/>
    <cellStyle name="Normal 5" xfId="7" xr:uid="{5A891178-59A1-430B-B9C1-7B8CB97FBE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456755</xdr:colOff>
      <xdr:row>0</xdr:row>
      <xdr:rowOff>89122</xdr:rowOff>
    </xdr:from>
    <xdr:to>
      <xdr:col>9</xdr:col>
      <xdr:colOff>1359122</xdr:colOff>
      <xdr:row>4</xdr:row>
      <xdr:rowOff>100263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ADBE1E9-1EBF-4A99-BC24-C673A8A251D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66355" y="89122"/>
          <a:ext cx="902367" cy="10842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456755</xdr:colOff>
      <xdr:row>0</xdr:row>
      <xdr:rowOff>89122</xdr:rowOff>
    </xdr:from>
    <xdr:to>
      <xdr:col>9</xdr:col>
      <xdr:colOff>1359122</xdr:colOff>
      <xdr:row>4</xdr:row>
      <xdr:rowOff>100263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EECB785-2D9B-484E-8503-20868F9EF32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4555" y="89122"/>
          <a:ext cx="902367" cy="10842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456755</xdr:colOff>
      <xdr:row>0</xdr:row>
      <xdr:rowOff>89122</xdr:rowOff>
    </xdr:from>
    <xdr:to>
      <xdr:col>12</xdr:col>
      <xdr:colOff>1359122</xdr:colOff>
      <xdr:row>4</xdr:row>
      <xdr:rowOff>100263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7C4A7B6-57DC-421D-B1B3-B537B14D2D1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4555" y="89122"/>
          <a:ext cx="902367" cy="10842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456755</xdr:colOff>
      <xdr:row>0</xdr:row>
      <xdr:rowOff>89122</xdr:rowOff>
    </xdr:from>
    <xdr:to>
      <xdr:col>12</xdr:col>
      <xdr:colOff>1359122</xdr:colOff>
      <xdr:row>4</xdr:row>
      <xdr:rowOff>100263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5356256-1319-492D-BCF8-4E7BCACC831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4555" y="89122"/>
          <a:ext cx="902367" cy="10842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456755</xdr:colOff>
      <xdr:row>0</xdr:row>
      <xdr:rowOff>89122</xdr:rowOff>
    </xdr:from>
    <xdr:to>
      <xdr:col>12</xdr:col>
      <xdr:colOff>1359122</xdr:colOff>
      <xdr:row>4</xdr:row>
      <xdr:rowOff>100263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81DCFF2-5DC8-4E12-9B24-835659E03C19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1053" y="89122"/>
          <a:ext cx="902367" cy="10806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720725</xdr:colOff>
      <xdr:row>50</xdr:row>
      <xdr:rowOff>19050</xdr:rowOff>
    </xdr:from>
    <xdr:to>
      <xdr:col>3</xdr:col>
      <xdr:colOff>165100</xdr:colOff>
      <xdr:row>50</xdr:row>
      <xdr:rowOff>209550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4417DC9-5E48-4A26-B0F0-C8A141C288A2}"/>
            </a:ext>
          </a:extLst>
        </xdr:cNvPr>
        <xdr:cNvSpPr/>
      </xdr:nvSpPr>
      <xdr:spPr>
        <a:xfrm>
          <a:off x="1774825" y="13042900"/>
          <a:ext cx="231775" cy="1905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2</xdr:col>
      <xdr:colOff>714375</xdr:colOff>
      <xdr:row>51</xdr:row>
      <xdr:rowOff>34925</xdr:rowOff>
    </xdr:from>
    <xdr:to>
      <xdr:col>3</xdr:col>
      <xdr:colOff>158750</xdr:colOff>
      <xdr:row>51</xdr:row>
      <xdr:rowOff>225425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281CBAC-8735-4EFF-BF4B-55BE83D8769F}"/>
            </a:ext>
          </a:extLst>
        </xdr:cNvPr>
        <xdr:cNvSpPr/>
      </xdr:nvSpPr>
      <xdr:spPr>
        <a:xfrm>
          <a:off x="1768475" y="13293725"/>
          <a:ext cx="231775" cy="1905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2</xdr:col>
      <xdr:colOff>714375</xdr:colOff>
      <xdr:row>52</xdr:row>
      <xdr:rowOff>0</xdr:rowOff>
    </xdr:from>
    <xdr:to>
      <xdr:col>3</xdr:col>
      <xdr:colOff>158750</xdr:colOff>
      <xdr:row>52</xdr:row>
      <xdr:rowOff>190500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4B590A3-6BDD-4850-A383-626FF65A7A74}"/>
            </a:ext>
          </a:extLst>
        </xdr:cNvPr>
        <xdr:cNvSpPr/>
      </xdr:nvSpPr>
      <xdr:spPr>
        <a:xfrm>
          <a:off x="1768475" y="13550900"/>
          <a:ext cx="231775" cy="1905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r-FR" sz="1100"/>
        </a:p>
      </xdr:txBody>
    </xdr:sp>
    <xdr:clientData/>
  </xdr:twoCellAnchor>
  <xdr:twoCellAnchor editAs="oneCell">
    <xdr:from>
      <xdr:col>2</xdr:col>
      <xdr:colOff>54430</xdr:colOff>
      <xdr:row>1</xdr:row>
      <xdr:rowOff>54447</xdr:rowOff>
    </xdr:from>
    <xdr:to>
      <xdr:col>4</xdr:col>
      <xdr:colOff>132332</xdr:colOff>
      <xdr:row>8</xdr:row>
      <xdr:rowOff>151058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23202515-CBA8-49BF-A005-DC47EFA8C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530" y="435447"/>
          <a:ext cx="1862252" cy="1982561"/>
        </a:xfrm>
        <a:prstGeom prst="rect">
          <a:avLst/>
        </a:prstGeom>
      </xdr:spPr>
    </xdr:pic>
    <xdr:clientData/>
  </xdr:twoCellAnchor>
  <xdr:twoCellAnchor editAs="oneCell">
    <xdr:from>
      <xdr:col>7</xdr:col>
      <xdr:colOff>693966</xdr:colOff>
      <xdr:row>1</xdr:row>
      <xdr:rowOff>244931</xdr:rowOff>
    </xdr:from>
    <xdr:to>
      <xdr:col>8</xdr:col>
      <xdr:colOff>1695645</xdr:colOff>
      <xdr:row>7</xdr:row>
      <xdr:rowOff>146735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D2911372-3C8B-4122-8FC9-6E1A0291A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1466" y="625931"/>
          <a:ext cx="2436779" cy="1590904"/>
        </a:xfrm>
        <a:prstGeom prst="rect">
          <a:avLst/>
        </a:prstGeom>
      </xdr:spPr>
    </xdr:pic>
    <xdr:clientData/>
  </xdr:twoCellAnchor>
  <xdr:twoCellAnchor>
    <xdr:from>
      <xdr:col>2</xdr:col>
      <xdr:colOff>721178</xdr:colOff>
      <xdr:row>53</xdr:row>
      <xdr:rowOff>13610</xdr:rowOff>
    </xdr:from>
    <xdr:to>
      <xdr:col>3</xdr:col>
      <xdr:colOff>163286</xdr:colOff>
      <xdr:row>53</xdr:row>
      <xdr:rowOff>204110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2085F6B-97B6-4B0E-913F-F6A2917DE144}"/>
            </a:ext>
          </a:extLst>
        </xdr:cNvPr>
        <xdr:cNvSpPr/>
      </xdr:nvSpPr>
      <xdr:spPr>
        <a:xfrm>
          <a:off x="1775278" y="13799460"/>
          <a:ext cx="229508" cy="1905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2</xdr:col>
      <xdr:colOff>721178</xdr:colOff>
      <xdr:row>49</xdr:row>
      <xdr:rowOff>27214</xdr:rowOff>
    </xdr:from>
    <xdr:to>
      <xdr:col>3</xdr:col>
      <xdr:colOff>163286</xdr:colOff>
      <xdr:row>49</xdr:row>
      <xdr:rowOff>217714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F790DC8-D455-4FC8-BA49-0E8F7D81127C}"/>
            </a:ext>
          </a:extLst>
        </xdr:cNvPr>
        <xdr:cNvSpPr/>
      </xdr:nvSpPr>
      <xdr:spPr>
        <a:xfrm>
          <a:off x="1775278" y="12816114"/>
          <a:ext cx="229508" cy="1905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3</xdr:col>
      <xdr:colOff>911676</xdr:colOff>
      <xdr:row>52</xdr:row>
      <xdr:rowOff>40825</xdr:rowOff>
    </xdr:from>
    <xdr:to>
      <xdr:col>4</xdr:col>
      <xdr:colOff>163286</xdr:colOff>
      <xdr:row>52</xdr:row>
      <xdr:rowOff>217714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F2DA304-AF28-42EE-B290-623EFCBEE19D}"/>
            </a:ext>
          </a:extLst>
        </xdr:cNvPr>
        <xdr:cNvSpPr/>
      </xdr:nvSpPr>
      <xdr:spPr>
        <a:xfrm>
          <a:off x="2753176" y="13591725"/>
          <a:ext cx="248560" cy="1768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r-F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47634</xdr:colOff>
      <xdr:row>1</xdr:row>
      <xdr:rowOff>47638</xdr:rowOff>
    </xdr:from>
    <xdr:to>
      <xdr:col>2</xdr:col>
      <xdr:colOff>1048553</xdr:colOff>
      <xdr:row>8</xdr:row>
      <xdr:rowOff>234963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D2E8EA9-5E79-4911-9932-405721281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34" y="238138"/>
          <a:ext cx="1772444" cy="20447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1651000</xdr:colOff>
      <xdr:row>2</xdr:row>
      <xdr:rowOff>0</xdr:rowOff>
    </xdr:from>
    <xdr:to>
      <xdr:col>12</xdr:col>
      <xdr:colOff>1106593</xdr:colOff>
      <xdr:row>8</xdr:row>
      <xdr:rowOff>50149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CE568A7-56B5-42E5-A4AC-07530FB26A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7590" t="41672" r="39414" b="37818"/>
        <a:stretch/>
      </xdr:blipFill>
      <xdr:spPr>
        <a:xfrm>
          <a:off x="16690975" y="381000"/>
          <a:ext cx="1941618" cy="17170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ERES\ANCIEN%20DOSSIER\AF\FACTURE%202024-2025\25%2006%2002_Navette%20Personne%20Ressour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ERES\ANCIEN%20DOSSIER\AF\FACTURE%202024-2025\25%2001%2008_Facture%20Loyer%20Gar&#231;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5%2002%2028_Formulaire%20Navette%20et%20Facture%20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"/>
      <sheetName val="paramètres"/>
      <sheetName val="Personne Ressource Juin(2)"/>
      <sheetName val="Personne Ressource Mai"/>
      <sheetName val="Personne R Mars"/>
      <sheetName val="Personne R Février"/>
      <sheetName val="Personne R Janvier"/>
      <sheetName val="3- Formulaire Paiement"/>
      <sheetName val="Procédures DRFME"/>
      <sheetName val="Astuce de calcul"/>
      <sheetName val="Liste déroulante"/>
      <sheetName val="Activité"/>
    </sheetNames>
    <sheetDataSet>
      <sheetData sheetId="0"/>
      <sheetData sheetId="1">
        <row r="4">
          <cell r="E4" t="str">
            <v>PAR : Parcours Réussite</v>
          </cell>
        </row>
        <row r="5">
          <cell r="E5" t="str">
            <v xml:space="preserve">PEX : Parcours Excellence </v>
          </cell>
        </row>
        <row r="6">
          <cell r="E6" t="str">
            <v>PEX: Parcours Excellence</v>
          </cell>
        </row>
        <row r="7">
          <cell r="E7" t="str">
            <v>Pôle Enseignement  : FIP</v>
          </cell>
        </row>
        <row r="8">
          <cell r="E8" t="str">
            <v>Pôle Enseignement  : Collège Privé</v>
          </cell>
        </row>
        <row r="9">
          <cell r="E9" t="str">
            <v>CEL - Finance : Administration et Finance</v>
          </cell>
        </row>
        <row r="10">
          <cell r="E10" t="str">
            <v>CEL - RH&amp;Admin : Ressources Humaines et Admin</v>
          </cell>
        </row>
        <row r="11">
          <cell r="E11" t="str">
            <v>CEL - PED : Pôle Education</v>
          </cell>
        </row>
        <row r="12">
          <cell r="E12" t="str">
            <v>DPR</v>
          </cell>
        </row>
        <row r="13">
          <cell r="E13" t="str">
            <v>Contrôleur de Gestion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"/>
      <sheetName val="paramètres"/>
      <sheetName val="Facture sans NIF  (6)"/>
      <sheetName val="Facture sans NIF  (5)"/>
      <sheetName val="Facture sans NIF  (4)"/>
      <sheetName val="Facture sans NIF  (3)"/>
      <sheetName val="Facture sans NIF  (2)"/>
      <sheetName val="1-Navette achat et autorisation"/>
      <sheetName val="2-Navette paiement périodique"/>
      <sheetName val="3- Formulaire Paiement"/>
      <sheetName val="4 -DRFMS"/>
      <sheetName val="5 -DRFME"/>
      <sheetName val="6 -NDF"/>
      <sheetName val="Facture avec NIF"/>
      <sheetName val="Personne Ressource"/>
      <sheetName val="Personne Ressource (2)"/>
      <sheetName val="Procédures DRFME"/>
      <sheetName val="Astuce de calcul"/>
      <sheetName val="Liste déroulante"/>
      <sheetName val="Activité"/>
    </sheetNames>
    <sheetDataSet>
      <sheetData sheetId="0"/>
      <sheetData sheetId="1">
        <row r="4">
          <cell r="E4" t="str">
            <v>PAR : Parcours Réussite</v>
          </cell>
        </row>
        <row r="5">
          <cell r="E5" t="str">
            <v xml:space="preserve">PEX : Parcours Excellence </v>
          </cell>
        </row>
        <row r="6">
          <cell r="E6" t="str">
            <v>PEX: Parcours Excellence</v>
          </cell>
        </row>
        <row r="7">
          <cell r="E7" t="str">
            <v>Pôle Enseignement  : FIP</v>
          </cell>
        </row>
        <row r="8">
          <cell r="E8" t="str">
            <v>Pôle Enseignement  : Collège Privé</v>
          </cell>
        </row>
        <row r="9">
          <cell r="E9" t="str">
            <v>CEL - Finance : Administration et Finance</v>
          </cell>
        </row>
        <row r="10">
          <cell r="E10" t="str">
            <v>CEL - RH&amp;Admin : Ressources Humaines et Admin</v>
          </cell>
        </row>
        <row r="11">
          <cell r="E11" t="str">
            <v>CEL - PED : Pôle Education</v>
          </cell>
        </row>
        <row r="12">
          <cell r="E12" t="str">
            <v>DPR</v>
          </cell>
        </row>
        <row r="13">
          <cell r="E13" t="str">
            <v>Contrôleur de Gestion</v>
          </cell>
        </row>
        <row r="14">
          <cell r="E14"/>
        </row>
        <row r="15">
          <cell r="E15"/>
        </row>
        <row r="16">
          <cell r="E16"/>
        </row>
        <row r="17">
          <cell r="E17"/>
        </row>
        <row r="18">
          <cell r="E18"/>
        </row>
        <row r="19">
          <cell r="E19"/>
        </row>
        <row r="20">
          <cell r="E20"/>
        </row>
        <row r="21">
          <cell r="E21"/>
        </row>
        <row r="22">
          <cell r="E22"/>
        </row>
        <row r="23">
          <cell r="E23"/>
        </row>
        <row r="24">
          <cell r="E24"/>
        </row>
        <row r="25">
          <cell r="E25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"/>
      <sheetName val="paramètres"/>
      <sheetName val="1-Navette achat et autorisation"/>
      <sheetName val="2-Navette paiement périodique"/>
      <sheetName val="3- Formulaire Paiement"/>
      <sheetName val="4 -DRFMS"/>
      <sheetName val="5 -DRFME"/>
      <sheetName val="6 -NDF"/>
      <sheetName val="Facture avec NIF"/>
      <sheetName val="Facture sans NIF "/>
      <sheetName val="Procédures DRFME"/>
      <sheetName val="Astuce de calcul"/>
      <sheetName val="Liste déroulante"/>
      <sheetName val="Activité"/>
    </sheetNames>
    <sheetDataSet>
      <sheetData sheetId="0"/>
      <sheetData sheetId="1">
        <row r="4">
          <cell r="E4" t="str">
            <v>PAR : Parcours Réussite</v>
          </cell>
        </row>
        <row r="5">
          <cell r="E5" t="str">
            <v xml:space="preserve">PEX : Parcours Excellence </v>
          </cell>
        </row>
        <row r="6">
          <cell r="E6" t="str">
            <v>Pôle Enseignement  : FIP</v>
          </cell>
        </row>
        <row r="7">
          <cell r="E7" t="str">
            <v>Pôle Enseignement  : Collège Privé</v>
          </cell>
        </row>
        <row r="8">
          <cell r="E8" t="str">
            <v>CEL - Finances : Finances</v>
          </cell>
        </row>
        <row r="9">
          <cell r="E9" t="str">
            <v>CEL - RH : Ressources Humaines</v>
          </cell>
        </row>
        <row r="10">
          <cell r="E10" t="str">
            <v>CEL - AL : Administration et Logistique</v>
          </cell>
        </row>
        <row r="11">
          <cell r="E11" t="str">
            <v>CEL - PED : Pôle Education</v>
          </cell>
        </row>
        <row r="12">
          <cell r="E12" t="str">
            <v>DPR</v>
          </cell>
        </row>
        <row r="13">
          <cell r="E13" t="str">
            <v>Contrôleur de Gestion</v>
          </cell>
        </row>
        <row r="14">
          <cell r="E14"/>
        </row>
        <row r="15">
          <cell r="E15"/>
        </row>
        <row r="16">
          <cell r="E16"/>
        </row>
        <row r="17">
          <cell r="E17"/>
        </row>
        <row r="18">
          <cell r="E18"/>
        </row>
        <row r="19">
          <cell r="E19"/>
        </row>
        <row r="20">
          <cell r="E20"/>
        </row>
        <row r="21">
          <cell r="E21"/>
        </row>
        <row r="22">
          <cell r="E22"/>
        </row>
        <row r="23">
          <cell r="E23"/>
        </row>
        <row r="24">
          <cell r="E24"/>
        </row>
        <row r="25">
          <cell r="E25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5C7B-69AB-48F3-9613-7CC3EF09B9D4}">
  <dimension ref="A1:L34"/>
  <sheetViews>
    <sheetView tabSelected="1" view="pageBreakPreview" topLeftCell="A14" zoomScale="60" zoomScaleNormal="100" zoomScalePageLayoutView="70" workbookViewId="0">
      <selection activeCell="F30" sqref="F30"/>
    </sheetView>
  </sheetViews>
  <sheetFormatPr baseColWidth="10" defaultColWidth="11" defaultRowHeight="15.5"/>
  <cols>
    <col min="1" max="1" width="39.58203125" style="1" customWidth="1"/>
    <col min="2" max="2" width="14.75" style="2" customWidth="1"/>
    <col min="3" max="3" width="8.08203125" style="2" customWidth="1"/>
    <col min="4" max="4" width="10.33203125" style="2" customWidth="1"/>
    <col min="5" max="5" width="8.58203125" style="2" customWidth="1"/>
    <col min="6" max="6" width="20.08203125" style="2" customWidth="1"/>
    <col min="7" max="7" width="31.08203125" style="2" customWidth="1"/>
    <col min="8" max="8" width="24.08203125" style="1" customWidth="1"/>
    <col min="9" max="9" width="18.08203125" style="1" customWidth="1"/>
    <col min="10" max="10" width="20.33203125" style="1" customWidth="1"/>
    <col min="11" max="16384" width="11" style="4"/>
  </cols>
  <sheetData>
    <row r="1" spans="1:11">
      <c r="C1" s="3"/>
      <c r="K1" s="1"/>
    </row>
    <row r="2" spans="1:11" ht="23.25" customHeight="1">
      <c r="A2" s="5" t="s">
        <v>0</v>
      </c>
      <c r="B2" s="225" t="s">
        <v>1</v>
      </c>
      <c r="C2" s="3"/>
      <c r="K2" s="1"/>
    </row>
    <row r="3" spans="1:11" ht="23.25" customHeight="1">
      <c r="A3" s="5" t="s">
        <v>217</v>
      </c>
      <c r="B3" s="7"/>
      <c r="D3" s="36" t="s">
        <v>29</v>
      </c>
      <c r="F3" s="8"/>
      <c r="K3" s="1"/>
    </row>
    <row r="4" spans="1:11" ht="23.25" customHeight="1">
      <c r="A4" s="5" t="s">
        <v>216</v>
      </c>
      <c r="B4" s="7"/>
      <c r="D4" s="9"/>
      <c r="E4" s="9"/>
      <c r="F4" s="9"/>
      <c r="K4" s="1"/>
    </row>
    <row r="5" spans="1:11" ht="23.25" customHeight="1">
      <c r="A5" s="5" t="s">
        <v>30</v>
      </c>
      <c r="B5" s="247"/>
      <c r="C5" s="247"/>
      <c r="D5" s="9"/>
      <c r="E5" s="9"/>
      <c r="F5" s="9"/>
      <c r="K5" s="1"/>
    </row>
    <row r="6" spans="1:11" ht="23.25" customHeight="1">
      <c r="A6" s="5"/>
      <c r="B6" s="7"/>
      <c r="C6" s="8"/>
      <c r="D6" s="8"/>
      <c r="E6" s="8"/>
      <c r="F6" s="8"/>
      <c r="K6" s="1"/>
    </row>
    <row r="7" spans="1:11">
      <c r="A7" s="10"/>
      <c r="B7" s="11"/>
      <c r="C7" s="8"/>
      <c r="D7" s="8"/>
      <c r="E7" s="8"/>
      <c r="F7" s="8"/>
      <c r="K7" s="1"/>
    </row>
    <row r="8" spans="1:11" ht="15.75" customHeight="1">
      <c r="A8" s="248" t="s">
        <v>2</v>
      </c>
      <c r="B8" s="243" t="s">
        <v>3</v>
      </c>
      <c r="C8" s="243" t="s">
        <v>4</v>
      </c>
      <c r="D8" s="243" t="s">
        <v>5</v>
      </c>
      <c r="E8" s="243" t="s">
        <v>26</v>
      </c>
      <c r="F8" s="243" t="s">
        <v>209</v>
      </c>
      <c r="G8" s="243" t="s">
        <v>8</v>
      </c>
      <c r="H8" s="245" t="s">
        <v>9</v>
      </c>
      <c r="I8" s="245" t="s">
        <v>10</v>
      </c>
      <c r="J8" s="242" t="s">
        <v>11</v>
      </c>
      <c r="K8" s="1"/>
    </row>
    <row r="9" spans="1:11" ht="29.25" customHeight="1">
      <c r="A9" s="249"/>
      <c r="B9" s="244"/>
      <c r="C9" s="244"/>
      <c r="D9" s="244"/>
      <c r="E9" s="244"/>
      <c r="F9" s="244"/>
      <c r="G9" s="244"/>
      <c r="H9" s="246"/>
      <c r="I9" s="246"/>
      <c r="J9" s="242"/>
      <c r="K9" s="1"/>
    </row>
    <row r="10" spans="1:11" ht="29.5" customHeight="1">
      <c r="A10" s="239" t="s">
        <v>38</v>
      </c>
      <c r="B10" s="13" t="s">
        <v>18</v>
      </c>
      <c r="C10" s="14" t="s">
        <v>22</v>
      </c>
      <c r="D10" s="15">
        <v>6</v>
      </c>
      <c r="E10" s="15">
        <v>6000</v>
      </c>
      <c r="F10" s="16">
        <f>D10*E10</f>
        <v>36000</v>
      </c>
      <c r="G10" s="231" t="s">
        <v>37</v>
      </c>
      <c r="H10" s="231" t="s">
        <v>32</v>
      </c>
      <c r="I10" s="236"/>
      <c r="J10" s="236"/>
      <c r="K10" s="18"/>
    </row>
    <row r="11" spans="1:11" ht="29.5" customHeight="1">
      <c r="A11" s="240"/>
      <c r="B11" s="13" t="s">
        <v>18</v>
      </c>
      <c r="C11" s="19" t="s">
        <v>23</v>
      </c>
      <c r="D11" s="20">
        <v>6</v>
      </c>
      <c r="E11" s="15">
        <v>6000</v>
      </c>
      <c r="F11" s="16">
        <f t="shared" ref="F11" si="0">D11*E11</f>
        <v>36000</v>
      </c>
      <c r="G11" s="232"/>
      <c r="H11" s="234"/>
      <c r="I11" s="237"/>
      <c r="J11" s="237"/>
      <c r="K11" s="18"/>
    </row>
    <row r="12" spans="1:11" ht="29.5" customHeight="1">
      <c r="A12" s="240"/>
      <c r="B12" s="13" t="s">
        <v>18</v>
      </c>
      <c r="C12" s="21" t="s">
        <v>24</v>
      </c>
      <c r="D12" s="22">
        <v>2</v>
      </c>
      <c r="E12" s="15">
        <v>6000</v>
      </c>
      <c r="F12" s="16">
        <f>D12*E12</f>
        <v>12000</v>
      </c>
      <c r="G12" s="232"/>
      <c r="H12" s="234"/>
      <c r="I12" s="237"/>
      <c r="J12" s="237"/>
      <c r="K12" s="1"/>
    </row>
    <row r="13" spans="1:11" ht="29.5" customHeight="1">
      <c r="A13" s="241"/>
      <c r="B13" s="23" t="s">
        <v>13</v>
      </c>
      <c r="C13" s="24"/>
      <c r="D13" s="25">
        <f>SUM(D10:D12)</f>
        <v>14</v>
      </c>
      <c r="E13" s="25"/>
      <c r="F13" s="26">
        <f>SUBTOTAL(9,F10:F12)</f>
        <v>84000</v>
      </c>
      <c r="G13" s="233"/>
      <c r="H13" s="235"/>
      <c r="I13" s="238"/>
      <c r="J13" s="238"/>
      <c r="K13" s="28"/>
    </row>
    <row r="14" spans="1:11" ht="29.5" customHeight="1">
      <c r="A14" s="228" t="s">
        <v>40</v>
      </c>
      <c r="B14" s="13" t="s">
        <v>19</v>
      </c>
      <c r="C14" s="14" t="s">
        <v>22</v>
      </c>
      <c r="D14" s="15">
        <v>4</v>
      </c>
      <c r="E14" s="15">
        <v>6000</v>
      </c>
      <c r="F14" s="16">
        <f>D14*E14</f>
        <v>24000</v>
      </c>
      <c r="G14" s="231" t="s">
        <v>31</v>
      </c>
      <c r="H14" s="231" t="s">
        <v>32</v>
      </c>
      <c r="I14" s="236"/>
      <c r="J14" s="236"/>
      <c r="K14" s="1"/>
    </row>
    <row r="15" spans="1:11" ht="29.5" customHeight="1">
      <c r="A15" s="229"/>
      <c r="B15" s="13" t="s">
        <v>19</v>
      </c>
      <c r="C15" s="19" t="s">
        <v>23</v>
      </c>
      <c r="D15" s="20">
        <v>4</v>
      </c>
      <c r="E15" s="15">
        <v>6000</v>
      </c>
      <c r="F15" s="16">
        <f t="shared" ref="F15:F16" si="1">D15*E15</f>
        <v>24000</v>
      </c>
      <c r="G15" s="232"/>
      <c r="H15" s="234"/>
      <c r="I15" s="237"/>
      <c r="J15" s="237"/>
      <c r="K15" s="1"/>
    </row>
    <row r="16" spans="1:11" ht="29.5" customHeight="1">
      <c r="A16" s="229"/>
      <c r="B16" s="13" t="s">
        <v>19</v>
      </c>
      <c r="C16" s="21" t="s">
        <v>24</v>
      </c>
      <c r="D16" s="22">
        <v>4</v>
      </c>
      <c r="E16" s="15">
        <v>6000</v>
      </c>
      <c r="F16" s="16">
        <f t="shared" si="1"/>
        <v>24000</v>
      </c>
      <c r="G16" s="232"/>
      <c r="H16" s="234"/>
      <c r="I16" s="237"/>
      <c r="J16" s="237"/>
      <c r="K16" s="1"/>
    </row>
    <row r="17" spans="1:12" ht="29.5" customHeight="1">
      <c r="A17" s="230"/>
      <c r="B17" s="23" t="s">
        <v>14</v>
      </c>
      <c r="C17" s="24"/>
      <c r="D17" s="25">
        <f>SUM(D14:D16)</f>
        <v>12</v>
      </c>
      <c r="E17" s="25"/>
      <c r="F17" s="26">
        <f>SUBTOTAL(9,F14:F16)</f>
        <v>72000</v>
      </c>
      <c r="G17" s="233"/>
      <c r="H17" s="235"/>
      <c r="I17" s="238"/>
      <c r="J17" s="238"/>
      <c r="K17" s="28"/>
    </row>
    <row r="18" spans="1:12" ht="29.5" customHeight="1">
      <c r="A18" s="239" t="s">
        <v>33</v>
      </c>
      <c r="B18" s="13" t="s">
        <v>21</v>
      </c>
      <c r="C18" s="14" t="s">
        <v>22</v>
      </c>
      <c r="D18" s="15">
        <v>2</v>
      </c>
      <c r="E18" s="15">
        <v>6000</v>
      </c>
      <c r="F18" s="16">
        <f>D18*E18</f>
        <v>12000</v>
      </c>
      <c r="G18" s="231" t="s">
        <v>34</v>
      </c>
      <c r="H18" s="231" t="s">
        <v>32</v>
      </c>
      <c r="I18" s="236"/>
      <c r="J18" s="236"/>
      <c r="K18" s="1"/>
    </row>
    <row r="19" spans="1:12" ht="29.5" customHeight="1">
      <c r="A19" s="240"/>
      <c r="B19" s="13" t="s">
        <v>21</v>
      </c>
      <c r="C19" s="19" t="s">
        <v>23</v>
      </c>
      <c r="D19" s="20">
        <v>2</v>
      </c>
      <c r="E19" s="15">
        <v>6000</v>
      </c>
      <c r="F19" s="16">
        <f t="shared" ref="F19:F20" si="2">D19*E19</f>
        <v>12000</v>
      </c>
      <c r="G19" s="232"/>
      <c r="H19" s="234"/>
      <c r="I19" s="237"/>
      <c r="J19" s="237"/>
      <c r="K19" s="1"/>
    </row>
    <row r="20" spans="1:12" ht="29.5" customHeight="1">
      <c r="A20" s="240"/>
      <c r="B20" s="13" t="s">
        <v>21</v>
      </c>
      <c r="C20" s="21" t="s">
        <v>24</v>
      </c>
      <c r="D20" s="22">
        <v>4</v>
      </c>
      <c r="E20" s="15">
        <v>6000</v>
      </c>
      <c r="F20" s="16">
        <f t="shared" si="2"/>
        <v>24000</v>
      </c>
      <c r="G20" s="232"/>
      <c r="H20" s="234"/>
      <c r="I20" s="237"/>
      <c r="J20" s="237"/>
      <c r="K20" s="1"/>
    </row>
    <row r="21" spans="1:12" ht="29.5" customHeight="1">
      <c r="A21" s="241"/>
      <c r="B21" s="23" t="s">
        <v>15</v>
      </c>
      <c r="C21" s="24"/>
      <c r="D21" s="25">
        <f>SUM(D18:D20)</f>
        <v>8</v>
      </c>
      <c r="E21" s="25"/>
      <c r="F21" s="26">
        <f>SUBTOTAL(9,F18:F20)</f>
        <v>48000</v>
      </c>
      <c r="G21" s="233"/>
      <c r="H21" s="235"/>
      <c r="I21" s="238"/>
      <c r="J21" s="238"/>
      <c r="K21" s="28"/>
    </row>
    <row r="22" spans="1:12" ht="29.5" customHeight="1">
      <c r="A22" s="239" t="s">
        <v>35</v>
      </c>
      <c r="B22" s="13" t="s">
        <v>28</v>
      </c>
      <c r="C22" s="14" t="s">
        <v>22</v>
      </c>
      <c r="D22" s="15">
        <v>2</v>
      </c>
      <c r="E22" s="15">
        <v>6000</v>
      </c>
      <c r="F22" s="16">
        <f>D22*E22</f>
        <v>12000</v>
      </c>
      <c r="G22" s="231" t="s">
        <v>36</v>
      </c>
      <c r="H22" s="231" t="s">
        <v>32</v>
      </c>
      <c r="I22" s="236"/>
      <c r="J22" s="236"/>
      <c r="K22" s="1"/>
    </row>
    <row r="23" spans="1:12" ht="29.5" customHeight="1">
      <c r="A23" s="240"/>
      <c r="B23" s="13" t="s">
        <v>28</v>
      </c>
      <c r="C23" s="19" t="s">
        <v>23</v>
      </c>
      <c r="D23" s="20">
        <v>2</v>
      </c>
      <c r="E23" s="15">
        <v>6000</v>
      </c>
      <c r="F23" s="16">
        <f t="shared" ref="F23:F24" si="3">D23*E23</f>
        <v>12000</v>
      </c>
      <c r="G23" s="232"/>
      <c r="H23" s="234"/>
      <c r="I23" s="237"/>
      <c r="J23" s="237"/>
      <c r="K23" s="1"/>
    </row>
    <row r="24" spans="1:12" ht="29.5" customHeight="1">
      <c r="A24" s="240"/>
      <c r="B24" s="13" t="s">
        <v>28</v>
      </c>
      <c r="C24" s="21" t="s">
        <v>24</v>
      </c>
      <c r="D24" s="22">
        <v>6</v>
      </c>
      <c r="E24" s="15">
        <v>6000</v>
      </c>
      <c r="F24" s="16">
        <f t="shared" si="3"/>
        <v>36000</v>
      </c>
      <c r="G24" s="232"/>
      <c r="H24" s="234"/>
      <c r="I24" s="237"/>
      <c r="J24" s="237"/>
      <c r="K24" s="1"/>
    </row>
    <row r="25" spans="1:12" ht="29.5" customHeight="1">
      <c r="A25" s="241"/>
      <c r="B25" s="23" t="s">
        <v>16</v>
      </c>
      <c r="C25" s="24"/>
      <c r="D25" s="25">
        <f>SUM(D22:D24)</f>
        <v>10</v>
      </c>
      <c r="E25" s="25"/>
      <c r="F25" s="26">
        <f t="shared" ref="F25" si="4">SUBTOTAL(9,F22:F24)</f>
        <v>60000</v>
      </c>
      <c r="G25" s="233"/>
      <c r="H25" s="235"/>
      <c r="I25" s="238"/>
      <c r="J25" s="238"/>
      <c r="K25" s="28"/>
    </row>
    <row r="26" spans="1:12" ht="29.5" customHeight="1">
      <c r="A26" s="30"/>
      <c r="B26" s="23" t="s">
        <v>17</v>
      </c>
      <c r="C26" s="24"/>
      <c r="D26" s="25">
        <f>D13+D17+D21+D25</f>
        <v>44</v>
      </c>
      <c r="E26" s="25"/>
      <c r="F26" s="31">
        <f>F25+F21+F17++F13</f>
        <v>264000</v>
      </c>
      <c r="G26" s="29"/>
      <c r="H26" s="27"/>
      <c r="I26" s="27"/>
      <c r="J26" s="27"/>
      <c r="K26" s="28"/>
    </row>
    <row r="27" spans="1:12">
      <c r="A27" s="32"/>
      <c r="B27" s="8"/>
      <c r="C27" s="8"/>
      <c r="D27" s="8"/>
      <c r="E27" s="8"/>
      <c r="F27" s="8"/>
      <c r="G27" s="8"/>
      <c r="H27" s="32"/>
      <c r="I27" s="32"/>
      <c r="J27" s="32"/>
      <c r="K27" s="32"/>
    </row>
    <row r="28" spans="1:12">
      <c r="A28" s="33" t="s">
        <v>218</v>
      </c>
      <c r="B28" s="7"/>
      <c r="C28" s="7"/>
      <c r="D28" s="225"/>
      <c r="E28" s="225"/>
      <c r="F28" s="7"/>
      <c r="G28" s="7"/>
      <c r="H28" s="33"/>
      <c r="I28" s="33"/>
      <c r="J28" s="33"/>
      <c r="K28" s="33"/>
    </row>
    <row r="29" spans="1:12">
      <c r="A29" s="34"/>
      <c r="B29" s="7"/>
      <c r="C29" s="7"/>
      <c r="D29" s="7"/>
      <c r="E29" s="7"/>
      <c r="F29" s="7"/>
      <c r="G29" s="7"/>
      <c r="H29" s="33" t="s">
        <v>39</v>
      </c>
      <c r="I29" s="33" t="s">
        <v>215</v>
      </c>
      <c r="J29" s="33"/>
      <c r="K29" s="33"/>
    </row>
    <row r="30" spans="1:12">
      <c r="A30" s="223" t="s">
        <v>203</v>
      </c>
      <c r="B30" s="7"/>
      <c r="C30" s="7"/>
      <c r="D30" s="7"/>
      <c r="E30" s="7"/>
      <c r="F30" s="7"/>
      <c r="G30" s="7"/>
      <c r="H30" s="33"/>
      <c r="I30" s="33"/>
      <c r="J30" s="33"/>
      <c r="K30" s="33"/>
    </row>
    <row r="31" spans="1:12">
      <c r="A31" s="32"/>
      <c r="B31" s="8"/>
      <c r="C31" s="8"/>
      <c r="D31" s="8"/>
      <c r="E31" s="8"/>
      <c r="F31" s="8"/>
      <c r="G31" s="8"/>
      <c r="H31" s="227" t="s">
        <v>25</v>
      </c>
      <c r="I31" s="227"/>
      <c r="J31" s="227"/>
      <c r="K31" s="227"/>
      <c r="L31" s="227"/>
    </row>
    <row r="32" spans="1:12">
      <c r="A32" s="32"/>
      <c r="B32" s="8"/>
      <c r="C32" s="8"/>
      <c r="D32" s="8"/>
      <c r="E32" s="8"/>
      <c r="F32" s="8"/>
      <c r="G32" s="8"/>
      <c r="H32" s="35"/>
      <c r="I32" s="35"/>
      <c r="J32" s="35"/>
      <c r="K32" s="1"/>
    </row>
    <row r="34" spans="8:8">
      <c r="H34" s="158" t="s">
        <v>171</v>
      </c>
    </row>
  </sheetData>
  <mergeCells count="32">
    <mergeCell ref="A22:A25"/>
    <mergeCell ref="G22:G25"/>
    <mergeCell ref="H22:H25"/>
    <mergeCell ref="I22:I25"/>
    <mergeCell ref="J22:J25"/>
    <mergeCell ref="H31:L31"/>
    <mergeCell ref="A14:A17"/>
    <mergeCell ref="G14:G17"/>
    <mergeCell ref="H14:H17"/>
    <mergeCell ref="I14:I17"/>
    <mergeCell ref="J14:J17"/>
    <mergeCell ref="A18:A21"/>
    <mergeCell ref="G18:G21"/>
    <mergeCell ref="H18:H21"/>
    <mergeCell ref="I18:I21"/>
    <mergeCell ref="J18:J21"/>
    <mergeCell ref="F8:F9"/>
    <mergeCell ref="G8:G9"/>
    <mergeCell ref="H8:H9"/>
    <mergeCell ref="I8:I9"/>
    <mergeCell ref="J8:J9"/>
    <mergeCell ref="A10:A13"/>
    <mergeCell ref="G10:G13"/>
    <mergeCell ref="H10:H13"/>
    <mergeCell ref="I10:I13"/>
    <mergeCell ref="J10:J13"/>
    <mergeCell ref="B5:C5"/>
    <mergeCell ref="A8:A9"/>
    <mergeCell ref="B8:B9"/>
    <mergeCell ref="C8:C9"/>
    <mergeCell ref="D8:D9"/>
    <mergeCell ref="E8:E9"/>
  </mergeCells>
  <dataValidations count="1">
    <dataValidation type="list" allowBlank="1" showInputMessage="1" showErrorMessage="1" sqref="B2" xr:uid="{61FC43BF-218B-45EE-8572-3F725DCCE96A}">
      <formula1>"INDEMNITE,PRIME"</formula1>
    </dataValidation>
  </dataValidations>
  <pageMargins left="0.31496062992125984" right="0.13401559454191034" top="0.35433070866141736" bottom="0.30458089668615984" header="0.31496062992125984" footer="0.31496062992125984"/>
  <pageSetup paperSize="9"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1496-B368-499E-B226-9A2E042EDB81}">
  <dimension ref="A1:L34"/>
  <sheetViews>
    <sheetView view="pageBreakPreview" topLeftCell="A16" zoomScale="60" zoomScaleNormal="100" zoomScalePageLayoutView="70" workbookViewId="0">
      <selection activeCell="J22" sqref="J22:J25"/>
    </sheetView>
  </sheetViews>
  <sheetFormatPr baseColWidth="10" defaultColWidth="11" defaultRowHeight="15.5"/>
  <cols>
    <col min="1" max="1" width="39.58203125" style="1" customWidth="1"/>
    <col min="2" max="2" width="14.75" style="2" customWidth="1"/>
    <col min="3" max="3" width="8.08203125" style="2" customWidth="1"/>
    <col min="4" max="4" width="10.33203125" style="2" customWidth="1"/>
    <col min="5" max="5" width="8.58203125" style="2" customWidth="1"/>
    <col min="6" max="6" width="20.08203125" style="2" customWidth="1"/>
    <col min="7" max="7" width="31.08203125" style="2" customWidth="1"/>
    <col min="8" max="8" width="24.08203125" style="1" customWidth="1"/>
    <col min="9" max="9" width="18.08203125" style="1" customWidth="1"/>
    <col min="10" max="10" width="20.33203125" style="1" customWidth="1"/>
    <col min="11" max="16384" width="11" style="4"/>
  </cols>
  <sheetData>
    <row r="1" spans="1:11">
      <c r="C1" s="3"/>
      <c r="K1" s="1"/>
    </row>
    <row r="2" spans="1:11" ht="23.25" customHeight="1">
      <c r="A2" s="5" t="s">
        <v>0</v>
      </c>
      <c r="B2" s="6" t="s">
        <v>1</v>
      </c>
      <c r="C2" s="3"/>
      <c r="K2" s="1"/>
    </row>
    <row r="3" spans="1:11" ht="23.25" customHeight="1">
      <c r="A3" s="5" t="s">
        <v>200</v>
      </c>
      <c r="B3" s="7"/>
      <c r="D3" s="36" t="s">
        <v>29</v>
      </c>
      <c r="F3" s="8"/>
      <c r="K3" s="1"/>
    </row>
    <row r="4" spans="1:11" ht="23.25" customHeight="1">
      <c r="A4" s="5" t="s">
        <v>201</v>
      </c>
      <c r="B4" s="7"/>
      <c r="D4" s="9"/>
      <c r="E4" s="9"/>
      <c r="F4" s="9"/>
      <c r="K4" s="1"/>
    </row>
    <row r="5" spans="1:11" ht="23.25" customHeight="1">
      <c r="A5" s="5" t="s">
        <v>30</v>
      </c>
      <c r="B5" s="247"/>
      <c r="C5" s="247"/>
      <c r="D5" s="9"/>
      <c r="E5" s="9"/>
      <c r="F5" s="9"/>
      <c r="K5" s="1"/>
    </row>
    <row r="6" spans="1:11" ht="23.25" customHeight="1">
      <c r="A6" s="5"/>
      <c r="B6" s="7"/>
      <c r="C6" s="8"/>
      <c r="D6" s="8"/>
      <c r="E6" s="8"/>
      <c r="F6" s="8"/>
      <c r="K6" s="1"/>
    </row>
    <row r="7" spans="1:11">
      <c r="A7" s="10"/>
      <c r="B7" s="11"/>
      <c r="C7" s="8"/>
      <c r="D7" s="8"/>
      <c r="E7" s="8"/>
      <c r="F7" s="8"/>
      <c r="K7" s="1"/>
    </row>
    <row r="8" spans="1:11" ht="15.75" customHeight="1">
      <c r="A8" s="248" t="s">
        <v>2</v>
      </c>
      <c r="B8" s="243" t="s">
        <v>3</v>
      </c>
      <c r="C8" s="243" t="s">
        <v>4</v>
      </c>
      <c r="D8" s="243" t="s">
        <v>5</v>
      </c>
      <c r="E8" s="243" t="s">
        <v>26</v>
      </c>
      <c r="F8" s="243" t="s">
        <v>209</v>
      </c>
      <c r="G8" s="243" t="s">
        <v>8</v>
      </c>
      <c r="H8" s="245" t="s">
        <v>9</v>
      </c>
      <c r="I8" s="245" t="s">
        <v>10</v>
      </c>
      <c r="J8" s="242" t="s">
        <v>11</v>
      </c>
      <c r="K8" s="1"/>
    </row>
    <row r="9" spans="1:11" ht="29.25" customHeight="1">
      <c r="A9" s="249"/>
      <c r="B9" s="244"/>
      <c r="C9" s="244"/>
      <c r="D9" s="244"/>
      <c r="E9" s="244"/>
      <c r="F9" s="244"/>
      <c r="G9" s="244"/>
      <c r="H9" s="246"/>
      <c r="I9" s="246"/>
      <c r="J9" s="242"/>
      <c r="K9" s="1"/>
    </row>
    <row r="10" spans="1:11" ht="29.5" customHeight="1">
      <c r="A10" s="239" t="s">
        <v>38</v>
      </c>
      <c r="B10" s="13" t="s">
        <v>18</v>
      </c>
      <c r="C10" s="14" t="s">
        <v>22</v>
      </c>
      <c r="D10" s="15">
        <v>11</v>
      </c>
      <c r="E10" s="15">
        <v>6000</v>
      </c>
      <c r="F10" s="16">
        <f>D10*E10</f>
        <v>66000</v>
      </c>
      <c r="G10" s="231" t="s">
        <v>37</v>
      </c>
      <c r="H10" s="231" t="s">
        <v>32</v>
      </c>
      <c r="I10" s="236"/>
      <c r="J10" s="236"/>
      <c r="K10" s="18"/>
    </row>
    <row r="11" spans="1:11" ht="29.5" customHeight="1">
      <c r="A11" s="240"/>
      <c r="B11" s="13" t="s">
        <v>18</v>
      </c>
      <c r="C11" s="19" t="s">
        <v>23</v>
      </c>
      <c r="D11" s="20">
        <v>9</v>
      </c>
      <c r="E11" s="15">
        <v>6000</v>
      </c>
      <c r="F11" s="16">
        <f t="shared" ref="F11" si="0">D11*E11</f>
        <v>54000</v>
      </c>
      <c r="G11" s="232"/>
      <c r="H11" s="234"/>
      <c r="I11" s="237"/>
      <c r="J11" s="237"/>
      <c r="K11" s="18"/>
    </row>
    <row r="12" spans="1:11" ht="29.5" customHeight="1">
      <c r="A12" s="240"/>
      <c r="B12" s="13" t="s">
        <v>18</v>
      </c>
      <c r="C12" s="21" t="s">
        <v>24</v>
      </c>
      <c r="D12" s="22">
        <v>10</v>
      </c>
      <c r="E12" s="15">
        <v>6000</v>
      </c>
      <c r="F12" s="16">
        <f>D12*E12</f>
        <v>60000</v>
      </c>
      <c r="G12" s="232"/>
      <c r="H12" s="234"/>
      <c r="I12" s="237"/>
      <c r="J12" s="237"/>
      <c r="K12" s="1"/>
    </row>
    <row r="13" spans="1:11" ht="29.5" customHeight="1">
      <c r="A13" s="241"/>
      <c r="B13" s="23" t="s">
        <v>13</v>
      </c>
      <c r="C13" s="24"/>
      <c r="D13" s="25">
        <f>SUM(D10:D12)</f>
        <v>30</v>
      </c>
      <c r="E13" s="25"/>
      <c r="F13" s="26">
        <f>SUBTOTAL(9,F10:F12)</f>
        <v>180000</v>
      </c>
      <c r="G13" s="233"/>
      <c r="H13" s="235"/>
      <c r="I13" s="238"/>
      <c r="J13" s="238"/>
      <c r="K13" s="28"/>
    </row>
    <row r="14" spans="1:11" ht="29.5" customHeight="1">
      <c r="A14" s="228" t="s">
        <v>40</v>
      </c>
      <c r="B14" s="13" t="s">
        <v>19</v>
      </c>
      <c r="C14" s="14" t="s">
        <v>22</v>
      </c>
      <c r="D14" s="15">
        <v>8</v>
      </c>
      <c r="E14" s="15">
        <v>6000</v>
      </c>
      <c r="F14" s="16">
        <f>D14*E14</f>
        <v>48000</v>
      </c>
      <c r="G14" s="231" t="s">
        <v>31</v>
      </c>
      <c r="H14" s="231" t="s">
        <v>32</v>
      </c>
      <c r="I14" s="236"/>
      <c r="J14" s="236"/>
      <c r="K14" s="1"/>
    </row>
    <row r="15" spans="1:11" ht="29.5" customHeight="1">
      <c r="A15" s="229"/>
      <c r="B15" s="13" t="s">
        <v>19</v>
      </c>
      <c r="C15" s="19" t="s">
        <v>23</v>
      </c>
      <c r="D15" s="20">
        <v>7</v>
      </c>
      <c r="E15" s="15">
        <v>6000</v>
      </c>
      <c r="F15" s="16">
        <f t="shared" ref="F15:F16" si="1">D15*E15</f>
        <v>42000</v>
      </c>
      <c r="G15" s="232"/>
      <c r="H15" s="234"/>
      <c r="I15" s="237"/>
      <c r="J15" s="237"/>
      <c r="K15" s="1"/>
    </row>
    <row r="16" spans="1:11" ht="29.5" customHeight="1">
      <c r="A16" s="229"/>
      <c r="B16" s="13" t="s">
        <v>19</v>
      </c>
      <c r="C16" s="21" t="s">
        <v>24</v>
      </c>
      <c r="D16" s="22">
        <v>7</v>
      </c>
      <c r="E16" s="15">
        <v>6000</v>
      </c>
      <c r="F16" s="16">
        <f t="shared" si="1"/>
        <v>42000</v>
      </c>
      <c r="G16" s="232"/>
      <c r="H16" s="234"/>
      <c r="I16" s="237"/>
      <c r="J16" s="237"/>
      <c r="K16" s="1"/>
    </row>
    <row r="17" spans="1:12" ht="29.5" customHeight="1">
      <c r="A17" s="230"/>
      <c r="B17" s="23" t="s">
        <v>14</v>
      </c>
      <c r="C17" s="24"/>
      <c r="D17" s="25">
        <f>SUM(D14:D16)</f>
        <v>22</v>
      </c>
      <c r="E17" s="25"/>
      <c r="F17" s="26">
        <f>SUBTOTAL(9,F14:F16)</f>
        <v>132000</v>
      </c>
      <c r="G17" s="233"/>
      <c r="H17" s="235"/>
      <c r="I17" s="238"/>
      <c r="J17" s="238"/>
      <c r="K17" s="28"/>
    </row>
    <row r="18" spans="1:12" ht="29.5" customHeight="1">
      <c r="A18" s="239" t="s">
        <v>33</v>
      </c>
      <c r="B18" s="13" t="s">
        <v>21</v>
      </c>
      <c r="C18" s="14" t="s">
        <v>22</v>
      </c>
      <c r="D18" s="15">
        <v>8</v>
      </c>
      <c r="E18" s="15">
        <v>6000</v>
      </c>
      <c r="F18" s="16">
        <f>D18*E18</f>
        <v>48000</v>
      </c>
      <c r="G18" s="231" t="s">
        <v>34</v>
      </c>
      <c r="H18" s="231" t="s">
        <v>32</v>
      </c>
      <c r="I18" s="236"/>
      <c r="J18" s="236"/>
      <c r="K18" s="1"/>
    </row>
    <row r="19" spans="1:12" ht="29.5" customHeight="1">
      <c r="A19" s="240"/>
      <c r="B19" s="13" t="s">
        <v>21</v>
      </c>
      <c r="C19" s="19" t="s">
        <v>23</v>
      </c>
      <c r="D19" s="20">
        <v>5</v>
      </c>
      <c r="E19" s="15">
        <v>6000</v>
      </c>
      <c r="F19" s="16">
        <f t="shared" ref="F19:F20" si="2">D19*E19</f>
        <v>30000</v>
      </c>
      <c r="G19" s="232"/>
      <c r="H19" s="234"/>
      <c r="I19" s="237"/>
      <c r="J19" s="237"/>
      <c r="K19" s="1"/>
    </row>
    <row r="20" spans="1:12" ht="29.5" customHeight="1">
      <c r="A20" s="240"/>
      <c r="B20" s="13" t="s">
        <v>21</v>
      </c>
      <c r="C20" s="21" t="s">
        <v>24</v>
      </c>
      <c r="D20" s="22">
        <v>8</v>
      </c>
      <c r="E20" s="15">
        <v>6000</v>
      </c>
      <c r="F20" s="16">
        <f t="shared" si="2"/>
        <v>48000</v>
      </c>
      <c r="G20" s="232"/>
      <c r="H20" s="234"/>
      <c r="I20" s="237"/>
      <c r="J20" s="237"/>
      <c r="K20" s="1"/>
    </row>
    <row r="21" spans="1:12" ht="29.5" customHeight="1">
      <c r="A21" s="241"/>
      <c r="B21" s="23" t="s">
        <v>15</v>
      </c>
      <c r="C21" s="24"/>
      <c r="D21" s="25">
        <f>SUM(D18:D20)</f>
        <v>21</v>
      </c>
      <c r="E21" s="25"/>
      <c r="F21" s="26">
        <f>SUBTOTAL(9,F18:F20)</f>
        <v>126000</v>
      </c>
      <c r="G21" s="233"/>
      <c r="H21" s="235"/>
      <c r="I21" s="238"/>
      <c r="J21" s="238"/>
      <c r="K21" s="28"/>
    </row>
    <row r="22" spans="1:12" ht="29.5" customHeight="1">
      <c r="A22" s="239" t="s">
        <v>35</v>
      </c>
      <c r="B22" s="13" t="s">
        <v>28</v>
      </c>
      <c r="C22" s="14" t="s">
        <v>22</v>
      </c>
      <c r="D22" s="15">
        <v>8</v>
      </c>
      <c r="E22" s="15">
        <v>6000</v>
      </c>
      <c r="F22" s="16">
        <f>D22*E22</f>
        <v>48000</v>
      </c>
      <c r="G22" s="231" t="s">
        <v>36</v>
      </c>
      <c r="H22" s="231" t="s">
        <v>32</v>
      </c>
      <c r="I22" s="236"/>
      <c r="J22" s="236"/>
      <c r="K22" s="1"/>
    </row>
    <row r="23" spans="1:12" ht="29.5" customHeight="1">
      <c r="A23" s="240"/>
      <c r="B23" s="13" t="s">
        <v>28</v>
      </c>
      <c r="C23" s="19" t="s">
        <v>23</v>
      </c>
      <c r="D23" s="20">
        <v>4</v>
      </c>
      <c r="E23" s="15">
        <v>6000</v>
      </c>
      <c r="F23" s="16">
        <f t="shared" ref="F23:F24" si="3">D23*E23</f>
        <v>24000</v>
      </c>
      <c r="G23" s="232"/>
      <c r="H23" s="234"/>
      <c r="I23" s="237"/>
      <c r="J23" s="237"/>
      <c r="K23" s="1"/>
    </row>
    <row r="24" spans="1:12" ht="29.5" customHeight="1">
      <c r="A24" s="240"/>
      <c r="B24" s="13" t="s">
        <v>28</v>
      </c>
      <c r="C24" s="21" t="s">
        <v>24</v>
      </c>
      <c r="D24" s="22">
        <v>10</v>
      </c>
      <c r="E24" s="15">
        <v>6000</v>
      </c>
      <c r="F24" s="16">
        <f t="shared" si="3"/>
        <v>60000</v>
      </c>
      <c r="G24" s="232"/>
      <c r="H24" s="234"/>
      <c r="I24" s="237"/>
      <c r="J24" s="237"/>
      <c r="K24" s="1"/>
    </row>
    <row r="25" spans="1:12" ht="29.5" customHeight="1">
      <c r="A25" s="241"/>
      <c r="B25" s="23" t="s">
        <v>16</v>
      </c>
      <c r="C25" s="24"/>
      <c r="D25" s="25">
        <f>SUM(D22:D24)</f>
        <v>22</v>
      </c>
      <c r="E25" s="25"/>
      <c r="F25" s="26">
        <f t="shared" ref="F25" si="4">SUBTOTAL(9,F22:F24)</f>
        <v>132000</v>
      </c>
      <c r="G25" s="233"/>
      <c r="H25" s="235"/>
      <c r="I25" s="238"/>
      <c r="J25" s="238"/>
      <c r="K25" s="28"/>
    </row>
    <row r="26" spans="1:12" ht="29.5" customHeight="1">
      <c r="A26" s="30"/>
      <c r="B26" s="23" t="s">
        <v>17</v>
      </c>
      <c r="C26" s="24"/>
      <c r="D26" s="25">
        <f>D13+D17+D21+D25</f>
        <v>95</v>
      </c>
      <c r="E26" s="25"/>
      <c r="F26" s="31">
        <f>F25+F21+F17++F13</f>
        <v>570000</v>
      </c>
      <c r="G26" s="29"/>
      <c r="H26" s="27"/>
      <c r="I26" s="27"/>
      <c r="J26" s="27"/>
      <c r="K26" s="28"/>
    </row>
    <row r="27" spans="1:12">
      <c r="A27" s="32"/>
      <c r="B27" s="8"/>
      <c r="C27" s="8"/>
      <c r="D27" s="8"/>
      <c r="E27" s="8"/>
      <c r="F27" s="8"/>
      <c r="G27" s="8"/>
      <c r="H27" s="32"/>
      <c r="I27" s="32"/>
      <c r="J27" s="32"/>
      <c r="K27" s="32"/>
    </row>
    <row r="28" spans="1:12">
      <c r="A28" s="33" t="s">
        <v>210</v>
      </c>
      <c r="B28" s="7"/>
      <c r="C28" s="7"/>
      <c r="D28" s="6"/>
      <c r="E28" s="6"/>
      <c r="F28" s="7"/>
      <c r="G28" s="7"/>
      <c r="H28" s="33"/>
      <c r="I28" s="33"/>
      <c r="J28" s="33"/>
      <c r="K28" s="33"/>
    </row>
    <row r="29" spans="1:12">
      <c r="A29" s="34"/>
      <c r="B29" s="7"/>
      <c r="C29" s="7"/>
      <c r="D29" s="7"/>
      <c r="E29" s="7"/>
      <c r="F29" s="7"/>
      <c r="G29" s="7"/>
      <c r="H29" s="33" t="s">
        <v>39</v>
      </c>
      <c r="I29" s="33" t="s">
        <v>202</v>
      </c>
      <c r="J29" s="33"/>
      <c r="K29" s="33"/>
    </row>
    <row r="30" spans="1:12">
      <c r="A30" s="223" t="s">
        <v>203</v>
      </c>
      <c r="B30" s="7"/>
      <c r="C30" s="7"/>
      <c r="D30" s="7"/>
      <c r="E30" s="7"/>
      <c r="F30" s="7"/>
      <c r="G30" s="7"/>
      <c r="H30" s="33"/>
      <c r="I30" s="33"/>
      <c r="J30" s="33"/>
      <c r="K30" s="33"/>
    </row>
    <row r="31" spans="1:12">
      <c r="A31" s="32"/>
      <c r="B31" s="8"/>
      <c r="C31" s="8"/>
      <c r="D31" s="8"/>
      <c r="E31" s="8"/>
      <c r="F31" s="8"/>
      <c r="G31" s="8"/>
      <c r="H31" s="227" t="s">
        <v>25</v>
      </c>
      <c r="I31" s="227"/>
      <c r="J31" s="227"/>
      <c r="K31" s="227"/>
      <c r="L31" s="227"/>
    </row>
    <row r="32" spans="1:12">
      <c r="A32" s="32"/>
      <c r="B32" s="8"/>
      <c r="C32" s="8"/>
      <c r="D32" s="8"/>
      <c r="E32" s="8"/>
      <c r="F32" s="8"/>
      <c r="G32" s="8"/>
      <c r="H32" s="35"/>
      <c r="I32" s="35"/>
      <c r="J32" s="35"/>
      <c r="K32" s="1"/>
    </row>
    <row r="34" spans="8:8">
      <c r="H34" s="158" t="s">
        <v>171</v>
      </c>
    </row>
  </sheetData>
  <mergeCells count="32">
    <mergeCell ref="B5:C5"/>
    <mergeCell ref="A8:A9"/>
    <mergeCell ref="B8:B9"/>
    <mergeCell ref="C8:C9"/>
    <mergeCell ref="D8:D9"/>
    <mergeCell ref="J8:J9"/>
    <mergeCell ref="A10:A13"/>
    <mergeCell ref="G10:G13"/>
    <mergeCell ref="H10:H13"/>
    <mergeCell ref="I10:I13"/>
    <mergeCell ref="J10:J13"/>
    <mergeCell ref="F8:F9"/>
    <mergeCell ref="G8:G9"/>
    <mergeCell ref="H8:H9"/>
    <mergeCell ref="I8:I9"/>
    <mergeCell ref="E8:E9"/>
    <mergeCell ref="H31:L31"/>
    <mergeCell ref="A14:A17"/>
    <mergeCell ref="G14:G17"/>
    <mergeCell ref="H14:H17"/>
    <mergeCell ref="I14:I17"/>
    <mergeCell ref="J14:J17"/>
    <mergeCell ref="A18:A21"/>
    <mergeCell ref="G18:G21"/>
    <mergeCell ref="H18:H21"/>
    <mergeCell ref="I18:I21"/>
    <mergeCell ref="J18:J21"/>
    <mergeCell ref="A22:A25"/>
    <mergeCell ref="G22:G25"/>
    <mergeCell ref="H22:H25"/>
    <mergeCell ref="I22:I25"/>
    <mergeCell ref="J22:J25"/>
  </mergeCells>
  <dataValidations count="1">
    <dataValidation type="list" allowBlank="1" showInputMessage="1" showErrorMessage="1" sqref="B2" xr:uid="{C9F0CE57-0F26-48B8-938C-9E783AF07BE6}">
      <formula1>"INDEMNITE,PRIME"</formula1>
    </dataValidation>
  </dataValidations>
  <pageMargins left="0.31496062992125984" right="0.13401559454191034" top="0.35433070866141736" bottom="0.30458089668615984" header="0.31496062992125984" footer="0.31496062992125984"/>
  <pageSetup paperSize="9" scale="5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20EC-CCAF-4CD5-92EA-41DBEC051537}">
  <dimension ref="A1:O34"/>
  <sheetViews>
    <sheetView view="pageBreakPreview" topLeftCell="A13" zoomScale="60" zoomScaleNormal="100" zoomScalePageLayoutView="70" workbookViewId="0">
      <selection activeCell="L33" sqref="L33"/>
    </sheetView>
  </sheetViews>
  <sheetFormatPr baseColWidth="10" defaultColWidth="11" defaultRowHeight="15.5"/>
  <cols>
    <col min="1" max="1" width="39.58203125" style="1" customWidth="1"/>
    <col min="2" max="2" width="14.75" style="2" customWidth="1"/>
    <col min="3" max="3" width="8.08203125" style="2" customWidth="1"/>
    <col min="4" max="4" width="10.33203125" style="2" customWidth="1"/>
    <col min="5" max="5" width="8.58203125" style="2" customWidth="1"/>
    <col min="6" max="6" width="20.08203125" style="2" customWidth="1"/>
    <col min="7" max="7" width="15.25" style="2" customWidth="1"/>
    <col min="8" max="8" width="14" style="2" customWidth="1"/>
    <col min="9" max="9" width="15.08203125" style="2" customWidth="1"/>
    <col min="10" max="10" width="31.08203125" style="2" customWidth="1"/>
    <col min="11" max="11" width="24.08203125" style="1" customWidth="1"/>
    <col min="12" max="12" width="18.08203125" style="1" customWidth="1"/>
    <col min="13" max="13" width="20.33203125" style="1" customWidth="1"/>
    <col min="14" max="16384" width="11" style="4"/>
  </cols>
  <sheetData>
    <row r="1" spans="1:14">
      <c r="C1" s="3"/>
      <c r="N1" s="1"/>
    </row>
    <row r="2" spans="1:14" ht="23.25" customHeight="1">
      <c r="A2" s="5" t="s">
        <v>0</v>
      </c>
      <c r="B2" s="6" t="s">
        <v>1</v>
      </c>
      <c r="C2" s="3"/>
      <c r="G2" s="6"/>
      <c r="N2" s="1"/>
    </row>
    <row r="3" spans="1:14" ht="23.25" customHeight="1">
      <c r="A3" s="5" t="s">
        <v>196</v>
      </c>
      <c r="B3" s="7"/>
      <c r="D3" s="36" t="s">
        <v>29</v>
      </c>
      <c r="F3" s="8"/>
      <c r="N3" s="1"/>
    </row>
    <row r="4" spans="1:14" ht="23.25" customHeight="1">
      <c r="A4" s="5" t="s">
        <v>197</v>
      </c>
      <c r="B4" s="7"/>
      <c r="D4" s="9"/>
      <c r="E4" s="9"/>
      <c r="F4" s="9"/>
      <c r="N4" s="1"/>
    </row>
    <row r="5" spans="1:14" ht="23.25" customHeight="1">
      <c r="A5" s="5" t="s">
        <v>30</v>
      </c>
      <c r="B5" s="247"/>
      <c r="C5" s="247"/>
      <c r="D5" s="9"/>
      <c r="E5" s="9"/>
      <c r="F5" s="9"/>
      <c r="N5" s="1"/>
    </row>
    <row r="6" spans="1:14" ht="23.25" customHeight="1">
      <c r="A6" s="5"/>
      <c r="B6" s="7"/>
      <c r="C6" s="8"/>
      <c r="D6" s="8"/>
      <c r="E6" s="8"/>
      <c r="F6" s="8"/>
      <c r="N6" s="1"/>
    </row>
    <row r="7" spans="1:14">
      <c r="A7" s="10"/>
      <c r="B7" s="11"/>
      <c r="C7" s="8"/>
      <c r="D7" s="8"/>
      <c r="E7" s="8"/>
      <c r="F7" s="8"/>
      <c r="N7" s="1"/>
    </row>
    <row r="8" spans="1:14" ht="15.75" customHeight="1">
      <c r="A8" s="248" t="s">
        <v>2</v>
      </c>
      <c r="B8" s="243" t="s">
        <v>3</v>
      </c>
      <c r="C8" s="243" t="s">
        <v>4</v>
      </c>
      <c r="D8" s="243" t="s">
        <v>5</v>
      </c>
      <c r="E8" s="243" t="s">
        <v>26</v>
      </c>
      <c r="F8" s="243" t="s">
        <v>27</v>
      </c>
      <c r="G8" s="250" t="s">
        <v>6</v>
      </c>
      <c r="H8" s="251"/>
      <c r="I8" s="243" t="s">
        <v>7</v>
      </c>
      <c r="J8" s="243" t="s">
        <v>8</v>
      </c>
      <c r="K8" s="245" t="s">
        <v>9</v>
      </c>
      <c r="L8" s="245" t="s">
        <v>10</v>
      </c>
      <c r="M8" s="242" t="s">
        <v>11</v>
      </c>
      <c r="N8" s="1"/>
    </row>
    <row r="9" spans="1:14" ht="29.25" customHeight="1">
      <c r="A9" s="249"/>
      <c r="B9" s="244"/>
      <c r="C9" s="244"/>
      <c r="D9" s="244"/>
      <c r="E9" s="244"/>
      <c r="F9" s="244"/>
      <c r="G9" s="12" t="s">
        <v>20</v>
      </c>
      <c r="H9" s="12" t="s">
        <v>12</v>
      </c>
      <c r="I9" s="244"/>
      <c r="J9" s="244"/>
      <c r="K9" s="246"/>
      <c r="L9" s="246"/>
      <c r="M9" s="242"/>
      <c r="N9" s="1"/>
    </row>
    <row r="10" spans="1:14" ht="29.5" customHeight="1">
      <c r="A10" s="239" t="s">
        <v>38</v>
      </c>
      <c r="B10" s="13" t="s">
        <v>18</v>
      </c>
      <c r="C10" s="14" t="s">
        <v>22</v>
      </c>
      <c r="D10" s="15">
        <v>10</v>
      </c>
      <c r="E10" s="15">
        <v>6000</v>
      </c>
      <c r="F10" s="16">
        <f>D10*E10</f>
        <v>60000</v>
      </c>
      <c r="G10" s="17">
        <f>F10/0.95</f>
        <v>63157.894736842107</v>
      </c>
      <c r="H10" s="17">
        <f>G10-F10</f>
        <v>3157.8947368421068</v>
      </c>
      <c r="I10" s="17">
        <f>G10-H10</f>
        <v>60000</v>
      </c>
      <c r="J10" s="231" t="s">
        <v>37</v>
      </c>
      <c r="K10" s="231" t="s">
        <v>32</v>
      </c>
      <c r="L10" s="236"/>
      <c r="M10" s="236"/>
      <c r="N10" s="18"/>
    </row>
    <row r="11" spans="1:14" ht="29.5" customHeight="1">
      <c r="A11" s="240"/>
      <c r="B11" s="13" t="s">
        <v>18</v>
      </c>
      <c r="C11" s="19" t="s">
        <v>23</v>
      </c>
      <c r="D11" s="20">
        <v>9</v>
      </c>
      <c r="E11" s="15">
        <v>6000</v>
      </c>
      <c r="F11" s="16">
        <f t="shared" ref="F11:F12" si="0">D11*E11</f>
        <v>54000</v>
      </c>
      <c r="G11" s="17">
        <f>F11/0.95</f>
        <v>56842.1052631579</v>
      </c>
      <c r="H11" s="17">
        <f>G11-F11</f>
        <v>2842.1052631579005</v>
      </c>
      <c r="I11" s="17">
        <f>G11-H11</f>
        <v>54000</v>
      </c>
      <c r="J11" s="234"/>
      <c r="K11" s="234"/>
      <c r="L11" s="237"/>
      <c r="M11" s="237"/>
      <c r="N11" s="18"/>
    </row>
    <row r="12" spans="1:14" ht="29.5" customHeight="1">
      <c r="A12" s="240"/>
      <c r="B12" s="13" t="s">
        <v>18</v>
      </c>
      <c r="C12" s="21" t="s">
        <v>24</v>
      </c>
      <c r="D12" s="22">
        <v>8</v>
      </c>
      <c r="E12" s="15">
        <v>6000</v>
      </c>
      <c r="F12" s="16">
        <f t="shared" si="0"/>
        <v>48000</v>
      </c>
      <c r="G12" s="17">
        <f>F12/0.95</f>
        <v>50526.315789473687</v>
      </c>
      <c r="H12" s="17">
        <f>G12-F12</f>
        <v>2526.3157894736869</v>
      </c>
      <c r="I12" s="17">
        <f>G12-H12</f>
        <v>48000</v>
      </c>
      <c r="J12" s="234"/>
      <c r="K12" s="234"/>
      <c r="L12" s="237"/>
      <c r="M12" s="237"/>
      <c r="N12" s="1"/>
    </row>
    <row r="13" spans="1:14" ht="29.5" customHeight="1">
      <c r="A13" s="241"/>
      <c r="B13" s="23" t="s">
        <v>13</v>
      </c>
      <c r="C13" s="24"/>
      <c r="D13" s="25">
        <f>SUM(D10:D12)</f>
        <v>27</v>
      </c>
      <c r="E13" s="25"/>
      <c r="F13" s="26">
        <f t="shared" ref="F13:H13" si="1">SUBTOTAL(9,F10:F12)</f>
        <v>162000</v>
      </c>
      <c r="G13" s="26">
        <f t="shared" si="1"/>
        <v>170526.31578947368</v>
      </c>
      <c r="H13" s="26">
        <f t="shared" si="1"/>
        <v>8526.3157894736942</v>
      </c>
      <c r="I13" s="26">
        <f>SUBTOTAL(9,I10:I12)</f>
        <v>162000</v>
      </c>
      <c r="J13" s="235"/>
      <c r="K13" s="235"/>
      <c r="L13" s="238"/>
      <c r="M13" s="238"/>
      <c r="N13" s="28"/>
    </row>
    <row r="14" spans="1:14" ht="29.5" customHeight="1">
      <c r="A14" s="228" t="s">
        <v>40</v>
      </c>
      <c r="B14" s="13" t="s">
        <v>19</v>
      </c>
      <c r="C14" s="14" t="s">
        <v>22</v>
      </c>
      <c r="D14" s="15">
        <v>9</v>
      </c>
      <c r="E14" s="15">
        <v>6000</v>
      </c>
      <c r="F14" s="16">
        <f>D14*E14</f>
        <v>54000</v>
      </c>
      <c r="G14" s="17">
        <f>F14/0.95</f>
        <v>56842.1052631579</v>
      </c>
      <c r="H14" s="17">
        <f>G14-F14</f>
        <v>2842.1052631579005</v>
      </c>
      <c r="I14" s="17">
        <f>G14-H14</f>
        <v>54000</v>
      </c>
      <c r="J14" s="231" t="s">
        <v>31</v>
      </c>
      <c r="K14" s="231" t="s">
        <v>32</v>
      </c>
      <c r="L14" s="236"/>
      <c r="M14" s="236"/>
      <c r="N14" s="1"/>
    </row>
    <row r="15" spans="1:14" ht="29.5" customHeight="1">
      <c r="A15" s="229"/>
      <c r="B15" s="13" t="s">
        <v>19</v>
      </c>
      <c r="C15" s="19" t="s">
        <v>23</v>
      </c>
      <c r="D15" s="20">
        <v>6</v>
      </c>
      <c r="E15" s="15">
        <v>6000</v>
      </c>
      <c r="F15" s="16">
        <f t="shared" ref="F15:F16" si="2">D15*E15</f>
        <v>36000</v>
      </c>
      <c r="G15" s="17">
        <f>F15/0.95</f>
        <v>37894.736842105267</v>
      </c>
      <c r="H15" s="17">
        <f>G15-F15</f>
        <v>1894.736842105267</v>
      </c>
      <c r="I15" s="17">
        <f>G15-H15</f>
        <v>36000</v>
      </c>
      <c r="J15" s="234"/>
      <c r="K15" s="234"/>
      <c r="L15" s="237"/>
      <c r="M15" s="237"/>
      <c r="N15" s="1"/>
    </row>
    <row r="16" spans="1:14" ht="29.5" customHeight="1">
      <c r="A16" s="229"/>
      <c r="B16" s="13" t="s">
        <v>19</v>
      </c>
      <c r="C16" s="21" t="s">
        <v>24</v>
      </c>
      <c r="D16" s="22">
        <v>8</v>
      </c>
      <c r="E16" s="15">
        <v>6000</v>
      </c>
      <c r="F16" s="16">
        <f t="shared" si="2"/>
        <v>48000</v>
      </c>
      <c r="G16" s="17">
        <f>F16/0.95</f>
        <v>50526.315789473687</v>
      </c>
      <c r="H16" s="17">
        <f>G16-F16</f>
        <v>2526.3157894736869</v>
      </c>
      <c r="I16" s="17">
        <f>G16-H16</f>
        <v>48000</v>
      </c>
      <c r="J16" s="234"/>
      <c r="K16" s="234"/>
      <c r="L16" s="237"/>
      <c r="M16" s="237"/>
      <c r="N16" s="1"/>
    </row>
    <row r="17" spans="1:15" ht="29.5" customHeight="1">
      <c r="A17" s="230"/>
      <c r="B17" s="23" t="s">
        <v>14</v>
      </c>
      <c r="C17" s="24"/>
      <c r="D17" s="25">
        <f>SUM(D14:D16)</f>
        <v>23</v>
      </c>
      <c r="E17" s="25"/>
      <c r="F17" s="26">
        <f t="shared" ref="F17:H17" si="3">SUBTOTAL(9,F14:F16)</f>
        <v>138000</v>
      </c>
      <c r="G17" s="26">
        <f t="shared" si="3"/>
        <v>145263.15789473685</v>
      </c>
      <c r="H17" s="26">
        <f t="shared" si="3"/>
        <v>7263.1578947368544</v>
      </c>
      <c r="I17" s="26">
        <f>SUBTOTAL(9,I14:I16)</f>
        <v>138000</v>
      </c>
      <c r="J17" s="235"/>
      <c r="K17" s="235"/>
      <c r="L17" s="238"/>
      <c r="M17" s="238"/>
      <c r="N17" s="28"/>
    </row>
    <row r="18" spans="1:15" ht="29.5" customHeight="1">
      <c r="A18" s="239" t="s">
        <v>33</v>
      </c>
      <c r="B18" s="13" t="s">
        <v>21</v>
      </c>
      <c r="C18" s="14" t="s">
        <v>22</v>
      </c>
      <c r="D18" s="15">
        <v>4</v>
      </c>
      <c r="E18" s="15">
        <v>6000</v>
      </c>
      <c r="F18" s="16">
        <f>D18*E18</f>
        <v>24000</v>
      </c>
      <c r="G18" s="17">
        <f>F18/0.95</f>
        <v>25263.157894736843</v>
      </c>
      <c r="H18" s="17">
        <f>G18-F18</f>
        <v>1263.1578947368434</v>
      </c>
      <c r="I18" s="17">
        <f>G18-H18</f>
        <v>24000</v>
      </c>
      <c r="J18" s="231" t="s">
        <v>34</v>
      </c>
      <c r="K18" s="231" t="s">
        <v>32</v>
      </c>
      <c r="L18" s="236"/>
      <c r="M18" s="236"/>
      <c r="N18" s="1"/>
    </row>
    <row r="19" spans="1:15" ht="29.5" customHeight="1">
      <c r="A19" s="240"/>
      <c r="B19" s="13" t="s">
        <v>21</v>
      </c>
      <c r="C19" s="19" t="s">
        <v>23</v>
      </c>
      <c r="D19" s="20">
        <v>5</v>
      </c>
      <c r="E19" s="15">
        <v>6000</v>
      </c>
      <c r="F19" s="16">
        <f t="shared" ref="F19:F20" si="4">D19*E19</f>
        <v>30000</v>
      </c>
      <c r="G19" s="17">
        <f>F19/0.95</f>
        <v>31578.947368421053</v>
      </c>
      <c r="H19" s="17">
        <f>G19-F19</f>
        <v>1578.9473684210534</v>
      </c>
      <c r="I19" s="17">
        <f>G19-H19</f>
        <v>30000</v>
      </c>
      <c r="J19" s="234"/>
      <c r="K19" s="234"/>
      <c r="L19" s="237"/>
      <c r="M19" s="237"/>
      <c r="N19" s="1"/>
    </row>
    <row r="20" spans="1:15" ht="29.5" customHeight="1">
      <c r="A20" s="240"/>
      <c r="B20" s="13" t="s">
        <v>21</v>
      </c>
      <c r="C20" s="21" t="s">
        <v>24</v>
      </c>
      <c r="D20" s="22">
        <v>8</v>
      </c>
      <c r="E20" s="15">
        <v>6000</v>
      </c>
      <c r="F20" s="16">
        <f t="shared" si="4"/>
        <v>48000</v>
      </c>
      <c r="G20" s="17">
        <f>F20/0.95</f>
        <v>50526.315789473687</v>
      </c>
      <c r="H20" s="17">
        <f>G20-F20</f>
        <v>2526.3157894736869</v>
      </c>
      <c r="I20" s="17">
        <f>G20-H20</f>
        <v>48000</v>
      </c>
      <c r="J20" s="234"/>
      <c r="K20" s="234"/>
      <c r="L20" s="237"/>
      <c r="M20" s="237"/>
      <c r="N20" s="1"/>
    </row>
    <row r="21" spans="1:15" ht="29.5" customHeight="1">
      <c r="A21" s="241"/>
      <c r="B21" s="23" t="s">
        <v>15</v>
      </c>
      <c r="C21" s="24"/>
      <c r="D21" s="25">
        <f>SUM(D18:D20)</f>
        <v>17</v>
      </c>
      <c r="E21" s="25"/>
      <c r="F21" s="26">
        <f t="shared" ref="F21:H21" si="5">SUBTOTAL(9,F18:F20)</f>
        <v>102000</v>
      </c>
      <c r="G21" s="26">
        <f t="shared" si="5"/>
        <v>107368.42105263157</v>
      </c>
      <c r="H21" s="26">
        <f t="shared" si="5"/>
        <v>5368.4210526315837</v>
      </c>
      <c r="I21" s="26">
        <f>SUBTOTAL(9,I18:I20)</f>
        <v>102000</v>
      </c>
      <c r="J21" s="235"/>
      <c r="K21" s="235"/>
      <c r="L21" s="238"/>
      <c r="M21" s="238"/>
      <c r="N21" s="28"/>
    </row>
    <row r="22" spans="1:15" ht="29.5" customHeight="1">
      <c r="A22" s="239" t="s">
        <v>35</v>
      </c>
      <c r="B22" s="13" t="s">
        <v>28</v>
      </c>
      <c r="C22" s="14" t="s">
        <v>22</v>
      </c>
      <c r="D22" s="15">
        <v>4</v>
      </c>
      <c r="E22" s="15">
        <v>6000</v>
      </c>
      <c r="F22" s="16">
        <f>D22*E22</f>
        <v>24000</v>
      </c>
      <c r="G22" s="17">
        <f>F22/0.95</f>
        <v>25263.157894736843</v>
      </c>
      <c r="H22" s="17">
        <f>G22-F22</f>
        <v>1263.1578947368434</v>
      </c>
      <c r="I22" s="17">
        <f>G22-H22</f>
        <v>24000</v>
      </c>
      <c r="J22" s="231" t="s">
        <v>36</v>
      </c>
      <c r="K22" s="231" t="s">
        <v>32</v>
      </c>
      <c r="L22" s="236"/>
      <c r="M22" s="236"/>
      <c r="N22" s="1"/>
    </row>
    <row r="23" spans="1:15" ht="29.5" customHeight="1">
      <c r="A23" s="240"/>
      <c r="B23" s="13" t="s">
        <v>28</v>
      </c>
      <c r="C23" s="19" t="s">
        <v>23</v>
      </c>
      <c r="D23" s="20">
        <v>6</v>
      </c>
      <c r="E23" s="15">
        <v>6000</v>
      </c>
      <c r="F23" s="16">
        <f t="shared" ref="F23:F24" si="6">D23*E23</f>
        <v>36000</v>
      </c>
      <c r="G23" s="17">
        <f>F23/0.95</f>
        <v>37894.736842105267</v>
      </c>
      <c r="H23" s="17">
        <f>G23-F23</f>
        <v>1894.736842105267</v>
      </c>
      <c r="I23" s="17">
        <f>G23-H23</f>
        <v>36000</v>
      </c>
      <c r="J23" s="234"/>
      <c r="K23" s="234"/>
      <c r="L23" s="237"/>
      <c r="M23" s="237"/>
      <c r="N23" s="1"/>
    </row>
    <row r="24" spans="1:15" ht="29.5" customHeight="1">
      <c r="A24" s="240"/>
      <c r="B24" s="13" t="s">
        <v>28</v>
      </c>
      <c r="C24" s="21" t="s">
        <v>24</v>
      </c>
      <c r="D24" s="22">
        <v>9</v>
      </c>
      <c r="E24" s="15">
        <v>6000</v>
      </c>
      <c r="F24" s="16">
        <f t="shared" si="6"/>
        <v>54000</v>
      </c>
      <c r="G24" s="17">
        <f>F24/0.95</f>
        <v>56842.1052631579</v>
      </c>
      <c r="H24" s="17">
        <f>G24-F24</f>
        <v>2842.1052631579005</v>
      </c>
      <c r="I24" s="17">
        <f>G24-H24</f>
        <v>54000</v>
      </c>
      <c r="J24" s="234"/>
      <c r="K24" s="234"/>
      <c r="L24" s="237"/>
      <c r="M24" s="237"/>
      <c r="N24" s="1"/>
    </row>
    <row r="25" spans="1:15" ht="29.5" customHeight="1">
      <c r="A25" s="241"/>
      <c r="B25" s="23" t="s">
        <v>16</v>
      </c>
      <c r="C25" s="24"/>
      <c r="D25" s="25">
        <f>SUM(D22:D24)</f>
        <v>19</v>
      </c>
      <c r="E25" s="25"/>
      <c r="F25" s="26">
        <f t="shared" ref="F25:H25" si="7">SUBTOTAL(9,F22:F24)</f>
        <v>114000</v>
      </c>
      <c r="G25" s="26">
        <f t="shared" si="7"/>
        <v>120000</v>
      </c>
      <c r="H25" s="26">
        <f t="shared" si="7"/>
        <v>6000.0000000000109</v>
      </c>
      <c r="I25" s="26">
        <f>SUBTOTAL(9,I22:I24)</f>
        <v>114000</v>
      </c>
      <c r="J25" s="235"/>
      <c r="K25" s="235"/>
      <c r="L25" s="238"/>
      <c r="M25" s="238"/>
      <c r="N25" s="28"/>
    </row>
    <row r="26" spans="1:15" ht="29.5" customHeight="1">
      <c r="A26" s="30"/>
      <c r="B26" s="23" t="s">
        <v>17</v>
      </c>
      <c r="C26" s="24"/>
      <c r="D26" s="25">
        <f>D13+D17+D21+D25</f>
        <v>86</v>
      </c>
      <c r="E26" s="25"/>
      <c r="F26" s="31"/>
      <c r="G26" s="26">
        <f>SUM(SUBTOTAL(9,G10:G25))</f>
        <v>543157.89473684225</v>
      </c>
      <c r="H26" s="26">
        <f>SUM(SUBTOTAL(9,H10:H25))</f>
        <v>27157.894736842143</v>
      </c>
      <c r="I26" s="26">
        <f>SUM(SUBTOTAL(9,I10:I25))</f>
        <v>516000</v>
      </c>
      <c r="J26" s="29"/>
      <c r="K26" s="27"/>
      <c r="L26" s="27"/>
      <c r="M26" s="27"/>
      <c r="N26" s="28"/>
    </row>
    <row r="27" spans="1:15">
      <c r="A27" s="32"/>
      <c r="B27" s="8"/>
      <c r="C27" s="8"/>
      <c r="D27" s="8"/>
      <c r="E27" s="8"/>
      <c r="F27" s="8"/>
      <c r="G27" s="8"/>
      <c r="H27" s="8"/>
      <c r="I27" s="8"/>
      <c r="J27" s="8"/>
      <c r="K27" s="32"/>
      <c r="L27" s="32"/>
      <c r="M27" s="32"/>
      <c r="N27" s="32"/>
    </row>
    <row r="28" spans="1:15">
      <c r="A28" s="33" t="s">
        <v>198</v>
      </c>
      <c r="B28" s="7"/>
      <c r="C28" s="7"/>
      <c r="D28" s="6"/>
      <c r="E28" s="6"/>
      <c r="F28" s="7"/>
      <c r="G28" s="7"/>
      <c r="H28" s="7"/>
      <c r="I28" s="7"/>
      <c r="J28" s="7"/>
      <c r="K28" s="33"/>
      <c r="L28" s="33"/>
      <c r="M28" s="33"/>
      <c r="N28" s="33"/>
    </row>
    <row r="29" spans="1:15">
      <c r="A29" s="34"/>
      <c r="B29" s="7"/>
      <c r="C29" s="7"/>
      <c r="D29" s="7"/>
      <c r="E29" s="7"/>
      <c r="F29" s="7"/>
      <c r="G29" s="7"/>
      <c r="H29" s="7"/>
      <c r="I29" s="7"/>
      <c r="J29" s="7"/>
      <c r="K29" s="33" t="s">
        <v>39</v>
      </c>
      <c r="L29" s="33" t="s">
        <v>199</v>
      </c>
      <c r="M29" s="33"/>
      <c r="N29" s="33"/>
    </row>
    <row r="30" spans="1:15">
      <c r="A30" s="33"/>
      <c r="B30" s="7"/>
      <c r="C30" s="7"/>
      <c r="D30" s="7"/>
      <c r="E30" s="7"/>
      <c r="F30" s="7"/>
      <c r="G30" s="7"/>
      <c r="H30" s="7"/>
      <c r="I30" s="7"/>
      <c r="J30" s="7"/>
      <c r="K30" s="33"/>
      <c r="L30" s="33"/>
      <c r="M30" s="33"/>
      <c r="N30" s="33"/>
    </row>
    <row r="31" spans="1:15">
      <c r="A31" s="32"/>
      <c r="B31" s="8"/>
      <c r="C31" s="8"/>
      <c r="D31" s="8"/>
      <c r="E31" s="8"/>
      <c r="F31" s="8"/>
      <c r="G31" s="8"/>
      <c r="H31" s="8"/>
      <c r="I31" s="8"/>
      <c r="J31" s="8"/>
      <c r="K31" s="227" t="s">
        <v>25</v>
      </c>
      <c r="L31" s="227"/>
      <c r="M31" s="227"/>
      <c r="N31" s="227"/>
      <c r="O31" s="227"/>
    </row>
    <row r="32" spans="1:15">
      <c r="A32" s="32"/>
      <c r="B32" s="8"/>
      <c r="C32" s="8"/>
      <c r="D32" s="8"/>
      <c r="E32" s="8"/>
      <c r="F32" s="8"/>
      <c r="G32" s="8"/>
      <c r="H32" s="8"/>
      <c r="I32" s="8"/>
      <c r="J32" s="8"/>
      <c r="K32" s="35"/>
      <c r="L32" s="35"/>
      <c r="M32" s="35"/>
      <c r="N32" s="1"/>
    </row>
    <row r="34" spans="11:11">
      <c r="K34" s="158" t="s">
        <v>171</v>
      </c>
    </row>
  </sheetData>
  <mergeCells count="34">
    <mergeCell ref="K31:O31"/>
    <mergeCell ref="A14:A17"/>
    <mergeCell ref="J14:J17"/>
    <mergeCell ref="K14:K17"/>
    <mergeCell ref="L14:L17"/>
    <mergeCell ref="M14:M17"/>
    <mergeCell ref="A18:A21"/>
    <mergeCell ref="J18:J21"/>
    <mergeCell ref="K18:K21"/>
    <mergeCell ref="L18:L21"/>
    <mergeCell ref="M18:M21"/>
    <mergeCell ref="A22:A25"/>
    <mergeCell ref="J22:J25"/>
    <mergeCell ref="K22:K25"/>
    <mergeCell ref="L22:L25"/>
    <mergeCell ref="M22:M25"/>
    <mergeCell ref="M8:M9"/>
    <mergeCell ref="A10:A13"/>
    <mergeCell ref="J10:J13"/>
    <mergeCell ref="K10:K13"/>
    <mergeCell ref="L10:L13"/>
    <mergeCell ref="M10:M13"/>
    <mergeCell ref="F8:F9"/>
    <mergeCell ref="G8:H8"/>
    <mergeCell ref="I8:I9"/>
    <mergeCell ref="J8:J9"/>
    <mergeCell ref="K8:K9"/>
    <mergeCell ref="L8:L9"/>
    <mergeCell ref="E8:E9"/>
    <mergeCell ref="B5:C5"/>
    <mergeCell ref="A8:A9"/>
    <mergeCell ref="B8:B9"/>
    <mergeCell ref="C8:C9"/>
    <mergeCell ref="D8:D9"/>
  </mergeCells>
  <dataValidations count="1">
    <dataValidation type="list" allowBlank="1" showInputMessage="1" showErrorMessage="1" sqref="B2" xr:uid="{CFD89E6F-D1F3-4624-A185-1A8E9F238952}">
      <formula1>"INDEMNITE,PRIME"</formula1>
    </dataValidation>
  </dataValidations>
  <pageMargins left="0.31496062992125984" right="0.13401559454191034" top="0.35433070866141736" bottom="0.30458089668615984" header="0.31496062992125984" footer="0.31496062992125984"/>
  <pageSetup paperSize="9" scale="5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165D0-64E6-4F21-A467-D90A7F7D617E}">
  <dimension ref="A1:O34"/>
  <sheetViews>
    <sheetView view="pageBreakPreview" topLeftCell="A8" zoomScale="60" zoomScaleNormal="100" zoomScalePageLayoutView="70" workbookViewId="0">
      <selection activeCell="D24" sqref="D24"/>
    </sheetView>
  </sheetViews>
  <sheetFormatPr baseColWidth="10" defaultColWidth="11" defaultRowHeight="15.5"/>
  <cols>
    <col min="1" max="1" width="39.58203125" style="1" customWidth="1"/>
    <col min="2" max="2" width="14.75" style="2" customWidth="1"/>
    <col min="3" max="3" width="8.08203125" style="2" customWidth="1"/>
    <col min="4" max="4" width="10.33203125" style="2" customWidth="1"/>
    <col min="5" max="5" width="8.58203125" style="2" customWidth="1"/>
    <col min="6" max="6" width="20.08203125" style="2" customWidth="1"/>
    <col min="7" max="7" width="15.25" style="2" customWidth="1"/>
    <col min="8" max="8" width="14" style="2" customWidth="1"/>
    <col min="9" max="9" width="15.08203125" style="2" customWidth="1"/>
    <col min="10" max="10" width="31.08203125" style="2" customWidth="1"/>
    <col min="11" max="11" width="24.08203125" style="1" customWidth="1"/>
    <col min="12" max="12" width="18.08203125" style="1" customWidth="1"/>
    <col min="13" max="13" width="20.33203125" style="1" customWidth="1"/>
    <col min="14" max="16384" width="11" style="4"/>
  </cols>
  <sheetData>
    <row r="1" spans="1:14">
      <c r="C1" s="3"/>
      <c r="N1" s="1"/>
    </row>
    <row r="2" spans="1:14" ht="23.25" customHeight="1">
      <c r="A2" s="5" t="s">
        <v>0</v>
      </c>
      <c r="B2" s="6" t="s">
        <v>1</v>
      </c>
      <c r="C2" s="3"/>
      <c r="G2" s="6"/>
      <c r="N2" s="1"/>
    </row>
    <row r="3" spans="1:14" ht="23.25" customHeight="1">
      <c r="A3" s="5" t="s">
        <v>192</v>
      </c>
      <c r="B3" s="7"/>
      <c r="D3" s="36" t="s">
        <v>29</v>
      </c>
      <c r="F3" s="8"/>
      <c r="N3" s="1"/>
    </row>
    <row r="4" spans="1:14" ht="23.25" customHeight="1">
      <c r="A4" s="5" t="s">
        <v>193</v>
      </c>
      <c r="B4" s="7"/>
      <c r="D4" s="9"/>
      <c r="E4" s="9"/>
      <c r="F4" s="9"/>
      <c r="N4" s="1"/>
    </row>
    <row r="5" spans="1:14" ht="23.25" customHeight="1">
      <c r="A5" s="5" t="s">
        <v>30</v>
      </c>
      <c r="B5" s="247"/>
      <c r="C5" s="247"/>
      <c r="D5" s="9"/>
      <c r="E5" s="9"/>
      <c r="F5" s="9"/>
      <c r="N5" s="1"/>
    </row>
    <row r="6" spans="1:14" ht="23.25" customHeight="1">
      <c r="A6" s="5"/>
      <c r="B6" s="7"/>
      <c r="C6" s="8"/>
      <c r="D6" s="8"/>
      <c r="E6" s="8"/>
      <c r="F6" s="8"/>
      <c r="N6" s="1"/>
    </row>
    <row r="7" spans="1:14">
      <c r="A7" s="10"/>
      <c r="B7" s="11"/>
      <c r="C7" s="8"/>
      <c r="D7" s="8"/>
      <c r="E7" s="8"/>
      <c r="F7" s="8"/>
      <c r="N7" s="1"/>
    </row>
    <row r="8" spans="1:14" ht="15.75" customHeight="1">
      <c r="A8" s="248" t="s">
        <v>2</v>
      </c>
      <c r="B8" s="243" t="s">
        <v>3</v>
      </c>
      <c r="C8" s="243" t="s">
        <v>4</v>
      </c>
      <c r="D8" s="243" t="s">
        <v>5</v>
      </c>
      <c r="E8" s="243" t="s">
        <v>26</v>
      </c>
      <c r="F8" s="243" t="s">
        <v>27</v>
      </c>
      <c r="G8" s="250" t="s">
        <v>6</v>
      </c>
      <c r="H8" s="251"/>
      <c r="I8" s="243" t="s">
        <v>7</v>
      </c>
      <c r="J8" s="243" t="s">
        <v>8</v>
      </c>
      <c r="K8" s="245" t="s">
        <v>9</v>
      </c>
      <c r="L8" s="245" t="s">
        <v>10</v>
      </c>
      <c r="M8" s="242" t="s">
        <v>11</v>
      </c>
      <c r="N8" s="1"/>
    </row>
    <row r="9" spans="1:14" ht="29.25" customHeight="1">
      <c r="A9" s="249"/>
      <c r="B9" s="244"/>
      <c r="C9" s="244"/>
      <c r="D9" s="244"/>
      <c r="E9" s="244"/>
      <c r="F9" s="244"/>
      <c r="G9" s="12" t="s">
        <v>20</v>
      </c>
      <c r="H9" s="12" t="s">
        <v>12</v>
      </c>
      <c r="I9" s="244"/>
      <c r="J9" s="244"/>
      <c r="K9" s="246"/>
      <c r="L9" s="246"/>
      <c r="M9" s="242"/>
      <c r="N9" s="1"/>
    </row>
    <row r="10" spans="1:14" ht="29.5" customHeight="1">
      <c r="A10" s="239" t="s">
        <v>38</v>
      </c>
      <c r="B10" s="13" t="s">
        <v>18</v>
      </c>
      <c r="C10" s="14" t="s">
        <v>22</v>
      </c>
      <c r="D10" s="15">
        <v>6</v>
      </c>
      <c r="E10" s="15">
        <v>6000</v>
      </c>
      <c r="F10" s="16">
        <f>D10*E10</f>
        <v>36000</v>
      </c>
      <c r="G10" s="17">
        <f>F10/0.95</f>
        <v>37894.736842105267</v>
      </c>
      <c r="H10" s="17">
        <f>G10-F10</f>
        <v>1894.736842105267</v>
      </c>
      <c r="I10" s="17">
        <f>G10-H10</f>
        <v>36000</v>
      </c>
      <c r="J10" s="231" t="s">
        <v>37</v>
      </c>
      <c r="K10" s="231" t="s">
        <v>32</v>
      </c>
      <c r="L10" s="236"/>
      <c r="M10" s="236"/>
      <c r="N10" s="18"/>
    </row>
    <row r="11" spans="1:14" ht="29.5" customHeight="1">
      <c r="A11" s="240"/>
      <c r="B11" s="13" t="s">
        <v>18</v>
      </c>
      <c r="C11" s="19" t="s">
        <v>23</v>
      </c>
      <c r="D11" s="20">
        <v>7</v>
      </c>
      <c r="E11" s="15">
        <v>6000</v>
      </c>
      <c r="F11" s="16">
        <f t="shared" ref="F11:F12" si="0">D11*E11</f>
        <v>42000</v>
      </c>
      <c r="G11" s="17">
        <f>F11/0.95</f>
        <v>44210.526315789473</v>
      </c>
      <c r="H11" s="17">
        <f>G11-F11</f>
        <v>2210.5263157894733</v>
      </c>
      <c r="I11" s="17">
        <f>G11-H11</f>
        <v>42000</v>
      </c>
      <c r="J11" s="234"/>
      <c r="K11" s="234"/>
      <c r="L11" s="237"/>
      <c r="M11" s="237"/>
      <c r="N11" s="18"/>
    </row>
    <row r="12" spans="1:14" ht="29.5" customHeight="1">
      <c r="A12" s="240"/>
      <c r="B12" s="13" t="s">
        <v>18</v>
      </c>
      <c r="C12" s="21" t="s">
        <v>24</v>
      </c>
      <c r="D12" s="22">
        <v>9</v>
      </c>
      <c r="E12" s="15">
        <v>6000</v>
      </c>
      <c r="F12" s="16">
        <f t="shared" si="0"/>
        <v>54000</v>
      </c>
      <c r="G12" s="17">
        <f>F12/0.95</f>
        <v>56842.1052631579</v>
      </c>
      <c r="H12" s="17">
        <f>G12-F12</f>
        <v>2842.1052631579005</v>
      </c>
      <c r="I12" s="17">
        <f>G12-H12</f>
        <v>54000</v>
      </c>
      <c r="J12" s="234"/>
      <c r="K12" s="234"/>
      <c r="L12" s="237"/>
      <c r="M12" s="237"/>
      <c r="N12" s="1"/>
    </row>
    <row r="13" spans="1:14" ht="29.5" customHeight="1">
      <c r="A13" s="241"/>
      <c r="B13" s="23" t="s">
        <v>13</v>
      </c>
      <c r="C13" s="24"/>
      <c r="D13" s="25">
        <f>SUM(D10:D12)</f>
        <v>22</v>
      </c>
      <c r="E13" s="25"/>
      <c r="F13" s="26">
        <f t="shared" ref="F13:H13" si="1">SUBTOTAL(9,F10:F12)</f>
        <v>132000</v>
      </c>
      <c r="G13" s="26">
        <f t="shared" si="1"/>
        <v>138947.36842105264</v>
      </c>
      <c r="H13" s="26">
        <f t="shared" si="1"/>
        <v>6947.3684210526408</v>
      </c>
      <c r="I13" s="26">
        <f>SUBTOTAL(9,I10:I12)</f>
        <v>132000</v>
      </c>
      <c r="J13" s="235"/>
      <c r="K13" s="235"/>
      <c r="L13" s="238"/>
      <c r="M13" s="238"/>
      <c r="N13" s="28"/>
    </row>
    <row r="14" spans="1:14" ht="29.5" customHeight="1">
      <c r="A14" s="228" t="s">
        <v>40</v>
      </c>
      <c r="B14" s="13" t="s">
        <v>19</v>
      </c>
      <c r="C14" s="14" t="s">
        <v>22</v>
      </c>
      <c r="D14" s="15">
        <v>7</v>
      </c>
      <c r="E14" s="15">
        <v>6000</v>
      </c>
      <c r="F14" s="16">
        <f>D14*E14</f>
        <v>42000</v>
      </c>
      <c r="G14" s="17">
        <f>F14/0.95</f>
        <v>44210.526315789473</v>
      </c>
      <c r="H14" s="17">
        <f>G14-F14</f>
        <v>2210.5263157894733</v>
      </c>
      <c r="I14" s="17">
        <f>G14-H14</f>
        <v>42000</v>
      </c>
      <c r="J14" s="231" t="s">
        <v>31</v>
      </c>
      <c r="K14" s="231" t="s">
        <v>32</v>
      </c>
      <c r="L14" s="236"/>
      <c r="M14" s="236"/>
      <c r="N14" s="1"/>
    </row>
    <row r="15" spans="1:14" ht="29.5" customHeight="1">
      <c r="A15" s="229"/>
      <c r="B15" s="13" t="s">
        <v>19</v>
      </c>
      <c r="C15" s="19" t="s">
        <v>23</v>
      </c>
      <c r="D15" s="20">
        <v>6</v>
      </c>
      <c r="E15" s="15">
        <v>6000</v>
      </c>
      <c r="F15" s="16">
        <f t="shared" ref="F15:F16" si="2">D15*E15</f>
        <v>36000</v>
      </c>
      <c r="G15" s="17">
        <f>F15/0.95</f>
        <v>37894.736842105267</v>
      </c>
      <c r="H15" s="17">
        <f>G15-F15</f>
        <v>1894.736842105267</v>
      </c>
      <c r="I15" s="17">
        <f>G15-H15</f>
        <v>36000</v>
      </c>
      <c r="J15" s="234"/>
      <c r="K15" s="234"/>
      <c r="L15" s="237"/>
      <c r="M15" s="237"/>
      <c r="N15" s="1"/>
    </row>
    <row r="16" spans="1:14" ht="29.5" customHeight="1">
      <c r="A16" s="229"/>
      <c r="B16" s="13" t="s">
        <v>19</v>
      </c>
      <c r="C16" s="21" t="s">
        <v>24</v>
      </c>
      <c r="D16" s="22">
        <v>8</v>
      </c>
      <c r="E16" s="15">
        <v>6000</v>
      </c>
      <c r="F16" s="16">
        <f t="shared" si="2"/>
        <v>48000</v>
      </c>
      <c r="G16" s="17">
        <f>F16/0.95</f>
        <v>50526.315789473687</v>
      </c>
      <c r="H16" s="17">
        <f>G16-F16</f>
        <v>2526.3157894736869</v>
      </c>
      <c r="I16" s="17">
        <f>G16-H16</f>
        <v>48000</v>
      </c>
      <c r="J16" s="234"/>
      <c r="K16" s="234"/>
      <c r="L16" s="237"/>
      <c r="M16" s="237"/>
      <c r="N16" s="1"/>
    </row>
    <row r="17" spans="1:15" ht="29.5" customHeight="1">
      <c r="A17" s="230"/>
      <c r="B17" s="23" t="s">
        <v>14</v>
      </c>
      <c r="C17" s="24"/>
      <c r="D17" s="25">
        <f>SUM(D14:D16)</f>
        <v>21</v>
      </c>
      <c r="E17" s="25"/>
      <c r="F17" s="26">
        <f t="shared" ref="F17:H17" si="3">SUBTOTAL(9,F14:F16)</f>
        <v>126000</v>
      </c>
      <c r="G17" s="26">
        <f t="shared" si="3"/>
        <v>132631.57894736843</v>
      </c>
      <c r="H17" s="26">
        <f t="shared" si="3"/>
        <v>6631.5789473684272</v>
      </c>
      <c r="I17" s="26">
        <f>SUBTOTAL(9,I14:I16)</f>
        <v>126000</v>
      </c>
      <c r="J17" s="235"/>
      <c r="K17" s="235"/>
      <c r="L17" s="238"/>
      <c r="M17" s="238"/>
      <c r="N17" s="28"/>
    </row>
    <row r="18" spans="1:15" ht="29.5" customHeight="1">
      <c r="A18" s="239" t="s">
        <v>33</v>
      </c>
      <c r="B18" s="13" t="s">
        <v>21</v>
      </c>
      <c r="C18" s="14" t="s">
        <v>22</v>
      </c>
      <c r="D18" s="15">
        <v>4</v>
      </c>
      <c r="E18" s="15">
        <v>6000</v>
      </c>
      <c r="F18" s="16">
        <f>D18*E18</f>
        <v>24000</v>
      </c>
      <c r="G18" s="17">
        <f>F18/0.95</f>
        <v>25263.157894736843</v>
      </c>
      <c r="H18" s="17">
        <f>G18-F18</f>
        <v>1263.1578947368434</v>
      </c>
      <c r="I18" s="17">
        <f>G18-H18</f>
        <v>24000</v>
      </c>
      <c r="J18" s="231" t="s">
        <v>34</v>
      </c>
      <c r="K18" s="231" t="s">
        <v>32</v>
      </c>
      <c r="L18" s="236"/>
      <c r="M18" s="236"/>
      <c r="N18" s="1"/>
    </row>
    <row r="19" spans="1:15" ht="29.5" customHeight="1">
      <c r="A19" s="240"/>
      <c r="B19" s="13" t="s">
        <v>21</v>
      </c>
      <c r="C19" s="19" t="s">
        <v>23</v>
      </c>
      <c r="D19" s="20">
        <v>4</v>
      </c>
      <c r="E19" s="15">
        <v>6000</v>
      </c>
      <c r="F19" s="16">
        <f t="shared" ref="F19:F20" si="4">D19*E19</f>
        <v>24000</v>
      </c>
      <c r="G19" s="17">
        <f>F19/0.95</f>
        <v>25263.157894736843</v>
      </c>
      <c r="H19" s="17">
        <f>G19-F19</f>
        <v>1263.1578947368434</v>
      </c>
      <c r="I19" s="17">
        <f>G19-H19</f>
        <v>24000</v>
      </c>
      <c r="J19" s="234"/>
      <c r="K19" s="234"/>
      <c r="L19" s="237"/>
      <c r="M19" s="237"/>
      <c r="N19" s="1"/>
    </row>
    <row r="20" spans="1:15" ht="29.5" customHeight="1">
      <c r="A20" s="240"/>
      <c r="B20" s="13" t="s">
        <v>21</v>
      </c>
      <c r="C20" s="21" t="s">
        <v>24</v>
      </c>
      <c r="D20" s="22">
        <v>8</v>
      </c>
      <c r="E20" s="15">
        <v>6000</v>
      </c>
      <c r="F20" s="16">
        <f t="shared" si="4"/>
        <v>48000</v>
      </c>
      <c r="G20" s="17">
        <f>F20/0.95</f>
        <v>50526.315789473687</v>
      </c>
      <c r="H20" s="17">
        <f>G20-F20</f>
        <v>2526.3157894736869</v>
      </c>
      <c r="I20" s="17">
        <f>G20-H20</f>
        <v>48000</v>
      </c>
      <c r="J20" s="234"/>
      <c r="K20" s="234"/>
      <c r="L20" s="237"/>
      <c r="M20" s="237"/>
      <c r="N20" s="1"/>
    </row>
    <row r="21" spans="1:15" ht="29.5" customHeight="1">
      <c r="A21" s="241"/>
      <c r="B21" s="23" t="s">
        <v>15</v>
      </c>
      <c r="C21" s="24"/>
      <c r="D21" s="25">
        <f>SUM(D18:D20)</f>
        <v>16</v>
      </c>
      <c r="E21" s="25"/>
      <c r="F21" s="26">
        <f t="shared" ref="F21:H21" si="5">SUBTOTAL(9,F18:F20)</f>
        <v>96000</v>
      </c>
      <c r="G21" s="26">
        <f t="shared" si="5"/>
        <v>101052.63157894737</v>
      </c>
      <c r="H21" s="26">
        <f t="shared" si="5"/>
        <v>5052.6315789473738</v>
      </c>
      <c r="I21" s="26">
        <f>SUBTOTAL(9,I18:I20)</f>
        <v>96000</v>
      </c>
      <c r="J21" s="235"/>
      <c r="K21" s="235"/>
      <c r="L21" s="238"/>
      <c r="M21" s="238"/>
      <c r="N21" s="28"/>
    </row>
    <row r="22" spans="1:15" ht="29.5" customHeight="1">
      <c r="A22" s="239" t="s">
        <v>35</v>
      </c>
      <c r="B22" s="13" t="s">
        <v>28</v>
      </c>
      <c r="C22" s="14" t="s">
        <v>22</v>
      </c>
      <c r="D22" s="15">
        <v>4</v>
      </c>
      <c r="E22" s="15">
        <v>6000</v>
      </c>
      <c r="F22" s="16">
        <f>D22*E22</f>
        <v>24000</v>
      </c>
      <c r="G22" s="17">
        <f>F22/0.95</f>
        <v>25263.157894736843</v>
      </c>
      <c r="H22" s="17">
        <f>G22-F22</f>
        <v>1263.1578947368434</v>
      </c>
      <c r="I22" s="17">
        <f>G22-H22</f>
        <v>24000</v>
      </c>
      <c r="J22" s="231" t="s">
        <v>36</v>
      </c>
      <c r="K22" s="231" t="s">
        <v>32</v>
      </c>
      <c r="L22" s="236"/>
      <c r="M22" s="236"/>
      <c r="N22" s="1"/>
    </row>
    <row r="23" spans="1:15" ht="29.5" customHeight="1">
      <c r="A23" s="240"/>
      <c r="B23" s="13" t="s">
        <v>28</v>
      </c>
      <c r="C23" s="19" t="s">
        <v>23</v>
      </c>
      <c r="D23" s="20">
        <v>4</v>
      </c>
      <c r="E23" s="15">
        <v>6000</v>
      </c>
      <c r="F23" s="16">
        <f t="shared" ref="F23:F24" si="6">D23*E23</f>
        <v>24000</v>
      </c>
      <c r="G23" s="17">
        <f>F23/0.95</f>
        <v>25263.157894736843</v>
      </c>
      <c r="H23" s="17">
        <f>G23-F23</f>
        <v>1263.1578947368434</v>
      </c>
      <c r="I23" s="17">
        <f>G23-H23</f>
        <v>24000</v>
      </c>
      <c r="J23" s="234"/>
      <c r="K23" s="234"/>
      <c r="L23" s="237"/>
      <c r="M23" s="237"/>
      <c r="N23" s="1"/>
    </row>
    <row r="24" spans="1:15" ht="29.5" customHeight="1">
      <c r="A24" s="240"/>
      <c r="B24" s="13" t="s">
        <v>28</v>
      </c>
      <c r="C24" s="21" t="s">
        <v>24</v>
      </c>
      <c r="D24" s="22">
        <v>8</v>
      </c>
      <c r="E24" s="15">
        <v>6000</v>
      </c>
      <c r="F24" s="16">
        <f t="shared" si="6"/>
        <v>48000</v>
      </c>
      <c r="G24" s="17">
        <f>F24/0.95</f>
        <v>50526.315789473687</v>
      </c>
      <c r="H24" s="17">
        <f>G24-F24</f>
        <v>2526.3157894736869</v>
      </c>
      <c r="I24" s="17">
        <f>G24-H24</f>
        <v>48000</v>
      </c>
      <c r="J24" s="234"/>
      <c r="K24" s="234"/>
      <c r="L24" s="237"/>
      <c r="M24" s="237"/>
      <c r="N24" s="1"/>
    </row>
    <row r="25" spans="1:15" ht="29.5" customHeight="1">
      <c r="A25" s="241"/>
      <c r="B25" s="23" t="s">
        <v>16</v>
      </c>
      <c r="C25" s="24"/>
      <c r="D25" s="25">
        <f>SUM(D22:D24)</f>
        <v>16</v>
      </c>
      <c r="E25" s="25"/>
      <c r="F25" s="26">
        <f t="shared" ref="F25:H25" si="7">SUBTOTAL(9,F22:F24)</f>
        <v>96000</v>
      </c>
      <c r="G25" s="26">
        <f t="shared" si="7"/>
        <v>101052.63157894737</v>
      </c>
      <c r="H25" s="26">
        <f t="shared" si="7"/>
        <v>5052.6315789473738</v>
      </c>
      <c r="I25" s="26">
        <f>SUBTOTAL(9,I22:I24)</f>
        <v>96000</v>
      </c>
      <c r="J25" s="235"/>
      <c r="K25" s="235"/>
      <c r="L25" s="238"/>
      <c r="M25" s="238"/>
      <c r="N25" s="28"/>
    </row>
    <row r="26" spans="1:15" ht="29.5" customHeight="1">
      <c r="A26" s="30"/>
      <c r="B26" s="23" t="s">
        <v>17</v>
      </c>
      <c r="C26" s="24"/>
      <c r="D26" s="25">
        <f>D13+D17+D21+D25</f>
        <v>75</v>
      </c>
      <c r="E26" s="25"/>
      <c r="F26" s="31"/>
      <c r="G26" s="26">
        <f>SUM(SUBTOTAL(9,G10:G25))</f>
        <v>473684.2105263159</v>
      </c>
      <c r="H26" s="26">
        <f>SUM(SUBTOTAL(9,H10:H25))</f>
        <v>23684.210526315816</v>
      </c>
      <c r="I26" s="26">
        <f>SUM(SUBTOTAL(9,I10:I25))</f>
        <v>450000</v>
      </c>
      <c r="J26" s="29"/>
      <c r="K26" s="27"/>
      <c r="L26" s="27"/>
      <c r="M26" s="27"/>
      <c r="N26" s="28"/>
    </row>
    <row r="27" spans="1:15">
      <c r="A27" s="32"/>
      <c r="B27" s="8"/>
      <c r="C27" s="8"/>
      <c r="D27" s="8"/>
      <c r="E27" s="8"/>
      <c r="F27" s="8"/>
      <c r="G27" s="8"/>
      <c r="H27" s="8"/>
      <c r="I27" s="8"/>
      <c r="J27" s="8"/>
      <c r="K27" s="32"/>
      <c r="L27" s="32"/>
      <c r="M27" s="32"/>
      <c r="N27" s="32"/>
    </row>
    <row r="28" spans="1:15">
      <c r="A28" s="33" t="s">
        <v>194</v>
      </c>
      <c r="B28" s="7"/>
      <c r="C28" s="7"/>
      <c r="D28" s="6"/>
      <c r="E28" s="6"/>
      <c r="F28" s="7"/>
      <c r="G28" s="7"/>
      <c r="H28" s="7"/>
      <c r="I28" s="7"/>
      <c r="J28" s="7"/>
      <c r="K28" s="33"/>
      <c r="L28" s="33"/>
      <c r="M28" s="33"/>
      <c r="N28" s="33"/>
    </row>
    <row r="29" spans="1:15">
      <c r="A29" s="34"/>
      <c r="B29" s="7"/>
      <c r="C29" s="7"/>
      <c r="D29" s="7"/>
      <c r="E29" s="7"/>
      <c r="F29" s="7"/>
      <c r="G29" s="7"/>
      <c r="H29" s="7"/>
      <c r="I29" s="7"/>
      <c r="J29" s="7"/>
      <c r="K29" s="33" t="s">
        <v>39</v>
      </c>
      <c r="L29" s="33" t="s">
        <v>195</v>
      </c>
      <c r="M29" s="33"/>
      <c r="N29" s="33"/>
    </row>
    <row r="30" spans="1:15">
      <c r="A30" s="33"/>
      <c r="B30" s="7"/>
      <c r="C30" s="7"/>
      <c r="D30" s="7"/>
      <c r="E30" s="7"/>
      <c r="F30" s="7"/>
      <c r="G30" s="7"/>
      <c r="H30" s="7"/>
      <c r="I30" s="7"/>
      <c r="J30" s="7"/>
      <c r="K30" s="33"/>
      <c r="L30" s="33"/>
      <c r="M30" s="33"/>
      <c r="N30" s="33"/>
    </row>
    <row r="31" spans="1:15">
      <c r="A31" s="32"/>
      <c r="B31" s="8"/>
      <c r="C31" s="8"/>
      <c r="D31" s="8"/>
      <c r="E31" s="8"/>
      <c r="F31" s="8"/>
      <c r="G31" s="8"/>
      <c r="H31" s="8"/>
      <c r="I31" s="8"/>
      <c r="J31" s="8"/>
      <c r="K31" s="227" t="s">
        <v>25</v>
      </c>
      <c r="L31" s="227"/>
      <c r="M31" s="227"/>
      <c r="N31" s="227"/>
      <c r="O31" s="227"/>
    </row>
    <row r="32" spans="1:15">
      <c r="A32" s="32"/>
      <c r="B32" s="8"/>
      <c r="C32" s="8"/>
      <c r="D32" s="8"/>
      <c r="E32" s="8"/>
      <c r="F32" s="8"/>
      <c r="G32" s="8"/>
      <c r="H32" s="8"/>
      <c r="I32" s="8"/>
      <c r="J32" s="8"/>
      <c r="K32" s="35"/>
      <c r="L32" s="35"/>
      <c r="M32" s="35"/>
      <c r="N32" s="1"/>
    </row>
    <row r="34" spans="11:11">
      <c r="K34" s="158" t="s">
        <v>171</v>
      </c>
    </row>
  </sheetData>
  <mergeCells count="34">
    <mergeCell ref="B5:C5"/>
    <mergeCell ref="A8:A9"/>
    <mergeCell ref="B8:B9"/>
    <mergeCell ref="C8:C9"/>
    <mergeCell ref="D8:D9"/>
    <mergeCell ref="M8:M9"/>
    <mergeCell ref="A10:A13"/>
    <mergeCell ref="J10:J13"/>
    <mergeCell ref="K10:K13"/>
    <mergeCell ref="L10:L13"/>
    <mergeCell ref="M10:M13"/>
    <mergeCell ref="F8:F9"/>
    <mergeCell ref="G8:H8"/>
    <mergeCell ref="I8:I9"/>
    <mergeCell ref="J8:J9"/>
    <mergeCell ref="K8:K9"/>
    <mergeCell ref="L8:L9"/>
    <mergeCell ref="E8:E9"/>
    <mergeCell ref="K31:O31"/>
    <mergeCell ref="A14:A17"/>
    <mergeCell ref="J14:J17"/>
    <mergeCell ref="K14:K17"/>
    <mergeCell ref="L14:L17"/>
    <mergeCell ref="M14:M17"/>
    <mergeCell ref="A18:A21"/>
    <mergeCell ref="J18:J21"/>
    <mergeCell ref="K18:K21"/>
    <mergeCell ref="L18:L21"/>
    <mergeCell ref="M18:M21"/>
    <mergeCell ref="A22:A25"/>
    <mergeCell ref="J22:J25"/>
    <mergeCell ref="K22:K25"/>
    <mergeCell ref="L22:L25"/>
    <mergeCell ref="M22:M25"/>
  </mergeCells>
  <dataValidations count="1">
    <dataValidation type="list" allowBlank="1" showInputMessage="1" showErrorMessage="1" sqref="B2" xr:uid="{8C4FA067-7CDC-448A-B825-7B3DEA999AFE}">
      <formula1>"INDEMNITE,PRIME"</formula1>
    </dataValidation>
  </dataValidations>
  <pageMargins left="0.31496062992125984" right="0.13401559454191034" top="0.35433070866141736" bottom="0.30458089668615984" header="0.31496062992125984" footer="0.31496062992125984"/>
  <pageSetup paperSize="9"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3EC9-66DA-42E6-82C4-1EF214BA8682}">
  <sheetPr codeName="Feuil5"/>
  <dimension ref="A1:O34"/>
  <sheetViews>
    <sheetView view="pageBreakPreview" topLeftCell="A6" zoomScale="60" zoomScaleNormal="100" zoomScalePageLayoutView="70" workbookViewId="0">
      <selection activeCell="I18" sqref="I18"/>
    </sheetView>
  </sheetViews>
  <sheetFormatPr baseColWidth="10" defaultColWidth="11" defaultRowHeight="15.5"/>
  <cols>
    <col min="1" max="1" width="39.58203125" style="1" customWidth="1"/>
    <col min="2" max="2" width="14.75" style="2" customWidth="1"/>
    <col min="3" max="3" width="8.08203125" style="2" customWidth="1"/>
    <col min="4" max="4" width="10.33203125" style="2" customWidth="1"/>
    <col min="5" max="5" width="8.58203125" style="2" customWidth="1"/>
    <col min="6" max="6" width="20.08203125" style="2" customWidth="1"/>
    <col min="7" max="7" width="15.25" style="2" customWidth="1"/>
    <col min="8" max="8" width="14" style="2" customWidth="1"/>
    <col min="9" max="9" width="15.08203125" style="2" customWidth="1"/>
    <col min="10" max="10" width="31.08203125" style="2" customWidth="1"/>
    <col min="11" max="11" width="24.08203125" style="1" customWidth="1"/>
    <col min="12" max="12" width="18.08203125" style="1" customWidth="1"/>
    <col min="13" max="13" width="20.33203125" style="1" customWidth="1"/>
    <col min="14" max="16384" width="11" style="4"/>
  </cols>
  <sheetData>
    <row r="1" spans="1:14">
      <c r="C1" s="3"/>
      <c r="N1" s="1"/>
    </row>
    <row r="2" spans="1:14" ht="23.25" customHeight="1">
      <c r="A2" s="5" t="s">
        <v>0</v>
      </c>
      <c r="B2" s="6" t="s">
        <v>1</v>
      </c>
      <c r="C2" s="3"/>
      <c r="G2" s="6"/>
      <c r="N2" s="1"/>
    </row>
    <row r="3" spans="1:14" ht="23.25" customHeight="1">
      <c r="A3" s="5" t="s">
        <v>168</v>
      </c>
      <c r="B3" s="7"/>
      <c r="D3" s="36" t="s">
        <v>29</v>
      </c>
      <c r="F3" s="8"/>
      <c r="N3" s="1"/>
    </row>
    <row r="4" spans="1:14" ht="23.25" customHeight="1">
      <c r="A4" s="5" t="s">
        <v>169</v>
      </c>
      <c r="B4" s="7"/>
      <c r="D4" s="9"/>
      <c r="E4" s="9"/>
      <c r="F4" s="9"/>
      <c r="N4" s="1"/>
    </row>
    <row r="5" spans="1:14" ht="23.25" customHeight="1">
      <c r="A5" s="5" t="s">
        <v>30</v>
      </c>
      <c r="B5" s="247"/>
      <c r="C5" s="247"/>
      <c r="D5" s="9"/>
      <c r="E5" s="9"/>
      <c r="F5" s="9"/>
      <c r="N5" s="1"/>
    </row>
    <row r="6" spans="1:14" ht="23.25" customHeight="1">
      <c r="A6" s="5"/>
      <c r="B6" s="7"/>
      <c r="C6" s="8"/>
      <c r="D6" s="8"/>
      <c r="E6" s="8"/>
      <c r="F6" s="8"/>
      <c r="N6" s="1"/>
    </row>
    <row r="7" spans="1:14">
      <c r="A7" s="10"/>
      <c r="B7" s="11"/>
      <c r="C7" s="8"/>
      <c r="D7" s="8"/>
      <c r="E7" s="8"/>
      <c r="F7" s="8"/>
      <c r="N7" s="1"/>
    </row>
    <row r="8" spans="1:14" ht="15.75" customHeight="1">
      <c r="A8" s="248" t="s">
        <v>2</v>
      </c>
      <c r="B8" s="243" t="s">
        <v>3</v>
      </c>
      <c r="C8" s="243" t="s">
        <v>4</v>
      </c>
      <c r="D8" s="243" t="s">
        <v>5</v>
      </c>
      <c r="E8" s="243" t="s">
        <v>26</v>
      </c>
      <c r="F8" s="243" t="s">
        <v>27</v>
      </c>
      <c r="G8" s="250" t="s">
        <v>6</v>
      </c>
      <c r="H8" s="251"/>
      <c r="I8" s="243" t="s">
        <v>7</v>
      </c>
      <c r="J8" s="243" t="s">
        <v>8</v>
      </c>
      <c r="K8" s="245" t="s">
        <v>9</v>
      </c>
      <c r="L8" s="245" t="s">
        <v>10</v>
      </c>
      <c r="M8" s="242" t="s">
        <v>11</v>
      </c>
      <c r="N8" s="1"/>
    </row>
    <row r="9" spans="1:14" ht="29.25" customHeight="1">
      <c r="A9" s="249"/>
      <c r="B9" s="244"/>
      <c r="C9" s="244"/>
      <c r="D9" s="244"/>
      <c r="E9" s="244"/>
      <c r="F9" s="244"/>
      <c r="G9" s="12" t="s">
        <v>20</v>
      </c>
      <c r="H9" s="12" t="s">
        <v>12</v>
      </c>
      <c r="I9" s="244"/>
      <c r="J9" s="244"/>
      <c r="K9" s="246"/>
      <c r="L9" s="246"/>
      <c r="M9" s="242"/>
      <c r="N9" s="1"/>
    </row>
    <row r="10" spans="1:14" ht="29.5" customHeight="1">
      <c r="A10" s="239" t="s">
        <v>38</v>
      </c>
      <c r="B10" s="13" t="s">
        <v>18</v>
      </c>
      <c r="C10" s="14" t="s">
        <v>22</v>
      </c>
      <c r="D10" s="15">
        <v>4</v>
      </c>
      <c r="E10" s="15">
        <v>6000</v>
      </c>
      <c r="F10" s="16">
        <f>D10*E10</f>
        <v>24000</v>
      </c>
      <c r="G10" s="17">
        <f>F10/0.95</f>
        <v>25263.157894736843</v>
      </c>
      <c r="H10" s="17">
        <f>G10-F10</f>
        <v>1263.1578947368434</v>
      </c>
      <c r="I10" s="17">
        <f>G10-H10</f>
        <v>24000</v>
      </c>
      <c r="J10" s="231" t="s">
        <v>37</v>
      </c>
      <c r="K10" s="231" t="s">
        <v>32</v>
      </c>
      <c r="L10" s="236"/>
      <c r="M10" s="236"/>
      <c r="N10" s="18"/>
    </row>
    <row r="11" spans="1:14" ht="29.5" customHeight="1">
      <c r="A11" s="240"/>
      <c r="B11" s="13" t="s">
        <v>18</v>
      </c>
      <c r="C11" s="19" t="s">
        <v>23</v>
      </c>
      <c r="D11" s="20">
        <v>5</v>
      </c>
      <c r="E11" s="15">
        <v>6000</v>
      </c>
      <c r="F11" s="16">
        <f t="shared" ref="F11:F12" si="0">D11*E11</f>
        <v>30000</v>
      </c>
      <c r="G11" s="17">
        <f>F11/0.95</f>
        <v>31578.947368421053</v>
      </c>
      <c r="H11" s="17">
        <f>G11-F11</f>
        <v>1578.9473684210534</v>
      </c>
      <c r="I11" s="17">
        <f>G11-H11</f>
        <v>30000</v>
      </c>
      <c r="J11" s="234"/>
      <c r="K11" s="234"/>
      <c r="L11" s="237"/>
      <c r="M11" s="237"/>
      <c r="N11" s="18"/>
    </row>
    <row r="12" spans="1:14" ht="29.5" customHeight="1">
      <c r="A12" s="240"/>
      <c r="B12" s="13" t="s">
        <v>18</v>
      </c>
      <c r="C12" s="21" t="s">
        <v>24</v>
      </c>
      <c r="D12" s="22">
        <v>4</v>
      </c>
      <c r="E12" s="15">
        <v>6000</v>
      </c>
      <c r="F12" s="16">
        <f t="shared" si="0"/>
        <v>24000</v>
      </c>
      <c r="G12" s="17">
        <f>F12/0.95</f>
        <v>25263.157894736843</v>
      </c>
      <c r="H12" s="17">
        <f>G12-F12</f>
        <v>1263.1578947368434</v>
      </c>
      <c r="I12" s="17">
        <f>G12-H12</f>
        <v>24000</v>
      </c>
      <c r="J12" s="234"/>
      <c r="K12" s="234"/>
      <c r="L12" s="237"/>
      <c r="M12" s="237"/>
      <c r="N12" s="1"/>
    </row>
    <row r="13" spans="1:14" ht="29.5" customHeight="1">
      <c r="A13" s="241"/>
      <c r="B13" s="23" t="s">
        <v>13</v>
      </c>
      <c r="C13" s="24"/>
      <c r="D13" s="25">
        <f>SUM(D10:D12)</f>
        <v>13</v>
      </c>
      <c r="E13" s="25"/>
      <c r="F13" s="26">
        <f t="shared" ref="F13:H13" si="1">SUBTOTAL(9,F10:F12)</f>
        <v>78000</v>
      </c>
      <c r="G13" s="26">
        <f t="shared" si="1"/>
        <v>82105.263157894733</v>
      </c>
      <c r="H13" s="26">
        <f t="shared" si="1"/>
        <v>4105.2631578947403</v>
      </c>
      <c r="I13" s="26">
        <f>SUBTOTAL(9,I10:I12)</f>
        <v>78000</v>
      </c>
      <c r="J13" s="235"/>
      <c r="K13" s="235"/>
      <c r="L13" s="238"/>
      <c r="M13" s="238"/>
      <c r="N13" s="28"/>
    </row>
    <row r="14" spans="1:14" ht="29.5" customHeight="1">
      <c r="A14" s="228" t="s">
        <v>40</v>
      </c>
      <c r="B14" s="13" t="s">
        <v>19</v>
      </c>
      <c r="C14" s="14" t="s">
        <v>22</v>
      </c>
      <c r="D14" s="15">
        <v>5</v>
      </c>
      <c r="E14" s="15">
        <v>6000</v>
      </c>
      <c r="F14" s="16">
        <f>D14*E14</f>
        <v>30000</v>
      </c>
      <c r="G14" s="17">
        <f>F14/0.95</f>
        <v>31578.947368421053</v>
      </c>
      <c r="H14" s="17">
        <f>G14-F14</f>
        <v>1578.9473684210534</v>
      </c>
      <c r="I14" s="17">
        <f>G14-H14</f>
        <v>30000</v>
      </c>
      <c r="J14" s="231" t="s">
        <v>31</v>
      </c>
      <c r="K14" s="231" t="s">
        <v>32</v>
      </c>
      <c r="L14" s="236"/>
      <c r="M14" s="236"/>
      <c r="N14" s="1"/>
    </row>
    <row r="15" spans="1:14" ht="29.5" customHeight="1">
      <c r="A15" s="229"/>
      <c r="B15" s="13" t="s">
        <v>19</v>
      </c>
      <c r="C15" s="19" t="s">
        <v>23</v>
      </c>
      <c r="D15" s="20">
        <v>3</v>
      </c>
      <c r="E15" s="15">
        <v>6000</v>
      </c>
      <c r="F15" s="16">
        <f t="shared" ref="F15:F16" si="2">D15*E15</f>
        <v>18000</v>
      </c>
      <c r="G15" s="17">
        <f>F15/0.95</f>
        <v>18947.368421052633</v>
      </c>
      <c r="H15" s="17">
        <f>G15-F15</f>
        <v>947.36842105263349</v>
      </c>
      <c r="I15" s="17">
        <f>G15-H15</f>
        <v>18000</v>
      </c>
      <c r="J15" s="234"/>
      <c r="K15" s="234"/>
      <c r="L15" s="237"/>
      <c r="M15" s="237"/>
      <c r="N15" s="1"/>
    </row>
    <row r="16" spans="1:14" ht="29.5" customHeight="1">
      <c r="A16" s="229"/>
      <c r="B16" s="13" t="s">
        <v>19</v>
      </c>
      <c r="C16" s="21" t="s">
        <v>24</v>
      </c>
      <c r="D16" s="22">
        <v>3</v>
      </c>
      <c r="E16" s="15">
        <v>6000</v>
      </c>
      <c r="F16" s="16">
        <f t="shared" si="2"/>
        <v>18000</v>
      </c>
      <c r="G16" s="17">
        <f>F16/0.95</f>
        <v>18947.368421052633</v>
      </c>
      <c r="H16" s="17">
        <f>G16-F16</f>
        <v>947.36842105263349</v>
      </c>
      <c r="I16" s="17">
        <f>G16-H16</f>
        <v>18000</v>
      </c>
      <c r="J16" s="234"/>
      <c r="K16" s="234"/>
      <c r="L16" s="237"/>
      <c r="M16" s="237"/>
      <c r="N16" s="1"/>
    </row>
    <row r="17" spans="1:15" ht="29.5" customHeight="1">
      <c r="A17" s="230"/>
      <c r="B17" s="23" t="s">
        <v>14</v>
      </c>
      <c r="C17" s="24"/>
      <c r="D17" s="25">
        <f>SUM(D14:D16)</f>
        <v>11</v>
      </c>
      <c r="E17" s="25"/>
      <c r="F17" s="26">
        <f t="shared" ref="F17" si="3">SUBTOTAL(9,F14:F16)</f>
        <v>66000</v>
      </c>
      <c r="G17" s="26">
        <f t="shared" ref="G17" si="4">SUBTOTAL(9,G14:G16)</f>
        <v>69473.68421052632</v>
      </c>
      <c r="H17" s="26">
        <f t="shared" ref="H17" si="5">SUBTOTAL(9,H14:H16)</f>
        <v>3473.6842105263204</v>
      </c>
      <c r="I17" s="26">
        <f>SUBTOTAL(9,I14:I16)</f>
        <v>66000</v>
      </c>
      <c r="J17" s="235"/>
      <c r="K17" s="235"/>
      <c r="L17" s="238"/>
      <c r="M17" s="238"/>
      <c r="N17" s="28"/>
    </row>
    <row r="18" spans="1:15" ht="29.5" customHeight="1">
      <c r="A18" s="239" t="s">
        <v>33</v>
      </c>
      <c r="B18" s="13" t="s">
        <v>21</v>
      </c>
      <c r="C18" s="14" t="s">
        <v>22</v>
      </c>
      <c r="D18" s="15">
        <v>3</v>
      </c>
      <c r="E18" s="15">
        <v>6000</v>
      </c>
      <c r="F18" s="16">
        <f>D18*E18</f>
        <v>18000</v>
      </c>
      <c r="G18" s="17">
        <f>F18/0.95</f>
        <v>18947.368421052633</v>
      </c>
      <c r="H18" s="17">
        <f>G18-F18</f>
        <v>947.36842105263349</v>
      </c>
      <c r="I18" s="17">
        <f>G18-H18</f>
        <v>18000</v>
      </c>
      <c r="J18" s="231" t="s">
        <v>34</v>
      </c>
      <c r="K18" s="231" t="s">
        <v>32</v>
      </c>
      <c r="L18" s="236"/>
      <c r="M18" s="236"/>
      <c r="N18" s="1"/>
    </row>
    <row r="19" spans="1:15" ht="29.5" customHeight="1">
      <c r="A19" s="240"/>
      <c r="B19" s="13" t="s">
        <v>21</v>
      </c>
      <c r="C19" s="19" t="s">
        <v>23</v>
      </c>
      <c r="D19" s="20">
        <v>3</v>
      </c>
      <c r="E19" s="15">
        <v>6000</v>
      </c>
      <c r="F19" s="16">
        <f t="shared" ref="F19:F20" si="6">D19*E19</f>
        <v>18000</v>
      </c>
      <c r="G19" s="17">
        <f>F19/0.95</f>
        <v>18947.368421052633</v>
      </c>
      <c r="H19" s="17">
        <f>G19-F19</f>
        <v>947.36842105263349</v>
      </c>
      <c r="I19" s="17">
        <f>G19-H19</f>
        <v>18000</v>
      </c>
      <c r="J19" s="234"/>
      <c r="K19" s="234"/>
      <c r="L19" s="237"/>
      <c r="M19" s="237"/>
      <c r="N19" s="1"/>
    </row>
    <row r="20" spans="1:15" ht="29.5" customHeight="1">
      <c r="A20" s="240"/>
      <c r="B20" s="13" t="s">
        <v>21</v>
      </c>
      <c r="C20" s="21" t="s">
        <v>24</v>
      </c>
      <c r="D20" s="22">
        <v>4</v>
      </c>
      <c r="E20" s="15">
        <v>6000</v>
      </c>
      <c r="F20" s="16">
        <f t="shared" si="6"/>
        <v>24000</v>
      </c>
      <c r="G20" s="17">
        <f>F20/0.95</f>
        <v>25263.157894736843</v>
      </c>
      <c r="H20" s="17">
        <f>G20-F20</f>
        <v>1263.1578947368434</v>
      </c>
      <c r="I20" s="17">
        <f>G20-H20</f>
        <v>24000</v>
      </c>
      <c r="J20" s="234"/>
      <c r="K20" s="234"/>
      <c r="L20" s="237"/>
      <c r="M20" s="237"/>
      <c r="N20" s="1"/>
    </row>
    <row r="21" spans="1:15" ht="29.5" customHeight="1">
      <c r="A21" s="241"/>
      <c r="B21" s="23" t="s">
        <v>15</v>
      </c>
      <c r="C21" s="24"/>
      <c r="D21" s="25">
        <f>SUM(D18:D20)</f>
        <v>10</v>
      </c>
      <c r="E21" s="25"/>
      <c r="F21" s="26">
        <f t="shared" ref="F21" si="7">SUBTOTAL(9,F18:F20)</f>
        <v>60000</v>
      </c>
      <c r="G21" s="26">
        <f t="shared" ref="G21" si="8">SUBTOTAL(9,G18:G20)</f>
        <v>63157.894736842107</v>
      </c>
      <c r="H21" s="26">
        <f t="shared" ref="H21" si="9">SUBTOTAL(9,H18:H20)</f>
        <v>3157.8947368421104</v>
      </c>
      <c r="I21" s="26">
        <f>SUBTOTAL(9,I18:I20)</f>
        <v>60000</v>
      </c>
      <c r="J21" s="235"/>
      <c r="K21" s="235"/>
      <c r="L21" s="238"/>
      <c r="M21" s="238"/>
      <c r="N21" s="28"/>
    </row>
    <row r="22" spans="1:15" ht="29.5" customHeight="1">
      <c r="A22" s="239" t="s">
        <v>35</v>
      </c>
      <c r="B22" s="13" t="s">
        <v>28</v>
      </c>
      <c r="C22" s="14" t="s">
        <v>22</v>
      </c>
      <c r="D22" s="15">
        <v>2</v>
      </c>
      <c r="E22" s="15">
        <v>6000</v>
      </c>
      <c r="F22" s="16">
        <f>D22*E22</f>
        <v>12000</v>
      </c>
      <c r="G22" s="17">
        <f>F22/0.95</f>
        <v>12631.578947368422</v>
      </c>
      <c r="H22" s="17">
        <f>G22-F22</f>
        <v>631.57894736842172</v>
      </c>
      <c r="I22" s="17">
        <f>G22-H22</f>
        <v>12000</v>
      </c>
      <c r="J22" s="231" t="s">
        <v>36</v>
      </c>
      <c r="K22" s="231" t="s">
        <v>32</v>
      </c>
      <c r="L22" s="236"/>
      <c r="M22" s="236"/>
      <c r="N22" s="1"/>
    </row>
    <row r="23" spans="1:15" ht="29.5" customHeight="1">
      <c r="A23" s="240"/>
      <c r="B23" s="13" t="s">
        <v>28</v>
      </c>
      <c r="C23" s="19" t="s">
        <v>23</v>
      </c>
      <c r="D23" s="20">
        <v>2</v>
      </c>
      <c r="E23" s="15">
        <v>6000</v>
      </c>
      <c r="F23" s="16">
        <f t="shared" ref="F23:F24" si="10">D23*E23</f>
        <v>12000</v>
      </c>
      <c r="G23" s="17">
        <f>F23/0.95</f>
        <v>12631.578947368422</v>
      </c>
      <c r="H23" s="17">
        <f>G23-F23</f>
        <v>631.57894736842172</v>
      </c>
      <c r="I23" s="17">
        <f>G23-H23</f>
        <v>12000</v>
      </c>
      <c r="J23" s="234"/>
      <c r="K23" s="234"/>
      <c r="L23" s="237"/>
      <c r="M23" s="237"/>
      <c r="N23" s="1"/>
    </row>
    <row r="24" spans="1:15" ht="29.5" customHeight="1">
      <c r="A24" s="240"/>
      <c r="B24" s="13" t="s">
        <v>28</v>
      </c>
      <c r="C24" s="21" t="s">
        <v>24</v>
      </c>
      <c r="D24" s="22">
        <v>6</v>
      </c>
      <c r="E24" s="15">
        <v>6000</v>
      </c>
      <c r="F24" s="16">
        <f t="shared" si="10"/>
        <v>36000</v>
      </c>
      <c r="G24" s="17">
        <f>F24/0.95</f>
        <v>37894.736842105267</v>
      </c>
      <c r="H24" s="17">
        <f>G24-F24</f>
        <v>1894.736842105267</v>
      </c>
      <c r="I24" s="17">
        <f>G24-H24</f>
        <v>36000</v>
      </c>
      <c r="J24" s="234"/>
      <c r="K24" s="234"/>
      <c r="L24" s="237"/>
      <c r="M24" s="237"/>
      <c r="N24" s="1"/>
    </row>
    <row r="25" spans="1:15" ht="29.5" customHeight="1">
      <c r="A25" s="241"/>
      <c r="B25" s="23" t="s">
        <v>16</v>
      </c>
      <c r="C25" s="24"/>
      <c r="D25" s="25">
        <f>SUM(D22:D24)</f>
        <v>10</v>
      </c>
      <c r="E25" s="25"/>
      <c r="F25" s="26">
        <f t="shared" ref="F25" si="11">SUBTOTAL(9,F22:F24)</f>
        <v>60000</v>
      </c>
      <c r="G25" s="26">
        <f t="shared" ref="G25" si="12">SUBTOTAL(9,G22:G24)</f>
        <v>63157.894736842107</v>
      </c>
      <c r="H25" s="26">
        <f t="shared" ref="H25" si="13">SUBTOTAL(9,H22:H24)</f>
        <v>3157.8947368421104</v>
      </c>
      <c r="I25" s="26">
        <f>SUBTOTAL(9,I22:I24)</f>
        <v>60000</v>
      </c>
      <c r="J25" s="235"/>
      <c r="K25" s="235"/>
      <c r="L25" s="238"/>
      <c r="M25" s="238"/>
      <c r="N25" s="28"/>
    </row>
    <row r="26" spans="1:15" ht="29.5" customHeight="1">
      <c r="A26" s="30"/>
      <c r="B26" s="23" t="s">
        <v>17</v>
      </c>
      <c r="C26" s="24"/>
      <c r="D26" s="25">
        <f>D13+D17+D21+D25</f>
        <v>44</v>
      </c>
      <c r="E26" s="25"/>
      <c r="F26" s="31"/>
      <c r="G26" s="26">
        <f>SUM(SUBTOTAL(9,G10:G25))</f>
        <v>277894.73684210534</v>
      </c>
      <c r="H26" s="26">
        <f>SUM(SUBTOTAL(9,H10:H25))</f>
        <v>13894.736842105282</v>
      </c>
      <c r="I26" s="26">
        <f>SUM(SUBTOTAL(9,I10:I25))</f>
        <v>264000</v>
      </c>
      <c r="J26" s="29"/>
      <c r="K26" s="27"/>
      <c r="L26" s="27"/>
      <c r="M26" s="27"/>
      <c r="N26" s="28"/>
    </row>
    <row r="27" spans="1:15">
      <c r="A27" s="32"/>
      <c r="B27" s="8"/>
      <c r="C27" s="8"/>
      <c r="D27" s="8"/>
      <c r="E27" s="8"/>
      <c r="F27" s="8"/>
      <c r="G27" s="8"/>
      <c r="H27" s="8"/>
      <c r="I27" s="8"/>
      <c r="J27" s="8"/>
      <c r="K27" s="32"/>
      <c r="L27" s="32"/>
      <c r="M27" s="32"/>
      <c r="N27" s="32"/>
    </row>
    <row r="28" spans="1:15">
      <c r="A28" s="33" t="s">
        <v>172</v>
      </c>
      <c r="B28" s="7"/>
      <c r="C28" s="7"/>
      <c r="D28" s="6"/>
      <c r="E28" s="6"/>
      <c r="F28" s="7"/>
      <c r="G28" s="7"/>
      <c r="H28" s="7"/>
      <c r="I28" s="7"/>
      <c r="J28" s="7"/>
      <c r="K28" s="33"/>
      <c r="L28" s="33"/>
      <c r="M28" s="33"/>
      <c r="N28" s="33"/>
    </row>
    <row r="29" spans="1:15">
      <c r="A29" s="34"/>
      <c r="B29" s="7"/>
      <c r="C29" s="7"/>
      <c r="D29" s="7"/>
      <c r="E29" s="7"/>
      <c r="F29" s="7"/>
      <c r="G29" s="7"/>
      <c r="H29" s="7"/>
      <c r="I29" s="7"/>
      <c r="J29" s="7"/>
      <c r="K29" s="33" t="s">
        <v>39</v>
      </c>
      <c r="L29" s="33" t="s">
        <v>170</v>
      </c>
      <c r="M29" s="33"/>
      <c r="N29" s="33"/>
    </row>
    <row r="30" spans="1:15">
      <c r="A30" s="33"/>
      <c r="B30" s="7"/>
      <c r="C30" s="7"/>
      <c r="D30" s="7"/>
      <c r="E30" s="7"/>
      <c r="F30" s="7"/>
      <c r="G30" s="7"/>
      <c r="H30" s="7"/>
      <c r="I30" s="7"/>
      <c r="J30" s="7"/>
      <c r="K30" s="33"/>
      <c r="L30" s="33"/>
      <c r="M30" s="33"/>
      <c r="N30" s="33"/>
    </row>
    <row r="31" spans="1:15">
      <c r="A31" s="32"/>
      <c r="B31" s="8"/>
      <c r="C31" s="8"/>
      <c r="D31" s="8"/>
      <c r="E31" s="8"/>
      <c r="F31" s="8"/>
      <c r="G31" s="8"/>
      <c r="H31" s="8"/>
      <c r="I31" s="8"/>
      <c r="J31" s="8"/>
      <c r="K31" s="227" t="s">
        <v>25</v>
      </c>
      <c r="L31" s="227"/>
      <c r="M31" s="227"/>
      <c r="N31" s="227"/>
      <c r="O31" s="227"/>
    </row>
    <row r="32" spans="1:15">
      <c r="A32" s="32"/>
      <c r="B32" s="8"/>
      <c r="C32" s="8"/>
      <c r="D32" s="8"/>
      <c r="E32" s="8"/>
      <c r="F32" s="8"/>
      <c r="G32" s="8"/>
      <c r="H32" s="8"/>
      <c r="I32" s="8"/>
      <c r="J32" s="8"/>
      <c r="K32" s="35"/>
      <c r="L32" s="35"/>
      <c r="M32" s="35"/>
      <c r="N32" s="1"/>
    </row>
    <row r="34" spans="11:11">
      <c r="K34" s="158" t="s">
        <v>171</v>
      </c>
    </row>
  </sheetData>
  <mergeCells count="34">
    <mergeCell ref="M14:M17"/>
    <mergeCell ref="G8:H8"/>
    <mergeCell ref="F8:F9"/>
    <mergeCell ref="A22:A25"/>
    <mergeCell ref="J10:J13"/>
    <mergeCell ref="K10:K13"/>
    <mergeCell ref="J18:J21"/>
    <mergeCell ref="K18:K21"/>
    <mergeCell ref="A10:A13"/>
    <mergeCell ref="A14:A17"/>
    <mergeCell ref="A18:A21"/>
    <mergeCell ref="E8:E9"/>
    <mergeCell ref="M8:M9"/>
    <mergeCell ref="B5:C5"/>
    <mergeCell ref="A8:A9"/>
    <mergeCell ref="B8:B9"/>
    <mergeCell ref="C8:C9"/>
    <mergeCell ref="D8:D9"/>
    <mergeCell ref="K31:O31"/>
    <mergeCell ref="I8:I9"/>
    <mergeCell ref="J8:J9"/>
    <mergeCell ref="K8:K9"/>
    <mergeCell ref="L8:L9"/>
    <mergeCell ref="M22:M25"/>
    <mergeCell ref="L18:L21"/>
    <mergeCell ref="M18:M21"/>
    <mergeCell ref="J22:J25"/>
    <mergeCell ref="K22:K25"/>
    <mergeCell ref="L22:L25"/>
    <mergeCell ref="L10:L13"/>
    <mergeCell ref="M10:M13"/>
    <mergeCell ref="J14:J17"/>
    <mergeCell ref="K14:K17"/>
    <mergeCell ref="L14:L17"/>
  </mergeCells>
  <dataValidations count="1">
    <dataValidation type="list" allowBlank="1" showInputMessage="1" showErrorMessage="1" sqref="B2" xr:uid="{49CFD9B5-B8D9-479A-9629-4DA1A76D16EA}">
      <formula1>"INDEMNITE,PRIME"</formula1>
    </dataValidation>
  </dataValidations>
  <pageMargins left="0.31496062992125984" right="0.13401559454191034" top="0.35433070866141736" bottom="0.30458089668615984" header="0.31496062992125984" footer="0.31496062992125984"/>
  <pageSetup paperSize="9" scale="5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B47B3-0590-4B50-B181-9CDAA34DB02D}">
  <sheetPr codeName="Feuil1">
    <pageSetUpPr fitToPage="1"/>
  </sheetPr>
  <dimension ref="B2:K48"/>
  <sheetViews>
    <sheetView view="pageBreakPreview" topLeftCell="A32" zoomScale="70" zoomScaleNormal="100" zoomScaleSheetLayoutView="70" workbookViewId="0">
      <selection activeCell="H39" sqref="H39"/>
    </sheetView>
  </sheetViews>
  <sheetFormatPr baseColWidth="10" defaultColWidth="11" defaultRowHeight="14.5"/>
  <cols>
    <col min="1" max="1" width="11" style="124"/>
    <col min="2" max="2" width="4.58203125" style="124" customWidth="1"/>
    <col min="3" max="3" width="53.83203125" style="124" customWidth="1"/>
    <col min="4" max="4" width="13.5" style="124" customWidth="1"/>
    <col min="5" max="5" width="12.5" style="124" customWidth="1"/>
    <col min="6" max="6" width="22.58203125" style="124" customWidth="1"/>
    <col min="7" max="7" width="4.58203125" style="124" customWidth="1"/>
    <col min="8" max="8" width="54" style="124" customWidth="1"/>
    <col min="9" max="9" width="13.5" style="124" customWidth="1"/>
    <col min="10" max="10" width="12.5" style="124" customWidth="1"/>
    <col min="11" max="11" width="23.33203125" style="124" bestFit="1" customWidth="1"/>
    <col min="12" max="16384" width="11" style="124"/>
  </cols>
  <sheetData>
    <row r="2" spans="2:11">
      <c r="B2" s="252" t="s">
        <v>161</v>
      </c>
      <c r="C2" s="253"/>
      <c r="D2" s="253"/>
      <c r="E2" s="253"/>
      <c r="F2" s="254"/>
      <c r="G2" s="255" t="s">
        <v>129</v>
      </c>
      <c r="H2" s="253"/>
      <c r="I2" s="253"/>
      <c r="J2" s="253"/>
      <c r="K2" s="254"/>
    </row>
    <row r="3" spans="2:11">
      <c r="B3" s="256" t="s">
        <v>204</v>
      </c>
      <c r="C3" s="257"/>
      <c r="D3" s="257"/>
      <c r="E3" s="257"/>
      <c r="F3" s="258"/>
      <c r="G3" s="256" t="s">
        <v>207</v>
      </c>
      <c r="H3" s="257"/>
      <c r="I3" s="257"/>
      <c r="J3" s="257"/>
      <c r="K3" s="258"/>
    </row>
    <row r="4" spans="2:11">
      <c r="B4" s="126" t="s">
        <v>162</v>
      </c>
      <c r="C4" s="127"/>
      <c r="D4" s="127"/>
      <c r="E4" s="127"/>
      <c r="F4" s="128"/>
      <c r="G4" s="165" t="s">
        <v>163</v>
      </c>
      <c r="H4" s="127"/>
      <c r="I4" s="127"/>
      <c r="J4" s="127"/>
      <c r="K4" s="128"/>
    </row>
    <row r="5" spans="2:11">
      <c r="B5" s="126" t="s">
        <v>164</v>
      </c>
      <c r="C5" s="127"/>
      <c r="D5" s="127"/>
      <c r="E5" s="127"/>
      <c r="F5" s="128"/>
      <c r="G5" s="165" t="s">
        <v>165</v>
      </c>
      <c r="H5" s="127"/>
      <c r="I5" s="127"/>
      <c r="J5" s="127"/>
      <c r="K5" s="128"/>
    </row>
    <row r="6" spans="2:11">
      <c r="B6" s="126" t="s">
        <v>166</v>
      </c>
      <c r="C6" s="127"/>
      <c r="D6" s="127"/>
      <c r="E6" s="127"/>
      <c r="F6" s="128"/>
      <c r="G6" s="126" t="s">
        <v>167</v>
      </c>
      <c r="H6" s="127"/>
      <c r="I6" s="127"/>
      <c r="J6" s="127"/>
      <c r="K6" s="128"/>
    </row>
    <row r="7" spans="2:11">
      <c r="B7" s="126" t="s">
        <v>136</v>
      </c>
      <c r="C7" s="127"/>
      <c r="D7" s="127"/>
      <c r="E7" s="127"/>
      <c r="F7" s="128"/>
      <c r="G7" s="126" t="s">
        <v>136</v>
      </c>
      <c r="H7" s="127"/>
      <c r="I7" s="127"/>
      <c r="J7" s="127"/>
      <c r="K7" s="128"/>
    </row>
    <row r="8" spans="2:11">
      <c r="B8" s="126" t="s">
        <v>137</v>
      </c>
      <c r="C8" s="127"/>
      <c r="D8" s="127"/>
      <c r="E8" s="127"/>
      <c r="F8" s="128"/>
      <c r="G8" s="126" t="s">
        <v>137</v>
      </c>
      <c r="H8" s="127"/>
      <c r="I8" s="127"/>
      <c r="J8" s="127"/>
      <c r="K8" s="128"/>
    </row>
    <row r="9" spans="2:11">
      <c r="B9" s="126" t="s">
        <v>138</v>
      </c>
      <c r="C9" s="127"/>
      <c r="D9" s="127"/>
      <c r="E9" s="127"/>
      <c r="F9" s="128"/>
      <c r="G9" s="126" t="s">
        <v>138</v>
      </c>
      <c r="H9" s="127"/>
      <c r="I9" s="127"/>
      <c r="J9" s="127"/>
      <c r="K9" s="128"/>
    </row>
    <row r="10" spans="2:11">
      <c r="B10" s="126" t="s">
        <v>139</v>
      </c>
      <c r="C10" s="127"/>
      <c r="D10" s="127"/>
      <c r="E10" s="127"/>
      <c r="F10" s="128"/>
      <c r="G10" s="126" t="s">
        <v>139</v>
      </c>
      <c r="H10" s="127"/>
      <c r="I10" s="127"/>
      <c r="J10" s="127"/>
      <c r="K10" s="128"/>
    </row>
    <row r="11" spans="2:11">
      <c r="B11" s="126" t="s">
        <v>139</v>
      </c>
      <c r="C11" s="127"/>
      <c r="D11" s="127"/>
      <c r="E11" s="127"/>
      <c r="F11" s="128"/>
      <c r="G11" s="126" t="s">
        <v>139</v>
      </c>
      <c r="H11" s="127"/>
      <c r="I11" s="127"/>
      <c r="J11" s="127"/>
      <c r="K11" s="128"/>
    </row>
    <row r="12" spans="2:11">
      <c r="C12" s="127"/>
      <c r="D12" s="127"/>
      <c r="E12" s="127"/>
      <c r="F12" s="128"/>
      <c r="H12" s="127"/>
      <c r="I12" s="127"/>
      <c r="J12" s="127"/>
      <c r="K12" s="128"/>
    </row>
    <row r="13" spans="2:11">
      <c r="B13" s="126"/>
      <c r="C13" s="127"/>
      <c r="D13" s="129" t="s">
        <v>140</v>
      </c>
      <c r="E13" s="127"/>
      <c r="F13" s="128"/>
      <c r="G13" s="126"/>
      <c r="H13" s="127"/>
      <c r="I13" s="129" t="s">
        <v>140</v>
      </c>
      <c r="J13" s="127"/>
      <c r="K13" s="128"/>
    </row>
    <row r="14" spans="2:11">
      <c r="B14" s="126"/>
      <c r="C14" s="127"/>
      <c r="D14" s="129"/>
      <c r="E14" s="127"/>
      <c r="F14" s="128"/>
      <c r="G14" s="126"/>
      <c r="H14" s="127"/>
      <c r="I14" s="129"/>
      <c r="J14" s="127"/>
      <c r="K14" s="128"/>
    </row>
    <row r="15" spans="2:11">
      <c r="B15" s="126"/>
      <c r="C15" s="127"/>
      <c r="D15" s="130" t="s">
        <v>142</v>
      </c>
      <c r="E15" s="127"/>
      <c r="F15" s="128"/>
      <c r="G15" s="126"/>
      <c r="H15" s="127"/>
      <c r="I15" s="130" t="s">
        <v>142</v>
      </c>
      <c r="J15" s="127"/>
      <c r="K15" s="128"/>
    </row>
    <row r="16" spans="2:11">
      <c r="B16" s="126"/>
      <c r="C16" s="127"/>
      <c r="D16" s="130" t="s">
        <v>143</v>
      </c>
      <c r="E16" s="127"/>
      <c r="F16" s="128"/>
      <c r="G16" s="126"/>
      <c r="H16" s="127"/>
      <c r="I16" s="130" t="s">
        <v>143</v>
      </c>
      <c r="J16" s="127"/>
      <c r="K16" s="128"/>
    </row>
    <row r="17" spans="2:11">
      <c r="B17" s="126"/>
      <c r="C17" s="127"/>
      <c r="D17" s="130" t="s">
        <v>144</v>
      </c>
      <c r="E17" s="127"/>
      <c r="F17" s="128"/>
      <c r="G17" s="126"/>
      <c r="H17" s="127"/>
      <c r="I17" s="130" t="s">
        <v>144</v>
      </c>
      <c r="J17" s="127"/>
      <c r="K17" s="128"/>
    </row>
    <row r="18" spans="2:11">
      <c r="B18" s="126"/>
      <c r="C18" s="127"/>
      <c r="D18" s="130" t="s">
        <v>145</v>
      </c>
      <c r="E18" s="127"/>
      <c r="F18" s="128"/>
      <c r="G18" s="126"/>
      <c r="H18" s="127"/>
      <c r="I18" s="130" t="s">
        <v>145</v>
      </c>
      <c r="J18" s="127"/>
      <c r="K18" s="128"/>
    </row>
    <row r="19" spans="2:11">
      <c r="B19" s="126"/>
      <c r="D19" s="130" t="s">
        <v>146</v>
      </c>
      <c r="E19" s="127"/>
      <c r="F19" s="128"/>
      <c r="G19" s="126"/>
      <c r="I19" s="130" t="s">
        <v>146</v>
      </c>
      <c r="J19" s="127"/>
      <c r="K19" s="128"/>
    </row>
    <row r="20" spans="2:11">
      <c r="B20" s="126"/>
      <c r="C20" s="130"/>
      <c r="D20" s="127"/>
      <c r="E20" s="127"/>
      <c r="F20" s="128"/>
      <c r="G20" s="126"/>
      <c r="H20" s="130"/>
      <c r="I20" s="127"/>
      <c r="J20" s="127"/>
      <c r="K20" s="128"/>
    </row>
    <row r="21" spans="2:11">
      <c r="B21" s="131"/>
      <c r="C21" s="127"/>
      <c r="D21" s="127"/>
      <c r="E21" s="127"/>
      <c r="F21" s="128"/>
      <c r="G21" s="126"/>
      <c r="H21" s="127"/>
      <c r="I21" s="127"/>
      <c r="J21" s="127"/>
      <c r="K21" s="128"/>
    </row>
    <row r="22" spans="2:11">
      <c r="B22" s="131"/>
      <c r="C22" s="127"/>
      <c r="D22" s="127"/>
      <c r="E22" s="127"/>
      <c r="F22" s="128"/>
      <c r="G22" s="131"/>
      <c r="H22" s="127"/>
      <c r="I22" s="127"/>
      <c r="J22" s="127"/>
      <c r="K22" s="128"/>
    </row>
    <row r="23" spans="2:11" s="134" customFormat="1">
      <c r="B23" s="132" t="s">
        <v>147</v>
      </c>
      <c r="C23" s="133" t="s">
        <v>148</v>
      </c>
      <c r="D23" s="133" t="s">
        <v>149</v>
      </c>
      <c r="E23" s="133" t="s">
        <v>26</v>
      </c>
      <c r="F23" s="133" t="s">
        <v>150</v>
      </c>
      <c r="G23" s="132" t="s">
        <v>147</v>
      </c>
      <c r="H23" s="133" t="s">
        <v>148</v>
      </c>
      <c r="I23" s="133" t="s">
        <v>149</v>
      </c>
      <c r="J23" s="133" t="s">
        <v>26</v>
      </c>
      <c r="K23" s="133" t="s">
        <v>150</v>
      </c>
    </row>
    <row r="24" spans="2:11" s="138" customFormat="1" ht="21" customHeight="1">
      <c r="B24" s="135">
        <v>1</v>
      </c>
      <c r="C24" s="224" t="s">
        <v>205</v>
      </c>
      <c r="D24" s="136">
        <v>21</v>
      </c>
      <c r="E24" s="137">
        <v>6000</v>
      </c>
      <c r="F24" s="137">
        <v>126000</v>
      </c>
      <c r="G24" s="135">
        <v>1</v>
      </c>
      <c r="H24" s="224" t="s">
        <v>206</v>
      </c>
      <c r="I24" s="136">
        <v>2221</v>
      </c>
      <c r="J24" s="137">
        <v>6000</v>
      </c>
      <c r="K24" s="137">
        <v>132000</v>
      </c>
    </row>
    <row r="25" spans="2:11" ht="21" customHeight="1">
      <c r="B25" s="139"/>
      <c r="C25" s="140"/>
      <c r="D25" s="140"/>
      <c r="E25" s="140"/>
      <c r="F25" s="141">
        <f t="shared" ref="F25:F33" si="0">+D25*E25</f>
        <v>0</v>
      </c>
      <c r="G25" s="139"/>
      <c r="H25" s="140"/>
      <c r="I25" s="140"/>
      <c r="J25" s="140"/>
      <c r="K25" s="141">
        <f t="shared" ref="K25:K33" si="1">+I25*J25</f>
        <v>0</v>
      </c>
    </row>
    <row r="26" spans="2:11" ht="21" customHeight="1">
      <c r="B26" s="139"/>
      <c r="C26" s="140"/>
      <c r="D26" s="140"/>
      <c r="E26" s="140"/>
      <c r="F26" s="141">
        <f t="shared" si="0"/>
        <v>0</v>
      </c>
      <c r="G26" s="139"/>
      <c r="H26" s="140"/>
      <c r="I26" s="140"/>
      <c r="J26" s="140"/>
      <c r="K26" s="141">
        <f t="shared" si="1"/>
        <v>0</v>
      </c>
    </row>
    <row r="27" spans="2:11" ht="21" customHeight="1">
      <c r="B27" s="139"/>
      <c r="C27" s="140"/>
      <c r="D27" s="140"/>
      <c r="E27" s="140"/>
      <c r="F27" s="141">
        <f t="shared" si="0"/>
        <v>0</v>
      </c>
      <c r="G27" s="139"/>
      <c r="H27" s="140"/>
      <c r="I27" s="140"/>
      <c r="J27" s="140"/>
      <c r="K27" s="141">
        <f t="shared" si="1"/>
        <v>0</v>
      </c>
    </row>
    <row r="28" spans="2:11" ht="21" customHeight="1">
      <c r="B28" s="139"/>
      <c r="C28" s="140"/>
      <c r="D28" s="140"/>
      <c r="E28" s="140"/>
      <c r="F28" s="141">
        <f t="shared" si="0"/>
        <v>0</v>
      </c>
      <c r="G28" s="139"/>
      <c r="H28" s="140"/>
      <c r="I28" s="140"/>
      <c r="J28" s="140"/>
      <c r="K28" s="141">
        <f t="shared" si="1"/>
        <v>0</v>
      </c>
    </row>
    <row r="29" spans="2:11" ht="21" customHeight="1">
      <c r="B29" s="139"/>
      <c r="C29" s="140"/>
      <c r="D29" s="140"/>
      <c r="E29" s="140"/>
      <c r="F29" s="141">
        <f t="shared" si="0"/>
        <v>0</v>
      </c>
      <c r="G29" s="139"/>
      <c r="H29" s="140"/>
      <c r="I29" s="140"/>
      <c r="J29" s="140"/>
      <c r="K29" s="141">
        <f t="shared" si="1"/>
        <v>0</v>
      </c>
    </row>
    <row r="30" spans="2:11" ht="21" customHeight="1">
      <c r="B30" s="139"/>
      <c r="C30" s="140"/>
      <c r="D30" s="140"/>
      <c r="E30" s="140"/>
      <c r="F30" s="141">
        <f t="shared" si="0"/>
        <v>0</v>
      </c>
      <c r="G30" s="139"/>
      <c r="H30" s="140"/>
      <c r="I30" s="140"/>
      <c r="J30" s="140"/>
      <c r="K30" s="141">
        <f t="shared" si="1"/>
        <v>0</v>
      </c>
    </row>
    <row r="31" spans="2:11" ht="21" customHeight="1">
      <c r="B31" s="139"/>
      <c r="C31" s="140"/>
      <c r="D31" s="140"/>
      <c r="E31" s="140"/>
      <c r="F31" s="141">
        <f t="shared" si="0"/>
        <v>0</v>
      </c>
      <c r="G31" s="139"/>
      <c r="H31" s="140"/>
      <c r="I31" s="140"/>
      <c r="J31" s="140"/>
      <c r="K31" s="141">
        <f t="shared" si="1"/>
        <v>0</v>
      </c>
    </row>
    <row r="32" spans="2:11" ht="21" customHeight="1">
      <c r="B32" s="139"/>
      <c r="C32" s="140"/>
      <c r="D32" s="140"/>
      <c r="E32" s="140"/>
      <c r="F32" s="141">
        <f t="shared" si="0"/>
        <v>0</v>
      </c>
      <c r="G32" s="139"/>
      <c r="H32" s="140"/>
      <c r="I32" s="140"/>
      <c r="J32" s="140"/>
      <c r="K32" s="141">
        <f t="shared" si="1"/>
        <v>0</v>
      </c>
    </row>
    <row r="33" spans="2:11" ht="21" customHeight="1">
      <c r="B33" s="139"/>
      <c r="C33" s="140"/>
      <c r="D33" s="140"/>
      <c r="E33" s="140"/>
      <c r="F33" s="141">
        <f t="shared" si="0"/>
        <v>0</v>
      </c>
      <c r="G33" s="139"/>
      <c r="H33" s="140"/>
      <c r="I33" s="140"/>
      <c r="J33" s="140"/>
      <c r="K33" s="141">
        <f t="shared" si="1"/>
        <v>0</v>
      </c>
    </row>
    <row r="34" spans="2:11" ht="22.5" customHeight="1">
      <c r="B34" s="131"/>
      <c r="C34" s="127"/>
      <c r="D34" s="142" t="s">
        <v>151</v>
      </c>
      <c r="E34" s="143"/>
      <c r="F34" s="141">
        <f>SUM(F24:F33)</f>
        <v>126000</v>
      </c>
      <c r="G34" s="131"/>
      <c r="H34" s="127"/>
      <c r="I34" s="142" t="s">
        <v>151</v>
      </c>
      <c r="J34" s="143"/>
      <c r="K34" s="141">
        <f>SUM(K24:K33)</f>
        <v>132000</v>
      </c>
    </row>
    <row r="35" spans="2:11">
      <c r="B35" s="126"/>
      <c r="C35" s="127"/>
      <c r="D35" s="127"/>
      <c r="E35" s="127"/>
      <c r="F35" s="128"/>
      <c r="G35" s="126"/>
      <c r="H35" s="127"/>
      <c r="I35" s="127"/>
      <c r="J35" s="127"/>
      <c r="K35" s="128"/>
    </row>
    <row r="36" spans="2:11">
      <c r="B36" s="226" t="s">
        <v>211</v>
      </c>
      <c r="C36" s="127"/>
      <c r="D36" s="127"/>
      <c r="E36" s="127"/>
      <c r="F36" s="128"/>
      <c r="G36" s="226" t="s">
        <v>212</v>
      </c>
      <c r="H36" s="127"/>
      <c r="I36" s="127"/>
      <c r="J36" s="127"/>
      <c r="K36" s="128"/>
    </row>
    <row r="37" spans="2:11">
      <c r="B37" s="126"/>
      <c r="C37" s="127"/>
      <c r="D37" s="127"/>
      <c r="E37" s="127"/>
      <c r="F37" s="128"/>
      <c r="G37" s="126"/>
      <c r="H37" s="127"/>
      <c r="I37" s="127"/>
      <c r="J37" s="127"/>
      <c r="K37" s="128"/>
    </row>
    <row r="38" spans="2:11">
      <c r="B38" s="126"/>
      <c r="C38" s="127"/>
      <c r="D38" s="144"/>
      <c r="E38" s="145"/>
      <c r="F38" s="128"/>
      <c r="G38" s="126"/>
      <c r="H38" s="127"/>
      <c r="I38" s="144"/>
      <c r="J38" s="145"/>
      <c r="K38" s="128"/>
    </row>
    <row r="39" spans="2:11" s="151" customFormat="1" ht="28.5" customHeight="1">
      <c r="B39" s="146" t="s">
        <v>92</v>
      </c>
      <c r="C39" s="147"/>
      <c r="D39" s="148" t="s">
        <v>152</v>
      </c>
      <c r="E39" s="149" t="s">
        <v>153</v>
      </c>
      <c r="F39" s="150" t="s">
        <v>154</v>
      </c>
      <c r="G39" s="146" t="s">
        <v>92</v>
      </c>
      <c r="H39" s="147"/>
      <c r="I39" s="148" t="s">
        <v>152</v>
      </c>
      <c r="J39" s="149" t="s">
        <v>153</v>
      </c>
      <c r="K39" s="150" t="s">
        <v>154</v>
      </c>
    </row>
    <row r="40" spans="2:11" ht="14.25" customHeight="1">
      <c r="B40" s="126"/>
      <c r="C40" s="127"/>
      <c r="D40" s="125"/>
      <c r="E40" s="152"/>
      <c r="F40" s="128"/>
      <c r="G40" s="126"/>
      <c r="H40" s="127"/>
      <c r="I40" s="125"/>
      <c r="J40" s="152"/>
      <c r="K40" s="128"/>
    </row>
    <row r="41" spans="2:11">
      <c r="B41" s="126"/>
      <c r="C41" s="153" t="s">
        <v>155</v>
      </c>
      <c r="D41" s="127"/>
      <c r="E41" s="154" t="s">
        <v>156</v>
      </c>
      <c r="F41" s="128"/>
      <c r="G41" s="126"/>
      <c r="H41" s="153" t="s">
        <v>157</v>
      </c>
      <c r="I41" s="127"/>
      <c r="J41" s="154" t="s">
        <v>156</v>
      </c>
      <c r="K41" s="128"/>
    </row>
    <row r="42" spans="2:11" ht="19.5" customHeight="1">
      <c r="B42" s="126"/>
      <c r="C42" s="127"/>
      <c r="D42" s="127"/>
      <c r="E42" s="127"/>
      <c r="F42" s="127"/>
      <c r="G42" s="127"/>
      <c r="H42" s="127"/>
      <c r="I42" s="127"/>
      <c r="J42" s="127"/>
      <c r="K42" s="127"/>
    </row>
    <row r="43" spans="2:11" ht="19.5" customHeight="1">
      <c r="B43" s="126"/>
      <c r="C43" s="127" t="s">
        <v>158</v>
      </c>
      <c r="D43" s="127"/>
      <c r="E43" s="127"/>
      <c r="F43" s="127"/>
      <c r="G43" s="127"/>
      <c r="H43" s="221" t="s">
        <v>158</v>
      </c>
      <c r="I43" s="127"/>
      <c r="J43" s="127"/>
      <c r="K43" s="127"/>
    </row>
    <row r="44" spans="2:11" ht="19.5" customHeight="1">
      <c r="B44" s="126"/>
      <c r="C44" s="127" t="s">
        <v>159</v>
      </c>
      <c r="D44" s="127"/>
      <c r="E44" s="127"/>
      <c r="F44" s="128"/>
      <c r="G44" s="126"/>
      <c r="H44" s="127" t="s">
        <v>159</v>
      </c>
      <c r="I44" s="127"/>
      <c r="J44" s="127"/>
      <c r="K44" s="128"/>
    </row>
    <row r="45" spans="2:11">
      <c r="B45" s="126"/>
      <c r="C45" s="127" t="s">
        <v>160</v>
      </c>
      <c r="D45" s="127"/>
      <c r="E45" s="127"/>
      <c r="F45" s="128"/>
      <c r="G45" s="126"/>
      <c r="H45" s="127" t="s">
        <v>160</v>
      </c>
      <c r="I45" s="127"/>
      <c r="J45" s="127"/>
      <c r="K45" s="128"/>
    </row>
    <row r="46" spans="2:11">
      <c r="B46" s="126"/>
      <c r="C46" s="221" t="s">
        <v>185</v>
      </c>
      <c r="D46" s="127"/>
      <c r="E46" s="127"/>
      <c r="F46" s="128"/>
      <c r="G46" s="126"/>
      <c r="H46" s="221" t="s">
        <v>185</v>
      </c>
      <c r="I46" s="127"/>
      <c r="J46" s="127"/>
      <c r="K46" s="128"/>
    </row>
    <row r="47" spans="2:11">
      <c r="B47" s="155"/>
      <c r="C47" s="156"/>
      <c r="D47" s="156"/>
      <c r="E47" s="156"/>
      <c r="F47" s="157"/>
      <c r="G47" s="155"/>
      <c r="H47" s="156"/>
      <c r="I47" s="156"/>
      <c r="J47" s="156"/>
      <c r="K47" s="157"/>
    </row>
    <row r="48" spans="2:11">
      <c r="C48" s="127"/>
      <c r="D48" s="127"/>
      <c r="E48" s="127"/>
      <c r="F48" s="127"/>
      <c r="H48" s="127"/>
      <c r="I48" s="127"/>
      <c r="J48" s="127"/>
      <c r="K48" s="127"/>
    </row>
  </sheetData>
  <mergeCells count="4">
    <mergeCell ref="B2:F2"/>
    <mergeCell ref="G2:K2"/>
    <mergeCell ref="B3:F3"/>
    <mergeCell ref="G3:K3"/>
  </mergeCells>
  <pageMargins left="0.22" right="0.17" top="0.19" bottom="0.41" header="0.17" footer="0.3"/>
  <pageSetup paperSize="9" scale="6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2EB3-1370-48CD-BAAF-F8D0DE8B2506}">
  <sheetPr codeName="Feuil2">
    <pageSetUpPr fitToPage="1"/>
  </sheetPr>
  <dimension ref="B2:K48"/>
  <sheetViews>
    <sheetView view="pageBreakPreview" topLeftCell="D31" zoomScale="70" zoomScaleNormal="100" zoomScaleSheetLayoutView="70" workbookViewId="0">
      <selection activeCell="I38" sqref="I38"/>
    </sheetView>
  </sheetViews>
  <sheetFormatPr baseColWidth="10" defaultColWidth="11" defaultRowHeight="14.5"/>
  <cols>
    <col min="1" max="1" width="11" style="124"/>
    <col min="2" max="2" width="4.58203125" style="124" customWidth="1"/>
    <col min="3" max="3" width="53.83203125" style="124" customWidth="1"/>
    <col min="4" max="4" width="13.5" style="124" customWidth="1"/>
    <col min="5" max="5" width="12.5" style="124" customWidth="1"/>
    <col min="6" max="6" width="22.58203125" style="124" customWidth="1"/>
    <col min="7" max="7" width="4.58203125" style="124" customWidth="1"/>
    <col min="8" max="8" width="54" style="124" customWidth="1"/>
    <col min="9" max="9" width="13.5" style="124" customWidth="1"/>
    <col min="10" max="10" width="12.5" style="124" customWidth="1"/>
    <col min="11" max="11" width="23.33203125" style="124" bestFit="1" customWidth="1"/>
    <col min="12" max="16384" width="11" style="124"/>
  </cols>
  <sheetData>
    <row r="2" spans="2:11">
      <c r="B2" s="259" t="s">
        <v>191</v>
      </c>
      <c r="C2" s="253"/>
      <c r="D2" s="253"/>
      <c r="E2" s="253"/>
      <c r="F2" s="254"/>
      <c r="G2" s="255" t="s">
        <v>129</v>
      </c>
      <c r="H2" s="253"/>
      <c r="I2" s="253"/>
      <c r="J2" s="253"/>
      <c r="K2" s="254"/>
    </row>
    <row r="3" spans="2:11">
      <c r="B3" s="256" t="s">
        <v>204</v>
      </c>
      <c r="C3" s="257"/>
      <c r="D3" s="257"/>
      <c r="E3" s="257"/>
      <c r="F3" s="258"/>
      <c r="G3" s="256" t="s">
        <v>207</v>
      </c>
      <c r="H3" s="257"/>
      <c r="I3" s="257"/>
      <c r="J3" s="257"/>
      <c r="K3" s="258"/>
    </row>
    <row r="4" spans="2:11">
      <c r="B4" s="165" t="s">
        <v>130</v>
      </c>
      <c r="C4" s="127"/>
      <c r="D4" s="127"/>
      <c r="E4" s="127"/>
      <c r="F4" s="128"/>
      <c r="G4" s="165" t="s">
        <v>131</v>
      </c>
      <c r="H4" s="127"/>
      <c r="I4" s="127"/>
      <c r="J4" s="127"/>
      <c r="K4" s="128"/>
    </row>
    <row r="5" spans="2:11">
      <c r="B5" s="165" t="s">
        <v>132</v>
      </c>
      <c r="C5" s="127"/>
      <c r="D5" s="127"/>
      <c r="E5" s="127"/>
      <c r="F5" s="128"/>
      <c r="G5" s="165" t="s">
        <v>133</v>
      </c>
      <c r="H5" s="127"/>
      <c r="I5" s="127"/>
      <c r="J5" s="127"/>
      <c r="K5" s="128"/>
    </row>
    <row r="6" spans="2:11">
      <c r="B6" s="126" t="s">
        <v>134</v>
      </c>
      <c r="C6" s="127"/>
      <c r="D6" s="127"/>
      <c r="E6" s="127"/>
      <c r="F6" s="128"/>
      <c r="G6" s="126" t="s">
        <v>135</v>
      </c>
      <c r="H6" s="127"/>
      <c r="I6" s="127"/>
      <c r="J6" s="127"/>
      <c r="K6" s="128"/>
    </row>
    <row r="7" spans="2:11">
      <c r="B7" s="126" t="s">
        <v>136</v>
      </c>
      <c r="C7" s="127"/>
      <c r="D7" s="127"/>
      <c r="E7" s="127"/>
      <c r="F7" s="128"/>
      <c r="G7" s="126" t="s">
        <v>136</v>
      </c>
      <c r="H7" s="127"/>
      <c r="I7" s="127"/>
      <c r="J7" s="127"/>
      <c r="K7" s="128"/>
    </row>
    <row r="8" spans="2:11">
      <c r="B8" s="126" t="s">
        <v>137</v>
      </c>
      <c r="C8" s="127"/>
      <c r="D8" s="127"/>
      <c r="E8" s="127"/>
      <c r="F8" s="128"/>
      <c r="G8" s="126" t="s">
        <v>137</v>
      </c>
      <c r="H8" s="127"/>
      <c r="I8" s="127"/>
      <c r="J8" s="127"/>
      <c r="K8" s="128"/>
    </row>
    <row r="9" spans="2:11">
      <c r="B9" s="126" t="s">
        <v>138</v>
      </c>
      <c r="C9" s="127"/>
      <c r="D9" s="127"/>
      <c r="E9" s="127"/>
      <c r="F9" s="128"/>
      <c r="G9" s="126" t="s">
        <v>138</v>
      </c>
      <c r="H9" s="127"/>
      <c r="I9" s="127"/>
      <c r="J9" s="127"/>
      <c r="K9" s="128"/>
    </row>
    <row r="10" spans="2:11">
      <c r="B10" s="126" t="s">
        <v>139</v>
      </c>
      <c r="C10" s="127"/>
      <c r="D10" s="127"/>
      <c r="E10" s="127"/>
      <c r="F10" s="128"/>
      <c r="G10" s="126" t="s">
        <v>139</v>
      </c>
      <c r="H10" s="127"/>
      <c r="I10" s="127"/>
      <c r="J10" s="127"/>
      <c r="K10" s="128"/>
    </row>
    <row r="11" spans="2:11">
      <c r="B11" s="126" t="s">
        <v>139</v>
      </c>
      <c r="C11" s="127"/>
      <c r="D11" s="127"/>
      <c r="E11" s="127"/>
      <c r="F11" s="128"/>
      <c r="G11" s="126" t="s">
        <v>139</v>
      </c>
      <c r="H11" s="127"/>
      <c r="I11" s="127"/>
      <c r="J11" s="127"/>
      <c r="K11" s="128"/>
    </row>
    <row r="12" spans="2:11">
      <c r="C12" s="127"/>
      <c r="D12" s="127"/>
      <c r="E12" s="127"/>
      <c r="F12" s="128"/>
      <c r="H12" s="127"/>
      <c r="I12" s="127"/>
      <c r="J12" s="127"/>
      <c r="K12" s="128"/>
    </row>
    <row r="13" spans="2:11">
      <c r="B13" s="126"/>
      <c r="C13" s="127"/>
      <c r="D13" s="129" t="s">
        <v>140</v>
      </c>
      <c r="E13" s="127"/>
      <c r="F13" s="128"/>
      <c r="G13" s="126"/>
      <c r="H13" s="127"/>
      <c r="I13" s="129" t="s">
        <v>140</v>
      </c>
      <c r="J13" s="127"/>
      <c r="K13" s="128"/>
    </row>
    <row r="14" spans="2:11">
      <c r="B14" s="126"/>
      <c r="C14" s="127"/>
      <c r="D14" s="129"/>
      <c r="E14" s="127"/>
      <c r="F14" s="128"/>
      <c r="G14" s="126"/>
      <c r="H14" s="127"/>
      <c r="I14" s="129"/>
      <c r="J14" s="127"/>
      <c r="K14" s="128"/>
    </row>
    <row r="15" spans="2:11">
      <c r="B15" s="126"/>
      <c r="C15" s="127"/>
      <c r="D15" s="130" t="s">
        <v>141</v>
      </c>
      <c r="E15" s="127"/>
      <c r="F15" s="128"/>
      <c r="G15" s="126"/>
      <c r="H15" s="127"/>
      <c r="I15" s="130" t="s">
        <v>142</v>
      </c>
      <c r="J15" s="127"/>
      <c r="K15" s="128"/>
    </row>
    <row r="16" spans="2:11">
      <c r="B16" s="126"/>
      <c r="C16" s="127"/>
      <c r="D16" s="130" t="s">
        <v>143</v>
      </c>
      <c r="E16" s="127"/>
      <c r="F16" s="128"/>
      <c r="G16" s="126"/>
      <c r="H16" s="127"/>
      <c r="I16" s="130" t="s">
        <v>143</v>
      </c>
      <c r="J16" s="127"/>
      <c r="K16" s="128"/>
    </row>
    <row r="17" spans="2:11">
      <c r="B17" s="126"/>
      <c r="C17" s="127"/>
      <c r="D17" s="130" t="s">
        <v>144</v>
      </c>
      <c r="E17" s="127"/>
      <c r="F17" s="128"/>
      <c r="G17" s="126"/>
      <c r="H17" s="127"/>
      <c r="I17" s="130" t="s">
        <v>144</v>
      </c>
      <c r="J17" s="127"/>
      <c r="K17" s="128"/>
    </row>
    <row r="18" spans="2:11">
      <c r="B18" s="126"/>
      <c r="C18" s="127"/>
      <c r="D18" s="130" t="s">
        <v>145</v>
      </c>
      <c r="E18" s="127"/>
      <c r="F18" s="128"/>
      <c r="G18" s="126"/>
      <c r="H18" s="127"/>
      <c r="I18" s="130" t="s">
        <v>145</v>
      </c>
      <c r="J18" s="127"/>
      <c r="K18" s="128"/>
    </row>
    <row r="19" spans="2:11">
      <c r="B19" s="126"/>
      <c r="D19" s="130" t="s">
        <v>146</v>
      </c>
      <c r="E19" s="127"/>
      <c r="F19" s="128"/>
      <c r="G19" s="126"/>
      <c r="I19" s="130" t="s">
        <v>146</v>
      </c>
      <c r="J19" s="127"/>
      <c r="K19" s="128"/>
    </row>
    <row r="20" spans="2:11">
      <c r="B20" s="126"/>
      <c r="C20" s="130"/>
      <c r="D20" s="127"/>
      <c r="E20" s="127"/>
      <c r="F20" s="128"/>
      <c r="G20" s="126"/>
      <c r="H20" s="130"/>
      <c r="I20" s="127"/>
      <c r="J20" s="127"/>
      <c r="K20" s="128"/>
    </row>
    <row r="21" spans="2:11">
      <c r="B21" s="131"/>
      <c r="C21" s="127"/>
      <c r="D21" s="127"/>
      <c r="E21" s="127"/>
      <c r="F21" s="128"/>
      <c r="G21" s="126"/>
      <c r="H21" s="127"/>
      <c r="I21" s="127"/>
      <c r="J21" s="127"/>
      <c r="K21" s="128"/>
    </row>
    <row r="22" spans="2:11">
      <c r="B22" s="131"/>
      <c r="C22" s="127"/>
      <c r="D22" s="127"/>
      <c r="E22" s="127"/>
      <c r="F22" s="128"/>
      <c r="G22" s="131"/>
      <c r="H22" s="127"/>
      <c r="I22" s="127"/>
      <c r="J22" s="127"/>
      <c r="K22" s="128"/>
    </row>
    <row r="23" spans="2:11" s="134" customFormat="1">
      <c r="B23" s="132" t="s">
        <v>147</v>
      </c>
      <c r="C23" s="133" t="s">
        <v>148</v>
      </c>
      <c r="D23" s="133" t="s">
        <v>149</v>
      </c>
      <c r="E23" s="133" t="s">
        <v>26</v>
      </c>
      <c r="F23" s="133" t="s">
        <v>150</v>
      </c>
      <c r="G23" s="132" t="s">
        <v>147</v>
      </c>
      <c r="H23" s="133" t="s">
        <v>148</v>
      </c>
      <c r="I23" s="133" t="s">
        <v>149</v>
      </c>
      <c r="J23" s="133" t="s">
        <v>26</v>
      </c>
      <c r="K23" s="133" t="s">
        <v>150</v>
      </c>
    </row>
    <row r="24" spans="2:11" s="138" customFormat="1" ht="21" customHeight="1">
      <c r="B24" s="135">
        <v>1</v>
      </c>
      <c r="C24" s="224" t="s">
        <v>208</v>
      </c>
      <c r="D24" s="136">
        <v>30</v>
      </c>
      <c r="E24" s="137">
        <v>6000</v>
      </c>
      <c r="F24" s="137">
        <f>E24*D24</f>
        <v>180000</v>
      </c>
      <c r="G24" s="135">
        <v>1</v>
      </c>
      <c r="H24" s="224" t="s">
        <v>205</v>
      </c>
      <c r="I24" s="136">
        <v>22</v>
      </c>
      <c r="J24" s="222">
        <v>6000</v>
      </c>
      <c r="K24" s="137">
        <f>J24*I24</f>
        <v>132000</v>
      </c>
    </row>
    <row r="25" spans="2:11" ht="21" customHeight="1">
      <c r="B25" s="139"/>
      <c r="C25" s="140"/>
      <c r="D25" s="140"/>
      <c r="E25" s="140"/>
      <c r="F25" s="141">
        <f t="shared" ref="F25:F33" si="0">+D25*E25</f>
        <v>0</v>
      </c>
      <c r="G25" s="139"/>
      <c r="H25" s="140"/>
      <c r="I25" s="140"/>
      <c r="J25" s="140"/>
      <c r="K25" s="141">
        <f t="shared" ref="K25:K33" si="1">+I25*J25</f>
        <v>0</v>
      </c>
    </row>
    <row r="26" spans="2:11" ht="21" customHeight="1">
      <c r="B26" s="139"/>
      <c r="C26" s="140"/>
      <c r="D26" s="140"/>
      <c r="E26" s="140"/>
      <c r="F26" s="141">
        <f t="shared" si="0"/>
        <v>0</v>
      </c>
      <c r="G26" s="139"/>
      <c r="H26" s="140"/>
      <c r="I26" s="140"/>
      <c r="J26" s="140"/>
      <c r="K26" s="141">
        <f t="shared" si="1"/>
        <v>0</v>
      </c>
    </row>
    <row r="27" spans="2:11" ht="21" customHeight="1">
      <c r="B27" s="139"/>
      <c r="C27" s="140"/>
      <c r="D27" s="140"/>
      <c r="E27" s="140"/>
      <c r="F27" s="141">
        <f t="shared" si="0"/>
        <v>0</v>
      </c>
      <c r="G27" s="139"/>
      <c r="H27" s="140"/>
      <c r="I27" s="140"/>
      <c r="J27" s="140"/>
      <c r="K27" s="141">
        <f t="shared" si="1"/>
        <v>0</v>
      </c>
    </row>
    <row r="28" spans="2:11" ht="21" customHeight="1">
      <c r="B28" s="139"/>
      <c r="C28" s="140"/>
      <c r="D28" s="140"/>
      <c r="E28" s="140"/>
      <c r="F28" s="141">
        <f t="shared" si="0"/>
        <v>0</v>
      </c>
      <c r="G28" s="139"/>
      <c r="H28" s="140"/>
      <c r="I28" s="140"/>
      <c r="J28" s="140"/>
      <c r="K28" s="141">
        <f t="shared" si="1"/>
        <v>0</v>
      </c>
    </row>
    <row r="29" spans="2:11" ht="21" customHeight="1">
      <c r="B29" s="139"/>
      <c r="C29" s="140"/>
      <c r="D29" s="140"/>
      <c r="E29" s="140"/>
      <c r="F29" s="141">
        <f t="shared" si="0"/>
        <v>0</v>
      </c>
      <c r="G29" s="139"/>
      <c r="H29" s="140"/>
      <c r="I29" s="140"/>
      <c r="J29" s="140"/>
      <c r="K29" s="141">
        <f t="shared" si="1"/>
        <v>0</v>
      </c>
    </row>
    <row r="30" spans="2:11" ht="21" customHeight="1">
      <c r="B30" s="139"/>
      <c r="C30" s="140"/>
      <c r="D30" s="140"/>
      <c r="E30" s="140"/>
      <c r="F30" s="141">
        <f t="shared" si="0"/>
        <v>0</v>
      </c>
      <c r="G30" s="139"/>
      <c r="H30" s="140"/>
      <c r="I30" s="140"/>
      <c r="J30" s="140"/>
      <c r="K30" s="141">
        <f t="shared" si="1"/>
        <v>0</v>
      </c>
    </row>
    <row r="31" spans="2:11" ht="21" customHeight="1">
      <c r="B31" s="139"/>
      <c r="C31" s="140"/>
      <c r="D31" s="140"/>
      <c r="E31" s="140"/>
      <c r="F31" s="141">
        <f t="shared" si="0"/>
        <v>0</v>
      </c>
      <c r="G31" s="139"/>
      <c r="H31" s="140"/>
      <c r="I31" s="140"/>
      <c r="J31" s="140"/>
      <c r="K31" s="141">
        <f t="shared" si="1"/>
        <v>0</v>
      </c>
    </row>
    <row r="32" spans="2:11" ht="21" customHeight="1">
      <c r="B32" s="139"/>
      <c r="C32" s="140"/>
      <c r="D32" s="140"/>
      <c r="E32" s="140"/>
      <c r="F32" s="141">
        <f t="shared" si="0"/>
        <v>0</v>
      </c>
      <c r="G32" s="139"/>
      <c r="H32" s="140"/>
      <c r="I32" s="140"/>
      <c r="J32" s="140"/>
      <c r="K32" s="141">
        <f t="shared" si="1"/>
        <v>0</v>
      </c>
    </row>
    <row r="33" spans="2:11" ht="21" customHeight="1">
      <c r="B33" s="139"/>
      <c r="C33" s="140"/>
      <c r="D33" s="140"/>
      <c r="E33" s="140"/>
      <c r="F33" s="141">
        <f t="shared" si="0"/>
        <v>0</v>
      </c>
      <c r="G33" s="139"/>
      <c r="H33" s="140"/>
      <c r="I33" s="140"/>
      <c r="J33" s="140"/>
      <c r="K33" s="141">
        <f t="shared" si="1"/>
        <v>0</v>
      </c>
    </row>
    <row r="34" spans="2:11" ht="22.5" customHeight="1">
      <c r="B34" s="131"/>
      <c r="C34" s="127"/>
      <c r="D34" s="142" t="s">
        <v>151</v>
      </c>
      <c r="E34" s="143"/>
      <c r="F34" s="141">
        <f>SUM(F24:F33)</f>
        <v>180000</v>
      </c>
      <c r="G34" s="131"/>
      <c r="H34" s="127"/>
      <c r="I34" s="142" t="s">
        <v>151</v>
      </c>
      <c r="J34" s="143"/>
      <c r="K34" s="141">
        <f>SUM(K24:K33)</f>
        <v>132000</v>
      </c>
    </row>
    <row r="35" spans="2:11">
      <c r="B35" s="126"/>
      <c r="C35" s="127"/>
      <c r="D35" s="127"/>
      <c r="E35" s="127"/>
      <c r="F35" s="128"/>
      <c r="G35" s="126"/>
      <c r="H35" s="127"/>
      <c r="I35" s="127"/>
      <c r="J35" s="127"/>
      <c r="K35" s="128"/>
    </row>
    <row r="36" spans="2:11">
      <c r="B36" s="226" t="s">
        <v>213</v>
      </c>
      <c r="C36" s="127"/>
      <c r="D36" s="127"/>
      <c r="E36" s="127"/>
      <c r="F36" s="128"/>
      <c r="G36" s="226" t="s">
        <v>214</v>
      </c>
      <c r="H36" s="127"/>
      <c r="I36" s="127"/>
      <c r="J36" s="127"/>
      <c r="K36" s="128"/>
    </row>
    <row r="37" spans="2:11">
      <c r="B37" s="126"/>
      <c r="C37" s="127"/>
      <c r="D37" s="127"/>
      <c r="E37" s="127"/>
      <c r="F37" s="128"/>
      <c r="G37" s="126"/>
      <c r="H37" s="127"/>
      <c r="I37" s="127"/>
      <c r="J37" s="127"/>
      <c r="K37" s="128"/>
    </row>
    <row r="38" spans="2:11">
      <c r="B38" s="126"/>
      <c r="C38" s="127"/>
      <c r="D38" s="144"/>
      <c r="E38" s="145"/>
      <c r="F38" s="128"/>
      <c r="G38" s="126"/>
      <c r="H38" s="127"/>
      <c r="I38" s="144"/>
      <c r="J38" s="145"/>
      <c r="K38" s="128"/>
    </row>
    <row r="39" spans="2:11" s="151" customFormat="1" ht="28.5" customHeight="1">
      <c r="B39" s="146" t="s">
        <v>92</v>
      </c>
      <c r="C39" s="147"/>
      <c r="D39" s="148" t="s">
        <v>152</v>
      </c>
      <c r="E39" s="149" t="s">
        <v>153</v>
      </c>
      <c r="F39" s="150" t="s">
        <v>154</v>
      </c>
      <c r="G39" s="146" t="s">
        <v>92</v>
      </c>
      <c r="H39" s="147"/>
      <c r="I39" s="148" t="s">
        <v>152</v>
      </c>
      <c r="J39" s="149" t="s">
        <v>153</v>
      </c>
      <c r="K39" s="150" t="s">
        <v>154</v>
      </c>
    </row>
    <row r="40" spans="2:11" ht="14.25" customHeight="1">
      <c r="B40" s="126"/>
      <c r="C40" s="127"/>
      <c r="D40" s="125"/>
      <c r="E40" s="152"/>
      <c r="F40" s="128"/>
      <c r="G40" s="126"/>
      <c r="H40" s="127"/>
      <c r="I40" s="125"/>
      <c r="J40" s="152"/>
      <c r="K40" s="128"/>
    </row>
    <row r="41" spans="2:11">
      <c r="B41" s="126"/>
      <c r="C41" s="153" t="s">
        <v>155</v>
      </c>
      <c r="D41" s="127"/>
      <c r="E41" s="154" t="s">
        <v>156</v>
      </c>
      <c r="F41" s="128"/>
      <c r="G41" s="126"/>
      <c r="H41" s="153" t="s">
        <v>157</v>
      </c>
      <c r="I41" s="127"/>
      <c r="J41" s="154" t="s">
        <v>156</v>
      </c>
      <c r="K41" s="128"/>
    </row>
    <row r="42" spans="2:11" ht="19.5" customHeight="1">
      <c r="B42" s="126"/>
      <c r="C42" s="127"/>
      <c r="D42" s="127"/>
      <c r="E42" s="127"/>
      <c r="F42" s="127"/>
      <c r="G42" s="127"/>
      <c r="H42" s="127"/>
      <c r="I42" s="127"/>
      <c r="J42" s="127"/>
      <c r="K42" s="127"/>
    </row>
    <row r="43" spans="2:11" ht="19.5" customHeight="1">
      <c r="B43" s="126"/>
      <c r="C43" s="127" t="s">
        <v>158</v>
      </c>
      <c r="D43" s="127"/>
      <c r="E43" s="127"/>
      <c r="F43" s="127"/>
      <c r="G43" s="127"/>
      <c r="H43" s="221" t="s">
        <v>158</v>
      </c>
      <c r="I43" s="127"/>
      <c r="J43" s="127"/>
      <c r="K43" s="127"/>
    </row>
    <row r="44" spans="2:11" ht="19.5" customHeight="1">
      <c r="B44" s="126"/>
      <c r="C44" s="127" t="s">
        <v>159</v>
      </c>
      <c r="D44" s="127"/>
      <c r="E44" s="127"/>
      <c r="F44" s="128"/>
      <c r="G44" s="126"/>
      <c r="H44" s="127" t="s">
        <v>159</v>
      </c>
      <c r="I44" s="127"/>
      <c r="J44" s="127"/>
      <c r="K44" s="128"/>
    </row>
    <row r="45" spans="2:11">
      <c r="B45" s="126"/>
      <c r="C45" s="127" t="s">
        <v>160</v>
      </c>
      <c r="D45" s="127"/>
      <c r="E45" s="127"/>
      <c r="F45" s="128"/>
      <c r="G45" s="126"/>
      <c r="H45" s="127" t="s">
        <v>160</v>
      </c>
      <c r="I45" s="127"/>
      <c r="J45" s="127"/>
      <c r="K45" s="128"/>
    </row>
    <row r="46" spans="2:11">
      <c r="B46" s="126"/>
      <c r="C46" s="221" t="s">
        <v>185</v>
      </c>
      <c r="D46" s="127"/>
      <c r="E46" s="127"/>
      <c r="F46" s="128"/>
      <c r="G46" s="126"/>
      <c r="H46" s="221" t="s">
        <v>185</v>
      </c>
      <c r="I46" s="127"/>
      <c r="J46" s="127"/>
      <c r="K46" s="128"/>
    </row>
    <row r="47" spans="2:11">
      <c r="B47" s="155"/>
      <c r="C47" s="156"/>
      <c r="D47" s="156"/>
      <c r="E47" s="156"/>
      <c r="F47" s="157"/>
      <c r="G47" s="155"/>
      <c r="H47" s="156"/>
      <c r="I47" s="156"/>
      <c r="J47" s="156"/>
      <c r="K47" s="157"/>
    </row>
    <row r="48" spans="2:11">
      <c r="C48" s="127"/>
      <c r="D48" s="127"/>
      <c r="E48" s="127"/>
      <c r="F48" s="127"/>
      <c r="H48" s="127"/>
      <c r="I48" s="127"/>
      <c r="J48" s="127"/>
      <c r="K48" s="127"/>
    </row>
  </sheetData>
  <mergeCells count="4">
    <mergeCell ref="B2:F2"/>
    <mergeCell ref="G2:K2"/>
    <mergeCell ref="B3:F3"/>
    <mergeCell ref="G3:K3"/>
  </mergeCells>
  <pageMargins left="0.22" right="0.17" top="0.19" bottom="0.41" header="0.17" footer="0.3"/>
  <pageSetup paperSize="9" scale="6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BCCDD-11C5-41EC-817B-C2BC159C2260}">
  <dimension ref="C2:M55"/>
  <sheetViews>
    <sheetView view="pageBreakPreview" topLeftCell="A6" zoomScale="60" zoomScaleNormal="60" workbookViewId="0">
      <selection activeCell="H24" sqref="H24"/>
    </sheetView>
  </sheetViews>
  <sheetFormatPr baseColWidth="10" defaultColWidth="10.33203125" defaultRowHeight="30" customHeight="1"/>
  <cols>
    <col min="1" max="1" width="10.33203125" style="166"/>
    <col min="2" max="2" width="3.5" style="166" customWidth="1"/>
    <col min="3" max="3" width="10.33203125" style="166" customWidth="1"/>
    <col min="4" max="4" width="13.08203125" style="166" customWidth="1"/>
    <col min="5" max="5" width="11.1640625" style="166" customWidth="1"/>
    <col min="6" max="6" width="50.83203125" style="166" customWidth="1"/>
    <col min="7" max="7" width="21.58203125" style="166" customWidth="1"/>
    <col min="8" max="8" width="18.83203125" style="166" customWidth="1"/>
    <col min="9" max="9" width="24" style="166" customWidth="1"/>
    <col min="10" max="11" width="10.33203125" style="166"/>
    <col min="12" max="12" width="24" style="166" customWidth="1"/>
    <col min="13" max="16384" width="10.33203125" style="166"/>
  </cols>
  <sheetData>
    <row r="2" spans="3:13" ht="48.75" customHeight="1">
      <c r="C2" s="262" t="s">
        <v>88</v>
      </c>
      <c r="D2" s="262"/>
      <c r="E2" s="262"/>
      <c r="F2" s="262"/>
      <c r="G2" s="262"/>
      <c r="H2" s="262"/>
      <c r="I2" s="262"/>
    </row>
    <row r="3" spans="3:13" ht="22.5" customHeight="1">
      <c r="C3" s="263" t="s">
        <v>89</v>
      </c>
      <c r="D3" s="263"/>
      <c r="E3" s="263"/>
      <c r="F3" s="263"/>
      <c r="G3" s="263"/>
      <c r="H3" s="263"/>
      <c r="I3" s="263"/>
    </row>
    <row r="4" spans="3:13" ht="15.75" customHeight="1"/>
    <row r="5" spans="3:13" ht="15.75" customHeight="1"/>
    <row r="6" spans="3:13" ht="15.75" customHeight="1"/>
    <row r="7" spans="3:13" ht="15.75" customHeight="1"/>
    <row r="8" spans="3:13" ht="15.75" customHeight="1"/>
    <row r="9" spans="3:13" s="167" customFormat="1" ht="27" customHeight="1">
      <c r="C9" s="264" t="s">
        <v>90</v>
      </c>
      <c r="D9" s="264"/>
      <c r="E9" s="264"/>
      <c r="F9" s="264"/>
      <c r="G9" s="264"/>
      <c r="H9" s="264"/>
      <c r="I9" s="264"/>
      <c r="M9" s="166"/>
    </row>
    <row r="10" spans="3:13" ht="15.5">
      <c r="E10" s="265"/>
      <c r="F10" s="265"/>
      <c r="G10" s="265"/>
      <c r="H10" s="265"/>
      <c r="I10" s="265"/>
    </row>
    <row r="11" spans="3:13" ht="22.5" customHeight="1">
      <c r="C11" s="166" t="s">
        <v>91</v>
      </c>
      <c r="D11" s="168" t="s">
        <v>186</v>
      </c>
      <c r="E11" s="169"/>
      <c r="F11" s="170" t="s">
        <v>183</v>
      </c>
      <c r="G11" s="168" t="s">
        <v>93</v>
      </c>
      <c r="H11" s="171" t="s">
        <v>184</v>
      </c>
      <c r="I11" s="172"/>
    </row>
    <row r="12" spans="3:13" ht="13.5" customHeight="1"/>
    <row r="13" spans="3:13" ht="15.5">
      <c r="E13" s="173" t="s">
        <v>94</v>
      </c>
      <c r="F13" s="174"/>
      <c r="G13" s="175" t="s">
        <v>61</v>
      </c>
      <c r="H13" s="175" t="s">
        <v>95</v>
      </c>
      <c r="I13" s="175" t="s">
        <v>96</v>
      </c>
    </row>
    <row r="14" spans="3:13" ht="15.5">
      <c r="C14" s="176" t="s">
        <v>97</v>
      </c>
      <c r="D14" s="177"/>
      <c r="E14" s="266" t="s">
        <v>187</v>
      </c>
      <c r="F14" s="267"/>
      <c r="G14" s="178"/>
      <c r="H14" s="178"/>
      <c r="I14" s="179"/>
    </row>
    <row r="15" spans="3:13" ht="15.5">
      <c r="C15" s="176" t="s">
        <v>98</v>
      </c>
      <c r="D15" s="177"/>
      <c r="E15" s="268" t="s">
        <v>188</v>
      </c>
      <c r="F15" s="269"/>
      <c r="G15" s="178">
        <v>60000</v>
      </c>
      <c r="H15" s="178"/>
      <c r="I15" s="179"/>
    </row>
    <row r="16" spans="3:13" ht="15.5">
      <c r="C16" s="176" t="s">
        <v>99</v>
      </c>
      <c r="D16" s="177"/>
      <c r="E16" s="270" t="s">
        <v>189</v>
      </c>
      <c r="F16" s="271"/>
      <c r="G16" s="178">
        <v>60000</v>
      </c>
      <c r="H16" s="178"/>
      <c r="I16" s="179"/>
    </row>
    <row r="17" spans="3:12" ht="15.5">
      <c r="C17" s="176" t="s">
        <v>100</v>
      </c>
      <c r="D17" s="177"/>
      <c r="E17" s="270" t="s">
        <v>190</v>
      </c>
      <c r="F17" s="271"/>
      <c r="G17" s="180">
        <v>78000</v>
      </c>
      <c r="H17" s="178"/>
      <c r="I17" s="179"/>
    </row>
    <row r="18" spans="3:12" ht="15.5">
      <c r="C18" s="176" t="s">
        <v>101</v>
      </c>
      <c r="D18" s="177"/>
      <c r="E18" s="270" t="s">
        <v>40</v>
      </c>
      <c r="F18" s="271"/>
      <c r="G18" s="180">
        <v>66000</v>
      </c>
      <c r="H18" s="178"/>
      <c r="I18" s="179"/>
    </row>
    <row r="19" spans="3:12" ht="15.5">
      <c r="C19" s="176" t="s">
        <v>102</v>
      </c>
      <c r="D19" s="177"/>
      <c r="E19" s="260"/>
      <c r="F19" s="261"/>
      <c r="G19" s="180"/>
      <c r="H19" s="178"/>
      <c r="I19" s="179"/>
    </row>
    <row r="20" spans="3:12" ht="15.5">
      <c r="C20" s="176" t="s">
        <v>103</v>
      </c>
      <c r="D20" s="177"/>
      <c r="E20" s="272"/>
      <c r="F20" s="273"/>
      <c r="G20" s="180"/>
      <c r="H20" s="178"/>
      <c r="I20" s="179"/>
    </row>
    <row r="21" spans="3:12" ht="15.5">
      <c r="C21" s="176" t="s">
        <v>104</v>
      </c>
      <c r="D21" s="177"/>
      <c r="E21" s="260"/>
      <c r="F21" s="261"/>
      <c r="G21" s="178"/>
      <c r="H21" s="178"/>
      <c r="I21" s="179"/>
    </row>
    <row r="22" spans="3:12" ht="15.5">
      <c r="C22" s="176" t="s">
        <v>105</v>
      </c>
      <c r="D22" s="177"/>
      <c r="E22" s="181"/>
      <c r="F22" s="171"/>
      <c r="G22" s="178"/>
      <c r="H22" s="178"/>
      <c r="I22" s="179"/>
    </row>
    <row r="23" spans="3:12" ht="15.5">
      <c r="C23" s="176" t="s">
        <v>106</v>
      </c>
      <c r="D23" s="177"/>
      <c r="E23" s="182"/>
      <c r="F23" s="183"/>
      <c r="G23" s="178"/>
      <c r="H23" s="178"/>
      <c r="I23" s="179"/>
    </row>
    <row r="24" spans="3:12" ht="26.25" customHeight="1">
      <c r="E24" s="181"/>
      <c r="F24" s="184" t="s">
        <v>107</v>
      </c>
      <c r="G24" s="185">
        <f>SUM(G14:G23)</f>
        <v>264000</v>
      </c>
      <c r="H24" s="186"/>
      <c r="I24" s="187"/>
    </row>
    <row r="25" spans="3:12" ht="26.25" customHeight="1">
      <c r="F25" s="167"/>
      <c r="G25" s="188"/>
      <c r="H25" s="186"/>
      <c r="I25" s="189"/>
    </row>
    <row r="26" spans="3:12" ht="16.5" customHeight="1">
      <c r="C26" s="274" t="s">
        <v>76</v>
      </c>
      <c r="D26" s="274"/>
      <c r="E26" s="274"/>
      <c r="F26" s="274"/>
      <c r="G26" s="190"/>
      <c r="H26" s="274" t="s">
        <v>78</v>
      </c>
      <c r="I26" s="274"/>
    </row>
    <row r="27" spans="3:12" ht="66" customHeight="1">
      <c r="C27" s="190"/>
      <c r="D27" s="190"/>
      <c r="E27" s="191"/>
      <c r="F27" s="191"/>
      <c r="G27" s="191"/>
      <c r="H27" s="192"/>
      <c r="I27" s="190"/>
    </row>
    <row r="28" spans="3:12" ht="30" customHeight="1">
      <c r="C28" s="190"/>
      <c r="D28" s="190"/>
      <c r="E28" s="190" t="s">
        <v>108</v>
      </c>
      <c r="F28" s="190"/>
      <c r="G28" s="190"/>
      <c r="H28" s="275" t="s">
        <v>81</v>
      </c>
      <c r="I28" s="275"/>
    </row>
    <row r="29" spans="3:12" ht="20.25" customHeight="1" thickBot="1">
      <c r="C29" s="190"/>
      <c r="D29" s="190"/>
      <c r="E29" s="190" t="s">
        <v>109</v>
      </c>
      <c r="F29" s="190"/>
      <c r="G29" s="190"/>
      <c r="H29" s="190" t="s">
        <v>109</v>
      </c>
      <c r="I29" s="190"/>
    </row>
    <row r="30" spans="3:12" ht="30" customHeight="1">
      <c r="C30" s="276" t="s">
        <v>110</v>
      </c>
      <c r="D30" s="276"/>
      <c r="E30" s="276"/>
      <c r="F30" s="276"/>
      <c r="G30" s="276"/>
      <c r="H30" s="276"/>
      <c r="I30" s="276"/>
    </row>
    <row r="31" spans="3:12" ht="7.5" customHeight="1">
      <c r="C31" s="194"/>
      <c r="D31" s="194"/>
      <c r="E31" s="195"/>
      <c r="F31" s="195"/>
      <c r="G31" s="194"/>
      <c r="H31" s="194"/>
      <c r="I31" s="196"/>
    </row>
    <row r="32" spans="3:12" s="167" customFormat="1" ht="19.5" customHeight="1">
      <c r="C32" s="197" t="s">
        <v>111</v>
      </c>
      <c r="D32" s="198"/>
      <c r="E32" s="199" t="s">
        <v>112</v>
      </c>
      <c r="F32" s="200"/>
      <c r="G32" s="201" t="s">
        <v>113</v>
      </c>
      <c r="H32" s="202"/>
      <c r="I32" s="203"/>
      <c r="J32" s="204"/>
      <c r="K32" s="204"/>
      <c r="L32" s="204"/>
    </row>
    <row r="33" spans="3:9" ht="6.75" customHeight="1">
      <c r="C33" s="190"/>
      <c r="D33" s="190"/>
      <c r="E33" s="190"/>
      <c r="F33" s="190"/>
      <c r="G33" s="190"/>
      <c r="H33" s="190"/>
      <c r="I33" s="190"/>
    </row>
    <row r="34" spans="3:9" s="167" customFormat="1" ht="24" customHeight="1">
      <c r="C34" s="277" t="s">
        <v>114</v>
      </c>
      <c r="D34" s="278"/>
      <c r="E34" s="278"/>
      <c r="F34" s="205"/>
      <c r="G34" s="279" t="s">
        <v>115</v>
      </c>
      <c r="H34" s="280"/>
      <c r="I34" s="207"/>
    </row>
    <row r="35" spans="3:9" s="167" customFormat="1" ht="25.5" customHeight="1">
      <c r="C35" s="279" t="s">
        <v>116</v>
      </c>
      <c r="D35" s="280"/>
      <c r="E35" s="280"/>
      <c r="F35" s="203"/>
      <c r="G35" s="208"/>
      <c r="H35" s="209"/>
      <c r="I35" s="193"/>
    </row>
    <row r="36" spans="3:9" s="167" customFormat="1" ht="22.5" customHeight="1">
      <c r="C36" s="279" t="s">
        <v>117</v>
      </c>
      <c r="D36" s="280"/>
      <c r="E36" s="280"/>
      <c r="F36" s="210"/>
      <c r="G36" s="211" t="s">
        <v>118</v>
      </c>
      <c r="H36" s="206"/>
      <c r="I36" s="207"/>
    </row>
    <row r="37" spans="3:9" ht="9.75" customHeight="1">
      <c r="C37" s="209"/>
      <c r="D37" s="209"/>
      <c r="E37" s="190"/>
      <c r="F37" s="208"/>
      <c r="G37" s="208"/>
      <c r="H37" s="212"/>
      <c r="I37" s="190"/>
    </row>
    <row r="38" spans="3:9" ht="25.5" customHeight="1">
      <c r="C38" s="190"/>
      <c r="D38" s="213"/>
      <c r="E38" s="213"/>
      <c r="F38" s="209"/>
      <c r="G38" s="213"/>
      <c r="H38" s="212"/>
      <c r="I38" s="208"/>
    </row>
    <row r="39" spans="3:9" ht="24.75" customHeight="1">
      <c r="C39" s="190"/>
      <c r="D39" s="190"/>
      <c r="E39" s="213"/>
      <c r="F39" s="209"/>
      <c r="G39" s="213"/>
      <c r="H39" s="190"/>
      <c r="I39" s="193"/>
    </row>
    <row r="40" spans="3:9" ht="24.75" customHeight="1">
      <c r="C40" s="214"/>
      <c r="D40" s="214"/>
      <c r="E40" s="209"/>
      <c r="F40" s="283" t="s">
        <v>119</v>
      </c>
      <c r="G40" s="283"/>
      <c r="H40" s="214"/>
      <c r="I40" s="208"/>
    </row>
    <row r="41" spans="3:9" ht="31.5" customHeight="1">
      <c r="C41" s="274"/>
      <c r="D41" s="274"/>
      <c r="E41" s="274"/>
      <c r="F41" s="283"/>
      <c r="G41" s="283"/>
      <c r="H41" s="274"/>
      <c r="I41" s="274"/>
    </row>
    <row r="42" spans="3:9" ht="20.25" customHeight="1">
      <c r="C42" s="214"/>
      <c r="D42" s="214"/>
      <c r="E42" s="190"/>
      <c r="F42" s="190"/>
      <c r="G42" s="190"/>
      <c r="H42" s="190"/>
      <c r="I42" s="190"/>
    </row>
    <row r="43" spans="3:9" ht="15.5">
      <c r="C43" s="190"/>
      <c r="D43" s="190"/>
      <c r="E43" s="190"/>
      <c r="F43" s="190"/>
      <c r="G43" s="190"/>
      <c r="H43" s="190"/>
      <c r="I43" s="190"/>
    </row>
    <row r="44" spans="3:9" ht="15.5">
      <c r="C44" s="214"/>
      <c r="D44" s="214"/>
      <c r="E44" s="214"/>
      <c r="F44" s="214"/>
      <c r="G44" s="214"/>
      <c r="H44" s="190"/>
      <c r="I44" s="190"/>
    </row>
    <row r="45" spans="3:9" ht="15.5">
      <c r="C45" s="190"/>
      <c r="D45" s="190"/>
      <c r="E45" s="190"/>
      <c r="F45" s="281"/>
      <c r="G45" s="281"/>
      <c r="H45" s="275"/>
      <c r="I45" s="275"/>
    </row>
    <row r="46" spans="3:9" ht="15.5">
      <c r="C46" s="214"/>
      <c r="D46" s="214"/>
      <c r="E46" s="190"/>
      <c r="F46" s="190"/>
      <c r="G46" s="215"/>
      <c r="H46" s="190"/>
      <c r="I46" s="190"/>
    </row>
    <row r="47" spans="3:9" ht="16" thickBot="1"/>
    <row r="48" spans="3:9" ht="25">
      <c r="C48" s="282" t="s">
        <v>120</v>
      </c>
      <c r="D48" s="282"/>
      <c r="E48" s="282"/>
      <c r="F48" s="282"/>
      <c r="G48" s="282"/>
      <c r="H48" s="282"/>
      <c r="I48" s="282"/>
    </row>
    <row r="49" spans="3:9" ht="21" customHeight="1">
      <c r="C49" s="190"/>
      <c r="D49" s="208" t="s">
        <v>121</v>
      </c>
      <c r="E49" s="216"/>
      <c r="F49" s="216"/>
      <c r="G49" s="217" t="s">
        <v>122</v>
      </c>
      <c r="H49" s="190"/>
      <c r="I49" s="191"/>
    </row>
    <row r="50" spans="3:9" ht="18.75" customHeight="1">
      <c r="C50" s="190"/>
      <c r="D50" s="190" t="s">
        <v>123</v>
      </c>
      <c r="E50" s="190"/>
      <c r="F50" s="190"/>
      <c r="G50" s="218"/>
      <c r="H50" s="190"/>
      <c r="I50" s="190"/>
    </row>
    <row r="51" spans="3:9" s="167" customFormat="1" ht="18.75" customHeight="1">
      <c r="C51" s="208"/>
      <c r="D51" s="190" t="s">
        <v>124</v>
      </c>
      <c r="E51" s="190"/>
      <c r="F51" s="190"/>
      <c r="G51" s="208"/>
      <c r="H51" s="190"/>
      <c r="I51" s="208"/>
    </row>
    <row r="52" spans="3:9" ht="23.25" customHeight="1">
      <c r="C52" s="190"/>
      <c r="D52" s="190" t="s">
        <v>125</v>
      </c>
      <c r="E52" s="208"/>
      <c r="F52" s="208"/>
      <c r="G52" s="218"/>
      <c r="H52" s="190"/>
      <c r="I52" s="190"/>
    </row>
    <row r="53" spans="3:9" ht="18.75" customHeight="1">
      <c r="C53" s="190"/>
      <c r="D53" s="190" t="s">
        <v>126</v>
      </c>
      <c r="E53" s="219" t="s">
        <v>127</v>
      </c>
      <c r="F53" s="190"/>
      <c r="G53" s="218"/>
      <c r="H53" s="190"/>
      <c r="I53" s="190"/>
    </row>
    <row r="54" spans="3:9" ht="18.75" customHeight="1">
      <c r="C54" s="190"/>
      <c r="D54" s="219" t="s">
        <v>128</v>
      </c>
      <c r="E54" s="190"/>
      <c r="F54" s="190"/>
      <c r="G54" s="190"/>
      <c r="H54" s="190"/>
      <c r="I54" s="190"/>
    </row>
    <row r="55" spans="3:9" ht="30" customHeight="1">
      <c r="C55" s="190"/>
      <c r="D55" s="190"/>
      <c r="E55" s="190"/>
      <c r="F55" s="190"/>
      <c r="G55" s="190"/>
      <c r="H55" s="190"/>
      <c r="I55" s="220" t="s">
        <v>87</v>
      </c>
    </row>
  </sheetData>
  <sheetProtection selectLockedCells="1"/>
  <mergeCells count="27">
    <mergeCell ref="F45:G45"/>
    <mergeCell ref="H45:I45"/>
    <mergeCell ref="C48:I48"/>
    <mergeCell ref="C35:E35"/>
    <mergeCell ref="C36:E36"/>
    <mergeCell ref="F40:G40"/>
    <mergeCell ref="C41:E41"/>
    <mergeCell ref="F41:G41"/>
    <mergeCell ref="H41:I41"/>
    <mergeCell ref="C26:F26"/>
    <mergeCell ref="H26:I26"/>
    <mergeCell ref="H28:I28"/>
    <mergeCell ref="C30:I30"/>
    <mergeCell ref="C34:E34"/>
    <mergeCell ref="G34:H34"/>
    <mergeCell ref="E21:F21"/>
    <mergeCell ref="C2:I2"/>
    <mergeCell ref="C3:I3"/>
    <mergeCell ref="C9:I9"/>
    <mergeCell ref="E10:I10"/>
    <mergeCell ref="E14:F14"/>
    <mergeCell ref="E15:F15"/>
    <mergeCell ref="E16:F16"/>
    <mergeCell ref="E17:F17"/>
    <mergeCell ref="E18:F18"/>
    <mergeCell ref="E19:F19"/>
    <mergeCell ref="E20:F20"/>
  </mergeCells>
  <pageMargins left="0.27559055118110237" right="0.27559055118110237" top="0.27559055118110237" bottom="0.27559055118110237" header="0.23622047244094491" footer="0.15748031496062992"/>
  <pageSetup paperSize="9" scale="60" orientation="portrait" r:id="rId1"/>
  <colBreaks count="1" manualBreakCount="1">
    <brk id="13" min="1" max="49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81B9-05EC-4A22-9545-351857D62433}">
  <sheetPr codeName="Feuil4">
    <pageSetUpPr fitToPage="1"/>
  </sheetPr>
  <dimension ref="B2:N47"/>
  <sheetViews>
    <sheetView view="pageBreakPreview" zoomScale="60" zoomScaleNormal="60" workbookViewId="0">
      <selection activeCell="I17" sqref="I17"/>
    </sheetView>
  </sheetViews>
  <sheetFormatPr baseColWidth="10" defaultColWidth="11" defaultRowHeight="14.5"/>
  <cols>
    <col min="1" max="1" width="11" style="40"/>
    <col min="2" max="2" width="10.08203125" style="40" customWidth="1"/>
    <col min="3" max="3" width="24.58203125" style="40" customWidth="1"/>
    <col min="4" max="4" width="15.58203125" style="66" customWidth="1"/>
    <col min="5" max="5" width="22" style="40" customWidth="1"/>
    <col min="6" max="6" width="17.08203125" style="40" customWidth="1"/>
    <col min="7" max="7" width="18.58203125" style="40" customWidth="1"/>
    <col min="8" max="8" width="14.58203125" style="40" customWidth="1"/>
    <col min="9" max="9" width="15.75" style="40" customWidth="1"/>
    <col min="10" max="10" width="19.75" style="40" customWidth="1"/>
    <col min="11" max="11" width="29.08203125" style="40" customWidth="1"/>
    <col min="12" max="12" width="32.58203125" style="40" customWidth="1"/>
    <col min="13" max="13" width="17.83203125" style="40" customWidth="1"/>
    <col min="14" max="14" width="10.83203125" style="40" customWidth="1"/>
    <col min="15" max="16384" width="11" style="40"/>
  </cols>
  <sheetData>
    <row r="2" spans="2:14"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</row>
    <row r="3" spans="2:14" ht="30">
      <c r="B3" s="41"/>
      <c r="D3" s="40"/>
      <c r="E3" s="290" t="s">
        <v>41</v>
      </c>
      <c r="F3" s="291"/>
      <c r="G3" s="291"/>
      <c r="H3" s="291"/>
      <c r="I3" s="291"/>
      <c r="J3" s="291"/>
      <c r="K3" s="292"/>
      <c r="L3" s="42"/>
      <c r="M3" s="43"/>
    </row>
    <row r="4" spans="2:14" ht="20.25" customHeight="1">
      <c r="B4" s="44"/>
      <c r="C4" s="45"/>
      <c r="D4" s="45"/>
      <c r="E4" s="293" t="str">
        <f>CONCATENATE("Référence : NP-",F8,"-",F9,"-",YEAR(F5),"-","S",(_xlfn.ISOWEEKNUM(F5)))</f>
        <v>Référence : NP-MAD-PAR : Parcours Réussite-2025-S36</v>
      </c>
      <c r="F4" s="293"/>
      <c r="G4" s="293"/>
      <c r="H4" s="293"/>
      <c r="I4" s="293"/>
      <c r="J4" s="293"/>
      <c r="K4" s="293"/>
      <c r="L4" s="46"/>
      <c r="M4" s="47"/>
    </row>
    <row r="5" spans="2:14" ht="20.25" customHeight="1">
      <c r="B5" s="41"/>
      <c r="D5" s="48"/>
      <c r="E5" s="49" t="s">
        <v>42</v>
      </c>
      <c r="F5" s="50">
        <v>45902</v>
      </c>
      <c r="G5" s="51"/>
      <c r="H5" s="51"/>
      <c r="L5" s="52"/>
      <c r="M5" s="53"/>
    </row>
    <row r="6" spans="2:14" ht="20.25" customHeight="1">
      <c r="B6" s="41"/>
      <c r="D6" s="48"/>
      <c r="E6" s="49" t="s">
        <v>43</v>
      </c>
      <c r="F6" s="159" t="s">
        <v>171</v>
      </c>
      <c r="G6" s="51"/>
      <c r="H6" s="51"/>
      <c r="I6" s="40" t="s">
        <v>44</v>
      </c>
      <c r="J6" s="162" t="s">
        <v>176</v>
      </c>
      <c r="L6" s="55"/>
      <c r="M6" s="53"/>
    </row>
    <row r="7" spans="2:14" ht="20.25" customHeight="1">
      <c r="B7" s="41"/>
      <c r="D7" s="48"/>
      <c r="E7" s="49" t="s">
        <v>45</v>
      </c>
      <c r="F7" s="160" t="s">
        <v>173</v>
      </c>
      <c r="G7" s="56"/>
      <c r="H7" s="56"/>
      <c r="I7" s="57" t="s">
        <v>46</v>
      </c>
      <c r="J7" s="163" t="s">
        <v>177</v>
      </c>
      <c r="L7" s="59"/>
      <c r="M7" s="53"/>
    </row>
    <row r="8" spans="2:14" ht="20.25" customHeight="1">
      <c r="B8" s="41"/>
      <c r="D8" s="48"/>
      <c r="E8" s="49" t="s">
        <v>47</v>
      </c>
      <c r="F8" s="159" t="s">
        <v>174</v>
      </c>
      <c r="G8" s="60"/>
      <c r="H8" s="60"/>
      <c r="I8" s="57" t="s">
        <v>48</v>
      </c>
      <c r="J8" s="164" t="s">
        <v>178</v>
      </c>
      <c r="L8" s="59"/>
      <c r="M8" s="53"/>
    </row>
    <row r="9" spans="2:14" ht="20.25" customHeight="1">
      <c r="B9" s="41"/>
      <c r="D9" s="48"/>
      <c r="E9" s="49" t="s">
        <v>49</v>
      </c>
      <c r="F9" s="61" t="s">
        <v>50</v>
      </c>
      <c r="G9" s="60"/>
      <c r="H9" s="60"/>
      <c r="J9" s="62"/>
      <c r="K9" s="63"/>
      <c r="L9" s="59"/>
      <c r="M9" s="53"/>
    </row>
    <row r="10" spans="2:14" ht="20.25" customHeight="1">
      <c r="B10" s="41"/>
      <c r="D10" s="49"/>
      <c r="E10" s="64" t="s">
        <v>51</v>
      </c>
      <c r="F10" s="161" t="s">
        <v>175</v>
      </c>
      <c r="G10" s="51"/>
      <c r="H10" s="51"/>
      <c r="I10" s="54"/>
      <c r="J10" s="54"/>
      <c r="K10" s="54"/>
      <c r="M10" s="53"/>
      <c r="N10" s="65"/>
    </row>
    <row r="11" spans="2:14" ht="20.25" customHeight="1">
      <c r="B11" s="41"/>
      <c r="D11" s="48"/>
      <c r="E11" s="60"/>
      <c r="F11" s="56"/>
      <c r="G11" s="56"/>
      <c r="H11" s="56"/>
      <c r="I11" s="58"/>
      <c r="J11" s="58"/>
      <c r="K11" s="58"/>
      <c r="M11" s="53"/>
      <c r="N11" s="65"/>
    </row>
    <row r="12" spans="2:14" ht="15.75" customHeight="1">
      <c r="B12" s="41"/>
      <c r="D12" s="40"/>
      <c r="M12" s="53"/>
    </row>
    <row r="13" spans="2:14">
      <c r="B13" s="41"/>
      <c r="M13" s="53"/>
    </row>
    <row r="14" spans="2:14" ht="16.5" customHeight="1">
      <c r="B14" s="41"/>
      <c r="C14" s="294" t="s">
        <v>52</v>
      </c>
      <c r="D14" s="295"/>
      <c r="E14" s="295"/>
      <c r="F14" s="295"/>
      <c r="G14" s="295"/>
      <c r="H14" s="295"/>
      <c r="I14" s="295"/>
      <c r="J14" s="296"/>
      <c r="K14" s="294" t="s">
        <v>53</v>
      </c>
      <c r="L14" s="295"/>
      <c r="M14" s="296"/>
    </row>
    <row r="15" spans="2:14" s="70" customFormat="1" ht="49.5" customHeight="1">
      <c r="B15" s="67" t="s">
        <v>54</v>
      </c>
      <c r="C15" s="67" t="s">
        <v>55</v>
      </c>
      <c r="D15" s="68"/>
      <c r="E15" s="69" t="s">
        <v>56</v>
      </c>
      <c r="F15" s="68" t="s">
        <v>57</v>
      </c>
      <c r="G15" s="69" t="s">
        <v>58</v>
      </c>
      <c r="H15" s="69" t="s">
        <v>59</v>
      </c>
      <c r="I15" s="69" t="s">
        <v>60</v>
      </c>
      <c r="J15" s="69" t="s">
        <v>61</v>
      </c>
      <c r="K15" s="69" t="s">
        <v>62</v>
      </c>
      <c r="L15" s="69" t="s">
        <v>63</v>
      </c>
      <c r="M15" s="69" t="s">
        <v>64</v>
      </c>
    </row>
    <row r="16" spans="2:14" ht="33.75" customHeight="1">
      <c r="B16" s="71">
        <f>IF(C16="","",1)</f>
        <v>1</v>
      </c>
      <c r="C16" s="285" t="s">
        <v>179</v>
      </c>
      <c r="D16" s="286"/>
      <c r="E16" s="73">
        <v>1</v>
      </c>
      <c r="F16" s="72" t="s">
        <v>180</v>
      </c>
      <c r="G16" s="74" t="s">
        <v>181</v>
      </c>
      <c r="H16" s="74" t="s">
        <v>182</v>
      </c>
      <c r="I16" s="74">
        <v>264000</v>
      </c>
      <c r="J16" s="75">
        <f>IF(I16="","",E16*I16)</f>
        <v>264000</v>
      </c>
      <c r="K16" s="76"/>
      <c r="L16" s="76"/>
      <c r="M16" s="77"/>
    </row>
    <row r="17" spans="2:13" ht="33.75" customHeight="1">
      <c r="B17" s="71" t="str">
        <f>IF(C17="","",MAX($B$14:B16)+1)</f>
        <v/>
      </c>
      <c r="C17" s="285"/>
      <c r="D17" s="286"/>
      <c r="E17" s="73"/>
      <c r="F17" s="78"/>
      <c r="G17" s="79"/>
      <c r="H17" s="79"/>
      <c r="I17" s="74"/>
      <c r="J17" s="75" t="str">
        <f t="shared" ref="J17:J27" si="0">IF(I17="","",E17*I17)</f>
        <v/>
      </c>
      <c r="K17" s="80"/>
      <c r="L17" s="80"/>
      <c r="M17" s="81"/>
    </row>
    <row r="18" spans="2:13" ht="33.75" customHeight="1">
      <c r="B18" s="82" t="str">
        <f>IF(C18="","",MAX($B$16:B17)+1)</f>
        <v/>
      </c>
      <c r="C18" s="285"/>
      <c r="D18" s="286"/>
      <c r="E18" s="73"/>
      <c r="F18" s="78"/>
      <c r="G18" s="79"/>
      <c r="H18" s="79"/>
      <c r="I18" s="74"/>
      <c r="J18" s="75" t="str">
        <f t="shared" si="0"/>
        <v/>
      </c>
      <c r="K18" s="80"/>
      <c r="L18" s="80"/>
      <c r="M18" s="81"/>
    </row>
    <row r="19" spans="2:13" ht="33.75" customHeight="1">
      <c r="B19" s="82" t="str">
        <f>IF(C19="","",MAX($B$16:B18)+1)</f>
        <v/>
      </c>
      <c r="C19" s="285"/>
      <c r="D19" s="286"/>
      <c r="E19" s="73"/>
      <c r="F19" s="78"/>
      <c r="G19" s="79"/>
      <c r="H19" s="79"/>
      <c r="I19" s="74"/>
      <c r="J19" s="75" t="str">
        <f t="shared" si="0"/>
        <v/>
      </c>
      <c r="K19" s="80"/>
      <c r="L19" s="80"/>
      <c r="M19" s="81"/>
    </row>
    <row r="20" spans="2:13" ht="33.75" customHeight="1">
      <c r="B20" s="82" t="str">
        <f>IF(C20="","",MAX($B$16:B19)+1)</f>
        <v/>
      </c>
      <c r="C20" s="285"/>
      <c r="D20" s="286"/>
      <c r="E20" s="73"/>
      <c r="F20" s="78"/>
      <c r="G20" s="79"/>
      <c r="H20" s="79"/>
      <c r="I20" s="74"/>
      <c r="J20" s="75" t="str">
        <f t="shared" si="0"/>
        <v/>
      </c>
      <c r="K20" s="80"/>
      <c r="L20" s="80"/>
      <c r="M20" s="81"/>
    </row>
    <row r="21" spans="2:13" ht="33.75" customHeight="1">
      <c r="B21" s="82" t="str">
        <f>IF(C21="","",MAX($B$16:B20)+1)</f>
        <v/>
      </c>
      <c r="C21" s="285"/>
      <c r="D21" s="286"/>
      <c r="E21" s="73"/>
      <c r="F21" s="78"/>
      <c r="G21" s="79"/>
      <c r="H21" s="79"/>
      <c r="I21" s="74"/>
      <c r="J21" s="75" t="str">
        <f t="shared" si="0"/>
        <v/>
      </c>
      <c r="K21" s="80"/>
      <c r="L21" s="80"/>
      <c r="M21" s="81"/>
    </row>
    <row r="22" spans="2:13" ht="33.75" customHeight="1">
      <c r="B22" s="82" t="str">
        <f>IF(C22="","",MAX($B$16:B21)+1)</f>
        <v/>
      </c>
      <c r="C22" s="285"/>
      <c r="D22" s="286"/>
      <c r="E22" s="73"/>
      <c r="F22" s="78"/>
      <c r="G22" s="79"/>
      <c r="H22" s="79"/>
      <c r="I22" s="74"/>
      <c r="J22" s="75" t="str">
        <f t="shared" si="0"/>
        <v/>
      </c>
      <c r="K22" s="80"/>
      <c r="L22" s="80"/>
      <c r="M22" s="81"/>
    </row>
    <row r="23" spans="2:13" ht="33.75" customHeight="1">
      <c r="B23" s="82" t="str">
        <f>IF(C23="","",MAX($B$16:B22)+1)</f>
        <v/>
      </c>
      <c r="C23" s="285"/>
      <c r="D23" s="286"/>
      <c r="E23" s="73"/>
      <c r="F23" s="78"/>
      <c r="G23" s="79"/>
      <c r="H23" s="79"/>
      <c r="I23" s="74"/>
      <c r="J23" s="75" t="str">
        <f t="shared" si="0"/>
        <v/>
      </c>
      <c r="K23" s="80"/>
      <c r="L23" s="80"/>
      <c r="M23" s="81"/>
    </row>
    <row r="24" spans="2:13" ht="33.75" customHeight="1">
      <c r="B24" s="82" t="str">
        <f>IF(C24="","",MAX($B$16:B23)+1)</f>
        <v/>
      </c>
      <c r="C24" s="285"/>
      <c r="D24" s="286"/>
      <c r="E24" s="73"/>
      <c r="F24" s="78"/>
      <c r="G24" s="79"/>
      <c r="H24" s="79"/>
      <c r="I24" s="74"/>
      <c r="J24" s="75" t="str">
        <f t="shared" si="0"/>
        <v/>
      </c>
      <c r="K24" s="80"/>
      <c r="L24" s="80"/>
      <c r="M24" s="81"/>
    </row>
    <row r="25" spans="2:13" ht="33.75" customHeight="1">
      <c r="B25" s="82" t="str">
        <f>IF(C25="","",MAX($B$16:B24)+1)</f>
        <v/>
      </c>
      <c r="C25" s="285"/>
      <c r="D25" s="286"/>
      <c r="E25" s="73"/>
      <c r="F25" s="78"/>
      <c r="G25" s="79"/>
      <c r="H25" s="79"/>
      <c r="I25" s="74"/>
      <c r="J25" s="75" t="str">
        <f t="shared" si="0"/>
        <v/>
      </c>
      <c r="K25" s="80"/>
      <c r="L25" s="80"/>
      <c r="M25" s="81"/>
    </row>
    <row r="26" spans="2:13" ht="33.75" customHeight="1">
      <c r="B26" s="82" t="str">
        <f>IF(C26="","",MAX($B$16:B25)+1)</f>
        <v/>
      </c>
      <c r="C26" s="285"/>
      <c r="D26" s="286"/>
      <c r="E26" s="73"/>
      <c r="F26" s="78"/>
      <c r="G26" s="79"/>
      <c r="H26" s="79"/>
      <c r="I26" s="74"/>
      <c r="J26" s="75" t="str">
        <f t="shared" si="0"/>
        <v/>
      </c>
      <c r="K26" s="80"/>
      <c r="L26" s="80"/>
      <c r="M26" s="81"/>
    </row>
    <row r="27" spans="2:13" ht="33.75" customHeight="1">
      <c r="B27" s="82" t="str">
        <f>IF(C27="","",MAX($B$16:B26)+1)</f>
        <v/>
      </c>
      <c r="C27" s="285"/>
      <c r="D27" s="286"/>
      <c r="E27" s="73"/>
      <c r="F27" s="78"/>
      <c r="G27" s="79"/>
      <c r="H27" s="79"/>
      <c r="I27" s="74"/>
      <c r="J27" s="75" t="str">
        <f t="shared" si="0"/>
        <v/>
      </c>
      <c r="K27" s="80"/>
      <c r="L27" s="80"/>
      <c r="M27" s="81"/>
    </row>
    <row r="28" spans="2:13" ht="23.25" customHeight="1">
      <c r="B28" s="83" t="s">
        <v>65</v>
      </c>
      <c r="C28" s="57"/>
      <c r="D28" s="84"/>
      <c r="E28" s="57"/>
      <c r="F28" s="57"/>
      <c r="G28" s="57"/>
      <c r="H28" s="57"/>
      <c r="I28" s="287" t="s">
        <v>66</v>
      </c>
      <c r="J28" s="287"/>
      <c r="K28" s="57"/>
      <c r="L28" s="85"/>
      <c r="M28" s="53"/>
    </row>
    <row r="29" spans="2:13" ht="28.5" customHeight="1">
      <c r="B29" s="86" t="s">
        <v>67</v>
      </c>
      <c r="C29" s="49"/>
      <c r="D29" s="84"/>
      <c r="E29" s="87" t="s">
        <v>68</v>
      </c>
      <c r="F29" s="88"/>
      <c r="G29" s="89"/>
      <c r="H29" s="90" t="s">
        <v>69</v>
      </c>
      <c r="I29" s="91"/>
      <c r="J29" s="288" t="s">
        <v>70</v>
      </c>
      <c r="K29" s="289"/>
      <c r="L29" s="92" t="s">
        <v>71</v>
      </c>
      <c r="M29" s="93"/>
    </row>
    <row r="30" spans="2:13" ht="28.5" customHeight="1">
      <c r="B30" s="86"/>
      <c r="C30" s="49"/>
      <c r="D30" s="84"/>
      <c r="E30" s="57"/>
      <c r="F30" s="57"/>
      <c r="G30" s="94"/>
      <c r="H30" s="95">
        <f>SUM(J16:J27)</f>
        <v>264000</v>
      </c>
      <c r="I30" s="96"/>
      <c r="J30" s="97"/>
      <c r="K30" s="98"/>
      <c r="L30" s="99"/>
      <c r="M30" s="100"/>
    </row>
    <row r="31" spans="2:13" ht="24" customHeight="1">
      <c r="B31" s="41"/>
      <c r="C31" s="101"/>
      <c r="D31" s="84"/>
      <c r="M31" s="53"/>
    </row>
    <row r="32" spans="2:13" ht="15.5">
      <c r="B32" s="97"/>
      <c r="C32" s="102" t="s">
        <v>72</v>
      </c>
      <c r="D32" s="98"/>
      <c r="E32" s="98"/>
      <c r="F32" s="98"/>
      <c r="G32" s="98"/>
      <c r="H32" s="102" t="s">
        <v>73</v>
      </c>
      <c r="I32" s="98"/>
      <c r="J32" s="98"/>
      <c r="K32" s="98"/>
      <c r="L32" s="103"/>
      <c r="M32" s="104"/>
    </row>
    <row r="33" spans="2:13" ht="15.5">
      <c r="B33" s="105" t="s">
        <v>74</v>
      </c>
      <c r="C33" s="57"/>
      <c r="D33" s="49" t="s">
        <v>75</v>
      </c>
      <c r="E33" s="106"/>
      <c r="F33" s="49"/>
      <c r="G33" s="107" t="s">
        <v>76</v>
      </c>
      <c r="J33" s="108" t="s">
        <v>77</v>
      </c>
      <c r="L33" s="106" t="s">
        <v>78</v>
      </c>
      <c r="M33" s="53"/>
    </row>
    <row r="34" spans="2:13" ht="15.5">
      <c r="B34" s="109"/>
      <c r="C34" s="110"/>
      <c r="D34" s="110"/>
      <c r="E34" s="57"/>
      <c r="F34" s="57"/>
      <c r="G34" s="57"/>
      <c r="H34" s="57"/>
      <c r="I34" s="57"/>
      <c r="J34" s="57"/>
      <c r="K34" s="57"/>
      <c r="M34" s="53"/>
    </row>
    <row r="35" spans="2:13" ht="15.5">
      <c r="B35" s="109"/>
      <c r="C35" s="110"/>
      <c r="D35" s="110"/>
      <c r="E35" s="57"/>
      <c r="F35" s="57"/>
      <c r="G35" s="57"/>
      <c r="H35" s="57"/>
      <c r="I35" s="57"/>
      <c r="J35" s="57"/>
      <c r="K35" s="57"/>
      <c r="M35" s="53"/>
    </row>
    <row r="36" spans="2:13" ht="15.5">
      <c r="B36" s="109"/>
      <c r="C36" s="110"/>
      <c r="D36" s="110"/>
      <c r="E36" s="57"/>
      <c r="F36" s="57"/>
      <c r="G36" s="57"/>
      <c r="H36" s="57"/>
      <c r="I36" s="57"/>
      <c r="J36" s="57"/>
      <c r="K36" s="57"/>
      <c r="M36" s="53"/>
    </row>
    <row r="37" spans="2:13" ht="15.5">
      <c r="B37" s="109"/>
      <c r="C37" s="110"/>
      <c r="D37" s="110"/>
      <c r="F37" s="57"/>
      <c r="G37" s="111"/>
      <c r="H37" s="57"/>
      <c r="M37" s="53"/>
    </row>
    <row r="38" spans="2:13" ht="15.5">
      <c r="B38" s="109"/>
      <c r="C38" s="110"/>
      <c r="D38" s="110"/>
      <c r="E38" s="57"/>
      <c r="F38" s="57"/>
      <c r="H38" s="57"/>
      <c r="I38" s="57"/>
      <c r="J38" s="57"/>
      <c r="K38" s="57"/>
      <c r="L38" s="111"/>
      <c r="M38" s="53"/>
    </row>
    <row r="39" spans="2:13" ht="15.5">
      <c r="B39" s="109"/>
      <c r="C39" s="110"/>
      <c r="D39" s="112"/>
      <c r="E39" s="101"/>
      <c r="F39" s="57"/>
      <c r="G39" s="284" t="s">
        <v>79</v>
      </c>
      <c r="H39" s="284"/>
      <c r="J39" s="57" t="s">
        <v>80</v>
      </c>
      <c r="K39" s="57"/>
      <c r="L39" s="111" t="s">
        <v>81</v>
      </c>
      <c r="M39" s="53"/>
    </row>
    <row r="40" spans="2:13" ht="31">
      <c r="B40" s="113" t="s">
        <v>82</v>
      </c>
      <c r="C40" s="114"/>
      <c r="D40" s="115" t="s">
        <v>83</v>
      </c>
      <c r="E40" s="116"/>
      <c r="F40" s="116"/>
      <c r="G40" s="116" t="s">
        <v>84</v>
      </c>
      <c r="H40" s="116"/>
      <c r="I40" s="116"/>
      <c r="J40" s="116" t="s">
        <v>84</v>
      </c>
      <c r="K40" s="116"/>
      <c r="L40" s="117" t="s">
        <v>85</v>
      </c>
      <c r="M40" s="118"/>
    </row>
    <row r="41" spans="2:13" ht="15.5">
      <c r="B41" s="86" t="s">
        <v>86</v>
      </c>
      <c r="C41" s="57"/>
      <c r="D41" s="84"/>
      <c r="E41" s="57"/>
      <c r="F41" s="57"/>
      <c r="G41" s="57"/>
      <c r="H41" s="57"/>
      <c r="I41" s="57"/>
      <c r="K41" s="101"/>
      <c r="M41" s="53"/>
    </row>
    <row r="42" spans="2:13" ht="15.5">
      <c r="B42" s="83"/>
      <c r="C42" s="110"/>
      <c r="D42" s="112"/>
      <c r="E42" s="110"/>
      <c r="F42" s="110"/>
      <c r="G42" s="110"/>
      <c r="H42" s="110"/>
      <c r="I42" s="110"/>
      <c r="J42" s="110"/>
      <c r="K42" s="110"/>
      <c r="L42" s="65"/>
      <c r="M42" s="119"/>
    </row>
    <row r="43" spans="2:13" ht="15.5">
      <c r="B43" s="83"/>
      <c r="C43" s="120"/>
      <c r="D43" s="121"/>
      <c r="E43" s="120"/>
      <c r="F43" s="120"/>
      <c r="G43" s="120"/>
      <c r="H43" s="120"/>
      <c r="I43" s="120"/>
      <c r="J43" s="120"/>
      <c r="K43" s="120"/>
      <c r="L43" s="58"/>
      <c r="M43" s="119"/>
    </row>
    <row r="44" spans="2:13" ht="15.5">
      <c r="B44" s="83"/>
      <c r="C44" s="120"/>
      <c r="D44" s="121"/>
      <c r="E44" s="120"/>
      <c r="F44" s="120"/>
      <c r="G44" s="120"/>
      <c r="H44" s="120"/>
      <c r="I44" s="120"/>
      <c r="J44" s="120"/>
      <c r="K44" s="120"/>
      <c r="L44" s="58"/>
      <c r="M44" s="119"/>
    </row>
    <row r="45" spans="2:13" ht="15.5">
      <c r="B45" s="122"/>
      <c r="C45" s="120"/>
      <c r="D45" s="121"/>
      <c r="E45" s="120"/>
      <c r="F45" s="120"/>
      <c r="G45" s="120"/>
      <c r="H45" s="120"/>
      <c r="I45" s="120"/>
      <c r="J45" s="120"/>
      <c r="K45" s="120"/>
      <c r="L45" s="58"/>
      <c r="M45" s="123" t="s">
        <v>87</v>
      </c>
    </row>
    <row r="46" spans="2:13" ht="15.5">
      <c r="B46" s="57"/>
      <c r="C46" s="57"/>
      <c r="D46" s="84"/>
      <c r="E46" s="57"/>
      <c r="F46" s="57"/>
      <c r="G46" s="57"/>
      <c r="H46" s="57"/>
      <c r="I46" s="57"/>
      <c r="J46" s="57"/>
      <c r="K46" s="57"/>
    </row>
    <row r="47" spans="2:13" ht="15.5">
      <c r="B47" s="57"/>
      <c r="C47" s="57"/>
      <c r="D47" s="84"/>
      <c r="E47" s="57"/>
      <c r="F47" s="57"/>
      <c r="G47" s="57"/>
      <c r="H47" s="57"/>
      <c r="I47" s="57"/>
      <c r="J47" s="57"/>
      <c r="K47" s="57"/>
    </row>
  </sheetData>
  <sheetProtection algorithmName="SHA-512" hashValue="4qrCcAMT6EYoF0dVK3LZaNkYzCkTxlEMNoq+jn8d2PtB0CrnIyYH4+UlVO9/zEcbYNO0DVFywVkWhEE2bMA9aA==" saltValue="4HLC8sj76OdtnkDh8T9XXg==" spinCount="100000" sheet="1" selectLockedCells="1"/>
  <mergeCells count="19">
    <mergeCell ref="C17:D17"/>
    <mergeCell ref="E3:K3"/>
    <mergeCell ref="E4:K4"/>
    <mergeCell ref="C14:J14"/>
    <mergeCell ref="K14:M14"/>
    <mergeCell ref="C16:D16"/>
    <mergeCell ref="I28:J28"/>
    <mergeCell ref="J29:K29"/>
    <mergeCell ref="C18:D18"/>
    <mergeCell ref="C19:D19"/>
    <mergeCell ref="C20:D20"/>
    <mergeCell ref="C21:D21"/>
    <mergeCell ref="C22:D22"/>
    <mergeCell ref="C23:D23"/>
    <mergeCell ref="G39:H39"/>
    <mergeCell ref="C24:D24"/>
    <mergeCell ref="C25:D25"/>
    <mergeCell ref="C26:D26"/>
    <mergeCell ref="C27:D27"/>
  </mergeCells>
  <dataValidations count="7">
    <dataValidation operator="greaterThan" allowBlank="1" showInputMessage="1" showErrorMessage="1" errorTitle="Numériques" error="Mettre des chiffres s'il vous plait" promptTitle="Quantité" prompt="Mettre des chiffres" sqref="J16:J27" xr:uid="{736D1493-DC80-40F3-9517-25990A68457B}"/>
    <dataValidation type="whole" operator="greaterThan" allowBlank="1" showInputMessage="1" showErrorMessage="1" errorTitle="Numériques" error="Mettre des chiffres s'il vous plait" promptTitle="Quantité" prompt="Mettre des chiffres" sqref="E16:E27" xr:uid="{F9ADA8BE-5EA0-4787-9270-DD960A6B77C6}">
      <formula1>0</formula1>
    </dataValidation>
    <dataValidation type="textLength" operator="equal" allowBlank="1" showInputMessage="1" showErrorMessage="1" errorTitle="Nom" error="En 2 ou 3 lettres_x000a_" promptTitle="Nnom du centre demandeur" prompt="Mettre le nom du centre demandeur" sqref="L9" xr:uid="{2F700297-3F17-4CB3-A333-858A374A75EF}">
      <formula1>5</formula1>
    </dataValidation>
    <dataValidation type="list" showInputMessage="1" showErrorMessage="1" sqref="F9" xr:uid="{4AE519BA-C68D-42A6-A8C5-56831D5C9D00}">
      <formula1>service</formula1>
    </dataValidation>
    <dataValidation type="whole" showInputMessage="1" showErrorMessage="1" errorTitle="Impossible" error="Mettre un nombre entre 0 et 52 , sans S" promptTitle="Semaine" prompt="Mettre le rang de la semaine sans S" sqref="L6" xr:uid="{BE8C9134-B9D5-4D09-8A0E-396903B81BCE}">
      <formula1>0</formula1>
      <formula2>52</formula2>
    </dataValidation>
    <dataValidation type="textLength" operator="equal" showInputMessage="1" showErrorMessage="1" errorTitle="Nom demandeur" error="En 3 lettres, s'il vous plait" promptTitle="Nom demandeur" prompt="Mettre le nom demandeur, 3 lettres Majuscules" sqref="L7" xr:uid="{9C2B491A-BE02-4EEE-B4DB-C55286353663}">
      <formula1>3</formula1>
    </dataValidation>
    <dataValidation type="textLength" allowBlank="1" showInputMessage="1" showErrorMessage="1" errorTitle="Nom" error="En 2 ou 3 lettres_x000a_" promptTitle="Nnom du centre demandeur" prompt="Mettre le nom du centre demandeur" sqref="L8" xr:uid="{62C4EFD0-1A9C-49EA-BD77-BB393E46E9A9}">
      <formula1>2</formula1>
      <formula2>3</formula2>
    </dataValidation>
  </dataValidations>
  <pageMargins left="0.15748031496062992" right="7.874015748031496E-2" top="0.43307086614173229" bottom="0.35433070866141736" header="0.31496062992125984" footer="0.31496062992125984"/>
  <pageSetup paperSize="9" scale="49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E4B55EB23FEA4EB68DDC134C8BD5A2" ma:contentTypeVersion="14" ma:contentTypeDescription="Crée un document." ma:contentTypeScope="" ma:versionID="b5a6a5a5651de7be8d9ee2216242f382">
  <xsd:schema xmlns:xsd="http://www.w3.org/2001/XMLSchema" xmlns:xs="http://www.w3.org/2001/XMLSchema" xmlns:p="http://schemas.microsoft.com/office/2006/metadata/properties" xmlns:ns2="569a4ffe-e6d8-449c-8292-59da016835df" xmlns:ns3="d1fcbb7a-8b6b-4d99-ba73-942a06de1f18" targetNamespace="http://schemas.microsoft.com/office/2006/metadata/properties" ma:root="true" ma:fieldsID="bbf05eb168f535f3c823130da4890010" ns2:_="" ns3:_="">
    <xsd:import namespace="569a4ffe-e6d8-449c-8292-59da016835df"/>
    <xsd:import namespace="d1fcbb7a-8b6b-4d99-ba73-942a06de1f1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a4ffe-e6d8-449c-8292-59da016835d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503e84e-6f16-4e35-a4a4-743f98454f2e}" ma:internalName="TaxCatchAll" ma:showField="CatchAllData" ma:web="569a4ffe-e6d8-449c-8292-59da01683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cbb7a-8b6b-4d99-ba73-942a06de1f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9a4ffe-e6d8-449c-8292-59da016835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5C330-E827-4EAE-A7B3-818ADA16E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a4ffe-e6d8-449c-8292-59da016835df"/>
    <ds:schemaRef ds:uri="d1fcbb7a-8b6b-4d99-ba73-942a06de1f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FF0918-CBDC-4EE6-AAE1-31A6DEBBA7DC}">
  <ds:schemaRefs>
    <ds:schemaRef ds:uri="http://schemas.microsoft.com/office/2006/metadata/properties"/>
    <ds:schemaRef ds:uri="http://schemas.microsoft.com/office/infopath/2007/PartnerControls"/>
    <ds:schemaRef ds:uri="569a4ffe-e6d8-449c-8292-59da016835df"/>
  </ds:schemaRefs>
</ds:datastoreItem>
</file>

<file path=customXml/itemProps3.xml><?xml version="1.0" encoding="utf-8"?>
<ds:datastoreItem xmlns:ds="http://schemas.openxmlformats.org/officeDocument/2006/customXml" ds:itemID="{F49AE5A5-C715-467F-AA81-9E63CDDF32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9</vt:i4>
      </vt:variant>
    </vt:vector>
  </HeadingPairs>
  <TitlesOfParts>
    <vt:vector size="18" baseType="lpstr">
      <vt:lpstr>FEVRIER</vt:lpstr>
      <vt:lpstr>JANVIER 2026</vt:lpstr>
      <vt:lpstr>NOVEMBRE 2025</vt:lpstr>
      <vt:lpstr>OCTOBRE 2025</vt:lpstr>
      <vt:lpstr>Septembre2025</vt:lpstr>
      <vt:lpstr>FACTURE 1</vt:lpstr>
      <vt:lpstr>FACTURE 2</vt:lpstr>
      <vt:lpstr>3- Formulaire Paiement (2)</vt:lpstr>
      <vt:lpstr>2-Navette paiement périodique</vt:lpstr>
      <vt:lpstr>'2-Navette paiement périodique'!Zone_d_impression</vt:lpstr>
      <vt:lpstr>'3- Formulaire Paiement (2)'!Zone_d_impression</vt:lpstr>
      <vt:lpstr>'FACTURE 1'!Zone_d_impression</vt:lpstr>
      <vt:lpstr>'FACTURE 2'!Zone_d_impression</vt:lpstr>
      <vt:lpstr>FEVRIER!Zone_d_impression</vt:lpstr>
      <vt:lpstr>'JANVIER 2026'!Zone_d_impression</vt:lpstr>
      <vt:lpstr>'NOVEMBRE 2025'!Zone_d_impression</vt:lpstr>
      <vt:lpstr>'OCTOBRE 2025'!Zone_d_impression</vt:lpstr>
      <vt:lpstr>Septembre2025!Zone_d_impression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RIR_AKI_MAD</cp:lastModifiedBy>
  <cp:lastPrinted>2026-02-05T07:14:04Z</cp:lastPrinted>
  <dcterms:created xsi:type="dcterms:W3CDTF">2022-02-01T11:49:46Z</dcterms:created>
  <dcterms:modified xsi:type="dcterms:W3CDTF">2026-02-19T06:05:04Z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0x01010024E4B55EB23FEA4EB68DDC134C8BD5A2</vt:lpwstr>
  </property>
</Properties>
</file>