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00a4ae9c837d5/Área de Trabalho/"/>
    </mc:Choice>
  </mc:AlternateContent>
  <xr:revisionPtr revIDLastSave="5278" documentId="6_{3F4BE34F-7F1B-416D-AB0E-F3FEB5DE1E04}" xr6:coauthVersionLast="47" xr6:coauthVersionMax="47" xr10:uidLastSave="{82EDF9F3-3E39-40E6-AF20-2E41F1ED1865}"/>
  <bookViews>
    <workbookView xWindow="-108" yWindow="-108" windowWidth="23256" windowHeight="12456" firstSheet="26" activeTab="26" xr2:uid="{4EBDF350-A5AA-4205-9277-B3862FF10ED6}"/>
  </bookViews>
  <sheets>
    <sheet name="antiga" sheetId="1" r:id="rId1"/>
    <sheet name="Planilha8" sheetId="31" r:id="rId2"/>
    <sheet name="Planilha9" sheetId="32" r:id="rId3"/>
    <sheet name="Planilha2" sheetId="2" r:id="rId4"/>
    <sheet name="Planilha3" sheetId="3" r:id="rId5"/>
    <sheet name="Planilha4" sheetId="4" r:id="rId6"/>
    <sheet name="Planilha5" sheetId="5" r:id="rId7"/>
    <sheet name="Planilha6" sheetId="6" r:id="rId8"/>
    <sheet name="MARÇO" sheetId="7" r:id="rId9"/>
    <sheet name="ABRIL" sheetId="8" r:id="rId10"/>
    <sheet name="MAIO" sheetId="9" r:id="rId11"/>
    <sheet name="JUNHO" sheetId="10" r:id="rId12"/>
    <sheet name="JULHO" sheetId="11" r:id="rId13"/>
    <sheet name="AGOSTO" sheetId="12" r:id="rId14"/>
    <sheet name="SETEMBRO" sheetId="13" r:id="rId15"/>
    <sheet name="OUTUBRO" sheetId="14" r:id="rId16"/>
    <sheet name="NOVEMBRO" sheetId="15" r:id="rId17"/>
    <sheet name="DEZEMBRO" sheetId="16" r:id="rId18"/>
    <sheet name="JANEIRO" sheetId="18" r:id="rId19"/>
    <sheet name="FEVEREIRO" sheetId="17" r:id="rId20"/>
    <sheet name="MARÇO24" sheetId="19" r:id="rId21"/>
    <sheet name="ABRIL24" sheetId="20" r:id="rId22"/>
    <sheet name="MAIO24" sheetId="21" r:id="rId23"/>
    <sheet name="JUNHO24" sheetId="22" r:id="rId24"/>
    <sheet name="JULHO24" sheetId="23" r:id="rId25"/>
    <sheet name="AGOSTO24" sheetId="24" r:id="rId26"/>
    <sheet name="SETEMBRO24" sheetId="25" r:id="rId27"/>
    <sheet name="OUTUBRO24" sheetId="26" r:id="rId28"/>
    <sheet name="NOVEMBRO24" sheetId="27" r:id="rId29"/>
    <sheet name="DEZEMBRO24" sheetId="28" r:id="rId30"/>
    <sheet name="JANEIRO25" sheetId="34" r:id="rId31"/>
    <sheet name="FEVEREIRO25" sheetId="29" r:id="rId32"/>
    <sheet name="MARÇO25" sheetId="35" r:id="rId33"/>
    <sheet name="ABRIL25" sheetId="36" r:id="rId34"/>
    <sheet name="MAIO25" sheetId="37" r:id="rId35"/>
    <sheet name="JUNHO25" sheetId="38" r:id="rId36"/>
    <sheet name="JULHO25" sheetId="39" r:id="rId37"/>
    <sheet name="AGOSTO25" sheetId="40" r:id="rId38"/>
    <sheet name="SETEMBRO25" sheetId="41" r:id="rId39"/>
    <sheet name="OUTUBRO25" sheetId="42" r:id="rId40"/>
    <sheet name="NOVEMBRO25" sheetId="43" r:id="rId41"/>
    <sheet name="DEZEMBRO25" sheetId="44" r:id="rId4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25" l="1"/>
  <c r="Q30" i="25"/>
  <c r="Q45" i="25"/>
  <c r="Q42" i="25"/>
  <c r="Q39" i="25"/>
  <c r="P28" i="28"/>
  <c r="Q31" i="27"/>
  <c r="S46" i="24"/>
  <c r="M37" i="24"/>
  <c r="P34" i="24"/>
  <c r="G31" i="44"/>
  <c r="F31" i="44"/>
  <c r="D31" i="44"/>
  <c r="B31" i="44"/>
  <c r="L21" i="44"/>
  <c r="K21" i="44"/>
  <c r="J21" i="44"/>
  <c r="M21" i="44" s="1"/>
  <c r="I21" i="44"/>
  <c r="L10" i="44"/>
  <c r="M10" i="44" s="1"/>
  <c r="K10" i="44"/>
  <c r="J10" i="44"/>
  <c r="I10" i="44"/>
  <c r="G31" i="43"/>
  <c r="F31" i="43"/>
  <c r="D31" i="43"/>
  <c r="B31" i="43"/>
  <c r="L21" i="43"/>
  <c r="K21" i="43"/>
  <c r="J21" i="43"/>
  <c r="M21" i="43" s="1"/>
  <c r="I21" i="43"/>
  <c r="L10" i="43"/>
  <c r="M10" i="43" s="1"/>
  <c r="K10" i="43"/>
  <c r="J10" i="43"/>
  <c r="I10" i="43"/>
  <c r="G31" i="42"/>
  <c r="F31" i="42"/>
  <c r="D31" i="42"/>
  <c r="B31" i="42"/>
  <c r="L21" i="42"/>
  <c r="K21" i="42"/>
  <c r="J21" i="42"/>
  <c r="M21" i="42" s="1"/>
  <c r="I21" i="42"/>
  <c r="L10" i="42"/>
  <c r="M10" i="42" s="1"/>
  <c r="K10" i="42"/>
  <c r="J10" i="42"/>
  <c r="I10" i="42"/>
  <c r="G31" i="41"/>
  <c r="F31" i="41"/>
  <c r="D31" i="41"/>
  <c r="B31" i="41"/>
  <c r="L21" i="41"/>
  <c r="K21" i="41"/>
  <c r="J21" i="41"/>
  <c r="M21" i="41" s="1"/>
  <c r="I21" i="41"/>
  <c r="L10" i="41"/>
  <c r="K10" i="41"/>
  <c r="J10" i="41"/>
  <c r="I10" i="41"/>
  <c r="G31" i="40"/>
  <c r="F31" i="40"/>
  <c r="D31" i="40"/>
  <c r="B31" i="40"/>
  <c r="L21" i="40"/>
  <c r="K21" i="40"/>
  <c r="J21" i="40"/>
  <c r="M21" i="40" s="1"/>
  <c r="I21" i="40"/>
  <c r="L10" i="40"/>
  <c r="M10" i="40" s="1"/>
  <c r="K10" i="40"/>
  <c r="J10" i="40"/>
  <c r="I10" i="40"/>
  <c r="G31" i="39"/>
  <c r="F31" i="39"/>
  <c r="D31" i="39"/>
  <c r="B31" i="39"/>
  <c r="L21" i="39"/>
  <c r="K21" i="39"/>
  <c r="J21" i="39"/>
  <c r="M21" i="39" s="1"/>
  <c r="I21" i="39"/>
  <c r="L10" i="39"/>
  <c r="K10" i="39"/>
  <c r="J10" i="39"/>
  <c r="M10" i="39" s="1"/>
  <c r="I10" i="39"/>
  <c r="G31" i="38"/>
  <c r="F31" i="38"/>
  <c r="D31" i="38"/>
  <c r="B31" i="38"/>
  <c r="L21" i="38"/>
  <c r="K21" i="38"/>
  <c r="J21" i="38"/>
  <c r="I21" i="38"/>
  <c r="L10" i="38"/>
  <c r="K10" i="38"/>
  <c r="J10" i="38"/>
  <c r="M10" i="38" s="1"/>
  <c r="I10" i="38"/>
  <c r="G31" i="37"/>
  <c r="F31" i="37"/>
  <c r="D31" i="37"/>
  <c r="B31" i="37"/>
  <c r="L21" i="37"/>
  <c r="K21" i="37"/>
  <c r="J21" i="37"/>
  <c r="M21" i="37" s="1"/>
  <c r="I21" i="37"/>
  <c r="L10" i="37"/>
  <c r="M10" i="37" s="1"/>
  <c r="K10" i="37"/>
  <c r="J10" i="37"/>
  <c r="I10" i="37"/>
  <c r="G31" i="36"/>
  <c r="F31" i="36"/>
  <c r="D31" i="36"/>
  <c r="B31" i="36"/>
  <c r="L21" i="36"/>
  <c r="K21" i="36"/>
  <c r="J21" i="36"/>
  <c r="I21" i="36"/>
  <c r="M10" i="36"/>
  <c r="L10" i="36"/>
  <c r="K10" i="36"/>
  <c r="J10" i="36"/>
  <c r="I10" i="36"/>
  <c r="G31" i="35"/>
  <c r="F31" i="35"/>
  <c r="D31" i="35"/>
  <c r="B31" i="35"/>
  <c r="L21" i="35"/>
  <c r="K21" i="35"/>
  <c r="J21" i="35"/>
  <c r="M21" i="35" s="1"/>
  <c r="I21" i="35"/>
  <c r="L10" i="35"/>
  <c r="M10" i="35" s="1"/>
  <c r="K10" i="35"/>
  <c r="J10" i="35"/>
  <c r="I10" i="35"/>
  <c r="G32" i="29"/>
  <c r="F32" i="29"/>
  <c r="D32" i="29"/>
  <c r="B32" i="29"/>
  <c r="L21" i="29"/>
  <c r="K21" i="29"/>
  <c r="J21" i="29"/>
  <c r="I21" i="29"/>
  <c r="L10" i="29"/>
  <c r="K10" i="29"/>
  <c r="J10" i="29"/>
  <c r="I10" i="29"/>
  <c r="G36" i="27"/>
  <c r="F36" i="27"/>
  <c r="D36" i="27"/>
  <c r="B36" i="27"/>
  <c r="L26" i="27"/>
  <c r="K26" i="27"/>
  <c r="J26" i="27"/>
  <c r="I26" i="27"/>
  <c r="N28" i="27" s="1"/>
  <c r="P32" i="27" s="1"/>
  <c r="L32" i="26"/>
  <c r="K32" i="26"/>
  <c r="J32" i="26"/>
  <c r="I32" i="26"/>
  <c r="P33" i="26" s="1"/>
  <c r="P34" i="26" s="1"/>
  <c r="P37" i="26" s="1"/>
  <c r="L46" i="25"/>
  <c r="K46" i="25"/>
  <c r="J46" i="25"/>
  <c r="L50" i="24"/>
  <c r="K50" i="24"/>
  <c r="J50" i="24"/>
  <c r="K19" i="24"/>
  <c r="O41" i="23"/>
  <c r="K45" i="23"/>
  <c r="I50" i="24"/>
  <c r="J30" i="24"/>
  <c r="S13" i="20"/>
  <c r="L43" i="22"/>
  <c r="K43" i="22"/>
  <c r="P24" i="21"/>
  <c r="R26" i="21"/>
  <c r="G31" i="34"/>
  <c r="F31" i="34"/>
  <c r="D31" i="34"/>
  <c r="B31" i="34"/>
  <c r="L21" i="34"/>
  <c r="K21" i="34"/>
  <c r="J21" i="34"/>
  <c r="I21" i="34"/>
  <c r="L10" i="34"/>
  <c r="K10" i="34"/>
  <c r="J10" i="34"/>
  <c r="I10" i="34"/>
  <c r="G34" i="28"/>
  <c r="F34" i="28"/>
  <c r="D34" i="28"/>
  <c r="B34" i="28"/>
  <c r="L24" i="28"/>
  <c r="K24" i="28"/>
  <c r="J24" i="28"/>
  <c r="I24" i="28"/>
  <c r="L10" i="28"/>
  <c r="K10" i="28"/>
  <c r="J10" i="28"/>
  <c r="I10" i="28"/>
  <c r="L10" i="27"/>
  <c r="K10" i="27"/>
  <c r="J10" i="27"/>
  <c r="I10" i="27"/>
  <c r="K13" i="26"/>
  <c r="J13" i="26"/>
  <c r="D60" i="23"/>
  <c r="D57" i="22"/>
  <c r="D60" i="21"/>
  <c r="P50" i="21" s="1"/>
  <c r="R25" i="19"/>
  <c r="P23" i="19"/>
  <c r="P23" i="17"/>
  <c r="P19" i="17"/>
  <c r="R15" i="17"/>
  <c r="O15" i="17"/>
  <c r="L50" i="18"/>
  <c r="N55" i="18"/>
  <c r="L49" i="18"/>
  <c r="G56" i="25"/>
  <c r="D56" i="25"/>
  <c r="B56" i="25"/>
  <c r="I46" i="25"/>
  <c r="O45" i="25" s="1"/>
  <c r="K14" i="25"/>
  <c r="J14" i="25"/>
  <c r="I14" i="25"/>
  <c r="M44" i="18"/>
  <c r="I44" i="18"/>
  <c r="I13" i="26"/>
  <c r="J19" i="24"/>
  <c r="I19" i="24"/>
  <c r="J45" i="23"/>
  <c r="I45" i="23"/>
  <c r="K19" i="23"/>
  <c r="J19" i="23"/>
  <c r="I19" i="23"/>
  <c r="J43" i="22"/>
  <c r="I43" i="22"/>
  <c r="K21" i="22"/>
  <c r="J21" i="22"/>
  <c r="I21" i="22"/>
  <c r="L46" i="21"/>
  <c r="K46" i="21"/>
  <c r="J46" i="21"/>
  <c r="I46" i="21"/>
  <c r="P43" i="21" s="1"/>
  <c r="K13" i="21"/>
  <c r="J13" i="21"/>
  <c r="I13" i="21"/>
  <c r="K40" i="20"/>
  <c r="J40" i="20"/>
  <c r="I40" i="20"/>
  <c r="O34" i="20" s="1"/>
  <c r="K22" i="20"/>
  <c r="J22" i="20"/>
  <c r="I22" i="20"/>
  <c r="N13" i="20" s="1"/>
  <c r="L23" i="19"/>
  <c r="K23" i="19"/>
  <c r="J23" i="19"/>
  <c r="I23" i="19"/>
  <c r="K11" i="19"/>
  <c r="J11" i="19"/>
  <c r="M11" i="19" s="1"/>
  <c r="I11" i="19"/>
  <c r="L25" i="17"/>
  <c r="K25" i="17"/>
  <c r="J25" i="17"/>
  <c r="I25" i="17"/>
  <c r="K11" i="17"/>
  <c r="J11" i="17"/>
  <c r="I11" i="17"/>
  <c r="L40" i="18"/>
  <c r="K40" i="18"/>
  <c r="J40" i="18"/>
  <c r="I40" i="18"/>
  <c r="K16" i="18"/>
  <c r="J16" i="18"/>
  <c r="I16" i="18"/>
  <c r="I50" i="16"/>
  <c r="Q51" i="16"/>
  <c r="J50" i="16"/>
  <c r="K45" i="16"/>
  <c r="I45" i="16"/>
  <c r="O8" i="16"/>
  <c r="Q41" i="15"/>
  <c r="O41" i="15"/>
  <c r="G42" i="26"/>
  <c r="F42" i="26"/>
  <c r="D42" i="26"/>
  <c r="B42" i="26"/>
  <c r="G62" i="24"/>
  <c r="F62" i="24"/>
  <c r="D62" i="24"/>
  <c r="B62" i="24"/>
  <c r="G60" i="23"/>
  <c r="F60" i="23"/>
  <c r="B60" i="23"/>
  <c r="G57" i="22"/>
  <c r="F57" i="22"/>
  <c r="B57" i="22"/>
  <c r="G60" i="21"/>
  <c r="F60" i="21"/>
  <c r="B60" i="21"/>
  <c r="G54" i="20"/>
  <c r="F54" i="20"/>
  <c r="D54" i="20"/>
  <c r="B54" i="20"/>
  <c r="G34" i="19"/>
  <c r="F34" i="19"/>
  <c r="D34" i="19"/>
  <c r="B34" i="19"/>
  <c r="G37" i="17"/>
  <c r="F37" i="17"/>
  <c r="D37" i="17"/>
  <c r="B37" i="17"/>
  <c r="G53" i="18"/>
  <c r="F53" i="18"/>
  <c r="D53" i="18"/>
  <c r="B53" i="18"/>
  <c r="L35" i="16"/>
  <c r="K35" i="16"/>
  <c r="J35" i="16"/>
  <c r="I35" i="16"/>
  <c r="K18" i="16"/>
  <c r="J18" i="16"/>
  <c r="I18" i="16"/>
  <c r="L33" i="15"/>
  <c r="K33" i="15"/>
  <c r="J33" i="15"/>
  <c r="I33" i="15"/>
  <c r="K21" i="15"/>
  <c r="J21" i="15"/>
  <c r="I21" i="15"/>
  <c r="K22" i="14"/>
  <c r="I10" i="14"/>
  <c r="K26" i="14"/>
  <c r="J26" i="14"/>
  <c r="I26" i="14"/>
  <c r="P12" i="14" s="1"/>
  <c r="L38" i="14"/>
  <c r="K38" i="14"/>
  <c r="J38" i="14"/>
  <c r="I38" i="14"/>
  <c r="M18" i="13"/>
  <c r="K18" i="13"/>
  <c r="I18" i="13"/>
  <c r="F40" i="13"/>
  <c r="D40" i="13"/>
  <c r="B40" i="13"/>
  <c r="M33" i="13"/>
  <c r="K33" i="13"/>
  <c r="I33" i="13"/>
  <c r="G44" i="12"/>
  <c r="F44" i="12"/>
  <c r="G42" i="12"/>
  <c r="F42" i="12"/>
  <c r="D42" i="12"/>
  <c r="B42" i="12"/>
  <c r="I14" i="12"/>
  <c r="L14" i="12" s="1"/>
  <c r="I30" i="12"/>
  <c r="M54" i="10"/>
  <c r="O16" i="10"/>
  <c r="I26" i="10"/>
  <c r="J26" i="10"/>
  <c r="K26" i="10"/>
  <c r="R36" i="10"/>
  <c r="I39" i="10"/>
  <c r="J39" i="10"/>
  <c r="K39" i="10"/>
  <c r="P40" i="10"/>
  <c r="I42" i="10"/>
  <c r="J42" i="10"/>
  <c r="P46" i="10"/>
  <c r="N50" i="10"/>
  <c r="I53" i="10"/>
  <c r="B54" i="10"/>
  <c r="D54" i="10"/>
  <c r="F54" i="10"/>
  <c r="G54" i="10"/>
  <c r="Q14" i="9"/>
  <c r="S14" i="9"/>
  <c r="R15" i="9"/>
  <c r="I39" i="9"/>
  <c r="L34" i="9"/>
  <c r="L30" i="9"/>
  <c r="K30" i="9"/>
  <c r="L16" i="9"/>
  <c r="K16" i="9"/>
  <c r="M42" i="9"/>
  <c r="R26" i="8"/>
  <c r="N37" i="8"/>
  <c r="M35" i="8"/>
  <c r="L33" i="8"/>
  <c r="N33" i="8"/>
  <c r="F64" i="8"/>
  <c r="O56" i="8"/>
  <c r="O47" i="8"/>
  <c r="O12" i="8"/>
  <c r="I63" i="8"/>
  <c r="I35" i="8"/>
  <c r="I25" i="8"/>
  <c r="L13" i="7"/>
  <c r="L12" i="7"/>
  <c r="J12" i="7"/>
  <c r="I32" i="12"/>
  <c r="I29" i="8"/>
  <c r="I8" i="7"/>
  <c r="I39" i="12"/>
  <c r="I34" i="11"/>
  <c r="I24" i="11"/>
  <c r="I14" i="11"/>
  <c r="I34" i="9"/>
  <c r="I16" i="9"/>
  <c r="I53" i="9"/>
  <c r="I30" i="9"/>
  <c r="G35" i="11"/>
  <c r="F35" i="11"/>
  <c r="D35" i="11"/>
  <c r="B35" i="11"/>
  <c r="G54" i="9"/>
  <c r="F54" i="9"/>
  <c r="D54" i="9"/>
  <c r="B54" i="9"/>
  <c r="I18" i="8"/>
  <c r="I17" i="7"/>
  <c r="I21" i="7"/>
  <c r="I28" i="7"/>
  <c r="I52" i="7"/>
  <c r="B55" i="7"/>
  <c r="D55" i="7"/>
  <c r="J55" i="7" s="1"/>
  <c r="F55" i="7"/>
  <c r="G55" i="7"/>
  <c r="I26" i="11"/>
  <c r="G53" i="16"/>
  <c r="F53" i="16"/>
  <c r="D53" i="16"/>
  <c r="B53" i="16"/>
  <c r="G44" i="15"/>
  <c r="F44" i="15"/>
  <c r="D44" i="15"/>
  <c r="B44" i="15"/>
  <c r="G47" i="14"/>
  <c r="F47" i="14"/>
  <c r="D47" i="14"/>
  <c r="B47" i="14"/>
  <c r="G40" i="13"/>
  <c r="I35" i="13"/>
  <c r="G64" i="8"/>
  <c r="D64" i="8"/>
  <c r="B64" i="8"/>
  <c r="L92" i="4"/>
  <c r="G111" i="4"/>
  <c r="P28" i="5"/>
  <c r="P46" i="5"/>
  <c r="P42" i="5"/>
  <c r="L37" i="5"/>
  <c r="P80" i="4"/>
  <c r="R60" i="4"/>
  <c r="R71" i="4"/>
  <c r="O26" i="5"/>
  <c r="R16" i="6"/>
  <c r="F26" i="6"/>
  <c r="F73" i="5"/>
  <c r="O84" i="4"/>
  <c r="M52" i="4"/>
  <c r="J36" i="4"/>
  <c r="J29" i="4"/>
  <c r="J26" i="4"/>
  <c r="J12" i="4"/>
  <c r="G92" i="4"/>
  <c r="F92" i="4"/>
  <c r="D92" i="4"/>
  <c r="I27" i="2"/>
  <c r="Q22" i="3"/>
  <c r="Q18" i="3"/>
  <c r="O18" i="3"/>
  <c r="L22" i="3"/>
  <c r="H16" i="3"/>
  <c r="D32" i="2"/>
  <c r="D33" i="2" s="1"/>
  <c r="N19" i="2"/>
  <c r="M11" i="3"/>
  <c r="K12" i="3"/>
  <c r="O10" i="2"/>
  <c r="C16" i="3"/>
  <c r="D37" i="3"/>
  <c r="C37" i="3"/>
  <c r="C23" i="3"/>
  <c r="L34" i="2"/>
  <c r="L6" i="2"/>
  <c r="L11" i="2"/>
  <c r="L20" i="2"/>
  <c r="L27" i="2"/>
  <c r="J33" i="2"/>
  <c r="G33" i="2"/>
  <c r="F33" i="2"/>
  <c r="B33" i="2"/>
  <c r="N48" i="1"/>
  <c r="S51" i="1"/>
  <c r="Q51" i="1"/>
  <c r="E51" i="1"/>
  <c r="U44" i="1"/>
  <c r="H35" i="1"/>
  <c r="B48" i="1"/>
  <c r="F51" i="1"/>
  <c r="G51" i="1"/>
  <c r="B92" i="4"/>
  <c r="J82" i="4"/>
  <c r="N86" i="4" s="1"/>
  <c r="L17" i="25" l="1"/>
  <c r="L19" i="25" s="1"/>
  <c r="M21" i="38"/>
  <c r="M21" i="36"/>
  <c r="J36" i="27"/>
  <c r="M26" i="27"/>
  <c r="M10" i="41"/>
  <c r="M21" i="29"/>
  <c r="M10" i="29"/>
  <c r="M10" i="34"/>
  <c r="M21" i="34"/>
  <c r="M24" i="28"/>
  <c r="M10" i="28"/>
  <c r="M10" i="27"/>
  <c r="M32" i="26"/>
  <c r="L13" i="26"/>
  <c r="M46" i="25"/>
  <c r="M19" i="24"/>
  <c r="M50" i="24"/>
  <c r="P50" i="24" s="1"/>
  <c r="M45" i="23"/>
  <c r="O45" i="23" s="1"/>
  <c r="J31" i="24"/>
  <c r="M43" i="22"/>
  <c r="M22" i="21"/>
  <c r="N16" i="20"/>
  <c r="M19" i="23"/>
  <c r="M13" i="21"/>
  <c r="M14" i="25"/>
  <c r="M21" i="22"/>
  <c r="M46" i="21"/>
  <c r="M40" i="20"/>
  <c r="M22" i="20"/>
  <c r="M23" i="19"/>
  <c r="M25" i="17"/>
  <c r="M11" i="17"/>
  <c r="M16" i="18"/>
  <c r="M40" i="18"/>
  <c r="M35" i="16"/>
  <c r="M18" i="16"/>
  <c r="N33" i="15"/>
  <c r="J92" i="4"/>
  <c r="R65" i="4"/>
  <c r="R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marcia morales martins</author>
  </authors>
  <commentList>
    <comment ref="P13" authorId="0" shapeId="0" xr:uid="{3B840491-EBF7-4C09-AD79-7BCE2650F701}">
      <text>
        <r>
          <rPr>
            <b/>
            <sz val="9"/>
            <color indexed="81"/>
            <rFont val="Segoe UI"/>
            <charset val="1"/>
          </rPr>
          <t>marcia morales martins: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<sst xmlns="http://schemas.openxmlformats.org/spreadsheetml/2006/main" count="2422" uniqueCount="500">
  <si>
    <t>DIVIDAS MÊS DE DEZEMBRO</t>
  </si>
  <si>
    <t>DIVIDAS MÊS DE JANEIRO</t>
  </si>
  <si>
    <t>PICPAY</t>
  </si>
  <si>
    <t>CASAS BAHIA</t>
  </si>
  <si>
    <t>03 DE 10</t>
  </si>
  <si>
    <t>04 DE 10</t>
  </si>
  <si>
    <t>MAGAZ.LUIZA</t>
  </si>
  <si>
    <t>D/M/K</t>
  </si>
  <si>
    <t>01 de 08</t>
  </si>
  <si>
    <t>02 DE 08</t>
  </si>
  <si>
    <t>BRAILIN</t>
  </si>
  <si>
    <t>EPOCA</t>
  </si>
  <si>
    <t>01 DE 03</t>
  </si>
  <si>
    <t>NUBANK</t>
  </si>
  <si>
    <t>SEGURO</t>
  </si>
  <si>
    <t>K/M</t>
  </si>
  <si>
    <t>02 DE 10</t>
  </si>
  <si>
    <t>DECATLON</t>
  </si>
  <si>
    <t>GYMPASS</t>
  </si>
  <si>
    <t>BRADESCO</t>
  </si>
  <si>
    <t>D/M</t>
  </si>
  <si>
    <t>03 DE 09</t>
  </si>
  <si>
    <t>DESPACHANTE</t>
  </si>
  <si>
    <t>04 DE 09</t>
  </si>
  <si>
    <t>FACULDADE</t>
  </si>
  <si>
    <t>CARREFOUR</t>
  </si>
  <si>
    <t>CARREFOUR MESA</t>
  </si>
  <si>
    <t>09 DE 10</t>
  </si>
  <si>
    <t>10 DE 10</t>
  </si>
  <si>
    <t>CARREFOUR MERC</t>
  </si>
  <si>
    <t>CARREFOUR SEG</t>
  </si>
  <si>
    <t>AMAZOM*</t>
  </si>
  <si>
    <t>RENNER</t>
  </si>
  <si>
    <t>ANUIDADE</t>
  </si>
  <si>
    <t>NFS ZONA NORTE</t>
  </si>
  <si>
    <t>01 DE 06</t>
  </si>
  <si>
    <t>SEPHORA</t>
  </si>
  <si>
    <t>01 de 05</t>
  </si>
  <si>
    <t>ASSB COM VAR</t>
  </si>
  <si>
    <t>HERING</t>
  </si>
  <si>
    <t>02 DE 03</t>
  </si>
  <si>
    <t>SPAD</t>
  </si>
  <si>
    <t>RENNER*</t>
  </si>
  <si>
    <t>02 DE 05</t>
  </si>
  <si>
    <t>03 DE 05</t>
  </si>
  <si>
    <t>PRECITO</t>
  </si>
  <si>
    <t>DROGARIA</t>
  </si>
  <si>
    <t>XEROX NELSON</t>
  </si>
  <si>
    <t>FALMME MODAS</t>
  </si>
  <si>
    <t>CACAU SHOW</t>
  </si>
  <si>
    <t>RTTS BORDADOS</t>
  </si>
  <si>
    <t>03 DE 03</t>
  </si>
  <si>
    <t>ASSAI ATAC</t>
  </si>
  <si>
    <t>SONDA</t>
  </si>
  <si>
    <t>PAG SEVEN</t>
  </si>
  <si>
    <t>PAG JERONIMO</t>
  </si>
  <si>
    <t>81,85FALTA</t>
  </si>
  <si>
    <t>TOTAL GERAL</t>
  </si>
  <si>
    <t>TOT GERAL</t>
  </si>
  <si>
    <t>]</t>
  </si>
  <si>
    <t>MÁRCIA</t>
  </si>
  <si>
    <t>KELEN</t>
  </si>
  <si>
    <t>DÁRCIO</t>
  </si>
  <si>
    <t>REAL TOTAL</t>
  </si>
  <si>
    <t>R$ 316,06***</t>
  </si>
  <si>
    <t>nu</t>
  </si>
  <si>
    <t>fac</t>
  </si>
  <si>
    <t>*R$34,79 DE R$54,25#</t>
  </si>
  <si>
    <t>*SEGURO PAGO DARCIO</t>
  </si>
  <si>
    <t>DM UDEMY</t>
  </si>
  <si>
    <t>R$1120 LIMITE</t>
  </si>
  <si>
    <t>cpf nu</t>
  </si>
  <si>
    <t>R$940,23 LIMITE DISP.</t>
  </si>
  <si>
    <t>CARREFOUR GASTO</t>
  </si>
  <si>
    <t>KROKE</t>
  </si>
  <si>
    <t>02 DE 06</t>
  </si>
  <si>
    <t>TOTAL</t>
  </si>
  <si>
    <t>GERAL</t>
  </si>
  <si>
    <t>CARTÃO PIC PAY VENCIMENTO DIA 05/01</t>
  </si>
  <si>
    <t xml:space="preserve"> NUBANK VENCIMENTO DIA 05/01</t>
  </si>
  <si>
    <t>está pago DÁRCIO</t>
  </si>
  <si>
    <t>renner</t>
  </si>
  <si>
    <t>54,48m**</t>
  </si>
  <si>
    <t>SWIFT</t>
  </si>
  <si>
    <t>PERFUMARIA GOYA</t>
  </si>
  <si>
    <t>*m45,6</t>
  </si>
  <si>
    <t>falta para ela</t>
  </si>
  <si>
    <t>CARREFOUR VENCIMENTO DIA 10/01</t>
  </si>
  <si>
    <t>CARTÃO RENNER ESTA PAGO</t>
  </si>
  <si>
    <t>MINHA PARTE VALOR $200,19</t>
  </si>
  <si>
    <t>HR SPA CAPILAR</t>
  </si>
  <si>
    <t>HOTEL HOLIDAY</t>
  </si>
  <si>
    <t>MA</t>
  </si>
  <si>
    <t>MARÇO</t>
  </si>
  <si>
    <t>m</t>
  </si>
  <si>
    <t>k</t>
  </si>
  <si>
    <t>d</t>
  </si>
  <si>
    <t>05 DE 10</t>
  </si>
  <si>
    <t>06 DE 10</t>
  </si>
  <si>
    <t>03 DE 08</t>
  </si>
  <si>
    <t>04 DE 08</t>
  </si>
  <si>
    <t>DROGARIA SP</t>
  </si>
  <si>
    <t>FECHA 2601</t>
  </si>
  <si>
    <t>TOTAL PICPAY</t>
  </si>
  <si>
    <t>SONEDA</t>
  </si>
  <si>
    <t>SODIE</t>
  </si>
  <si>
    <t>SORVETE</t>
  </si>
  <si>
    <t>CASA MANIA</t>
  </si>
  <si>
    <t>MENOS VILA MARIA</t>
  </si>
  <si>
    <t>JERONIMO LUIZ</t>
  </si>
  <si>
    <t>MERCADO REAL</t>
  </si>
  <si>
    <t>FECHA 2901</t>
  </si>
  <si>
    <t>TOTAL NUBANK</t>
  </si>
  <si>
    <t>05 DE 09</t>
  </si>
  <si>
    <t>06 DE 09</t>
  </si>
  <si>
    <t>MOBLY</t>
  </si>
  <si>
    <t>01 DE 10</t>
  </si>
  <si>
    <t>TOTAL BRADESCO</t>
  </si>
  <si>
    <t>TOTAL CARREFOUR</t>
  </si>
  <si>
    <t>TEM 425,94 DISPONIVEL</t>
  </si>
  <si>
    <t>??132,16</t>
  </si>
  <si>
    <t>QUALITY NUTRITION</t>
  </si>
  <si>
    <t>MARIANA PERDOMO</t>
  </si>
  <si>
    <t>DROGASIL</t>
  </si>
  <si>
    <t>DOMINO SPOLETO</t>
  </si>
  <si>
    <t>HILLA DOCES</t>
  </si>
  <si>
    <t>NATURA</t>
  </si>
  <si>
    <t>MIRENSE</t>
  </si>
  <si>
    <t>LUANASOUZAGARCI</t>
  </si>
  <si>
    <t>BRISTOL JANGADA</t>
  </si>
  <si>
    <t>COCO BAMBU</t>
  </si>
  <si>
    <t>RISSUL FL19</t>
  </si>
  <si>
    <t>CHURRASCADADOMAR</t>
  </si>
  <si>
    <t>DROG SP</t>
  </si>
  <si>
    <t>RUBIA CRISTIANE</t>
  </si>
  <si>
    <t>01 DE 02</t>
  </si>
  <si>
    <t>02 DE 02</t>
  </si>
  <si>
    <t>GLOSS</t>
  </si>
  <si>
    <t>01 DE 04</t>
  </si>
  <si>
    <t>CATAER CALÇADOS</t>
  </si>
  <si>
    <t>ALMANARA</t>
  </si>
  <si>
    <t>MAKRO POSTO</t>
  </si>
  <si>
    <t>PAG CENTERNORTE</t>
  </si>
  <si>
    <t>LINDT</t>
  </si>
  <si>
    <t>LUPO</t>
  </si>
  <si>
    <t>SHOPINGGRECIFESTH</t>
  </si>
  <si>
    <t>FRUTIVERDE</t>
  </si>
  <si>
    <t>ALLBEBIDAS</t>
  </si>
  <si>
    <t>SEVENCOMERCIODE</t>
  </si>
  <si>
    <t>ASSAI ATACADISTA</t>
  </si>
  <si>
    <t>NFZ ZONA NORTE</t>
  </si>
  <si>
    <t>03 DE 06</t>
  </si>
  <si>
    <t>HERING CENTER NOR</t>
  </si>
  <si>
    <t xml:space="preserve">03 DE 03 </t>
  </si>
  <si>
    <t>05 DE 05</t>
  </si>
  <si>
    <t>04 DE 05</t>
  </si>
  <si>
    <t>TOTAL  RENNER</t>
  </si>
  <si>
    <t>fatura de março</t>
  </si>
  <si>
    <t>total parcial da fatura</t>
  </si>
  <si>
    <t>vencimento</t>
  </si>
  <si>
    <t>Parcelado lojista - Visa 50% - Global - Parc. 2/3</t>
  </si>
  <si>
    <t>QUALITY NUTRITION SAO PAULO BR</t>
  </si>
  <si>
    <t>Parcelado lojista - Visa 50% - Global - Parc. 2/6</t>
  </si>
  <si>
    <t>GLOSS CAIEIRAS BR</t>
  </si>
  <si>
    <t>Parcelado lojista - Visa 50% - Global - Parc. 2/2</t>
  </si>
  <si>
    <t>CATAER CALCADOS E ACE SAO PAULO BR</t>
  </si>
  <si>
    <t>PAG RUBIACRISTIANE SAO PAULO BR</t>
  </si>
  <si>
    <t>Parcelado lojista - Visa 50% - Global - Parc. 2/4</t>
  </si>
  <si>
    <t>PAG LUPO RECIFE BR</t>
  </si>
  <si>
    <t>Parcelado lojista - Visa 50% - Global - Parc. 4/6</t>
  </si>
  <si>
    <t>NFS ZONA NORTE GUARULHOS BR</t>
  </si>
  <si>
    <t>Parcelado lojista - Visa 50% - Global - Parc. 4/5</t>
  </si>
  <si>
    <t>SEPHORA ANALIA FRANCO SAO PAULO BR</t>
  </si>
  <si>
    <t>SPAD SAO PAULO BR</t>
  </si>
  <si>
    <t>Parcelado sem Juros - Parc. 5/5</t>
  </si>
  <si>
    <t>RENNER 049 SH CENTER NORT</t>
  </si>
  <si>
    <t>FEVEREIRO</t>
  </si>
  <si>
    <t>ok</t>
  </si>
  <si>
    <t>02 DE 04</t>
  </si>
  <si>
    <t>04 DE 06</t>
  </si>
  <si>
    <t>PIX PICPAY = EMAIL</t>
  </si>
  <si>
    <t>PIX NUBANK=CPF</t>
  </si>
  <si>
    <t>BRADESCO=TELEFONE</t>
  </si>
  <si>
    <t>ELETROLUX</t>
  </si>
  <si>
    <t>UDEMY</t>
  </si>
  <si>
    <t>RAFUL</t>
  </si>
  <si>
    <t>EVETYM</t>
  </si>
  <si>
    <t>CARREFOUR MULTA</t>
  </si>
  <si>
    <t>CARREFOUR COMB</t>
  </si>
  <si>
    <t>NANICA</t>
  </si>
  <si>
    <t>GAZZY</t>
  </si>
  <si>
    <t>ADIDAS</t>
  </si>
  <si>
    <t>FILA</t>
  </si>
  <si>
    <t>MEIAS SÃO JORGE</t>
  </si>
  <si>
    <t>01 D E04</t>
  </si>
  <si>
    <t>ASSAI</t>
  </si>
  <si>
    <t>HOT PORC</t>
  </si>
  <si>
    <t>LIQUIDO LIFE</t>
  </si>
  <si>
    <t>ABRIL</t>
  </si>
  <si>
    <t>PICPAY DIA 05</t>
  </si>
  <si>
    <t>07 DE 10</t>
  </si>
  <si>
    <t>RETRO HAIR</t>
  </si>
  <si>
    <t>ELIANA CAMPOS OL</t>
  </si>
  <si>
    <t>LOJA MANIA</t>
  </si>
  <si>
    <t>DEP MEIAS</t>
  </si>
  <si>
    <t>PARIS SEMIJOIAS</t>
  </si>
  <si>
    <t>EPOCA COSMETICOS</t>
  </si>
  <si>
    <t>CACAU ASSB</t>
  </si>
  <si>
    <t>01 de 02</t>
  </si>
  <si>
    <t>05 DE 08</t>
  </si>
  <si>
    <t>NUBANK DIA 05</t>
  </si>
  <si>
    <t>ELECTROLUX</t>
  </si>
  <si>
    <t>MAKRO</t>
  </si>
  <si>
    <t>07 DE 09</t>
  </si>
  <si>
    <t>CARREFOUR DIA 10</t>
  </si>
  <si>
    <t>POSTO TIETE</t>
  </si>
  <si>
    <t>03 DE 04</t>
  </si>
  <si>
    <t>05 DE 06</t>
  </si>
  <si>
    <t>GG SUPLEMENTOS</t>
  </si>
  <si>
    <t>ARMAZEM SÃO VITO</t>
  </si>
  <si>
    <t>MANIFARMA</t>
  </si>
  <si>
    <t>LUPO FRANQUIA</t>
  </si>
  <si>
    <t>DROG ONLINE</t>
  </si>
  <si>
    <t>SUMUP DRA JULIANE</t>
  </si>
  <si>
    <t>CARREOUR</t>
  </si>
  <si>
    <t>MAIO</t>
  </si>
  <si>
    <t>08 DE 10</t>
  </si>
  <si>
    <t>EXTRA</t>
  </si>
  <si>
    <t>PE DA TV</t>
  </si>
  <si>
    <t>ELETROLUX MAQ LA</t>
  </si>
  <si>
    <t>01 DE 09</t>
  </si>
  <si>
    <t>PARIS SEMI JOIAS</t>
  </si>
  <si>
    <t>K</t>
  </si>
  <si>
    <t>M</t>
  </si>
  <si>
    <t>D</t>
  </si>
  <si>
    <t>06 DE 08</t>
  </si>
  <si>
    <t>BURGUER KING</t>
  </si>
  <si>
    <t>FECHA 28/04</t>
  </si>
  <si>
    <t xml:space="preserve">SONDA </t>
  </si>
  <si>
    <t>EMPORIO ARROZ</t>
  </si>
  <si>
    <t>RCM COMERC</t>
  </si>
  <si>
    <t>ANDERSON LIMPEZA</t>
  </si>
  <si>
    <t>NELSON TAKE</t>
  </si>
  <si>
    <t>CASA PAES SB</t>
  </si>
  <si>
    <t>08 DE 09</t>
  </si>
  <si>
    <t>CARREFOUR KELEN</t>
  </si>
  <si>
    <t>1852,50 real</t>
  </si>
  <si>
    <t>JUNHO</t>
  </si>
  <si>
    <t>SÃO BENTO PAES</t>
  </si>
  <si>
    <t>ZARA ANALIA</t>
  </si>
  <si>
    <t xml:space="preserve">MULTIPLAN </t>
  </si>
  <si>
    <t>ZAFFARI</t>
  </si>
  <si>
    <t>TXAI</t>
  </si>
  <si>
    <t>CASA PAES S.BENTO</t>
  </si>
  <si>
    <t>SONDA MA. CANDIDA</t>
  </si>
  <si>
    <t>ANDERSON LIMP</t>
  </si>
  <si>
    <t>CEMA</t>
  </si>
  <si>
    <t>BRAINLY</t>
  </si>
  <si>
    <t>ELETROLUX MAQ</t>
  </si>
  <si>
    <t>02 DE 09</t>
  </si>
  <si>
    <t>07 DE 08</t>
  </si>
  <si>
    <t xml:space="preserve"> </t>
  </si>
  <si>
    <t>UP PREMIUM</t>
  </si>
  <si>
    <t>PORTAL DA BELEZA</t>
  </si>
  <si>
    <t>COM ARUMAKO</t>
  </si>
  <si>
    <t>LOJA STO ANTONIO</t>
  </si>
  <si>
    <t>LAVOISIER</t>
  </si>
  <si>
    <t>OFNER</t>
  </si>
  <si>
    <t>09 DE 09</t>
  </si>
  <si>
    <t>04 DE 04</t>
  </si>
  <si>
    <t>JULHO</t>
  </si>
  <si>
    <t>TXAI COMERCIO</t>
  </si>
  <si>
    <t>KROK</t>
  </si>
  <si>
    <t>nubank</t>
  </si>
  <si>
    <t>SÃO BENTO</t>
  </si>
  <si>
    <t>picpay</t>
  </si>
  <si>
    <t>kelen</t>
  </si>
  <si>
    <t>08 DE 08</t>
  </si>
  <si>
    <t>06 DE 06</t>
  </si>
  <si>
    <t>AGOSTO</t>
  </si>
  <si>
    <t>MARCIA</t>
  </si>
  <si>
    <t>DARCIO</t>
  </si>
  <si>
    <t>NORTE BAR TRATORI</t>
  </si>
  <si>
    <t>BAYARD</t>
  </si>
  <si>
    <t>01 DE 05</t>
  </si>
  <si>
    <t>CEA</t>
  </si>
  <si>
    <t>DAFITI</t>
  </si>
  <si>
    <t>GARAGE RIO</t>
  </si>
  <si>
    <t>SANTA LOLLA</t>
  </si>
  <si>
    <t>02 DE 07</t>
  </si>
  <si>
    <t>MAGAZINE LUIZA</t>
  </si>
  <si>
    <t>CASA PAO S.BENTO</t>
  </si>
  <si>
    <t>TOTALPASS</t>
  </si>
  <si>
    <t>KANTINHO BURGER</t>
  </si>
  <si>
    <t>PECORINO</t>
  </si>
  <si>
    <t>CARRO</t>
  </si>
  <si>
    <t>PREST CARRO(DIA 28)</t>
  </si>
  <si>
    <t>SETEMBRO</t>
  </si>
  <si>
    <t>ANALIA</t>
  </si>
  <si>
    <t>140+CALÇA</t>
  </si>
  <si>
    <t>143/2</t>
  </si>
  <si>
    <t>LIVE</t>
  </si>
  <si>
    <t>121,61/2</t>
  </si>
  <si>
    <t>CENTER NIRTE</t>
  </si>
  <si>
    <t>SANTA LOLA</t>
  </si>
  <si>
    <t>TORALPASS</t>
  </si>
  <si>
    <t>ESTAPAR</t>
  </si>
  <si>
    <t>KALUNGA</t>
  </si>
  <si>
    <t>CARTÓRIO</t>
  </si>
  <si>
    <t>MERCADOLIVRE</t>
  </si>
  <si>
    <t>SEMPARAR</t>
  </si>
  <si>
    <t>CARTORIO</t>
  </si>
  <si>
    <t>NVS ZN NIKE</t>
  </si>
  <si>
    <t>OUTUBRO</t>
  </si>
  <si>
    <t>3225 EM USO</t>
  </si>
  <si>
    <t>KOPENHAGEM</t>
  </si>
  <si>
    <t>ALIESPRESSA</t>
  </si>
  <si>
    <t>REQUINTE</t>
  </si>
  <si>
    <t>LAUGERIE</t>
  </si>
  <si>
    <t>04 DE 07</t>
  </si>
  <si>
    <t>CENTER NORTE</t>
  </si>
  <si>
    <t>7,08 diferença</t>
  </si>
  <si>
    <t>CRIATIFF</t>
  </si>
  <si>
    <t xml:space="preserve">CASAS BAHIA </t>
  </si>
  <si>
    <t>ADEPOM</t>
  </si>
  <si>
    <t>MERC JERONIMO</t>
  </si>
  <si>
    <t>pago</t>
  </si>
  <si>
    <t>a pagar</t>
  </si>
  <si>
    <t>NOVEMBRO</t>
  </si>
  <si>
    <t>ALIEXPRESS</t>
  </si>
  <si>
    <t>RESTAURANTE MARIA</t>
  </si>
  <si>
    <t xml:space="preserve">AMAZON </t>
  </si>
  <si>
    <t>ANALIA ZARA</t>
  </si>
  <si>
    <t>99,90/3=33,30</t>
  </si>
  <si>
    <t>GLOBOPLAY</t>
  </si>
  <si>
    <t>279/3</t>
  </si>
  <si>
    <t>159/3</t>
  </si>
  <si>
    <t>05 DE 07</t>
  </si>
  <si>
    <t>MP IMPORT</t>
  </si>
  <si>
    <t>BAR JUVENTUS</t>
  </si>
  <si>
    <t>MUNDO CABELEREIRO</t>
  </si>
  <si>
    <t>BATOM 199/6</t>
  </si>
  <si>
    <t>205/2/6-RIMEL</t>
  </si>
  <si>
    <t>33,16+17,09=50,25</t>
  </si>
  <si>
    <t>APPLE</t>
  </si>
  <si>
    <t>MERCADO LIVRE</t>
  </si>
  <si>
    <t>01 DE 08</t>
  </si>
  <si>
    <t>PORTÃO</t>
  </si>
  <si>
    <t>CARTÃO RENNER</t>
  </si>
  <si>
    <t>DEZEMBRO</t>
  </si>
  <si>
    <t>CALÇA</t>
  </si>
  <si>
    <t>CROPPED</t>
  </si>
  <si>
    <t>SAIA</t>
  </si>
  <si>
    <t>POR 5 191,94</t>
  </si>
  <si>
    <t>LOFTY STYLE</t>
  </si>
  <si>
    <t>VALISERE</t>
  </si>
  <si>
    <t>06 DE 07</t>
  </si>
  <si>
    <t>AMAZON</t>
  </si>
  <si>
    <t>02 DE 12</t>
  </si>
  <si>
    <t>MR TEDDY</t>
  </si>
  <si>
    <t>UBER</t>
  </si>
  <si>
    <t>BLUE BEACH</t>
  </si>
  <si>
    <t>HELLEN CABELO</t>
  </si>
  <si>
    <t>SEM PARAR</t>
  </si>
  <si>
    <t>IKESAKI</t>
  </si>
  <si>
    <t>STANLEY</t>
  </si>
  <si>
    <t>JANEIRO _ 2024</t>
  </si>
  <si>
    <t>07 DE 07</t>
  </si>
  <si>
    <t>k=185,98/62</t>
  </si>
  <si>
    <t>m=193,44/64,48</t>
  </si>
  <si>
    <t>k=284/142</t>
  </si>
  <si>
    <t>m=93,90/46,95</t>
  </si>
  <si>
    <t>A</t>
  </si>
  <si>
    <t>GOOD BREAD</t>
  </si>
  <si>
    <t>MATERIAIS KAUE</t>
  </si>
  <si>
    <t>DROGA RAIA</t>
  </si>
  <si>
    <t>Claro: 90,00</t>
  </si>
  <si>
    <t>Lingerie: 55,75</t>
  </si>
  <si>
    <t>portão 155,</t>
  </si>
  <si>
    <t>FEVEREIRO _ 2024</t>
  </si>
  <si>
    <t>IPVA 474,07</t>
  </si>
  <si>
    <t>DIVIDICO POR 3 =158,34</t>
  </si>
  <si>
    <t>MARÇO _ 2024</t>
  </si>
  <si>
    <t>ABRIL _ 2024</t>
  </si>
  <si>
    <t>MAIO _ 2024</t>
  </si>
  <si>
    <t>JUNHO _ 2024</t>
  </si>
  <si>
    <t>JULHO _ 2024</t>
  </si>
  <si>
    <t>AGOSTO _ 2024</t>
  </si>
  <si>
    <t>SETEMBRO _ 2024</t>
  </si>
  <si>
    <t>OUTUBRO _ 2024</t>
  </si>
  <si>
    <t>NOVEMBRO _ 2024</t>
  </si>
  <si>
    <t>DEZEMBRO _ 2024</t>
  </si>
  <si>
    <t>PIC PAY MARCIA PAGOU 300</t>
  </si>
  <si>
    <t>PIC PAY KELEN PAGOU 270</t>
  </si>
  <si>
    <t>BOLO</t>
  </si>
  <si>
    <t>SEVEN????</t>
  </si>
  <si>
    <t>SUMIIRE SANTANA</t>
  </si>
  <si>
    <t>AVAST</t>
  </si>
  <si>
    <t>SUMIRE</t>
  </si>
  <si>
    <t>ROYAL TRUDEL</t>
  </si>
  <si>
    <t>NOSTRA PIZZA</t>
  </si>
  <si>
    <t>ANDERSON CABOS</t>
  </si>
  <si>
    <t>ANDY CABOS</t>
  </si>
  <si>
    <t>ELETRICA ADAPAR</t>
  </si>
  <si>
    <t>CASA DO LED</t>
  </si>
  <si>
    <t>IPVA 158,90</t>
  </si>
  <si>
    <t>01 DE 07</t>
  </si>
  <si>
    <t>SÃO CARLOS LANCHES</t>
  </si>
  <si>
    <t>01 DE10</t>
  </si>
  <si>
    <t>HP CABELO</t>
  </si>
  <si>
    <t>IPVA</t>
  </si>
  <si>
    <t>TELEFONE</t>
  </si>
  <si>
    <t>03 DE 07</t>
  </si>
  <si>
    <t>JANEIRO _ 2025</t>
  </si>
  <si>
    <t>02 DE10</t>
  </si>
  <si>
    <t>03 DE10</t>
  </si>
  <si>
    <t>04 DE10</t>
  </si>
  <si>
    <t>05 DE10</t>
  </si>
  <si>
    <t>06 DE10</t>
  </si>
  <si>
    <t>09 DE10</t>
  </si>
  <si>
    <t>10 DE10</t>
  </si>
  <si>
    <t>*</t>
  </si>
  <si>
    <t>07 DE 12</t>
  </si>
  <si>
    <t>RAIA</t>
  </si>
  <si>
    <t>SUELISOU(BALDE)</t>
  </si>
  <si>
    <t>AMAZON(RODIN)</t>
  </si>
  <si>
    <t>SAIKO(RAQUEL)</t>
  </si>
  <si>
    <t>ASSAI(K+M)</t>
  </si>
  <si>
    <t>VINDI</t>
  </si>
  <si>
    <t>BELLA NAPOLES</t>
  </si>
  <si>
    <t>FARMACIA MARIO</t>
  </si>
  <si>
    <t>ATACADAO</t>
  </si>
  <si>
    <t>MJCOMERCIO</t>
  </si>
  <si>
    <t>SÃO VITO</t>
  </si>
  <si>
    <t>ARROZ INTEGRAÇ</t>
  </si>
  <si>
    <t>VIDI</t>
  </si>
  <si>
    <t>NAPOLES</t>
  </si>
  <si>
    <t>INDUSTRIAD</t>
  </si>
  <si>
    <t>PARIPARC PARI</t>
  </si>
  <si>
    <t>MILKMOO</t>
  </si>
  <si>
    <t>ESFIHA IMIGRANTES</t>
  </si>
  <si>
    <t>S.CARLOS LANCHE</t>
  </si>
  <si>
    <t>pic</t>
  </si>
  <si>
    <t>PARIPARC</t>
  </si>
  <si>
    <t>DONA DA CASA</t>
  </si>
  <si>
    <t>MAGALU</t>
  </si>
  <si>
    <t>SHOPEE</t>
  </si>
  <si>
    <t>LEROY</t>
  </si>
  <si>
    <t>CASA ATUAL</t>
  </si>
  <si>
    <t>MEU 158/389</t>
  </si>
  <si>
    <t>BAMBUS</t>
  </si>
  <si>
    <t>SWMPARAR</t>
  </si>
  <si>
    <t>tv</t>
  </si>
  <si>
    <t>01 de 20</t>
  </si>
  <si>
    <t>ESTORNO 77,05</t>
  </si>
  <si>
    <t>TV</t>
  </si>
  <si>
    <t>02 DE 20</t>
  </si>
  <si>
    <t>03 DE 20</t>
  </si>
  <si>
    <t>04 DE 20</t>
  </si>
  <si>
    <t>05 DE 20</t>
  </si>
  <si>
    <t>06 DE 20</t>
  </si>
  <si>
    <t>07 DE 20</t>
  </si>
  <si>
    <t>ABRI</t>
  </si>
  <si>
    <t>08 DE 20</t>
  </si>
  <si>
    <t>09 DE 20</t>
  </si>
  <si>
    <t>10  DE 10</t>
  </si>
  <si>
    <t>10  DE 20</t>
  </si>
  <si>
    <t>11 DE 20</t>
  </si>
  <si>
    <t>12 DE 20</t>
  </si>
  <si>
    <t>13  DE 20</t>
  </si>
  <si>
    <t>14  DE 20</t>
  </si>
  <si>
    <t>15 DE 20</t>
  </si>
  <si>
    <t>16  DE 20</t>
  </si>
  <si>
    <t>17 DE 20</t>
  </si>
  <si>
    <t>18 DE 20</t>
  </si>
  <si>
    <t>09 DE12</t>
  </si>
  <si>
    <t>10 DE 12</t>
  </si>
  <si>
    <t>11 DE 12</t>
  </si>
  <si>
    <t>12 DE 12</t>
  </si>
  <si>
    <r>
      <t>seu marcio 1650</t>
    </r>
    <r>
      <rPr>
        <b/>
        <u/>
        <sz val="11"/>
        <color theme="1"/>
        <rFont val="Calibri"/>
        <family val="2"/>
        <scheme val="minor"/>
      </rPr>
      <t>$$$$$$$</t>
    </r>
  </si>
  <si>
    <t>COMALIMESFIHA</t>
  </si>
  <si>
    <t>DU CHAPEU</t>
  </si>
  <si>
    <t>BEATRIZ</t>
  </si>
  <si>
    <t>LETICIA</t>
  </si>
  <si>
    <t>LAVANDERIA</t>
  </si>
  <si>
    <t>DUCHAPEI</t>
  </si>
  <si>
    <t>BRADESCO SEG</t>
  </si>
  <si>
    <t>SHOPPAR -ZARA</t>
  </si>
  <si>
    <t>DUCHAPEU</t>
  </si>
  <si>
    <t>ZARA</t>
  </si>
  <si>
    <t>DIA 10 TV</t>
  </si>
  <si>
    <t>METADE ESFIHA</t>
  </si>
  <si>
    <t>SEGURO /3 CADA</t>
  </si>
  <si>
    <t>SEFOHA</t>
  </si>
  <si>
    <t>DONNA CACAU</t>
  </si>
  <si>
    <t>PIZZA</t>
  </si>
  <si>
    <t>marcia cartão</t>
  </si>
  <si>
    <t>kelen cartão</t>
  </si>
  <si>
    <t>darcio cartão</t>
  </si>
  <si>
    <t>101,92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</si>
</sst>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3"/>
      <color rgb="FFAC8947"/>
      <name val="Roboto"/>
    </font>
    <font>
      <sz val="8"/>
      <color rgb="FF706F6F"/>
      <name val="Roboto"/>
    </font>
    <font>
      <b/>
      <sz val="10"/>
      <color rgb="FF1E1E1F"/>
      <name val="Roboto"/>
    </font>
    <font>
      <sz val="7"/>
      <color rgb="FF706F6F"/>
      <name val="Roboto"/>
    </font>
    <font>
      <sz val="8"/>
      <color rgb="FF1E1E1F"/>
      <name val="Roboto"/>
    </font>
    <font>
      <b/>
      <sz val="8"/>
      <color rgb="FF1E1E1F"/>
      <name val="Roboto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CCE4"/>
        <bgColor indexed="64"/>
      </patternFill>
    </fill>
    <fill>
      <patternFill patternType="solid">
        <fgColor rgb="FFFCD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3" fillId="0" borderId="0" applyFont="0" applyFill="0" applyBorder="0" applyAlignment="0" applyProtection="0"/>
  </cellStyleXfs>
  <cellXfs count="18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2" fontId="0" fillId="2" borderId="3" xfId="0" applyNumberFormat="1" applyFill="1" applyBorder="1"/>
    <xf numFmtId="2" fontId="0" fillId="4" borderId="3" xfId="0" applyNumberFormat="1" applyFill="1" applyBorder="1"/>
    <xf numFmtId="2" fontId="0" fillId="4" borderId="4" xfId="0" applyNumberFormat="1" applyFill="1" applyBorder="1"/>
    <xf numFmtId="2" fontId="0" fillId="3" borderId="3" xfId="0" applyNumberFormat="1" applyFill="1" applyBorder="1"/>
    <xf numFmtId="2" fontId="0" fillId="5" borderId="4" xfId="0" applyNumberFormat="1" applyFill="1" applyBorder="1"/>
    <xf numFmtId="2" fontId="0" fillId="6" borderId="3" xfId="0" applyNumberFormat="1" applyFill="1" applyBorder="1"/>
    <xf numFmtId="0" fontId="0" fillId="4" borderId="4" xfId="0" applyFill="1" applyBorder="1"/>
    <xf numFmtId="0" fontId="0" fillId="5" borderId="4" xfId="0" applyFill="1" applyBorder="1"/>
    <xf numFmtId="0" fontId="0" fillId="4" borderId="3" xfId="0" applyFill="1" applyBorder="1"/>
    <xf numFmtId="0" fontId="0" fillId="7" borderId="3" xfId="0" applyFill="1" applyBorder="1"/>
    <xf numFmtId="2" fontId="3" fillId="8" borderId="3" xfId="0" applyNumberFormat="1" applyFon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2" fontId="3" fillId="8" borderId="7" xfId="0" applyNumberFormat="1" applyFont="1" applyFill="1" applyBorder="1"/>
    <xf numFmtId="0" fontId="0" fillId="3" borderId="7" xfId="0" applyFill="1" applyBorder="1"/>
    <xf numFmtId="0" fontId="3" fillId="9" borderId="3" xfId="0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1" fillId="10" borderId="0" xfId="0" applyFont="1" applyFill="1"/>
    <xf numFmtId="2" fontId="1" fillId="10" borderId="0" xfId="0" applyNumberFormat="1" applyFont="1" applyFill="1"/>
    <xf numFmtId="2" fontId="0" fillId="3" borderId="6" xfId="0" applyNumberFormat="1" applyFill="1" applyBorder="1"/>
    <xf numFmtId="0" fontId="4" fillId="10" borderId="0" xfId="0" applyFont="1" applyFill="1"/>
    <xf numFmtId="16" fontId="0" fillId="3" borderId="3" xfId="0" applyNumberFormat="1" applyFill="1" applyBorder="1"/>
    <xf numFmtId="0" fontId="3" fillId="3" borderId="3" xfId="0" applyFont="1" applyFill="1" applyBorder="1"/>
    <xf numFmtId="17" fontId="3" fillId="3" borderId="3" xfId="0" applyNumberFormat="1" applyFont="1" applyFill="1" applyBorder="1"/>
    <xf numFmtId="0" fontId="3" fillId="0" borderId="0" xfId="0" applyFont="1"/>
    <xf numFmtId="0" fontId="3" fillId="2" borderId="3" xfId="0" applyFont="1" applyFill="1" applyBorder="1"/>
    <xf numFmtId="2" fontId="0" fillId="3" borderId="4" xfId="0" applyNumberFormat="1" applyFill="1" applyBorder="1"/>
    <xf numFmtId="2" fontId="0" fillId="11" borderId="3" xfId="0" applyNumberFormat="1" applyFill="1" applyBorder="1"/>
    <xf numFmtId="0" fontId="0" fillId="11" borderId="3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" fontId="5" fillId="11" borderId="3" xfId="0" applyNumberFormat="1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7" fontId="3" fillId="11" borderId="3" xfId="0" applyNumberFormat="1" applyFon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16" fontId="0" fillId="11" borderId="3" xfId="0" applyNumberForma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164" fontId="7" fillId="10" borderId="11" xfId="0" applyNumberFormat="1" applyFont="1" applyFill="1" applyBorder="1" applyAlignment="1">
      <alignment horizontal="center"/>
    </xf>
    <xf numFmtId="164" fontId="8" fillId="10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10" borderId="8" xfId="0" applyFont="1" applyFill="1" applyBorder="1"/>
    <xf numFmtId="164" fontId="0" fillId="0" borderId="14" xfId="0" applyNumberFormat="1" applyBorder="1"/>
    <xf numFmtId="164" fontId="0" fillId="0" borderId="14" xfId="0" applyNumberFormat="1" applyBorder="1" applyAlignment="1">
      <alignment horizontal="center"/>
    </xf>
    <xf numFmtId="164" fontId="8" fillId="10" borderId="14" xfId="0" applyNumberFormat="1" applyFont="1" applyFill="1" applyBorder="1" applyAlignment="1">
      <alignment horizontal="center"/>
    </xf>
    <xf numFmtId="0" fontId="9" fillId="10" borderId="0" xfId="0" applyFont="1" applyFill="1"/>
    <xf numFmtId="164" fontId="9" fillId="10" borderId="0" xfId="0" applyNumberFormat="1" applyFont="1" applyFill="1"/>
    <xf numFmtId="2" fontId="9" fillId="10" borderId="0" xfId="0" applyNumberFormat="1" applyFont="1" applyFill="1"/>
    <xf numFmtId="164" fontId="9" fillId="10" borderId="3" xfId="0" applyNumberFormat="1" applyFont="1" applyFill="1" applyBorder="1"/>
    <xf numFmtId="164" fontId="0" fillId="11" borderId="3" xfId="0" applyNumberFormat="1" applyFill="1" applyBorder="1"/>
    <xf numFmtId="164" fontId="6" fillId="10" borderId="16" xfId="0" applyNumberFormat="1" applyFont="1" applyFill="1" applyBorder="1" applyAlignment="1">
      <alignment horizontal="center"/>
    </xf>
    <xf numFmtId="0" fontId="6" fillId="10" borderId="8" xfId="0" applyFont="1" applyFill="1" applyBorder="1"/>
    <xf numFmtId="164" fontId="10" fillId="12" borderId="0" xfId="0" applyNumberFormat="1" applyFont="1" applyFill="1"/>
    <xf numFmtId="165" fontId="0" fillId="0" borderId="0" xfId="0" applyNumberFormat="1"/>
    <xf numFmtId="0" fontId="0" fillId="13" borderId="0" xfId="0" applyFill="1"/>
    <xf numFmtId="165" fontId="0" fillId="13" borderId="0" xfId="0" applyNumberFormat="1" applyFill="1"/>
    <xf numFmtId="0" fontId="0" fillId="14" borderId="0" xfId="0" applyFill="1"/>
    <xf numFmtId="0" fontId="12" fillId="0" borderId="0" xfId="0" applyFont="1" applyAlignment="1">
      <alignment horizontal="left" vertical="center" wrapText="1" indent="3"/>
    </xf>
    <xf numFmtId="0" fontId="13" fillId="0" borderId="0" xfId="0" applyFont="1" applyAlignment="1">
      <alignment vertical="center" wrapText="1"/>
    </xf>
    <xf numFmtId="8" fontId="14" fillId="0" borderId="0" xfId="0" applyNumberFormat="1" applyFont="1" applyAlignment="1">
      <alignment vertical="center" wrapText="1"/>
    </xf>
    <xf numFmtId="16" fontId="14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8" fontId="17" fillId="0" borderId="0" xfId="0" applyNumberFormat="1" applyFont="1" applyAlignment="1">
      <alignment horizontal="right" vertical="center" wrapText="1"/>
    </xf>
    <xf numFmtId="16" fontId="15" fillId="0" borderId="0" xfId="0" applyNumberFormat="1" applyFont="1" applyAlignment="1">
      <alignment horizontal="left" vertical="center" wrapText="1" indent="1"/>
    </xf>
    <xf numFmtId="0" fontId="0" fillId="15" borderId="0" xfId="0" applyFill="1"/>
    <xf numFmtId="0" fontId="0" fillId="0" borderId="0" xfId="0" applyAlignment="1">
      <alignment horizontal="left"/>
    </xf>
    <xf numFmtId="165" fontId="5" fillId="15" borderId="0" xfId="0" applyNumberFormat="1" applyFont="1" applyFill="1" applyAlignment="1">
      <alignment horizontal="left"/>
    </xf>
    <xf numFmtId="0" fontId="19" fillId="15" borderId="0" xfId="0" applyFont="1" applyFill="1" applyAlignment="1">
      <alignment horizontal="left"/>
    </xf>
    <xf numFmtId="164" fontId="18" fillId="16" borderId="15" xfId="0" applyNumberFormat="1" applyFont="1" applyFill="1" applyBorder="1"/>
    <xf numFmtId="165" fontId="5" fillId="8" borderId="0" xfId="0" applyNumberFormat="1" applyFont="1" applyFill="1" applyAlignment="1">
      <alignment horizontal="left"/>
    </xf>
    <xf numFmtId="0" fontId="6" fillId="10" borderId="4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165" fontId="5" fillId="8" borderId="0" xfId="0" applyNumberFormat="1" applyFont="1" applyFill="1"/>
    <xf numFmtId="165" fontId="5" fillId="0" borderId="0" xfId="0" applyNumberFormat="1" applyFont="1"/>
    <xf numFmtId="164" fontId="5" fillId="8" borderId="0" xfId="0" applyNumberFormat="1" applyFont="1" applyFill="1"/>
    <xf numFmtId="0" fontId="5" fillId="0" borderId="0" xfId="0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2" fontId="21" fillId="11" borderId="3" xfId="0" applyNumberFormat="1" applyFont="1" applyFill="1" applyBorder="1"/>
    <xf numFmtId="164" fontId="21" fillId="11" borderId="3" xfId="0" applyNumberFormat="1" applyFont="1" applyFill="1" applyBorder="1" applyAlignment="1">
      <alignment horizontal="center"/>
    </xf>
    <xf numFmtId="0" fontId="21" fillId="11" borderId="3" xfId="0" applyFont="1" applyFill="1" applyBorder="1" applyAlignment="1">
      <alignment horizontal="center"/>
    </xf>
    <xf numFmtId="17" fontId="22" fillId="11" borderId="3" xfId="0" applyNumberFormat="1" applyFont="1" applyFill="1" applyBorder="1" applyAlignment="1">
      <alignment horizontal="center"/>
    </xf>
    <xf numFmtId="165" fontId="5" fillId="16" borderId="0" xfId="0" applyNumberFormat="1" applyFont="1" applyFill="1"/>
    <xf numFmtId="16" fontId="3" fillId="8" borderId="0" xfId="0" applyNumberFormat="1" applyFont="1" applyFill="1"/>
    <xf numFmtId="16" fontId="5" fillId="8" borderId="0" xfId="0" applyNumberFormat="1" applyFont="1" applyFill="1"/>
    <xf numFmtId="16" fontId="22" fillId="8" borderId="0" xfId="0" applyNumberFormat="1" applyFont="1" applyFill="1"/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5" fillId="8" borderId="0" xfId="1" applyFont="1" applyFill="1"/>
    <xf numFmtId="0" fontId="5" fillId="8" borderId="0" xfId="0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44" fontId="5" fillId="8" borderId="0" xfId="1" applyFont="1" applyFill="1" applyAlignment="1">
      <alignment horizontal="center"/>
    </xf>
    <xf numFmtId="165" fontId="5" fillId="17" borderId="0" xfId="0" applyNumberFormat="1" applyFont="1" applyFill="1"/>
    <xf numFmtId="164" fontId="5" fillId="11" borderId="3" xfId="0" applyNumberFormat="1" applyFont="1" applyFill="1" applyBorder="1" applyAlignment="1">
      <alignment horizontal="center"/>
    </xf>
    <xf numFmtId="164" fontId="5" fillId="18" borderId="0" xfId="0" applyNumberFormat="1" applyFont="1" applyFill="1"/>
    <xf numFmtId="164" fontId="5" fillId="19" borderId="0" xfId="0" applyNumberFormat="1" applyFont="1" applyFill="1"/>
    <xf numFmtId="165" fontId="5" fillId="20" borderId="0" xfId="0" applyNumberFormat="1" applyFont="1" applyFill="1"/>
    <xf numFmtId="164" fontId="5" fillId="21" borderId="0" xfId="0" applyNumberFormat="1" applyFont="1" applyFill="1"/>
    <xf numFmtId="44" fontId="5" fillId="20" borderId="0" xfId="1" applyFont="1" applyFill="1"/>
    <xf numFmtId="44" fontId="5" fillId="19" borderId="0" xfId="1" applyFont="1" applyFill="1"/>
    <xf numFmtId="44" fontId="5" fillId="21" borderId="0" xfId="1" applyFont="1" applyFill="1"/>
    <xf numFmtId="4" fontId="0" fillId="18" borderId="0" xfId="0" applyNumberFormat="1" applyFill="1"/>
    <xf numFmtId="4" fontId="0" fillId="19" borderId="0" xfId="0" applyNumberFormat="1" applyFill="1"/>
    <xf numFmtId="164" fontId="0" fillId="19" borderId="0" xfId="0" applyNumberFormat="1" applyFill="1"/>
    <xf numFmtId="0" fontId="0" fillId="19" borderId="0" xfId="0" applyFill="1"/>
    <xf numFmtId="165" fontId="0" fillId="19" borderId="0" xfId="0" applyNumberFormat="1" applyFill="1"/>
    <xf numFmtId="164" fontId="0" fillId="8" borderId="0" xfId="0" applyNumberFormat="1" applyFill="1"/>
    <xf numFmtId="0" fontId="0" fillId="8" borderId="0" xfId="0" applyFill="1"/>
    <xf numFmtId="164" fontId="4" fillId="22" borderId="0" xfId="0" applyNumberFormat="1" applyFont="1" applyFill="1"/>
    <xf numFmtId="0" fontId="4" fillId="22" borderId="0" xfId="0" applyFont="1" applyFill="1"/>
    <xf numFmtId="164" fontId="0" fillId="23" borderId="3" xfId="0" applyNumberFormat="1" applyFill="1" applyBorder="1" applyAlignment="1">
      <alignment horizontal="center"/>
    </xf>
    <xf numFmtId="2" fontId="0" fillId="11" borderId="4" xfId="0" applyNumberFormat="1" applyFill="1" applyBorder="1"/>
    <xf numFmtId="164" fontId="0" fillId="11" borderId="9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1" fillId="0" borderId="0" xfId="0" applyFont="1"/>
    <xf numFmtId="0" fontId="0" fillId="24" borderId="0" xfId="0" applyFill="1"/>
    <xf numFmtId="44" fontId="0" fillId="0" borderId="0" xfId="1" applyFont="1"/>
    <xf numFmtId="164" fontId="0" fillId="16" borderId="0" xfId="0" applyNumberFormat="1" applyFill="1"/>
    <xf numFmtId="164" fontId="1" fillId="0" borderId="0" xfId="0" applyNumberFormat="1" applyFont="1"/>
    <xf numFmtId="44" fontId="0" fillId="8" borderId="0" xfId="1" applyFont="1" applyFill="1"/>
    <xf numFmtId="0" fontId="3" fillId="11" borderId="4" xfId="0" applyFont="1" applyFill="1" applyBorder="1" applyAlignment="1">
      <alignment horizontal="center"/>
    </xf>
    <xf numFmtId="165" fontId="5" fillId="8" borderId="17" xfId="0" applyNumberFormat="1" applyFont="1" applyFill="1" applyBorder="1"/>
    <xf numFmtId="164" fontId="3" fillId="11" borderId="3" xfId="0" applyNumberFormat="1" applyFont="1" applyFill="1" applyBorder="1" applyAlignment="1">
      <alignment horizontal="center"/>
    </xf>
    <xf numFmtId="164" fontId="7" fillId="10" borderId="8" xfId="0" applyNumberFormat="1" applyFont="1" applyFill="1" applyBorder="1"/>
    <xf numFmtId="164" fontId="7" fillId="10" borderId="12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25" borderId="0" xfId="0" applyNumberFormat="1" applyFill="1"/>
    <xf numFmtId="164" fontId="0" fillId="26" borderId="0" xfId="0" applyNumberFormat="1" applyFill="1"/>
    <xf numFmtId="164" fontId="5" fillId="0" borderId="0" xfId="0" applyNumberFormat="1" applyFont="1"/>
    <xf numFmtId="164" fontId="5" fillId="16" borderId="0" xfId="0" applyNumberFormat="1" applyFont="1" applyFill="1"/>
    <xf numFmtId="16" fontId="0" fillId="0" borderId="0" xfId="0" applyNumberFormat="1"/>
    <xf numFmtId="0" fontId="6" fillId="10" borderId="4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9" fillId="10" borderId="15" xfId="0" applyFont="1" applyFill="1" applyBorder="1" applyAlignment="1">
      <alignment horizontal="center"/>
    </xf>
    <xf numFmtId="2" fontId="9" fillId="10" borderId="0" xfId="0" applyNumberFormat="1" applyFont="1" applyFill="1" applyAlignment="1">
      <alignment horizontal="center"/>
    </xf>
    <xf numFmtId="2" fontId="9" fillId="10" borderId="15" xfId="0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164" fontId="9" fillId="10" borderId="4" xfId="0" applyNumberFormat="1" applyFont="1" applyFill="1" applyBorder="1" applyAlignment="1">
      <alignment horizontal="center"/>
    </xf>
    <xf numFmtId="164" fontId="9" fillId="10" borderId="9" xfId="0" applyNumberFormat="1" applyFont="1" applyFill="1" applyBorder="1" applyAlignment="1">
      <alignment horizontal="center"/>
    </xf>
    <xf numFmtId="164" fontId="9" fillId="10" borderId="10" xfId="0" applyNumberFormat="1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9" xfId="0" applyNumberFormat="1" applyFont="1" applyFill="1" applyBorder="1" applyAlignment="1">
      <alignment horizontal="center"/>
    </xf>
    <xf numFmtId="164" fontId="6" fillId="10" borderId="10" xfId="0" applyNumberFormat="1" applyFont="1" applyFill="1" applyBorder="1" applyAlignment="1">
      <alignment horizontal="center"/>
    </xf>
    <xf numFmtId="17" fontId="20" fillId="10" borderId="0" xfId="0" applyNumberFormat="1" applyFont="1" applyFill="1" applyAlignment="1">
      <alignment horizontal="center"/>
    </xf>
    <xf numFmtId="164" fontId="20" fillId="10" borderId="0" xfId="0" applyNumberFormat="1" applyFont="1" applyFill="1" applyAlignment="1">
      <alignment horizontal="center"/>
    </xf>
    <xf numFmtId="164" fontId="6" fillId="10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2" fontId="9" fillId="10" borderId="4" xfId="0" applyNumberFormat="1" applyFont="1" applyFill="1" applyBorder="1" applyAlignment="1">
      <alignment horizontal="center"/>
    </xf>
    <xf numFmtId="2" fontId="9" fillId="10" borderId="9" xfId="0" applyNumberFormat="1" applyFont="1" applyFill="1" applyBorder="1" applyAlignment="1">
      <alignment horizontal="center"/>
    </xf>
    <xf numFmtId="2" fontId="9" fillId="10" borderId="10" xfId="0" applyNumberFormat="1" applyFont="1" applyFill="1" applyBorder="1" applyAlignment="1">
      <alignment horizontal="center"/>
    </xf>
    <xf numFmtId="0" fontId="22" fillId="19" borderId="0" xfId="0" applyFont="1" applyFill="1"/>
    <xf numFmtId="164" fontId="0" fillId="8" borderId="0" xfId="1" applyNumberFormat="1" applyFont="1" applyFill="1"/>
    <xf numFmtId="164" fontId="22" fillId="19" borderId="0" xfId="1" applyNumberFormat="1" applyFont="1" applyFill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B1E316F-8D59-4811-B7B3-0800D9D860E3}">
      <tableStyleElement type="wholeTable" dxfId="1"/>
      <tableStyleElement type="headerRow" dxfId="0"/>
    </tableStyle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502921</xdr:colOff>
      <xdr:row>0</xdr:row>
      <xdr:rowOff>0</xdr:rowOff>
    </xdr:from>
    <xdr:to>
      <xdr:col>3</xdr:col>
      <xdr:colOff>753200</xdr:colOff>
      <xdr:row>5</xdr:row>
      <xdr:rowOff>22860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C77873B-F5BC-4E1A-D434-BB6D5ABA5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090" b="20933"/>
        <a:stretch/>
      </xdr:blipFill>
      <xdr:spPr>
        <a:xfrm>
          <a:off x="2895601" y="0"/>
          <a:ext cx="1042759" cy="96012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30480</xdr:rowOff>
    </xdr:from>
    <xdr:to>
      <xdr:col>5</xdr:col>
      <xdr:colOff>847355</xdr:colOff>
      <xdr:row>4</xdr:row>
      <xdr:rowOff>198960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CEDCE-2244-423D-E704-B85C1CF07F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4519" b="72385" l="17872" r="85532">
                      <a14:foregroundMark x1="55745" y1="32008" x2="69040" y2="35276"/>
                      <a14:foregroundMark x1="81318" y1="70398" x2="85957" y2="72594"/>
                      <a14:foregroundMark x1="57021" y1="33473" x2="31064" y2="44770"/>
                      <a14:foregroundMark x1="31064" y1="44770" x2="17872" y2="60042"/>
                      <a14:foregroundMark x1="17872" y1="60042" x2="22979" y2="72176"/>
                      <a14:foregroundMark x1="70213" y1="34937" x2="70318" y2="35043"/>
                      <a14:foregroundMark x1="71915" y1="34519" x2="72648" y2="34817"/>
                      <a14:foregroundMark x1="72435" y1="69262" x2="71489" y2="69665"/>
                      <a14:backgroundMark x1="77872" y1="34310" x2="83830" y2="48954"/>
                      <a14:backgroundMark x1="83830" y1="48954" x2="81277" y2="65063"/>
                      <a14:backgroundMark x1="81277" y1="65063" x2="71064" y2="68619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161" t="33115" r="15706" b="28910"/>
        <a:stretch/>
      </xdr:blipFill>
      <xdr:spPr>
        <a:xfrm>
          <a:off x="4808220" y="396240"/>
          <a:ext cx="816875" cy="9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0</xdr:row>
      <xdr:rowOff>0</xdr:rowOff>
    </xdr:from>
    <xdr:to>
      <xdr:col>7</xdr:col>
      <xdr:colOff>335710</xdr:colOff>
      <xdr:row>5</xdr:row>
      <xdr:rowOff>76200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34C321C-DF4A-E353-3040-249B20D30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34180" b="72286" l="6341" r="89756">
                      <a14:foregroundMark x1="56098" y1="36259" x2="59493" y2="38938"/>
                      <a14:foregroundMark x1="56098" y1="38106" x2="42502" y2="43877"/>
                      <a14:foregroundMark x1="43420" y1="51172" x2="69619" y2="55070"/>
                      <a14:foregroundMark x1="42927" y1="53580" x2="68390" y2="53755"/>
                      <a14:foregroundMark x1="42439" y1="42956" x2="58157" y2="42813"/>
                      <a14:foregroundMark x1="31130" y1="55622" x2="30769" y2="56493"/>
                      <a14:foregroundMark x1="63902" y1="37644" x2="64265" y2="37996"/>
                      <a14:backgroundMark x1="35122" y1="43418" x2="31707" y2="55658"/>
                      <a14:backgroundMark x1="64878" y1="37875" x2="93171" y2="68129"/>
                      <a14:backgroundMark x1="93171" y1="68129" x2="51707" y2="70208"/>
                      <a14:backgroundMark x1="51707" y1="70208" x2="3415" y2="44111"/>
                      <a14:backgroundMark x1="3415" y1="44111" x2="13171" y2="48037"/>
                      <a14:backgroundMark x1="13171" y1="48037" x2="12195" y2="51039"/>
                      <a14:backgroundMark x1="4878" y1="49654" x2="11707" y2="52656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521" t="37739" r="21833" b="44516"/>
        <a:stretch/>
      </xdr:blipFill>
      <xdr:spPr>
        <a:xfrm>
          <a:off x="5562600" y="0"/>
          <a:ext cx="1250110" cy="1013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0</xdr:row>
      <xdr:rowOff>30480</xdr:rowOff>
    </xdr:from>
    <xdr:to>
      <xdr:col>2</xdr:col>
      <xdr:colOff>1129295</xdr:colOff>
      <xdr:row>5</xdr:row>
      <xdr:rowOff>16080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7F8A90-3452-4FCE-A724-40AAE73F3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519" b="72385" l="17872" r="85532">
                      <a14:foregroundMark x1="55745" y1="32008" x2="69040" y2="35276"/>
                      <a14:foregroundMark x1="81318" y1="70398" x2="85957" y2="72594"/>
                      <a14:foregroundMark x1="57021" y1="33473" x2="31064" y2="44770"/>
                      <a14:foregroundMark x1="31064" y1="44770" x2="17872" y2="60042"/>
                      <a14:foregroundMark x1="17872" y1="60042" x2="22979" y2="72176"/>
                      <a14:foregroundMark x1="70213" y1="34937" x2="70318" y2="35043"/>
                      <a14:foregroundMark x1="71915" y1="34519" x2="72648" y2="34817"/>
                      <a14:foregroundMark x1="72435" y1="69262" x2="71489" y2="69665"/>
                      <a14:backgroundMark x1="77872" y1="34310" x2="83830" y2="48954"/>
                      <a14:backgroundMark x1="83830" y1="48954" x2="81277" y2="65063"/>
                      <a14:backgroundMark x1="81277" y1="65063" x2="71064" y2="68619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161" t="33115" r="15706" b="28910"/>
        <a:stretch/>
      </xdr:blipFill>
      <xdr:spPr>
        <a:xfrm>
          <a:off x="4884420" y="30480"/>
          <a:ext cx="816875" cy="9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46C8-B177-43C8-BBEF-B2F304931156}">
  <dimension ref="A1:U52"/>
  <sheetViews>
    <sheetView workbookViewId="0">
      <selection activeCell="N3" sqref="N3:N5"/>
    </sheetView>
  </sheetViews>
  <sheetFormatPr defaultRowHeight="14.4" x14ac:dyDescent="0.3"/>
  <cols>
    <col min="1" max="1" width="26.33203125" customWidth="1"/>
    <col min="8" max="8" width="10.6640625" customWidth="1"/>
    <col min="10" max="10" width="7.5546875" customWidth="1"/>
    <col min="11" max="12" width="8.88671875" hidden="1" customWidth="1"/>
    <col min="13" max="13" width="20.44140625" customWidth="1"/>
    <col min="14" max="14" width="10.33203125" customWidth="1"/>
    <col min="20" max="20" width="8.88671875" style="36"/>
  </cols>
  <sheetData>
    <row r="1" spans="1:20" ht="15.6" x14ac:dyDescent="0.3">
      <c r="A1" s="1"/>
      <c r="B1" s="2"/>
      <c r="C1" s="3" t="s">
        <v>0</v>
      </c>
      <c r="D1" s="2"/>
      <c r="E1" s="4"/>
      <c r="F1" s="4"/>
      <c r="G1" s="5"/>
      <c r="M1" s="1"/>
      <c r="N1" s="2"/>
      <c r="O1" s="3" t="s">
        <v>1</v>
      </c>
      <c r="P1" s="2"/>
      <c r="Q1" s="4"/>
      <c r="R1" s="4"/>
      <c r="S1" s="5"/>
      <c r="T1" s="34"/>
    </row>
    <row r="2" spans="1:20" x14ac:dyDescent="0.3">
      <c r="A2" s="6"/>
      <c r="B2" s="5"/>
      <c r="C2" s="5"/>
      <c r="D2" s="5"/>
      <c r="E2" s="7"/>
      <c r="F2" s="7"/>
      <c r="G2" s="5"/>
      <c r="M2" s="37" t="s">
        <v>2</v>
      </c>
      <c r="N2" s="5"/>
      <c r="O2" s="5"/>
      <c r="P2" s="5"/>
      <c r="Q2" s="7"/>
      <c r="R2" s="7"/>
      <c r="S2" s="5"/>
      <c r="T2" s="34"/>
    </row>
    <row r="3" spans="1:20" x14ac:dyDescent="0.3">
      <c r="A3" s="8" t="s">
        <v>3</v>
      </c>
      <c r="B3" s="9">
        <v>300</v>
      </c>
      <c r="C3" s="5"/>
      <c r="D3" s="5" t="s">
        <v>4</v>
      </c>
      <c r="E3" s="10"/>
      <c r="F3" s="7"/>
      <c r="G3" s="5"/>
      <c r="M3" s="8" t="s">
        <v>3</v>
      </c>
      <c r="N3" s="9">
        <v>300</v>
      </c>
      <c r="O3" s="5"/>
      <c r="P3" s="5" t="s">
        <v>5</v>
      </c>
      <c r="Q3" s="10">
        <v>300</v>
      </c>
      <c r="R3" s="7"/>
      <c r="S3" s="5"/>
      <c r="T3" s="35">
        <v>45108</v>
      </c>
    </row>
    <row r="4" spans="1:20" x14ac:dyDescent="0.3">
      <c r="A4" s="8" t="s">
        <v>6</v>
      </c>
      <c r="B4" s="11">
        <v>54.25</v>
      </c>
      <c r="C4" s="5" t="s">
        <v>7</v>
      </c>
      <c r="D4" s="5" t="s">
        <v>8</v>
      </c>
      <c r="E4" s="10"/>
      <c r="F4" s="12">
        <v>18.100000000000001</v>
      </c>
      <c r="G4" s="13">
        <v>18.100000000000001</v>
      </c>
      <c r="M4" s="8" t="s">
        <v>6</v>
      </c>
      <c r="N4" s="11">
        <v>54.25</v>
      </c>
      <c r="O4" s="5" t="s">
        <v>7</v>
      </c>
      <c r="P4" s="5" t="s">
        <v>9</v>
      </c>
      <c r="Q4" s="10">
        <v>18.05</v>
      </c>
      <c r="R4" s="12">
        <v>18.100000000000001</v>
      </c>
      <c r="S4" s="13">
        <v>18.100000000000001</v>
      </c>
      <c r="T4" s="35">
        <v>45108</v>
      </c>
    </row>
    <row r="5" spans="1:20" x14ac:dyDescent="0.3">
      <c r="A5" s="8" t="s">
        <v>10</v>
      </c>
      <c r="B5" s="9">
        <v>66</v>
      </c>
      <c r="C5" s="5"/>
      <c r="D5" s="5"/>
      <c r="E5" s="10"/>
      <c r="F5" s="7"/>
      <c r="G5" s="5"/>
      <c r="M5" s="8" t="s">
        <v>11</v>
      </c>
      <c r="N5" s="9">
        <v>50.85</v>
      </c>
      <c r="O5" s="5"/>
      <c r="P5" s="5" t="s">
        <v>12</v>
      </c>
      <c r="Q5" s="10">
        <v>50.85</v>
      </c>
      <c r="R5" s="7"/>
      <c r="S5" s="5"/>
      <c r="T5" s="34"/>
    </row>
    <row r="6" spans="1:20" x14ac:dyDescent="0.3">
      <c r="A6" s="6"/>
      <c r="B6" s="5"/>
      <c r="C6" s="5"/>
      <c r="D6" s="5"/>
      <c r="E6" s="7"/>
      <c r="F6" s="7"/>
      <c r="G6" s="5"/>
      <c r="M6" s="6"/>
      <c r="N6" s="5"/>
      <c r="O6" s="5"/>
      <c r="P6" s="5"/>
      <c r="Q6" s="7"/>
      <c r="R6" s="7"/>
      <c r="S6" s="5"/>
      <c r="T6" s="34"/>
    </row>
    <row r="7" spans="1:20" x14ac:dyDescent="0.3">
      <c r="A7" s="6"/>
      <c r="B7" s="5"/>
      <c r="C7" s="5"/>
      <c r="D7" s="5"/>
      <c r="E7" s="7"/>
      <c r="F7" s="7"/>
      <c r="G7" s="5"/>
      <c r="M7" s="37" t="s">
        <v>13</v>
      </c>
      <c r="N7" s="5"/>
      <c r="O7" s="5"/>
      <c r="P7" s="5"/>
      <c r="Q7" s="7"/>
      <c r="R7" s="7"/>
      <c r="S7" s="5"/>
      <c r="T7" s="34"/>
    </row>
    <row r="8" spans="1:20" x14ac:dyDescent="0.3">
      <c r="A8" s="8" t="s">
        <v>14</v>
      </c>
      <c r="B8" s="5">
        <v>431.17</v>
      </c>
      <c r="C8" s="5" t="s">
        <v>15</v>
      </c>
      <c r="D8" s="5" t="s">
        <v>16</v>
      </c>
      <c r="E8" s="14"/>
      <c r="F8" s="15">
        <v>215.59</v>
      </c>
      <c r="G8" s="11"/>
      <c r="H8">
        <v>420.25</v>
      </c>
      <c r="M8" s="8" t="s">
        <v>14</v>
      </c>
      <c r="N8" s="5">
        <v>431.17</v>
      </c>
      <c r="O8" s="5" t="s">
        <v>15</v>
      </c>
      <c r="P8" s="5" t="s">
        <v>4</v>
      </c>
      <c r="Q8" s="14">
        <v>215.58</v>
      </c>
      <c r="R8" s="15">
        <v>215.59</v>
      </c>
      <c r="S8" s="11"/>
      <c r="T8" s="35">
        <v>45139</v>
      </c>
    </row>
    <row r="9" spans="1:20" x14ac:dyDescent="0.3">
      <c r="A9" s="8" t="s">
        <v>17</v>
      </c>
      <c r="B9" s="16">
        <v>34.99</v>
      </c>
      <c r="C9" s="5"/>
      <c r="D9" s="5"/>
      <c r="E9" s="14"/>
      <c r="F9" s="7"/>
      <c r="G9" s="11"/>
      <c r="M9" s="8" t="s">
        <v>3</v>
      </c>
      <c r="N9" s="9">
        <v>77.900000000000006</v>
      </c>
      <c r="O9" s="5"/>
      <c r="P9" s="5" t="s">
        <v>5</v>
      </c>
      <c r="Q9" s="10">
        <v>77.900000000000006</v>
      </c>
      <c r="R9" s="7"/>
      <c r="S9" s="11"/>
      <c r="T9" s="35">
        <v>45108</v>
      </c>
    </row>
    <row r="10" spans="1:20" x14ac:dyDescent="0.3">
      <c r="A10" s="8" t="s">
        <v>3</v>
      </c>
      <c r="B10" s="9">
        <v>77.900000000000006</v>
      </c>
      <c r="C10" s="5"/>
      <c r="D10" s="5" t="s">
        <v>4</v>
      </c>
      <c r="E10" s="10"/>
      <c r="F10" s="7"/>
      <c r="G10" s="5"/>
      <c r="M10" s="8" t="s">
        <v>18</v>
      </c>
      <c r="N10" s="9">
        <v>229.9</v>
      </c>
      <c r="O10" s="5"/>
      <c r="P10" s="5"/>
      <c r="Q10" s="10">
        <v>229.9</v>
      </c>
      <c r="R10" s="7"/>
      <c r="S10" s="5"/>
      <c r="T10" s="34"/>
    </row>
    <row r="11" spans="1:20" x14ac:dyDescent="0.3">
      <c r="A11" s="8" t="s">
        <v>18</v>
      </c>
      <c r="B11" s="9">
        <v>229.9</v>
      </c>
      <c r="C11" s="5"/>
      <c r="D11" s="5"/>
      <c r="E11" s="10"/>
      <c r="F11" s="7"/>
      <c r="G11" s="5"/>
      <c r="M11" s="8"/>
      <c r="N11" s="9"/>
      <c r="O11" s="5"/>
      <c r="P11" s="5"/>
      <c r="Q11" s="10"/>
      <c r="R11" s="7"/>
      <c r="S11" s="5"/>
      <c r="T11" s="34"/>
    </row>
    <row r="12" spans="1:20" x14ac:dyDescent="0.3">
      <c r="A12" s="6"/>
      <c r="B12" s="5"/>
      <c r="C12" s="5"/>
      <c r="D12" s="5"/>
      <c r="E12" s="7"/>
      <c r="F12" s="7"/>
      <c r="G12" s="5"/>
      <c r="M12" s="37" t="s">
        <v>19</v>
      </c>
      <c r="N12" s="5"/>
      <c r="O12" s="5"/>
      <c r="P12" s="5"/>
      <c r="Q12" s="7"/>
      <c r="R12" s="7"/>
      <c r="S12" s="5"/>
      <c r="T12" s="34"/>
    </row>
    <row r="13" spans="1:20" x14ac:dyDescent="0.3">
      <c r="A13" s="6"/>
      <c r="B13" s="5">
        <v>288.88</v>
      </c>
      <c r="C13" s="5" t="s">
        <v>20</v>
      </c>
      <c r="D13" s="5" t="s">
        <v>21</v>
      </c>
      <c r="E13" s="14">
        <v>144.44</v>
      </c>
      <c r="F13" s="7"/>
      <c r="G13" s="17">
        <v>144.44</v>
      </c>
      <c r="M13" s="6" t="s">
        <v>22</v>
      </c>
      <c r="N13" s="5">
        <v>288.88</v>
      </c>
      <c r="O13" s="5"/>
      <c r="P13" s="5" t="s">
        <v>23</v>
      </c>
      <c r="Q13" s="14">
        <v>144.44</v>
      </c>
      <c r="R13" s="7"/>
      <c r="S13" s="17">
        <v>144.44</v>
      </c>
      <c r="T13" s="35">
        <v>45078</v>
      </c>
    </row>
    <row r="14" spans="1:20" x14ac:dyDescent="0.3">
      <c r="A14" s="6"/>
      <c r="B14" s="5"/>
      <c r="C14" s="5"/>
      <c r="D14" s="5"/>
      <c r="E14" s="7"/>
      <c r="F14" s="7"/>
      <c r="G14" s="5"/>
      <c r="M14" s="6"/>
      <c r="N14" s="5"/>
      <c r="O14" s="5"/>
      <c r="P14" s="5"/>
      <c r="Q14" s="7"/>
      <c r="R14" s="7"/>
      <c r="S14" s="5"/>
      <c r="T14" s="34"/>
    </row>
    <row r="15" spans="1:20" x14ac:dyDescent="0.3">
      <c r="A15" s="6" t="s">
        <v>24</v>
      </c>
      <c r="B15" s="16">
        <v>339.37</v>
      </c>
      <c r="C15" s="5"/>
      <c r="D15" s="5"/>
      <c r="E15" s="14"/>
      <c r="F15" s="7"/>
      <c r="G15" s="5"/>
      <c r="M15" s="6" t="s">
        <v>24</v>
      </c>
      <c r="N15" s="16">
        <v>339.37</v>
      </c>
      <c r="O15" s="5"/>
      <c r="P15" s="5"/>
      <c r="Q15" s="14">
        <v>339.37</v>
      </c>
      <c r="R15" s="7"/>
      <c r="S15" s="5"/>
      <c r="T15" s="34"/>
    </row>
    <row r="16" spans="1:20" x14ac:dyDescent="0.3">
      <c r="A16" s="6"/>
      <c r="B16" s="5"/>
      <c r="C16" s="5"/>
      <c r="D16" s="5"/>
      <c r="E16" s="7"/>
      <c r="F16" s="7"/>
      <c r="G16" s="5"/>
      <c r="M16" s="6"/>
      <c r="N16" s="5"/>
      <c r="O16" s="5"/>
      <c r="P16" s="5"/>
      <c r="Q16" s="7"/>
      <c r="R16" s="7"/>
      <c r="S16" s="5"/>
      <c r="T16" s="34"/>
    </row>
    <row r="17" spans="1:20" x14ac:dyDescent="0.3">
      <c r="A17" s="6"/>
      <c r="B17" s="5"/>
      <c r="C17" s="5"/>
      <c r="D17" s="5"/>
      <c r="E17" s="7"/>
      <c r="F17" s="7"/>
      <c r="G17" s="5"/>
      <c r="M17" s="37" t="s">
        <v>25</v>
      </c>
      <c r="N17" s="5"/>
      <c r="O17" s="5"/>
      <c r="P17" s="5"/>
      <c r="Q17" s="7"/>
      <c r="R17" s="7"/>
      <c r="S17" s="5"/>
      <c r="T17" s="34"/>
    </row>
    <row r="18" spans="1:20" x14ac:dyDescent="0.3">
      <c r="A18" s="8" t="s">
        <v>26</v>
      </c>
      <c r="B18" s="9">
        <v>62.9</v>
      </c>
      <c r="C18" s="5"/>
      <c r="D18" s="5" t="s">
        <v>27</v>
      </c>
      <c r="E18" s="14">
        <v>62.9</v>
      </c>
      <c r="F18" s="7"/>
      <c r="G18" s="5"/>
      <c r="M18" s="8" t="s">
        <v>25</v>
      </c>
      <c r="N18" s="9">
        <v>62.9</v>
      </c>
      <c r="O18" s="5"/>
      <c r="P18" s="33" t="s">
        <v>28</v>
      </c>
      <c r="Q18" s="10">
        <v>62.9</v>
      </c>
      <c r="R18" s="7"/>
      <c r="S18" s="5"/>
      <c r="T18" s="34"/>
    </row>
    <row r="19" spans="1:20" x14ac:dyDescent="0.3">
      <c r="A19" s="8" t="s">
        <v>29</v>
      </c>
      <c r="B19" s="11">
        <v>31.58</v>
      </c>
      <c r="C19" s="5"/>
      <c r="D19" s="5"/>
      <c r="E19" s="7"/>
      <c r="F19" s="15">
        <v>31.58</v>
      </c>
      <c r="G19" s="5"/>
      <c r="M19" s="8"/>
      <c r="N19" s="11"/>
      <c r="O19" s="5"/>
      <c r="P19" s="5"/>
      <c r="Q19" s="7"/>
      <c r="R19" s="7"/>
      <c r="S19" s="5"/>
      <c r="T19" s="34"/>
    </row>
    <row r="20" spans="1:20" x14ac:dyDescent="0.3">
      <c r="A20" s="8" t="s">
        <v>29</v>
      </c>
      <c r="B20" s="11">
        <v>30.76</v>
      </c>
      <c r="C20" s="5"/>
      <c r="D20" s="5"/>
      <c r="E20" s="7"/>
      <c r="F20" s="15">
        <v>30.76</v>
      </c>
      <c r="G20" s="5"/>
      <c r="M20" s="8"/>
      <c r="N20" s="11"/>
      <c r="O20" s="5"/>
      <c r="P20" s="5"/>
      <c r="Q20" s="7"/>
      <c r="R20" s="7"/>
      <c r="S20" s="5"/>
      <c r="T20" s="34"/>
    </row>
    <row r="21" spans="1:20" x14ac:dyDescent="0.3">
      <c r="A21" s="8" t="s">
        <v>30</v>
      </c>
      <c r="B21" s="9">
        <v>5.5</v>
      </c>
      <c r="C21" s="5"/>
      <c r="D21" s="5"/>
      <c r="E21" s="10">
        <v>5.5</v>
      </c>
      <c r="F21" s="7"/>
      <c r="G21" s="5"/>
      <c r="M21" s="8" t="s">
        <v>30</v>
      </c>
      <c r="N21" s="9">
        <v>5.5</v>
      </c>
      <c r="O21" s="5"/>
      <c r="P21" s="5"/>
      <c r="Q21" s="10">
        <v>5.5</v>
      </c>
      <c r="R21" s="7"/>
      <c r="S21" s="5"/>
      <c r="T21" s="34"/>
    </row>
    <row r="22" spans="1:20" x14ac:dyDescent="0.3">
      <c r="A22" s="6"/>
      <c r="B22" s="5"/>
      <c r="C22" s="5"/>
      <c r="D22" s="5"/>
      <c r="E22" s="7"/>
      <c r="F22" s="7"/>
      <c r="G22" s="5"/>
      <c r="M22" s="6"/>
      <c r="N22" s="5"/>
      <c r="O22" s="5"/>
      <c r="P22" s="5"/>
      <c r="Q22" s="7"/>
      <c r="R22" s="7"/>
      <c r="S22" s="5"/>
      <c r="T22" s="34"/>
    </row>
    <row r="23" spans="1:20" x14ac:dyDescent="0.3">
      <c r="A23" s="8"/>
      <c r="B23" s="5"/>
      <c r="C23" s="5"/>
      <c r="D23" s="5"/>
      <c r="E23" s="7"/>
      <c r="F23" s="7"/>
      <c r="G23" s="5"/>
      <c r="M23" s="8"/>
      <c r="N23" s="5"/>
      <c r="O23" s="5"/>
      <c r="P23" s="5"/>
      <c r="Q23" s="7"/>
      <c r="R23" s="7"/>
      <c r="S23" s="5"/>
      <c r="T23" s="34"/>
    </row>
    <row r="24" spans="1:20" x14ac:dyDescent="0.3">
      <c r="A24" s="6" t="s">
        <v>31</v>
      </c>
      <c r="B24" s="5"/>
      <c r="C24" s="5"/>
      <c r="D24" s="5"/>
      <c r="E24" s="7"/>
      <c r="F24" s="7"/>
      <c r="G24" s="5"/>
      <c r="M24" s="37" t="s">
        <v>32</v>
      </c>
      <c r="N24" s="5"/>
      <c r="O24" s="5"/>
      <c r="P24" s="5"/>
      <c r="Q24" s="7"/>
      <c r="R24" s="7"/>
      <c r="S24" s="5"/>
      <c r="T24" s="34"/>
    </row>
    <row r="25" spans="1:20" x14ac:dyDescent="0.3">
      <c r="A25" s="6" t="s">
        <v>33</v>
      </c>
      <c r="B25" s="16">
        <v>12.99</v>
      </c>
      <c r="C25" s="5"/>
      <c r="D25" s="5"/>
      <c r="E25" s="14"/>
      <c r="F25" s="7"/>
      <c r="G25" s="5"/>
      <c r="M25" s="6" t="s">
        <v>33</v>
      </c>
      <c r="N25" s="16">
        <v>12.99</v>
      </c>
      <c r="O25" s="5"/>
      <c r="P25" s="5"/>
      <c r="Q25" s="14">
        <v>12.99</v>
      </c>
      <c r="R25" s="7"/>
      <c r="S25" s="5"/>
      <c r="T25" s="34"/>
    </row>
    <row r="26" spans="1:20" x14ac:dyDescent="0.3">
      <c r="A26" s="8" t="s">
        <v>34</v>
      </c>
      <c r="B26" s="5">
        <v>46.68</v>
      </c>
      <c r="C26" s="5"/>
      <c r="D26" s="5" t="s">
        <v>35</v>
      </c>
      <c r="E26" s="7"/>
      <c r="F26" s="15">
        <v>46.68</v>
      </c>
      <c r="G26" s="5"/>
      <c r="M26" s="8" t="s">
        <v>34</v>
      </c>
      <c r="N26" s="5">
        <v>46.66</v>
      </c>
      <c r="O26" s="5"/>
      <c r="P26" s="5" t="s">
        <v>35</v>
      </c>
      <c r="Q26" s="7"/>
      <c r="R26" s="15">
        <v>46.66</v>
      </c>
      <c r="S26" s="5"/>
      <c r="T26" s="35">
        <v>45047</v>
      </c>
    </row>
    <row r="27" spans="1:20" x14ac:dyDescent="0.3">
      <c r="A27" s="6" t="s">
        <v>36</v>
      </c>
      <c r="B27" s="11">
        <v>95.6</v>
      </c>
      <c r="C27" s="5"/>
      <c r="D27" s="5" t="s">
        <v>37</v>
      </c>
      <c r="E27" s="7"/>
      <c r="F27" s="12">
        <v>95.6</v>
      </c>
      <c r="G27" s="5"/>
      <c r="M27" s="6" t="s">
        <v>36</v>
      </c>
      <c r="N27" s="11">
        <v>95.6</v>
      </c>
      <c r="O27" s="5"/>
      <c r="P27" s="5" t="s">
        <v>37</v>
      </c>
      <c r="Q27" s="7"/>
      <c r="R27" s="12">
        <v>95.6</v>
      </c>
      <c r="S27" s="5"/>
      <c r="T27" s="35">
        <v>45017</v>
      </c>
    </row>
    <row r="28" spans="1:20" x14ac:dyDescent="0.3">
      <c r="A28" s="8" t="s">
        <v>38</v>
      </c>
      <c r="B28" s="11">
        <v>45.3</v>
      </c>
      <c r="C28" s="5"/>
      <c r="D28" s="5"/>
      <c r="E28" s="7"/>
      <c r="F28" s="12">
        <v>45.3</v>
      </c>
      <c r="G28" s="5"/>
      <c r="M28" s="8" t="s">
        <v>39</v>
      </c>
      <c r="N28" s="5">
        <v>73.34</v>
      </c>
      <c r="O28" s="5" t="s">
        <v>15</v>
      </c>
      <c r="P28" s="5" t="s">
        <v>40</v>
      </c>
      <c r="Q28" s="14">
        <v>46.67</v>
      </c>
      <c r="R28" s="15">
        <v>26.67</v>
      </c>
      <c r="S28" s="5"/>
      <c r="T28" s="35">
        <v>44958</v>
      </c>
    </row>
    <row r="29" spans="1:20" x14ac:dyDescent="0.3">
      <c r="A29" s="6" t="s">
        <v>41</v>
      </c>
      <c r="B29" s="5">
        <v>99.35</v>
      </c>
      <c r="C29" s="5"/>
      <c r="D29" s="5" t="s">
        <v>35</v>
      </c>
      <c r="E29" s="7"/>
      <c r="F29" s="15">
        <v>99.35</v>
      </c>
      <c r="G29" s="5"/>
      <c r="M29" s="6" t="s">
        <v>41</v>
      </c>
      <c r="N29" s="5">
        <v>99.35</v>
      </c>
      <c r="O29" s="5"/>
      <c r="P29" s="5" t="s">
        <v>35</v>
      </c>
      <c r="Q29" s="7"/>
      <c r="R29" s="15">
        <v>99.35</v>
      </c>
      <c r="S29" s="5"/>
      <c r="T29" s="35">
        <v>45047</v>
      </c>
    </row>
    <row r="30" spans="1:20" x14ac:dyDescent="0.3">
      <c r="A30" s="6" t="s">
        <v>42</v>
      </c>
      <c r="B30" s="5">
        <v>203.84</v>
      </c>
      <c r="C30" s="5" t="s">
        <v>15</v>
      </c>
      <c r="D30" s="5" t="s">
        <v>43</v>
      </c>
      <c r="E30" s="14"/>
      <c r="F30" s="15">
        <v>111.92</v>
      </c>
      <c r="G30" s="5"/>
      <c r="M30" s="6" t="s">
        <v>42</v>
      </c>
      <c r="N30" s="5">
        <v>203.84</v>
      </c>
      <c r="O30" s="5" t="s">
        <v>15</v>
      </c>
      <c r="P30" s="5" t="s">
        <v>44</v>
      </c>
      <c r="Q30" s="14">
        <v>91.92</v>
      </c>
      <c r="R30" s="15">
        <v>111.92</v>
      </c>
      <c r="S30" s="5"/>
      <c r="T30" s="35">
        <v>44986</v>
      </c>
    </row>
    <row r="31" spans="1:20" x14ac:dyDescent="0.3">
      <c r="A31" s="6" t="s">
        <v>45</v>
      </c>
      <c r="B31" s="5">
        <v>90.34</v>
      </c>
      <c r="C31" s="5"/>
      <c r="D31" s="5"/>
      <c r="E31" s="7"/>
      <c r="F31" s="15">
        <v>90.34</v>
      </c>
      <c r="G31" s="5"/>
      <c r="M31" s="6" t="s">
        <v>46</v>
      </c>
      <c r="N31" s="9">
        <v>81.8</v>
      </c>
      <c r="O31" s="5"/>
      <c r="P31" s="5" t="s">
        <v>40</v>
      </c>
      <c r="Q31" s="10">
        <v>81.8</v>
      </c>
      <c r="R31" s="7"/>
      <c r="S31" s="5"/>
      <c r="T31" s="35">
        <v>44958</v>
      </c>
    </row>
    <row r="32" spans="1:20" x14ac:dyDescent="0.3">
      <c r="A32" s="6" t="s">
        <v>47</v>
      </c>
      <c r="B32" s="9">
        <v>25</v>
      </c>
      <c r="C32" s="5"/>
      <c r="D32" s="5"/>
      <c r="E32" s="10"/>
      <c r="F32" s="7"/>
      <c r="G32" s="5"/>
      <c r="H32" s="32">
        <v>222.83</v>
      </c>
      <c r="M32" s="6"/>
      <c r="N32" s="9"/>
      <c r="O32" s="5"/>
      <c r="P32" s="5"/>
      <c r="Q32" s="10"/>
      <c r="R32" s="7"/>
      <c r="S32" s="5"/>
      <c r="T32" s="35"/>
    </row>
    <row r="33" spans="1:21" x14ac:dyDescent="0.3">
      <c r="A33" s="6" t="s">
        <v>48</v>
      </c>
      <c r="B33" s="16">
        <v>67.989999999999995</v>
      </c>
      <c r="C33" s="5"/>
      <c r="D33" s="5"/>
      <c r="E33" s="14"/>
      <c r="F33" s="7"/>
      <c r="G33" s="5"/>
      <c r="H33" s="32">
        <v>36.200000000000003</v>
      </c>
      <c r="M33" s="6"/>
      <c r="N33" s="5"/>
      <c r="O33" s="5"/>
      <c r="P33" s="5"/>
      <c r="Q33" s="7"/>
      <c r="R33" s="7"/>
      <c r="S33" s="5"/>
      <c r="T33" s="34"/>
    </row>
    <row r="34" spans="1:21" x14ac:dyDescent="0.3">
      <c r="A34" s="6" t="s">
        <v>49</v>
      </c>
      <c r="B34" s="9">
        <v>23.4</v>
      </c>
      <c r="C34" s="5"/>
      <c r="D34" s="5"/>
      <c r="E34" s="10"/>
      <c r="F34" s="7"/>
      <c r="G34" s="5"/>
      <c r="H34" s="32">
        <v>215.59</v>
      </c>
      <c r="M34" s="6"/>
      <c r="N34" s="11"/>
      <c r="O34" s="5"/>
      <c r="P34" s="5"/>
      <c r="Q34" s="38"/>
      <c r="R34" s="7"/>
      <c r="S34" s="5"/>
      <c r="T34" s="34"/>
    </row>
    <row r="35" spans="1:21" x14ac:dyDescent="0.3">
      <c r="A35" s="8" t="s">
        <v>50</v>
      </c>
      <c r="B35" s="16">
        <v>17.989999999999998</v>
      </c>
      <c r="C35" s="5"/>
      <c r="D35" s="5"/>
      <c r="E35" s="14"/>
      <c r="F35" s="7"/>
      <c r="G35" s="5"/>
      <c r="H35" s="32">
        <f>SUM(H32:H34)</f>
        <v>474.62</v>
      </c>
      <c r="M35" s="8"/>
      <c r="N35" s="5"/>
      <c r="O35" s="5"/>
      <c r="P35" s="5"/>
      <c r="Q35" s="7"/>
      <c r="R35" s="7"/>
      <c r="S35" s="5"/>
      <c r="T35" s="34"/>
    </row>
    <row r="36" spans="1:21" x14ac:dyDescent="0.3">
      <c r="A36" s="6" t="s">
        <v>31</v>
      </c>
      <c r="B36" s="16">
        <v>57.67</v>
      </c>
      <c r="C36" s="5"/>
      <c r="D36" s="5" t="s">
        <v>51</v>
      </c>
      <c r="E36" s="14"/>
      <c r="F36" s="7"/>
      <c r="G36" s="5"/>
      <c r="H36" s="32"/>
      <c r="M36" s="6"/>
      <c r="N36" s="5"/>
      <c r="O36" s="5"/>
      <c r="P36" s="5"/>
      <c r="Q36" s="7"/>
      <c r="R36" s="7"/>
      <c r="S36" s="5"/>
      <c r="T36" s="34"/>
    </row>
    <row r="37" spans="1:21" x14ac:dyDescent="0.3">
      <c r="A37" s="8" t="s">
        <v>52</v>
      </c>
      <c r="B37" s="5">
        <v>40.94</v>
      </c>
      <c r="C37" s="5"/>
      <c r="D37" s="5"/>
      <c r="E37" s="7"/>
      <c r="F37" s="15">
        <v>40.94</v>
      </c>
      <c r="G37" s="5"/>
      <c r="H37" s="32">
        <v>556.47</v>
      </c>
      <c r="M37" s="8"/>
      <c r="N37" s="5"/>
      <c r="O37" s="5"/>
      <c r="P37" s="5"/>
      <c r="Q37" s="7"/>
      <c r="R37" s="7"/>
      <c r="S37" s="5"/>
      <c r="T37" s="34"/>
    </row>
    <row r="38" spans="1:21" x14ac:dyDescent="0.3">
      <c r="A38" s="8" t="s">
        <v>52</v>
      </c>
      <c r="B38" s="11">
        <v>200</v>
      </c>
      <c r="C38" s="5"/>
      <c r="D38" s="5"/>
      <c r="E38" s="7"/>
      <c r="F38" s="12">
        <v>200</v>
      </c>
      <c r="G38" s="5"/>
      <c r="H38" s="32">
        <v>474.62</v>
      </c>
      <c r="M38" s="8"/>
      <c r="N38" s="11"/>
      <c r="O38" s="5"/>
      <c r="P38" s="5"/>
      <c r="Q38" s="7"/>
      <c r="R38" s="38"/>
      <c r="S38" s="5"/>
      <c r="T38" s="34"/>
    </row>
    <row r="39" spans="1:21" x14ac:dyDescent="0.3">
      <c r="A39" s="8" t="s">
        <v>39</v>
      </c>
      <c r="B39" s="5">
        <v>73.34</v>
      </c>
      <c r="C39" s="5" t="s">
        <v>15</v>
      </c>
      <c r="D39" s="5" t="s">
        <v>12</v>
      </c>
      <c r="E39" s="14"/>
      <c r="F39" s="15">
        <v>26.67</v>
      </c>
      <c r="G39" s="5"/>
      <c r="H39" s="32">
        <v>81.849999999999994</v>
      </c>
      <c r="M39" s="8"/>
      <c r="N39" s="5"/>
      <c r="O39" s="5"/>
      <c r="P39" s="5"/>
      <c r="Q39" s="7"/>
      <c r="R39" s="7"/>
      <c r="S39" s="5"/>
      <c r="T39" s="35"/>
    </row>
    <row r="40" spans="1:21" x14ac:dyDescent="0.3">
      <c r="A40" s="8" t="s">
        <v>46</v>
      </c>
      <c r="B40" s="11">
        <v>81.8</v>
      </c>
      <c r="C40" s="5"/>
      <c r="D40" s="5" t="s">
        <v>12</v>
      </c>
      <c r="E40" s="7"/>
      <c r="F40" s="12">
        <v>81.8</v>
      </c>
      <c r="G40" s="5"/>
      <c r="M40" s="8"/>
      <c r="N40" s="11"/>
      <c r="O40" s="5"/>
      <c r="P40" s="5"/>
      <c r="Q40" s="7"/>
      <c r="R40" s="38"/>
      <c r="S40" s="5"/>
      <c r="T40" s="34"/>
    </row>
    <row r="41" spans="1:21" x14ac:dyDescent="0.3">
      <c r="A41" s="8" t="s">
        <v>53</v>
      </c>
      <c r="B41" s="11">
        <v>179</v>
      </c>
      <c r="C41" s="5"/>
      <c r="D41" s="5"/>
      <c r="E41" s="7"/>
      <c r="F41" s="12">
        <v>179</v>
      </c>
      <c r="G41" s="5"/>
      <c r="M41" s="8"/>
      <c r="N41" s="11"/>
      <c r="O41" s="5"/>
      <c r="P41" s="5"/>
      <c r="Q41" s="7"/>
      <c r="R41" s="38"/>
      <c r="S41" s="5"/>
      <c r="T41" s="34"/>
      <c r="U41">
        <v>180</v>
      </c>
    </row>
    <row r="42" spans="1:21" x14ac:dyDescent="0.3">
      <c r="A42" s="8" t="s">
        <v>54</v>
      </c>
      <c r="B42" s="5">
        <v>58.08</v>
      </c>
      <c r="C42" s="5"/>
      <c r="D42" s="5"/>
      <c r="E42" s="7"/>
      <c r="F42" s="15">
        <v>58.08</v>
      </c>
      <c r="G42" s="5"/>
      <c r="H42" s="32">
        <v>940.52</v>
      </c>
      <c r="M42" s="8"/>
      <c r="N42" s="5"/>
      <c r="O42" s="5"/>
      <c r="P42" s="5"/>
      <c r="Q42" s="7"/>
      <c r="R42" s="7"/>
      <c r="S42" s="5"/>
      <c r="T42" s="34"/>
      <c r="U42">
        <v>18</v>
      </c>
    </row>
    <row r="43" spans="1:21" x14ac:dyDescent="0.3">
      <c r="A43" s="8" t="s">
        <v>55</v>
      </c>
      <c r="B43" s="5">
        <v>23.44</v>
      </c>
      <c r="C43" s="5"/>
      <c r="D43" s="5"/>
      <c r="E43" s="7"/>
      <c r="F43" s="15">
        <v>23.44</v>
      </c>
      <c r="G43" s="5"/>
      <c r="H43" s="32">
        <v>215.59</v>
      </c>
      <c r="J43" s="29">
        <v>1838.26</v>
      </c>
      <c r="M43" s="8"/>
      <c r="N43" s="5"/>
      <c r="O43" s="5"/>
      <c r="P43" s="5"/>
      <c r="Q43" s="7"/>
      <c r="R43" s="7"/>
      <c r="S43" s="5"/>
      <c r="T43" s="34"/>
      <c r="U43">
        <v>215</v>
      </c>
    </row>
    <row r="44" spans="1:21" x14ac:dyDescent="0.3">
      <c r="A44" s="8" t="s">
        <v>45</v>
      </c>
      <c r="B44" s="5">
        <v>35.89</v>
      </c>
      <c r="C44" s="5"/>
      <c r="D44" s="5"/>
      <c r="E44" s="7"/>
      <c r="F44" s="15">
        <v>35.89</v>
      </c>
      <c r="G44" s="5"/>
      <c r="H44" s="32">
        <v>724.93</v>
      </c>
      <c r="J44" s="30">
        <v>1748.8</v>
      </c>
      <c r="M44" s="8"/>
      <c r="N44" s="5"/>
      <c r="O44" s="5"/>
      <c r="P44" s="5"/>
      <c r="Q44" s="7"/>
      <c r="R44" s="7"/>
      <c r="S44" s="5"/>
      <c r="T44" s="34"/>
      <c r="U44">
        <f>SUM(U41:U43)</f>
        <v>413</v>
      </c>
    </row>
    <row r="45" spans="1:21" x14ac:dyDescent="0.3">
      <c r="A45" s="8" t="s">
        <v>38</v>
      </c>
      <c r="B45" s="11">
        <v>40.299999999999997</v>
      </c>
      <c r="C45" s="5"/>
      <c r="D45" s="5"/>
      <c r="E45" s="7"/>
      <c r="F45" s="12">
        <v>40.299999999999997</v>
      </c>
      <c r="G45" s="5"/>
      <c r="H45" s="32"/>
      <c r="J45" s="29">
        <v>89.46</v>
      </c>
      <c r="M45" s="8"/>
      <c r="N45" s="11"/>
      <c r="O45" s="5"/>
      <c r="P45" s="5"/>
      <c r="Q45" s="7"/>
      <c r="R45" s="38"/>
      <c r="S45" s="5"/>
      <c r="T45" s="34"/>
    </row>
    <row r="46" spans="1:21" x14ac:dyDescent="0.3">
      <c r="A46" s="8"/>
      <c r="B46" s="5"/>
      <c r="C46" s="5"/>
      <c r="D46" s="5"/>
      <c r="E46" s="7"/>
      <c r="F46" s="7"/>
      <c r="G46" s="5"/>
      <c r="H46" s="32">
        <v>643.08000000000004</v>
      </c>
      <c r="J46" s="29"/>
      <c r="M46" s="8"/>
      <c r="N46" s="5"/>
      <c r="O46" s="5"/>
      <c r="P46" s="5"/>
      <c r="Q46" s="7"/>
      <c r="R46" s="7"/>
      <c r="S46" s="5"/>
      <c r="T46" s="34"/>
      <c r="U46">
        <v>343.63</v>
      </c>
    </row>
    <row r="47" spans="1:21" x14ac:dyDescent="0.3">
      <c r="A47" s="8"/>
      <c r="B47" s="5"/>
      <c r="C47" s="5"/>
      <c r="D47" s="5"/>
      <c r="E47" s="7"/>
      <c r="F47" s="7"/>
      <c r="G47" s="5"/>
      <c r="H47" s="32"/>
      <c r="M47" s="8"/>
      <c r="N47" s="5"/>
      <c r="O47" s="5"/>
      <c r="P47" s="5"/>
      <c r="Q47" s="7"/>
      <c r="R47" s="7"/>
      <c r="S47" s="5"/>
      <c r="T47" s="34"/>
    </row>
    <row r="48" spans="1:21" x14ac:dyDescent="0.3">
      <c r="A48" s="8"/>
      <c r="B48" s="18">
        <f>SUM(B3:B47)</f>
        <v>3472.1400000000008</v>
      </c>
      <c r="C48" s="5"/>
      <c r="D48" s="5"/>
      <c r="E48" s="7"/>
      <c r="F48" s="7"/>
      <c r="G48" s="5"/>
      <c r="H48" s="32" t="s">
        <v>56</v>
      </c>
      <c r="M48" s="8"/>
      <c r="N48" s="18">
        <f>SUM(N3:N47)</f>
        <v>2454.3000000000002</v>
      </c>
      <c r="O48" s="5"/>
      <c r="P48" s="5"/>
      <c r="Q48" s="7"/>
      <c r="R48" s="7"/>
      <c r="S48" s="5"/>
      <c r="T48" s="34"/>
    </row>
    <row r="49" spans="1:21" x14ac:dyDescent="0.3">
      <c r="A49" s="19"/>
      <c r="B49" s="20"/>
      <c r="C49" s="21"/>
      <c r="D49" s="21"/>
      <c r="E49" s="31"/>
      <c r="F49" s="22"/>
      <c r="G49" s="5"/>
      <c r="M49" s="19"/>
      <c r="N49" s="20"/>
      <c r="O49" s="21"/>
      <c r="P49" s="21"/>
      <c r="Q49" s="22"/>
      <c r="R49" s="22"/>
      <c r="S49" s="5"/>
      <c r="T49" s="34"/>
    </row>
    <row r="50" spans="1:21" ht="15" thickBot="1" x14ac:dyDescent="0.35">
      <c r="A50" s="23"/>
      <c r="B50" s="24" t="s">
        <v>57</v>
      </c>
      <c r="C50" s="25"/>
      <c r="D50" s="25"/>
      <c r="E50" s="22"/>
      <c r="F50" s="22"/>
      <c r="G50" s="21"/>
      <c r="M50" s="23"/>
      <c r="N50" s="24" t="s">
        <v>58</v>
      </c>
      <c r="O50" s="25"/>
      <c r="P50" s="25"/>
      <c r="Q50" s="22"/>
      <c r="R50" s="22"/>
      <c r="S50" s="21"/>
      <c r="T50" s="34"/>
      <c r="U50">
        <v>613.58000000000004</v>
      </c>
    </row>
    <row r="51" spans="1:21" x14ac:dyDescent="0.3">
      <c r="E51" s="26">
        <f>SUM(E3:E50)</f>
        <v>212.84</v>
      </c>
      <c r="F51" s="27">
        <f>SUM(F2:F50)</f>
        <v>1471.34</v>
      </c>
      <c r="G51" s="28">
        <f>SUM(G2:G50)</f>
        <v>162.54</v>
      </c>
      <c r="H51">
        <v>362.99</v>
      </c>
      <c r="Q51" s="26">
        <f>SUM(Q2:Q50)</f>
        <v>1677.8700000000003</v>
      </c>
      <c r="R51" s="27" t="s">
        <v>59</v>
      </c>
      <c r="S51" s="28">
        <f>SUM(S3:S50)</f>
        <v>162.54</v>
      </c>
      <c r="T51" s="34"/>
    </row>
    <row r="52" spans="1:21" x14ac:dyDescent="0.3">
      <c r="E52" s="26" t="s">
        <v>60</v>
      </c>
      <c r="F52" s="27" t="s">
        <v>61</v>
      </c>
      <c r="G52" s="28" t="s">
        <v>62</v>
      </c>
      <c r="H52">
        <v>202.33</v>
      </c>
      <c r="Q52" s="26" t="s">
        <v>60</v>
      </c>
      <c r="R52" s="27" t="s">
        <v>61</v>
      </c>
      <c r="S52" s="28" t="s">
        <v>62</v>
      </c>
      <c r="T52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061-0BDE-42CF-BB1A-CC7381FFE6D8}">
  <dimension ref="A1:R65"/>
  <sheetViews>
    <sheetView topLeftCell="A16" workbookViewId="0">
      <selection activeCell="P32" sqref="P32:P34"/>
    </sheetView>
  </sheetViews>
  <sheetFormatPr defaultRowHeight="14.4" x14ac:dyDescent="0.3"/>
  <cols>
    <col min="1" max="1" width="18.88671875" bestFit="1" customWidth="1"/>
    <col min="2" max="2" width="12.6640625" bestFit="1" customWidth="1"/>
    <col min="4" max="4" width="12.6640625" bestFit="1" customWidth="1"/>
    <col min="5" max="5" width="8.109375" bestFit="1" customWidth="1"/>
    <col min="6" max="6" width="12.6640625" bestFit="1" customWidth="1"/>
    <col min="7" max="7" width="11.109375" bestFit="1" customWidth="1"/>
    <col min="8" max="8" width="7.88671875" bestFit="1" customWidth="1"/>
    <col min="9" max="9" width="10.6640625" bestFit="1" customWidth="1"/>
    <col min="14" max="14" width="10.5546875" bestFit="1" customWidth="1"/>
    <col min="16" max="16" width="19.5546875" bestFit="1" customWidth="1"/>
  </cols>
  <sheetData>
    <row r="1" spans="1:15" x14ac:dyDescent="0.3">
      <c r="D1" t="s">
        <v>60</v>
      </c>
      <c r="F1" t="s">
        <v>61</v>
      </c>
      <c r="G1" t="s">
        <v>62</v>
      </c>
    </row>
    <row r="2" spans="1:15" ht="18" x14ac:dyDescent="0.35">
      <c r="A2" s="165" t="s">
        <v>198</v>
      </c>
      <c r="B2" s="165"/>
      <c r="C2" s="165"/>
      <c r="D2" s="165"/>
      <c r="E2" s="165"/>
      <c r="F2" s="165"/>
      <c r="G2" s="165"/>
      <c r="H2" s="165"/>
    </row>
    <row r="4" spans="1:15" x14ac:dyDescent="0.3">
      <c r="A4" s="157" t="s">
        <v>199</v>
      </c>
      <c r="B4" s="157"/>
      <c r="C4" s="157"/>
      <c r="D4" s="157"/>
      <c r="E4" s="157"/>
      <c r="F4" s="157"/>
      <c r="G4" s="157"/>
      <c r="H4" s="157"/>
      <c r="I4" s="70"/>
    </row>
    <row r="5" spans="1:15" x14ac:dyDescent="0.3">
      <c r="A5" s="39" t="s">
        <v>3</v>
      </c>
      <c r="B5" s="44">
        <v>300</v>
      </c>
      <c r="C5" s="45" t="s">
        <v>200</v>
      </c>
      <c r="D5" s="44">
        <v>300</v>
      </c>
      <c r="E5" s="45"/>
      <c r="F5" s="44"/>
      <c r="G5" s="44"/>
      <c r="H5" s="46">
        <v>45108</v>
      </c>
      <c r="I5" s="70"/>
    </row>
    <row r="6" spans="1:15" x14ac:dyDescent="0.3">
      <c r="A6" s="39" t="s">
        <v>201</v>
      </c>
      <c r="B6" s="44">
        <v>279</v>
      </c>
      <c r="C6" s="45"/>
      <c r="D6" s="44">
        <v>279</v>
      </c>
      <c r="E6" s="45"/>
      <c r="F6" s="44"/>
      <c r="G6" s="44"/>
      <c r="H6" s="46"/>
      <c r="I6" s="70"/>
    </row>
    <row r="7" spans="1:15" x14ac:dyDescent="0.3">
      <c r="A7" s="39" t="s">
        <v>84</v>
      </c>
      <c r="B7" s="44">
        <v>48.07</v>
      </c>
      <c r="C7" s="45"/>
      <c r="D7" s="44">
        <v>10.58</v>
      </c>
      <c r="E7" s="45"/>
      <c r="F7" s="44">
        <v>37.49</v>
      </c>
      <c r="G7" s="44"/>
      <c r="H7" s="46"/>
      <c r="I7" s="70"/>
    </row>
    <row r="8" spans="1:15" x14ac:dyDescent="0.3">
      <c r="A8" s="39" t="s">
        <v>202</v>
      </c>
      <c r="B8" s="44">
        <v>22</v>
      </c>
      <c r="C8" s="45"/>
      <c r="D8" s="44">
        <v>22</v>
      </c>
      <c r="E8" s="45"/>
      <c r="F8" s="44"/>
      <c r="G8" s="44"/>
      <c r="H8" s="46"/>
      <c r="I8" s="70"/>
    </row>
    <row r="9" spans="1:15" x14ac:dyDescent="0.3">
      <c r="A9" s="39" t="s">
        <v>84</v>
      </c>
      <c r="B9" s="44">
        <v>55.42</v>
      </c>
      <c r="C9" s="45" t="s">
        <v>135</v>
      </c>
      <c r="D9" s="44">
        <v>55.42</v>
      </c>
      <c r="E9" s="45"/>
      <c r="F9" s="44"/>
      <c r="G9" s="44"/>
      <c r="H9" s="46"/>
      <c r="I9" s="70"/>
    </row>
    <row r="10" spans="1:15" x14ac:dyDescent="0.3">
      <c r="A10" s="39" t="s">
        <v>49</v>
      </c>
      <c r="B10" s="44">
        <v>20.6</v>
      </c>
      <c r="C10" s="45"/>
      <c r="D10" s="44">
        <v>20.6</v>
      </c>
      <c r="E10" s="45"/>
      <c r="F10" s="44"/>
      <c r="G10" s="44"/>
      <c r="H10" s="46"/>
      <c r="I10" s="70"/>
      <c r="O10">
        <v>441.48</v>
      </c>
    </row>
    <row r="11" spans="1:15" x14ac:dyDescent="0.3">
      <c r="A11" s="39" t="s">
        <v>203</v>
      </c>
      <c r="B11" s="44">
        <v>42.21</v>
      </c>
      <c r="C11" s="45"/>
      <c r="D11" s="44">
        <v>42.21</v>
      </c>
      <c r="E11" s="45"/>
      <c r="F11" s="44"/>
      <c r="G11" s="44"/>
      <c r="H11" s="46"/>
      <c r="I11" s="70"/>
      <c r="O11">
        <v>255.52</v>
      </c>
    </row>
    <row r="12" spans="1:15" x14ac:dyDescent="0.3">
      <c r="A12" s="39" t="s">
        <v>204</v>
      </c>
      <c r="B12" s="44">
        <v>94.22</v>
      </c>
      <c r="C12" s="45" t="s">
        <v>12</v>
      </c>
      <c r="D12" s="44">
        <v>60.9</v>
      </c>
      <c r="E12" s="45"/>
      <c r="F12" s="44">
        <v>94.22</v>
      </c>
      <c r="G12" s="44"/>
      <c r="H12" s="46"/>
      <c r="I12" s="70"/>
      <c r="O12">
        <f>SUM(O10:O11)</f>
        <v>697</v>
      </c>
    </row>
    <row r="13" spans="1:15" x14ac:dyDescent="0.3">
      <c r="A13" s="39" t="s">
        <v>205</v>
      </c>
      <c r="B13" s="44">
        <v>125.78</v>
      </c>
      <c r="C13" s="45" t="s">
        <v>135</v>
      </c>
      <c r="D13" s="44">
        <v>20.05</v>
      </c>
      <c r="E13" s="45"/>
      <c r="F13" s="44">
        <v>105.73</v>
      </c>
      <c r="G13" s="44"/>
      <c r="H13" s="46"/>
      <c r="I13" s="70"/>
    </row>
    <row r="14" spans="1:15" x14ac:dyDescent="0.3">
      <c r="A14" s="39" t="s">
        <v>206</v>
      </c>
      <c r="B14" s="44">
        <v>49.92</v>
      </c>
      <c r="C14" s="45" t="s">
        <v>138</v>
      </c>
      <c r="D14" s="44">
        <v>49.92</v>
      </c>
      <c r="E14" s="45"/>
      <c r="F14" s="44"/>
      <c r="G14" s="44"/>
      <c r="H14" s="46"/>
      <c r="I14" s="70"/>
    </row>
    <row r="15" spans="1:15" x14ac:dyDescent="0.3">
      <c r="A15" s="39" t="s">
        <v>207</v>
      </c>
      <c r="B15" s="44">
        <v>42.1</v>
      </c>
      <c r="C15" s="45"/>
      <c r="D15" s="44">
        <v>42.1</v>
      </c>
      <c r="E15" s="45"/>
      <c r="F15" s="44"/>
      <c r="G15" s="44"/>
      <c r="H15" s="46"/>
      <c r="I15" s="70"/>
    </row>
    <row r="16" spans="1:15" x14ac:dyDescent="0.3">
      <c r="A16" s="39" t="s">
        <v>203</v>
      </c>
      <c r="B16" s="44">
        <v>31.97</v>
      </c>
      <c r="C16" s="45" t="s">
        <v>208</v>
      </c>
      <c r="D16" s="44">
        <v>31.97</v>
      </c>
      <c r="E16" s="45"/>
      <c r="F16" s="44"/>
      <c r="G16" s="44"/>
      <c r="H16" s="46"/>
      <c r="I16" s="70"/>
    </row>
    <row r="17" spans="1:18" x14ac:dyDescent="0.3">
      <c r="A17" s="39" t="s">
        <v>6</v>
      </c>
      <c r="B17" s="44">
        <v>54.22</v>
      </c>
      <c r="C17" s="45" t="s">
        <v>209</v>
      </c>
      <c r="D17" s="44">
        <v>18.079999999999998</v>
      </c>
      <c r="E17" s="45"/>
      <c r="F17" s="44">
        <v>18.079999999999998</v>
      </c>
      <c r="G17" s="44">
        <v>18.09</v>
      </c>
      <c r="H17" s="46">
        <v>45108</v>
      </c>
      <c r="I17" s="70"/>
    </row>
    <row r="18" spans="1:18" x14ac:dyDescent="0.3">
      <c r="A18" s="39" t="s">
        <v>101</v>
      </c>
      <c r="B18" s="44">
        <v>51.29</v>
      </c>
      <c r="C18" s="45" t="s">
        <v>51</v>
      </c>
      <c r="D18" s="44">
        <v>51.29</v>
      </c>
      <c r="E18" s="45"/>
      <c r="F18" s="44"/>
      <c r="G18" s="44"/>
      <c r="H18" s="46">
        <v>45017</v>
      </c>
      <c r="I18" s="91">
        <f>SUM(B5:B18)</f>
        <v>1216.8</v>
      </c>
    </row>
    <row r="19" spans="1:18" x14ac:dyDescent="0.3">
      <c r="A19" s="154" t="s">
        <v>210</v>
      </c>
      <c r="B19" s="155"/>
      <c r="C19" s="155"/>
      <c r="D19" s="155"/>
      <c r="E19" s="155"/>
      <c r="F19" s="155"/>
      <c r="G19" s="155"/>
      <c r="H19" s="156"/>
      <c r="I19" s="70"/>
    </row>
    <row r="20" spans="1:18" x14ac:dyDescent="0.3">
      <c r="A20" s="39" t="s">
        <v>14</v>
      </c>
      <c r="B20" s="44">
        <v>431.17</v>
      </c>
      <c r="C20" s="45" t="s">
        <v>98</v>
      </c>
      <c r="D20" s="44">
        <v>215.58</v>
      </c>
      <c r="E20" s="45"/>
      <c r="F20" s="47">
        <v>215.59</v>
      </c>
      <c r="G20" s="44"/>
      <c r="H20" s="48">
        <v>45139</v>
      </c>
      <c r="I20" s="70"/>
    </row>
    <row r="21" spans="1:18" x14ac:dyDescent="0.3">
      <c r="A21" s="39" t="s">
        <v>3</v>
      </c>
      <c r="B21" s="44">
        <v>77.900000000000006</v>
      </c>
      <c r="C21" s="49" t="s">
        <v>200</v>
      </c>
      <c r="D21" s="44">
        <v>77.900000000000006</v>
      </c>
      <c r="E21" s="45"/>
      <c r="F21" s="47"/>
      <c r="G21" s="44"/>
      <c r="H21" s="48">
        <v>45108</v>
      </c>
      <c r="I21" s="70"/>
    </row>
    <row r="22" spans="1:18" x14ac:dyDescent="0.3">
      <c r="A22" s="39" t="s">
        <v>211</v>
      </c>
      <c r="B22" s="44">
        <v>169.15</v>
      </c>
      <c r="C22" s="49" t="s">
        <v>40</v>
      </c>
      <c r="D22" s="44"/>
      <c r="E22" s="45"/>
      <c r="F22" s="47">
        <v>169.15</v>
      </c>
      <c r="G22" s="44"/>
      <c r="H22" s="48"/>
      <c r="I22" s="70"/>
    </row>
    <row r="23" spans="1:18" x14ac:dyDescent="0.3">
      <c r="A23" s="39" t="s">
        <v>18</v>
      </c>
      <c r="B23" s="44">
        <v>249.9</v>
      </c>
      <c r="C23" s="49"/>
      <c r="D23" s="44">
        <v>249.9</v>
      </c>
      <c r="E23" s="45"/>
      <c r="F23" s="47"/>
      <c r="G23" s="44"/>
      <c r="H23" s="50"/>
      <c r="I23" s="70"/>
    </row>
    <row r="24" spans="1:18" x14ac:dyDescent="0.3">
      <c r="A24" s="39" t="s">
        <v>212</v>
      </c>
      <c r="B24" s="44">
        <v>56.74</v>
      </c>
      <c r="C24" s="49"/>
      <c r="D24" s="44"/>
      <c r="E24" s="45"/>
      <c r="F24" s="47">
        <v>56.74</v>
      </c>
      <c r="G24" s="44"/>
      <c r="H24" s="50"/>
      <c r="I24" s="70"/>
      <c r="R24">
        <v>335</v>
      </c>
    </row>
    <row r="25" spans="1:18" x14ac:dyDescent="0.3">
      <c r="A25" s="39"/>
      <c r="B25" s="44"/>
      <c r="C25" s="49"/>
      <c r="D25" s="44"/>
      <c r="E25" s="45"/>
      <c r="F25" s="47"/>
      <c r="G25" s="44"/>
      <c r="H25" s="50"/>
      <c r="I25" s="91">
        <f>SUM(B20:B24)</f>
        <v>984.86</v>
      </c>
      <c r="R25">
        <v>239</v>
      </c>
    </row>
    <row r="26" spans="1:18" x14ac:dyDescent="0.3">
      <c r="A26" s="154" t="s">
        <v>19</v>
      </c>
      <c r="B26" s="155"/>
      <c r="C26" s="155"/>
      <c r="D26" s="155"/>
      <c r="E26" s="155"/>
      <c r="F26" s="155"/>
      <c r="G26" s="155"/>
      <c r="H26" s="156"/>
      <c r="I26" s="70"/>
      <c r="R26">
        <f>R24-R25</f>
        <v>96</v>
      </c>
    </row>
    <row r="27" spans="1:18" x14ac:dyDescent="0.3">
      <c r="A27" s="40" t="s">
        <v>22</v>
      </c>
      <c r="B27" s="44">
        <v>288.88</v>
      </c>
      <c r="C27" s="45" t="s">
        <v>213</v>
      </c>
      <c r="D27" s="44">
        <v>144.44</v>
      </c>
      <c r="E27" s="45" t="s">
        <v>23</v>
      </c>
      <c r="F27" s="47"/>
      <c r="G27" s="44">
        <v>144.44</v>
      </c>
      <c r="H27" s="48">
        <v>45078</v>
      </c>
      <c r="I27" s="70"/>
    </row>
    <row r="28" spans="1:18" x14ac:dyDescent="0.3">
      <c r="A28" s="40" t="s">
        <v>186</v>
      </c>
      <c r="B28" s="44">
        <v>34.5</v>
      </c>
      <c r="C28" s="45" t="s">
        <v>40</v>
      </c>
      <c r="D28" s="44">
        <v>34.5</v>
      </c>
      <c r="E28" s="45"/>
      <c r="F28" s="47"/>
      <c r="G28" s="44"/>
      <c r="H28" s="48"/>
      <c r="I28" s="70"/>
    </row>
    <row r="29" spans="1:18" x14ac:dyDescent="0.3">
      <c r="A29" s="40" t="s">
        <v>115</v>
      </c>
      <c r="B29" s="44">
        <v>98.11</v>
      </c>
      <c r="C29" s="45" t="s">
        <v>4</v>
      </c>
      <c r="D29" s="44">
        <v>49.01</v>
      </c>
      <c r="E29" s="45"/>
      <c r="F29" s="44">
        <v>49.1</v>
      </c>
      <c r="G29" s="44"/>
      <c r="H29" s="48">
        <v>45231</v>
      </c>
      <c r="I29" s="91">
        <f>SUM(B27:B29)</f>
        <v>421.49</v>
      </c>
      <c r="J29">
        <v>334.86</v>
      </c>
    </row>
    <row r="30" spans="1:18" x14ac:dyDescent="0.3">
      <c r="A30" s="154" t="s">
        <v>24</v>
      </c>
      <c r="B30" s="155"/>
      <c r="C30" s="155"/>
      <c r="D30" s="155"/>
      <c r="E30" s="155"/>
      <c r="F30" s="155"/>
      <c r="G30" s="155"/>
      <c r="H30" s="156"/>
      <c r="I30" s="70"/>
    </row>
    <row r="31" spans="1:18" x14ac:dyDescent="0.3">
      <c r="A31" s="40" t="s">
        <v>24</v>
      </c>
      <c r="B31" s="44">
        <v>339.37</v>
      </c>
      <c r="C31" s="45"/>
      <c r="D31" s="44">
        <v>339.37</v>
      </c>
      <c r="E31" s="45"/>
      <c r="F31" s="47"/>
      <c r="G31" s="44"/>
      <c r="H31" s="50"/>
      <c r="I31" s="91">
        <v>339.37</v>
      </c>
      <c r="L31">
        <v>302.98</v>
      </c>
      <c r="N31">
        <v>1216.8</v>
      </c>
    </row>
    <row r="32" spans="1:18" x14ac:dyDescent="0.3">
      <c r="A32" s="154" t="s">
        <v>214</v>
      </c>
      <c r="B32" s="155"/>
      <c r="C32" s="155"/>
      <c r="D32" s="155"/>
      <c r="E32" s="155"/>
      <c r="F32" s="155"/>
      <c r="G32" s="155"/>
      <c r="H32" s="156"/>
      <c r="I32" s="70"/>
      <c r="L32">
        <v>1153.8699999999999</v>
      </c>
      <c r="N32" s="70">
        <v>334.86</v>
      </c>
      <c r="P32" t="s">
        <v>180</v>
      </c>
    </row>
    <row r="33" spans="1:16" x14ac:dyDescent="0.3">
      <c r="A33" s="39" t="s">
        <v>30</v>
      </c>
      <c r="B33" s="44">
        <v>5.5</v>
      </c>
      <c r="C33" s="49"/>
      <c r="D33" s="44"/>
      <c r="E33" s="45"/>
      <c r="F33" s="47">
        <v>5.5</v>
      </c>
      <c r="G33" s="44"/>
      <c r="H33" s="50"/>
      <c r="I33" s="103"/>
      <c r="L33">
        <f>SUM(L31:L32)</f>
        <v>1456.85</v>
      </c>
      <c r="N33">
        <f>SUM(N31:N32)</f>
        <v>1551.6599999999999</v>
      </c>
      <c r="P33" t="s">
        <v>181</v>
      </c>
    </row>
    <row r="34" spans="1:16" x14ac:dyDescent="0.3">
      <c r="A34" s="39" t="s">
        <v>215</v>
      </c>
      <c r="B34" s="44">
        <v>182.9</v>
      </c>
      <c r="C34" s="49"/>
      <c r="D34" s="44"/>
      <c r="E34" s="45"/>
      <c r="F34" s="44">
        <v>182.9</v>
      </c>
      <c r="G34" s="44"/>
      <c r="H34" s="50"/>
      <c r="I34" s="103"/>
      <c r="P34" t="s">
        <v>182</v>
      </c>
    </row>
    <row r="35" spans="1:16" x14ac:dyDescent="0.3">
      <c r="A35" s="39"/>
      <c r="B35" s="44"/>
      <c r="C35" s="49"/>
      <c r="D35" s="44"/>
      <c r="E35" s="45"/>
      <c r="F35" s="44"/>
      <c r="G35" s="44"/>
      <c r="H35" s="50"/>
      <c r="I35" s="91">
        <f>SUM(B33,B34)</f>
        <v>188.4</v>
      </c>
      <c r="L35" s="70"/>
      <c r="M35">
        <f>N33-L33</f>
        <v>94.809999999999945</v>
      </c>
      <c r="N35">
        <v>144.44</v>
      </c>
    </row>
    <row r="36" spans="1:16" x14ac:dyDescent="0.3">
      <c r="A36" s="154" t="s">
        <v>32</v>
      </c>
      <c r="B36" s="155"/>
      <c r="C36" s="155"/>
      <c r="D36" s="155"/>
      <c r="E36" s="155"/>
      <c r="F36" s="155"/>
      <c r="G36" s="155"/>
      <c r="H36" s="156"/>
      <c r="I36" s="70"/>
      <c r="N36">
        <v>18.09</v>
      </c>
    </row>
    <row r="37" spans="1:16" x14ac:dyDescent="0.3">
      <c r="A37" s="40" t="s">
        <v>33</v>
      </c>
      <c r="B37" s="44">
        <v>12.99</v>
      </c>
      <c r="C37" s="45"/>
      <c r="D37" s="44"/>
      <c r="E37" s="45"/>
      <c r="F37" s="47">
        <v>12.99</v>
      </c>
      <c r="G37" s="44"/>
      <c r="H37" s="50"/>
      <c r="I37" s="70"/>
      <c r="N37">
        <f>SUM(N35:N36)</f>
        <v>162.53</v>
      </c>
    </row>
    <row r="38" spans="1:16" x14ac:dyDescent="0.3">
      <c r="A38" s="40" t="s">
        <v>121</v>
      </c>
      <c r="B38" s="44">
        <v>131.1</v>
      </c>
      <c r="C38" s="45" t="s">
        <v>51</v>
      </c>
      <c r="D38" s="44"/>
      <c r="E38" s="45"/>
      <c r="F38" s="44">
        <v>131.1</v>
      </c>
      <c r="G38" s="44"/>
      <c r="H38" s="48">
        <v>45017</v>
      </c>
      <c r="I38" s="70"/>
    </row>
    <row r="39" spans="1:16" x14ac:dyDescent="0.3">
      <c r="A39" s="40" t="s">
        <v>137</v>
      </c>
      <c r="B39" s="44">
        <v>194.9</v>
      </c>
      <c r="C39" s="45" t="s">
        <v>151</v>
      </c>
      <c r="D39" s="44"/>
      <c r="E39" s="45"/>
      <c r="F39" s="44">
        <v>194.9</v>
      </c>
      <c r="G39" s="44"/>
      <c r="H39" s="48">
        <v>45108</v>
      </c>
      <c r="I39" s="70"/>
    </row>
    <row r="40" spans="1:16" x14ac:dyDescent="0.3">
      <c r="A40" s="40" t="s">
        <v>137</v>
      </c>
      <c r="B40" s="44">
        <v>82.47</v>
      </c>
      <c r="C40" s="45" t="s">
        <v>216</v>
      </c>
      <c r="D40" s="44"/>
      <c r="E40" s="45"/>
      <c r="F40" s="44">
        <v>82.47</v>
      </c>
      <c r="G40" s="44"/>
      <c r="H40" s="48">
        <v>45047</v>
      </c>
      <c r="I40" s="70"/>
    </row>
    <row r="41" spans="1:16" x14ac:dyDescent="0.3">
      <c r="A41" s="40" t="s">
        <v>144</v>
      </c>
      <c r="B41" s="44">
        <v>40.880000000000003</v>
      </c>
      <c r="C41" s="45" t="s">
        <v>51</v>
      </c>
      <c r="D41" s="44"/>
      <c r="E41" s="45"/>
      <c r="F41" s="44">
        <v>40.880000000000003</v>
      </c>
      <c r="G41" s="44"/>
      <c r="H41" s="48">
        <v>45017</v>
      </c>
      <c r="I41" s="70"/>
    </row>
    <row r="42" spans="1:16" x14ac:dyDescent="0.3">
      <c r="A42" s="40" t="s">
        <v>150</v>
      </c>
      <c r="B42" s="44">
        <v>46.66</v>
      </c>
      <c r="C42" s="45" t="s">
        <v>217</v>
      </c>
      <c r="D42" s="44"/>
      <c r="E42" s="45"/>
      <c r="F42" s="47">
        <v>46.66</v>
      </c>
      <c r="G42" s="44"/>
      <c r="H42" s="48">
        <v>45047</v>
      </c>
      <c r="I42" s="70"/>
    </row>
    <row r="43" spans="1:16" x14ac:dyDescent="0.3">
      <c r="A43" s="40" t="s">
        <v>36</v>
      </c>
      <c r="B43" s="44">
        <v>95.6</v>
      </c>
      <c r="C43" s="45" t="s">
        <v>154</v>
      </c>
      <c r="D43" s="44"/>
      <c r="E43" s="45"/>
      <c r="F43" s="47">
        <v>95.6</v>
      </c>
      <c r="G43" s="44"/>
      <c r="H43" s="48">
        <v>45017</v>
      </c>
      <c r="I43" s="70"/>
    </row>
    <row r="44" spans="1:16" x14ac:dyDescent="0.3">
      <c r="A44" s="40" t="s">
        <v>190</v>
      </c>
      <c r="B44" s="44">
        <v>94.99</v>
      </c>
      <c r="C44" s="45" t="s">
        <v>136</v>
      </c>
      <c r="D44" s="44"/>
      <c r="E44" s="45"/>
      <c r="F44" s="47">
        <v>94.99</v>
      </c>
      <c r="G44" s="44"/>
      <c r="H44" s="48"/>
      <c r="I44" s="70"/>
    </row>
    <row r="45" spans="1:16" x14ac:dyDescent="0.3">
      <c r="A45" s="40" t="s">
        <v>191</v>
      </c>
      <c r="B45" s="44">
        <v>116.66</v>
      </c>
      <c r="C45" s="45" t="s">
        <v>75</v>
      </c>
      <c r="D45" s="44"/>
      <c r="E45" s="45"/>
      <c r="F45" s="47">
        <v>116.69</v>
      </c>
      <c r="G45" s="44"/>
      <c r="H45" s="48">
        <v>45139</v>
      </c>
      <c r="I45" s="70"/>
      <c r="O45">
        <v>4806.51</v>
      </c>
    </row>
    <row r="46" spans="1:16" x14ac:dyDescent="0.3">
      <c r="A46" s="40" t="s">
        <v>192</v>
      </c>
      <c r="B46" s="44">
        <v>53.2</v>
      </c>
      <c r="C46" s="45" t="s">
        <v>178</v>
      </c>
      <c r="D46" s="44"/>
      <c r="E46" s="45"/>
      <c r="F46" s="47">
        <v>53.21</v>
      </c>
      <c r="G46" s="44"/>
      <c r="H46" s="48">
        <v>45078</v>
      </c>
      <c r="I46" s="70"/>
      <c r="O46">
        <v>697</v>
      </c>
    </row>
    <row r="47" spans="1:16" x14ac:dyDescent="0.3">
      <c r="A47" s="40" t="s">
        <v>193</v>
      </c>
      <c r="B47" s="44">
        <v>250</v>
      </c>
      <c r="C47" s="45" t="s">
        <v>178</v>
      </c>
      <c r="D47" s="44"/>
      <c r="E47" s="45"/>
      <c r="F47" s="47">
        <v>250</v>
      </c>
      <c r="G47" s="44"/>
      <c r="H47" s="48">
        <v>45078</v>
      </c>
      <c r="I47" s="70"/>
      <c r="O47">
        <f>O45-O46</f>
        <v>4109.51</v>
      </c>
    </row>
    <row r="48" spans="1:16" x14ac:dyDescent="0.3">
      <c r="A48" s="40" t="s">
        <v>197</v>
      </c>
      <c r="B48" s="44">
        <v>129</v>
      </c>
      <c r="C48" s="45" t="s">
        <v>136</v>
      </c>
      <c r="D48" s="44"/>
      <c r="E48" s="45"/>
      <c r="F48" s="47">
        <v>129</v>
      </c>
      <c r="G48" s="44"/>
      <c r="H48" s="48"/>
      <c r="I48" s="70"/>
    </row>
    <row r="49" spans="1:18" x14ac:dyDescent="0.3">
      <c r="A49" s="40" t="s">
        <v>90</v>
      </c>
      <c r="B49" s="44">
        <v>206.68</v>
      </c>
      <c r="C49" s="45" t="s">
        <v>136</v>
      </c>
      <c r="D49" s="44"/>
      <c r="E49" s="45"/>
      <c r="F49" s="47">
        <v>206.68</v>
      </c>
      <c r="G49" s="44"/>
      <c r="H49" s="48"/>
      <c r="I49" s="70"/>
      <c r="O49">
        <v>4109.51</v>
      </c>
    </row>
    <row r="50" spans="1:18" x14ac:dyDescent="0.3">
      <c r="A50" s="40" t="s">
        <v>41</v>
      </c>
      <c r="B50" s="44">
        <v>99.35</v>
      </c>
      <c r="C50" s="45" t="s">
        <v>217</v>
      </c>
      <c r="D50" s="44"/>
      <c r="E50" s="45"/>
      <c r="F50" s="47">
        <v>99.35</v>
      </c>
      <c r="G50" s="44"/>
      <c r="H50" s="48">
        <v>45047</v>
      </c>
      <c r="I50" s="70"/>
      <c r="O50">
        <v>188.4</v>
      </c>
      <c r="Q50">
        <v>4</v>
      </c>
    </row>
    <row r="51" spans="1:18" x14ac:dyDescent="0.3">
      <c r="A51" s="40" t="s">
        <v>218</v>
      </c>
      <c r="B51" s="44">
        <v>221</v>
      </c>
      <c r="C51" s="45"/>
      <c r="D51" s="44"/>
      <c r="E51" s="45"/>
      <c r="F51" s="47">
        <v>221</v>
      </c>
      <c r="G51" s="44"/>
      <c r="H51" s="48"/>
      <c r="I51" s="70"/>
    </row>
    <row r="52" spans="1:18" x14ac:dyDescent="0.3">
      <c r="A52" s="40" t="s">
        <v>219</v>
      </c>
      <c r="B52" s="44">
        <v>331.72</v>
      </c>
      <c r="C52" s="45"/>
      <c r="D52" s="44"/>
      <c r="E52" s="45"/>
      <c r="F52" s="47">
        <v>331.72</v>
      </c>
      <c r="G52" s="44"/>
      <c r="H52" s="48"/>
      <c r="I52" s="70"/>
    </row>
    <row r="53" spans="1:18" x14ac:dyDescent="0.3">
      <c r="A53" s="40" t="s">
        <v>220</v>
      </c>
      <c r="B53" s="44">
        <v>145.5</v>
      </c>
      <c r="C53" s="45" t="s">
        <v>12</v>
      </c>
      <c r="D53" s="44"/>
      <c r="E53" s="45"/>
      <c r="F53" s="47">
        <v>145.5</v>
      </c>
      <c r="G53" s="44"/>
      <c r="H53" s="48"/>
      <c r="I53" s="70"/>
      <c r="O53">
        <v>3174.97</v>
      </c>
    </row>
    <row r="54" spans="1:18" x14ac:dyDescent="0.3">
      <c r="A54" s="40" t="s">
        <v>221</v>
      </c>
      <c r="B54" s="44">
        <v>70.5</v>
      </c>
      <c r="C54" s="45"/>
      <c r="D54" s="44"/>
      <c r="E54" s="45"/>
      <c r="F54" s="47">
        <v>70.5</v>
      </c>
      <c r="G54" s="44"/>
      <c r="H54" s="48"/>
      <c r="I54" s="70"/>
      <c r="O54">
        <v>697</v>
      </c>
      <c r="R54">
        <v>1419.35</v>
      </c>
    </row>
    <row r="55" spans="1:18" x14ac:dyDescent="0.3">
      <c r="A55" s="40" t="s">
        <v>222</v>
      </c>
      <c r="B55" s="44">
        <v>176.31</v>
      </c>
      <c r="C55" s="45"/>
      <c r="D55" s="44"/>
      <c r="E55" s="45"/>
      <c r="F55" s="47">
        <v>176.31</v>
      </c>
      <c r="G55" s="44"/>
      <c r="H55" s="48"/>
      <c r="I55" s="70"/>
      <c r="O55">
        <v>188.4</v>
      </c>
    </row>
    <row r="56" spans="1:18" x14ac:dyDescent="0.3">
      <c r="A56" s="40" t="s">
        <v>45</v>
      </c>
      <c r="B56" s="44">
        <v>80.86</v>
      </c>
      <c r="C56" s="45"/>
      <c r="D56" s="44"/>
      <c r="E56" s="45"/>
      <c r="F56" s="47">
        <v>80.86</v>
      </c>
      <c r="G56" s="44"/>
      <c r="H56" s="48"/>
      <c r="I56" s="70"/>
      <c r="O56">
        <f>SUM(O53:O55)</f>
        <v>4060.37</v>
      </c>
    </row>
    <row r="57" spans="1:18" x14ac:dyDescent="0.3">
      <c r="A57" s="40" t="s">
        <v>223</v>
      </c>
      <c r="B57" s="44">
        <v>120</v>
      </c>
      <c r="C57" s="45"/>
      <c r="D57" s="44"/>
      <c r="E57" s="45"/>
      <c r="F57" s="47">
        <v>120</v>
      </c>
      <c r="G57" s="44"/>
      <c r="H57" s="48"/>
      <c r="I57" s="70"/>
    </row>
    <row r="58" spans="1:18" x14ac:dyDescent="0.3">
      <c r="A58" s="40" t="s">
        <v>90</v>
      </c>
      <c r="B58" s="44">
        <v>220</v>
      </c>
      <c r="C58" s="45"/>
      <c r="D58" s="44"/>
      <c r="E58" s="45"/>
      <c r="F58" s="47">
        <v>220</v>
      </c>
      <c r="G58" s="44"/>
      <c r="H58" s="48"/>
      <c r="I58" s="70"/>
    </row>
    <row r="59" spans="1:18" x14ac:dyDescent="0.3">
      <c r="A59" s="40" t="s">
        <v>123</v>
      </c>
      <c r="B59" s="44">
        <v>94.3</v>
      </c>
      <c r="C59" s="45"/>
      <c r="D59" s="44"/>
      <c r="E59" s="45"/>
      <c r="F59" s="47">
        <v>94.3</v>
      </c>
      <c r="G59" s="44"/>
      <c r="H59" s="48"/>
      <c r="I59" s="70"/>
    </row>
    <row r="60" spans="1:18" x14ac:dyDescent="0.3">
      <c r="A60" s="40" t="s">
        <v>224</v>
      </c>
      <c r="B60" s="44">
        <v>160.30000000000001</v>
      </c>
      <c r="C60" s="45"/>
      <c r="D60" s="44"/>
      <c r="E60" s="45"/>
      <c r="F60" s="47">
        <v>160.30000000000001</v>
      </c>
      <c r="G60" s="44"/>
      <c r="H60" s="48"/>
      <c r="I60" s="70"/>
    </row>
    <row r="61" spans="1:18" x14ac:dyDescent="0.3">
      <c r="A61" s="40"/>
      <c r="B61" s="44"/>
      <c r="C61" s="45"/>
      <c r="D61" s="44"/>
      <c r="E61" s="45"/>
      <c r="F61" s="47"/>
      <c r="G61" s="44"/>
      <c r="H61" s="48"/>
      <c r="I61" s="70"/>
    </row>
    <row r="62" spans="1:18" x14ac:dyDescent="0.3">
      <c r="A62" s="40"/>
      <c r="B62" s="44"/>
      <c r="C62" s="45"/>
      <c r="D62" s="44"/>
      <c r="E62" s="45"/>
      <c r="F62" s="47"/>
      <c r="G62" s="44"/>
      <c r="H62" s="48"/>
      <c r="I62" s="70"/>
    </row>
    <row r="63" spans="1:18" x14ac:dyDescent="0.3">
      <c r="A63" s="40"/>
      <c r="B63" s="44"/>
      <c r="C63" s="45"/>
      <c r="D63" s="44"/>
      <c r="E63" s="45"/>
      <c r="F63" s="47"/>
      <c r="G63" s="44"/>
      <c r="H63" s="48"/>
      <c r="I63" s="91">
        <f>SUM(B37:B61)</f>
        <v>3174.9700000000003</v>
      </c>
    </row>
    <row r="64" spans="1:18" x14ac:dyDescent="0.3">
      <c r="A64" s="58" t="s">
        <v>76</v>
      </c>
      <c r="B64" s="54">
        <f>SUM(B5:B63)</f>
        <v>6325.89</v>
      </c>
      <c r="C64" s="52"/>
      <c r="D64" s="54">
        <f>SUM(D5:D63)</f>
        <v>2114.8200000000002</v>
      </c>
      <c r="E64" s="52"/>
      <c r="F64" s="54">
        <f>SUM(F5:F60)</f>
        <v>4109.51</v>
      </c>
      <c r="G64" s="54">
        <f>SUM(G5:G63)</f>
        <v>162.53</v>
      </c>
      <c r="H64" s="53"/>
      <c r="I64" s="70"/>
    </row>
    <row r="65" spans="2:8" ht="16.2" x14ac:dyDescent="0.45">
      <c r="B65" s="55" t="s">
        <v>77</v>
      </c>
      <c r="C65" s="56"/>
      <c r="D65" s="55" t="s">
        <v>60</v>
      </c>
      <c r="E65" s="56"/>
      <c r="F65" s="55" t="s">
        <v>61</v>
      </c>
      <c r="G65" s="55" t="s">
        <v>62</v>
      </c>
      <c r="H65" s="42"/>
    </row>
  </sheetData>
  <mergeCells count="7">
    <mergeCell ref="A36:H36"/>
    <mergeCell ref="A2:H2"/>
    <mergeCell ref="A4:H4"/>
    <mergeCell ref="A19:H19"/>
    <mergeCell ref="A26:H26"/>
    <mergeCell ref="A30:H30"/>
    <mergeCell ref="A32:H3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62E9-613F-4D41-8BE8-4368A05A9D0A}">
  <dimension ref="A2:S55"/>
  <sheetViews>
    <sheetView topLeftCell="A30" zoomScale="97" workbookViewId="0">
      <selection activeCell="Q34" sqref="Q34"/>
    </sheetView>
  </sheetViews>
  <sheetFormatPr defaultRowHeight="14.4" x14ac:dyDescent="0.3"/>
  <cols>
    <col min="1" max="1" width="18.44140625" bestFit="1" customWidth="1"/>
    <col min="2" max="2" width="12.6640625" bestFit="1" customWidth="1"/>
    <col min="4" max="4" width="12.6640625" bestFit="1" customWidth="1"/>
    <col min="5" max="5" width="8.109375" bestFit="1" customWidth="1"/>
    <col min="6" max="6" width="12.6640625" bestFit="1" customWidth="1"/>
    <col min="7" max="7" width="11.109375" bestFit="1" customWidth="1"/>
    <col min="8" max="8" width="7.88671875" bestFit="1" customWidth="1"/>
    <col min="9" max="9" width="12" bestFit="1" customWidth="1"/>
    <col min="11" max="12" width="10.6640625" bestFit="1" customWidth="1"/>
    <col min="13" max="13" width="9.6640625" bestFit="1" customWidth="1"/>
    <col min="15" max="15" width="11" bestFit="1" customWidth="1"/>
  </cols>
  <sheetData>
    <row r="2" spans="1:19" ht="18" x14ac:dyDescent="0.35">
      <c r="A2" s="165" t="s">
        <v>225</v>
      </c>
      <c r="B2" s="165"/>
      <c r="C2" s="165"/>
      <c r="D2" s="165"/>
      <c r="E2" s="165"/>
      <c r="F2" s="165"/>
      <c r="G2" s="165"/>
      <c r="H2" s="165"/>
    </row>
    <row r="4" spans="1:19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9" x14ac:dyDescent="0.3">
      <c r="A5" s="39" t="s">
        <v>3</v>
      </c>
      <c r="B5" s="44">
        <v>300</v>
      </c>
      <c r="C5" s="45" t="s">
        <v>226</v>
      </c>
      <c r="D5" s="44">
        <v>300</v>
      </c>
      <c r="E5" s="45"/>
      <c r="F5" s="44"/>
      <c r="G5" s="44"/>
      <c r="H5" s="46">
        <v>45108</v>
      </c>
      <c r="I5" s="70"/>
    </row>
    <row r="6" spans="1:19" x14ac:dyDescent="0.3">
      <c r="A6" s="39" t="s">
        <v>84</v>
      </c>
      <c r="B6" s="44">
        <v>55.42</v>
      </c>
      <c r="C6" s="45" t="s">
        <v>136</v>
      </c>
      <c r="D6" s="44">
        <v>55.42</v>
      </c>
      <c r="E6" s="45"/>
      <c r="F6" s="44"/>
      <c r="G6" s="44"/>
      <c r="H6" s="46"/>
      <c r="I6" s="70"/>
    </row>
    <row r="7" spans="1:19" x14ac:dyDescent="0.3">
      <c r="A7" s="39" t="s">
        <v>227</v>
      </c>
      <c r="B7" s="44">
        <v>39.58</v>
      </c>
      <c r="C7" s="45"/>
      <c r="D7" s="44">
        <v>39.58</v>
      </c>
      <c r="E7" s="45"/>
      <c r="F7" s="44"/>
      <c r="G7" s="44"/>
      <c r="H7" s="46"/>
      <c r="I7" s="70"/>
    </row>
    <row r="8" spans="1:19" x14ac:dyDescent="0.3">
      <c r="A8" s="39" t="s">
        <v>228</v>
      </c>
      <c r="B8" s="44">
        <v>60</v>
      </c>
      <c r="C8" s="45" t="s">
        <v>135</v>
      </c>
      <c r="D8" s="44">
        <v>30</v>
      </c>
      <c r="E8" s="45"/>
      <c r="F8" s="44">
        <v>30</v>
      </c>
      <c r="G8" s="44"/>
      <c r="H8" s="46"/>
      <c r="I8" s="70"/>
    </row>
    <row r="9" spans="1:19" x14ac:dyDescent="0.3">
      <c r="A9" s="39" t="s">
        <v>229</v>
      </c>
      <c r="B9" s="44">
        <v>196.29</v>
      </c>
      <c r="C9" s="45" t="s">
        <v>230</v>
      </c>
      <c r="D9" s="44">
        <v>130.86000000000001</v>
      </c>
      <c r="E9" s="45"/>
      <c r="F9" s="44">
        <v>65.430000000000007</v>
      </c>
      <c r="G9" s="44"/>
      <c r="H9" s="46"/>
      <c r="I9" s="70"/>
    </row>
    <row r="10" spans="1:19" x14ac:dyDescent="0.3">
      <c r="A10" s="39" t="s">
        <v>107</v>
      </c>
      <c r="B10" s="44">
        <v>42.19</v>
      </c>
      <c r="C10" s="45" t="s">
        <v>40</v>
      </c>
      <c r="D10" s="44">
        <v>42.19</v>
      </c>
      <c r="E10" s="45"/>
      <c r="F10" s="44"/>
      <c r="G10" s="44"/>
      <c r="H10" s="46"/>
      <c r="I10" s="70"/>
    </row>
    <row r="11" spans="1:19" x14ac:dyDescent="0.3">
      <c r="A11" s="39" t="s">
        <v>45</v>
      </c>
      <c r="B11" s="44">
        <v>35.54</v>
      </c>
      <c r="C11" s="45"/>
      <c r="D11" s="44">
        <v>35.54</v>
      </c>
      <c r="E11" s="45"/>
      <c r="F11" s="44"/>
      <c r="G11" s="44"/>
      <c r="H11" s="46"/>
      <c r="I11" s="70"/>
    </row>
    <row r="12" spans="1:19" x14ac:dyDescent="0.3">
      <c r="A12" s="39" t="s">
        <v>204</v>
      </c>
      <c r="B12" s="44">
        <v>94.22</v>
      </c>
      <c r="C12" s="45" t="s">
        <v>40</v>
      </c>
      <c r="D12" s="44">
        <v>60.9</v>
      </c>
      <c r="E12" s="45"/>
      <c r="F12" s="44">
        <v>33.32</v>
      </c>
      <c r="G12" s="44"/>
      <c r="H12" s="46"/>
      <c r="I12" s="70"/>
      <c r="Q12">
        <v>2004.42</v>
      </c>
      <c r="R12">
        <v>1773</v>
      </c>
      <c r="S12">
        <v>2220</v>
      </c>
    </row>
    <row r="13" spans="1:19" x14ac:dyDescent="0.3">
      <c r="A13" s="39" t="s">
        <v>231</v>
      </c>
      <c r="B13" s="44">
        <v>125.77</v>
      </c>
      <c r="C13" s="45" t="s">
        <v>136</v>
      </c>
      <c r="D13" s="44">
        <v>20.05</v>
      </c>
      <c r="E13" s="45"/>
      <c r="F13" s="44">
        <v>125.77</v>
      </c>
      <c r="G13" s="44"/>
      <c r="H13" s="46"/>
      <c r="I13" s="70"/>
      <c r="Q13">
        <v>1939</v>
      </c>
      <c r="R13">
        <v>146</v>
      </c>
      <c r="S13">
        <v>1939</v>
      </c>
    </row>
    <row r="14" spans="1:19" x14ac:dyDescent="0.3">
      <c r="A14" s="39" t="s">
        <v>206</v>
      </c>
      <c r="B14" s="44">
        <v>49.9</v>
      </c>
      <c r="C14" s="45" t="s">
        <v>178</v>
      </c>
      <c r="D14" s="44">
        <v>49.92</v>
      </c>
      <c r="E14" s="45"/>
      <c r="F14" s="44"/>
      <c r="G14" s="44"/>
      <c r="H14" s="46"/>
      <c r="I14" s="70"/>
      <c r="Q14">
        <f>(Q12-Q13)</f>
        <v>65.420000000000073</v>
      </c>
      <c r="R14">
        <v>20</v>
      </c>
      <c r="S14">
        <f>(S12-S13)</f>
        <v>281</v>
      </c>
    </row>
    <row r="15" spans="1:19" x14ac:dyDescent="0.3">
      <c r="A15" s="39" t="s">
        <v>107</v>
      </c>
      <c r="B15" s="44">
        <v>31.97</v>
      </c>
      <c r="C15" s="45" t="s">
        <v>136</v>
      </c>
      <c r="D15" s="44">
        <v>31.97</v>
      </c>
      <c r="E15" s="45"/>
      <c r="F15" s="44"/>
      <c r="G15" s="44"/>
      <c r="H15" s="46"/>
      <c r="I15" s="70"/>
      <c r="K15" s="107" t="s">
        <v>232</v>
      </c>
      <c r="L15" s="107" t="s">
        <v>233</v>
      </c>
      <c r="M15" s="107" t="s">
        <v>234</v>
      </c>
      <c r="R15">
        <f>SUM(R12:R14)</f>
        <v>1939</v>
      </c>
    </row>
    <row r="16" spans="1:19" x14ac:dyDescent="0.3">
      <c r="A16" s="39" t="s">
        <v>6</v>
      </c>
      <c r="B16" s="44">
        <v>54.22</v>
      </c>
      <c r="C16" s="45" t="s">
        <v>235</v>
      </c>
      <c r="D16" s="44">
        <v>18.079999999999998</v>
      </c>
      <c r="E16" s="45"/>
      <c r="F16" s="44">
        <v>18.079999999999998</v>
      </c>
      <c r="G16" s="44">
        <v>18.09</v>
      </c>
      <c r="H16" s="46">
        <v>45108</v>
      </c>
      <c r="I16" s="91">
        <f>SUM(B5:B16)</f>
        <v>1085.0999999999999</v>
      </c>
      <c r="J16" s="104">
        <v>45051</v>
      </c>
      <c r="K16" s="93">
        <f>SUM(F5:F16)</f>
        <v>272.59999999999997</v>
      </c>
      <c r="L16" s="93">
        <f>SUM(D5:D16)</f>
        <v>814.50999999999988</v>
      </c>
      <c r="M16" s="109">
        <v>18.09</v>
      </c>
    </row>
    <row r="17" spans="1:13" x14ac:dyDescent="0.3">
      <c r="A17" s="154" t="s">
        <v>13</v>
      </c>
      <c r="B17" s="155"/>
      <c r="C17" s="155"/>
      <c r="D17" s="155"/>
      <c r="E17" s="155"/>
      <c r="F17" s="155"/>
      <c r="G17" s="155"/>
      <c r="H17" s="156"/>
      <c r="I17" s="70"/>
    </row>
    <row r="18" spans="1:13" x14ac:dyDescent="0.3">
      <c r="A18" s="39" t="s">
        <v>14</v>
      </c>
      <c r="B18" s="44">
        <v>431.17</v>
      </c>
      <c r="C18" s="45" t="s">
        <v>200</v>
      </c>
      <c r="D18" s="44">
        <v>215.58</v>
      </c>
      <c r="E18" s="45"/>
      <c r="F18" s="47">
        <v>215.59</v>
      </c>
      <c r="G18" s="44"/>
      <c r="H18" s="48">
        <v>45139</v>
      </c>
      <c r="I18" s="70"/>
    </row>
    <row r="19" spans="1:13" x14ac:dyDescent="0.3">
      <c r="A19" s="39" t="s">
        <v>236</v>
      </c>
      <c r="B19" s="44">
        <v>111.7</v>
      </c>
      <c r="C19" s="45"/>
      <c r="D19" s="44">
        <v>38</v>
      </c>
      <c r="E19" s="45"/>
      <c r="F19" s="47">
        <v>38</v>
      </c>
      <c r="G19" s="44">
        <v>38</v>
      </c>
      <c r="H19" s="48"/>
      <c r="I19" s="70"/>
    </row>
    <row r="20" spans="1:13" x14ac:dyDescent="0.3">
      <c r="A20" s="39" t="s">
        <v>3</v>
      </c>
      <c r="B20" s="44">
        <v>77.900000000000006</v>
      </c>
      <c r="C20" s="49" t="s">
        <v>226</v>
      </c>
      <c r="D20" s="44">
        <v>77.900000000000006</v>
      </c>
      <c r="E20" s="45"/>
      <c r="F20" s="47"/>
      <c r="G20" s="44"/>
      <c r="H20" s="48">
        <v>45108</v>
      </c>
      <c r="I20" s="70"/>
      <c r="J20" t="s">
        <v>237</v>
      </c>
    </row>
    <row r="21" spans="1:13" x14ac:dyDescent="0.3">
      <c r="A21" s="39" t="s">
        <v>211</v>
      </c>
      <c r="B21" s="44">
        <v>169.15</v>
      </c>
      <c r="C21" s="49" t="s">
        <v>51</v>
      </c>
      <c r="D21" s="44"/>
      <c r="E21" s="45"/>
      <c r="F21" s="47">
        <v>169.15</v>
      </c>
      <c r="G21" s="44"/>
      <c r="H21" s="48"/>
      <c r="I21" s="70"/>
    </row>
    <row r="22" spans="1:13" x14ac:dyDescent="0.3">
      <c r="A22" s="39" t="s">
        <v>238</v>
      </c>
      <c r="B22" s="44">
        <v>13.7</v>
      </c>
      <c r="C22" s="49"/>
      <c r="D22" s="44">
        <v>13.7</v>
      </c>
      <c r="E22" s="45"/>
      <c r="F22" s="47"/>
      <c r="G22" s="44"/>
      <c r="H22" s="48"/>
      <c r="I22" s="70"/>
    </row>
    <row r="23" spans="1:13" x14ac:dyDescent="0.3">
      <c r="A23" s="39" t="s">
        <v>184</v>
      </c>
      <c r="B23" s="44">
        <v>34.9</v>
      </c>
      <c r="C23" s="49"/>
      <c r="D23" s="44">
        <v>34.9</v>
      </c>
      <c r="E23" s="45"/>
      <c r="F23" s="47"/>
      <c r="G23" s="44"/>
      <c r="H23" s="48"/>
      <c r="I23" s="70"/>
    </row>
    <row r="24" spans="1:13" x14ac:dyDescent="0.3">
      <c r="A24" s="39" t="s">
        <v>49</v>
      </c>
      <c r="B24" s="44">
        <v>22.6</v>
      </c>
      <c r="C24" s="49"/>
      <c r="D24" s="44">
        <v>22.6</v>
      </c>
      <c r="E24" s="45"/>
      <c r="F24" s="47"/>
      <c r="G24" s="44"/>
      <c r="H24" s="48"/>
      <c r="I24" s="70"/>
    </row>
    <row r="25" spans="1:13" x14ac:dyDescent="0.3">
      <c r="A25" s="39" t="s">
        <v>239</v>
      </c>
      <c r="B25" s="44">
        <v>155.22999999999999</v>
      </c>
      <c r="C25" s="49" t="s">
        <v>135</v>
      </c>
      <c r="D25" s="44"/>
      <c r="E25" s="45"/>
      <c r="F25" s="47">
        <v>155.22999999999999</v>
      </c>
      <c r="G25" s="44"/>
      <c r="H25" s="48"/>
      <c r="I25" s="70"/>
    </row>
    <row r="26" spans="1:13" x14ac:dyDescent="0.3">
      <c r="A26" s="39" t="s">
        <v>240</v>
      </c>
      <c r="B26" s="44">
        <v>14.33</v>
      </c>
      <c r="C26" s="49"/>
      <c r="D26" s="44">
        <v>14.33</v>
      </c>
      <c r="E26" s="45"/>
      <c r="F26" s="47"/>
      <c r="G26" s="44"/>
      <c r="H26" s="48"/>
      <c r="I26" s="70"/>
    </row>
    <row r="27" spans="1:13" x14ac:dyDescent="0.3">
      <c r="A27" s="39" t="s">
        <v>241</v>
      </c>
      <c r="B27" s="44">
        <v>17</v>
      </c>
      <c r="C27" s="49"/>
      <c r="D27" s="44">
        <v>17</v>
      </c>
      <c r="E27" s="45"/>
      <c r="F27" s="47"/>
      <c r="G27" s="44"/>
      <c r="H27" s="48"/>
      <c r="I27" s="70"/>
    </row>
    <row r="28" spans="1:13" x14ac:dyDescent="0.3">
      <c r="A28" s="39" t="s">
        <v>242</v>
      </c>
      <c r="B28" s="44">
        <v>10.75</v>
      </c>
      <c r="C28" s="49"/>
      <c r="D28" s="44">
        <v>10.75</v>
      </c>
      <c r="E28" s="45"/>
      <c r="F28" s="47"/>
      <c r="G28" s="44"/>
      <c r="H28" s="48"/>
      <c r="I28" s="70"/>
    </row>
    <row r="29" spans="1:13" x14ac:dyDescent="0.3">
      <c r="A29" s="39" t="s">
        <v>18</v>
      </c>
      <c r="B29" s="44">
        <v>249.9</v>
      </c>
      <c r="C29" s="49"/>
      <c r="D29" s="44">
        <v>249.9</v>
      </c>
      <c r="E29" s="45"/>
      <c r="F29" s="47"/>
      <c r="G29" s="44"/>
      <c r="H29" s="50"/>
      <c r="I29" s="70"/>
      <c r="K29" s="108" t="s">
        <v>232</v>
      </c>
      <c r="L29" s="108" t="s">
        <v>233</v>
      </c>
      <c r="M29" s="108" t="s">
        <v>234</v>
      </c>
    </row>
    <row r="30" spans="1:13" x14ac:dyDescent="0.3">
      <c r="A30" s="39" t="s">
        <v>243</v>
      </c>
      <c r="B30" s="44">
        <v>44</v>
      </c>
      <c r="C30" s="49"/>
      <c r="D30" s="44">
        <v>44</v>
      </c>
      <c r="E30" s="45"/>
      <c r="F30" s="47"/>
      <c r="G30" s="44"/>
      <c r="H30" s="48"/>
      <c r="I30" s="91">
        <f>SUM(B18:B30)</f>
        <v>1352.3300000000002</v>
      </c>
      <c r="J30" s="105">
        <v>45051</v>
      </c>
      <c r="K30" s="93">
        <f>SUM(F18:F30)</f>
        <v>577.97</v>
      </c>
      <c r="L30" s="93">
        <f>SUM(D18:D30)</f>
        <v>738.66</v>
      </c>
      <c r="M30" s="109">
        <v>38.9</v>
      </c>
    </row>
    <row r="31" spans="1:13" x14ac:dyDescent="0.3">
      <c r="A31" s="154" t="s">
        <v>19</v>
      </c>
      <c r="B31" s="155"/>
      <c r="C31" s="155"/>
      <c r="D31" s="155"/>
      <c r="E31" s="155"/>
      <c r="F31" s="155"/>
      <c r="G31" s="155"/>
      <c r="H31" s="156"/>
      <c r="I31" s="70"/>
    </row>
    <row r="32" spans="1:13" x14ac:dyDescent="0.3">
      <c r="A32" s="40" t="s">
        <v>22</v>
      </c>
      <c r="B32" s="44">
        <v>288.88</v>
      </c>
      <c r="C32" s="45" t="s">
        <v>244</v>
      </c>
      <c r="D32" s="44">
        <v>244.44</v>
      </c>
      <c r="E32" s="45" t="s">
        <v>23</v>
      </c>
      <c r="F32" s="47"/>
      <c r="G32" s="44">
        <v>44.44</v>
      </c>
      <c r="H32" s="48">
        <v>45078</v>
      </c>
      <c r="I32" s="70"/>
    </row>
    <row r="33" spans="1:15" x14ac:dyDescent="0.3">
      <c r="A33" s="40" t="s">
        <v>186</v>
      </c>
      <c r="B33" s="44">
        <v>34.5</v>
      </c>
      <c r="C33" s="45" t="s">
        <v>51</v>
      </c>
      <c r="D33" s="44">
        <v>34.5</v>
      </c>
      <c r="E33" s="45"/>
      <c r="F33" s="47"/>
      <c r="G33" s="44"/>
      <c r="H33" s="48"/>
      <c r="I33" s="70"/>
      <c r="K33" s="107" t="s">
        <v>232</v>
      </c>
      <c r="L33" s="107" t="s">
        <v>233</v>
      </c>
      <c r="M33" s="107" t="s">
        <v>234</v>
      </c>
    </row>
    <row r="34" spans="1:15" x14ac:dyDescent="0.3">
      <c r="A34" s="40" t="s">
        <v>115</v>
      </c>
      <c r="B34" s="44">
        <v>98.11</v>
      </c>
      <c r="C34" s="45" t="s">
        <v>5</v>
      </c>
      <c r="D34" s="44">
        <v>49.01</v>
      </c>
      <c r="E34" s="45"/>
      <c r="F34" s="44">
        <v>49.1</v>
      </c>
      <c r="G34" s="44"/>
      <c r="H34" s="48">
        <v>45231</v>
      </c>
      <c r="I34" s="91">
        <f>SUM(B32:B34)</f>
        <v>421.49</v>
      </c>
      <c r="J34" s="105">
        <v>45054</v>
      </c>
      <c r="K34" s="109">
        <v>49.1</v>
      </c>
      <c r="L34" s="93">
        <f>SUM(D32:D34)</f>
        <v>327.95</v>
      </c>
      <c r="M34" s="109">
        <v>44.44</v>
      </c>
    </row>
    <row r="35" spans="1:15" x14ac:dyDescent="0.3">
      <c r="A35" s="154" t="s">
        <v>24</v>
      </c>
      <c r="B35" s="155"/>
      <c r="C35" s="155"/>
      <c r="D35" s="155"/>
      <c r="E35" s="155"/>
      <c r="F35" s="155"/>
      <c r="G35" s="155"/>
      <c r="H35" s="156"/>
      <c r="I35" s="70"/>
    </row>
    <row r="36" spans="1:15" x14ac:dyDescent="0.3">
      <c r="A36" s="40" t="s">
        <v>24</v>
      </c>
      <c r="B36" s="44">
        <v>339.37</v>
      </c>
      <c r="C36" s="45"/>
      <c r="D36" s="44">
        <v>339.37</v>
      </c>
      <c r="E36" s="45"/>
      <c r="F36" s="47"/>
      <c r="G36" s="44"/>
      <c r="H36" s="50"/>
      <c r="I36" s="91">
        <v>339.37</v>
      </c>
    </row>
    <row r="37" spans="1:15" x14ac:dyDescent="0.3">
      <c r="A37" s="154" t="s">
        <v>25</v>
      </c>
      <c r="B37" s="155"/>
      <c r="C37" s="155"/>
      <c r="D37" s="155"/>
      <c r="E37" s="155"/>
      <c r="F37" s="155"/>
      <c r="G37" s="155"/>
      <c r="H37" s="156"/>
      <c r="I37" s="70"/>
    </row>
    <row r="38" spans="1:15" x14ac:dyDescent="0.3">
      <c r="A38" s="39" t="s">
        <v>30</v>
      </c>
      <c r="B38" s="44">
        <v>5.5</v>
      </c>
      <c r="C38" s="49"/>
      <c r="D38" s="44"/>
      <c r="E38" s="45"/>
      <c r="F38" s="47">
        <v>5.5</v>
      </c>
      <c r="G38" s="44"/>
      <c r="H38" s="50"/>
      <c r="I38" s="103"/>
      <c r="K38" s="107" t="s">
        <v>232</v>
      </c>
    </row>
    <row r="39" spans="1:15" x14ac:dyDescent="0.3">
      <c r="A39" s="39" t="s">
        <v>245</v>
      </c>
      <c r="B39" s="44">
        <v>158.21</v>
      </c>
      <c r="C39" s="49"/>
      <c r="D39" s="44"/>
      <c r="E39" s="45"/>
      <c r="F39" s="44">
        <v>158.21</v>
      </c>
      <c r="G39" s="44"/>
      <c r="H39" s="50"/>
      <c r="I39" s="91">
        <f>SUM(B38:B39)</f>
        <v>163.71</v>
      </c>
      <c r="J39" s="106">
        <v>45056</v>
      </c>
      <c r="K39" s="93">
        <v>163.74</v>
      </c>
    </row>
    <row r="40" spans="1:15" x14ac:dyDescent="0.3">
      <c r="A40" s="154" t="s">
        <v>32</v>
      </c>
      <c r="B40" s="155"/>
      <c r="C40" s="155"/>
      <c r="D40" s="155"/>
      <c r="E40" s="155"/>
      <c r="F40" s="155"/>
      <c r="G40" s="155"/>
      <c r="H40" s="156"/>
      <c r="I40" s="70"/>
      <c r="M40">
        <v>1153.8699999999999</v>
      </c>
      <c r="O40" t="s">
        <v>246</v>
      </c>
    </row>
    <row r="41" spans="1:15" x14ac:dyDescent="0.3">
      <c r="A41" s="40"/>
      <c r="B41" s="44"/>
      <c r="C41" s="45"/>
      <c r="D41" s="44"/>
      <c r="E41" s="45"/>
      <c r="F41" s="47"/>
      <c r="G41" s="44"/>
      <c r="H41" s="50"/>
      <c r="I41" s="70"/>
      <c r="M41">
        <v>620</v>
      </c>
    </row>
    <row r="42" spans="1:15" x14ac:dyDescent="0.3">
      <c r="A42" s="40"/>
      <c r="B42" s="44"/>
      <c r="C42" s="45"/>
      <c r="D42" s="44"/>
      <c r="E42" s="45"/>
      <c r="F42" s="44"/>
      <c r="G42" s="44"/>
      <c r="H42" s="48"/>
      <c r="I42" s="70"/>
      <c r="M42">
        <f>SUM(M40:M41)</f>
        <v>1773.87</v>
      </c>
    </row>
    <row r="43" spans="1:15" x14ac:dyDescent="0.3">
      <c r="A43" s="40"/>
      <c r="B43" s="44"/>
      <c r="C43" s="45"/>
      <c r="D43" s="44"/>
      <c r="E43" s="45"/>
      <c r="F43" s="44"/>
      <c r="G43" s="44"/>
      <c r="H43" s="48"/>
      <c r="I43" s="70"/>
    </row>
    <row r="44" spans="1:15" x14ac:dyDescent="0.3">
      <c r="A44" s="40"/>
      <c r="B44" s="44"/>
      <c r="C44" s="45"/>
      <c r="D44" s="44"/>
      <c r="E44" s="45"/>
      <c r="F44" s="47"/>
      <c r="G44" s="44"/>
      <c r="H44" s="48"/>
      <c r="I44" s="92"/>
    </row>
    <row r="45" spans="1:15" x14ac:dyDescent="0.3">
      <c r="A45" s="40"/>
      <c r="B45" s="44"/>
      <c r="C45" s="45"/>
      <c r="D45" s="44"/>
      <c r="E45" s="45"/>
      <c r="F45" s="47"/>
      <c r="G45" s="44"/>
      <c r="H45" s="48"/>
    </row>
    <row r="46" spans="1:15" x14ac:dyDescent="0.3">
      <c r="A46" s="40"/>
      <c r="B46" s="44"/>
      <c r="C46" s="45"/>
      <c r="D46" s="44"/>
      <c r="E46" s="45"/>
      <c r="F46" s="47"/>
      <c r="G46" s="44"/>
      <c r="H46" s="48"/>
    </row>
    <row r="47" spans="1:15" x14ac:dyDescent="0.3">
      <c r="A47" s="40"/>
      <c r="B47" s="44"/>
      <c r="C47" s="45"/>
      <c r="D47" s="44"/>
      <c r="E47" s="45"/>
      <c r="F47" s="47"/>
      <c r="G47" s="44"/>
      <c r="H47" s="48"/>
    </row>
    <row r="48" spans="1:15" x14ac:dyDescent="0.3">
      <c r="A48" s="40"/>
      <c r="B48" s="44"/>
      <c r="C48" s="45"/>
      <c r="D48" s="44"/>
      <c r="E48" s="45"/>
      <c r="F48" s="47"/>
      <c r="G48" s="44"/>
      <c r="H48" s="48"/>
    </row>
    <row r="49" spans="1:9" x14ac:dyDescent="0.3">
      <c r="A49" s="40"/>
      <c r="B49" s="44"/>
      <c r="C49" s="45"/>
      <c r="D49" s="44"/>
      <c r="E49" s="45"/>
      <c r="F49" s="47"/>
      <c r="G49" s="44"/>
      <c r="H49" s="48"/>
    </row>
    <row r="50" spans="1:9" x14ac:dyDescent="0.3">
      <c r="A50" s="40"/>
      <c r="B50" s="44"/>
      <c r="C50" s="45"/>
      <c r="D50" s="44"/>
      <c r="E50" s="45"/>
      <c r="F50" s="47"/>
      <c r="G50" s="44"/>
      <c r="H50" s="48"/>
    </row>
    <row r="51" spans="1:9" x14ac:dyDescent="0.3">
      <c r="A51" s="40"/>
      <c r="B51" s="44"/>
      <c r="C51" s="45"/>
      <c r="D51" s="44"/>
      <c r="E51" s="45"/>
      <c r="F51" s="47"/>
      <c r="G51" s="44"/>
      <c r="H51" s="48"/>
    </row>
    <row r="52" spans="1:9" x14ac:dyDescent="0.3">
      <c r="A52" s="40"/>
      <c r="B52" s="44"/>
      <c r="C52" s="45"/>
      <c r="D52" s="44"/>
      <c r="E52" s="45"/>
      <c r="F52" s="47"/>
      <c r="G52" s="44"/>
      <c r="H52" s="48"/>
    </row>
    <row r="53" spans="1:9" x14ac:dyDescent="0.3">
      <c r="A53" s="40"/>
      <c r="B53" s="44"/>
      <c r="C53" s="45"/>
      <c r="D53" s="44"/>
      <c r="E53" s="45"/>
      <c r="F53" s="47"/>
      <c r="G53" s="44"/>
      <c r="H53" s="48"/>
      <c r="I53" s="93">
        <f>SUM(B41:B53)</f>
        <v>0</v>
      </c>
    </row>
    <row r="54" spans="1:9" x14ac:dyDescent="0.3">
      <c r="A54" s="58" t="s">
        <v>76</v>
      </c>
      <c r="B54" s="54">
        <f>SUM(B5:B53)</f>
        <v>3362.0000000000005</v>
      </c>
      <c r="C54" s="52"/>
      <c r="D54" s="54">
        <f>SUM(D5:D53)</f>
        <v>2220.4900000000002</v>
      </c>
      <c r="E54" s="52"/>
      <c r="F54" s="54">
        <f>SUM(F5:F53)</f>
        <v>1063.3799999999999</v>
      </c>
      <c r="G54" s="54">
        <f>SUM(G5:G53)</f>
        <v>100.53</v>
      </c>
      <c r="H54" s="53"/>
    </row>
    <row r="55" spans="1:9" ht="16.2" x14ac:dyDescent="0.45">
      <c r="B55" s="55" t="s">
        <v>77</v>
      </c>
      <c r="C55" s="56"/>
      <c r="D55" s="55" t="s">
        <v>60</v>
      </c>
      <c r="E55" s="56"/>
      <c r="F55" s="55" t="s">
        <v>61</v>
      </c>
      <c r="G55" s="55" t="s">
        <v>62</v>
      </c>
      <c r="H55" s="42"/>
    </row>
  </sheetData>
  <mergeCells count="7">
    <mergeCell ref="A40:H40"/>
    <mergeCell ref="A2:H2"/>
    <mergeCell ref="A4:H4"/>
    <mergeCell ref="A17:H17"/>
    <mergeCell ref="A31:H31"/>
    <mergeCell ref="A35:H35"/>
    <mergeCell ref="A37:H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7C24-27D8-4328-A52C-F433E5E7B598}">
  <dimension ref="A2:R56"/>
  <sheetViews>
    <sheetView zoomScaleNormal="100" workbookViewId="0">
      <selection activeCell="P54" sqref="P54:P56"/>
    </sheetView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5" max="5" width="8.109375" bestFit="1" customWidth="1"/>
    <col min="6" max="6" width="12.6640625" bestFit="1" customWidth="1"/>
    <col min="7" max="7" width="11.109375" bestFit="1" customWidth="1"/>
    <col min="8" max="8" width="7.88671875" bestFit="1" customWidth="1"/>
    <col min="9" max="9" width="10.6640625" bestFit="1" customWidth="1"/>
    <col min="10" max="10" width="12" bestFit="1" customWidth="1"/>
    <col min="11" max="11" width="10.44140625" bestFit="1" customWidth="1"/>
    <col min="12" max="12" width="9.44140625" bestFit="1" customWidth="1"/>
    <col min="13" max="13" width="10.5546875" bestFit="1" customWidth="1"/>
    <col min="16" max="16" width="19.5546875" bestFit="1" customWidth="1"/>
  </cols>
  <sheetData>
    <row r="2" spans="1:15" ht="18" x14ac:dyDescent="0.35">
      <c r="A2" s="165" t="s">
        <v>247</v>
      </c>
      <c r="B2" s="165"/>
      <c r="C2" s="165"/>
      <c r="D2" s="165"/>
      <c r="E2" s="165"/>
      <c r="F2" s="165"/>
      <c r="G2" s="165"/>
      <c r="H2" s="165"/>
    </row>
    <row r="4" spans="1:15" x14ac:dyDescent="0.3">
      <c r="A4" s="166" t="s">
        <v>2</v>
      </c>
      <c r="B4" s="166"/>
      <c r="C4" s="166"/>
      <c r="D4" s="166"/>
      <c r="E4" s="166"/>
      <c r="F4" s="166"/>
      <c r="G4" s="166"/>
      <c r="H4" s="166"/>
      <c r="I4" s="70"/>
    </row>
    <row r="5" spans="1:15" x14ac:dyDescent="0.3">
      <c r="A5" s="39" t="s">
        <v>3</v>
      </c>
      <c r="B5" s="44">
        <v>300</v>
      </c>
      <c r="C5" s="45" t="s">
        <v>27</v>
      </c>
      <c r="D5" s="44">
        <v>300</v>
      </c>
      <c r="E5" s="45"/>
      <c r="F5" s="44"/>
      <c r="G5" s="44"/>
      <c r="H5" s="46">
        <v>45108</v>
      </c>
      <c r="I5" s="70"/>
    </row>
    <row r="6" spans="1:15" x14ac:dyDescent="0.3">
      <c r="A6" s="39" t="s">
        <v>248</v>
      </c>
      <c r="B6" s="44">
        <v>34.119999999999997</v>
      </c>
      <c r="C6" s="45"/>
      <c r="D6" s="44">
        <v>34.119999999999997</v>
      </c>
      <c r="E6" s="45"/>
      <c r="F6" s="44"/>
      <c r="G6" s="44"/>
      <c r="H6" s="46"/>
      <c r="I6" s="70"/>
    </row>
    <row r="7" spans="1:15" x14ac:dyDescent="0.3">
      <c r="A7" s="39" t="s">
        <v>228</v>
      </c>
      <c r="B7" s="44">
        <v>60</v>
      </c>
      <c r="C7" s="45" t="s">
        <v>136</v>
      </c>
      <c r="D7" s="44">
        <v>30</v>
      </c>
      <c r="E7" s="45"/>
      <c r="F7" s="44">
        <v>30</v>
      </c>
      <c r="G7" s="44"/>
      <c r="H7" s="46"/>
      <c r="I7" s="70"/>
    </row>
    <row r="8" spans="1:15" x14ac:dyDescent="0.3">
      <c r="A8" s="39" t="s">
        <v>107</v>
      </c>
      <c r="B8" s="44">
        <v>42.19</v>
      </c>
      <c r="C8" s="45" t="s">
        <v>51</v>
      </c>
      <c r="D8" s="44">
        <v>42.19</v>
      </c>
      <c r="E8" s="45"/>
      <c r="F8" s="44"/>
      <c r="G8" s="44"/>
      <c r="H8" s="46"/>
      <c r="I8" s="70"/>
    </row>
    <row r="9" spans="1:15" x14ac:dyDescent="0.3">
      <c r="A9" s="39" t="s">
        <v>249</v>
      </c>
      <c r="B9" s="44">
        <v>99</v>
      </c>
      <c r="C9" s="45" t="s">
        <v>135</v>
      </c>
      <c r="D9" s="44">
        <v>99</v>
      </c>
      <c r="E9" s="45"/>
      <c r="F9" s="44"/>
      <c r="G9" s="44"/>
      <c r="H9" s="46"/>
      <c r="I9" s="70"/>
    </row>
    <row r="10" spans="1:15" x14ac:dyDescent="0.3">
      <c r="A10" s="39" t="s">
        <v>250</v>
      </c>
      <c r="B10" s="44">
        <v>16</v>
      </c>
      <c r="C10" s="45"/>
      <c r="D10" s="44">
        <v>16</v>
      </c>
      <c r="E10" s="45"/>
      <c r="F10" s="44"/>
      <c r="G10" s="44"/>
      <c r="H10" s="46"/>
      <c r="I10" s="70"/>
    </row>
    <row r="11" spans="1:15" x14ac:dyDescent="0.3">
      <c r="A11" s="39" t="s">
        <v>32</v>
      </c>
      <c r="B11" s="44">
        <v>59.9</v>
      </c>
      <c r="C11" s="45" t="s">
        <v>135</v>
      </c>
      <c r="D11" s="44">
        <v>59.9</v>
      </c>
      <c r="E11" s="45"/>
      <c r="F11" s="44"/>
      <c r="G11" s="44"/>
      <c r="H11" s="46"/>
      <c r="I11" s="70"/>
    </row>
    <row r="12" spans="1:15" x14ac:dyDescent="0.3">
      <c r="A12" s="39" t="s">
        <v>251</v>
      </c>
      <c r="B12" s="44">
        <v>125.56</v>
      </c>
      <c r="C12" s="45"/>
      <c r="D12" s="44"/>
      <c r="E12" s="45"/>
      <c r="F12" s="44">
        <v>125.56</v>
      </c>
      <c r="G12" s="44"/>
      <c r="H12" s="46"/>
      <c r="I12" s="70"/>
    </row>
    <row r="13" spans="1:15" x14ac:dyDescent="0.3">
      <c r="A13" s="39" t="s">
        <v>252</v>
      </c>
      <c r="B13" s="44">
        <v>44.98</v>
      </c>
      <c r="C13" s="45"/>
      <c r="D13" s="44">
        <v>44.98</v>
      </c>
      <c r="E13" s="45"/>
      <c r="F13" s="44"/>
      <c r="G13" s="44"/>
      <c r="H13" s="46"/>
      <c r="I13" s="70"/>
    </row>
    <row r="14" spans="1:15" x14ac:dyDescent="0.3">
      <c r="A14" s="39" t="s">
        <v>253</v>
      </c>
      <c r="B14" s="44">
        <v>71.87</v>
      </c>
      <c r="C14" s="45"/>
      <c r="D14" s="44">
        <v>71.87</v>
      </c>
      <c r="E14" s="45"/>
      <c r="F14" s="44"/>
      <c r="G14" s="44"/>
      <c r="H14" s="46"/>
      <c r="I14" s="70"/>
      <c r="O14">
        <v>1604.33</v>
      </c>
    </row>
    <row r="15" spans="1:15" x14ac:dyDescent="0.3">
      <c r="A15" s="39" t="s">
        <v>49</v>
      </c>
      <c r="B15" s="44">
        <v>44.9</v>
      </c>
      <c r="C15" s="45"/>
      <c r="D15" s="44"/>
      <c r="E15" s="45"/>
      <c r="F15" s="44">
        <v>44.9</v>
      </c>
      <c r="G15" s="44"/>
      <c r="H15" s="46"/>
      <c r="I15" s="70"/>
      <c r="O15">
        <v>1570.21</v>
      </c>
    </row>
    <row r="16" spans="1:15" x14ac:dyDescent="0.3">
      <c r="A16" s="39" t="s">
        <v>49</v>
      </c>
      <c r="B16" s="44">
        <v>24.4</v>
      </c>
      <c r="C16" s="45"/>
      <c r="D16" s="44">
        <v>24.4</v>
      </c>
      <c r="E16" s="45"/>
      <c r="F16" s="44"/>
      <c r="G16" s="44"/>
      <c r="H16" s="46"/>
      <c r="I16" s="70"/>
      <c r="O16">
        <f>O14-O15</f>
        <v>34.119999999999891</v>
      </c>
    </row>
    <row r="17" spans="1:18" x14ac:dyDescent="0.3">
      <c r="A17" s="39" t="s">
        <v>254</v>
      </c>
      <c r="B17" s="44">
        <v>60.67</v>
      </c>
      <c r="C17" s="45"/>
      <c r="D17" s="114"/>
      <c r="E17" s="45"/>
      <c r="F17" s="44">
        <v>60.67</v>
      </c>
      <c r="G17" s="44"/>
      <c r="H17" s="46"/>
      <c r="I17" s="70"/>
    </row>
    <row r="18" spans="1:18" x14ac:dyDescent="0.3">
      <c r="A18" s="39" t="s">
        <v>254</v>
      </c>
      <c r="B18" s="44">
        <v>9.11</v>
      </c>
      <c r="C18" s="45"/>
      <c r="D18" s="44">
        <v>9.11</v>
      </c>
      <c r="E18" s="45"/>
      <c r="F18" s="44"/>
      <c r="G18" s="44"/>
      <c r="H18" s="46"/>
      <c r="I18" s="70"/>
    </row>
    <row r="19" spans="1:18" x14ac:dyDescent="0.3">
      <c r="A19" s="39" t="s">
        <v>255</v>
      </c>
      <c r="B19" s="44">
        <v>34.5</v>
      </c>
      <c r="C19" s="45"/>
      <c r="D19" s="44">
        <v>34.5</v>
      </c>
      <c r="E19" s="45"/>
      <c r="F19" s="44"/>
      <c r="G19" s="44"/>
      <c r="H19" s="46"/>
      <c r="I19" s="70"/>
    </row>
    <row r="20" spans="1:18" x14ac:dyDescent="0.3">
      <c r="A20" s="39" t="s">
        <v>256</v>
      </c>
      <c r="B20" s="44">
        <v>75</v>
      </c>
      <c r="C20" s="45" t="s">
        <v>135</v>
      </c>
      <c r="D20" s="44">
        <v>75</v>
      </c>
      <c r="E20" s="45"/>
      <c r="F20" s="44"/>
      <c r="G20" s="44"/>
      <c r="H20" s="46"/>
      <c r="I20" s="70"/>
    </row>
    <row r="21" spans="1:18" x14ac:dyDescent="0.3">
      <c r="A21" s="39" t="s">
        <v>53</v>
      </c>
      <c r="B21" s="44">
        <v>41.57</v>
      </c>
      <c r="C21" s="45"/>
      <c r="D21" s="44">
        <v>41.57</v>
      </c>
      <c r="E21" s="45"/>
      <c r="F21" s="44"/>
      <c r="G21" s="44"/>
      <c r="H21" s="46"/>
      <c r="I21" s="70"/>
    </row>
    <row r="22" spans="1:18" x14ac:dyDescent="0.3">
      <c r="A22" s="39" t="s">
        <v>257</v>
      </c>
      <c r="B22" s="44">
        <v>66</v>
      </c>
      <c r="C22" s="45"/>
      <c r="D22" s="44">
        <v>66</v>
      </c>
      <c r="E22" s="45"/>
      <c r="F22" s="44"/>
      <c r="G22" s="44"/>
      <c r="H22" s="46"/>
      <c r="I22" s="70"/>
    </row>
    <row r="23" spans="1:18" x14ac:dyDescent="0.3">
      <c r="A23" s="39" t="s">
        <v>258</v>
      </c>
      <c r="B23" s="44">
        <v>196.22</v>
      </c>
      <c r="C23" s="45" t="s">
        <v>259</v>
      </c>
      <c r="D23" s="44">
        <v>130.86000000000001</v>
      </c>
      <c r="E23" s="45"/>
      <c r="F23" s="44">
        <v>65.430000000000007</v>
      </c>
      <c r="G23" s="44"/>
      <c r="H23" s="46"/>
      <c r="I23" s="70"/>
    </row>
    <row r="24" spans="1:18" x14ac:dyDescent="0.3">
      <c r="A24" s="39" t="s">
        <v>204</v>
      </c>
      <c r="B24" s="44">
        <v>94.22</v>
      </c>
      <c r="C24" s="45" t="s">
        <v>51</v>
      </c>
      <c r="D24" s="44">
        <v>60.9</v>
      </c>
      <c r="E24" s="45"/>
      <c r="F24" s="44">
        <v>33.32</v>
      </c>
      <c r="G24" s="44"/>
      <c r="H24" s="46"/>
      <c r="I24" s="70"/>
    </row>
    <row r="25" spans="1:18" x14ac:dyDescent="0.3">
      <c r="A25" s="39" t="s">
        <v>206</v>
      </c>
      <c r="B25" s="44">
        <v>49.9</v>
      </c>
      <c r="C25" s="45" t="s">
        <v>216</v>
      </c>
      <c r="D25" s="44">
        <v>49.9</v>
      </c>
      <c r="E25" s="45"/>
      <c r="F25" s="44"/>
      <c r="G25" s="44"/>
      <c r="H25" s="46"/>
      <c r="I25" s="70"/>
      <c r="J25" s="107" t="s">
        <v>233</v>
      </c>
      <c r="K25" s="107" t="s">
        <v>232</v>
      </c>
      <c r="L25" s="107" t="s">
        <v>234</v>
      </c>
    </row>
    <row r="26" spans="1:18" x14ac:dyDescent="0.3">
      <c r="A26" s="39" t="s">
        <v>6</v>
      </c>
      <c r="B26" s="44">
        <v>54.22</v>
      </c>
      <c r="C26" s="45" t="s">
        <v>260</v>
      </c>
      <c r="D26" s="44">
        <v>18.079999999999998</v>
      </c>
      <c r="E26" s="45"/>
      <c r="F26" s="44">
        <v>18.079999999999998</v>
      </c>
      <c r="G26" s="44">
        <v>18.09</v>
      </c>
      <c r="H26" s="46">
        <v>45108</v>
      </c>
      <c r="I26" s="91">
        <f>SUM(B5:B26)</f>
        <v>1604.33</v>
      </c>
      <c r="J26" s="111">
        <f>SUM(D5:D26)</f>
        <v>1208.3800000000001</v>
      </c>
      <c r="K26" s="111">
        <f>SUM(F5:F26)</f>
        <v>377.96</v>
      </c>
      <c r="L26" s="112">
        <v>18.09</v>
      </c>
    </row>
    <row r="27" spans="1:18" x14ac:dyDescent="0.3">
      <c r="A27" s="154" t="s">
        <v>13</v>
      </c>
      <c r="B27" s="155"/>
      <c r="C27" s="155"/>
      <c r="D27" s="155"/>
      <c r="E27" s="155"/>
      <c r="F27" s="155"/>
      <c r="G27" s="155"/>
      <c r="H27" s="156"/>
      <c r="I27" s="70"/>
      <c r="J27" s="107"/>
      <c r="K27" s="107"/>
      <c r="L27" s="107"/>
      <c r="N27" t="s">
        <v>261</v>
      </c>
    </row>
    <row r="28" spans="1:18" x14ac:dyDescent="0.3">
      <c r="A28" s="39" t="s">
        <v>14</v>
      </c>
      <c r="B28" s="44">
        <v>431.17</v>
      </c>
      <c r="C28" s="45" t="s">
        <v>226</v>
      </c>
      <c r="D28" s="44">
        <v>215.58</v>
      </c>
      <c r="E28" s="45"/>
      <c r="F28" s="47">
        <v>215.59</v>
      </c>
      <c r="G28" s="44"/>
      <c r="H28" s="48">
        <v>45139</v>
      </c>
      <c r="I28" s="70"/>
      <c r="J28" s="107"/>
      <c r="K28" s="107"/>
      <c r="L28" s="107"/>
    </row>
    <row r="29" spans="1:18" x14ac:dyDescent="0.3">
      <c r="A29" s="39" t="s">
        <v>3</v>
      </c>
      <c r="B29" s="44">
        <v>77.900000000000006</v>
      </c>
      <c r="C29" s="49" t="s">
        <v>27</v>
      </c>
      <c r="D29" s="44">
        <v>77.900000000000006</v>
      </c>
      <c r="E29" s="45"/>
      <c r="F29" s="47"/>
      <c r="G29" s="44"/>
      <c r="H29" s="48">
        <v>45108</v>
      </c>
      <c r="I29" s="70"/>
      <c r="J29" s="107"/>
      <c r="K29" s="107"/>
      <c r="L29" s="107"/>
    </row>
    <row r="30" spans="1:18" x14ac:dyDescent="0.3">
      <c r="A30" s="39" t="s">
        <v>262</v>
      </c>
      <c r="B30" s="44">
        <v>58</v>
      </c>
      <c r="C30" s="49" t="s">
        <v>138</v>
      </c>
      <c r="D30" s="44">
        <v>58</v>
      </c>
      <c r="E30" s="45"/>
      <c r="F30" s="47"/>
      <c r="G30" s="44"/>
      <c r="H30" s="48"/>
      <c r="I30" s="70"/>
      <c r="J30" s="107"/>
      <c r="K30" s="107"/>
      <c r="L30" s="107"/>
    </row>
    <row r="31" spans="1:18" x14ac:dyDescent="0.3">
      <c r="A31" s="39" t="s">
        <v>263</v>
      </c>
      <c r="B31" s="44">
        <v>1.28</v>
      </c>
      <c r="C31" s="49" t="s">
        <v>12</v>
      </c>
      <c r="D31" s="44">
        <v>1.28</v>
      </c>
      <c r="E31" s="45"/>
      <c r="F31" s="47"/>
      <c r="G31" s="44"/>
      <c r="H31" s="48"/>
      <c r="I31" s="70"/>
      <c r="J31" s="107"/>
      <c r="K31" s="107"/>
      <c r="L31" s="107"/>
    </row>
    <row r="32" spans="1:18" x14ac:dyDescent="0.3">
      <c r="A32" s="39" t="s">
        <v>264</v>
      </c>
      <c r="B32" s="44"/>
      <c r="C32" s="49"/>
      <c r="D32" s="44"/>
      <c r="E32" s="45"/>
      <c r="F32" s="47"/>
      <c r="G32" s="44"/>
      <c r="H32" s="48"/>
      <c r="I32" s="70"/>
      <c r="J32" s="107"/>
      <c r="K32" s="107"/>
      <c r="L32" s="107"/>
      <c r="R32">
        <v>2080.12</v>
      </c>
    </row>
    <row r="33" spans="1:18" x14ac:dyDescent="0.3">
      <c r="A33" s="39" t="s">
        <v>84</v>
      </c>
      <c r="B33" s="44">
        <v>39.99</v>
      </c>
      <c r="C33" s="49"/>
      <c r="D33" s="44">
        <v>39.99</v>
      </c>
      <c r="E33" s="45"/>
      <c r="F33" s="47"/>
      <c r="G33" s="44"/>
      <c r="H33" s="48"/>
      <c r="I33" s="70"/>
      <c r="J33" s="107"/>
      <c r="K33" s="107"/>
      <c r="L33" s="107"/>
      <c r="R33">
        <v>600</v>
      </c>
    </row>
    <row r="34" spans="1:18" x14ac:dyDescent="0.3">
      <c r="A34" s="39" t="s">
        <v>265</v>
      </c>
      <c r="B34" s="44">
        <v>69.319999999999993</v>
      </c>
      <c r="C34" s="49" t="s">
        <v>138</v>
      </c>
      <c r="D34" s="44">
        <v>69.319999999999993</v>
      </c>
      <c r="E34" s="45"/>
      <c r="F34" s="47">
        <v>57</v>
      </c>
      <c r="G34" s="44"/>
      <c r="H34" s="48">
        <v>226.49</v>
      </c>
      <c r="I34" s="70"/>
      <c r="J34" s="107"/>
      <c r="K34" s="107"/>
      <c r="L34" s="107"/>
      <c r="R34">
        <v>90</v>
      </c>
    </row>
    <row r="35" spans="1:18" x14ac:dyDescent="0.3">
      <c r="A35" s="39" t="s">
        <v>266</v>
      </c>
      <c r="B35" s="44">
        <v>52.34</v>
      </c>
      <c r="C35" s="49" t="s">
        <v>12</v>
      </c>
      <c r="D35" s="44">
        <v>52.34</v>
      </c>
      <c r="E35" s="45"/>
      <c r="F35" s="47"/>
      <c r="G35" s="44"/>
      <c r="H35" s="48"/>
      <c r="I35" s="70"/>
      <c r="J35" s="107"/>
      <c r="K35" s="107"/>
      <c r="L35" s="107"/>
      <c r="R35">
        <v>100</v>
      </c>
    </row>
    <row r="36" spans="1:18" x14ac:dyDescent="0.3">
      <c r="A36" s="39" t="s">
        <v>195</v>
      </c>
      <c r="B36" s="44"/>
      <c r="C36" s="49"/>
      <c r="D36" s="44"/>
      <c r="E36" s="45"/>
      <c r="F36" s="47"/>
      <c r="G36" s="44"/>
      <c r="H36" s="48"/>
      <c r="I36" s="70"/>
      <c r="J36" s="107"/>
      <c r="K36" s="107"/>
      <c r="L36" s="107"/>
      <c r="R36">
        <f>SUM(R32:R35)</f>
        <v>2870.12</v>
      </c>
    </row>
    <row r="37" spans="1:18" x14ac:dyDescent="0.3">
      <c r="A37" s="39" t="s">
        <v>267</v>
      </c>
      <c r="B37" s="44"/>
      <c r="C37" s="49"/>
      <c r="D37" s="44"/>
      <c r="E37" s="45"/>
      <c r="F37" s="47"/>
      <c r="G37" s="44"/>
      <c r="H37" s="48"/>
      <c r="I37" s="70"/>
      <c r="J37" s="107"/>
      <c r="K37" s="107"/>
      <c r="L37" s="107"/>
    </row>
    <row r="38" spans="1:18" x14ac:dyDescent="0.3">
      <c r="A38" s="39" t="s">
        <v>18</v>
      </c>
      <c r="B38" s="44">
        <v>249.9</v>
      </c>
      <c r="C38" s="49"/>
      <c r="D38" s="44">
        <v>249.9</v>
      </c>
      <c r="E38" s="45"/>
      <c r="F38" s="47"/>
      <c r="G38" s="44"/>
      <c r="H38" s="50"/>
      <c r="I38" s="70"/>
      <c r="J38" s="107" t="s">
        <v>233</v>
      </c>
      <c r="K38" s="107" t="s">
        <v>232</v>
      </c>
      <c r="L38" s="107" t="s">
        <v>234</v>
      </c>
      <c r="P38">
        <v>1300.1199999999999</v>
      </c>
    </row>
    <row r="39" spans="1:18" x14ac:dyDescent="0.3">
      <c r="A39" s="39" t="s">
        <v>239</v>
      </c>
      <c r="B39" s="44">
        <v>155.22</v>
      </c>
      <c r="C39" s="49" t="s">
        <v>136</v>
      </c>
      <c r="D39" s="44"/>
      <c r="E39" s="45"/>
      <c r="F39" s="47">
        <v>155.22</v>
      </c>
      <c r="G39" s="44"/>
      <c r="H39" s="50"/>
      <c r="I39" s="91">
        <f>SUM(B28:B39)</f>
        <v>1135.1200000000001</v>
      </c>
      <c r="J39" s="111">
        <f>SUM(D28:D39)</f>
        <v>764.31</v>
      </c>
      <c r="K39" s="111">
        <f>SUM(F28:F39)</f>
        <v>427.81000000000006</v>
      </c>
      <c r="L39" s="110"/>
      <c r="P39">
        <v>1135.1199999999999</v>
      </c>
    </row>
    <row r="40" spans="1:18" x14ac:dyDescent="0.3">
      <c r="A40" s="154" t="s">
        <v>19</v>
      </c>
      <c r="B40" s="155"/>
      <c r="C40" s="155"/>
      <c r="D40" s="155"/>
      <c r="E40" s="155"/>
      <c r="F40" s="155"/>
      <c r="G40" s="155"/>
      <c r="H40" s="156"/>
      <c r="I40" s="113">
        <v>1135.1199999999999</v>
      </c>
      <c r="J40" s="107"/>
      <c r="K40" s="107"/>
      <c r="L40" s="107"/>
      <c r="P40">
        <f>P38-P39</f>
        <v>165</v>
      </c>
    </row>
    <row r="41" spans="1:18" x14ac:dyDescent="0.3">
      <c r="A41" s="40" t="s">
        <v>22</v>
      </c>
      <c r="B41" s="44">
        <v>288.88</v>
      </c>
      <c r="C41" s="45" t="s">
        <v>268</v>
      </c>
      <c r="D41" s="44">
        <v>244.44</v>
      </c>
      <c r="E41" s="45" t="s">
        <v>23</v>
      </c>
      <c r="F41" s="47"/>
      <c r="G41" s="44">
        <v>44.44</v>
      </c>
      <c r="H41" s="48">
        <v>45078</v>
      </c>
      <c r="I41" s="70"/>
      <c r="J41" s="107" t="s">
        <v>233</v>
      </c>
      <c r="K41" s="107" t="s">
        <v>232</v>
      </c>
      <c r="L41" s="107" t="s">
        <v>234</v>
      </c>
    </row>
    <row r="42" spans="1:18" x14ac:dyDescent="0.3">
      <c r="A42" s="40" t="s">
        <v>115</v>
      </c>
      <c r="B42" s="44">
        <v>98.11</v>
      </c>
      <c r="C42" s="45" t="s">
        <v>97</v>
      </c>
      <c r="D42" s="44">
        <v>49.01</v>
      </c>
      <c r="E42" s="45"/>
      <c r="F42" s="44">
        <v>49.1</v>
      </c>
      <c r="G42" s="44"/>
      <c r="H42" s="48">
        <v>45231</v>
      </c>
      <c r="I42" s="91">
        <f>SUM(B41:B42)</f>
        <v>386.99</v>
      </c>
      <c r="J42" s="111">
        <f>SUM(D41:D42)</f>
        <v>293.45</v>
      </c>
      <c r="K42" s="112">
        <v>49.1</v>
      </c>
      <c r="L42" s="110"/>
      <c r="N42">
        <v>300.36</v>
      </c>
      <c r="P42">
        <v>26.84</v>
      </c>
    </row>
    <row r="43" spans="1:18" x14ac:dyDescent="0.3">
      <c r="A43" s="154" t="s">
        <v>24</v>
      </c>
      <c r="B43" s="155"/>
      <c r="C43" s="155"/>
      <c r="D43" s="155"/>
      <c r="E43" s="155"/>
      <c r="F43" s="155"/>
      <c r="G43" s="155"/>
      <c r="H43" s="156"/>
      <c r="I43" s="70"/>
      <c r="J43" s="107"/>
      <c r="K43" s="107"/>
      <c r="L43" s="107"/>
      <c r="P43">
        <v>75.099999999999994</v>
      </c>
    </row>
    <row r="44" spans="1:18" x14ac:dyDescent="0.3">
      <c r="A44" s="40" t="s">
        <v>24</v>
      </c>
      <c r="B44" s="44">
        <v>339.37</v>
      </c>
      <c r="C44" s="45"/>
      <c r="D44" s="44">
        <v>339.37</v>
      </c>
      <c r="E44" s="45"/>
      <c r="F44" s="47"/>
      <c r="G44" s="44"/>
      <c r="H44" s="50"/>
      <c r="I44" s="91">
        <v>339.37</v>
      </c>
      <c r="J44" s="107"/>
      <c r="K44" s="107"/>
      <c r="L44" s="107"/>
      <c r="P44">
        <v>29.4</v>
      </c>
    </row>
    <row r="45" spans="1:18" x14ac:dyDescent="0.3">
      <c r="A45" s="154" t="s">
        <v>25</v>
      </c>
      <c r="B45" s="155"/>
      <c r="C45" s="155"/>
      <c r="D45" s="155"/>
      <c r="E45" s="155"/>
      <c r="F45" s="155"/>
      <c r="G45" s="155"/>
      <c r="H45" s="156"/>
      <c r="I45" s="70"/>
      <c r="J45" s="107" t="s">
        <v>233</v>
      </c>
      <c r="K45" s="107" t="s">
        <v>232</v>
      </c>
      <c r="L45" s="107" t="s">
        <v>234</v>
      </c>
      <c r="P45">
        <v>34.94</v>
      </c>
    </row>
    <row r="46" spans="1:18" x14ac:dyDescent="0.3">
      <c r="A46" s="39" t="s">
        <v>30</v>
      </c>
      <c r="B46" s="44">
        <v>5.5</v>
      </c>
      <c r="C46" s="49"/>
      <c r="D46" s="44"/>
      <c r="E46" s="45"/>
      <c r="F46" s="47"/>
      <c r="G46" s="44"/>
      <c r="H46" s="50"/>
      <c r="I46" s="91">
        <v>5.5</v>
      </c>
      <c r="J46" s="110"/>
      <c r="K46" s="110"/>
      <c r="L46" s="110"/>
      <c r="P46">
        <f>SUM(P42:P45)</f>
        <v>166.28</v>
      </c>
    </row>
    <row r="47" spans="1:18" x14ac:dyDescent="0.3">
      <c r="A47" s="154" t="s">
        <v>32</v>
      </c>
      <c r="B47" s="155"/>
      <c r="C47" s="155"/>
      <c r="D47" s="155"/>
      <c r="E47" s="155"/>
      <c r="F47" s="155"/>
      <c r="G47" s="155"/>
      <c r="H47" s="156"/>
      <c r="I47" s="70"/>
    </row>
    <row r="48" spans="1:18" x14ac:dyDescent="0.3">
      <c r="A48" s="40" t="s">
        <v>33</v>
      </c>
      <c r="B48" s="44">
        <v>12.99</v>
      </c>
      <c r="C48" s="45"/>
      <c r="D48" s="44"/>
      <c r="E48" s="45"/>
      <c r="F48" s="47"/>
      <c r="G48" s="44"/>
      <c r="H48" s="50"/>
      <c r="I48" s="70"/>
      <c r="N48">
        <v>386.99</v>
      </c>
    </row>
    <row r="49" spans="1:16" x14ac:dyDescent="0.3">
      <c r="A49" s="40" t="s">
        <v>137</v>
      </c>
      <c r="B49" s="44">
        <v>194.9</v>
      </c>
      <c r="C49" s="45" t="s">
        <v>217</v>
      </c>
      <c r="D49" s="44"/>
      <c r="E49" s="45"/>
      <c r="F49" s="44"/>
      <c r="G49" s="44"/>
      <c r="H49" s="48">
        <v>45108</v>
      </c>
      <c r="I49" s="70"/>
      <c r="N49">
        <v>339.37</v>
      </c>
    </row>
    <row r="50" spans="1:16" x14ac:dyDescent="0.3">
      <c r="A50" s="40" t="s">
        <v>191</v>
      </c>
      <c r="B50" s="44">
        <v>116.69</v>
      </c>
      <c r="C50" s="45" t="s">
        <v>179</v>
      </c>
      <c r="D50" s="44"/>
      <c r="E50" s="45"/>
      <c r="F50" s="47"/>
      <c r="G50" s="44"/>
      <c r="H50" s="48">
        <v>45139</v>
      </c>
      <c r="N50">
        <f>N48-N49</f>
        <v>47.620000000000005</v>
      </c>
    </row>
    <row r="51" spans="1:16" x14ac:dyDescent="0.3">
      <c r="A51" s="40" t="s">
        <v>220</v>
      </c>
      <c r="B51" s="44">
        <v>145.5</v>
      </c>
      <c r="C51" s="45" t="s">
        <v>51</v>
      </c>
      <c r="D51" s="44"/>
      <c r="E51" s="45"/>
      <c r="F51" s="47"/>
      <c r="G51" s="44"/>
      <c r="H51" s="48"/>
    </row>
    <row r="52" spans="1:16" x14ac:dyDescent="0.3">
      <c r="A52" s="40" t="s">
        <v>192</v>
      </c>
      <c r="B52" s="44">
        <v>53.21</v>
      </c>
      <c r="C52" s="45" t="s">
        <v>269</v>
      </c>
      <c r="D52" s="44"/>
      <c r="E52" s="45"/>
      <c r="F52" s="47"/>
      <c r="G52" s="44"/>
      <c r="H52" s="48">
        <v>45078</v>
      </c>
    </row>
    <row r="53" spans="1:16" x14ac:dyDescent="0.3">
      <c r="A53" s="40" t="s">
        <v>193</v>
      </c>
      <c r="B53" s="44">
        <v>250</v>
      </c>
      <c r="C53" s="45" t="s">
        <v>269</v>
      </c>
      <c r="D53" s="44"/>
      <c r="E53" s="45"/>
      <c r="F53" s="47"/>
      <c r="G53" s="44"/>
      <c r="H53" s="48">
        <v>45078</v>
      </c>
      <c r="I53" s="93">
        <f>SUM(B48:B53)</f>
        <v>773.29000000000008</v>
      </c>
    </row>
    <row r="54" spans="1:16" x14ac:dyDescent="0.3">
      <c r="A54" s="58" t="s">
        <v>76</v>
      </c>
      <c r="B54" s="54">
        <f>SUM(B5:B53)</f>
        <v>4244.6000000000004</v>
      </c>
      <c r="C54" s="52"/>
      <c r="D54" s="54">
        <f>SUM(D5:D53)</f>
        <v>2605.5100000000002</v>
      </c>
      <c r="E54" s="52"/>
      <c r="F54" s="54">
        <f>SUM(F5:F53)</f>
        <v>854.87</v>
      </c>
      <c r="G54" s="54">
        <f>SUM(G5:G53)</f>
        <v>62.53</v>
      </c>
      <c r="H54" s="53"/>
      <c r="M54" s="70">
        <f>SUM(I26,I40,I44)</f>
        <v>3078.8199999999997</v>
      </c>
      <c r="P54" t="s">
        <v>180</v>
      </c>
    </row>
    <row r="55" spans="1:16" ht="16.2" x14ac:dyDescent="0.45">
      <c r="B55" s="55" t="s">
        <v>77</v>
      </c>
      <c r="C55" s="56"/>
      <c r="D55" s="55" t="s">
        <v>60</v>
      </c>
      <c r="E55" s="56"/>
      <c r="F55" s="55" t="s">
        <v>61</v>
      </c>
      <c r="G55" s="55" t="s">
        <v>62</v>
      </c>
      <c r="H55" s="42"/>
      <c r="P55" t="s">
        <v>181</v>
      </c>
    </row>
    <row r="56" spans="1:16" x14ac:dyDescent="0.3">
      <c r="P56" t="s">
        <v>182</v>
      </c>
    </row>
  </sheetData>
  <mergeCells count="7">
    <mergeCell ref="A47:H47"/>
    <mergeCell ref="A2:H2"/>
    <mergeCell ref="A4:H4"/>
    <mergeCell ref="A27:H27"/>
    <mergeCell ref="A40:H40"/>
    <mergeCell ref="A43:H43"/>
    <mergeCell ref="A45:H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9836-454A-402C-848D-6D7F81C349E5}">
  <dimension ref="A2:R36"/>
  <sheetViews>
    <sheetView workbookViewId="0">
      <selection activeCell="M14" sqref="M14"/>
    </sheetView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5" max="5" width="8.109375" bestFit="1" customWidth="1"/>
    <col min="6" max="7" width="11.109375" bestFit="1" customWidth="1"/>
    <col min="8" max="8" width="7.88671875" bestFit="1" customWidth="1"/>
    <col min="9" max="9" width="10.6640625" bestFit="1" customWidth="1"/>
    <col min="11" max="11" width="20.109375" customWidth="1"/>
    <col min="15" max="15" width="12" bestFit="1" customWidth="1"/>
  </cols>
  <sheetData>
    <row r="2" spans="1:18" ht="18" x14ac:dyDescent="0.35">
      <c r="A2" s="165" t="s">
        <v>270</v>
      </c>
      <c r="B2" s="165"/>
      <c r="C2" s="165"/>
      <c r="D2" s="165"/>
      <c r="E2" s="165"/>
      <c r="F2" s="165"/>
      <c r="G2" s="165"/>
      <c r="H2" s="165"/>
    </row>
    <row r="4" spans="1:18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8" x14ac:dyDescent="0.3">
      <c r="A5" s="39" t="s">
        <v>3</v>
      </c>
      <c r="B5" s="44">
        <v>300</v>
      </c>
      <c r="C5" s="45" t="s">
        <v>28</v>
      </c>
      <c r="D5" s="44">
        <v>300</v>
      </c>
      <c r="E5" s="45"/>
      <c r="F5" s="44"/>
      <c r="G5" s="44"/>
      <c r="H5" s="46">
        <v>45108</v>
      </c>
      <c r="I5" s="70"/>
    </row>
    <row r="6" spans="1:18" x14ac:dyDescent="0.3">
      <c r="A6" s="39" t="s">
        <v>249</v>
      </c>
      <c r="B6" s="44">
        <v>99</v>
      </c>
      <c r="C6" s="45" t="s">
        <v>136</v>
      </c>
      <c r="D6" s="44">
        <v>99</v>
      </c>
      <c r="E6" s="45"/>
      <c r="F6" s="44"/>
      <c r="G6" s="44"/>
      <c r="H6" s="46"/>
      <c r="I6" s="70"/>
      <c r="K6" t="s">
        <v>180</v>
      </c>
    </row>
    <row r="7" spans="1:18" x14ac:dyDescent="0.3">
      <c r="A7" s="39" t="s">
        <v>32</v>
      </c>
      <c r="B7" s="44">
        <v>59.9</v>
      </c>
      <c r="C7" s="45" t="s">
        <v>136</v>
      </c>
      <c r="D7" s="44">
        <v>59.9</v>
      </c>
      <c r="E7" s="45"/>
      <c r="F7" s="44"/>
      <c r="G7" s="44"/>
      <c r="H7" s="46"/>
      <c r="I7" s="70"/>
      <c r="K7" t="s">
        <v>181</v>
      </c>
    </row>
    <row r="8" spans="1:18" x14ac:dyDescent="0.3">
      <c r="A8" s="39" t="s">
        <v>271</v>
      </c>
      <c r="B8" s="44">
        <v>44.98</v>
      </c>
      <c r="C8" s="45"/>
      <c r="D8" s="44">
        <v>44.98</v>
      </c>
      <c r="E8" s="45"/>
      <c r="F8" s="44"/>
      <c r="G8" s="44"/>
      <c r="H8" s="46"/>
      <c r="I8" s="70"/>
      <c r="K8" t="s">
        <v>182</v>
      </c>
    </row>
    <row r="9" spans="1:18" x14ac:dyDescent="0.3">
      <c r="A9" s="39" t="s">
        <v>256</v>
      </c>
      <c r="B9" s="44">
        <v>75</v>
      </c>
      <c r="C9" s="45" t="s">
        <v>136</v>
      </c>
      <c r="D9" s="44">
        <v>75</v>
      </c>
      <c r="E9" s="45"/>
      <c r="F9" s="44"/>
      <c r="G9" s="44"/>
      <c r="H9" s="46"/>
      <c r="I9" s="70"/>
    </row>
    <row r="10" spans="1:18" x14ac:dyDescent="0.3">
      <c r="A10" s="39" t="s">
        <v>258</v>
      </c>
      <c r="B10" s="44">
        <v>196.29</v>
      </c>
      <c r="C10" s="45" t="s">
        <v>21</v>
      </c>
      <c r="D10" s="44">
        <v>130.86000000000001</v>
      </c>
      <c r="E10" s="45"/>
      <c r="F10" s="44">
        <v>65.430000000000007</v>
      </c>
      <c r="G10" s="44"/>
      <c r="H10" s="46"/>
      <c r="I10" s="70"/>
    </row>
    <row r="11" spans="1:18" x14ac:dyDescent="0.3">
      <c r="A11" s="39" t="s">
        <v>272</v>
      </c>
      <c r="B11" s="44">
        <v>28.75</v>
      </c>
      <c r="C11" s="45"/>
      <c r="D11" s="44">
        <v>28.75</v>
      </c>
      <c r="E11" s="45"/>
      <c r="F11" s="44"/>
      <c r="G11" s="44"/>
      <c r="H11" s="46"/>
      <c r="I11" s="70"/>
      <c r="M11" t="s">
        <v>177</v>
      </c>
      <c r="N11" t="s">
        <v>273</v>
      </c>
      <c r="P11">
        <v>2100</v>
      </c>
      <c r="Q11">
        <v>410.62</v>
      </c>
      <c r="R11">
        <v>1689.38</v>
      </c>
    </row>
    <row r="12" spans="1:18" x14ac:dyDescent="0.3">
      <c r="A12" s="39" t="s">
        <v>274</v>
      </c>
      <c r="B12" s="44">
        <v>83</v>
      </c>
      <c r="C12" s="45"/>
      <c r="D12" s="44">
        <v>83</v>
      </c>
      <c r="E12" s="45"/>
      <c r="F12" s="44"/>
      <c r="G12" s="44"/>
      <c r="H12" s="46"/>
      <c r="I12" s="70"/>
      <c r="N12" t="s">
        <v>275</v>
      </c>
      <c r="P12">
        <v>4350</v>
      </c>
      <c r="Q12">
        <v>294</v>
      </c>
      <c r="R12">
        <v>4054</v>
      </c>
    </row>
    <row r="13" spans="1:18" x14ac:dyDescent="0.3">
      <c r="A13" s="39" t="s">
        <v>206</v>
      </c>
      <c r="B13" s="44">
        <v>49.92</v>
      </c>
      <c r="C13" s="45" t="s">
        <v>269</v>
      </c>
      <c r="D13" s="44">
        <v>49.92</v>
      </c>
      <c r="E13" s="45"/>
      <c r="F13" s="44"/>
      <c r="G13" s="44"/>
      <c r="H13" s="46"/>
      <c r="I13" s="70"/>
      <c r="N13" t="s">
        <v>276</v>
      </c>
      <c r="O13">
        <v>11983265540</v>
      </c>
    </row>
    <row r="14" spans="1:18" x14ac:dyDescent="0.3">
      <c r="A14" s="39" t="s">
        <v>6</v>
      </c>
      <c r="B14" s="44">
        <v>54.25</v>
      </c>
      <c r="C14" s="45" t="s">
        <v>277</v>
      </c>
      <c r="D14" s="44">
        <v>18.079999999999998</v>
      </c>
      <c r="E14" s="45"/>
      <c r="F14" s="44">
        <v>18.079999999999998</v>
      </c>
      <c r="G14" s="44">
        <v>18.09</v>
      </c>
      <c r="H14" s="46">
        <v>45108</v>
      </c>
      <c r="I14" s="91">
        <f>SUM(B5:B14)</f>
        <v>991.08999999999992</v>
      </c>
    </row>
    <row r="15" spans="1:18" x14ac:dyDescent="0.3">
      <c r="A15" s="154" t="s">
        <v>13</v>
      </c>
      <c r="B15" s="155"/>
      <c r="C15" s="155"/>
      <c r="D15" s="155"/>
      <c r="E15" s="155"/>
      <c r="F15" s="155"/>
      <c r="G15" s="155"/>
      <c r="H15" s="156"/>
      <c r="I15" s="70"/>
    </row>
    <row r="16" spans="1:18" x14ac:dyDescent="0.3">
      <c r="A16" s="39" t="s">
        <v>14</v>
      </c>
      <c r="B16" s="44">
        <v>431.17</v>
      </c>
      <c r="C16" s="45" t="s">
        <v>27</v>
      </c>
      <c r="D16" s="44">
        <v>215.58</v>
      </c>
      <c r="E16" s="45"/>
      <c r="F16" s="47">
        <v>215.59</v>
      </c>
      <c r="G16" s="44"/>
      <c r="H16" s="48">
        <v>45139</v>
      </c>
      <c r="I16" s="70"/>
    </row>
    <row r="17" spans="1:9" x14ac:dyDescent="0.3">
      <c r="A17" s="39" t="s">
        <v>3</v>
      </c>
      <c r="B17" s="44">
        <v>77.900000000000006</v>
      </c>
      <c r="C17" s="49" t="s">
        <v>28</v>
      </c>
      <c r="D17" s="44">
        <v>77.900000000000006</v>
      </c>
      <c r="E17" s="45"/>
      <c r="F17" s="47"/>
      <c r="G17" s="44"/>
      <c r="H17" s="48">
        <v>45108</v>
      </c>
      <c r="I17" s="70"/>
    </row>
    <row r="18" spans="1:9" x14ac:dyDescent="0.3">
      <c r="A18" s="39" t="s">
        <v>18</v>
      </c>
      <c r="B18" s="44">
        <v>249.9</v>
      </c>
      <c r="C18" s="49"/>
      <c r="D18" s="44">
        <v>249.9</v>
      </c>
      <c r="E18" s="45"/>
      <c r="F18" s="47"/>
      <c r="G18" s="44"/>
      <c r="H18" s="50"/>
      <c r="I18" s="70"/>
    </row>
    <row r="19" spans="1:9" x14ac:dyDescent="0.3">
      <c r="A19" s="39" t="s">
        <v>262</v>
      </c>
      <c r="B19" s="44">
        <v>58</v>
      </c>
      <c r="C19" s="49" t="s">
        <v>178</v>
      </c>
      <c r="D19" s="44">
        <v>58</v>
      </c>
      <c r="E19" s="45"/>
      <c r="F19" s="47"/>
      <c r="G19" s="44"/>
      <c r="H19" s="50"/>
      <c r="I19" s="70"/>
    </row>
    <row r="20" spans="1:9" x14ac:dyDescent="0.3">
      <c r="A20" s="39" t="s">
        <v>263</v>
      </c>
      <c r="B20" s="44">
        <v>34.94</v>
      </c>
      <c r="C20" s="49" t="s">
        <v>40</v>
      </c>
      <c r="D20" s="44">
        <v>34.94</v>
      </c>
      <c r="E20" s="45"/>
      <c r="F20" s="47"/>
      <c r="G20" s="44"/>
      <c r="H20" s="50"/>
      <c r="I20" s="70"/>
    </row>
    <row r="21" spans="1:9" x14ac:dyDescent="0.3">
      <c r="A21" s="39" t="s">
        <v>265</v>
      </c>
      <c r="B21" s="44">
        <v>69.319999999999993</v>
      </c>
      <c r="C21" s="49" t="s">
        <v>178</v>
      </c>
      <c r="D21" s="44">
        <v>69.319999999999993</v>
      </c>
      <c r="E21" s="45"/>
      <c r="F21" s="47">
        <v>57</v>
      </c>
      <c r="G21" s="44"/>
      <c r="H21" s="50"/>
      <c r="I21" s="70"/>
    </row>
    <row r="22" spans="1:9" x14ac:dyDescent="0.3">
      <c r="A22" s="39" t="s">
        <v>266</v>
      </c>
      <c r="B22" s="44">
        <v>52.34</v>
      </c>
      <c r="C22" s="49" t="s">
        <v>40</v>
      </c>
      <c r="D22" s="44">
        <v>52.34</v>
      </c>
      <c r="E22" s="45"/>
      <c r="F22" s="47"/>
      <c r="G22" s="44"/>
      <c r="H22" s="50"/>
      <c r="I22" s="70"/>
    </row>
    <row r="23" spans="1:9" x14ac:dyDescent="0.3">
      <c r="A23" s="39"/>
      <c r="B23" s="44"/>
      <c r="C23" s="49"/>
      <c r="D23" s="44"/>
      <c r="E23" s="45"/>
      <c r="F23" s="47"/>
      <c r="G23" s="44"/>
      <c r="H23" s="50"/>
      <c r="I23" s="70"/>
    </row>
    <row r="24" spans="1:9" x14ac:dyDescent="0.3">
      <c r="A24" s="39"/>
      <c r="B24" s="44"/>
      <c r="C24" s="49"/>
      <c r="D24" s="44"/>
      <c r="E24" s="45"/>
      <c r="F24" s="47"/>
      <c r="G24" s="44"/>
      <c r="H24" s="50"/>
      <c r="I24" s="91">
        <f>SUM(B16:B18)</f>
        <v>758.97</v>
      </c>
    </row>
    <row r="25" spans="1:9" x14ac:dyDescent="0.3">
      <c r="A25" s="154" t="s">
        <v>19</v>
      </c>
      <c r="B25" s="155"/>
      <c r="C25" s="155"/>
      <c r="D25" s="155"/>
      <c r="E25" s="155"/>
      <c r="F25" s="155"/>
      <c r="G25" s="155"/>
      <c r="H25" s="156"/>
      <c r="I25" s="70"/>
    </row>
    <row r="26" spans="1:9" x14ac:dyDescent="0.3">
      <c r="A26" s="40" t="s">
        <v>115</v>
      </c>
      <c r="B26" s="44">
        <v>98.11</v>
      </c>
      <c r="C26" s="45" t="s">
        <v>98</v>
      </c>
      <c r="D26" s="44">
        <v>49.01</v>
      </c>
      <c r="E26" s="45"/>
      <c r="F26" s="44">
        <v>49.1</v>
      </c>
      <c r="G26" s="44"/>
      <c r="H26" s="48">
        <v>45231</v>
      </c>
      <c r="I26" s="91">
        <f>SUM(D26:D26)</f>
        <v>49.01</v>
      </c>
    </row>
    <row r="27" spans="1:9" x14ac:dyDescent="0.3">
      <c r="A27" s="154" t="s">
        <v>24</v>
      </c>
      <c r="B27" s="155"/>
      <c r="C27" s="155"/>
      <c r="D27" s="155"/>
      <c r="E27" s="155"/>
      <c r="F27" s="155"/>
      <c r="G27" s="155"/>
      <c r="H27" s="156"/>
      <c r="I27" s="70"/>
    </row>
    <row r="28" spans="1:9" x14ac:dyDescent="0.3">
      <c r="A28" s="40" t="s">
        <v>24</v>
      </c>
      <c r="B28" s="44">
        <v>339.37</v>
      </c>
      <c r="C28" s="45"/>
      <c r="D28" s="44">
        <v>339.37</v>
      </c>
      <c r="E28" s="45"/>
      <c r="F28" s="47"/>
      <c r="G28" s="44"/>
      <c r="H28" s="50"/>
      <c r="I28" s="91">
        <v>339.37</v>
      </c>
    </row>
    <row r="29" spans="1:9" x14ac:dyDescent="0.3">
      <c r="A29" s="154" t="s">
        <v>25</v>
      </c>
      <c r="B29" s="155"/>
      <c r="C29" s="155"/>
      <c r="D29" s="155"/>
      <c r="E29" s="155"/>
      <c r="F29" s="155"/>
      <c r="G29" s="155"/>
      <c r="H29" s="156"/>
      <c r="I29" s="70"/>
    </row>
    <row r="30" spans="1:9" x14ac:dyDescent="0.3">
      <c r="A30" s="39" t="s">
        <v>30</v>
      </c>
      <c r="B30" s="44">
        <v>5.5</v>
      </c>
      <c r="C30" s="49"/>
      <c r="D30" s="44">
        <v>5.5</v>
      </c>
      <c r="E30" s="45"/>
      <c r="F30" s="47"/>
      <c r="G30" s="44"/>
      <c r="H30" s="50"/>
      <c r="I30" s="91">
        <v>5.5</v>
      </c>
    </row>
    <row r="31" spans="1:9" x14ac:dyDescent="0.3">
      <c r="A31" s="154" t="s">
        <v>32</v>
      </c>
      <c r="B31" s="155"/>
      <c r="C31" s="155"/>
      <c r="D31" s="155"/>
      <c r="E31" s="155"/>
      <c r="F31" s="155"/>
      <c r="G31" s="155"/>
      <c r="H31" s="156"/>
      <c r="I31" s="70"/>
    </row>
    <row r="32" spans="1:9" x14ac:dyDescent="0.3">
      <c r="A32" s="40" t="s">
        <v>33</v>
      </c>
      <c r="B32" s="44">
        <v>12.99</v>
      </c>
      <c r="C32" s="45"/>
      <c r="D32" s="44"/>
      <c r="E32" s="45"/>
      <c r="F32" s="47">
        <v>12.99</v>
      </c>
      <c r="G32" s="44"/>
      <c r="H32" s="50"/>
      <c r="I32" s="70"/>
    </row>
    <row r="33" spans="1:9" x14ac:dyDescent="0.3">
      <c r="A33" s="40" t="s">
        <v>137</v>
      </c>
      <c r="B33" s="44">
        <v>194.9</v>
      </c>
      <c r="C33" s="45" t="s">
        <v>278</v>
      </c>
      <c r="D33" s="44"/>
      <c r="E33" s="45"/>
      <c r="F33" s="44">
        <v>194.9</v>
      </c>
      <c r="G33" s="44"/>
      <c r="H33" s="48">
        <v>45108</v>
      </c>
      <c r="I33" s="70"/>
    </row>
    <row r="34" spans="1:9" x14ac:dyDescent="0.3">
      <c r="A34" s="40" t="s">
        <v>191</v>
      </c>
      <c r="B34" s="44">
        <v>116.69</v>
      </c>
      <c r="C34" s="45" t="s">
        <v>217</v>
      </c>
      <c r="D34" s="44"/>
      <c r="E34" s="45"/>
      <c r="F34" s="47">
        <v>116.69</v>
      </c>
      <c r="G34" s="44"/>
      <c r="H34" s="48">
        <v>45139</v>
      </c>
      <c r="I34" s="91">
        <f>SUM(B32:B34)</f>
        <v>324.58000000000004</v>
      </c>
    </row>
    <row r="35" spans="1:9" x14ac:dyDescent="0.3">
      <c r="A35" s="58" t="s">
        <v>76</v>
      </c>
      <c r="B35" s="54">
        <f>SUM(B5:B34)</f>
        <v>2732.22</v>
      </c>
      <c r="C35" s="52"/>
      <c r="D35" s="54">
        <f>SUM(D5:D34)</f>
        <v>2041.35</v>
      </c>
      <c r="E35" s="52"/>
      <c r="F35" s="54">
        <f>SUM(F5:F34)</f>
        <v>729.78</v>
      </c>
      <c r="G35" s="54">
        <f>SUM(G5:G34)</f>
        <v>18.09</v>
      </c>
      <c r="H35" s="53"/>
    </row>
    <row r="36" spans="1:9" ht="16.2" x14ac:dyDescent="0.45">
      <c r="B36" s="55" t="s">
        <v>77</v>
      </c>
      <c r="C36" s="56"/>
      <c r="D36" s="55" t="s">
        <v>60</v>
      </c>
      <c r="E36" s="56"/>
      <c r="F36" s="55" t="s">
        <v>61</v>
      </c>
      <c r="G36" s="55" t="s">
        <v>62</v>
      </c>
      <c r="H36" s="42"/>
    </row>
  </sheetData>
  <mergeCells count="7">
    <mergeCell ref="A31:H31"/>
    <mergeCell ref="A2:H2"/>
    <mergeCell ref="A4:H4"/>
    <mergeCell ref="A15:H15"/>
    <mergeCell ref="A25:H25"/>
    <mergeCell ref="A27:H27"/>
    <mergeCell ref="A29:H29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A89E-4DB9-4423-A514-1450DAF466E2}">
  <dimension ref="A2:P44"/>
  <sheetViews>
    <sheetView topLeftCell="A18" workbookViewId="0">
      <selection activeCell="N26" sqref="N26:N28"/>
    </sheetView>
  </sheetViews>
  <sheetFormatPr defaultRowHeight="14.4" x14ac:dyDescent="0.3"/>
  <cols>
    <col min="1" max="1" width="18.44140625" bestFit="1" customWidth="1"/>
    <col min="2" max="2" width="12.6640625" bestFit="1" customWidth="1"/>
    <col min="4" max="4" width="12.6640625" bestFit="1" customWidth="1"/>
    <col min="6" max="7" width="11.109375" bestFit="1" customWidth="1"/>
    <col min="8" max="8" width="7.88671875" bestFit="1" customWidth="1"/>
    <col min="9" max="9" width="10.5546875" bestFit="1" customWidth="1"/>
    <col min="14" max="14" width="19" customWidth="1"/>
  </cols>
  <sheetData>
    <row r="2" spans="1:16" ht="18" x14ac:dyDescent="0.35">
      <c r="A2" s="165" t="s">
        <v>279</v>
      </c>
      <c r="B2" s="165"/>
      <c r="C2" s="165"/>
      <c r="D2" s="165"/>
      <c r="E2" s="165"/>
      <c r="F2" s="165"/>
      <c r="G2" s="165"/>
      <c r="H2" s="165"/>
    </row>
    <row r="3" spans="1:16" x14ac:dyDescent="0.3">
      <c r="D3" t="s">
        <v>280</v>
      </c>
      <c r="F3" t="s">
        <v>61</v>
      </c>
      <c r="G3" t="s">
        <v>281</v>
      </c>
    </row>
    <row r="4" spans="1:16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6" x14ac:dyDescent="0.3">
      <c r="A5" s="39" t="s">
        <v>258</v>
      </c>
      <c r="B5" s="44">
        <v>196.22</v>
      </c>
      <c r="C5" s="45" t="s">
        <v>23</v>
      </c>
      <c r="D5" s="44">
        <v>130.86000000000001</v>
      </c>
      <c r="E5" s="45"/>
      <c r="F5" s="44">
        <v>65.430000000000007</v>
      </c>
      <c r="G5" s="44"/>
      <c r="H5" s="46"/>
      <c r="I5" s="70"/>
    </row>
    <row r="6" spans="1:16" x14ac:dyDescent="0.3">
      <c r="A6" s="39" t="s">
        <v>282</v>
      </c>
      <c r="B6" s="44">
        <v>189.73</v>
      </c>
      <c r="C6" s="45"/>
      <c r="D6" s="44">
        <v>189.73</v>
      </c>
      <c r="E6" s="45"/>
      <c r="F6" s="44"/>
      <c r="G6" s="44"/>
      <c r="H6" s="46"/>
      <c r="I6" s="70"/>
    </row>
    <row r="7" spans="1:16" x14ac:dyDescent="0.3">
      <c r="A7" s="39" t="s">
        <v>283</v>
      </c>
      <c r="B7" s="44">
        <v>98.89</v>
      </c>
      <c r="C7" s="45" t="s">
        <v>284</v>
      </c>
      <c r="D7" s="44">
        <v>98.89</v>
      </c>
      <c r="E7" s="45"/>
      <c r="F7" s="44"/>
      <c r="G7" s="44"/>
      <c r="H7" s="46"/>
      <c r="I7" s="70"/>
    </row>
    <row r="8" spans="1:16" x14ac:dyDescent="0.3">
      <c r="A8" s="39" t="s">
        <v>283</v>
      </c>
      <c r="B8" s="44">
        <v>143.94</v>
      </c>
      <c r="C8" s="45" t="s">
        <v>35</v>
      </c>
      <c r="D8" s="44"/>
      <c r="E8" s="45"/>
      <c r="F8" s="44">
        <v>143.94</v>
      </c>
      <c r="G8" s="44"/>
      <c r="H8" s="46"/>
      <c r="I8" s="70"/>
    </row>
    <row r="9" spans="1:16" x14ac:dyDescent="0.3">
      <c r="A9" s="39" t="s">
        <v>285</v>
      </c>
      <c r="B9" s="44">
        <v>61.99</v>
      </c>
      <c r="C9" s="45" t="s">
        <v>40</v>
      </c>
      <c r="D9" s="44">
        <v>61.99</v>
      </c>
      <c r="E9" s="45"/>
      <c r="F9" s="44"/>
      <c r="G9" s="44"/>
      <c r="H9" s="46"/>
      <c r="I9" s="70"/>
    </row>
    <row r="10" spans="1:16" x14ac:dyDescent="0.3">
      <c r="A10" s="39" t="s">
        <v>286</v>
      </c>
      <c r="B10" s="44">
        <v>69.97</v>
      </c>
      <c r="C10" s="45" t="s">
        <v>9</v>
      </c>
      <c r="D10" s="44">
        <v>69.97</v>
      </c>
      <c r="E10" s="45"/>
      <c r="F10" s="44"/>
      <c r="G10" s="44"/>
      <c r="H10" s="46"/>
      <c r="I10" s="70"/>
      <c r="P10">
        <v>37.78</v>
      </c>
    </row>
    <row r="11" spans="1:16" x14ac:dyDescent="0.3">
      <c r="A11" s="39" t="s">
        <v>287</v>
      </c>
      <c r="B11" s="44">
        <v>89.99</v>
      </c>
      <c r="C11" s="45" t="s">
        <v>40</v>
      </c>
      <c r="D11" s="44"/>
      <c r="E11" s="45"/>
      <c r="F11" s="44">
        <v>89.99</v>
      </c>
      <c r="G11" s="44"/>
      <c r="H11" s="46"/>
      <c r="I11" s="70"/>
    </row>
    <row r="12" spans="1:16" x14ac:dyDescent="0.3">
      <c r="A12" s="39" t="s">
        <v>288</v>
      </c>
      <c r="B12" s="44">
        <v>91.19</v>
      </c>
      <c r="C12" s="45" t="s">
        <v>289</v>
      </c>
      <c r="D12" s="44">
        <v>91.19</v>
      </c>
      <c r="E12" s="45"/>
      <c r="F12" s="44"/>
      <c r="G12" s="44"/>
      <c r="H12" s="46"/>
      <c r="I12" s="70"/>
    </row>
    <row r="13" spans="1:16" x14ac:dyDescent="0.3">
      <c r="A13" s="39" t="s">
        <v>290</v>
      </c>
      <c r="B13" s="44">
        <v>54.22</v>
      </c>
      <c r="C13" s="45" t="s">
        <v>277</v>
      </c>
      <c r="D13" s="44">
        <v>16.440000000000001</v>
      </c>
      <c r="E13" s="45"/>
      <c r="F13" s="44">
        <v>18.89</v>
      </c>
      <c r="G13" s="44">
        <v>18.89</v>
      </c>
      <c r="H13" s="46"/>
      <c r="I13" s="70"/>
    </row>
    <row r="14" spans="1:16" x14ac:dyDescent="0.3">
      <c r="A14" s="39"/>
      <c r="B14" s="44"/>
      <c r="C14" s="45"/>
      <c r="D14" s="44"/>
      <c r="E14" s="45"/>
      <c r="F14" s="44"/>
      <c r="G14" s="44"/>
      <c r="H14" s="46"/>
      <c r="I14" s="70">
        <f>SUM(B5:B13)</f>
        <v>996.1400000000001</v>
      </c>
      <c r="J14">
        <v>54.22</v>
      </c>
      <c r="K14">
        <v>941.92</v>
      </c>
      <c r="L14" s="70">
        <f>I14-J14</f>
        <v>941.92000000000007</v>
      </c>
    </row>
    <row r="15" spans="1:16" x14ac:dyDescent="0.3">
      <c r="A15" s="154" t="s">
        <v>13</v>
      </c>
      <c r="B15" s="155"/>
      <c r="C15" s="155"/>
      <c r="D15" s="155"/>
      <c r="E15" s="155"/>
      <c r="F15" s="155"/>
      <c r="G15" s="155"/>
      <c r="H15" s="156"/>
      <c r="I15" s="70"/>
    </row>
    <row r="16" spans="1:16" x14ac:dyDescent="0.3">
      <c r="A16" s="39" t="s">
        <v>238</v>
      </c>
      <c r="B16" s="44">
        <v>81.239999999999995</v>
      </c>
      <c r="C16" s="45"/>
      <c r="D16" s="44">
        <v>81.239999999999995</v>
      </c>
      <c r="E16" s="45"/>
      <c r="F16" s="47"/>
      <c r="G16" s="44"/>
      <c r="H16" s="48"/>
      <c r="I16" s="70"/>
    </row>
    <row r="17" spans="1:14" x14ac:dyDescent="0.3">
      <c r="A17" s="39" t="s">
        <v>291</v>
      </c>
      <c r="B17" s="44">
        <v>89.89</v>
      </c>
      <c r="C17" s="45"/>
      <c r="D17" s="44">
        <v>89.89</v>
      </c>
      <c r="E17" s="45"/>
      <c r="F17" s="47"/>
      <c r="G17" s="44"/>
      <c r="H17" s="48"/>
      <c r="I17" s="70"/>
    </row>
    <row r="18" spans="1:14" x14ac:dyDescent="0.3">
      <c r="A18" s="39" t="s">
        <v>292</v>
      </c>
      <c r="B18" s="44">
        <v>199.9</v>
      </c>
      <c r="C18" s="45"/>
      <c r="D18" s="44">
        <v>199.9</v>
      </c>
      <c r="E18" s="45"/>
      <c r="F18" s="47"/>
      <c r="G18" s="44"/>
      <c r="H18" s="48"/>
      <c r="I18" s="70"/>
    </row>
    <row r="19" spans="1:14" x14ac:dyDescent="0.3">
      <c r="A19" s="39" t="s">
        <v>292</v>
      </c>
      <c r="B19" s="44">
        <v>139.9</v>
      </c>
      <c r="C19" s="45"/>
      <c r="D19" s="44"/>
      <c r="E19" s="45"/>
      <c r="F19" s="47"/>
      <c r="G19" s="44">
        <v>139.9</v>
      </c>
      <c r="H19" s="48"/>
      <c r="I19" s="70"/>
    </row>
    <row r="20" spans="1:14" x14ac:dyDescent="0.3">
      <c r="A20" s="39" t="s">
        <v>238</v>
      </c>
      <c r="B20" s="44">
        <v>96.46</v>
      </c>
      <c r="C20" s="45"/>
      <c r="D20" s="44">
        <v>94.96</v>
      </c>
      <c r="E20" s="45"/>
      <c r="F20" s="47"/>
      <c r="G20" s="44"/>
      <c r="H20" s="48"/>
      <c r="I20" s="70"/>
    </row>
    <row r="21" spans="1:14" x14ac:dyDescent="0.3">
      <c r="A21" s="39" t="s">
        <v>293</v>
      </c>
      <c r="B21" s="44">
        <v>85.58</v>
      </c>
      <c r="C21" s="45"/>
      <c r="D21" s="44">
        <v>85.58</v>
      </c>
      <c r="E21" s="45"/>
      <c r="F21" s="47"/>
      <c r="G21" s="44"/>
      <c r="H21" s="48"/>
      <c r="I21" s="70"/>
    </row>
    <row r="22" spans="1:14" x14ac:dyDescent="0.3">
      <c r="A22" s="39" t="s">
        <v>238</v>
      </c>
      <c r="B22" s="44">
        <v>73.819999999999993</v>
      </c>
      <c r="C22" s="45"/>
      <c r="D22" s="44">
        <v>73.819999999999993</v>
      </c>
      <c r="E22" s="45"/>
      <c r="F22" s="47"/>
      <c r="G22" s="44"/>
      <c r="H22" s="48"/>
      <c r="I22" s="70"/>
    </row>
    <row r="23" spans="1:14" x14ac:dyDescent="0.3">
      <c r="A23" s="39" t="s">
        <v>195</v>
      </c>
      <c r="B23" s="44">
        <v>74.8</v>
      </c>
      <c r="C23" s="45"/>
      <c r="D23" s="44">
        <v>74.8</v>
      </c>
      <c r="E23" s="45"/>
      <c r="F23" s="47"/>
      <c r="G23" s="44"/>
      <c r="H23" s="48"/>
      <c r="I23" s="70"/>
    </row>
    <row r="24" spans="1:14" x14ac:dyDescent="0.3">
      <c r="A24" s="39" t="s">
        <v>294</v>
      </c>
      <c r="B24" s="44">
        <v>155.38</v>
      </c>
      <c r="C24" s="45"/>
      <c r="D24" s="44">
        <v>155.38</v>
      </c>
      <c r="E24" s="45"/>
      <c r="F24" s="47"/>
      <c r="G24" s="44"/>
      <c r="H24" s="48"/>
      <c r="I24" s="70"/>
    </row>
    <row r="25" spans="1:14" x14ac:dyDescent="0.3">
      <c r="A25" s="39" t="s">
        <v>49</v>
      </c>
      <c r="B25" s="44">
        <v>38.799999999999997</v>
      </c>
      <c r="C25" s="45"/>
      <c r="D25" s="44">
        <v>38.799999999999997</v>
      </c>
      <c r="E25" s="45"/>
      <c r="F25" s="47"/>
      <c r="G25" s="44"/>
      <c r="H25" s="48"/>
      <c r="I25" s="70"/>
    </row>
    <row r="26" spans="1:14" x14ac:dyDescent="0.3">
      <c r="A26" s="39" t="s">
        <v>3</v>
      </c>
      <c r="B26" s="44">
        <v>69.5</v>
      </c>
      <c r="C26" s="45"/>
      <c r="D26" s="44">
        <v>69.5</v>
      </c>
      <c r="E26" s="45"/>
      <c r="F26" s="47"/>
      <c r="G26" s="44"/>
      <c r="H26" s="48"/>
      <c r="I26" s="70"/>
      <c r="N26" t="s">
        <v>180</v>
      </c>
    </row>
    <row r="27" spans="1:14" x14ac:dyDescent="0.3">
      <c r="A27" s="39" t="s">
        <v>262</v>
      </c>
      <c r="B27" s="44">
        <v>57.99</v>
      </c>
      <c r="C27" s="49" t="s">
        <v>216</v>
      </c>
      <c r="D27" s="44">
        <v>58</v>
      </c>
      <c r="E27" s="45"/>
      <c r="F27" s="47"/>
      <c r="G27" s="44"/>
      <c r="H27" s="50"/>
      <c r="I27" s="70"/>
      <c r="N27" t="s">
        <v>181</v>
      </c>
    </row>
    <row r="28" spans="1:14" x14ac:dyDescent="0.3">
      <c r="A28" s="39" t="s">
        <v>263</v>
      </c>
      <c r="B28" s="44">
        <v>34.93</v>
      </c>
      <c r="C28" s="49" t="s">
        <v>51</v>
      </c>
      <c r="D28" s="44">
        <v>34.94</v>
      </c>
      <c r="E28" s="45"/>
      <c r="F28" s="47"/>
      <c r="G28" s="44"/>
      <c r="H28" s="50"/>
      <c r="I28" s="70"/>
      <c r="N28" t="s">
        <v>182</v>
      </c>
    </row>
    <row r="29" spans="1:14" x14ac:dyDescent="0.3">
      <c r="A29" s="39" t="s">
        <v>265</v>
      </c>
      <c r="B29" s="44">
        <v>69.31</v>
      </c>
      <c r="C29" s="49" t="s">
        <v>216</v>
      </c>
      <c r="D29" s="44">
        <v>69.319999999999993</v>
      </c>
      <c r="E29" s="45"/>
      <c r="F29" s="47">
        <v>57</v>
      </c>
      <c r="G29" s="44"/>
      <c r="H29" s="50"/>
      <c r="I29" s="70"/>
    </row>
    <row r="30" spans="1:14" x14ac:dyDescent="0.3">
      <c r="A30" s="39" t="s">
        <v>266</v>
      </c>
      <c r="B30" s="44">
        <v>52.33</v>
      </c>
      <c r="C30" s="49" t="s">
        <v>51</v>
      </c>
      <c r="D30" s="44">
        <v>52.34</v>
      </c>
      <c r="E30" s="45"/>
      <c r="F30" s="47"/>
      <c r="G30" s="44"/>
      <c r="H30" s="50"/>
      <c r="I30" s="91">
        <f>SUM(B16:B30)</f>
        <v>1319.83</v>
      </c>
      <c r="K30">
        <v>908.47</v>
      </c>
      <c r="L30">
        <v>15</v>
      </c>
    </row>
    <row r="31" spans="1:14" x14ac:dyDescent="0.3">
      <c r="A31" s="154" t="s">
        <v>19</v>
      </c>
      <c r="B31" s="155"/>
      <c r="C31" s="155"/>
      <c r="D31" s="155"/>
      <c r="E31" s="155"/>
      <c r="F31" s="155"/>
      <c r="G31" s="155"/>
      <c r="H31" s="156"/>
      <c r="I31" s="70"/>
    </row>
    <row r="32" spans="1:14" x14ac:dyDescent="0.3">
      <c r="A32" s="40" t="s">
        <v>115</v>
      </c>
      <c r="B32" s="44">
        <v>98.11</v>
      </c>
      <c r="C32" s="45" t="s">
        <v>200</v>
      </c>
      <c r="D32" s="44">
        <v>49.01</v>
      </c>
      <c r="E32" s="45"/>
      <c r="F32" s="44">
        <v>49.1</v>
      </c>
      <c r="G32" s="44"/>
      <c r="H32" s="48">
        <v>45231</v>
      </c>
      <c r="I32" s="91">
        <f>SUM(B32:B32)</f>
        <v>98.11</v>
      </c>
    </row>
    <row r="33" spans="1:9" x14ac:dyDescent="0.3">
      <c r="A33" s="154" t="s">
        <v>24</v>
      </c>
      <c r="B33" s="155"/>
      <c r="C33" s="155"/>
      <c r="D33" s="155"/>
      <c r="E33" s="155"/>
      <c r="F33" s="155"/>
      <c r="G33" s="155"/>
      <c r="H33" s="156"/>
      <c r="I33" s="70"/>
    </row>
    <row r="34" spans="1:9" x14ac:dyDescent="0.3">
      <c r="A34" s="40" t="s">
        <v>24</v>
      </c>
      <c r="B34" s="44">
        <v>379.65</v>
      </c>
      <c r="C34" s="45"/>
      <c r="D34" s="44">
        <v>379.65</v>
      </c>
      <c r="E34" s="45"/>
      <c r="F34" s="47"/>
      <c r="G34" s="44"/>
      <c r="H34" s="50"/>
      <c r="I34" s="91">
        <v>339.37</v>
      </c>
    </row>
    <row r="35" spans="1:9" x14ac:dyDescent="0.3">
      <c r="A35" s="154" t="s">
        <v>25</v>
      </c>
      <c r="B35" s="155"/>
      <c r="C35" s="155"/>
      <c r="D35" s="155"/>
      <c r="E35" s="155"/>
      <c r="F35" s="155"/>
      <c r="G35" s="155"/>
      <c r="H35" s="156"/>
      <c r="I35" s="70"/>
    </row>
    <row r="36" spans="1:9" x14ac:dyDescent="0.3">
      <c r="A36" s="39" t="s">
        <v>30</v>
      </c>
      <c r="B36" s="44"/>
      <c r="C36" s="49"/>
      <c r="D36" s="44"/>
      <c r="E36" s="45"/>
      <c r="F36" s="47"/>
      <c r="G36" s="44"/>
      <c r="H36" s="50"/>
      <c r="I36" s="91">
        <v>5.5</v>
      </c>
    </row>
    <row r="37" spans="1:9" x14ac:dyDescent="0.3">
      <c r="A37" s="154" t="s">
        <v>32</v>
      </c>
      <c r="B37" s="155"/>
      <c r="C37" s="155"/>
      <c r="D37" s="155"/>
      <c r="E37" s="155"/>
      <c r="F37" s="155"/>
      <c r="G37" s="155"/>
      <c r="H37" s="156"/>
      <c r="I37" s="70"/>
    </row>
    <row r="38" spans="1:9" x14ac:dyDescent="0.3">
      <c r="A38" s="40" t="s">
        <v>33</v>
      </c>
      <c r="B38" s="44"/>
      <c r="C38" s="45"/>
      <c r="D38" s="44"/>
      <c r="E38" s="45"/>
      <c r="F38" s="47"/>
      <c r="G38" s="44"/>
      <c r="H38" s="50"/>
      <c r="I38" s="92"/>
    </row>
    <row r="39" spans="1:9" x14ac:dyDescent="0.3">
      <c r="A39" s="40" t="s">
        <v>191</v>
      </c>
      <c r="B39" s="44"/>
      <c r="C39" s="45"/>
      <c r="D39" s="44"/>
      <c r="E39" s="45"/>
      <c r="F39" s="47"/>
      <c r="G39" s="44"/>
      <c r="H39" s="48">
        <v>45139</v>
      </c>
      <c r="I39" s="93">
        <f>SUM(B38:B39)</f>
        <v>0</v>
      </c>
    </row>
    <row r="40" spans="1:9" x14ac:dyDescent="0.3">
      <c r="A40" s="167" t="s">
        <v>295</v>
      </c>
      <c r="B40" s="167"/>
      <c r="C40" s="167"/>
      <c r="D40" s="167"/>
      <c r="E40" s="167"/>
      <c r="F40" s="167"/>
      <c r="G40" s="167"/>
      <c r="H40" s="167"/>
      <c r="I40" s="93"/>
    </row>
    <row r="41" spans="1:9" x14ac:dyDescent="0.3">
      <c r="A41" s="40" t="s">
        <v>296</v>
      </c>
      <c r="B41" s="44">
        <v>867.55</v>
      </c>
      <c r="C41" s="45"/>
      <c r="D41" s="44">
        <v>289.18</v>
      </c>
      <c r="E41" s="45"/>
      <c r="F41" s="44">
        <v>289.18</v>
      </c>
      <c r="G41" s="44">
        <v>289.18</v>
      </c>
      <c r="H41" s="48"/>
      <c r="I41" s="93"/>
    </row>
    <row r="42" spans="1:9" x14ac:dyDescent="0.3">
      <c r="A42" s="58" t="s">
        <v>76</v>
      </c>
      <c r="B42" s="54">
        <f>SUM(B5:B41)</f>
        <v>3661.2799999999997</v>
      </c>
      <c r="C42" s="52"/>
      <c r="D42" s="54">
        <f>SUM(D5:D41)</f>
        <v>2555.3799999999997</v>
      </c>
      <c r="E42" s="52"/>
      <c r="F42" s="54">
        <f>SUM(F5:F41)</f>
        <v>713.53</v>
      </c>
      <c r="G42" s="54">
        <f>SUM(G5:G41)</f>
        <v>447.97</v>
      </c>
      <c r="H42" s="53"/>
      <c r="I42" s="94"/>
    </row>
    <row r="43" spans="1:9" ht="16.2" x14ac:dyDescent="0.45">
      <c r="B43" s="55" t="s">
        <v>77</v>
      </c>
      <c r="C43" s="56"/>
      <c r="D43" s="55" t="s">
        <v>60</v>
      </c>
      <c r="E43" s="56"/>
      <c r="F43" s="55" t="s">
        <v>61</v>
      </c>
      <c r="G43" s="55" t="s">
        <v>62</v>
      </c>
      <c r="H43" s="42"/>
    </row>
    <row r="44" spans="1:9" x14ac:dyDescent="0.3">
      <c r="F44" s="41">
        <f>F42-F41</f>
        <v>424.34999999999997</v>
      </c>
      <c r="G44" s="41">
        <f>G42-G41</f>
        <v>158.79000000000002</v>
      </c>
    </row>
  </sheetData>
  <mergeCells count="8">
    <mergeCell ref="A40:H40"/>
    <mergeCell ref="A37:H37"/>
    <mergeCell ref="A2:H2"/>
    <mergeCell ref="A4:H4"/>
    <mergeCell ref="A15:H15"/>
    <mergeCell ref="A31:H31"/>
    <mergeCell ref="A33:H33"/>
    <mergeCell ref="A35:H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2124-37FF-40A2-A936-9766599F2FFF}">
  <dimension ref="A2:O42"/>
  <sheetViews>
    <sheetView topLeftCell="A16" workbookViewId="0">
      <selection activeCell="R28" sqref="R28"/>
    </sheetView>
  </sheetViews>
  <sheetFormatPr defaultRowHeight="14.4" x14ac:dyDescent="0.3"/>
  <cols>
    <col min="1" max="1" width="18.44140625" bestFit="1" customWidth="1"/>
    <col min="2" max="2" width="14" bestFit="1" customWidth="1"/>
    <col min="4" max="4" width="12.6640625" bestFit="1" customWidth="1"/>
    <col min="6" max="6" width="12.6640625" bestFit="1" customWidth="1"/>
    <col min="7" max="7" width="11.109375" bestFit="1" customWidth="1"/>
    <col min="8" max="8" width="10.5546875" bestFit="1" customWidth="1"/>
    <col min="9" max="9" width="10.6640625" bestFit="1" customWidth="1"/>
    <col min="11" max="11" width="11.88671875" bestFit="1" customWidth="1"/>
    <col min="13" max="13" width="11.88671875" bestFit="1" customWidth="1"/>
    <col min="14" max="14" width="9.6640625" bestFit="1" customWidth="1"/>
    <col min="15" max="15" width="10.44140625" bestFit="1" customWidth="1"/>
  </cols>
  <sheetData>
    <row r="2" spans="1:9" ht="18" x14ac:dyDescent="0.35">
      <c r="A2" s="165" t="s">
        <v>297</v>
      </c>
      <c r="B2" s="165"/>
      <c r="C2" s="165"/>
      <c r="D2" s="165"/>
      <c r="E2" s="165"/>
      <c r="F2" s="165"/>
      <c r="G2" s="165"/>
      <c r="H2" s="165"/>
    </row>
    <row r="3" spans="1:9" x14ac:dyDescent="0.3">
      <c r="F3" t="s">
        <v>61</v>
      </c>
      <c r="G3" t="s">
        <v>281</v>
      </c>
    </row>
    <row r="4" spans="1:9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9" x14ac:dyDescent="0.3">
      <c r="A5" s="39" t="s">
        <v>258</v>
      </c>
      <c r="B5" s="44">
        <v>196.22</v>
      </c>
      <c r="C5" s="45" t="s">
        <v>113</v>
      </c>
      <c r="D5" s="44">
        <v>130.86000000000001</v>
      </c>
      <c r="E5" s="45"/>
      <c r="F5" s="44">
        <v>65.36</v>
      </c>
      <c r="G5" s="44"/>
      <c r="H5" s="46"/>
      <c r="I5" s="70"/>
    </row>
    <row r="6" spans="1:9" x14ac:dyDescent="0.3">
      <c r="A6" s="39" t="s">
        <v>195</v>
      </c>
      <c r="B6" s="44">
        <v>399.45</v>
      </c>
      <c r="C6" s="45"/>
      <c r="D6" s="44"/>
      <c r="E6" s="45"/>
      <c r="F6" s="44">
        <v>399.45</v>
      </c>
      <c r="G6" s="44"/>
      <c r="H6" s="46"/>
      <c r="I6" s="70"/>
    </row>
    <row r="7" spans="1:9" x14ac:dyDescent="0.3">
      <c r="A7" s="39" t="s">
        <v>25</v>
      </c>
      <c r="B7" s="44">
        <v>62.35</v>
      </c>
      <c r="C7" s="45"/>
      <c r="D7" s="44"/>
      <c r="E7" s="45"/>
      <c r="F7" s="44">
        <v>62.35</v>
      </c>
      <c r="G7" s="44"/>
      <c r="H7" s="46"/>
      <c r="I7" s="70"/>
    </row>
    <row r="8" spans="1:9" x14ac:dyDescent="0.3">
      <c r="A8" s="39" t="s">
        <v>298</v>
      </c>
      <c r="B8" s="44">
        <v>178.75</v>
      </c>
      <c r="C8" s="45" t="s">
        <v>135</v>
      </c>
      <c r="D8" s="44">
        <v>108</v>
      </c>
      <c r="E8" s="45"/>
      <c r="F8" s="44">
        <v>70.75</v>
      </c>
      <c r="G8" s="44"/>
      <c r="H8" s="46" t="s">
        <v>299</v>
      </c>
      <c r="I8" s="70"/>
    </row>
    <row r="9" spans="1:9" x14ac:dyDescent="0.3">
      <c r="A9" s="39" t="s">
        <v>11</v>
      </c>
      <c r="B9" s="44">
        <v>143.44999999999999</v>
      </c>
      <c r="C9" s="45" t="s">
        <v>135</v>
      </c>
      <c r="D9" s="44">
        <v>71.73</v>
      </c>
      <c r="E9" s="45"/>
      <c r="F9" s="44">
        <v>71.72</v>
      </c>
      <c r="G9" s="44"/>
      <c r="H9" s="46" t="s">
        <v>300</v>
      </c>
      <c r="I9" s="70"/>
    </row>
    <row r="10" spans="1:9" x14ac:dyDescent="0.3">
      <c r="A10" s="39" t="s">
        <v>301</v>
      </c>
      <c r="B10" s="44">
        <v>121.61</v>
      </c>
      <c r="C10" s="45" t="s">
        <v>12</v>
      </c>
      <c r="D10" s="44">
        <v>60.81</v>
      </c>
      <c r="E10" s="45"/>
      <c r="F10" s="44">
        <v>60.8</v>
      </c>
      <c r="G10" s="44"/>
      <c r="H10" s="46" t="s">
        <v>302</v>
      </c>
      <c r="I10" s="70"/>
    </row>
    <row r="11" spans="1:9" x14ac:dyDescent="0.3">
      <c r="A11" s="39" t="s">
        <v>303</v>
      </c>
      <c r="B11" s="44">
        <v>59.85</v>
      </c>
      <c r="C11" s="45"/>
      <c r="D11" s="44">
        <v>59.85</v>
      </c>
      <c r="E11" s="45"/>
      <c r="F11" s="44"/>
      <c r="G11" s="44"/>
      <c r="H11" s="46"/>
      <c r="I11" s="70"/>
    </row>
    <row r="12" spans="1:9" x14ac:dyDescent="0.3">
      <c r="A12" s="39" t="s">
        <v>126</v>
      </c>
      <c r="B12" s="44">
        <v>79.8</v>
      </c>
      <c r="C12" s="45"/>
      <c r="D12" s="44"/>
      <c r="E12" s="45"/>
      <c r="F12" s="44">
        <v>79.8</v>
      </c>
      <c r="G12" s="44"/>
      <c r="H12" s="46"/>
      <c r="I12" s="70"/>
    </row>
    <row r="13" spans="1:9" x14ac:dyDescent="0.3">
      <c r="A13" s="39" t="s">
        <v>283</v>
      </c>
      <c r="B13" s="44">
        <v>98.89</v>
      </c>
      <c r="C13" s="45" t="s">
        <v>43</v>
      </c>
      <c r="D13" s="44">
        <v>98.89</v>
      </c>
      <c r="E13" s="45"/>
      <c r="F13" s="44"/>
      <c r="G13" s="44"/>
      <c r="H13" s="46"/>
      <c r="I13" s="70"/>
    </row>
    <row r="14" spans="1:9" x14ac:dyDescent="0.3">
      <c r="A14" s="39" t="s">
        <v>283</v>
      </c>
      <c r="B14" s="44">
        <v>143.93</v>
      </c>
      <c r="C14" s="45" t="s">
        <v>75</v>
      </c>
      <c r="D14" s="44"/>
      <c r="E14" s="45"/>
      <c r="F14" s="44">
        <v>143.93</v>
      </c>
      <c r="G14" s="44"/>
      <c r="H14" s="46"/>
      <c r="I14" s="70"/>
    </row>
    <row r="15" spans="1:9" x14ac:dyDescent="0.3">
      <c r="A15" s="39" t="s">
        <v>285</v>
      </c>
      <c r="B15" s="44">
        <v>61.99</v>
      </c>
      <c r="C15" s="45" t="s">
        <v>51</v>
      </c>
      <c r="D15" s="44">
        <v>61.99</v>
      </c>
      <c r="E15" s="45"/>
      <c r="F15" s="44"/>
      <c r="G15" s="44"/>
      <c r="H15" s="46"/>
      <c r="I15" s="70"/>
    </row>
    <row r="16" spans="1:9" x14ac:dyDescent="0.3">
      <c r="A16" s="39" t="s">
        <v>286</v>
      </c>
      <c r="B16" s="44">
        <v>69.97</v>
      </c>
      <c r="C16" s="45"/>
      <c r="D16" s="44">
        <v>69.97</v>
      </c>
      <c r="E16" s="45"/>
      <c r="F16" s="44"/>
      <c r="G16" s="44"/>
      <c r="H16" s="46"/>
      <c r="I16" s="70"/>
    </row>
    <row r="17" spans="1:13" x14ac:dyDescent="0.3">
      <c r="A17" s="39" t="s">
        <v>304</v>
      </c>
      <c r="B17" s="44">
        <v>91.19</v>
      </c>
      <c r="C17" s="45"/>
      <c r="D17" s="44">
        <v>91.19</v>
      </c>
      <c r="E17" s="45"/>
      <c r="F17" s="44"/>
      <c r="G17" s="44"/>
      <c r="H17" s="46"/>
      <c r="I17" s="70"/>
    </row>
    <row r="18" spans="1:13" x14ac:dyDescent="0.3">
      <c r="A18" s="39" t="s">
        <v>287</v>
      </c>
      <c r="B18" s="44">
        <v>89.99</v>
      </c>
      <c r="C18" s="45" t="s">
        <v>51</v>
      </c>
      <c r="D18" s="44"/>
      <c r="E18" s="45"/>
      <c r="F18" s="44">
        <v>89.99</v>
      </c>
      <c r="G18" s="44"/>
      <c r="H18" s="46"/>
      <c r="I18" s="91">
        <f>SUM(B4:B18)</f>
        <v>1797.44</v>
      </c>
      <c r="K18" s="115">
        <f>SUM(D5:D18)</f>
        <v>753.29000000000019</v>
      </c>
      <c r="M18" s="116">
        <f>SUM(F5:F18)</f>
        <v>1044.1499999999999</v>
      </c>
    </row>
    <row r="19" spans="1:13" x14ac:dyDescent="0.3">
      <c r="A19" s="154" t="s">
        <v>13</v>
      </c>
      <c r="B19" s="155"/>
      <c r="C19" s="155"/>
      <c r="D19" s="155"/>
      <c r="E19" s="155"/>
      <c r="F19" s="155"/>
      <c r="G19" s="155"/>
      <c r="H19" s="156"/>
      <c r="I19" s="70"/>
    </row>
    <row r="20" spans="1:13" x14ac:dyDescent="0.3">
      <c r="A20" s="39" t="s">
        <v>292</v>
      </c>
      <c r="B20" s="44">
        <v>199.9</v>
      </c>
      <c r="C20" s="49"/>
      <c r="D20" s="44">
        <v>199.9</v>
      </c>
      <c r="E20" s="45"/>
      <c r="F20" s="47"/>
      <c r="G20" s="44"/>
      <c r="H20" s="50"/>
      <c r="I20" s="70"/>
    </row>
    <row r="21" spans="1:13" x14ac:dyDescent="0.3">
      <c r="A21" s="39" t="s">
        <v>305</v>
      </c>
      <c r="B21" s="44">
        <v>139.9</v>
      </c>
      <c r="C21" s="49"/>
      <c r="D21" s="44"/>
      <c r="E21" s="45"/>
      <c r="F21" s="47"/>
      <c r="G21" s="44">
        <v>139.9</v>
      </c>
      <c r="H21" s="50"/>
      <c r="I21" s="70"/>
    </row>
    <row r="22" spans="1:13" x14ac:dyDescent="0.3">
      <c r="A22" s="39" t="s">
        <v>265</v>
      </c>
      <c r="B22" s="44">
        <v>69.31</v>
      </c>
      <c r="C22" s="49" t="s">
        <v>269</v>
      </c>
      <c r="D22" s="44">
        <v>34.659999999999997</v>
      </c>
      <c r="E22" s="45"/>
      <c r="F22" s="47">
        <v>34.65</v>
      </c>
      <c r="G22" s="44"/>
      <c r="H22" s="50"/>
      <c r="I22" s="70"/>
    </row>
    <row r="23" spans="1:13" x14ac:dyDescent="0.3">
      <c r="A23" s="39" t="s">
        <v>285</v>
      </c>
      <c r="B23" s="44">
        <v>68.989999999999995</v>
      </c>
      <c r="C23" s="49" t="s">
        <v>135</v>
      </c>
      <c r="D23" s="44">
        <v>68.989999999999995</v>
      </c>
      <c r="E23" s="45"/>
      <c r="F23" s="47"/>
      <c r="G23" s="44"/>
      <c r="H23" s="50"/>
      <c r="I23" s="70"/>
    </row>
    <row r="24" spans="1:13" x14ac:dyDescent="0.3">
      <c r="A24" s="39" t="s">
        <v>203</v>
      </c>
      <c r="B24" s="44">
        <v>54.49</v>
      </c>
      <c r="C24" s="49" t="s">
        <v>12</v>
      </c>
      <c r="D24" s="44">
        <v>54.49</v>
      </c>
      <c r="E24" s="45"/>
      <c r="F24" s="47"/>
      <c r="G24" s="44"/>
      <c r="H24" s="50"/>
      <c r="I24" s="70"/>
    </row>
    <row r="25" spans="1:13" x14ac:dyDescent="0.3">
      <c r="A25" s="39" t="s">
        <v>306</v>
      </c>
      <c r="B25" s="44">
        <v>6.08</v>
      </c>
      <c r="C25" s="49"/>
      <c r="D25" s="44">
        <v>6.08</v>
      </c>
      <c r="E25" s="45"/>
      <c r="F25" s="47"/>
      <c r="G25" s="44"/>
      <c r="H25" s="50"/>
      <c r="I25" s="70"/>
    </row>
    <row r="26" spans="1:13" x14ac:dyDescent="0.3">
      <c r="A26" s="39" t="s">
        <v>307</v>
      </c>
      <c r="B26" s="44">
        <v>38.799999999999997</v>
      </c>
      <c r="C26" s="49"/>
      <c r="D26" s="44">
        <v>38.799999999999997</v>
      </c>
      <c r="E26" s="45"/>
      <c r="F26" s="47"/>
      <c r="G26" s="44"/>
      <c r="H26" s="50"/>
      <c r="I26" s="70"/>
    </row>
    <row r="27" spans="1:13" x14ac:dyDescent="0.3">
      <c r="A27" s="39" t="s">
        <v>308</v>
      </c>
      <c r="B27" s="44">
        <v>21.84</v>
      </c>
      <c r="C27" s="49"/>
      <c r="D27" s="44">
        <v>21.84</v>
      </c>
      <c r="E27" s="45"/>
      <c r="F27" s="47"/>
      <c r="G27" s="44"/>
      <c r="H27" s="50"/>
      <c r="I27" s="70"/>
    </row>
    <row r="28" spans="1:13" x14ac:dyDescent="0.3">
      <c r="A28" s="39" t="s">
        <v>309</v>
      </c>
      <c r="B28" s="44">
        <v>60</v>
      </c>
      <c r="C28" s="49" t="s">
        <v>135</v>
      </c>
      <c r="D28" s="44">
        <v>60</v>
      </c>
      <c r="E28" s="45"/>
      <c r="F28" s="47"/>
      <c r="G28" s="44"/>
      <c r="H28" s="50"/>
      <c r="I28" s="70"/>
    </row>
    <row r="29" spans="1:13" x14ac:dyDescent="0.3">
      <c r="A29" s="39" t="s">
        <v>301</v>
      </c>
      <c r="B29" s="44">
        <v>199.85</v>
      </c>
      <c r="C29" s="49" t="s">
        <v>138</v>
      </c>
      <c r="D29" s="44">
        <v>100</v>
      </c>
      <c r="E29" s="45"/>
      <c r="F29" s="47">
        <v>99.85</v>
      </c>
      <c r="G29" s="44"/>
      <c r="H29" s="50"/>
      <c r="I29" s="70"/>
    </row>
    <row r="30" spans="1:13" x14ac:dyDescent="0.3">
      <c r="A30" s="39" t="s">
        <v>310</v>
      </c>
      <c r="B30" s="44">
        <v>34</v>
      </c>
      <c r="C30" s="49"/>
      <c r="D30" s="44">
        <v>34</v>
      </c>
      <c r="E30" s="45"/>
      <c r="F30" s="47"/>
      <c r="G30" s="44"/>
      <c r="H30" s="50"/>
      <c r="I30" s="70"/>
    </row>
    <row r="31" spans="1:13" x14ac:dyDescent="0.3">
      <c r="A31" s="39" t="s">
        <v>311</v>
      </c>
      <c r="B31" s="44">
        <v>67.260000000000005</v>
      </c>
      <c r="C31" s="49"/>
      <c r="D31" s="44">
        <v>67.260000000000005</v>
      </c>
      <c r="E31" s="45"/>
      <c r="F31" s="47"/>
      <c r="G31" s="44"/>
      <c r="H31" s="50"/>
      <c r="I31" s="70"/>
    </row>
    <row r="32" spans="1:13" x14ac:dyDescent="0.3">
      <c r="A32" s="39" t="s">
        <v>312</v>
      </c>
      <c r="B32" s="44">
        <v>119.98</v>
      </c>
      <c r="C32" s="49"/>
      <c r="D32" s="44">
        <v>119.98</v>
      </c>
      <c r="E32" s="45"/>
      <c r="F32" s="47"/>
      <c r="G32" s="44"/>
      <c r="H32" s="50"/>
      <c r="I32" s="70"/>
    </row>
    <row r="33" spans="1:15" x14ac:dyDescent="0.3">
      <c r="A33" s="39" t="s">
        <v>262</v>
      </c>
      <c r="B33" s="44">
        <v>57.99</v>
      </c>
      <c r="C33" s="49" t="s">
        <v>269</v>
      </c>
      <c r="D33" s="44">
        <v>57.99</v>
      </c>
      <c r="E33" s="45"/>
      <c r="F33" s="47"/>
      <c r="G33" s="44"/>
      <c r="H33" s="50"/>
      <c r="I33" s="91">
        <f>SUM(B20:B33)</f>
        <v>1138.3900000000001</v>
      </c>
      <c r="K33" s="117">
        <f>SUM(D20:D33)</f>
        <v>863.99</v>
      </c>
      <c r="M33" s="116">
        <f>SUM(F20:F33)</f>
        <v>134.5</v>
      </c>
      <c r="O33" s="121">
        <v>139.9</v>
      </c>
    </row>
    <row r="34" spans="1:15" x14ac:dyDescent="0.3">
      <c r="A34" s="154" t="s">
        <v>19</v>
      </c>
      <c r="B34" s="155"/>
      <c r="C34" s="155"/>
      <c r="D34" s="155"/>
      <c r="E34" s="155"/>
      <c r="F34" s="155"/>
      <c r="G34" s="155"/>
      <c r="H34" s="156"/>
      <c r="I34" s="70"/>
    </row>
    <row r="35" spans="1:15" x14ac:dyDescent="0.3">
      <c r="A35" s="40" t="s">
        <v>115</v>
      </c>
      <c r="B35" s="44">
        <v>98.03</v>
      </c>
      <c r="C35" s="45" t="s">
        <v>226</v>
      </c>
      <c r="D35" s="44">
        <v>49.01</v>
      </c>
      <c r="E35" s="45"/>
      <c r="F35" s="44">
        <v>49.02</v>
      </c>
      <c r="G35" s="44"/>
      <c r="H35" s="48">
        <v>45231</v>
      </c>
      <c r="I35" s="91">
        <f>SUM(D35:D35)</f>
        <v>49.01</v>
      </c>
      <c r="K35" s="119">
        <v>49.01</v>
      </c>
      <c r="M35" s="120">
        <v>49.02</v>
      </c>
    </row>
    <row r="36" spans="1:15" x14ac:dyDescent="0.3">
      <c r="A36" s="154" t="s">
        <v>24</v>
      </c>
      <c r="B36" s="155"/>
      <c r="C36" s="155"/>
      <c r="D36" s="155"/>
      <c r="E36" s="155"/>
      <c r="F36" s="155"/>
      <c r="G36" s="155"/>
      <c r="H36" s="156"/>
      <c r="I36" s="70"/>
    </row>
    <row r="37" spans="1:15" x14ac:dyDescent="0.3">
      <c r="A37" s="40" t="s">
        <v>24</v>
      </c>
      <c r="B37" s="44">
        <v>379.65</v>
      </c>
      <c r="C37" s="45"/>
      <c r="D37" s="44">
        <v>379.65</v>
      </c>
      <c r="E37" s="45"/>
      <c r="F37" s="47"/>
      <c r="G37" s="44"/>
      <c r="H37" s="50"/>
      <c r="I37" s="91">
        <v>379.65</v>
      </c>
    </row>
    <row r="38" spans="1:15" x14ac:dyDescent="0.3">
      <c r="A38" s="154" t="s">
        <v>25</v>
      </c>
      <c r="B38" s="155"/>
      <c r="C38" s="155"/>
      <c r="D38" s="155"/>
      <c r="E38" s="155"/>
      <c r="F38" s="155"/>
      <c r="G38" s="155"/>
      <c r="H38" s="156"/>
      <c r="I38" s="70"/>
    </row>
    <row r="39" spans="1:15" x14ac:dyDescent="0.3">
      <c r="A39" s="39" t="s">
        <v>30</v>
      </c>
      <c r="B39" s="44"/>
      <c r="C39" s="49"/>
      <c r="D39" s="44"/>
      <c r="E39" s="45"/>
      <c r="F39" s="47"/>
      <c r="G39" s="44"/>
      <c r="H39" s="50"/>
      <c r="I39" s="91"/>
    </row>
    <row r="40" spans="1:15" x14ac:dyDescent="0.3">
      <c r="A40" s="58" t="s">
        <v>76</v>
      </c>
      <c r="B40" s="54">
        <f>SUM(B5:B39)</f>
        <v>3413.51</v>
      </c>
      <c r="C40" s="52"/>
      <c r="D40" s="54">
        <f>SUM(D5:D39)</f>
        <v>2045.94</v>
      </c>
      <c r="E40" s="52"/>
      <c r="F40" s="54">
        <f>SUM(F5:F39)</f>
        <v>1227.6699999999998</v>
      </c>
      <c r="G40" s="54">
        <f>SUM(G5:G39)</f>
        <v>139.9</v>
      </c>
      <c r="H40" s="53"/>
      <c r="I40" s="70"/>
      <c r="K40" s="41"/>
    </row>
    <row r="41" spans="1:15" ht="16.2" x14ac:dyDescent="0.45">
      <c r="B41" s="55" t="s">
        <v>77</v>
      </c>
      <c r="C41" s="56"/>
      <c r="D41" s="55" t="s">
        <v>60</v>
      </c>
      <c r="E41" s="56"/>
      <c r="F41" s="55" t="s">
        <v>61</v>
      </c>
      <c r="G41" s="55" t="s">
        <v>62</v>
      </c>
      <c r="H41" s="42"/>
      <c r="N41" t="s">
        <v>311</v>
      </c>
      <c r="O41" s="121">
        <v>189.09</v>
      </c>
    </row>
    <row r="42" spans="1:15" x14ac:dyDescent="0.3">
      <c r="G42" s="118">
        <v>328.99</v>
      </c>
    </row>
  </sheetData>
  <mergeCells count="6">
    <mergeCell ref="A38:H38"/>
    <mergeCell ref="A2:H2"/>
    <mergeCell ref="A4:H4"/>
    <mergeCell ref="A19:H19"/>
    <mergeCell ref="A34:H34"/>
    <mergeCell ref="A36:H3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1977-50F4-44B6-AA17-F0D41BC8A3CB}">
  <dimension ref="A1:P48"/>
  <sheetViews>
    <sheetView workbookViewId="0"/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5" max="5" width="8.109375" bestFit="1" customWidth="1"/>
    <col min="6" max="6" width="12.6640625" bestFit="1" customWidth="1"/>
    <col min="7" max="7" width="11.109375" bestFit="1" customWidth="1"/>
    <col min="8" max="9" width="10.5546875" bestFit="1" customWidth="1"/>
    <col min="10" max="12" width="11.88671875" bestFit="1" customWidth="1"/>
    <col min="14" max="14" width="19.5546875" bestFit="1" customWidth="1"/>
    <col min="16" max="16" width="19.5546875" bestFit="1" customWidth="1"/>
  </cols>
  <sheetData>
    <row r="1" spans="1:16" x14ac:dyDescent="0.3">
      <c r="N1" t="s">
        <v>180</v>
      </c>
    </row>
    <row r="2" spans="1:16" ht="18" x14ac:dyDescent="0.35">
      <c r="A2" s="165" t="s">
        <v>313</v>
      </c>
      <c r="B2" s="165"/>
      <c r="C2" s="165"/>
      <c r="D2" s="165"/>
      <c r="E2" s="165"/>
      <c r="F2" s="165"/>
      <c r="G2" s="165"/>
      <c r="H2" s="165"/>
      <c r="L2" t="s">
        <v>314</v>
      </c>
      <c r="N2" t="s">
        <v>181</v>
      </c>
    </row>
    <row r="3" spans="1:16" x14ac:dyDescent="0.3">
      <c r="L3" s="125">
        <v>760.61</v>
      </c>
      <c r="N3" t="s">
        <v>182</v>
      </c>
    </row>
    <row r="4" spans="1:16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  <c r="L4" s="123">
        <v>2464.69</v>
      </c>
    </row>
    <row r="5" spans="1:16" x14ac:dyDescent="0.3">
      <c r="A5" s="39" t="s">
        <v>258</v>
      </c>
      <c r="B5" s="44">
        <v>196.22</v>
      </c>
      <c r="C5" s="45" t="s">
        <v>114</v>
      </c>
      <c r="D5" s="44">
        <v>130.79</v>
      </c>
      <c r="E5" s="45"/>
      <c r="F5" s="44">
        <v>65.430000000000007</v>
      </c>
      <c r="G5" s="44"/>
      <c r="H5" s="46" t="s">
        <v>299</v>
      </c>
      <c r="I5" s="70">
        <v>196.29</v>
      </c>
      <c r="K5" s="41">
        <v>588.87</v>
      </c>
    </row>
    <row r="6" spans="1:16" x14ac:dyDescent="0.3">
      <c r="A6" s="39" t="s">
        <v>298</v>
      </c>
      <c r="B6" s="44">
        <v>178.75</v>
      </c>
      <c r="C6" s="45" t="s">
        <v>136</v>
      </c>
      <c r="D6" s="44">
        <v>108</v>
      </c>
      <c r="E6" s="45" t="s">
        <v>261</v>
      </c>
      <c r="F6" s="44">
        <v>70.75</v>
      </c>
      <c r="G6" s="44"/>
      <c r="H6" s="46" t="s">
        <v>300</v>
      </c>
      <c r="I6" s="70">
        <v>178.05</v>
      </c>
      <c r="K6" s="41"/>
    </row>
    <row r="7" spans="1:16" x14ac:dyDescent="0.3">
      <c r="A7" s="39" t="s">
        <v>11</v>
      </c>
      <c r="B7" s="44">
        <v>143.44</v>
      </c>
      <c r="C7" s="45" t="s">
        <v>136</v>
      </c>
      <c r="D7" s="44">
        <v>71.72</v>
      </c>
      <c r="E7" s="45"/>
      <c r="F7" s="44">
        <v>71.72</v>
      </c>
      <c r="G7" s="44"/>
      <c r="H7" s="46" t="s">
        <v>302</v>
      </c>
      <c r="I7" s="70">
        <v>143.44999999999999</v>
      </c>
      <c r="K7" s="41"/>
    </row>
    <row r="8" spans="1:16" x14ac:dyDescent="0.3">
      <c r="A8" s="39" t="s">
        <v>283</v>
      </c>
      <c r="B8" s="44">
        <v>98.89</v>
      </c>
      <c r="C8" s="45" t="s">
        <v>44</v>
      </c>
      <c r="D8" s="44">
        <v>98.89</v>
      </c>
      <c r="E8" s="45"/>
      <c r="F8" s="44"/>
      <c r="G8" s="44"/>
      <c r="H8" s="46"/>
      <c r="I8" s="70">
        <v>98.89</v>
      </c>
      <c r="K8" s="41">
        <v>197.78</v>
      </c>
    </row>
    <row r="9" spans="1:16" x14ac:dyDescent="0.3">
      <c r="A9" s="39" t="s">
        <v>283</v>
      </c>
      <c r="B9" s="44">
        <v>143.93</v>
      </c>
      <c r="C9" s="45" t="s">
        <v>151</v>
      </c>
      <c r="D9" s="44"/>
      <c r="E9" s="45"/>
      <c r="F9" s="44">
        <v>143.93</v>
      </c>
      <c r="G9" s="44"/>
      <c r="H9" s="46"/>
      <c r="I9" s="70">
        <v>143.93</v>
      </c>
      <c r="K9" s="41">
        <v>431.79</v>
      </c>
    </row>
    <row r="10" spans="1:16" x14ac:dyDescent="0.3">
      <c r="A10" s="39" t="s">
        <v>301</v>
      </c>
      <c r="B10" s="44">
        <v>121.6</v>
      </c>
      <c r="C10" s="45" t="s">
        <v>40</v>
      </c>
      <c r="D10" s="44">
        <v>60.8</v>
      </c>
      <c r="E10" s="45"/>
      <c r="F10" s="44">
        <v>60.8</v>
      </c>
      <c r="G10" s="44"/>
      <c r="H10" s="46"/>
      <c r="I10" s="126">
        <f>SUM(I5:I9)</f>
        <v>760.6099999999999</v>
      </c>
      <c r="K10" s="41">
        <v>121.6</v>
      </c>
      <c r="L10">
        <v>1223.6400000000001</v>
      </c>
      <c r="M10">
        <v>2937.56</v>
      </c>
    </row>
    <row r="11" spans="1:16" x14ac:dyDescent="0.3">
      <c r="A11" s="39" t="s">
        <v>315</v>
      </c>
      <c r="B11" s="44">
        <v>105.75</v>
      </c>
      <c r="C11" s="45"/>
      <c r="D11" s="44">
        <v>105.75</v>
      </c>
      <c r="E11" s="45"/>
      <c r="F11" s="44"/>
      <c r="G11" s="44"/>
      <c r="H11" s="46"/>
      <c r="I11" s="70"/>
      <c r="K11" s="41"/>
    </row>
    <row r="12" spans="1:16" x14ac:dyDescent="0.3">
      <c r="A12" s="39" t="s">
        <v>286</v>
      </c>
      <c r="B12" s="44">
        <v>69.97</v>
      </c>
      <c r="C12" s="45" t="s">
        <v>100</v>
      </c>
      <c r="D12" s="44">
        <v>69.97</v>
      </c>
      <c r="E12" s="45"/>
      <c r="F12" s="44"/>
      <c r="G12" s="44"/>
      <c r="H12" s="46"/>
      <c r="I12" s="70"/>
      <c r="K12" s="41">
        <v>279.88</v>
      </c>
      <c r="P12" s="70">
        <f>M10-I26</f>
        <v>0</v>
      </c>
    </row>
    <row r="13" spans="1:16" x14ac:dyDescent="0.3">
      <c r="A13" s="39" t="s">
        <v>286</v>
      </c>
      <c r="B13" s="44">
        <v>87.49</v>
      </c>
      <c r="C13" s="45" t="s">
        <v>135</v>
      </c>
      <c r="D13" s="44">
        <v>87.49</v>
      </c>
      <c r="E13" s="45"/>
      <c r="F13" s="44"/>
      <c r="G13" s="44"/>
      <c r="H13" s="46"/>
      <c r="I13" s="70"/>
      <c r="K13" s="41"/>
    </row>
    <row r="14" spans="1:16" x14ac:dyDescent="0.3">
      <c r="A14" s="39" t="s">
        <v>46</v>
      </c>
      <c r="B14" s="44">
        <v>152.66</v>
      </c>
      <c r="C14" s="45" t="s">
        <v>12</v>
      </c>
      <c r="D14" s="44">
        <v>152.66</v>
      </c>
      <c r="E14" s="45"/>
      <c r="F14" s="44"/>
      <c r="G14" s="44"/>
      <c r="H14" s="46"/>
      <c r="I14" s="70"/>
      <c r="K14" s="41"/>
    </row>
    <row r="15" spans="1:16" x14ac:dyDescent="0.3">
      <c r="A15" s="39" t="s">
        <v>316</v>
      </c>
      <c r="B15" s="44">
        <v>222.26</v>
      </c>
      <c r="C15" s="45"/>
      <c r="D15" s="44">
        <v>222.26</v>
      </c>
      <c r="E15" s="45"/>
      <c r="F15" s="44"/>
      <c r="G15" s="44"/>
      <c r="H15" s="46"/>
      <c r="I15" s="70"/>
      <c r="K15" s="41"/>
    </row>
    <row r="16" spans="1:16" x14ac:dyDescent="0.3">
      <c r="A16" s="39" t="s">
        <v>301</v>
      </c>
      <c r="B16" s="44">
        <v>259.23</v>
      </c>
      <c r="C16" s="45" t="s">
        <v>12</v>
      </c>
      <c r="D16" s="44">
        <v>73.27</v>
      </c>
      <c r="E16" s="45"/>
      <c r="F16" s="44">
        <v>185.96</v>
      </c>
      <c r="G16" s="44"/>
      <c r="H16" s="46"/>
      <c r="I16" s="70"/>
      <c r="K16" s="41">
        <v>518.42999999999995</v>
      </c>
    </row>
    <row r="17" spans="1:16" x14ac:dyDescent="0.3">
      <c r="A17" s="39" t="s">
        <v>317</v>
      </c>
      <c r="B17" s="44">
        <v>110.55</v>
      </c>
      <c r="C17" s="45"/>
      <c r="D17" s="44">
        <v>110.55</v>
      </c>
      <c r="E17" s="45"/>
      <c r="F17" s="44"/>
      <c r="G17" s="44"/>
      <c r="H17" s="46"/>
      <c r="I17" s="70"/>
      <c r="K17" s="41"/>
    </row>
    <row r="18" spans="1:16" x14ac:dyDescent="0.3">
      <c r="A18" s="39" t="s">
        <v>318</v>
      </c>
      <c r="B18" s="44">
        <v>59.85</v>
      </c>
      <c r="C18" s="45" t="s">
        <v>135</v>
      </c>
      <c r="D18" s="44"/>
      <c r="E18" s="45"/>
      <c r="F18" s="44">
        <v>59.85</v>
      </c>
      <c r="G18" s="44"/>
      <c r="H18" s="46"/>
      <c r="I18" s="70"/>
      <c r="K18" s="41">
        <v>59.85</v>
      </c>
    </row>
    <row r="19" spans="1:16" x14ac:dyDescent="0.3">
      <c r="A19" s="39" t="s">
        <v>123</v>
      </c>
      <c r="B19" s="44">
        <v>27.19</v>
      </c>
      <c r="C19" s="45"/>
      <c r="D19" s="44">
        <v>27.19</v>
      </c>
      <c r="E19" s="45"/>
      <c r="F19" s="44"/>
      <c r="G19" s="44"/>
      <c r="H19" s="46"/>
      <c r="I19" s="70"/>
      <c r="K19" s="41"/>
    </row>
    <row r="20" spans="1:16" x14ac:dyDescent="0.3">
      <c r="A20" s="39" t="s">
        <v>288</v>
      </c>
      <c r="B20" s="44">
        <v>91.19</v>
      </c>
      <c r="C20" s="45" t="s">
        <v>319</v>
      </c>
      <c r="D20" s="44">
        <v>91.19</v>
      </c>
      <c r="E20" s="45"/>
      <c r="F20" s="44"/>
      <c r="G20" s="44"/>
      <c r="H20" s="46"/>
      <c r="I20" s="70"/>
      <c r="K20" s="41">
        <v>273.57</v>
      </c>
    </row>
    <row r="21" spans="1:16" x14ac:dyDescent="0.3">
      <c r="A21" s="39" t="s">
        <v>285</v>
      </c>
      <c r="B21" s="44">
        <v>169.98</v>
      </c>
      <c r="C21" s="45"/>
      <c r="D21" s="44">
        <v>169.98</v>
      </c>
      <c r="E21" s="45"/>
      <c r="F21" s="44"/>
      <c r="G21" s="44"/>
      <c r="H21" s="46"/>
      <c r="I21" s="70"/>
      <c r="K21" s="41"/>
    </row>
    <row r="22" spans="1:16" x14ac:dyDescent="0.3">
      <c r="A22" s="39" t="s">
        <v>320</v>
      </c>
      <c r="B22" s="44">
        <v>104.98</v>
      </c>
      <c r="C22" s="45"/>
      <c r="D22" s="44">
        <v>104.98</v>
      </c>
      <c r="E22" s="45"/>
      <c r="F22" s="44"/>
      <c r="G22" s="44"/>
      <c r="H22" s="46"/>
      <c r="I22" s="70"/>
      <c r="K22" s="124">
        <f>SUM(K5:K21)</f>
        <v>2471.77</v>
      </c>
      <c r="L22" s="125" t="s">
        <v>321</v>
      </c>
      <c r="M22" s="125"/>
    </row>
    <row r="23" spans="1:16" x14ac:dyDescent="0.3">
      <c r="A23" s="39" t="s">
        <v>322</v>
      </c>
      <c r="B23" s="44">
        <v>399.97</v>
      </c>
      <c r="C23" s="45"/>
      <c r="D23" s="44">
        <v>399.97</v>
      </c>
      <c r="E23" s="45"/>
      <c r="F23" s="44"/>
      <c r="G23" s="44"/>
      <c r="H23" s="46"/>
      <c r="I23" s="70"/>
    </row>
    <row r="24" spans="1:16" x14ac:dyDescent="0.3">
      <c r="A24" s="39" t="s">
        <v>188</v>
      </c>
      <c r="B24" s="44">
        <v>133.62</v>
      </c>
      <c r="C24" s="45"/>
      <c r="D24" s="44">
        <v>133.62</v>
      </c>
      <c r="E24" s="45"/>
      <c r="F24" s="44"/>
      <c r="G24" s="44"/>
      <c r="H24" s="46"/>
      <c r="I24" s="70"/>
    </row>
    <row r="25" spans="1:16" x14ac:dyDescent="0.3">
      <c r="A25" s="39" t="s">
        <v>105</v>
      </c>
      <c r="B25" s="44">
        <v>60.04</v>
      </c>
      <c r="C25" s="45"/>
      <c r="D25" s="44">
        <v>60.04</v>
      </c>
      <c r="E25" s="45"/>
      <c r="F25" s="44"/>
      <c r="G25" s="44"/>
      <c r="H25" s="46"/>
      <c r="I25" s="70"/>
    </row>
    <row r="26" spans="1:16" x14ac:dyDescent="0.3">
      <c r="A26" s="39"/>
      <c r="B26" s="44"/>
      <c r="C26" s="45"/>
      <c r="D26" s="44"/>
      <c r="E26" s="45"/>
      <c r="F26" s="44"/>
      <c r="G26" s="44"/>
      <c r="H26" s="46"/>
      <c r="I26" s="91">
        <f>SUM(B5:B26)</f>
        <v>2937.5599999999995</v>
      </c>
      <c r="J26" s="127">
        <f>SUM(D5:D26)</f>
        <v>2279.12</v>
      </c>
      <c r="K26" s="127">
        <f>SUM(F5:F26)</f>
        <v>658.44</v>
      </c>
      <c r="L26" s="129">
        <v>1223.6400000000001</v>
      </c>
      <c r="N26" s="122">
        <v>1713.92</v>
      </c>
    </row>
    <row r="27" spans="1:16" x14ac:dyDescent="0.3">
      <c r="A27" s="154" t="s">
        <v>13</v>
      </c>
      <c r="B27" s="155"/>
      <c r="C27" s="155"/>
      <c r="D27" s="155"/>
      <c r="E27" s="155"/>
      <c r="F27" s="155"/>
      <c r="G27" s="155"/>
      <c r="H27" s="156"/>
      <c r="I27" s="70"/>
    </row>
    <row r="28" spans="1:16" x14ac:dyDescent="0.3">
      <c r="A28" s="39" t="s">
        <v>292</v>
      </c>
      <c r="B28" s="44">
        <v>199.9</v>
      </c>
      <c r="C28" s="49"/>
      <c r="D28" s="44">
        <v>199.9</v>
      </c>
      <c r="E28" s="45"/>
      <c r="F28" s="47"/>
      <c r="G28" s="44"/>
      <c r="H28" s="50"/>
      <c r="I28" s="70"/>
      <c r="P28" t="s">
        <v>180</v>
      </c>
    </row>
    <row r="29" spans="1:16" x14ac:dyDescent="0.3">
      <c r="A29" s="39" t="s">
        <v>292</v>
      </c>
      <c r="B29" s="44">
        <v>139</v>
      </c>
      <c r="C29" s="49"/>
      <c r="D29" s="44"/>
      <c r="E29" s="45"/>
      <c r="F29" s="47"/>
      <c r="G29" s="44">
        <v>139</v>
      </c>
      <c r="H29" s="50"/>
      <c r="I29" s="70"/>
      <c r="P29" t="s">
        <v>181</v>
      </c>
    </row>
    <row r="30" spans="1:16" x14ac:dyDescent="0.3">
      <c r="A30" s="39" t="s">
        <v>323</v>
      </c>
      <c r="B30" s="44">
        <v>161.75</v>
      </c>
      <c r="C30" s="49"/>
      <c r="D30" s="44">
        <v>161.75</v>
      </c>
      <c r="E30" s="45"/>
      <c r="F30" s="47"/>
      <c r="G30" s="44"/>
      <c r="H30" s="50"/>
      <c r="I30" s="70"/>
      <c r="P30" t="s">
        <v>182</v>
      </c>
    </row>
    <row r="31" spans="1:16" x14ac:dyDescent="0.3">
      <c r="A31" s="39" t="s">
        <v>310</v>
      </c>
      <c r="B31" s="44">
        <v>31</v>
      </c>
      <c r="C31" s="49"/>
      <c r="D31" s="44">
        <v>31</v>
      </c>
      <c r="E31" s="45"/>
      <c r="F31" s="47"/>
      <c r="G31" s="44"/>
      <c r="H31" s="50"/>
      <c r="I31" s="70"/>
    </row>
    <row r="32" spans="1:16" x14ac:dyDescent="0.3">
      <c r="A32" s="39" t="s">
        <v>309</v>
      </c>
      <c r="B32" s="44">
        <v>59.99</v>
      </c>
      <c r="C32" s="49" t="s">
        <v>136</v>
      </c>
      <c r="D32" s="44">
        <v>59.99</v>
      </c>
      <c r="E32" s="45"/>
      <c r="F32" s="47"/>
      <c r="G32" s="44"/>
      <c r="H32" s="50"/>
      <c r="I32" s="70"/>
    </row>
    <row r="33" spans="1:14" x14ac:dyDescent="0.3">
      <c r="A33" s="39" t="s">
        <v>324</v>
      </c>
      <c r="B33" s="44">
        <v>12.5</v>
      </c>
      <c r="C33" s="49"/>
      <c r="D33" s="44">
        <v>12.5</v>
      </c>
      <c r="E33" s="45"/>
      <c r="F33" s="47"/>
      <c r="G33" s="44"/>
      <c r="H33" s="50"/>
      <c r="I33" s="70"/>
    </row>
    <row r="34" spans="1:14" x14ac:dyDescent="0.3">
      <c r="A34" s="39" t="s">
        <v>324</v>
      </c>
      <c r="B34" s="44">
        <v>13.98</v>
      </c>
      <c r="C34" s="49"/>
      <c r="D34" s="44">
        <v>13.98</v>
      </c>
      <c r="E34" s="45"/>
      <c r="F34" s="47"/>
      <c r="G34" s="44"/>
      <c r="H34" s="50"/>
      <c r="I34" s="70"/>
    </row>
    <row r="35" spans="1:14" x14ac:dyDescent="0.3">
      <c r="A35" s="39" t="s">
        <v>325</v>
      </c>
      <c r="B35" s="44">
        <v>18.96</v>
      </c>
      <c r="C35" s="49"/>
      <c r="D35" s="44">
        <v>18.96</v>
      </c>
      <c r="E35" s="45"/>
      <c r="F35" s="47"/>
      <c r="G35" s="44"/>
      <c r="H35" s="50"/>
      <c r="I35" s="70"/>
    </row>
    <row r="36" spans="1:14" x14ac:dyDescent="0.3">
      <c r="A36" s="39" t="s">
        <v>301</v>
      </c>
      <c r="B36" s="44">
        <v>199.85</v>
      </c>
      <c r="C36" s="49" t="s">
        <v>178</v>
      </c>
      <c r="D36" s="44">
        <v>100</v>
      </c>
      <c r="E36" s="45"/>
      <c r="F36" s="47">
        <v>99.85</v>
      </c>
      <c r="G36" s="44"/>
      <c r="H36" s="50"/>
      <c r="I36" s="70"/>
    </row>
    <row r="37" spans="1:14" x14ac:dyDescent="0.3">
      <c r="A37" s="39" t="s">
        <v>285</v>
      </c>
      <c r="B37" s="44">
        <v>68.98</v>
      </c>
      <c r="C37" s="49" t="s">
        <v>136</v>
      </c>
      <c r="D37" s="44">
        <v>68.989999999999995</v>
      </c>
      <c r="E37" s="45"/>
      <c r="F37" s="47"/>
      <c r="G37" s="44"/>
      <c r="H37" s="50"/>
      <c r="I37" s="70"/>
      <c r="M37" t="s">
        <v>326</v>
      </c>
    </row>
    <row r="38" spans="1:14" x14ac:dyDescent="0.3">
      <c r="A38" s="39" t="s">
        <v>203</v>
      </c>
      <c r="B38" s="44">
        <v>54.49</v>
      </c>
      <c r="C38" s="49" t="s">
        <v>40</v>
      </c>
      <c r="D38" s="44">
        <v>54.49</v>
      </c>
      <c r="E38" s="45"/>
      <c r="F38" s="47"/>
      <c r="G38" s="44"/>
      <c r="H38" s="50"/>
      <c r="I38" s="91">
        <f>SUM(B28:B38)</f>
        <v>960.40000000000009</v>
      </c>
      <c r="J38" s="127">
        <f>SUM(D28:D38)</f>
        <v>721.56</v>
      </c>
      <c r="K38" s="127">
        <f>SUM(F28:F38)</f>
        <v>99.85</v>
      </c>
      <c r="L38" s="127">
        <f>SUM(G28:G38)</f>
        <v>139</v>
      </c>
      <c r="M38">
        <v>1138.3900000000001</v>
      </c>
      <c r="N38" s="122">
        <v>1080.69</v>
      </c>
    </row>
    <row r="39" spans="1:14" x14ac:dyDescent="0.3">
      <c r="A39" s="154"/>
      <c r="B39" s="155"/>
      <c r="C39" s="155"/>
      <c r="D39" s="155"/>
      <c r="E39" s="155"/>
      <c r="F39" s="155"/>
      <c r="G39" s="155"/>
      <c r="H39" s="156"/>
      <c r="I39" s="70"/>
      <c r="M39" t="s">
        <v>327</v>
      </c>
    </row>
    <row r="40" spans="1:14" x14ac:dyDescent="0.3">
      <c r="A40" s="40" t="s">
        <v>115</v>
      </c>
      <c r="B40" s="44">
        <v>98.11</v>
      </c>
      <c r="C40" s="45" t="s">
        <v>27</v>
      </c>
      <c r="D40" s="44">
        <v>49.01</v>
      </c>
      <c r="E40" s="45"/>
      <c r="F40" s="44">
        <v>49.1</v>
      </c>
      <c r="G40" s="44"/>
      <c r="H40" s="48">
        <v>45231</v>
      </c>
      <c r="I40" s="91">
        <v>98.11</v>
      </c>
      <c r="J40">
        <v>48.01</v>
      </c>
      <c r="K40">
        <v>48.1</v>
      </c>
      <c r="M40" s="130">
        <v>339.8</v>
      </c>
    </row>
    <row r="41" spans="1:14" x14ac:dyDescent="0.3">
      <c r="A41" s="154" t="s">
        <v>24</v>
      </c>
      <c r="B41" s="155"/>
      <c r="C41" s="155"/>
      <c r="D41" s="155"/>
      <c r="E41" s="155"/>
      <c r="F41" s="155"/>
      <c r="G41" s="155"/>
      <c r="H41" s="156"/>
      <c r="I41" s="70"/>
    </row>
    <row r="42" spans="1:14" x14ac:dyDescent="0.3">
      <c r="A42" s="40" t="s">
        <v>24</v>
      </c>
      <c r="B42" s="44">
        <v>379.65</v>
      </c>
      <c r="C42" s="45"/>
      <c r="D42" s="44">
        <v>379.65</v>
      </c>
      <c r="E42" s="45"/>
      <c r="F42" s="47"/>
      <c r="G42" s="44"/>
      <c r="H42" s="50"/>
      <c r="I42" s="91">
        <v>379.65</v>
      </c>
    </row>
    <row r="43" spans="1:14" x14ac:dyDescent="0.3">
      <c r="A43" s="154" t="s">
        <v>25</v>
      </c>
      <c r="B43" s="155"/>
      <c r="C43" s="155"/>
      <c r="D43" s="155"/>
      <c r="E43" s="155"/>
      <c r="F43" s="155"/>
      <c r="G43" s="155"/>
      <c r="H43" s="156"/>
      <c r="I43" s="70"/>
    </row>
    <row r="44" spans="1:14" x14ac:dyDescent="0.3">
      <c r="A44" s="39" t="s">
        <v>30</v>
      </c>
      <c r="B44" s="44">
        <v>5.5</v>
      </c>
      <c r="C44" s="49"/>
      <c r="D44" s="44">
        <v>5.5</v>
      </c>
      <c r="E44" s="45"/>
      <c r="F44" s="47"/>
      <c r="G44" s="44"/>
      <c r="H44" s="50"/>
      <c r="I44" s="91">
        <v>5.5</v>
      </c>
    </row>
    <row r="45" spans="1:14" x14ac:dyDescent="0.3">
      <c r="A45" s="88" t="s">
        <v>295</v>
      </c>
      <c r="B45" s="89"/>
      <c r="C45" s="89"/>
      <c r="D45" s="89"/>
      <c r="E45" s="89"/>
      <c r="F45" s="89"/>
      <c r="G45" s="89"/>
      <c r="H45" s="90"/>
      <c r="I45" s="70"/>
    </row>
    <row r="46" spans="1:14" x14ac:dyDescent="0.3">
      <c r="A46" s="40"/>
      <c r="B46" s="44">
        <v>867.55</v>
      </c>
      <c r="C46" s="45"/>
      <c r="D46" s="44">
        <v>289.2</v>
      </c>
      <c r="E46" s="45"/>
      <c r="F46" s="44">
        <v>289.2</v>
      </c>
      <c r="G46" s="44">
        <v>289.2</v>
      </c>
      <c r="H46" s="48"/>
    </row>
    <row r="47" spans="1:14" x14ac:dyDescent="0.3">
      <c r="A47" s="58" t="s">
        <v>76</v>
      </c>
      <c r="B47" s="54">
        <f>SUM(B5:B46)</f>
        <v>5248.7699999999995</v>
      </c>
      <c r="C47" s="52"/>
      <c r="D47" s="54">
        <f>SUM(D5:D46)</f>
        <v>3724.0399999999995</v>
      </c>
      <c r="E47" s="52"/>
      <c r="F47" s="54">
        <f>SUM(F5:F46)</f>
        <v>1096.5900000000001</v>
      </c>
      <c r="G47" s="54">
        <f>SUM(G5:G46)</f>
        <v>428.2</v>
      </c>
      <c r="H47" s="53"/>
      <c r="I47" s="70"/>
    </row>
    <row r="48" spans="1:14" ht="16.2" x14ac:dyDescent="0.45">
      <c r="B48" s="55" t="s">
        <v>77</v>
      </c>
      <c r="C48" s="56"/>
      <c r="D48" s="55" t="s">
        <v>60</v>
      </c>
      <c r="E48" s="56"/>
      <c r="F48" s="55" t="s">
        <v>61</v>
      </c>
      <c r="G48" s="55" t="s">
        <v>62</v>
      </c>
      <c r="H48" s="42"/>
    </row>
  </sheetData>
  <mergeCells count="6">
    <mergeCell ref="A43:H43"/>
    <mergeCell ref="A2:H2"/>
    <mergeCell ref="A4:H4"/>
    <mergeCell ref="A27:H27"/>
    <mergeCell ref="A39:H39"/>
    <mergeCell ref="A41:H4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5C0E-DE5E-4048-9CCC-AF2460D84D06}">
  <dimension ref="A2:R45"/>
  <sheetViews>
    <sheetView topLeftCell="A18" workbookViewId="0">
      <selection activeCell="L28" sqref="L28:M30"/>
    </sheetView>
  </sheetViews>
  <sheetFormatPr defaultRowHeight="14.4" x14ac:dyDescent="0.3"/>
  <cols>
    <col min="1" max="1" width="18.44140625" bestFit="1" customWidth="1"/>
    <col min="2" max="2" width="12.6640625" bestFit="1" customWidth="1"/>
    <col min="4" max="4" width="12.6640625" bestFit="1" customWidth="1"/>
    <col min="5" max="5" width="8.109375" bestFit="1" customWidth="1"/>
    <col min="6" max="6" width="12.6640625" bestFit="1" customWidth="1"/>
    <col min="7" max="7" width="11.109375" bestFit="1" customWidth="1"/>
    <col min="8" max="8" width="8.44140625" bestFit="1" customWidth="1"/>
    <col min="9" max="10" width="11.88671875" bestFit="1" customWidth="1"/>
    <col min="11" max="12" width="10.33203125" bestFit="1" customWidth="1"/>
    <col min="14" max="14" width="10.33203125" bestFit="1" customWidth="1"/>
    <col min="17" max="17" width="11.88671875" bestFit="1" customWidth="1"/>
  </cols>
  <sheetData>
    <row r="2" spans="1:13" ht="18" x14ac:dyDescent="0.35">
      <c r="A2" s="165" t="s">
        <v>328</v>
      </c>
      <c r="B2" s="165"/>
      <c r="C2" s="165"/>
      <c r="D2" s="165"/>
      <c r="E2" s="165"/>
      <c r="F2" s="165"/>
      <c r="G2" s="165"/>
      <c r="H2" s="165"/>
    </row>
    <row r="3" spans="1:13" x14ac:dyDescent="0.3">
      <c r="M3">
        <v>7</v>
      </c>
    </row>
    <row r="4" spans="1:13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3" x14ac:dyDescent="0.3">
      <c r="A5" s="39" t="s">
        <v>258</v>
      </c>
      <c r="B5" s="44">
        <v>196.22</v>
      </c>
      <c r="C5" s="45" t="s">
        <v>213</v>
      </c>
      <c r="D5" s="44">
        <v>130.86000000000001</v>
      </c>
      <c r="E5" s="45"/>
      <c r="F5" s="44">
        <v>65.430000000000007</v>
      </c>
      <c r="G5" s="44"/>
      <c r="H5" s="46"/>
    </row>
    <row r="6" spans="1:13" x14ac:dyDescent="0.3">
      <c r="A6" s="39" t="s">
        <v>301</v>
      </c>
      <c r="B6" s="131">
        <v>121.6</v>
      </c>
      <c r="C6" s="45" t="s">
        <v>51</v>
      </c>
      <c r="D6" s="44">
        <v>60.81</v>
      </c>
      <c r="E6" s="45"/>
      <c r="F6" s="44">
        <v>60.8</v>
      </c>
      <c r="G6" s="44"/>
      <c r="H6" s="46" t="s">
        <v>302</v>
      </c>
    </row>
    <row r="7" spans="1:13" x14ac:dyDescent="0.3">
      <c r="A7" s="39" t="s">
        <v>283</v>
      </c>
      <c r="B7" s="131">
        <v>98.89</v>
      </c>
      <c r="C7" s="45" t="s">
        <v>155</v>
      </c>
      <c r="D7" s="44">
        <v>98.89</v>
      </c>
      <c r="E7" s="45"/>
      <c r="F7" s="44"/>
      <c r="G7" s="44"/>
      <c r="H7" s="46"/>
    </row>
    <row r="8" spans="1:13" x14ac:dyDescent="0.3">
      <c r="A8" s="39" t="s">
        <v>283</v>
      </c>
      <c r="B8" s="131">
        <v>143.93</v>
      </c>
      <c r="C8" s="45" t="s">
        <v>179</v>
      </c>
      <c r="D8" s="44"/>
      <c r="E8" s="45"/>
      <c r="F8" s="44">
        <v>143.93</v>
      </c>
      <c r="G8" s="44"/>
      <c r="H8" s="46"/>
    </row>
    <row r="9" spans="1:13" x14ac:dyDescent="0.3">
      <c r="A9" s="39" t="s">
        <v>286</v>
      </c>
      <c r="B9" s="131">
        <v>69.97</v>
      </c>
      <c r="C9" s="45" t="s">
        <v>209</v>
      </c>
      <c r="D9" s="44">
        <v>69.97</v>
      </c>
      <c r="E9" s="45"/>
      <c r="F9" s="44"/>
      <c r="G9" s="44"/>
      <c r="H9" s="46"/>
    </row>
    <row r="10" spans="1:13" x14ac:dyDescent="0.3">
      <c r="A10" s="39" t="s">
        <v>286</v>
      </c>
      <c r="B10" s="131">
        <v>87.49</v>
      </c>
      <c r="C10" s="45" t="s">
        <v>136</v>
      </c>
      <c r="D10" s="44">
        <v>87.49</v>
      </c>
      <c r="E10" s="45"/>
      <c r="F10" s="44"/>
      <c r="G10" s="44"/>
      <c r="H10" s="46"/>
    </row>
    <row r="11" spans="1:13" x14ac:dyDescent="0.3">
      <c r="A11" s="39" t="s">
        <v>46</v>
      </c>
      <c r="B11" s="131">
        <v>152.66</v>
      </c>
      <c r="C11" s="45" t="s">
        <v>40</v>
      </c>
      <c r="D11" s="44">
        <v>152.66</v>
      </c>
      <c r="E11" s="45"/>
      <c r="F11" s="44"/>
      <c r="G11" s="44"/>
      <c r="H11" s="46"/>
    </row>
    <row r="12" spans="1:13" x14ac:dyDescent="0.3">
      <c r="A12" s="39" t="s">
        <v>329</v>
      </c>
      <c r="B12" s="131">
        <v>167.91</v>
      </c>
      <c r="C12" s="45"/>
      <c r="D12" s="44">
        <v>168.91</v>
      </c>
      <c r="E12" s="45"/>
      <c r="F12" s="44"/>
      <c r="G12" s="44"/>
      <c r="H12" s="46"/>
    </row>
    <row r="13" spans="1:13" x14ac:dyDescent="0.3">
      <c r="A13" s="39" t="s">
        <v>330</v>
      </c>
      <c r="B13" s="131">
        <v>38</v>
      </c>
      <c r="C13" s="45"/>
      <c r="D13" s="44">
        <v>38</v>
      </c>
      <c r="E13" s="45"/>
      <c r="F13" s="44"/>
      <c r="G13" s="44"/>
      <c r="H13" s="46"/>
    </row>
    <row r="14" spans="1:13" x14ac:dyDescent="0.3">
      <c r="A14" s="39" t="s">
        <v>331</v>
      </c>
      <c r="B14" s="131">
        <v>110.07</v>
      </c>
      <c r="C14" s="45" t="s">
        <v>116</v>
      </c>
      <c r="D14" s="44">
        <v>55.04</v>
      </c>
      <c r="E14" s="45"/>
      <c r="F14" s="44">
        <v>55.03</v>
      </c>
      <c r="G14" s="44"/>
      <c r="H14" s="46"/>
    </row>
    <row r="15" spans="1:13" x14ac:dyDescent="0.3">
      <c r="A15" s="39" t="s">
        <v>332</v>
      </c>
      <c r="B15" s="131">
        <v>99</v>
      </c>
      <c r="C15" s="45"/>
      <c r="D15" s="44"/>
      <c r="E15" s="45"/>
      <c r="F15" s="44">
        <v>99</v>
      </c>
      <c r="G15" s="44"/>
      <c r="H15" s="46"/>
    </row>
    <row r="16" spans="1:13" x14ac:dyDescent="0.3">
      <c r="A16" s="39" t="s">
        <v>32</v>
      </c>
      <c r="B16" s="131">
        <v>86.58</v>
      </c>
      <c r="C16" s="45" t="s">
        <v>12</v>
      </c>
      <c r="D16" s="44">
        <v>33.299999999999997</v>
      </c>
      <c r="E16" s="45"/>
      <c r="F16" s="44">
        <v>53.25</v>
      </c>
      <c r="G16" s="44"/>
      <c r="H16" s="46"/>
      <c r="J16" t="s">
        <v>333</v>
      </c>
    </row>
    <row r="17" spans="1:18" x14ac:dyDescent="0.3">
      <c r="A17" s="39" t="s">
        <v>334</v>
      </c>
      <c r="B17" s="131">
        <v>14.9</v>
      </c>
      <c r="C17" s="45"/>
      <c r="D17" s="44">
        <v>14.9</v>
      </c>
      <c r="E17" s="45"/>
      <c r="F17" s="44"/>
      <c r="G17" s="44"/>
      <c r="H17" s="46"/>
    </row>
    <row r="18" spans="1:18" x14ac:dyDescent="0.3">
      <c r="A18" s="39" t="s">
        <v>332</v>
      </c>
      <c r="B18" s="131">
        <v>146</v>
      </c>
      <c r="C18" s="45" t="s">
        <v>12</v>
      </c>
      <c r="D18" s="44">
        <v>93</v>
      </c>
      <c r="E18" s="45"/>
      <c r="F18" s="44">
        <v>53</v>
      </c>
      <c r="G18" s="44"/>
      <c r="H18" s="46"/>
      <c r="J18" t="s">
        <v>335</v>
      </c>
      <c r="K18" t="s">
        <v>336</v>
      </c>
    </row>
    <row r="19" spans="1:18" x14ac:dyDescent="0.3">
      <c r="A19" s="39" t="s">
        <v>301</v>
      </c>
      <c r="B19" s="131">
        <v>259.20999999999998</v>
      </c>
      <c r="C19" s="45" t="s">
        <v>40</v>
      </c>
      <c r="D19" s="44">
        <v>73.27</v>
      </c>
      <c r="E19" s="45"/>
      <c r="F19" s="44">
        <v>185.96</v>
      </c>
      <c r="G19" s="44"/>
      <c r="H19" s="46"/>
    </row>
    <row r="20" spans="1:18" x14ac:dyDescent="0.3">
      <c r="A20" s="39" t="s">
        <v>318</v>
      </c>
      <c r="B20" s="131">
        <v>59.85</v>
      </c>
      <c r="C20" s="45" t="s">
        <v>136</v>
      </c>
      <c r="D20" s="44"/>
      <c r="E20" s="45"/>
      <c r="F20" s="44">
        <v>59.85</v>
      </c>
      <c r="G20" s="44"/>
      <c r="H20" s="46"/>
    </row>
    <row r="21" spans="1:18" x14ac:dyDescent="0.3">
      <c r="A21" s="39" t="s">
        <v>304</v>
      </c>
      <c r="B21" s="131">
        <v>91.19</v>
      </c>
      <c r="C21" s="45" t="s">
        <v>337</v>
      </c>
      <c r="D21" s="44">
        <v>91.19</v>
      </c>
      <c r="E21" s="45"/>
      <c r="F21" s="44"/>
      <c r="G21" s="44"/>
      <c r="H21" s="46"/>
      <c r="I21" s="93">
        <f>SUM(B5:B21)</f>
        <v>1943.47</v>
      </c>
      <c r="J21" s="127">
        <f>SUM(D5:D21)</f>
        <v>1168.29</v>
      </c>
      <c r="K21" s="127">
        <f>SUM(F5:F21)</f>
        <v>776.25000000000011</v>
      </c>
      <c r="N21">
        <v>1943.47</v>
      </c>
    </row>
    <row r="22" spans="1:18" x14ac:dyDescent="0.3">
      <c r="A22" s="154" t="s">
        <v>13</v>
      </c>
      <c r="B22" s="155"/>
      <c r="C22" s="155"/>
      <c r="D22" s="155"/>
      <c r="E22" s="155"/>
      <c r="F22" s="155"/>
      <c r="G22" s="155"/>
      <c r="H22" s="156"/>
      <c r="I22" s="70"/>
    </row>
    <row r="23" spans="1:18" x14ac:dyDescent="0.3">
      <c r="A23" s="39" t="s">
        <v>338</v>
      </c>
      <c r="B23" s="44">
        <v>73.34</v>
      </c>
      <c r="C23" s="49" t="s">
        <v>12</v>
      </c>
      <c r="D23" s="44">
        <v>73.34</v>
      </c>
      <c r="E23" s="45"/>
      <c r="F23" s="47"/>
      <c r="G23" s="44"/>
      <c r="H23" s="50"/>
      <c r="I23" s="70"/>
    </row>
    <row r="24" spans="1:18" x14ac:dyDescent="0.3">
      <c r="A24" s="39" t="s">
        <v>310</v>
      </c>
      <c r="B24" s="44">
        <v>24.8</v>
      </c>
      <c r="C24" s="49"/>
      <c r="D24" s="44">
        <v>24.8</v>
      </c>
      <c r="E24" s="45"/>
      <c r="F24" s="47"/>
      <c r="G24" s="44"/>
      <c r="H24" s="50"/>
      <c r="I24" s="70"/>
    </row>
    <row r="25" spans="1:18" x14ac:dyDescent="0.3">
      <c r="A25" s="39" t="s">
        <v>339</v>
      </c>
      <c r="B25" s="44">
        <v>96</v>
      </c>
      <c r="C25" s="49"/>
      <c r="D25" s="44">
        <v>96</v>
      </c>
      <c r="E25" s="45"/>
      <c r="F25" s="47"/>
      <c r="G25" s="44"/>
      <c r="H25" s="50"/>
      <c r="I25" s="70"/>
    </row>
    <row r="26" spans="1:18" x14ac:dyDescent="0.3">
      <c r="A26" s="39" t="s">
        <v>340</v>
      </c>
      <c r="B26" s="44">
        <v>100.07</v>
      </c>
      <c r="C26" s="49" t="s">
        <v>138</v>
      </c>
      <c r="D26" s="44">
        <v>50.04</v>
      </c>
      <c r="E26" s="45"/>
      <c r="F26" s="47">
        <v>50.03</v>
      </c>
      <c r="G26" s="44"/>
      <c r="H26" s="50"/>
      <c r="I26" s="70"/>
      <c r="R26">
        <v>596.87</v>
      </c>
    </row>
    <row r="27" spans="1:18" x14ac:dyDescent="0.3">
      <c r="A27" s="39" t="s">
        <v>36</v>
      </c>
      <c r="B27" s="44">
        <v>231.7</v>
      </c>
      <c r="C27" s="49" t="s">
        <v>35</v>
      </c>
      <c r="D27" s="44">
        <v>50.25</v>
      </c>
      <c r="E27" s="45"/>
      <c r="F27" s="47">
        <v>181.45</v>
      </c>
      <c r="G27" s="44"/>
      <c r="H27" s="50"/>
      <c r="I27" s="70" t="s">
        <v>341</v>
      </c>
      <c r="J27" t="s">
        <v>342</v>
      </c>
      <c r="K27" t="s">
        <v>343</v>
      </c>
      <c r="R27">
        <v>339.8</v>
      </c>
    </row>
    <row r="28" spans="1:18" x14ac:dyDescent="0.3">
      <c r="A28" s="39" t="s">
        <v>344</v>
      </c>
      <c r="B28" s="44">
        <v>4.9000000000000004</v>
      </c>
      <c r="C28" s="49"/>
      <c r="D28" s="44">
        <v>4.9000000000000004</v>
      </c>
      <c r="E28" s="45"/>
      <c r="F28" s="47"/>
      <c r="G28" s="44"/>
      <c r="H28" s="50"/>
      <c r="I28" s="70"/>
      <c r="L28" t="s">
        <v>180</v>
      </c>
    </row>
    <row r="29" spans="1:18" x14ac:dyDescent="0.3">
      <c r="A29" s="39" t="s">
        <v>301</v>
      </c>
      <c r="B29" s="44"/>
      <c r="C29" s="49"/>
      <c r="D29" s="44"/>
      <c r="E29" s="45"/>
      <c r="F29" s="47">
        <v>99.85</v>
      </c>
      <c r="G29" s="44"/>
      <c r="H29" s="50"/>
      <c r="I29" s="70"/>
      <c r="L29" t="s">
        <v>181</v>
      </c>
    </row>
    <row r="30" spans="1:18" x14ac:dyDescent="0.3">
      <c r="A30" s="39" t="s">
        <v>184</v>
      </c>
      <c r="B30" s="44">
        <v>34.9</v>
      </c>
      <c r="C30" s="49"/>
      <c r="D30" s="44">
        <v>34.9</v>
      </c>
      <c r="E30" s="45"/>
      <c r="F30" s="47"/>
      <c r="G30" s="44"/>
      <c r="H30" s="50"/>
      <c r="I30" s="70"/>
      <c r="L30" t="s">
        <v>182</v>
      </c>
    </row>
    <row r="31" spans="1:18" x14ac:dyDescent="0.3">
      <c r="A31" s="39" t="s">
        <v>345</v>
      </c>
      <c r="B31" s="44">
        <v>31.16</v>
      </c>
      <c r="C31" s="49" t="s">
        <v>346</v>
      </c>
      <c r="D31" s="44">
        <v>31.16</v>
      </c>
      <c r="E31" s="45"/>
      <c r="F31" s="47"/>
      <c r="G31" s="44"/>
      <c r="H31" s="50"/>
      <c r="I31" s="70"/>
    </row>
    <row r="32" spans="1:18" x14ac:dyDescent="0.3">
      <c r="A32" s="39"/>
      <c r="B32" s="44"/>
      <c r="C32" s="49"/>
      <c r="D32" s="44"/>
      <c r="E32" s="45"/>
      <c r="F32" s="47"/>
      <c r="G32" s="44"/>
      <c r="H32" s="50"/>
      <c r="I32" s="70"/>
    </row>
    <row r="33" spans="1:17" x14ac:dyDescent="0.3">
      <c r="A33" s="39"/>
      <c r="B33" s="44"/>
      <c r="C33" s="49"/>
      <c r="D33" s="44"/>
      <c r="E33" s="45"/>
      <c r="F33" s="47"/>
      <c r="G33" s="44"/>
      <c r="H33" s="50"/>
      <c r="I33" s="91">
        <f>SUM(B23:B33)</f>
        <v>596.86999999999989</v>
      </c>
      <c r="J33" s="127">
        <f>SUM(D23:D33)</f>
        <v>365.38999999999993</v>
      </c>
      <c r="K33" s="127">
        <f>SUM(F23:F33)</f>
        <v>331.33</v>
      </c>
      <c r="L33" s="127">
        <f>SUM(G23:G33)</f>
        <v>0</v>
      </c>
      <c r="N33" s="41">
        <f>SUM(J33:L33)</f>
        <v>696.71999999999991</v>
      </c>
    </row>
    <row r="34" spans="1:17" x14ac:dyDescent="0.3">
      <c r="A34" s="154" t="s">
        <v>19</v>
      </c>
      <c r="B34" s="155"/>
      <c r="C34" s="155"/>
      <c r="D34" s="155"/>
      <c r="E34" s="155"/>
      <c r="F34" s="155"/>
      <c r="G34" s="155"/>
      <c r="H34" s="156"/>
      <c r="I34" s="70"/>
    </row>
    <row r="35" spans="1:17" x14ac:dyDescent="0.3">
      <c r="A35" s="40" t="s">
        <v>115</v>
      </c>
      <c r="B35" s="44">
        <v>98.11</v>
      </c>
      <c r="C35" s="45" t="s">
        <v>28</v>
      </c>
      <c r="D35" s="44">
        <v>49.01</v>
      </c>
      <c r="E35" s="45"/>
      <c r="F35" s="44">
        <v>49.1</v>
      </c>
      <c r="G35" s="44"/>
      <c r="H35" s="48">
        <v>45231</v>
      </c>
      <c r="I35" s="91">
        <v>98.11</v>
      </c>
      <c r="J35" s="128">
        <v>49.01</v>
      </c>
      <c r="K35" s="128">
        <v>49.1</v>
      </c>
    </row>
    <row r="36" spans="1:17" x14ac:dyDescent="0.3">
      <c r="A36" s="154" t="s">
        <v>24</v>
      </c>
      <c r="B36" s="155"/>
      <c r="C36" s="155"/>
      <c r="D36" s="155"/>
      <c r="E36" s="155"/>
      <c r="F36" s="155"/>
      <c r="G36" s="155"/>
      <c r="H36" s="156"/>
      <c r="I36" s="70"/>
    </row>
    <row r="37" spans="1:17" x14ac:dyDescent="0.3">
      <c r="A37" s="40" t="s">
        <v>24</v>
      </c>
      <c r="B37" s="44">
        <v>379.65</v>
      </c>
      <c r="C37" s="45"/>
      <c r="D37" s="44">
        <v>379.65</v>
      </c>
      <c r="E37" s="45"/>
      <c r="F37" s="47"/>
      <c r="G37" s="44"/>
      <c r="H37" s="50"/>
      <c r="I37" s="91">
        <v>379.65</v>
      </c>
    </row>
    <row r="38" spans="1:17" x14ac:dyDescent="0.3">
      <c r="A38" s="154" t="s">
        <v>25</v>
      </c>
      <c r="B38" s="155"/>
      <c r="C38" s="155"/>
      <c r="D38" s="155"/>
      <c r="E38" s="155"/>
      <c r="F38" s="155"/>
      <c r="G38" s="155"/>
      <c r="H38" s="156"/>
      <c r="I38" s="70"/>
    </row>
    <row r="39" spans="1:17" x14ac:dyDescent="0.3">
      <c r="A39" s="39" t="s">
        <v>30</v>
      </c>
      <c r="B39" s="44">
        <v>5.5</v>
      </c>
      <c r="C39" s="49"/>
      <c r="D39" s="44">
        <v>5.5</v>
      </c>
      <c r="E39" s="45"/>
      <c r="F39" s="47"/>
      <c r="G39" s="44"/>
      <c r="H39" s="50"/>
      <c r="I39" s="91">
        <v>5.5</v>
      </c>
      <c r="O39">
        <v>155</v>
      </c>
    </row>
    <row r="40" spans="1:17" x14ac:dyDescent="0.3">
      <c r="A40" s="168" t="s">
        <v>347</v>
      </c>
      <c r="B40" s="169"/>
      <c r="C40" s="169"/>
      <c r="D40" s="169"/>
      <c r="E40" s="169"/>
      <c r="F40" s="169"/>
      <c r="G40" s="169"/>
      <c r="H40" s="170"/>
      <c r="I40" s="91"/>
      <c r="O40">
        <v>323.32</v>
      </c>
    </row>
    <row r="41" spans="1:17" x14ac:dyDescent="0.3">
      <c r="A41" s="39" t="s">
        <v>348</v>
      </c>
      <c r="B41" s="44">
        <v>465</v>
      </c>
      <c r="C41" s="49" t="s">
        <v>116</v>
      </c>
      <c r="D41" s="44">
        <v>155</v>
      </c>
      <c r="E41" s="45"/>
      <c r="F41" s="44">
        <v>155</v>
      </c>
      <c r="G41" s="44">
        <v>155</v>
      </c>
      <c r="H41" s="50"/>
      <c r="I41" s="91"/>
      <c r="O41">
        <f>SUM(O39:O40)</f>
        <v>478.32</v>
      </c>
      <c r="Q41" s="127">
        <f>F44-O41</f>
        <v>1122.56</v>
      </c>
    </row>
    <row r="42" spans="1:17" x14ac:dyDescent="0.3">
      <c r="A42" s="154" t="s">
        <v>295</v>
      </c>
      <c r="B42" s="155"/>
      <c r="C42" s="155"/>
      <c r="D42" s="155"/>
      <c r="E42" s="155"/>
      <c r="F42" s="155"/>
      <c r="G42" s="155"/>
      <c r="H42" s="156"/>
      <c r="I42" s="70"/>
    </row>
    <row r="43" spans="1:17" x14ac:dyDescent="0.3">
      <c r="A43" s="40"/>
      <c r="B43" s="44">
        <v>867.55</v>
      </c>
      <c r="C43" s="45"/>
      <c r="D43" s="44">
        <v>289.2</v>
      </c>
      <c r="E43" s="45"/>
      <c r="F43" s="44">
        <v>289.2</v>
      </c>
      <c r="G43" s="44">
        <v>289.2</v>
      </c>
      <c r="H43" s="48"/>
    </row>
    <row r="44" spans="1:17" x14ac:dyDescent="0.3">
      <c r="A44" s="58" t="s">
        <v>76</v>
      </c>
      <c r="B44" s="54">
        <f>SUM(B5:B43)</f>
        <v>4356.1499999999996</v>
      </c>
      <c r="C44" s="52"/>
      <c r="D44" s="54">
        <f>SUM(D5:D43)</f>
        <v>2412.04</v>
      </c>
      <c r="E44" s="52"/>
      <c r="F44" s="54">
        <f>SUM(F5:F43)</f>
        <v>1600.8799999999999</v>
      </c>
      <c r="G44" s="54">
        <f>SUM(G5:G43)</f>
        <v>444.2</v>
      </c>
      <c r="H44" s="53"/>
      <c r="I44" s="70"/>
    </row>
    <row r="45" spans="1:17" ht="16.2" x14ac:dyDescent="0.45">
      <c r="B45" s="55" t="s">
        <v>77</v>
      </c>
      <c r="C45" s="56"/>
      <c r="D45" s="55" t="s">
        <v>60</v>
      </c>
      <c r="E45" s="56"/>
      <c r="F45" s="55" t="s">
        <v>61</v>
      </c>
      <c r="G45" s="55" t="s">
        <v>62</v>
      </c>
      <c r="H45" s="42"/>
    </row>
  </sheetData>
  <mergeCells count="8">
    <mergeCell ref="A42:H42"/>
    <mergeCell ref="A2:H2"/>
    <mergeCell ref="A4:H4"/>
    <mergeCell ref="A22:H22"/>
    <mergeCell ref="A34:H34"/>
    <mergeCell ref="A36:H36"/>
    <mergeCell ref="A38:H38"/>
    <mergeCell ref="A40:H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D331-A0B0-4B8D-9B06-F72C9F0AC49A}">
  <dimension ref="A2:Q54"/>
  <sheetViews>
    <sheetView topLeftCell="A9" workbookViewId="0">
      <selection activeCell="O14" sqref="O14:P17"/>
    </sheetView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6" max="6" width="12.6640625" bestFit="1" customWidth="1"/>
    <col min="7" max="7" width="11.109375" bestFit="1" customWidth="1"/>
    <col min="8" max="8" width="7.88671875" bestFit="1" customWidth="1"/>
    <col min="9" max="10" width="11.88671875" bestFit="1" customWidth="1"/>
    <col min="11" max="12" width="10.33203125" bestFit="1" customWidth="1"/>
    <col min="13" max="13" width="11.88671875" bestFit="1" customWidth="1"/>
    <col min="14" max="14" width="15.5546875" customWidth="1"/>
    <col min="15" max="15" width="10.33203125" bestFit="1" customWidth="1"/>
    <col min="16" max="16" width="11.6640625" bestFit="1" customWidth="1"/>
  </cols>
  <sheetData>
    <row r="2" spans="1:16" ht="18" x14ac:dyDescent="0.35">
      <c r="A2" s="165" t="s">
        <v>349</v>
      </c>
      <c r="B2" s="165"/>
      <c r="C2" s="165"/>
      <c r="D2" s="165"/>
      <c r="E2" s="165"/>
      <c r="F2" s="165"/>
      <c r="G2" s="165"/>
      <c r="H2" s="165"/>
    </row>
    <row r="4" spans="1:16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6" x14ac:dyDescent="0.3">
      <c r="A5" s="39" t="s">
        <v>258</v>
      </c>
      <c r="B5" s="44">
        <v>196.22</v>
      </c>
      <c r="C5" s="45" t="s">
        <v>244</v>
      </c>
      <c r="D5" s="44">
        <v>130.81</v>
      </c>
      <c r="E5" s="45"/>
      <c r="F5" s="44">
        <v>65.41</v>
      </c>
      <c r="G5" s="44"/>
      <c r="H5" s="46"/>
      <c r="O5">
        <v>399.9</v>
      </c>
      <c r="P5" t="s">
        <v>350</v>
      </c>
    </row>
    <row r="6" spans="1:16" x14ac:dyDescent="0.3">
      <c r="A6" s="39" t="s">
        <v>283</v>
      </c>
      <c r="B6" s="44">
        <v>98.89</v>
      </c>
      <c r="C6" s="45" t="s">
        <v>154</v>
      </c>
      <c r="D6" s="44">
        <v>98.89</v>
      </c>
      <c r="E6" s="45"/>
      <c r="F6" s="44"/>
      <c r="G6" s="44"/>
      <c r="H6" s="46"/>
      <c r="O6">
        <v>189.9</v>
      </c>
      <c r="P6" t="s">
        <v>351</v>
      </c>
    </row>
    <row r="7" spans="1:16" x14ac:dyDescent="0.3">
      <c r="A7" s="39" t="s">
        <v>283</v>
      </c>
      <c r="B7" s="44">
        <v>143.93</v>
      </c>
      <c r="C7" s="45" t="s">
        <v>217</v>
      </c>
      <c r="D7" s="44"/>
      <c r="E7" s="45"/>
      <c r="F7" s="44">
        <v>143.93</v>
      </c>
      <c r="G7" s="44"/>
      <c r="H7" s="46"/>
      <c r="O7">
        <v>369.9</v>
      </c>
      <c r="P7" t="s">
        <v>352</v>
      </c>
    </row>
    <row r="8" spans="1:16" x14ac:dyDescent="0.3">
      <c r="A8" s="39" t="s">
        <v>286</v>
      </c>
      <c r="B8" s="44">
        <v>69.97</v>
      </c>
      <c r="C8" s="45" t="s">
        <v>235</v>
      </c>
      <c r="D8" s="44">
        <v>69.97</v>
      </c>
      <c r="E8" s="45"/>
      <c r="F8" s="44"/>
      <c r="G8" s="44"/>
      <c r="H8" s="46"/>
      <c r="O8">
        <f>SUM(O5:O7)</f>
        <v>959.69999999999993</v>
      </c>
      <c r="P8" t="s">
        <v>353</v>
      </c>
    </row>
    <row r="9" spans="1:16" x14ac:dyDescent="0.3">
      <c r="A9" s="39" t="s">
        <v>46</v>
      </c>
      <c r="B9" s="44">
        <v>152.66</v>
      </c>
      <c r="C9" s="45" t="s">
        <v>51</v>
      </c>
      <c r="D9" s="44">
        <v>152.66</v>
      </c>
      <c r="E9" s="45"/>
      <c r="F9" s="44"/>
      <c r="G9" s="44"/>
      <c r="H9" s="46"/>
    </row>
    <row r="10" spans="1:16" x14ac:dyDescent="0.3">
      <c r="A10" s="39" t="s">
        <v>354</v>
      </c>
      <c r="B10" s="44">
        <v>311.91000000000003</v>
      </c>
      <c r="C10" s="45" t="s">
        <v>284</v>
      </c>
      <c r="D10" s="44">
        <v>119.97</v>
      </c>
      <c r="E10" s="45"/>
      <c r="F10" s="44">
        <v>191.94</v>
      </c>
      <c r="G10" s="44"/>
      <c r="H10" s="46"/>
    </row>
    <row r="11" spans="1:16" x14ac:dyDescent="0.3">
      <c r="A11" s="39" t="s">
        <v>355</v>
      </c>
      <c r="B11" s="44">
        <v>44.85</v>
      </c>
      <c r="C11" s="45" t="s">
        <v>138</v>
      </c>
      <c r="D11" s="44">
        <v>44.85</v>
      </c>
      <c r="E11" s="45"/>
      <c r="F11" s="44"/>
      <c r="G11" s="44"/>
      <c r="H11" s="46"/>
    </row>
    <row r="12" spans="1:16" x14ac:dyDescent="0.3">
      <c r="A12" s="39" t="s">
        <v>301</v>
      </c>
      <c r="B12" s="44">
        <v>259.20999999999998</v>
      </c>
      <c r="C12" s="45" t="s">
        <v>51</v>
      </c>
      <c r="D12" s="44">
        <v>73.27</v>
      </c>
      <c r="E12" s="45"/>
      <c r="F12" s="44">
        <v>185.94</v>
      </c>
      <c r="G12" s="44"/>
      <c r="H12" s="46"/>
    </row>
    <row r="13" spans="1:16" x14ac:dyDescent="0.3">
      <c r="A13" s="39" t="s">
        <v>304</v>
      </c>
      <c r="B13" s="44">
        <v>91.19</v>
      </c>
      <c r="C13" s="45" t="s">
        <v>356</v>
      </c>
      <c r="D13" s="44">
        <v>91.19</v>
      </c>
      <c r="E13" s="45"/>
      <c r="F13" s="44"/>
      <c r="G13" s="44"/>
      <c r="H13" s="46"/>
    </row>
    <row r="14" spans="1:16" x14ac:dyDescent="0.3">
      <c r="A14" s="39" t="s">
        <v>357</v>
      </c>
      <c r="B14" s="44">
        <v>109.99</v>
      </c>
      <c r="C14" s="45" t="s">
        <v>16</v>
      </c>
      <c r="D14" s="44">
        <v>54.99</v>
      </c>
      <c r="E14" s="45"/>
      <c r="F14" s="44">
        <v>55</v>
      </c>
      <c r="G14" s="44"/>
      <c r="H14" s="46"/>
      <c r="O14" t="s">
        <v>180</v>
      </c>
    </row>
    <row r="15" spans="1:16" x14ac:dyDescent="0.3">
      <c r="A15" s="39" t="s">
        <v>32</v>
      </c>
      <c r="B15" s="44">
        <v>83.56</v>
      </c>
      <c r="C15" s="45" t="s">
        <v>40</v>
      </c>
      <c r="D15" s="44">
        <v>33.299999999999997</v>
      </c>
      <c r="E15" s="45"/>
      <c r="F15" s="44">
        <v>50.26</v>
      </c>
      <c r="G15" s="44"/>
      <c r="H15" s="46"/>
      <c r="O15" t="s">
        <v>181</v>
      </c>
    </row>
    <row r="16" spans="1:16" x14ac:dyDescent="0.3">
      <c r="A16" s="39" t="s">
        <v>332</v>
      </c>
      <c r="B16" s="44">
        <v>146</v>
      </c>
      <c r="C16" s="45" t="s">
        <v>40</v>
      </c>
      <c r="D16" s="44">
        <v>93</v>
      </c>
      <c r="E16" s="45"/>
      <c r="F16" s="44">
        <v>53</v>
      </c>
      <c r="G16" s="44"/>
      <c r="H16" s="46"/>
      <c r="O16" t="s">
        <v>182</v>
      </c>
    </row>
    <row r="17" spans="1:13" x14ac:dyDescent="0.3">
      <c r="A17" s="39" t="s">
        <v>334</v>
      </c>
      <c r="B17" s="44">
        <v>14.9</v>
      </c>
      <c r="C17" s="45" t="s">
        <v>358</v>
      </c>
      <c r="D17" s="44">
        <v>14.9</v>
      </c>
      <c r="E17" s="45"/>
      <c r="F17" s="44"/>
      <c r="G17" s="44"/>
      <c r="H17" s="46"/>
    </row>
    <row r="18" spans="1:13" x14ac:dyDescent="0.3">
      <c r="A18" s="39"/>
      <c r="B18" s="44"/>
      <c r="C18" s="45"/>
      <c r="D18" s="44"/>
      <c r="E18" s="45"/>
      <c r="F18" s="44"/>
      <c r="G18" s="44"/>
      <c r="H18" s="46"/>
      <c r="I18" s="93">
        <f>SUM(B5:B18)</f>
        <v>1723.28</v>
      </c>
      <c r="J18" s="127">
        <f>SUM(D5:D18)</f>
        <v>977.79999999999984</v>
      </c>
      <c r="K18" s="127">
        <f>SUM(F5:F18)</f>
        <v>745.48</v>
      </c>
      <c r="M18" s="141">
        <f>SUM(J18:K18)</f>
        <v>1723.2799999999997</v>
      </c>
    </row>
    <row r="19" spans="1:13" x14ac:dyDescent="0.3">
      <c r="A19" s="154" t="s">
        <v>13</v>
      </c>
      <c r="B19" s="155"/>
      <c r="C19" s="155"/>
      <c r="D19" s="155"/>
      <c r="E19" s="155"/>
      <c r="F19" s="155"/>
      <c r="G19" s="155"/>
      <c r="H19" s="156"/>
      <c r="I19" s="70"/>
    </row>
    <row r="20" spans="1:13" x14ac:dyDescent="0.3">
      <c r="A20" s="39" t="s">
        <v>292</v>
      </c>
      <c r="B20" s="44">
        <v>199.9</v>
      </c>
      <c r="C20" s="49"/>
      <c r="D20" s="44">
        <v>199.9</v>
      </c>
      <c r="E20" s="45"/>
      <c r="F20" s="47"/>
      <c r="G20" s="44"/>
      <c r="H20" s="50"/>
      <c r="I20" s="70"/>
    </row>
    <row r="21" spans="1:13" x14ac:dyDescent="0.3">
      <c r="A21" s="39" t="s">
        <v>292</v>
      </c>
      <c r="B21" s="44">
        <v>139.9</v>
      </c>
      <c r="C21" s="49"/>
      <c r="D21" s="44"/>
      <c r="E21" s="45"/>
      <c r="F21" s="47"/>
      <c r="G21" s="44">
        <v>139.9</v>
      </c>
      <c r="H21" s="50"/>
      <c r="I21" s="70"/>
    </row>
    <row r="22" spans="1:13" x14ac:dyDescent="0.3">
      <c r="A22" s="39" t="s">
        <v>359</v>
      </c>
      <c r="B22" s="44">
        <v>66</v>
      </c>
      <c r="C22" s="49"/>
      <c r="D22" s="44">
        <v>66</v>
      </c>
      <c r="E22" s="45"/>
      <c r="F22" s="47"/>
      <c r="G22" s="44"/>
      <c r="H22" s="50"/>
      <c r="I22" s="70"/>
    </row>
    <row r="23" spans="1:13" x14ac:dyDescent="0.3">
      <c r="A23" s="39" t="s">
        <v>360</v>
      </c>
      <c r="B23" s="44">
        <v>19.940000000000001</v>
      </c>
      <c r="C23" s="49"/>
      <c r="D23" s="44">
        <v>19.940000000000001</v>
      </c>
      <c r="E23" s="45"/>
      <c r="F23" s="47"/>
      <c r="G23" s="44"/>
      <c r="H23" s="50"/>
      <c r="I23" s="70"/>
    </row>
    <row r="24" spans="1:13" x14ac:dyDescent="0.3">
      <c r="A24" s="39" t="s">
        <v>360</v>
      </c>
      <c r="B24" s="44">
        <v>24.97</v>
      </c>
      <c r="C24" s="49"/>
      <c r="D24" s="44">
        <v>24.97</v>
      </c>
      <c r="E24" s="45"/>
      <c r="F24" s="47"/>
      <c r="G24" s="44"/>
      <c r="H24" s="50"/>
      <c r="I24" s="70"/>
    </row>
    <row r="25" spans="1:13" x14ac:dyDescent="0.3">
      <c r="A25" s="39" t="s">
        <v>361</v>
      </c>
      <c r="B25" s="44">
        <v>74</v>
      </c>
      <c r="C25" s="49" t="s">
        <v>135</v>
      </c>
      <c r="D25" s="44">
        <v>74</v>
      </c>
      <c r="E25" s="45"/>
      <c r="F25" s="47"/>
      <c r="G25" s="44"/>
      <c r="H25" s="50"/>
      <c r="I25" s="70"/>
    </row>
    <row r="26" spans="1:13" x14ac:dyDescent="0.3">
      <c r="A26" s="39" t="s">
        <v>354</v>
      </c>
      <c r="B26" s="44">
        <v>179.94</v>
      </c>
      <c r="C26" s="49" t="s">
        <v>284</v>
      </c>
      <c r="D26" s="44">
        <v>179.94</v>
      </c>
      <c r="E26" s="45"/>
      <c r="F26" s="47"/>
      <c r="G26" s="44"/>
      <c r="H26" s="50"/>
      <c r="I26" s="70"/>
    </row>
    <row r="27" spans="1:13" x14ac:dyDescent="0.3">
      <c r="A27" s="39" t="s">
        <v>344</v>
      </c>
      <c r="B27" s="44">
        <v>4.9000000000000004</v>
      </c>
      <c r="C27" s="49"/>
      <c r="D27" s="44">
        <v>4.9000000000000004</v>
      </c>
      <c r="E27" s="45"/>
      <c r="F27" s="47"/>
      <c r="G27" s="44"/>
      <c r="H27" s="50"/>
      <c r="I27" s="70"/>
    </row>
    <row r="28" spans="1:13" x14ac:dyDescent="0.3">
      <c r="A28" s="39" t="s">
        <v>362</v>
      </c>
      <c r="B28" s="44">
        <v>148.34</v>
      </c>
      <c r="C28" s="49" t="s">
        <v>12</v>
      </c>
      <c r="D28" s="44">
        <v>148.34</v>
      </c>
      <c r="E28" s="45"/>
      <c r="F28" s="47"/>
      <c r="G28" s="44"/>
      <c r="H28" s="50"/>
      <c r="I28" s="70"/>
    </row>
    <row r="29" spans="1:13" x14ac:dyDescent="0.3">
      <c r="A29" s="39" t="s">
        <v>363</v>
      </c>
      <c r="B29" s="44">
        <v>69</v>
      </c>
      <c r="C29" s="49"/>
      <c r="D29" s="44">
        <v>69</v>
      </c>
      <c r="E29" s="45"/>
      <c r="F29" s="47"/>
      <c r="G29" s="44"/>
      <c r="H29" s="50"/>
      <c r="I29" s="70"/>
    </row>
    <row r="30" spans="1:13" x14ac:dyDescent="0.3">
      <c r="A30" s="39" t="s">
        <v>364</v>
      </c>
      <c r="B30" s="44">
        <v>58.22</v>
      </c>
      <c r="C30" s="49" t="s">
        <v>135</v>
      </c>
      <c r="D30" s="44">
        <v>58.22</v>
      </c>
      <c r="E30" s="45"/>
      <c r="F30" s="47"/>
      <c r="G30" s="44"/>
      <c r="H30" s="50"/>
      <c r="I30" s="70"/>
    </row>
    <row r="31" spans="1:13" x14ac:dyDescent="0.3">
      <c r="A31" s="39" t="s">
        <v>338</v>
      </c>
      <c r="B31" s="44">
        <v>73.33</v>
      </c>
      <c r="C31" s="49" t="s">
        <v>40</v>
      </c>
      <c r="D31" s="44">
        <v>73.33</v>
      </c>
      <c r="E31" s="45"/>
      <c r="F31" s="47"/>
      <c r="G31" s="44"/>
      <c r="H31" s="50"/>
      <c r="I31" s="70"/>
    </row>
    <row r="32" spans="1:13" x14ac:dyDescent="0.3">
      <c r="A32" s="39" t="s">
        <v>340</v>
      </c>
      <c r="B32" s="44">
        <v>100.07</v>
      </c>
      <c r="C32" s="49" t="s">
        <v>178</v>
      </c>
      <c r="D32" s="44">
        <v>50.04</v>
      </c>
      <c r="E32" s="45"/>
      <c r="F32" s="47">
        <v>50.03</v>
      </c>
      <c r="G32" s="44"/>
      <c r="H32" s="50"/>
      <c r="I32" s="70"/>
    </row>
    <row r="33" spans="1:16" x14ac:dyDescent="0.3">
      <c r="A33" s="39" t="s">
        <v>36</v>
      </c>
      <c r="B33" s="44">
        <v>231.66</v>
      </c>
      <c r="C33" s="49" t="s">
        <v>75</v>
      </c>
      <c r="D33" s="44">
        <v>50.25</v>
      </c>
      <c r="E33" s="45"/>
      <c r="F33" s="47">
        <v>181.41</v>
      </c>
      <c r="G33" s="44"/>
      <c r="H33" s="50"/>
      <c r="I33" s="70"/>
    </row>
    <row r="34" spans="1:16" x14ac:dyDescent="0.3">
      <c r="A34" s="39" t="s">
        <v>345</v>
      </c>
      <c r="B34" s="44">
        <v>31.12</v>
      </c>
      <c r="C34" s="49" t="s">
        <v>9</v>
      </c>
      <c r="D34" s="44">
        <v>31.12</v>
      </c>
      <c r="E34" s="45"/>
      <c r="F34" s="47"/>
      <c r="G34" s="44"/>
      <c r="H34" s="50"/>
      <c r="I34" s="70"/>
    </row>
    <row r="35" spans="1:16" x14ac:dyDescent="0.3">
      <c r="A35" s="39"/>
      <c r="B35" s="44"/>
      <c r="C35" s="49"/>
      <c r="D35" s="44"/>
      <c r="E35" s="45"/>
      <c r="F35" s="47"/>
      <c r="G35" s="44"/>
      <c r="H35" s="50"/>
      <c r="I35" s="91">
        <f>SUM(B20:B35)</f>
        <v>1421.29</v>
      </c>
      <c r="J35" s="127">
        <f>SUM(D20:D35)</f>
        <v>1049.95</v>
      </c>
      <c r="K35" s="127">
        <f>SUM(F20:F35)</f>
        <v>231.44</v>
      </c>
      <c r="L35" s="127">
        <f>SUM(G20:G35)</f>
        <v>139.9</v>
      </c>
      <c r="M35" s="41">
        <f>SUM(J35:L35)</f>
        <v>1421.2900000000002</v>
      </c>
      <c r="N35" s="141">
        <v>214.34</v>
      </c>
    </row>
    <row r="36" spans="1:16" x14ac:dyDescent="0.3">
      <c r="A36" s="154" t="s">
        <v>19</v>
      </c>
      <c r="B36" s="155"/>
      <c r="C36" s="155"/>
      <c r="D36" s="155"/>
      <c r="E36" s="155"/>
      <c r="F36" s="155"/>
      <c r="G36" s="155"/>
      <c r="H36" s="156"/>
      <c r="I36" s="70"/>
    </row>
    <row r="37" spans="1:16" x14ac:dyDescent="0.3">
      <c r="A37" s="40"/>
      <c r="B37" s="44"/>
      <c r="C37" s="45"/>
      <c r="D37" s="44"/>
      <c r="E37" s="45"/>
      <c r="F37" s="44"/>
      <c r="G37" s="44"/>
      <c r="H37" s="48"/>
    </row>
    <row r="38" spans="1:16" x14ac:dyDescent="0.3">
      <c r="A38" s="154" t="s">
        <v>24</v>
      </c>
      <c r="B38" s="155"/>
      <c r="C38" s="155"/>
      <c r="D38" s="155"/>
      <c r="E38" s="155"/>
      <c r="F38" s="155"/>
      <c r="G38" s="155"/>
      <c r="H38" s="156"/>
      <c r="I38" s="70"/>
    </row>
    <row r="39" spans="1:16" x14ac:dyDescent="0.3">
      <c r="A39" s="40" t="s">
        <v>24</v>
      </c>
      <c r="B39" s="44">
        <v>379.65</v>
      </c>
      <c r="C39" s="45"/>
      <c r="D39" s="44">
        <v>379.65</v>
      </c>
      <c r="E39" s="45"/>
      <c r="F39" s="47"/>
      <c r="G39" s="44"/>
      <c r="H39" s="50"/>
      <c r="I39" s="91">
        <v>379.65</v>
      </c>
    </row>
    <row r="40" spans="1:16" x14ac:dyDescent="0.3">
      <c r="A40" s="154" t="s">
        <v>25</v>
      </c>
      <c r="B40" s="155"/>
      <c r="C40" s="155"/>
      <c r="D40" s="155"/>
      <c r="E40" s="155"/>
      <c r="F40" s="155"/>
      <c r="G40" s="155"/>
      <c r="H40" s="155"/>
      <c r="I40" s="70"/>
    </row>
    <row r="41" spans="1:16" x14ac:dyDescent="0.3">
      <c r="A41" s="39" t="s">
        <v>30</v>
      </c>
      <c r="B41" s="44">
        <v>5.5</v>
      </c>
      <c r="C41" s="49"/>
      <c r="D41" s="44">
        <v>5.5</v>
      </c>
      <c r="E41" s="45"/>
      <c r="F41" s="44">
        <v>5.5</v>
      </c>
      <c r="G41" s="44"/>
      <c r="H41" s="143"/>
      <c r="I41" s="92"/>
    </row>
    <row r="42" spans="1:16" x14ac:dyDescent="0.3">
      <c r="A42" s="39"/>
      <c r="B42" s="44">
        <v>66.099999999999994</v>
      </c>
      <c r="C42" s="49"/>
      <c r="D42" s="44"/>
      <c r="E42" s="45"/>
      <c r="F42" s="44">
        <v>66.099999999999994</v>
      </c>
      <c r="G42" s="44"/>
      <c r="H42" s="143"/>
      <c r="I42" s="92"/>
    </row>
    <row r="43" spans="1:16" x14ac:dyDescent="0.3">
      <c r="A43" s="39"/>
      <c r="B43" s="44">
        <v>72.599999999999994</v>
      </c>
      <c r="C43" s="49"/>
      <c r="D43" s="44"/>
      <c r="E43" s="45"/>
      <c r="F43" s="44">
        <v>72.599999999999994</v>
      </c>
      <c r="G43" s="44"/>
      <c r="H43" s="143"/>
      <c r="I43" s="92"/>
    </row>
    <row r="44" spans="1:16" x14ac:dyDescent="0.3">
      <c r="A44" s="39"/>
      <c r="B44" s="44">
        <v>136.94</v>
      </c>
      <c r="C44" s="49"/>
      <c r="D44" s="44"/>
      <c r="E44" s="45"/>
      <c r="F44" s="44">
        <v>136.94</v>
      </c>
      <c r="G44" s="44"/>
      <c r="H44" s="143"/>
      <c r="I44" s="92"/>
    </row>
    <row r="45" spans="1:16" x14ac:dyDescent="0.3">
      <c r="A45" s="39"/>
      <c r="B45" s="44">
        <v>110.16</v>
      </c>
      <c r="C45" s="49"/>
      <c r="D45" s="44"/>
      <c r="E45" s="45"/>
      <c r="F45" s="44">
        <v>110.16</v>
      </c>
      <c r="G45" s="44"/>
      <c r="H45" s="50"/>
      <c r="I45" s="144">
        <f>SUM(B41:B45)</f>
        <v>391.29999999999995</v>
      </c>
      <c r="J45" s="128"/>
      <c r="K45" s="127">
        <f>SUM(F41:F45)</f>
        <v>391.29999999999995</v>
      </c>
    </row>
    <row r="46" spans="1:16" x14ac:dyDescent="0.3">
      <c r="A46" s="168" t="s">
        <v>347</v>
      </c>
      <c r="B46" s="169"/>
      <c r="C46" s="169"/>
      <c r="D46" s="169"/>
      <c r="E46" s="169"/>
      <c r="F46" s="169"/>
      <c r="G46" s="169"/>
      <c r="H46" s="170"/>
      <c r="I46" s="103"/>
    </row>
    <row r="47" spans="1:16" x14ac:dyDescent="0.3">
      <c r="A47" s="39" t="s">
        <v>348</v>
      </c>
      <c r="B47" s="44">
        <v>465</v>
      </c>
      <c r="C47" s="49" t="s">
        <v>16</v>
      </c>
      <c r="D47" s="44">
        <v>155</v>
      </c>
      <c r="E47" s="45"/>
      <c r="F47" s="44">
        <v>155</v>
      </c>
      <c r="G47" s="44">
        <v>155</v>
      </c>
      <c r="H47" s="50"/>
      <c r="I47" s="103"/>
      <c r="J47" s="140"/>
      <c r="K47" s="140"/>
      <c r="L47" s="140"/>
      <c r="O47" s="140"/>
      <c r="P47">
        <v>1812.42</v>
      </c>
    </row>
    <row r="48" spans="1:16" x14ac:dyDescent="0.3">
      <c r="A48" s="132" t="s">
        <v>365</v>
      </c>
      <c r="B48" s="133">
        <v>63.35</v>
      </c>
      <c r="C48" s="134" t="s">
        <v>35</v>
      </c>
      <c r="D48" s="133">
        <v>21</v>
      </c>
      <c r="E48" s="135"/>
      <c r="F48" s="133"/>
      <c r="G48" s="133"/>
      <c r="H48" s="136"/>
      <c r="I48" s="103"/>
      <c r="J48" s="140"/>
      <c r="K48" s="140"/>
      <c r="L48" s="140"/>
      <c r="O48" s="140"/>
    </row>
    <row r="49" spans="1:17" x14ac:dyDescent="0.3">
      <c r="A49" s="132" t="s">
        <v>106</v>
      </c>
      <c r="B49" s="133">
        <v>32.4</v>
      </c>
      <c r="C49" s="134"/>
      <c r="D49" s="133">
        <v>32.4</v>
      </c>
      <c r="E49" s="135"/>
      <c r="F49" s="133"/>
      <c r="G49" s="133"/>
      <c r="H49" s="136"/>
      <c r="I49" s="103"/>
      <c r="J49" s="140"/>
      <c r="K49" s="140"/>
      <c r="L49" s="140"/>
      <c r="O49" s="139"/>
      <c r="Q49">
        <v>231.44</v>
      </c>
    </row>
    <row r="50" spans="1:17" x14ac:dyDescent="0.3">
      <c r="A50" s="132" t="s">
        <v>39</v>
      </c>
      <c r="B50" s="133">
        <v>146.65</v>
      </c>
      <c r="C50" s="134" t="s">
        <v>12</v>
      </c>
      <c r="D50" s="133">
        <v>73.400000000000006</v>
      </c>
      <c r="E50" s="135"/>
      <c r="F50" s="133"/>
      <c r="G50" s="133"/>
      <c r="H50" s="136"/>
      <c r="I50" s="91">
        <f>SUM(B47:B50)</f>
        <v>707.4</v>
      </c>
      <c r="J50" s="127">
        <f>SUM(D47:D50)</f>
        <v>281.8</v>
      </c>
      <c r="K50" s="127">
        <v>155</v>
      </c>
      <c r="L50" s="127">
        <v>155</v>
      </c>
      <c r="O50" s="139"/>
      <c r="Q50">
        <v>105.8</v>
      </c>
    </row>
    <row r="51" spans="1:17" x14ac:dyDescent="0.3">
      <c r="A51" s="154" t="s">
        <v>295</v>
      </c>
      <c r="B51" s="155"/>
      <c r="C51" s="155"/>
      <c r="D51" s="155"/>
      <c r="E51" s="155"/>
      <c r="F51" s="155"/>
      <c r="G51" s="155"/>
      <c r="H51" s="156"/>
      <c r="I51" s="70"/>
      <c r="O51" s="41"/>
      <c r="Q51" s="138">
        <f>(Q49-Q50)</f>
        <v>125.64</v>
      </c>
    </row>
    <row r="52" spans="1:17" x14ac:dyDescent="0.3">
      <c r="A52" s="40"/>
      <c r="B52" s="44">
        <v>867.55</v>
      </c>
      <c r="C52" s="45"/>
      <c r="D52" s="44">
        <v>289.2</v>
      </c>
      <c r="E52" s="45"/>
      <c r="F52" s="44">
        <v>289.2</v>
      </c>
      <c r="G52" s="44">
        <v>289.2</v>
      </c>
      <c r="H52" s="48"/>
      <c r="I52" s="93">
        <v>867.55</v>
      </c>
      <c r="J52" s="127">
        <v>289.2</v>
      </c>
      <c r="K52" s="127">
        <v>289.2</v>
      </c>
      <c r="L52" s="127">
        <v>289.2</v>
      </c>
      <c r="O52" s="41"/>
      <c r="Q52" s="137"/>
    </row>
    <row r="53" spans="1:17" x14ac:dyDescent="0.3">
      <c r="A53" s="58" t="s">
        <v>76</v>
      </c>
      <c r="B53" s="54">
        <f>SUM(B5:B52)</f>
        <v>5490.4699999999993</v>
      </c>
      <c r="C53" s="52"/>
      <c r="D53" s="54">
        <f>SUM(D5:D52)</f>
        <v>2983.8999999999996</v>
      </c>
      <c r="E53" s="52"/>
      <c r="F53" s="54">
        <f>SUM(F5:F52)</f>
        <v>1812.42</v>
      </c>
      <c r="G53" s="54">
        <f>SUM(G5:G52)</f>
        <v>584.09999999999991</v>
      </c>
      <c r="H53" s="53"/>
      <c r="I53" s="70"/>
    </row>
    <row r="54" spans="1:17" ht="16.2" x14ac:dyDescent="0.45">
      <c r="B54" s="55" t="s">
        <v>77</v>
      </c>
      <c r="C54" s="56"/>
      <c r="D54" s="55" t="s">
        <v>60</v>
      </c>
      <c r="E54" s="56"/>
      <c r="F54" s="55" t="s">
        <v>61</v>
      </c>
      <c r="G54" s="55" t="s">
        <v>62</v>
      </c>
      <c r="H54" s="42"/>
    </row>
  </sheetData>
  <mergeCells count="8">
    <mergeCell ref="A51:H51"/>
    <mergeCell ref="A2:H2"/>
    <mergeCell ref="A4:H4"/>
    <mergeCell ref="A19:H19"/>
    <mergeCell ref="A36:H36"/>
    <mergeCell ref="A38:H38"/>
    <mergeCell ref="A40:H40"/>
    <mergeCell ref="A46:H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6D4-5F6A-4BC0-8739-2F02A08D55BB}">
  <dimension ref="A2:Q55"/>
  <sheetViews>
    <sheetView topLeftCell="A13" zoomScale="96" zoomScaleNormal="96" workbookViewId="0">
      <selection activeCell="Q15" sqref="Q15:S18"/>
    </sheetView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6" max="6" width="12.6640625" bestFit="1" customWidth="1"/>
    <col min="7" max="7" width="11.109375" bestFit="1" customWidth="1"/>
    <col min="8" max="8" width="7.88671875" bestFit="1" customWidth="1"/>
    <col min="9" max="9" width="12.44140625" bestFit="1" customWidth="1"/>
    <col min="10" max="10" width="14.33203125" bestFit="1" customWidth="1"/>
    <col min="11" max="11" width="10.6640625" bestFit="1" customWidth="1"/>
    <col min="12" max="12" width="13.33203125" bestFit="1" customWidth="1"/>
    <col min="13" max="13" width="12.33203125" bestFit="1" customWidth="1"/>
  </cols>
  <sheetData>
    <row r="2" spans="1:17" ht="18" x14ac:dyDescent="0.35">
      <c r="A2" s="171" t="s">
        <v>366</v>
      </c>
      <c r="B2" s="165"/>
      <c r="C2" s="165"/>
      <c r="D2" s="165"/>
      <c r="E2" s="165"/>
      <c r="F2" s="165"/>
      <c r="G2" s="165"/>
      <c r="H2" s="165"/>
    </row>
    <row r="4" spans="1:17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7" x14ac:dyDescent="0.3">
      <c r="A5" s="39" t="s">
        <v>258</v>
      </c>
      <c r="B5" s="44">
        <v>196.22</v>
      </c>
      <c r="C5" s="45" t="s">
        <v>268</v>
      </c>
      <c r="D5" s="44">
        <v>130.81</v>
      </c>
      <c r="E5" s="45"/>
      <c r="F5" s="44">
        <v>65.41</v>
      </c>
      <c r="G5" s="44"/>
      <c r="H5" s="46"/>
    </row>
    <row r="6" spans="1:17" x14ac:dyDescent="0.3">
      <c r="A6" s="39" t="s">
        <v>283</v>
      </c>
      <c r="B6" s="44">
        <v>143.93</v>
      </c>
      <c r="C6" s="45" t="s">
        <v>278</v>
      </c>
      <c r="D6" s="44"/>
      <c r="E6" s="45"/>
      <c r="F6" s="44">
        <v>143.93</v>
      </c>
      <c r="G6" s="44"/>
      <c r="H6" s="46"/>
    </row>
    <row r="7" spans="1:17" x14ac:dyDescent="0.3">
      <c r="A7" s="39" t="s">
        <v>286</v>
      </c>
      <c r="B7" s="44">
        <v>69.97</v>
      </c>
      <c r="C7" s="45" t="s">
        <v>260</v>
      </c>
      <c r="D7" s="44">
        <v>69.97</v>
      </c>
      <c r="E7" s="45"/>
      <c r="F7" s="44"/>
      <c r="G7" s="44"/>
      <c r="H7" s="46"/>
    </row>
    <row r="8" spans="1:17" x14ac:dyDescent="0.3">
      <c r="A8" s="39" t="s">
        <v>354</v>
      </c>
      <c r="B8" s="44">
        <v>311.89999999999998</v>
      </c>
      <c r="C8" s="45" t="s">
        <v>43</v>
      </c>
      <c r="D8" s="44">
        <v>119.96</v>
      </c>
      <c r="E8" s="45"/>
      <c r="F8" s="44">
        <v>191.94</v>
      </c>
      <c r="G8" s="44"/>
      <c r="H8" s="46"/>
    </row>
    <row r="9" spans="1:17" x14ac:dyDescent="0.3">
      <c r="A9" s="39" t="s">
        <v>355</v>
      </c>
      <c r="B9" s="44">
        <v>44.85</v>
      </c>
      <c r="C9" s="45" t="s">
        <v>178</v>
      </c>
      <c r="D9" s="44"/>
      <c r="E9" s="45"/>
      <c r="F9" s="44">
        <v>44.85</v>
      </c>
      <c r="G9" s="44"/>
      <c r="H9" s="46"/>
    </row>
    <row r="10" spans="1:17" x14ac:dyDescent="0.3">
      <c r="A10" s="39" t="s">
        <v>104</v>
      </c>
      <c r="B10" s="44">
        <v>32.46</v>
      </c>
      <c r="C10" s="45"/>
      <c r="D10" s="44">
        <v>32.46</v>
      </c>
      <c r="E10" s="45"/>
      <c r="F10" s="44"/>
      <c r="G10" s="44"/>
      <c r="H10" s="46"/>
    </row>
    <row r="11" spans="1:17" x14ac:dyDescent="0.3">
      <c r="A11" s="39" t="s">
        <v>304</v>
      </c>
      <c r="B11" s="44">
        <v>91.19</v>
      </c>
      <c r="C11" s="45" t="s">
        <v>367</v>
      </c>
      <c r="D11" s="44">
        <v>91.19</v>
      </c>
      <c r="E11" s="45"/>
      <c r="F11" s="44"/>
      <c r="G11" s="44"/>
      <c r="H11" s="46"/>
      <c r="I11" s="70"/>
    </row>
    <row r="12" spans="1:17" x14ac:dyDescent="0.3">
      <c r="A12" s="39" t="s">
        <v>357</v>
      </c>
      <c r="B12" s="44">
        <v>109.99</v>
      </c>
      <c r="C12" s="45" t="s">
        <v>4</v>
      </c>
      <c r="D12" s="44">
        <v>54.99</v>
      </c>
      <c r="E12" s="45"/>
      <c r="F12" s="44">
        <v>55</v>
      </c>
      <c r="G12" s="44"/>
      <c r="H12" s="46"/>
      <c r="I12" s="92"/>
    </row>
    <row r="13" spans="1:17" x14ac:dyDescent="0.3">
      <c r="A13" s="39" t="s">
        <v>32</v>
      </c>
      <c r="B13" s="44">
        <v>86.56</v>
      </c>
      <c r="C13" s="45" t="s">
        <v>51</v>
      </c>
      <c r="D13" s="44">
        <v>33.299999999999997</v>
      </c>
      <c r="E13" s="45"/>
      <c r="F13" s="44">
        <v>53.26</v>
      </c>
      <c r="G13" s="44"/>
      <c r="H13" s="46"/>
      <c r="I13" s="70"/>
    </row>
    <row r="14" spans="1:17" x14ac:dyDescent="0.3">
      <c r="A14" s="39" t="s">
        <v>332</v>
      </c>
      <c r="B14" s="44">
        <v>146</v>
      </c>
      <c r="C14" s="45" t="s">
        <v>51</v>
      </c>
      <c r="D14" s="44">
        <v>93</v>
      </c>
      <c r="E14" s="45"/>
      <c r="F14" s="44">
        <v>53</v>
      </c>
      <c r="G14" s="44"/>
      <c r="H14" s="46"/>
    </row>
    <row r="15" spans="1:17" x14ac:dyDescent="0.3">
      <c r="A15" s="39" t="s">
        <v>334</v>
      </c>
      <c r="B15" s="44">
        <v>14.9</v>
      </c>
      <c r="C15" s="45"/>
      <c r="D15" s="44">
        <v>14.9</v>
      </c>
      <c r="E15" s="45"/>
      <c r="F15" s="44"/>
      <c r="G15" s="44"/>
      <c r="H15" s="46"/>
      <c r="I15" s="70"/>
      <c r="Q15" t="s">
        <v>180</v>
      </c>
    </row>
    <row r="16" spans="1:17" x14ac:dyDescent="0.3">
      <c r="A16" s="39"/>
      <c r="B16" s="44"/>
      <c r="C16" s="45"/>
      <c r="D16" s="44"/>
      <c r="E16" s="45"/>
      <c r="F16" s="44"/>
      <c r="G16" s="44"/>
      <c r="H16" s="46"/>
      <c r="I16" s="91">
        <f>SUM(B5:B16)</f>
        <v>1247.97</v>
      </c>
      <c r="J16" s="127">
        <f>SUM(D5:D16)</f>
        <v>640.57999999999993</v>
      </c>
      <c r="K16" s="127">
        <f>SUM(F5:F16)</f>
        <v>607.39</v>
      </c>
      <c r="L16" s="128"/>
      <c r="M16" s="127">
        <f>SUM(J16:L16)</f>
        <v>1247.9699999999998</v>
      </c>
      <c r="Q16" t="s">
        <v>181</v>
      </c>
    </row>
    <row r="17" spans="1:17" x14ac:dyDescent="0.3">
      <c r="A17" s="154" t="s">
        <v>13</v>
      </c>
      <c r="B17" s="155"/>
      <c r="C17" s="155"/>
      <c r="D17" s="155"/>
      <c r="E17" s="155"/>
      <c r="F17" s="155"/>
      <c r="G17" s="155"/>
      <c r="H17" s="156"/>
      <c r="I17" s="70"/>
      <c r="Q17" t="s">
        <v>182</v>
      </c>
    </row>
    <row r="18" spans="1:17" x14ac:dyDescent="0.3">
      <c r="A18" s="39" t="s">
        <v>292</v>
      </c>
      <c r="B18" s="44">
        <v>199.9</v>
      </c>
      <c r="C18" s="49"/>
      <c r="D18" s="44">
        <v>199.9</v>
      </c>
      <c r="E18" s="45"/>
      <c r="F18" s="47"/>
      <c r="G18" s="44"/>
      <c r="H18" s="50"/>
      <c r="I18" s="92"/>
    </row>
    <row r="19" spans="1:17" x14ac:dyDescent="0.3">
      <c r="A19" s="39" t="s">
        <v>292</v>
      </c>
      <c r="B19" s="44">
        <v>139.9</v>
      </c>
      <c r="C19" s="49"/>
      <c r="D19" s="44"/>
      <c r="E19" s="45"/>
      <c r="F19" s="47"/>
      <c r="G19" s="44">
        <v>139.9</v>
      </c>
      <c r="H19" s="50"/>
      <c r="I19" s="70"/>
    </row>
    <row r="20" spans="1:17" x14ac:dyDescent="0.3">
      <c r="A20" s="39" t="s">
        <v>361</v>
      </c>
      <c r="B20" s="44">
        <v>74</v>
      </c>
      <c r="C20" s="49" t="s">
        <v>136</v>
      </c>
      <c r="D20" s="44">
        <v>74</v>
      </c>
      <c r="E20" s="45"/>
      <c r="F20" s="47"/>
      <c r="G20" s="44"/>
      <c r="H20" s="50"/>
      <c r="I20" s="70"/>
    </row>
    <row r="21" spans="1:17" x14ac:dyDescent="0.3">
      <c r="A21" s="39" t="s">
        <v>354</v>
      </c>
      <c r="B21" s="44">
        <v>179.94</v>
      </c>
      <c r="C21" s="49" t="s">
        <v>43</v>
      </c>
      <c r="D21" s="44">
        <v>179.94</v>
      </c>
      <c r="E21" s="45"/>
      <c r="F21" s="47"/>
      <c r="G21" s="44"/>
      <c r="H21" s="50"/>
      <c r="I21" s="70"/>
    </row>
    <row r="22" spans="1:17" x14ac:dyDescent="0.3">
      <c r="A22" s="39" t="s">
        <v>123</v>
      </c>
      <c r="B22" s="44">
        <v>126.48</v>
      </c>
      <c r="C22" s="49" t="s">
        <v>12</v>
      </c>
      <c r="D22" s="44">
        <v>64.48</v>
      </c>
      <c r="E22" s="45"/>
      <c r="F22" s="47">
        <v>62</v>
      </c>
      <c r="G22" s="44"/>
      <c r="H22" s="50"/>
      <c r="I22" s="70" t="s">
        <v>368</v>
      </c>
      <c r="J22" t="s">
        <v>369</v>
      </c>
    </row>
    <row r="23" spans="1:17" x14ac:dyDescent="0.3">
      <c r="A23" s="39" t="s">
        <v>185</v>
      </c>
      <c r="B23" s="44">
        <v>255</v>
      </c>
      <c r="C23" s="49"/>
      <c r="D23" s="44">
        <v>255</v>
      </c>
      <c r="E23" s="45"/>
      <c r="F23" s="47"/>
      <c r="G23" s="44"/>
      <c r="H23" s="50"/>
      <c r="I23" s="70"/>
    </row>
    <row r="24" spans="1:17" x14ac:dyDescent="0.3">
      <c r="A24" s="39" t="s">
        <v>231</v>
      </c>
      <c r="B24" s="44">
        <v>188.95</v>
      </c>
      <c r="C24" s="49"/>
      <c r="D24" s="44">
        <v>46.95</v>
      </c>
      <c r="E24" s="45"/>
      <c r="F24" s="47">
        <v>142</v>
      </c>
      <c r="G24" s="44"/>
      <c r="H24" s="50"/>
      <c r="I24" s="70" t="s">
        <v>370</v>
      </c>
      <c r="J24" t="s">
        <v>371</v>
      </c>
    </row>
    <row r="25" spans="1:17" hidden="1" x14ac:dyDescent="0.3">
      <c r="A25" s="39" t="s">
        <v>372</v>
      </c>
      <c r="B25" s="44"/>
      <c r="C25" s="49"/>
      <c r="D25" s="44"/>
      <c r="E25" s="45"/>
      <c r="F25" s="47"/>
      <c r="G25" s="44"/>
      <c r="H25" s="50"/>
      <c r="I25" s="70"/>
    </row>
    <row r="26" spans="1:17" x14ac:dyDescent="0.3">
      <c r="A26" s="39" t="s">
        <v>25</v>
      </c>
      <c r="B26" s="44">
        <v>65.11</v>
      </c>
      <c r="C26" s="49"/>
      <c r="D26" s="44">
        <v>65.11</v>
      </c>
      <c r="E26" s="45"/>
      <c r="F26" s="47"/>
      <c r="G26" s="44"/>
      <c r="H26" s="50"/>
      <c r="I26" s="70"/>
    </row>
    <row r="27" spans="1:17" x14ac:dyDescent="0.3">
      <c r="A27" s="39" t="s">
        <v>344</v>
      </c>
      <c r="B27" s="44">
        <v>4.9000000000000004</v>
      </c>
      <c r="C27" s="49"/>
      <c r="D27" s="44">
        <v>4.9000000000000004</v>
      </c>
      <c r="E27" s="45"/>
      <c r="F27" s="47"/>
      <c r="G27" s="44"/>
      <c r="H27" s="50"/>
      <c r="I27" s="70"/>
    </row>
    <row r="28" spans="1:17" x14ac:dyDescent="0.3">
      <c r="A28" s="39" t="s">
        <v>45</v>
      </c>
      <c r="B28" s="44">
        <v>73.06</v>
      </c>
      <c r="C28" s="49"/>
      <c r="D28" s="44">
        <v>73.06</v>
      </c>
      <c r="E28" s="45"/>
      <c r="F28" s="47"/>
      <c r="G28" s="44"/>
      <c r="H28" s="50"/>
      <c r="I28" s="70"/>
    </row>
    <row r="29" spans="1:17" x14ac:dyDescent="0.3">
      <c r="A29" s="39" t="s">
        <v>373</v>
      </c>
      <c r="B29" s="44">
        <v>45.28</v>
      </c>
      <c r="C29" s="49"/>
      <c r="D29" s="44">
        <v>45.28</v>
      </c>
      <c r="E29" s="45"/>
      <c r="F29" s="47"/>
      <c r="G29" s="44"/>
      <c r="H29" s="50"/>
      <c r="I29" s="70"/>
    </row>
    <row r="30" spans="1:17" x14ac:dyDescent="0.3">
      <c r="A30" s="39" t="s">
        <v>45</v>
      </c>
      <c r="B30" s="44">
        <v>41.93</v>
      </c>
      <c r="C30" s="49"/>
      <c r="D30" s="44">
        <v>41.93</v>
      </c>
      <c r="E30" s="45"/>
      <c r="F30" s="47"/>
      <c r="G30" s="44"/>
      <c r="H30" s="50"/>
      <c r="I30" s="70"/>
    </row>
    <row r="31" spans="1:17" x14ac:dyDescent="0.3">
      <c r="A31" s="39" t="s">
        <v>374</v>
      </c>
      <c r="B31" s="44">
        <v>34.799999999999997</v>
      </c>
      <c r="C31" s="49"/>
      <c r="D31" s="44">
        <v>34.799999999999997</v>
      </c>
      <c r="E31" s="45"/>
      <c r="F31" s="47"/>
      <c r="G31" s="44"/>
      <c r="H31" s="50"/>
      <c r="I31" s="70"/>
    </row>
    <row r="32" spans="1:17" x14ac:dyDescent="0.3">
      <c r="A32" s="39" t="s">
        <v>53</v>
      </c>
      <c r="B32" s="44">
        <v>33.33</v>
      </c>
      <c r="C32" s="49"/>
      <c r="D32" s="44">
        <v>33.33</v>
      </c>
      <c r="E32" s="45"/>
      <c r="F32" s="47"/>
      <c r="G32" s="44"/>
      <c r="H32" s="50"/>
      <c r="I32" s="70"/>
    </row>
    <row r="33" spans="1:15" x14ac:dyDescent="0.3">
      <c r="A33" s="39" t="s">
        <v>362</v>
      </c>
      <c r="B33" s="44">
        <v>148.33000000000001</v>
      </c>
      <c r="C33" s="49" t="s">
        <v>40</v>
      </c>
      <c r="D33" s="44">
        <v>148.33000000000001</v>
      </c>
      <c r="E33" s="45"/>
      <c r="F33" s="47"/>
      <c r="G33" s="44"/>
      <c r="H33" s="50"/>
      <c r="I33" s="70"/>
    </row>
    <row r="34" spans="1:15" x14ac:dyDescent="0.3">
      <c r="A34" s="39" t="s">
        <v>363</v>
      </c>
      <c r="B34" s="44"/>
      <c r="C34" s="49"/>
      <c r="D34" s="44"/>
      <c r="E34" s="45"/>
      <c r="F34" s="47"/>
      <c r="G34" s="44"/>
      <c r="H34" s="50"/>
      <c r="I34" s="70"/>
    </row>
    <row r="35" spans="1:15" x14ac:dyDescent="0.3">
      <c r="A35" s="39" t="s">
        <v>364</v>
      </c>
      <c r="B35" s="44">
        <v>58.21</v>
      </c>
      <c r="C35" s="49" t="s">
        <v>136</v>
      </c>
      <c r="D35" s="44">
        <v>58.21</v>
      </c>
      <c r="E35" s="45"/>
      <c r="F35" s="47"/>
      <c r="G35" s="44"/>
      <c r="H35" s="50"/>
      <c r="I35" s="70"/>
    </row>
    <row r="36" spans="1:15" x14ac:dyDescent="0.3">
      <c r="A36" s="39" t="s">
        <v>338</v>
      </c>
      <c r="B36" s="44">
        <v>73.33</v>
      </c>
      <c r="C36" s="49" t="s">
        <v>51</v>
      </c>
      <c r="D36" s="44">
        <v>73.33</v>
      </c>
      <c r="E36" s="45"/>
      <c r="F36" s="47"/>
      <c r="G36" s="44"/>
      <c r="H36" s="50"/>
      <c r="I36" s="92"/>
    </row>
    <row r="37" spans="1:15" x14ac:dyDescent="0.3">
      <c r="A37" s="39" t="s">
        <v>340</v>
      </c>
      <c r="B37" s="44">
        <v>100.07</v>
      </c>
      <c r="C37" s="49" t="s">
        <v>216</v>
      </c>
      <c r="D37" s="44">
        <v>50.04</v>
      </c>
      <c r="E37" s="45"/>
      <c r="F37" s="47">
        <v>50.03</v>
      </c>
      <c r="G37" s="44"/>
      <c r="H37" s="50"/>
      <c r="I37" s="70"/>
    </row>
    <row r="38" spans="1:15" x14ac:dyDescent="0.3">
      <c r="A38" s="39" t="s">
        <v>36</v>
      </c>
      <c r="B38" s="44">
        <v>231.66</v>
      </c>
      <c r="C38" s="49" t="s">
        <v>151</v>
      </c>
      <c r="D38" s="44">
        <v>50.25</v>
      </c>
      <c r="E38" s="45"/>
      <c r="F38" s="47">
        <v>181.41</v>
      </c>
      <c r="G38" s="44"/>
      <c r="H38" s="50"/>
    </row>
    <row r="39" spans="1:15" x14ac:dyDescent="0.3">
      <c r="A39" s="39" t="s">
        <v>345</v>
      </c>
      <c r="B39" s="44">
        <v>31.12</v>
      </c>
      <c r="C39" s="49" t="s">
        <v>99</v>
      </c>
      <c r="D39" s="44">
        <v>31.12</v>
      </c>
      <c r="E39" s="45"/>
      <c r="F39" s="47"/>
      <c r="G39" s="44"/>
      <c r="H39" s="50"/>
    </row>
    <row r="40" spans="1:15" x14ac:dyDescent="0.3">
      <c r="A40" s="39"/>
      <c r="B40" s="44"/>
      <c r="C40" s="49"/>
      <c r="D40" s="44"/>
      <c r="E40" s="45"/>
      <c r="F40" s="44"/>
      <c r="G40" s="44"/>
      <c r="H40" s="50"/>
      <c r="I40" s="93">
        <f>SUM(B18:B40)</f>
        <v>2105.2999999999997</v>
      </c>
      <c r="J40" s="127">
        <f>SUM(D18:D39)</f>
        <v>1529.9599999999996</v>
      </c>
      <c r="K40" s="127">
        <f>SUM(F18:F40)</f>
        <v>435.44</v>
      </c>
      <c r="L40" s="127">
        <f>SUM(G18:G40)</f>
        <v>139.9</v>
      </c>
      <c r="M40" s="127">
        <f>SUM(J40:L40)</f>
        <v>2105.2999999999997</v>
      </c>
    </row>
    <row r="41" spans="1:15" x14ac:dyDescent="0.3">
      <c r="A41" s="154" t="s">
        <v>19</v>
      </c>
      <c r="B41" s="155"/>
      <c r="C41" s="155"/>
      <c r="D41" s="155"/>
      <c r="E41" s="155"/>
      <c r="F41" s="155"/>
      <c r="G41" s="155"/>
      <c r="H41" s="156"/>
    </row>
    <row r="42" spans="1:15" x14ac:dyDescent="0.3">
      <c r="A42" s="40" t="s">
        <v>375</v>
      </c>
      <c r="B42" s="44">
        <v>101.73</v>
      </c>
      <c r="C42" s="45" t="s">
        <v>12</v>
      </c>
      <c r="D42" s="44"/>
      <c r="E42" s="45"/>
      <c r="F42" s="44">
        <v>101.73</v>
      </c>
      <c r="G42" s="44"/>
      <c r="H42" s="48"/>
    </row>
    <row r="43" spans="1:15" x14ac:dyDescent="0.3">
      <c r="A43" s="40" t="s">
        <v>45</v>
      </c>
      <c r="B43" s="44">
        <v>70.44</v>
      </c>
      <c r="C43" s="45"/>
      <c r="D43" s="44">
        <v>70.44</v>
      </c>
      <c r="E43" s="45"/>
      <c r="F43" s="44"/>
      <c r="G43" s="44"/>
      <c r="H43" s="48"/>
      <c r="O43">
        <v>85.62</v>
      </c>
    </row>
    <row r="44" spans="1:15" x14ac:dyDescent="0.3">
      <c r="A44" s="40"/>
      <c r="B44" s="44"/>
      <c r="C44" s="45"/>
      <c r="D44" s="44"/>
      <c r="E44" s="45"/>
      <c r="F44" s="44"/>
      <c r="G44" s="44"/>
      <c r="H44" s="48"/>
      <c r="I44" s="93">
        <f>SUM(B42:B44)</f>
        <v>172.17000000000002</v>
      </c>
      <c r="J44" s="128">
        <v>70.44</v>
      </c>
      <c r="K44" s="128">
        <v>101.73</v>
      </c>
      <c r="L44" s="128"/>
      <c r="M44" s="128">
        <f>SUM(J44:L44)</f>
        <v>172.17000000000002</v>
      </c>
    </row>
    <row r="45" spans="1:15" x14ac:dyDescent="0.3">
      <c r="A45" s="154" t="s">
        <v>24</v>
      </c>
      <c r="B45" s="155"/>
      <c r="C45" s="155"/>
      <c r="D45" s="155"/>
      <c r="E45" s="155"/>
      <c r="F45" s="155"/>
      <c r="G45" s="155"/>
      <c r="H45" s="156"/>
    </row>
    <row r="46" spans="1:15" x14ac:dyDescent="0.3">
      <c r="A46" s="40" t="s">
        <v>24</v>
      </c>
      <c r="B46" s="44">
        <v>379.65</v>
      </c>
      <c r="C46" s="45"/>
      <c r="D46" s="44">
        <v>379.65</v>
      </c>
      <c r="E46" s="45"/>
      <c r="F46" s="47"/>
      <c r="G46" s="44"/>
      <c r="H46" s="50"/>
    </row>
    <row r="47" spans="1:15" x14ac:dyDescent="0.3">
      <c r="A47" s="154" t="s">
        <v>25</v>
      </c>
      <c r="B47" s="155"/>
      <c r="C47" s="155"/>
      <c r="D47" s="155"/>
      <c r="E47" s="155"/>
      <c r="F47" s="155"/>
      <c r="G47" s="155"/>
      <c r="H47" s="156"/>
    </row>
    <row r="48" spans="1:15" x14ac:dyDescent="0.3">
      <c r="A48" s="39" t="s">
        <v>30</v>
      </c>
      <c r="B48" s="44">
        <v>5.5</v>
      </c>
      <c r="C48" s="49"/>
      <c r="D48" s="44">
        <v>5.5</v>
      </c>
      <c r="E48" s="45"/>
      <c r="F48" s="47"/>
      <c r="G48" s="44"/>
      <c r="H48" s="50"/>
    </row>
    <row r="49" spans="1:14" x14ac:dyDescent="0.3">
      <c r="A49" s="168" t="s">
        <v>347</v>
      </c>
      <c r="B49" s="169"/>
      <c r="C49" s="169"/>
      <c r="D49" s="169"/>
      <c r="E49" s="169"/>
      <c r="F49" s="169"/>
      <c r="G49" s="169"/>
      <c r="H49" s="170"/>
      <c r="L49" s="41">
        <f>F53-F52</f>
        <v>1299.56</v>
      </c>
    </row>
    <row r="50" spans="1:14" x14ac:dyDescent="0.3">
      <c r="A50" s="39" t="s">
        <v>348</v>
      </c>
      <c r="B50" s="44">
        <v>465</v>
      </c>
      <c r="C50" s="49" t="s">
        <v>4</v>
      </c>
      <c r="D50" s="44">
        <v>155</v>
      </c>
      <c r="E50" s="45"/>
      <c r="F50" s="44">
        <v>155</v>
      </c>
      <c r="G50" s="44">
        <v>155</v>
      </c>
      <c r="H50" s="50"/>
      <c r="L50" s="41">
        <f>L49-N55</f>
        <v>998.81</v>
      </c>
    </row>
    <row r="51" spans="1:14" x14ac:dyDescent="0.3">
      <c r="A51" s="154" t="s">
        <v>295</v>
      </c>
      <c r="B51" s="155"/>
      <c r="C51" s="155"/>
      <c r="D51" s="155"/>
      <c r="E51" s="155"/>
      <c r="F51" s="155"/>
      <c r="G51" s="155"/>
      <c r="H51" s="156"/>
    </row>
    <row r="52" spans="1:14" x14ac:dyDescent="0.3">
      <c r="A52" s="40"/>
      <c r="B52" s="44">
        <v>867.55</v>
      </c>
      <c r="C52" s="45"/>
      <c r="D52" s="44">
        <v>289.2</v>
      </c>
      <c r="E52" s="45"/>
      <c r="F52" s="44">
        <v>289.2</v>
      </c>
      <c r="G52" s="44">
        <v>289.2</v>
      </c>
      <c r="H52" s="48"/>
      <c r="L52" t="s">
        <v>376</v>
      </c>
      <c r="N52">
        <v>90</v>
      </c>
    </row>
    <row r="53" spans="1:14" x14ac:dyDescent="0.3">
      <c r="A53" s="58" t="s">
        <v>76</v>
      </c>
      <c r="B53" s="54">
        <f>SUM(B5:B52)</f>
        <v>5243.14</v>
      </c>
      <c r="C53" s="52"/>
      <c r="D53" s="54">
        <f>SUM(D5:D52)</f>
        <v>3070.3299999999995</v>
      </c>
      <c r="E53" s="52"/>
      <c r="F53" s="54">
        <f>SUM(F5:F52)</f>
        <v>1588.76</v>
      </c>
      <c r="G53" s="54">
        <f>SUM(G5:G52)</f>
        <v>584.09999999999991</v>
      </c>
      <c r="H53" s="53"/>
      <c r="L53" t="s">
        <v>377</v>
      </c>
      <c r="N53">
        <v>55.75</v>
      </c>
    </row>
    <row r="54" spans="1:14" ht="16.2" x14ac:dyDescent="0.45">
      <c r="B54" s="55" t="s">
        <v>77</v>
      </c>
      <c r="C54" s="56"/>
      <c r="D54" s="55" t="s">
        <v>60</v>
      </c>
      <c r="E54" s="56"/>
      <c r="F54" s="55" t="s">
        <v>61</v>
      </c>
      <c r="G54" s="55" t="s">
        <v>62</v>
      </c>
      <c r="H54" s="42"/>
      <c r="L54" t="s">
        <v>378</v>
      </c>
      <c r="N54">
        <v>155</v>
      </c>
    </row>
    <row r="55" spans="1:14" x14ac:dyDescent="0.3">
      <c r="N55">
        <f>SUM(N52:N54)</f>
        <v>300.75</v>
      </c>
    </row>
  </sheetData>
  <mergeCells count="8">
    <mergeCell ref="A47:H47"/>
    <mergeCell ref="A49:H49"/>
    <mergeCell ref="A51:H51"/>
    <mergeCell ref="A2:H2"/>
    <mergeCell ref="A4:H4"/>
    <mergeCell ref="A17:H17"/>
    <mergeCell ref="A41:H41"/>
    <mergeCell ref="A45:H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0419-0FDE-4542-BB39-A58ADBCBDA3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1953-205D-4BCB-849F-09974F542ECB}">
  <dimension ref="A2:R38"/>
  <sheetViews>
    <sheetView topLeftCell="A11" workbookViewId="0">
      <selection activeCell="N35" sqref="N35"/>
    </sheetView>
  </sheetViews>
  <sheetFormatPr defaultRowHeight="14.4" x14ac:dyDescent="0.3"/>
  <cols>
    <col min="1" max="1" width="18.44140625" bestFit="1" customWidth="1"/>
    <col min="2" max="2" width="12.6640625" bestFit="1" customWidth="1"/>
    <col min="3" max="3" width="8.109375" bestFit="1" customWidth="1"/>
    <col min="4" max="4" width="12.6640625" bestFit="1" customWidth="1"/>
    <col min="6" max="7" width="12.6640625" bestFit="1" customWidth="1"/>
    <col min="8" max="8" width="7.88671875" bestFit="1" customWidth="1"/>
    <col min="9" max="9" width="11.88671875" bestFit="1" customWidth="1"/>
    <col min="10" max="12" width="10.33203125" bestFit="1" customWidth="1"/>
    <col min="13" max="13" width="11.88671875" bestFit="1" customWidth="1"/>
    <col min="15" max="15" width="10.33203125" bestFit="1" customWidth="1"/>
    <col min="16" max="16" width="10.33203125" style="148" bestFit="1" customWidth="1"/>
  </cols>
  <sheetData>
    <row r="2" spans="1:18" ht="18" x14ac:dyDescent="0.35">
      <c r="A2" s="171" t="s">
        <v>379</v>
      </c>
      <c r="B2" s="165"/>
      <c r="C2" s="165"/>
      <c r="D2" s="165"/>
      <c r="E2" s="165"/>
      <c r="F2" s="165"/>
      <c r="G2" s="165"/>
      <c r="H2" s="165"/>
    </row>
    <row r="4" spans="1:18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8" x14ac:dyDescent="0.3">
      <c r="A5" s="39" t="s">
        <v>286</v>
      </c>
      <c r="B5" s="44">
        <v>69.97</v>
      </c>
      <c r="C5" s="45" t="s">
        <v>277</v>
      </c>
      <c r="D5" s="44">
        <v>69.97</v>
      </c>
      <c r="E5" s="45"/>
      <c r="F5" s="44"/>
      <c r="G5" s="44"/>
      <c r="H5" s="46"/>
      <c r="I5" s="70"/>
    </row>
    <row r="6" spans="1:18" x14ac:dyDescent="0.3">
      <c r="A6" s="39" t="s">
        <v>354</v>
      </c>
      <c r="B6" s="44">
        <v>311.91000000000003</v>
      </c>
      <c r="C6" s="45" t="s">
        <v>44</v>
      </c>
      <c r="D6" s="44">
        <v>119.97</v>
      </c>
      <c r="E6" s="45"/>
      <c r="F6" s="44">
        <v>191.94</v>
      </c>
      <c r="G6" s="44"/>
      <c r="H6" s="46"/>
      <c r="I6" s="70"/>
    </row>
    <row r="7" spans="1:18" x14ac:dyDescent="0.3">
      <c r="A7" s="39" t="s">
        <v>355</v>
      </c>
      <c r="B7" s="44">
        <v>44.85</v>
      </c>
      <c r="C7" s="45" t="s">
        <v>216</v>
      </c>
      <c r="D7" s="44"/>
      <c r="E7" s="45"/>
      <c r="F7" s="44">
        <v>44.85</v>
      </c>
      <c r="G7" s="44"/>
      <c r="H7" s="46"/>
      <c r="I7" s="70"/>
    </row>
    <row r="8" spans="1:18" x14ac:dyDescent="0.3">
      <c r="A8" s="39"/>
      <c r="B8" s="44"/>
      <c r="C8" s="45"/>
      <c r="D8" s="44"/>
      <c r="E8" s="45"/>
      <c r="F8" s="44"/>
      <c r="G8" s="44"/>
      <c r="H8" s="46"/>
      <c r="I8" s="70"/>
    </row>
    <row r="9" spans="1:18" x14ac:dyDescent="0.3">
      <c r="A9" s="39" t="s">
        <v>357</v>
      </c>
      <c r="B9" s="44">
        <v>110.07</v>
      </c>
      <c r="C9" s="45" t="s">
        <v>5</v>
      </c>
      <c r="D9" s="44">
        <v>55.04</v>
      </c>
      <c r="E9" s="45"/>
      <c r="F9" s="44">
        <v>55.03</v>
      </c>
      <c r="G9" s="44"/>
      <c r="H9" s="46"/>
      <c r="I9" s="92"/>
    </row>
    <row r="10" spans="1:18" x14ac:dyDescent="0.3">
      <c r="A10" s="39" t="s">
        <v>334</v>
      </c>
      <c r="B10" s="44">
        <v>14.9</v>
      </c>
      <c r="C10" s="45"/>
      <c r="D10" s="44">
        <v>14.9</v>
      </c>
      <c r="E10" s="45"/>
      <c r="F10" s="44"/>
      <c r="G10" s="44"/>
      <c r="H10" s="46"/>
      <c r="I10" s="70"/>
    </row>
    <row r="11" spans="1:18" x14ac:dyDescent="0.3">
      <c r="A11" s="39"/>
      <c r="B11" s="44"/>
      <c r="C11" s="45"/>
      <c r="D11" s="44"/>
      <c r="E11" s="45"/>
      <c r="F11" s="44"/>
      <c r="G11" s="44"/>
      <c r="H11" s="46"/>
      <c r="I11" s="91">
        <f>SUM(B5:B11)</f>
        <v>551.69999999999993</v>
      </c>
      <c r="J11" s="127">
        <f>SUM(D5:D11)</f>
        <v>259.88</v>
      </c>
      <c r="K11" s="127">
        <f>SUM(F5:F11)</f>
        <v>291.82</v>
      </c>
      <c r="L11" s="128"/>
      <c r="M11" s="127">
        <f>SUM(J11:L11)</f>
        <v>551.70000000000005</v>
      </c>
      <c r="R11">
        <v>291.82</v>
      </c>
    </row>
    <row r="12" spans="1:18" x14ac:dyDescent="0.3">
      <c r="A12" s="154" t="s">
        <v>13</v>
      </c>
      <c r="B12" s="155"/>
      <c r="C12" s="155"/>
      <c r="D12" s="155"/>
      <c r="E12" s="155"/>
      <c r="F12" s="155"/>
      <c r="G12" s="155"/>
      <c r="H12" s="156"/>
      <c r="I12" s="70"/>
      <c r="R12">
        <v>435.48</v>
      </c>
    </row>
    <row r="13" spans="1:18" x14ac:dyDescent="0.3">
      <c r="A13" s="39" t="s">
        <v>292</v>
      </c>
      <c r="B13" s="44">
        <v>199.9</v>
      </c>
      <c r="C13" s="49"/>
      <c r="D13" s="44">
        <v>199.9</v>
      </c>
      <c r="E13" s="45"/>
      <c r="F13" s="47"/>
      <c r="G13" s="44"/>
      <c r="H13" s="50"/>
      <c r="I13" s="92"/>
      <c r="R13">
        <v>101.73</v>
      </c>
    </row>
    <row r="14" spans="1:18" x14ac:dyDescent="0.3">
      <c r="A14" s="39" t="s">
        <v>292</v>
      </c>
      <c r="B14" s="44">
        <v>139.99</v>
      </c>
      <c r="C14" s="49"/>
      <c r="D14" s="44"/>
      <c r="E14" s="45"/>
      <c r="F14" s="47"/>
      <c r="G14" s="44">
        <v>139.99</v>
      </c>
      <c r="H14" s="50"/>
      <c r="I14" s="70"/>
    </row>
    <row r="15" spans="1:18" x14ac:dyDescent="0.3">
      <c r="A15" s="39" t="s">
        <v>354</v>
      </c>
      <c r="B15" s="44">
        <v>179.94</v>
      </c>
      <c r="C15" s="49" t="s">
        <v>44</v>
      </c>
      <c r="D15" s="44">
        <v>179.94</v>
      </c>
      <c r="E15" s="45"/>
      <c r="F15" s="47"/>
      <c r="G15" s="44"/>
      <c r="H15" s="50"/>
      <c r="I15" s="70"/>
      <c r="O15" s="41">
        <f>SUM(F5:F28)</f>
        <v>829.03</v>
      </c>
      <c r="R15">
        <f>SUM(R11:R14)</f>
        <v>829.03</v>
      </c>
    </row>
    <row r="16" spans="1:18" x14ac:dyDescent="0.3">
      <c r="A16" s="39" t="s">
        <v>362</v>
      </c>
      <c r="B16" s="44">
        <v>148.34</v>
      </c>
      <c r="C16" s="49" t="s">
        <v>51</v>
      </c>
      <c r="D16" s="44">
        <v>148.34</v>
      </c>
      <c r="E16" s="45"/>
      <c r="F16" s="47"/>
      <c r="G16" s="44"/>
      <c r="H16" s="50"/>
      <c r="I16" s="70"/>
    </row>
    <row r="17" spans="1:16" x14ac:dyDescent="0.3">
      <c r="A17" s="39" t="s">
        <v>123</v>
      </c>
      <c r="B17" s="44">
        <v>126.48</v>
      </c>
      <c r="C17" s="49" t="s">
        <v>40</v>
      </c>
      <c r="D17" s="44">
        <v>64.48</v>
      </c>
      <c r="E17" s="45"/>
      <c r="F17" s="47">
        <v>62</v>
      </c>
      <c r="G17" s="44"/>
      <c r="H17" s="50"/>
      <c r="I17" s="70" t="s">
        <v>368</v>
      </c>
      <c r="J17" t="s">
        <v>369</v>
      </c>
    </row>
    <row r="18" spans="1:16" x14ac:dyDescent="0.3">
      <c r="A18" s="39" t="s">
        <v>231</v>
      </c>
      <c r="B18" s="44">
        <v>188.95</v>
      </c>
      <c r="C18" s="49" t="s">
        <v>136</v>
      </c>
      <c r="D18" s="44">
        <v>46.95</v>
      </c>
      <c r="E18" s="45"/>
      <c r="F18" s="47">
        <v>142</v>
      </c>
      <c r="G18" s="44"/>
      <c r="H18" s="50"/>
      <c r="I18" s="70" t="s">
        <v>370</v>
      </c>
      <c r="J18" t="s">
        <v>371</v>
      </c>
    </row>
    <row r="19" spans="1:16" x14ac:dyDescent="0.3">
      <c r="A19" s="39" t="s">
        <v>344</v>
      </c>
      <c r="B19" s="44">
        <v>4.9000000000000004</v>
      </c>
      <c r="C19" s="49"/>
      <c r="D19" s="44">
        <v>4.9000000000000004</v>
      </c>
      <c r="E19" s="45"/>
      <c r="F19" s="47"/>
      <c r="G19" s="44"/>
      <c r="H19" s="50"/>
      <c r="I19" s="70"/>
      <c r="P19" s="148">
        <f>O15-R15</f>
        <v>0</v>
      </c>
    </row>
    <row r="20" spans="1:16" x14ac:dyDescent="0.3">
      <c r="A20" s="39"/>
      <c r="B20" s="44"/>
      <c r="C20" s="49"/>
      <c r="D20" s="44"/>
      <c r="E20" s="45"/>
      <c r="F20" s="47"/>
      <c r="G20" s="44"/>
      <c r="H20" s="50"/>
      <c r="I20" s="70"/>
    </row>
    <row r="21" spans="1:16" x14ac:dyDescent="0.3">
      <c r="A21" s="39"/>
      <c r="B21" s="44"/>
      <c r="C21" s="49"/>
      <c r="D21" s="44"/>
      <c r="E21" s="45"/>
      <c r="F21" s="47"/>
      <c r="G21" s="44"/>
      <c r="H21" s="50"/>
      <c r="I21" s="70"/>
      <c r="P21" s="148">
        <v>829.03</v>
      </c>
    </row>
    <row r="22" spans="1:16" x14ac:dyDescent="0.3">
      <c r="A22" s="39"/>
      <c r="B22" s="44"/>
      <c r="C22" s="49"/>
      <c r="D22" s="44"/>
      <c r="E22" s="45"/>
      <c r="F22" s="47"/>
      <c r="G22" s="44"/>
      <c r="H22" s="50"/>
      <c r="I22" s="70"/>
      <c r="P22" s="148">
        <v>337.5</v>
      </c>
    </row>
    <row r="23" spans="1:16" x14ac:dyDescent="0.3">
      <c r="A23" s="39" t="s">
        <v>340</v>
      </c>
      <c r="B23" s="44">
        <v>100.07</v>
      </c>
      <c r="C23" s="49" t="s">
        <v>269</v>
      </c>
      <c r="D23" s="44">
        <v>50.04</v>
      </c>
      <c r="E23" s="45"/>
      <c r="F23" s="47">
        <v>50.03</v>
      </c>
      <c r="G23" s="44"/>
      <c r="H23" s="50"/>
      <c r="I23" s="70"/>
      <c r="P23" s="148">
        <f>P21-P22</f>
        <v>491.53</v>
      </c>
    </row>
    <row r="24" spans="1:16" x14ac:dyDescent="0.3">
      <c r="A24" s="39" t="s">
        <v>36</v>
      </c>
      <c r="B24" s="44">
        <v>231.7</v>
      </c>
      <c r="C24" s="49" t="s">
        <v>179</v>
      </c>
      <c r="D24" s="44">
        <v>50.25</v>
      </c>
      <c r="E24" s="45"/>
      <c r="F24" s="47">
        <v>181.45</v>
      </c>
      <c r="G24" s="44"/>
      <c r="H24" s="50"/>
    </row>
    <row r="25" spans="1:16" x14ac:dyDescent="0.3">
      <c r="A25" s="39" t="s">
        <v>345</v>
      </c>
      <c r="B25" s="44">
        <v>31.16</v>
      </c>
      <c r="C25" s="49" t="s">
        <v>100</v>
      </c>
      <c r="D25" s="44">
        <v>31.16</v>
      </c>
      <c r="E25" s="45"/>
      <c r="F25" s="47"/>
      <c r="G25" s="44"/>
      <c r="H25" s="50"/>
      <c r="I25" s="127">
        <f>SUM(B13:B25)</f>
        <v>1351.43</v>
      </c>
      <c r="J25" s="127">
        <f>SUM(D13:D25)</f>
        <v>775.96</v>
      </c>
      <c r="K25" s="127">
        <f>SUM(F13:F25)</f>
        <v>435.48</v>
      </c>
      <c r="L25" s="127">
        <f>SUM(G13:G25)</f>
        <v>139.99</v>
      </c>
      <c r="M25" s="127">
        <f>SUM(J25:L25)</f>
        <v>1351.43</v>
      </c>
    </row>
    <row r="26" spans="1:16" x14ac:dyDescent="0.3">
      <c r="A26" s="154" t="s">
        <v>19</v>
      </c>
      <c r="B26" s="155"/>
      <c r="C26" s="155"/>
      <c r="D26" s="155"/>
      <c r="E26" s="155"/>
      <c r="F26" s="155"/>
      <c r="G26" s="155"/>
      <c r="H26" s="156"/>
    </row>
    <row r="27" spans="1:16" x14ac:dyDescent="0.3">
      <c r="A27" s="40" t="s">
        <v>375</v>
      </c>
      <c r="B27" s="44">
        <v>101.73</v>
      </c>
      <c r="C27" s="45" t="s">
        <v>40</v>
      </c>
      <c r="D27" s="44"/>
      <c r="E27" s="45"/>
      <c r="F27" s="44">
        <v>101.73</v>
      </c>
      <c r="G27" s="44"/>
      <c r="H27" s="48"/>
    </row>
    <row r="28" spans="1:16" x14ac:dyDescent="0.3">
      <c r="A28" s="40"/>
      <c r="B28" s="44"/>
      <c r="C28" s="45"/>
      <c r="D28" s="44"/>
      <c r="E28" s="45"/>
      <c r="F28" s="44"/>
      <c r="G28" s="44"/>
      <c r="H28" s="48"/>
    </row>
    <row r="29" spans="1:16" x14ac:dyDescent="0.3">
      <c r="A29" s="154" t="s">
        <v>24</v>
      </c>
      <c r="B29" s="155"/>
      <c r="C29" s="155"/>
      <c r="D29" s="155"/>
      <c r="E29" s="155"/>
      <c r="F29" s="155"/>
      <c r="G29" s="155"/>
      <c r="H29" s="156"/>
    </row>
    <row r="30" spans="1:16" x14ac:dyDescent="0.3">
      <c r="A30" s="40" t="s">
        <v>24</v>
      </c>
      <c r="B30" s="44">
        <v>379.65</v>
      </c>
      <c r="C30" s="45"/>
      <c r="D30" s="44">
        <v>379.65</v>
      </c>
      <c r="E30" s="45"/>
      <c r="F30" s="47"/>
      <c r="G30" s="44"/>
      <c r="H30" s="50"/>
      <c r="M30" s="128" t="s">
        <v>380</v>
      </c>
      <c r="N30" t="s">
        <v>381</v>
      </c>
    </row>
    <row r="31" spans="1:16" x14ac:dyDescent="0.3">
      <c r="A31" s="154" t="s">
        <v>25</v>
      </c>
      <c r="B31" s="155"/>
      <c r="C31" s="155"/>
      <c r="D31" s="155"/>
      <c r="E31" s="155"/>
      <c r="F31" s="155"/>
      <c r="G31" s="155"/>
      <c r="H31" s="156"/>
    </row>
    <row r="32" spans="1:16" x14ac:dyDescent="0.3">
      <c r="A32" s="39" t="s">
        <v>30</v>
      </c>
      <c r="B32" s="44">
        <v>5.5</v>
      </c>
      <c r="C32" s="49"/>
      <c r="D32" s="44">
        <v>5.5</v>
      </c>
      <c r="E32" s="45"/>
      <c r="F32" s="47"/>
      <c r="G32" s="44"/>
      <c r="H32" s="50"/>
    </row>
    <row r="33" spans="1:8" x14ac:dyDescent="0.3">
      <c r="A33" s="168" t="s">
        <v>347</v>
      </c>
      <c r="B33" s="169"/>
      <c r="C33" s="169"/>
      <c r="D33" s="169"/>
      <c r="E33" s="169"/>
      <c r="F33" s="169"/>
      <c r="G33" s="169"/>
      <c r="H33" s="170"/>
    </row>
    <row r="34" spans="1:8" x14ac:dyDescent="0.3">
      <c r="A34" s="39" t="s">
        <v>348</v>
      </c>
      <c r="B34" s="44">
        <v>465</v>
      </c>
      <c r="C34" s="49" t="s">
        <v>5</v>
      </c>
      <c r="D34" s="44">
        <v>155</v>
      </c>
      <c r="E34" s="45"/>
      <c r="F34" s="44">
        <v>155</v>
      </c>
      <c r="G34" s="44">
        <v>155</v>
      </c>
      <c r="H34" s="50"/>
    </row>
    <row r="35" spans="1:8" x14ac:dyDescent="0.3">
      <c r="A35" s="154" t="s">
        <v>295</v>
      </c>
      <c r="B35" s="155"/>
      <c r="C35" s="155"/>
      <c r="D35" s="155"/>
      <c r="E35" s="155"/>
      <c r="F35" s="155"/>
      <c r="G35" s="155"/>
      <c r="H35" s="156"/>
    </row>
    <row r="36" spans="1:8" x14ac:dyDescent="0.3">
      <c r="A36" s="40"/>
      <c r="B36" s="44">
        <v>867.55</v>
      </c>
      <c r="C36" s="45"/>
      <c r="D36" s="44">
        <v>289.2</v>
      </c>
      <c r="E36" s="45"/>
      <c r="F36" s="44">
        <v>289.2</v>
      </c>
      <c r="G36" s="44">
        <v>289.2</v>
      </c>
      <c r="H36" s="48"/>
    </row>
    <row r="37" spans="1:8" x14ac:dyDescent="0.3">
      <c r="A37" s="58" t="s">
        <v>76</v>
      </c>
      <c r="B37" s="54">
        <f>SUM(B5:B36)</f>
        <v>3722.5600000000004</v>
      </c>
      <c r="C37" s="52"/>
      <c r="D37" s="54">
        <f>SUM(D5:D36)</f>
        <v>1865.1900000000003</v>
      </c>
      <c r="E37" s="52"/>
      <c r="F37" s="54">
        <f>SUM(F5:F36)</f>
        <v>1273.23</v>
      </c>
      <c r="G37" s="54">
        <f>SUM(G5:G36)</f>
        <v>584.19000000000005</v>
      </c>
      <c r="H37" s="53"/>
    </row>
    <row r="38" spans="1:8" ht="16.2" x14ac:dyDescent="0.45">
      <c r="B38" s="55" t="s">
        <v>77</v>
      </c>
      <c r="C38" s="56"/>
      <c r="D38" s="55" t="s">
        <v>60</v>
      </c>
      <c r="E38" s="56"/>
      <c r="F38" s="55" t="s">
        <v>61</v>
      </c>
      <c r="G38" s="55" t="s">
        <v>62</v>
      </c>
      <c r="H38" s="42"/>
    </row>
  </sheetData>
  <mergeCells count="8">
    <mergeCell ref="A31:H31"/>
    <mergeCell ref="A33:H33"/>
    <mergeCell ref="A35:H35"/>
    <mergeCell ref="A2:H2"/>
    <mergeCell ref="A4:H4"/>
    <mergeCell ref="A12:H12"/>
    <mergeCell ref="A26:H26"/>
    <mergeCell ref="A29:H29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03B6-FA24-4EDF-A932-D5E5753D73B4}">
  <dimension ref="A2:S35"/>
  <sheetViews>
    <sheetView topLeftCell="A9" zoomScaleNormal="100" workbookViewId="0">
      <selection activeCell="Q11" sqref="Q11:R14"/>
    </sheetView>
  </sheetViews>
  <sheetFormatPr defaultColWidth="8.88671875" defaultRowHeight="14.4" x14ac:dyDescent="0.3"/>
  <cols>
    <col min="1" max="1" width="19.88671875" style="41" bestFit="1" customWidth="1"/>
    <col min="2" max="2" width="13" style="41" bestFit="1" customWidth="1"/>
    <col min="3" max="3" width="8.88671875" style="41"/>
    <col min="4" max="4" width="13" style="41" bestFit="1" customWidth="1"/>
    <col min="5" max="5" width="8.88671875" style="41"/>
    <col min="6" max="6" width="13" style="41" bestFit="1" customWidth="1"/>
    <col min="7" max="7" width="11.33203125" style="41" bestFit="1" customWidth="1"/>
    <col min="8" max="8" width="8.88671875" style="41"/>
    <col min="9" max="9" width="12.44140625" style="41" bestFit="1" customWidth="1"/>
    <col min="10" max="10" width="14.88671875" style="41" bestFit="1" customWidth="1"/>
    <col min="11" max="12" width="10.44140625" style="41" bestFit="1" customWidth="1"/>
    <col min="13" max="13" width="11.88671875" style="41" bestFit="1" customWidth="1"/>
    <col min="14" max="15" width="8.88671875" style="41"/>
    <col min="16" max="16" width="10.33203125" style="41" bestFit="1" customWidth="1"/>
    <col min="17" max="17" width="8.88671875" style="41"/>
    <col min="18" max="18" width="10.33203125" style="41" bestFit="1" customWidth="1"/>
    <col min="19" max="16384" width="8.88671875" style="41"/>
  </cols>
  <sheetData>
    <row r="2" spans="1:19" ht="18" x14ac:dyDescent="0.35">
      <c r="A2" s="172" t="s">
        <v>382</v>
      </c>
      <c r="B2" s="172"/>
      <c r="C2" s="172"/>
      <c r="D2" s="172"/>
      <c r="E2" s="172"/>
      <c r="F2" s="172"/>
      <c r="G2" s="172"/>
      <c r="H2" s="172"/>
    </row>
    <row r="4" spans="1:19" x14ac:dyDescent="0.3">
      <c r="A4" s="173" t="s">
        <v>2</v>
      </c>
      <c r="B4" s="173"/>
      <c r="C4" s="173"/>
      <c r="D4" s="173"/>
      <c r="E4" s="173"/>
      <c r="F4" s="173"/>
      <c r="G4" s="173"/>
      <c r="H4" s="173"/>
    </row>
    <row r="5" spans="1:19" x14ac:dyDescent="0.3">
      <c r="A5" s="66" t="s">
        <v>357</v>
      </c>
      <c r="B5" s="44">
        <v>109.99</v>
      </c>
      <c r="C5" s="44" t="s">
        <v>97</v>
      </c>
      <c r="D5" s="44">
        <v>54.99</v>
      </c>
      <c r="E5" s="44"/>
      <c r="F5" s="44">
        <v>55</v>
      </c>
      <c r="G5" s="44"/>
      <c r="H5" s="114"/>
    </row>
    <row r="6" spans="1:19" x14ac:dyDescent="0.3">
      <c r="A6" s="66" t="s">
        <v>354</v>
      </c>
      <c r="B6" s="44">
        <v>311.89999999999998</v>
      </c>
      <c r="C6" s="44" t="s">
        <v>155</v>
      </c>
      <c r="D6" s="44">
        <v>119.96</v>
      </c>
      <c r="E6" s="44"/>
      <c r="F6" s="44">
        <v>191.94</v>
      </c>
      <c r="G6" s="44"/>
      <c r="H6" s="114"/>
      <c r="O6" s="41" t="s">
        <v>393</v>
      </c>
    </row>
    <row r="7" spans="1:19" x14ac:dyDescent="0.3">
      <c r="A7" s="66" t="s">
        <v>355</v>
      </c>
      <c r="B7" s="44">
        <v>44.85</v>
      </c>
      <c r="C7" s="44" t="s">
        <v>269</v>
      </c>
      <c r="D7" s="44"/>
      <c r="E7" s="44"/>
      <c r="F7" s="44">
        <v>44.85</v>
      </c>
      <c r="G7" s="44"/>
      <c r="H7" s="114"/>
      <c r="O7" s="41" t="s">
        <v>392</v>
      </c>
    </row>
    <row r="8" spans="1:19" x14ac:dyDescent="0.3">
      <c r="A8" s="66" t="s">
        <v>394</v>
      </c>
      <c r="B8" s="44">
        <v>30</v>
      </c>
      <c r="C8" s="44"/>
      <c r="D8" s="44">
        <v>30</v>
      </c>
      <c r="E8" s="44"/>
      <c r="F8" s="44"/>
      <c r="G8" s="44"/>
      <c r="H8" s="114"/>
    </row>
    <row r="9" spans="1:19" x14ac:dyDescent="0.3">
      <c r="A9" s="66" t="s">
        <v>395</v>
      </c>
      <c r="B9" s="44">
        <v>52.9</v>
      </c>
      <c r="C9" s="44"/>
      <c r="D9" s="44">
        <v>52.9</v>
      </c>
      <c r="E9" s="44"/>
      <c r="F9" s="44"/>
      <c r="G9" s="44"/>
      <c r="H9" s="114"/>
    </row>
    <row r="10" spans="1:19" x14ac:dyDescent="0.3">
      <c r="A10" s="66" t="s">
        <v>334</v>
      </c>
      <c r="B10" s="44">
        <v>14.9</v>
      </c>
      <c r="C10" s="44"/>
      <c r="D10" s="44">
        <v>14.9</v>
      </c>
      <c r="E10" s="44"/>
      <c r="F10" s="44"/>
      <c r="G10" s="44"/>
      <c r="H10" s="114"/>
    </row>
    <row r="11" spans="1:19" x14ac:dyDescent="0.3">
      <c r="A11" s="66"/>
      <c r="B11" s="44"/>
      <c r="C11" s="44"/>
      <c r="D11" s="44"/>
      <c r="E11" s="44"/>
      <c r="F11" s="44"/>
      <c r="G11" s="44"/>
      <c r="H11" s="114"/>
      <c r="I11" s="93">
        <f>SUM(B5:B11)</f>
        <v>564.54</v>
      </c>
      <c r="J11" s="127">
        <f>SUM(D5:D11)</f>
        <v>272.74999999999994</v>
      </c>
      <c r="K11" s="127">
        <f>SUM(F5:F11)</f>
        <v>291.79000000000002</v>
      </c>
      <c r="L11" s="127"/>
      <c r="M11" s="127">
        <f>SUM(J11:L11)</f>
        <v>564.54</v>
      </c>
      <c r="Q11" t="s">
        <v>180</v>
      </c>
      <c r="R11"/>
      <c r="S11"/>
    </row>
    <row r="12" spans="1:19" x14ac:dyDescent="0.3">
      <c r="A12" s="168" t="s">
        <v>13</v>
      </c>
      <c r="B12" s="169"/>
      <c r="C12" s="169"/>
      <c r="D12" s="169"/>
      <c r="E12" s="169"/>
      <c r="F12" s="169"/>
      <c r="G12" s="169"/>
      <c r="H12" s="170"/>
      <c r="Q12" t="s">
        <v>181</v>
      </c>
      <c r="R12"/>
      <c r="S12"/>
    </row>
    <row r="13" spans="1:19" x14ac:dyDescent="0.3">
      <c r="A13" s="66" t="s">
        <v>292</v>
      </c>
      <c r="B13" s="44">
        <v>219.9</v>
      </c>
      <c r="C13" s="44"/>
      <c r="D13" s="44">
        <v>219.9</v>
      </c>
      <c r="E13" s="44"/>
      <c r="F13" s="47"/>
      <c r="G13" s="44"/>
      <c r="H13" s="145"/>
      <c r="Q13" t="s">
        <v>182</v>
      </c>
      <c r="R13"/>
      <c r="S13"/>
    </row>
    <row r="14" spans="1:19" x14ac:dyDescent="0.3">
      <c r="A14" s="66" t="s">
        <v>292</v>
      </c>
      <c r="B14" s="44">
        <v>139.9</v>
      </c>
      <c r="C14" s="44"/>
      <c r="D14" s="44"/>
      <c r="E14" s="44"/>
      <c r="F14" s="47"/>
      <c r="G14" s="44">
        <v>139.9</v>
      </c>
      <c r="H14" s="145"/>
      <c r="Q14"/>
      <c r="R14"/>
      <c r="S14"/>
    </row>
    <row r="15" spans="1:19" x14ac:dyDescent="0.3">
      <c r="A15" s="66" t="s">
        <v>354</v>
      </c>
      <c r="B15" s="44">
        <v>179.94</v>
      </c>
      <c r="C15" s="44" t="s">
        <v>155</v>
      </c>
      <c r="D15" s="44">
        <v>179.94</v>
      </c>
      <c r="E15" s="44"/>
      <c r="F15" s="47"/>
      <c r="G15" s="44"/>
      <c r="H15" s="145"/>
    </row>
    <row r="16" spans="1:19" x14ac:dyDescent="0.3">
      <c r="A16" s="66" t="s">
        <v>123</v>
      </c>
      <c r="B16" s="44">
        <v>126.47</v>
      </c>
      <c r="C16" s="44" t="s">
        <v>40</v>
      </c>
      <c r="D16" s="44">
        <v>64.47</v>
      </c>
      <c r="E16" s="44"/>
      <c r="F16" s="47">
        <v>62</v>
      </c>
      <c r="G16" s="44"/>
      <c r="H16" s="145"/>
      <c r="I16" s="41" t="s">
        <v>368</v>
      </c>
      <c r="J16" s="41" t="s">
        <v>369</v>
      </c>
    </row>
    <row r="17" spans="1:18" x14ac:dyDescent="0.3">
      <c r="A17" s="66" t="s">
        <v>344</v>
      </c>
      <c r="B17" s="44">
        <v>4.9000000000000004</v>
      </c>
      <c r="C17" s="44"/>
      <c r="D17" s="44">
        <v>4.9000000000000004</v>
      </c>
      <c r="E17" s="44"/>
      <c r="F17" s="47"/>
      <c r="G17" s="44"/>
      <c r="H17" s="145"/>
    </row>
    <row r="18" spans="1:18" x14ac:dyDescent="0.3">
      <c r="A18" s="66" t="s">
        <v>184</v>
      </c>
      <c r="B18" s="44">
        <v>34.9</v>
      </c>
      <c r="C18" s="44"/>
      <c r="D18" s="44">
        <v>34.9</v>
      </c>
      <c r="E18" s="44"/>
      <c r="F18" s="47"/>
      <c r="G18" s="44"/>
      <c r="H18" s="145"/>
    </row>
    <row r="19" spans="1:18" x14ac:dyDescent="0.3">
      <c r="A19" s="66" t="s">
        <v>396</v>
      </c>
      <c r="B19" s="44">
        <v>43.25</v>
      </c>
      <c r="C19" s="44" t="s">
        <v>135</v>
      </c>
      <c r="D19" s="44"/>
      <c r="E19" s="44"/>
      <c r="F19" s="47">
        <v>43.25</v>
      </c>
      <c r="G19" s="44"/>
      <c r="H19" s="145"/>
    </row>
    <row r="20" spans="1:18" x14ac:dyDescent="0.3">
      <c r="A20" s="66" t="s">
        <v>397</v>
      </c>
      <c r="B20" s="44">
        <v>20</v>
      </c>
      <c r="C20" s="44" t="s">
        <v>12</v>
      </c>
      <c r="D20" s="44">
        <v>20</v>
      </c>
      <c r="E20" s="44"/>
      <c r="F20" s="47"/>
      <c r="G20" s="44"/>
      <c r="H20" s="145"/>
    </row>
    <row r="21" spans="1:18" x14ac:dyDescent="0.3">
      <c r="A21" s="66"/>
      <c r="B21" s="44"/>
      <c r="C21" s="44"/>
      <c r="D21" s="44"/>
      <c r="E21" s="44"/>
      <c r="F21" s="47"/>
      <c r="G21" s="44"/>
      <c r="H21" s="145"/>
    </row>
    <row r="22" spans="1:18" x14ac:dyDescent="0.3">
      <c r="A22" s="66" t="s">
        <v>36</v>
      </c>
      <c r="B22" s="44">
        <v>231.66</v>
      </c>
      <c r="C22" s="44" t="s">
        <v>217</v>
      </c>
      <c r="D22" s="44">
        <v>50.21</v>
      </c>
      <c r="E22" s="44"/>
      <c r="F22" s="47">
        <v>181.45</v>
      </c>
      <c r="G22" s="44"/>
      <c r="H22" s="145"/>
      <c r="P22" s="149" t="s">
        <v>61</v>
      </c>
      <c r="R22" s="41">
        <v>51.79</v>
      </c>
    </row>
    <row r="23" spans="1:18" x14ac:dyDescent="0.3">
      <c r="A23" s="66" t="s">
        <v>345</v>
      </c>
      <c r="B23" s="44">
        <v>31.12</v>
      </c>
      <c r="C23" s="44" t="s">
        <v>209</v>
      </c>
      <c r="D23" s="44">
        <v>31.12</v>
      </c>
      <c r="E23" s="44"/>
      <c r="F23" s="47"/>
      <c r="G23" s="44"/>
      <c r="H23" s="145"/>
      <c r="I23" s="93">
        <f>SUM(B13:B23)</f>
        <v>1032.04</v>
      </c>
      <c r="J23" s="127">
        <f>SUM(D13:D23)</f>
        <v>605.44000000000005</v>
      </c>
      <c r="K23" s="127">
        <f>SUM(F13:F23)</f>
        <v>286.7</v>
      </c>
      <c r="L23" s="127">
        <f>SUM(G13:G23)</f>
        <v>139.9</v>
      </c>
      <c r="M23" s="127">
        <f>SUM(J23:L23)</f>
        <v>1032.0400000000002</v>
      </c>
      <c r="P23" s="149">
        <f>(SUM(K11+K23+F25))</f>
        <v>680.21</v>
      </c>
      <c r="R23" s="41">
        <v>286.7</v>
      </c>
    </row>
    <row r="24" spans="1:18" x14ac:dyDescent="0.3">
      <c r="A24" s="168" t="s">
        <v>19</v>
      </c>
      <c r="B24" s="169"/>
      <c r="C24" s="169"/>
      <c r="D24" s="169"/>
      <c r="E24" s="169"/>
      <c r="F24" s="169"/>
      <c r="G24" s="169"/>
      <c r="H24" s="170"/>
      <c r="R24" s="41">
        <v>101.72</v>
      </c>
    </row>
    <row r="25" spans="1:18" x14ac:dyDescent="0.3">
      <c r="A25" s="66" t="s">
        <v>375</v>
      </c>
      <c r="B25" s="44">
        <v>101.72</v>
      </c>
      <c r="C25" s="44" t="s">
        <v>51</v>
      </c>
      <c r="D25" s="44"/>
      <c r="E25" s="44"/>
      <c r="F25" s="44">
        <v>101.72</v>
      </c>
      <c r="G25" s="44"/>
      <c r="H25" s="145"/>
      <c r="P25" s="150">
        <v>450</v>
      </c>
      <c r="R25" s="41">
        <f>SUM(R22:R24)</f>
        <v>440.21000000000004</v>
      </c>
    </row>
    <row r="26" spans="1:18" x14ac:dyDescent="0.3">
      <c r="A26" s="168" t="s">
        <v>24</v>
      </c>
      <c r="B26" s="169"/>
      <c r="C26" s="169"/>
      <c r="D26" s="169"/>
      <c r="E26" s="169"/>
      <c r="F26" s="169"/>
      <c r="G26" s="169"/>
      <c r="H26" s="170"/>
    </row>
    <row r="27" spans="1:18" x14ac:dyDescent="0.3">
      <c r="A27" s="66" t="s">
        <v>24</v>
      </c>
      <c r="B27" s="44">
        <v>379.65</v>
      </c>
      <c r="C27" s="44"/>
      <c r="D27" s="44">
        <v>379.65</v>
      </c>
      <c r="E27" s="44"/>
      <c r="F27" s="47"/>
      <c r="G27" s="44"/>
      <c r="H27" s="145"/>
    </row>
    <row r="28" spans="1:18" x14ac:dyDescent="0.3">
      <c r="A28" s="168" t="s">
        <v>25</v>
      </c>
      <c r="B28" s="169"/>
      <c r="C28" s="169"/>
      <c r="D28" s="169"/>
      <c r="E28" s="169"/>
      <c r="F28" s="169"/>
      <c r="G28" s="169"/>
      <c r="H28" s="170"/>
    </row>
    <row r="29" spans="1:18" x14ac:dyDescent="0.3">
      <c r="A29" s="66" t="s">
        <v>30</v>
      </c>
      <c r="B29" s="44">
        <v>5.5</v>
      </c>
      <c r="C29" s="44"/>
      <c r="D29" s="44">
        <v>5.5</v>
      </c>
      <c r="E29" s="44"/>
      <c r="F29" s="47"/>
      <c r="G29" s="44"/>
      <c r="H29" s="145"/>
    </row>
    <row r="30" spans="1:18" x14ac:dyDescent="0.3">
      <c r="A30" s="168" t="s">
        <v>347</v>
      </c>
      <c r="B30" s="169"/>
      <c r="C30" s="169"/>
      <c r="D30" s="169"/>
      <c r="E30" s="169"/>
      <c r="F30" s="169"/>
      <c r="G30" s="169"/>
      <c r="H30" s="170"/>
    </row>
    <row r="31" spans="1:18" x14ac:dyDescent="0.3">
      <c r="A31" s="66" t="s">
        <v>348</v>
      </c>
      <c r="B31" s="44">
        <v>465</v>
      </c>
      <c r="C31" s="44" t="s">
        <v>97</v>
      </c>
      <c r="D31" s="44">
        <v>155</v>
      </c>
      <c r="E31" s="44"/>
      <c r="F31" s="44">
        <v>155</v>
      </c>
      <c r="G31" s="44">
        <v>155</v>
      </c>
      <c r="H31" s="145"/>
    </row>
    <row r="32" spans="1:18" x14ac:dyDescent="0.3">
      <c r="A32" s="168" t="s">
        <v>295</v>
      </c>
      <c r="B32" s="169"/>
      <c r="C32" s="169"/>
      <c r="D32" s="169"/>
      <c r="E32" s="169"/>
      <c r="F32" s="169"/>
      <c r="G32" s="169"/>
      <c r="H32" s="170"/>
    </row>
    <row r="33" spans="1:8" x14ac:dyDescent="0.3">
      <c r="A33" s="66"/>
      <c r="B33" s="44">
        <v>867.55</v>
      </c>
      <c r="C33" s="44"/>
      <c r="D33" s="44">
        <v>289.2</v>
      </c>
      <c r="E33" s="44"/>
      <c r="F33" s="44">
        <v>289.2</v>
      </c>
      <c r="G33" s="44">
        <v>289.2</v>
      </c>
      <c r="H33" s="145"/>
    </row>
    <row r="34" spans="1:8" x14ac:dyDescent="0.3">
      <c r="A34" s="146" t="s">
        <v>76</v>
      </c>
      <c r="B34" s="54">
        <f>SUM(B5:B33)</f>
        <v>3416</v>
      </c>
      <c r="C34" s="54"/>
      <c r="D34" s="54">
        <f>SUM(D5:D33)</f>
        <v>1707.54</v>
      </c>
      <c r="E34" s="54"/>
      <c r="F34" s="54">
        <f>SUM(F5:F33)</f>
        <v>1124.4100000000001</v>
      </c>
      <c r="G34" s="54">
        <f>SUM(G5:G33)</f>
        <v>584.09999999999991</v>
      </c>
      <c r="H34" s="147"/>
    </row>
    <row r="35" spans="1:8" ht="16.2" x14ac:dyDescent="0.45">
      <c r="B35" s="55" t="s">
        <v>77</v>
      </c>
      <c r="C35" s="57"/>
      <c r="D35" s="55" t="s">
        <v>60</v>
      </c>
      <c r="E35" s="57"/>
      <c r="F35" s="55" t="s">
        <v>61</v>
      </c>
      <c r="G35" s="55" t="s">
        <v>62</v>
      </c>
      <c r="H35" s="43"/>
    </row>
  </sheetData>
  <mergeCells count="8">
    <mergeCell ref="A30:H30"/>
    <mergeCell ref="A32:H32"/>
    <mergeCell ref="A2:H2"/>
    <mergeCell ref="A4:H4"/>
    <mergeCell ref="A12:H12"/>
    <mergeCell ref="A24:H24"/>
    <mergeCell ref="A26:H26"/>
    <mergeCell ref="A28:H28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9B2A-42E0-4BE6-8361-82CC9CC41542}">
  <dimension ref="A2:S55"/>
  <sheetViews>
    <sheetView topLeftCell="B3" workbookViewId="0">
      <selection activeCell="S14" sqref="S14"/>
    </sheetView>
  </sheetViews>
  <sheetFormatPr defaultRowHeight="14.4" x14ac:dyDescent="0.3"/>
  <cols>
    <col min="1" max="1" width="19.88671875" bestFit="1" customWidth="1"/>
    <col min="2" max="2" width="12.6640625" bestFit="1" customWidth="1"/>
    <col min="3" max="3" width="8.10937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2" bestFit="1" customWidth="1"/>
    <col min="10" max="13" width="11.88671875" bestFit="1" customWidth="1"/>
    <col min="14" max="15" width="10.33203125" bestFit="1" customWidth="1"/>
  </cols>
  <sheetData>
    <row r="2" spans="1:19" ht="18" x14ac:dyDescent="0.35">
      <c r="A2" s="171" t="s">
        <v>383</v>
      </c>
      <c r="B2" s="165"/>
      <c r="C2" s="165"/>
      <c r="D2" s="165"/>
      <c r="E2" s="165"/>
      <c r="F2" s="165"/>
      <c r="G2" s="165"/>
      <c r="H2" s="165"/>
    </row>
    <row r="3" spans="1:19" x14ac:dyDescent="0.3">
      <c r="D3" t="s">
        <v>233</v>
      </c>
      <c r="F3" t="s">
        <v>232</v>
      </c>
      <c r="G3" t="s">
        <v>234</v>
      </c>
    </row>
    <row r="4" spans="1:19" x14ac:dyDescent="0.3">
      <c r="A4" s="157" t="s">
        <v>2</v>
      </c>
      <c r="B4" s="157"/>
      <c r="C4" s="157"/>
      <c r="D4" s="157"/>
      <c r="E4" s="157"/>
      <c r="F4" s="157"/>
      <c r="G4" s="157"/>
      <c r="H4" s="157"/>
    </row>
    <row r="5" spans="1:19" x14ac:dyDescent="0.3">
      <c r="A5" s="39" t="s">
        <v>357</v>
      </c>
      <c r="B5" s="44">
        <v>109.99</v>
      </c>
      <c r="C5" s="45" t="s">
        <v>98</v>
      </c>
      <c r="D5" s="44">
        <v>54.99</v>
      </c>
      <c r="E5" s="45"/>
      <c r="F5" s="44">
        <v>55</v>
      </c>
      <c r="G5" s="44"/>
      <c r="H5" s="46"/>
    </row>
    <row r="6" spans="1:19" x14ac:dyDescent="0.3">
      <c r="A6" s="39" t="s">
        <v>354</v>
      </c>
      <c r="B6" s="44">
        <v>311.89999999999998</v>
      </c>
      <c r="C6" s="45" t="s">
        <v>154</v>
      </c>
      <c r="D6" s="44">
        <v>119.96</v>
      </c>
      <c r="E6" s="45"/>
      <c r="F6" s="44">
        <v>191.94</v>
      </c>
      <c r="G6" s="44"/>
      <c r="H6" s="46"/>
      <c r="J6">
        <v>1534.9</v>
      </c>
    </row>
    <row r="7" spans="1:19" x14ac:dyDescent="0.3">
      <c r="A7" s="39" t="s">
        <v>399</v>
      </c>
      <c r="B7" s="44">
        <v>45.5</v>
      </c>
      <c r="C7" s="45"/>
      <c r="D7" s="44">
        <v>22.75</v>
      </c>
      <c r="E7" s="45"/>
      <c r="F7" s="44">
        <v>22.75</v>
      </c>
      <c r="G7" s="44"/>
      <c r="H7" s="46"/>
    </row>
    <row r="8" spans="1:19" x14ac:dyDescent="0.3">
      <c r="A8" s="39" t="s">
        <v>317</v>
      </c>
      <c r="B8" s="44">
        <v>73.11</v>
      </c>
      <c r="C8" s="45"/>
      <c r="D8" s="44">
        <v>73.11</v>
      </c>
      <c r="E8" s="45"/>
      <c r="F8" s="44"/>
      <c r="G8" s="44"/>
      <c r="H8" s="46"/>
    </row>
    <row r="9" spans="1:19" x14ac:dyDescent="0.3">
      <c r="A9" s="39" t="s">
        <v>400</v>
      </c>
      <c r="B9" s="44">
        <v>128.5</v>
      </c>
      <c r="C9" s="45"/>
      <c r="D9" s="44">
        <v>64.25</v>
      </c>
      <c r="E9" s="45"/>
      <c r="F9" s="44">
        <v>64.25</v>
      </c>
      <c r="G9" s="44"/>
      <c r="H9" s="46"/>
    </row>
    <row r="10" spans="1:19" x14ac:dyDescent="0.3">
      <c r="A10" s="39" t="s">
        <v>401</v>
      </c>
      <c r="B10" s="44">
        <v>89.8</v>
      </c>
      <c r="C10" s="45"/>
      <c r="D10" s="44"/>
      <c r="E10" s="45"/>
      <c r="F10" s="44">
        <v>89.8</v>
      </c>
      <c r="G10" s="44"/>
      <c r="H10" s="46"/>
      <c r="N10">
        <v>1534.9</v>
      </c>
    </row>
    <row r="11" spans="1:19" x14ac:dyDescent="0.3">
      <c r="A11" s="39" t="s">
        <v>402</v>
      </c>
      <c r="B11" s="44">
        <v>60</v>
      </c>
      <c r="C11" s="45"/>
      <c r="D11" s="44"/>
      <c r="E11" s="45"/>
      <c r="F11" s="44">
        <v>60</v>
      </c>
      <c r="G11" s="44"/>
      <c r="H11" s="46"/>
      <c r="K11" t="s">
        <v>405</v>
      </c>
    </row>
    <row r="12" spans="1:19" x14ac:dyDescent="0.3">
      <c r="A12" s="39" t="s">
        <v>403</v>
      </c>
      <c r="B12" s="44">
        <v>98.56</v>
      </c>
      <c r="C12" s="45" t="s">
        <v>12</v>
      </c>
      <c r="D12" s="44"/>
      <c r="E12" s="45"/>
      <c r="F12" s="44">
        <v>98.56</v>
      </c>
      <c r="G12" s="44"/>
      <c r="H12" s="46"/>
      <c r="P12" t="s">
        <v>442</v>
      </c>
      <c r="Q12">
        <v>1787</v>
      </c>
    </row>
    <row r="13" spans="1:19" x14ac:dyDescent="0.3">
      <c r="A13" s="39" t="s">
        <v>404</v>
      </c>
      <c r="B13" s="44">
        <v>239.64</v>
      </c>
      <c r="C13" s="45" t="s">
        <v>138</v>
      </c>
      <c r="D13" s="44"/>
      <c r="E13" s="45"/>
      <c r="F13" s="44">
        <v>239.64</v>
      </c>
      <c r="G13" s="44"/>
      <c r="H13" s="46"/>
      <c r="N13" s="41">
        <f>I22-N10</f>
        <v>0</v>
      </c>
      <c r="P13" t="s">
        <v>65</v>
      </c>
      <c r="Q13">
        <v>2611</v>
      </c>
      <c r="R13">
        <v>492</v>
      </c>
      <c r="S13">
        <f>Q13-R13</f>
        <v>2119</v>
      </c>
    </row>
    <row r="14" spans="1:19" x14ac:dyDescent="0.3">
      <c r="A14" s="39"/>
      <c r="B14" s="44"/>
      <c r="C14" s="45"/>
      <c r="D14" s="44"/>
      <c r="E14" s="45"/>
      <c r="F14" s="44"/>
      <c r="G14" s="44"/>
      <c r="H14" s="46"/>
    </row>
    <row r="15" spans="1:19" x14ac:dyDescent="0.3">
      <c r="A15" s="39"/>
      <c r="B15" s="44"/>
      <c r="C15" s="45"/>
      <c r="D15" s="44"/>
      <c r="E15" s="45"/>
      <c r="F15" s="44"/>
      <c r="G15" s="44"/>
      <c r="H15" s="46"/>
    </row>
    <row r="16" spans="1:19" x14ac:dyDescent="0.3">
      <c r="A16" s="39" t="s">
        <v>211</v>
      </c>
      <c r="B16" s="44">
        <v>161.49</v>
      </c>
      <c r="C16" s="45" t="s">
        <v>406</v>
      </c>
      <c r="D16" s="44"/>
      <c r="E16" s="45"/>
      <c r="F16" s="44">
        <v>161.49</v>
      </c>
      <c r="G16" s="44"/>
      <c r="H16" s="46"/>
      <c r="N16" s="41">
        <f>I22-N10</f>
        <v>0</v>
      </c>
    </row>
    <row r="17" spans="1:17" x14ac:dyDescent="0.3">
      <c r="A17" s="39" t="s">
        <v>407</v>
      </c>
      <c r="B17" s="44">
        <v>117.7</v>
      </c>
      <c r="C17" s="45"/>
      <c r="D17" s="44">
        <v>117.7</v>
      </c>
      <c r="E17" s="45"/>
      <c r="F17" s="44"/>
      <c r="G17" s="44"/>
      <c r="H17" s="46"/>
    </row>
    <row r="18" spans="1:17" x14ac:dyDescent="0.3">
      <c r="A18" s="39" t="s">
        <v>123</v>
      </c>
      <c r="B18" s="44">
        <v>83.81</v>
      </c>
      <c r="C18" s="45"/>
      <c r="D18" s="44">
        <v>83.81</v>
      </c>
      <c r="E18" s="45"/>
      <c r="F18" s="44"/>
      <c r="G18" s="44"/>
      <c r="H18" s="46"/>
    </row>
    <row r="19" spans="1:17" x14ac:dyDescent="0.3">
      <c r="A19" s="39"/>
      <c r="B19" s="44"/>
      <c r="C19" s="45"/>
      <c r="D19" s="44"/>
      <c r="E19" s="45"/>
      <c r="F19" s="44"/>
      <c r="G19" s="44"/>
      <c r="H19" s="46"/>
    </row>
    <row r="20" spans="1:17" x14ac:dyDescent="0.3">
      <c r="A20" s="39"/>
      <c r="B20" s="44"/>
      <c r="C20" s="45"/>
      <c r="D20" s="44"/>
      <c r="E20" s="45"/>
      <c r="F20" s="44"/>
      <c r="G20" s="44"/>
      <c r="H20" s="46"/>
      <c r="Q20" t="s">
        <v>180</v>
      </c>
    </row>
    <row r="21" spans="1:17" x14ac:dyDescent="0.3">
      <c r="A21" s="39" t="s">
        <v>334</v>
      </c>
      <c r="B21" s="44">
        <v>14.9</v>
      </c>
      <c r="C21" s="45"/>
      <c r="D21" s="44">
        <v>14.9</v>
      </c>
      <c r="E21" s="45"/>
      <c r="F21" s="44"/>
      <c r="G21" s="44"/>
      <c r="H21" s="46"/>
      <c r="Q21" t="s">
        <v>181</v>
      </c>
    </row>
    <row r="22" spans="1:17" x14ac:dyDescent="0.3">
      <c r="A22" s="39"/>
      <c r="B22" s="44"/>
      <c r="C22" s="45"/>
      <c r="D22" s="44"/>
      <c r="E22" s="45"/>
      <c r="F22" s="44"/>
      <c r="G22" s="44"/>
      <c r="H22" s="46"/>
      <c r="I22" s="93">
        <f>SUM(B5:B22)</f>
        <v>1534.9</v>
      </c>
      <c r="J22" s="127">
        <f>SUM(D5:D22)</f>
        <v>551.46999999999991</v>
      </c>
      <c r="K22" s="127">
        <f>SUM(F5:F22)</f>
        <v>983.43</v>
      </c>
      <c r="L22" s="127"/>
      <c r="M22" s="127">
        <f>SUM(J22:L22)</f>
        <v>1534.8999999999999</v>
      </c>
      <c r="Q22" t="s">
        <v>182</v>
      </c>
    </row>
    <row r="23" spans="1:17" x14ac:dyDescent="0.3">
      <c r="A23" s="154" t="s">
        <v>13</v>
      </c>
      <c r="B23" s="155"/>
      <c r="C23" s="155"/>
      <c r="D23" s="155"/>
      <c r="E23" s="155"/>
      <c r="F23" s="155"/>
      <c r="G23" s="155"/>
      <c r="H23" s="156"/>
    </row>
    <row r="24" spans="1:17" x14ac:dyDescent="0.3">
      <c r="A24" s="39" t="s">
        <v>292</v>
      </c>
      <c r="B24" s="44">
        <v>219.9</v>
      </c>
      <c r="C24" s="49"/>
      <c r="D24" s="44">
        <v>219.9</v>
      </c>
      <c r="E24" s="45"/>
      <c r="F24" s="47"/>
      <c r="G24" s="44"/>
      <c r="H24" s="50"/>
    </row>
    <row r="25" spans="1:17" x14ac:dyDescent="0.3">
      <c r="A25" s="39" t="s">
        <v>292</v>
      </c>
      <c r="B25" s="44">
        <v>139.9</v>
      </c>
      <c r="C25" s="49"/>
      <c r="D25" s="44"/>
      <c r="E25" s="45"/>
      <c r="F25" s="47"/>
      <c r="G25" s="44">
        <v>139.9</v>
      </c>
      <c r="H25" s="50"/>
    </row>
    <row r="26" spans="1:17" x14ac:dyDescent="0.3">
      <c r="A26" s="39" t="s">
        <v>354</v>
      </c>
      <c r="B26" s="44">
        <v>179.94</v>
      </c>
      <c r="C26" s="49" t="s">
        <v>154</v>
      </c>
      <c r="D26" s="44">
        <v>179.94</v>
      </c>
      <c r="E26" s="45"/>
      <c r="F26" s="47"/>
      <c r="G26" s="44"/>
      <c r="H26" s="50"/>
    </row>
    <row r="27" spans="1:17" x14ac:dyDescent="0.3">
      <c r="A27" s="39"/>
      <c r="B27" s="44"/>
      <c r="C27" s="49"/>
      <c r="D27" s="44"/>
      <c r="E27" s="45"/>
      <c r="F27" s="47"/>
      <c r="G27" s="44"/>
      <c r="H27" s="50"/>
      <c r="O27">
        <v>1531.35</v>
      </c>
    </row>
    <row r="28" spans="1:17" x14ac:dyDescent="0.3">
      <c r="A28" s="39" t="s">
        <v>344</v>
      </c>
      <c r="B28" s="44">
        <v>4.9000000000000004</v>
      </c>
      <c r="C28" s="49"/>
      <c r="D28" s="44">
        <v>4.9000000000000004</v>
      </c>
      <c r="E28" s="45"/>
      <c r="F28" s="47"/>
      <c r="G28" s="44"/>
      <c r="H28" s="50"/>
    </row>
    <row r="29" spans="1:17" x14ac:dyDescent="0.3">
      <c r="A29" s="39" t="s">
        <v>398</v>
      </c>
      <c r="B29" s="44">
        <v>43.25</v>
      </c>
      <c r="C29" s="49" t="s">
        <v>136</v>
      </c>
      <c r="D29" s="44"/>
      <c r="E29" s="45"/>
      <c r="F29" s="47">
        <v>43.25</v>
      </c>
      <c r="G29" s="44"/>
      <c r="H29" s="50"/>
    </row>
    <row r="30" spans="1:17" x14ac:dyDescent="0.3">
      <c r="A30" s="39" t="s">
        <v>397</v>
      </c>
      <c r="B30" s="44">
        <v>20</v>
      </c>
      <c r="C30" s="49" t="s">
        <v>40</v>
      </c>
      <c r="D30" s="44">
        <v>20</v>
      </c>
      <c r="E30" s="45"/>
      <c r="F30" s="47"/>
      <c r="G30" s="44"/>
      <c r="H30" s="50"/>
    </row>
    <row r="31" spans="1:17" x14ac:dyDescent="0.3">
      <c r="A31" s="39" t="s">
        <v>345</v>
      </c>
      <c r="B31" s="44">
        <v>22.04</v>
      </c>
      <c r="C31" s="49" t="s">
        <v>12</v>
      </c>
      <c r="D31" s="44">
        <v>22.04</v>
      </c>
      <c r="E31" s="45"/>
      <c r="F31" s="47"/>
      <c r="G31" s="44"/>
      <c r="H31" s="50"/>
    </row>
    <row r="32" spans="1:17" x14ac:dyDescent="0.3">
      <c r="A32" s="39" t="s">
        <v>211</v>
      </c>
      <c r="B32" s="44">
        <v>100</v>
      </c>
      <c r="C32" s="49" t="s">
        <v>408</v>
      </c>
      <c r="D32" s="44"/>
      <c r="E32" s="45"/>
      <c r="F32" s="47">
        <v>100</v>
      </c>
      <c r="G32" s="44"/>
      <c r="H32" s="50"/>
      <c r="O32">
        <v>1531.35</v>
      </c>
    </row>
    <row r="33" spans="1:15" x14ac:dyDescent="0.3">
      <c r="A33" s="39" t="s">
        <v>104</v>
      </c>
      <c r="B33" s="44">
        <v>36.99</v>
      </c>
      <c r="C33" s="49"/>
      <c r="D33" s="44">
        <v>36.99</v>
      </c>
      <c r="E33" s="45"/>
      <c r="F33" s="47"/>
      <c r="G33" s="44"/>
      <c r="H33" s="50"/>
    </row>
    <row r="34" spans="1:15" x14ac:dyDescent="0.3">
      <c r="A34" s="39" t="s">
        <v>409</v>
      </c>
      <c r="B34" s="44">
        <v>199.66</v>
      </c>
      <c r="C34" s="49" t="s">
        <v>12</v>
      </c>
      <c r="D34" s="44">
        <v>199.66</v>
      </c>
      <c r="E34" s="45"/>
      <c r="F34" s="47"/>
      <c r="G34" s="44"/>
      <c r="H34" s="50"/>
      <c r="O34" s="41">
        <f>I40-O32</f>
        <v>0</v>
      </c>
    </row>
    <row r="35" spans="1:15" x14ac:dyDescent="0.3">
      <c r="A35" s="39" t="s">
        <v>364</v>
      </c>
      <c r="B35" s="44">
        <v>97.42</v>
      </c>
      <c r="C35" s="49"/>
      <c r="D35" s="44">
        <v>97.42</v>
      </c>
      <c r="E35" s="45"/>
      <c r="F35" s="47"/>
      <c r="G35" s="44"/>
      <c r="H35" s="50"/>
    </row>
    <row r="36" spans="1:15" x14ac:dyDescent="0.3">
      <c r="A36" s="39" t="s">
        <v>345</v>
      </c>
      <c r="B36" s="44">
        <v>20.49</v>
      </c>
      <c r="C36" s="49" t="s">
        <v>135</v>
      </c>
      <c r="D36" s="44">
        <v>20.49</v>
      </c>
      <c r="E36" s="45"/>
      <c r="F36" s="47"/>
      <c r="G36" s="44"/>
      <c r="H36" s="50"/>
    </row>
    <row r="37" spans="1:15" x14ac:dyDescent="0.3">
      <c r="A37" s="39" t="s">
        <v>46</v>
      </c>
      <c r="B37" s="44">
        <v>63.28</v>
      </c>
      <c r="C37" s="49" t="s">
        <v>12</v>
      </c>
      <c r="D37" s="44"/>
      <c r="E37" s="45"/>
      <c r="F37" s="47">
        <v>63.28</v>
      </c>
      <c r="G37" s="44"/>
      <c r="H37" s="50"/>
    </row>
    <row r="38" spans="1:15" x14ac:dyDescent="0.3">
      <c r="A38" s="39" t="s">
        <v>363</v>
      </c>
      <c r="B38" s="44">
        <v>120.8</v>
      </c>
      <c r="C38" s="49"/>
      <c r="D38" s="44"/>
      <c r="E38" s="45"/>
      <c r="F38" s="47">
        <v>120.8</v>
      </c>
      <c r="G38" s="44"/>
      <c r="H38" s="50"/>
    </row>
    <row r="39" spans="1:15" x14ac:dyDescent="0.3">
      <c r="A39" s="39" t="s">
        <v>36</v>
      </c>
      <c r="B39" s="44">
        <v>231.66</v>
      </c>
      <c r="C39" s="49" t="s">
        <v>278</v>
      </c>
      <c r="D39" s="44">
        <v>50.21</v>
      </c>
      <c r="E39" s="45"/>
      <c r="F39" s="47">
        <v>181.45</v>
      </c>
      <c r="G39" s="44"/>
      <c r="H39" s="50"/>
    </row>
    <row r="40" spans="1:15" x14ac:dyDescent="0.3">
      <c r="A40" s="39" t="s">
        <v>345</v>
      </c>
      <c r="B40" s="44">
        <v>31.12</v>
      </c>
      <c r="C40" s="49" t="s">
        <v>235</v>
      </c>
      <c r="D40" s="44">
        <v>31.12</v>
      </c>
      <c r="E40" s="45"/>
      <c r="F40" s="47"/>
      <c r="G40" s="44"/>
      <c r="H40" s="50"/>
      <c r="I40" s="93">
        <f>SUM(B24:B40)</f>
        <v>1531.35</v>
      </c>
      <c r="J40" s="127">
        <f>SUM(D24:D40)</f>
        <v>882.67000000000007</v>
      </c>
      <c r="K40" s="127">
        <f>SUM(F24:F40)</f>
        <v>508.78</v>
      </c>
      <c r="L40" s="127">
        <v>139.9</v>
      </c>
      <c r="M40" s="127">
        <f>SUM(J40:L40)</f>
        <v>1531.3500000000001</v>
      </c>
    </row>
    <row r="41" spans="1:15" x14ac:dyDescent="0.3">
      <c r="A41" s="154" t="s">
        <v>19</v>
      </c>
      <c r="B41" s="155"/>
      <c r="C41" s="155"/>
      <c r="D41" s="155"/>
      <c r="E41" s="155"/>
      <c r="F41" s="155"/>
      <c r="G41" s="155"/>
      <c r="H41" s="156"/>
    </row>
    <row r="42" spans="1:15" x14ac:dyDescent="0.3">
      <c r="A42" s="40"/>
      <c r="B42" s="44"/>
      <c r="C42" s="45"/>
      <c r="D42" s="44"/>
      <c r="E42" s="45"/>
      <c r="F42" s="44"/>
      <c r="G42" s="44"/>
      <c r="H42" s="48"/>
      <c r="J42" s="41"/>
      <c r="K42" s="41"/>
    </row>
    <row r="43" spans="1:15" x14ac:dyDescent="0.3">
      <c r="A43" s="154" t="s">
        <v>24</v>
      </c>
      <c r="B43" s="155"/>
      <c r="C43" s="155"/>
      <c r="D43" s="155"/>
      <c r="E43" s="155"/>
      <c r="F43" s="155"/>
      <c r="G43" s="155"/>
      <c r="H43" s="156"/>
    </row>
    <row r="44" spans="1:15" x14ac:dyDescent="0.3">
      <c r="A44" s="40" t="s">
        <v>24</v>
      </c>
      <c r="B44" s="44">
        <v>379.65</v>
      </c>
      <c r="C44" s="45"/>
      <c r="D44" s="44">
        <v>379.65</v>
      </c>
      <c r="E44" s="45"/>
      <c r="F44" s="47"/>
      <c r="G44" s="44"/>
      <c r="H44" s="50"/>
      <c r="J44" s="41"/>
    </row>
    <row r="45" spans="1:15" x14ac:dyDescent="0.3">
      <c r="A45" s="154" t="s">
        <v>25</v>
      </c>
      <c r="B45" s="155"/>
      <c r="C45" s="155"/>
      <c r="D45" s="155"/>
      <c r="E45" s="155"/>
      <c r="F45" s="155"/>
      <c r="G45" s="155"/>
      <c r="H45" s="156"/>
    </row>
    <row r="46" spans="1:15" x14ac:dyDescent="0.3">
      <c r="A46" s="39"/>
      <c r="B46" s="44"/>
      <c r="C46" s="49"/>
      <c r="D46" s="44"/>
      <c r="E46" s="45"/>
      <c r="F46" s="47"/>
      <c r="G46" s="44"/>
      <c r="H46" s="50"/>
    </row>
    <row r="47" spans="1:15" x14ac:dyDescent="0.3">
      <c r="A47" s="168" t="s">
        <v>347</v>
      </c>
      <c r="B47" s="169"/>
      <c r="C47" s="169"/>
      <c r="D47" s="169"/>
      <c r="E47" s="169"/>
      <c r="F47" s="169"/>
      <c r="G47" s="169"/>
      <c r="H47" s="170"/>
    </row>
    <row r="48" spans="1:15" x14ac:dyDescent="0.3">
      <c r="A48" s="39" t="s">
        <v>348</v>
      </c>
      <c r="B48" s="44">
        <v>465</v>
      </c>
      <c r="C48" s="49" t="s">
        <v>98</v>
      </c>
      <c r="D48" s="44">
        <v>155</v>
      </c>
      <c r="E48" s="45"/>
      <c r="F48" s="44">
        <v>155</v>
      </c>
      <c r="G48" s="44">
        <v>155</v>
      </c>
      <c r="H48" s="50"/>
    </row>
    <row r="49" spans="1:8" x14ac:dyDescent="0.3">
      <c r="A49" s="168" t="s">
        <v>411</v>
      </c>
      <c r="B49" s="169"/>
      <c r="C49" s="169"/>
      <c r="D49" s="169"/>
      <c r="E49" s="169"/>
      <c r="F49" s="169"/>
      <c r="G49" s="169"/>
      <c r="H49" s="170"/>
    </row>
    <row r="50" spans="1:8" x14ac:dyDescent="0.3">
      <c r="A50" s="39" t="s">
        <v>411</v>
      </c>
      <c r="B50" s="44"/>
      <c r="C50" s="49"/>
      <c r="D50" s="44">
        <v>80</v>
      </c>
      <c r="E50" s="45"/>
      <c r="F50" s="44"/>
      <c r="G50" s="44"/>
      <c r="H50" s="50"/>
    </row>
    <row r="51" spans="1:8" x14ac:dyDescent="0.3">
      <c r="A51" s="154" t="s">
        <v>295</v>
      </c>
      <c r="B51" s="155"/>
      <c r="C51" s="155"/>
      <c r="D51" s="155"/>
      <c r="E51" s="155"/>
      <c r="F51" s="155"/>
      <c r="G51" s="155"/>
      <c r="H51" s="156"/>
    </row>
    <row r="52" spans="1:8" x14ac:dyDescent="0.3">
      <c r="A52" s="40" t="s">
        <v>295</v>
      </c>
      <c r="B52" s="44">
        <v>867.55</v>
      </c>
      <c r="C52" s="45"/>
      <c r="D52" s="44">
        <v>289.2</v>
      </c>
      <c r="E52" s="45"/>
      <c r="F52" s="44">
        <v>289.2</v>
      </c>
      <c r="G52" s="44">
        <v>289.2</v>
      </c>
      <c r="H52" s="48"/>
    </row>
    <row r="53" spans="1:8" x14ac:dyDescent="0.3">
      <c r="A53" s="40" t="s">
        <v>410</v>
      </c>
      <c r="B53" s="44">
        <v>476.7</v>
      </c>
      <c r="C53" s="45"/>
      <c r="D53" s="44">
        <v>158.9</v>
      </c>
      <c r="E53" s="45"/>
      <c r="F53" s="44">
        <v>158.9</v>
      </c>
      <c r="G53" s="44">
        <v>158.9</v>
      </c>
      <c r="H53" s="48"/>
    </row>
    <row r="54" spans="1:8" x14ac:dyDescent="0.3">
      <c r="A54" s="58" t="s">
        <v>76</v>
      </c>
      <c r="B54" s="54">
        <f>SUM(B5:B52)</f>
        <v>4778.45</v>
      </c>
      <c r="C54" s="52"/>
      <c r="D54" s="54">
        <f>SUM(D5:D52)</f>
        <v>2337.9899999999998</v>
      </c>
      <c r="E54" s="52"/>
      <c r="F54" s="54">
        <f>SUM(F5:F52)</f>
        <v>1936.4099999999999</v>
      </c>
      <c r="G54" s="54">
        <f>SUM(G5:G52)</f>
        <v>584.09999999999991</v>
      </c>
      <c r="H54" s="53"/>
    </row>
    <row r="55" spans="1:8" ht="16.2" x14ac:dyDescent="0.45">
      <c r="B55" s="55" t="s">
        <v>77</v>
      </c>
      <c r="C55" s="56"/>
      <c r="D55" s="55" t="s">
        <v>60</v>
      </c>
      <c r="E55" s="56"/>
      <c r="F55" s="55" t="s">
        <v>61</v>
      </c>
      <c r="G55" s="55" t="s">
        <v>62</v>
      </c>
      <c r="H55" s="42"/>
    </row>
  </sheetData>
  <mergeCells count="9">
    <mergeCell ref="A47:H47"/>
    <mergeCell ref="A51:H51"/>
    <mergeCell ref="A2:H2"/>
    <mergeCell ref="A4:H4"/>
    <mergeCell ref="A23:H23"/>
    <mergeCell ref="A41:H41"/>
    <mergeCell ref="A43:H43"/>
    <mergeCell ref="A45:H45"/>
    <mergeCell ref="A49:H49"/>
  </mergeCells>
  <pageMargins left="0.511811024" right="0.511811024" top="0.78740157499999996" bottom="0.78740157499999996" header="0.31496062000000002" footer="0.3149606200000000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4ADD-7A91-4FEB-A7D6-3D5E47C492E6}">
  <dimension ref="A1:S61"/>
  <sheetViews>
    <sheetView workbookViewId="0">
      <selection activeCell="P22" sqref="P22:P24"/>
    </sheetView>
  </sheetViews>
  <sheetFormatPr defaultRowHeight="14.4" x14ac:dyDescent="0.3"/>
  <cols>
    <col min="1" max="1" width="15.3320312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2" bestFit="1" customWidth="1"/>
    <col min="10" max="10" width="11.88671875" bestFit="1" customWidth="1"/>
    <col min="11" max="12" width="10.33203125" bestFit="1" customWidth="1"/>
    <col min="13" max="13" width="11.88671875" bestFit="1" customWidth="1"/>
    <col min="16" max="16" width="11.88671875" bestFit="1" customWidth="1"/>
  </cols>
  <sheetData>
    <row r="1" spans="1:19" ht="18" x14ac:dyDescent="0.35">
      <c r="A1" s="171" t="s">
        <v>384</v>
      </c>
      <c r="B1" s="165"/>
      <c r="C1" s="165"/>
      <c r="D1" s="165"/>
      <c r="E1" s="165"/>
      <c r="F1" s="165"/>
      <c r="G1" s="165"/>
      <c r="H1" s="165"/>
    </row>
    <row r="3" spans="1:19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9" x14ac:dyDescent="0.3">
      <c r="A4" s="39" t="s">
        <v>357</v>
      </c>
      <c r="B4" s="44">
        <v>109.99</v>
      </c>
      <c r="C4" s="45" t="s">
        <v>200</v>
      </c>
      <c r="D4" s="44">
        <v>54.99</v>
      </c>
      <c r="E4" s="45"/>
      <c r="F4" s="44">
        <v>55</v>
      </c>
      <c r="G4" s="44"/>
      <c r="H4" s="46"/>
      <c r="I4" t="s">
        <v>421</v>
      </c>
    </row>
    <row r="5" spans="1:19" x14ac:dyDescent="0.3">
      <c r="A5" s="39" t="s">
        <v>403</v>
      </c>
      <c r="B5" s="44">
        <v>98.56</v>
      </c>
      <c r="C5" s="45" t="s">
        <v>40</v>
      </c>
      <c r="D5" s="44"/>
      <c r="E5" s="45"/>
      <c r="F5" s="44">
        <v>98.56</v>
      </c>
      <c r="G5" s="44"/>
      <c r="H5" s="46"/>
    </row>
    <row r="6" spans="1:19" x14ac:dyDescent="0.3">
      <c r="A6" s="39" t="s">
        <v>404</v>
      </c>
      <c r="B6" s="44">
        <v>239.62</v>
      </c>
      <c r="C6" s="45" t="s">
        <v>178</v>
      </c>
      <c r="D6" s="44"/>
      <c r="E6" s="45"/>
      <c r="F6" s="44">
        <v>239.62</v>
      </c>
      <c r="G6" s="44"/>
      <c r="H6" s="46"/>
    </row>
    <row r="7" spans="1:19" x14ac:dyDescent="0.3">
      <c r="A7" s="39" t="s">
        <v>123</v>
      </c>
      <c r="B7" s="44">
        <v>83.79</v>
      </c>
      <c r="C7" s="45" t="s">
        <v>40</v>
      </c>
      <c r="D7" s="44">
        <v>41.9</v>
      </c>
      <c r="E7" s="45"/>
      <c r="F7" s="44">
        <v>41.89</v>
      </c>
      <c r="G7" s="44"/>
      <c r="H7" s="46"/>
    </row>
    <row r="8" spans="1:19" x14ac:dyDescent="0.3">
      <c r="A8" s="39"/>
      <c r="B8" s="44"/>
      <c r="C8" s="45"/>
      <c r="D8" s="44"/>
      <c r="E8" s="45"/>
      <c r="F8" s="44"/>
      <c r="G8" s="44"/>
      <c r="H8" s="46"/>
    </row>
    <row r="9" spans="1:19" x14ac:dyDescent="0.3">
      <c r="A9" s="39"/>
      <c r="B9" s="44"/>
      <c r="C9" s="45"/>
      <c r="D9" s="44"/>
      <c r="E9" s="45"/>
      <c r="F9" s="44"/>
      <c r="G9" s="44"/>
      <c r="H9" s="46"/>
    </row>
    <row r="10" spans="1:19" x14ac:dyDescent="0.3">
      <c r="A10" s="39" t="s">
        <v>357</v>
      </c>
      <c r="B10" s="44">
        <v>62.25</v>
      </c>
      <c r="C10" s="45" t="s">
        <v>178</v>
      </c>
      <c r="D10" s="44"/>
      <c r="E10" s="45"/>
      <c r="F10" s="44">
        <v>62.25</v>
      </c>
      <c r="G10" s="44"/>
      <c r="H10" s="46"/>
    </row>
    <row r="11" spans="1:19" x14ac:dyDescent="0.3">
      <c r="A11" s="39" t="s">
        <v>211</v>
      </c>
      <c r="B11" s="44">
        <v>161.49</v>
      </c>
      <c r="C11" s="45" t="s">
        <v>289</v>
      </c>
      <c r="D11" s="44"/>
      <c r="E11" s="45"/>
      <c r="F11" s="44">
        <v>161.49</v>
      </c>
      <c r="G11" s="44"/>
      <c r="H11" s="46"/>
    </row>
    <row r="12" spans="1:19" x14ac:dyDescent="0.3">
      <c r="A12" s="39" t="s">
        <v>334</v>
      </c>
      <c r="B12" s="44">
        <v>14.9</v>
      </c>
      <c r="C12" s="45" t="s">
        <v>422</v>
      </c>
      <c r="D12" s="44">
        <v>14.9</v>
      </c>
      <c r="E12" s="45"/>
      <c r="F12" s="44"/>
      <c r="G12" s="44"/>
      <c r="H12" s="46"/>
    </row>
    <row r="13" spans="1:19" x14ac:dyDescent="0.3">
      <c r="A13" s="39"/>
      <c r="B13" s="44"/>
      <c r="C13" s="45"/>
      <c r="D13" s="44"/>
      <c r="E13" s="45"/>
      <c r="F13" s="44"/>
      <c r="G13" s="44"/>
      <c r="H13" s="46"/>
      <c r="I13" s="93">
        <f>SUM(B4:B13)</f>
        <v>770.6</v>
      </c>
      <c r="J13" s="127">
        <f>SUM(D4:D13)</f>
        <v>111.79</v>
      </c>
      <c r="K13" s="127">
        <f>SUM(F4:F13)</f>
        <v>658.81</v>
      </c>
      <c r="L13" s="128"/>
      <c r="M13" s="127">
        <f>SUM(J13:L13)</f>
        <v>770.59999999999991</v>
      </c>
    </row>
    <row r="14" spans="1:19" x14ac:dyDescent="0.3">
      <c r="A14" s="154" t="s">
        <v>13</v>
      </c>
      <c r="B14" s="155"/>
      <c r="C14" s="155"/>
      <c r="D14" s="155"/>
      <c r="E14" s="155"/>
      <c r="F14" s="155"/>
      <c r="G14" s="155"/>
      <c r="H14" s="156"/>
    </row>
    <row r="15" spans="1:19" x14ac:dyDescent="0.3">
      <c r="A15" s="39" t="s">
        <v>292</v>
      </c>
      <c r="B15" s="44">
        <v>219.9</v>
      </c>
      <c r="C15" s="49"/>
      <c r="D15" s="44">
        <v>219.9</v>
      </c>
      <c r="E15" s="45"/>
      <c r="F15" s="47"/>
      <c r="G15" s="44"/>
      <c r="H15" s="50"/>
      <c r="S15" t="s">
        <v>180</v>
      </c>
    </row>
    <row r="16" spans="1:19" x14ac:dyDescent="0.3">
      <c r="A16" s="39" t="s">
        <v>292</v>
      </c>
      <c r="B16" s="44">
        <v>139.9</v>
      </c>
      <c r="C16" s="49"/>
      <c r="D16" s="44"/>
      <c r="E16" s="45"/>
      <c r="F16" s="47"/>
      <c r="G16" s="44">
        <v>139.99</v>
      </c>
      <c r="H16" s="50"/>
      <c r="S16" t="s">
        <v>181</v>
      </c>
    </row>
    <row r="17" spans="1:18" x14ac:dyDescent="0.3">
      <c r="A17" s="39" t="s">
        <v>45</v>
      </c>
      <c r="B17" s="44">
        <v>91.82</v>
      </c>
      <c r="C17" s="49"/>
      <c r="D17" s="44"/>
      <c r="E17" s="45"/>
      <c r="F17" s="47"/>
      <c r="G17" s="44"/>
      <c r="H17" s="50"/>
    </row>
    <row r="18" spans="1:18" x14ac:dyDescent="0.3">
      <c r="A18" s="39" t="s">
        <v>195</v>
      </c>
      <c r="B18" s="44">
        <v>93.64</v>
      </c>
      <c r="C18" s="49"/>
      <c r="D18" s="44"/>
      <c r="E18" s="45"/>
      <c r="F18" s="47"/>
      <c r="G18" s="44"/>
      <c r="H18" s="50"/>
    </row>
    <row r="19" spans="1:18" x14ac:dyDescent="0.3">
      <c r="A19" s="39"/>
      <c r="B19" s="44"/>
      <c r="C19" s="49"/>
      <c r="D19" s="44"/>
      <c r="E19" s="45"/>
      <c r="F19" s="47"/>
      <c r="G19" s="44"/>
      <c r="H19" s="50"/>
    </row>
    <row r="20" spans="1:18" x14ac:dyDescent="0.3">
      <c r="A20" s="39"/>
      <c r="B20" s="44"/>
      <c r="C20" s="49"/>
      <c r="D20" s="44"/>
      <c r="E20" s="45"/>
      <c r="F20" s="47"/>
      <c r="G20" s="44"/>
      <c r="H20" s="50"/>
    </row>
    <row r="21" spans="1:18" x14ac:dyDescent="0.3">
      <c r="A21" s="39" t="s">
        <v>423</v>
      </c>
      <c r="B21" s="44">
        <v>108.84</v>
      </c>
      <c r="C21" s="49"/>
      <c r="D21" s="44"/>
      <c r="E21" s="45"/>
      <c r="F21" s="44">
        <v>108.84</v>
      </c>
      <c r="G21" s="44"/>
      <c r="H21" s="50"/>
    </row>
    <row r="22" spans="1:18" x14ac:dyDescent="0.3">
      <c r="A22" s="39" t="s">
        <v>424</v>
      </c>
      <c r="B22" s="44">
        <v>22.75</v>
      </c>
      <c r="C22" s="49"/>
      <c r="D22" s="44">
        <v>22.75</v>
      </c>
      <c r="E22" s="45"/>
      <c r="F22" s="44"/>
      <c r="G22" s="44"/>
      <c r="H22" s="50"/>
      <c r="M22" s="41">
        <f>K13+K46</f>
        <v>1226.9699999999998</v>
      </c>
      <c r="P22">
        <v>155</v>
      </c>
    </row>
    <row r="23" spans="1:18" x14ac:dyDescent="0.3">
      <c r="A23" s="39" t="s">
        <v>195</v>
      </c>
      <c r="B23" s="44">
        <v>112.14</v>
      </c>
      <c r="C23" s="49"/>
      <c r="D23" s="44">
        <v>112.14</v>
      </c>
      <c r="E23" s="45"/>
      <c r="F23" s="44"/>
      <c r="G23" s="44"/>
      <c r="H23" s="50"/>
      <c r="P23">
        <v>80</v>
      </c>
    </row>
    <row r="24" spans="1:18" x14ac:dyDescent="0.3">
      <c r="A24" s="39" t="s">
        <v>425</v>
      </c>
      <c r="B24" s="44">
        <v>25.35</v>
      </c>
      <c r="C24" s="49"/>
      <c r="D24" s="44">
        <v>25.35</v>
      </c>
      <c r="E24" s="45"/>
      <c r="F24" s="44"/>
      <c r="G24" s="44"/>
      <c r="H24" s="50"/>
      <c r="P24">
        <f>SUM(P22:P23)</f>
        <v>235</v>
      </c>
      <c r="R24">
        <v>25</v>
      </c>
    </row>
    <row r="25" spans="1:18" x14ac:dyDescent="0.3">
      <c r="A25" s="39" t="s">
        <v>426</v>
      </c>
      <c r="B25" s="44">
        <v>60</v>
      </c>
      <c r="C25" s="49"/>
      <c r="D25" s="44">
        <v>60</v>
      </c>
      <c r="E25" s="45"/>
      <c r="F25" s="44"/>
      <c r="G25" s="44"/>
      <c r="H25" s="50"/>
      <c r="R25">
        <v>28.8</v>
      </c>
    </row>
    <row r="26" spans="1:18" x14ac:dyDescent="0.3">
      <c r="A26" s="39" t="s">
        <v>364</v>
      </c>
      <c r="B26" s="44">
        <v>149.04</v>
      </c>
      <c r="C26" s="49" t="s">
        <v>12</v>
      </c>
      <c r="D26" s="44">
        <v>74.52</v>
      </c>
      <c r="E26" s="45"/>
      <c r="F26" s="44">
        <v>74.52</v>
      </c>
      <c r="G26" s="44"/>
      <c r="H26" s="50"/>
      <c r="R26">
        <f>SUM(R24:R25)</f>
        <v>53.8</v>
      </c>
    </row>
    <row r="27" spans="1:18" x14ac:dyDescent="0.3">
      <c r="A27" s="39" t="s">
        <v>427</v>
      </c>
      <c r="B27" s="44">
        <v>388.27</v>
      </c>
      <c r="C27" s="49"/>
      <c r="D27" s="44">
        <v>194.13</v>
      </c>
      <c r="E27" s="45"/>
      <c r="F27" s="44">
        <v>194.13</v>
      </c>
      <c r="G27" s="44"/>
      <c r="H27" s="50"/>
    </row>
    <row r="28" spans="1:18" x14ac:dyDescent="0.3">
      <c r="A28" s="39" t="s">
        <v>428</v>
      </c>
      <c r="B28" s="44">
        <v>27.48</v>
      </c>
      <c r="C28" s="49" t="s">
        <v>135</v>
      </c>
      <c r="D28" s="44">
        <v>27.48</v>
      </c>
      <c r="E28" s="45"/>
      <c r="F28" s="44"/>
      <c r="G28" s="44"/>
      <c r="H28" s="50"/>
    </row>
    <row r="29" spans="1:18" x14ac:dyDescent="0.3">
      <c r="A29" s="39" t="s">
        <v>53</v>
      </c>
      <c r="B29" s="44">
        <v>60.88</v>
      </c>
      <c r="C29" s="49"/>
      <c r="D29" s="44">
        <v>60.88</v>
      </c>
      <c r="E29" s="45"/>
      <c r="F29" s="44"/>
      <c r="G29" s="44"/>
      <c r="H29" s="50"/>
    </row>
    <row r="30" spans="1:18" x14ac:dyDescent="0.3">
      <c r="A30" s="39" t="s">
        <v>53</v>
      </c>
      <c r="B30" s="44">
        <v>38.770000000000003</v>
      </c>
      <c r="C30" s="49"/>
      <c r="D30" s="44">
        <v>38.770000000000003</v>
      </c>
      <c r="E30" s="45"/>
      <c r="F30" s="44"/>
      <c r="G30" s="44"/>
      <c r="H30" s="50"/>
    </row>
    <row r="31" spans="1:18" x14ac:dyDescent="0.3">
      <c r="A31" s="39" t="s">
        <v>429</v>
      </c>
      <c r="B31" s="44">
        <v>60.19</v>
      </c>
      <c r="C31" s="49"/>
      <c r="D31" s="44">
        <v>60.19</v>
      </c>
      <c r="E31" s="45"/>
      <c r="F31" s="44"/>
      <c r="G31" s="44"/>
      <c r="H31" s="50"/>
    </row>
    <row r="32" spans="1:18" x14ac:dyDescent="0.3">
      <c r="A32" s="39" t="s">
        <v>107</v>
      </c>
      <c r="B32" s="44">
        <v>44.44</v>
      </c>
      <c r="C32" s="49"/>
      <c r="D32" s="44">
        <v>44.44</v>
      </c>
      <c r="E32" s="45"/>
      <c r="F32" s="44"/>
      <c r="G32" s="44"/>
      <c r="H32" s="50"/>
    </row>
    <row r="33" spans="1:16" x14ac:dyDescent="0.3">
      <c r="A33" s="39" t="s">
        <v>53</v>
      </c>
      <c r="B33" s="44">
        <v>139.15</v>
      </c>
      <c r="C33" s="49"/>
      <c r="D33" s="44">
        <v>139.15</v>
      </c>
      <c r="E33" s="45"/>
      <c r="F33" s="44"/>
      <c r="G33" s="44"/>
      <c r="H33" s="50"/>
    </row>
    <row r="34" spans="1:16" x14ac:dyDescent="0.3">
      <c r="A34" s="39" t="s">
        <v>430</v>
      </c>
      <c r="B34" s="44">
        <v>46</v>
      </c>
      <c r="C34" s="49"/>
      <c r="D34" s="44">
        <v>46</v>
      </c>
      <c r="E34" s="45"/>
      <c r="F34" s="44"/>
      <c r="G34" s="44"/>
      <c r="H34" s="50"/>
    </row>
    <row r="35" spans="1:16" x14ac:dyDescent="0.3">
      <c r="A35" s="39" t="s">
        <v>310</v>
      </c>
      <c r="B35" s="44">
        <v>27.4</v>
      </c>
      <c r="C35" s="49"/>
      <c r="D35" s="44"/>
      <c r="E35" s="45"/>
      <c r="F35" s="44">
        <v>27.4</v>
      </c>
      <c r="G35" s="44"/>
      <c r="H35" s="50"/>
      <c r="P35">
        <v>2192.5700000000002</v>
      </c>
    </row>
    <row r="36" spans="1:16" x14ac:dyDescent="0.3">
      <c r="A36" s="39" t="s">
        <v>344</v>
      </c>
      <c r="B36" s="44">
        <v>4.9000000000000004</v>
      </c>
      <c r="C36" s="49"/>
      <c r="D36" s="44">
        <v>4.9000000000000004</v>
      </c>
      <c r="E36" s="45"/>
      <c r="F36" s="44"/>
      <c r="G36" s="44"/>
      <c r="H36" s="50"/>
    </row>
    <row r="37" spans="1:16" x14ac:dyDescent="0.3">
      <c r="A37" s="39" t="s">
        <v>431</v>
      </c>
      <c r="B37" s="44">
        <v>25.54</v>
      </c>
      <c r="C37" s="49"/>
      <c r="D37" s="44">
        <v>25.54</v>
      </c>
      <c r="E37" s="45"/>
      <c r="F37" s="44"/>
      <c r="G37" s="44"/>
      <c r="H37" s="50"/>
    </row>
    <row r="38" spans="1:16" x14ac:dyDescent="0.3">
      <c r="A38" s="39"/>
      <c r="B38" s="44"/>
      <c r="C38" s="49"/>
      <c r="D38" s="44"/>
      <c r="E38" s="45"/>
      <c r="F38" s="44"/>
      <c r="G38" s="44"/>
      <c r="H38" s="50"/>
    </row>
    <row r="39" spans="1:16" x14ac:dyDescent="0.3">
      <c r="A39" s="39" t="s">
        <v>123</v>
      </c>
      <c r="B39" s="44">
        <v>35.049999999999997</v>
      </c>
      <c r="C39" s="49"/>
      <c r="D39" s="44">
        <v>35.049999999999997</v>
      </c>
      <c r="E39" s="45"/>
      <c r="F39" s="44"/>
      <c r="G39" s="44"/>
      <c r="H39" s="50"/>
    </row>
    <row r="40" spans="1:16" x14ac:dyDescent="0.3">
      <c r="A40" s="39" t="s">
        <v>345</v>
      </c>
      <c r="B40" s="44">
        <v>22.04</v>
      </c>
      <c r="C40" s="49" t="s">
        <v>40</v>
      </c>
      <c r="D40" s="44">
        <v>22.04</v>
      </c>
      <c r="E40" s="45"/>
      <c r="F40" s="44"/>
      <c r="G40" s="44"/>
      <c r="H40" s="50"/>
    </row>
    <row r="41" spans="1:16" x14ac:dyDescent="0.3">
      <c r="A41" s="39" t="s">
        <v>46</v>
      </c>
      <c r="B41" s="44">
        <v>63.27</v>
      </c>
      <c r="C41" s="49" t="s">
        <v>40</v>
      </c>
      <c r="D41" s="44"/>
      <c r="E41" s="45"/>
      <c r="F41" s="44">
        <v>63.27</v>
      </c>
      <c r="G41" s="44"/>
      <c r="H41" s="50"/>
    </row>
    <row r="42" spans="1:16" x14ac:dyDescent="0.3">
      <c r="A42" s="39" t="s">
        <v>345</v>
      </c>
      <c r="B42" s="44">
        <v>20.48</v>
      </c>
      <c r="C42" s="49" t="s">
        <v>136</v>
      </c>
      <c r="D42" s="44">
        <v>20.48</v>
      </c>
      <c r="E42" s="45"/>
      <c r="F42" s="44"/>
      <c r="G42" s="44"/>
      <c r="H42" s="50"/>
    </row>
    <row r="43" spans="1:16" x14ac:dyDescent="0.3">
      <c r="A43" s="39" t="s">
        <v>397</v>
      </c>
      <c r="B43" s="44">
        <v>20</v>
      </c>
      <c r="C43" s="49" t="s">
        <v>51</v>
      </c>
      <c r="D43" s="44">
        <v>20</v>
      </c>
      <c r="E43" s="45"/>
      <c r="F43" s="47"/>
      <c r="G43" s="44"/>
      <c r="H43" s="50"/>
      <c r="P43" s="41">
        <f>I46-P35</f>
        <v>185.46000000000049</v>
      </c>
    </row>
    <row r="44" spans="1:16" x14ac:dyDescent="0.3">
      <c r="A44" s="39" t="s">
        <v>211</v>
      </c>
      <c r="B44" s="44">
        <v>100</v>
      </c>
      <c r="C44" s="49" t="s">
        <v>414</v>
      </c>
      <c r="D44" s="44"/>
      <c r="E44" s="45"/>
      <c r="F44" s="47">
        <v>100</v>
      </c>
      <c r="G44" s="44"/>
      <c r="H44" s="50"/>
    </row>
    <row r="45" spans="1:16" x14ac:dyDescent="0.3">
      <c r="A45" s="39" t="s">
        <v>409</v>
      </c>
      <c r="B45" s="44">
        <v>199.67</v>
      </c>
      <c r="C45" s="49" t="s">
        <v>40</v>
      </c>
      <c r="D45" s="44">
        <v>199.67</v>
      </c>
      <c r="E45" s="45"/>
      <c r="F45" s="47"/>
      <c r="G45" s="44"/>
      <c r="H45" s="50"/>
    </row>
    <row r="46" spans="1:16" x14ac:dyDescent="0.3">
      <c r="A46" s="39" t="s">
        <v>345</v>
      </c>
      <c r="B46" s="44">
        <v>31.12</v>
      </c>
      <c r="C46" s="49" t="s">
        <v>260</v>
      </c>
      <c r="D46" s="44">
        <v>31.12</v>
      </c>
      <c r="E46" s="45"/>
      <c r="F46" s="47"/>
      <c r="G46" s="44"/>
      <c r="H46" s="50"/>
      <c r="I46" s="93">
        <f>SUM(B15:B46)</f>
        <v>2378.0300000000007</v>
      </c>
      <c r="J46" s="127">
        <f>SUM(D15:D46)</f>
        <v>1484.5000000000002</v>
      </c>
      <c r="K46" s="127">
        <f>SUM(F15:F46)</f>
        <v>568.16</v>
      </c>
      <c r="L46" s="127">
        <f>SUM(G15:G46)</f>
        <v>139.99</v>
      </c>
      <c r="M46" s="127">
        <f>SUM(J46:L46)</f>
        <v>2192.6500000000005</v>
      </c>
    </row>
    <row r="47" spans="1:16" x14ac:dyDescent="0.3">
      <c r="A47" s="154" t="s">
        <v>19</v>
      </c>
      <c r="B47" s="155"/>
      <c r="C47" s="155"/>
      <c r="D47" s="155"/>
      <c r="E47" s="155"/>
      <c r="F47" s="155"/>
      <c r="G47" s="155"/>
      <c r="H47" s="156"/>
    </row>
    <row r="48" spans="1:16" x14ac:dyDescent="0.3">
      <c r="A48" s="40"/>
      <c r="B48" s="44"/>
      <c r="C48" s="45"/>
      <c r="D48" s="44"/>
      <c r="E48" s="45"/>
      <c r="F48" s="44"/>
      <c r="G48" s="44"/>
      <c r="H48" s="48"/>
    </row>
    <row r="49" spans="1:16" x14ac:dyDescent="0.3">
      <c r="A49" s="154" t="s">
        <v>24</v>
      </c>
      <c r="B49" s="155"/>
      <c r="C49" s="155"/>
      <c r="D49" s="155"/>
      <c r="E49" s="155"/>
      <c r="F49" s="155"/>
      <c r="G49" s="155"/>
      <c r="H49" s="156"/>
    </row>
    <row r="50" spans="1:16" x14ac:dyDescent="0.3">
      <c r="A50" s="40" t="s">
        <v>24</v>
      </c>
      <c r="B50" s="44">
        <v>379.65</v>
      </c>
      <c r="C50" s="45"/>
      <c r="D50" s="44">
        <v>379.65</v>
      </c>
      <c r="E50" s="45"/>
      <c r="F50" s="47"/>
      <c r="G50" s="44"/>
      <c r="H50" s="50"/>
      <c r="P50" s="41">
        <f>D60-D59</f>
        <v>2500.14</v>
      </c>
    </row>
    <row r="51" spans="1:16" x14ac:dyDescent="0.3">
      <c r="A51" s="168" t="s">
        <v>411</v>
      </c>
      <c r="B51" s="169"/>
      <c r="C51" s="169"/>
      <c r="D51" s="169"/>
      <c r="E51" s="169"/>
      <c r="F51" s="169"/>
      <c r="G51" s="169"/>
      <c r="H51" s="170"/>
    </row>
    <row r="52" spans="1:16" x14ac:dyDescent="0.3">
      <c r="A52" s="39" t="s">
        <v>411</v>
      </c>
      <c r="B52" s="44"/>
      <c r="C52" s="49"/>
      <c r="D52" s="44">
        <v>80</v>
      </c>
      <c r="E52" s="45"/>
      <c r="F52" s="44"/>
      <c r="G52" s="44"/>
      <c r="H52" s="50"/>
    </row>
    <row r="53" spans="1:16" x14ac:dyDescent="0.3">
      <c r="A53" s="154" t="s">
        <v>25</v>
      </c>
      <c r="B53" s="155"/>
      <c r="C53" s="155"/>
      <c r="D53" s="155"/>
      <c r="E53" s="155"/>
      <c r="F53" s="155"/>
      <c r="G53" s="155"/>
      <c r="H53" s="156"/>
    </row>
    <row r="54" spans="1:16" x14ac:dyDescent="0.3">
      <c r="A54" s="39"/>
      <c r="B54" s="44"/>
      <c r="C54" s="49"/>
      <c r="D54" s="44"/>
      <c r="E54" s="45"/>
      <c r="F54" s="47"/>
      <c r="G54" s="44"/>
      <c r="H54" s="50"/>
    </row>
    <row r="55" spans="1:16" x14ac:dyDescent="0.3">
      <c r="A55" s="168" t="s">
        <v>347</v>
      </c>
      <c r="B55" s="169"/>
      <c r="C55" s="169"/>
      <c r="D55" s="169"/>
      <c r="E55" s="169"/>
      <c r="F55" s="169"/>
      <c r="G55" s="169"/>
      <c r="H55" s="170"/>
    </row>
    <row r="56" spans="1:16" x14ac:dyDescent="0.3">
      <c r="A56" s="39" t="s">
        <v>348</v>
      </c>
      <c r="B56" s="44">
        <v>465</v>
      </c>
      <c r="C56" s="49" t="s">
        <v>200</v>
      </c>
      <c r="D56" s="44">
        <v>155</v>
      </c>
      <c r="E56" s="45"/>
      <c r="F56" s="44">
        <v>155</v>
      </c>
      <c r="G56" s="44">
        <v>155</v>
      </c>
      <c r="H56" s="50"/>
    </row>
    <row r="57" spans="1:16" x14ac:dyDescent="0.3">
      <c r="A57" s="154" t="s">
        <v>295</v>
      </c>
      <c r="B57" s="155"/>
      <c r="C57" s="155"/>
      <c r="D57" s="155"/>
      <c r="E57" s="155"/>
      <c r="F57" s="155"/>
      <c r="G57" s="155"/>
      <c r="H57" s="156"/>
    </row>
    <row r="58" spans="1:16" x14ac:dyDescent="0.3">
      <c r="A58" s="40"/>
      <c r="B58" s="44">
        <v>867.55</v>
      </c>
      <c r="C58" s="45"/>
      <c r="D58" s="44">
        <v>289.2</v>
      </c>
      <c r="E58" s="45"/>
      <c r="F58" s="44">
        <v>289.2</v>
      </c>
      <c r="G58" s="44">
        <v>289.2</v>
      </c>
      <c r="H58" s="48"/>
    </row>
    <row r="59" spans="1:16" x14ac:dyDescent="0.3">
      <c r="A59" s="40" t="s">
        <v>410</v>
      </c>
      <c r="B59" s="44">
        <v>476.7</v>
      </c>
      <c r="C59" s="45"/>
      <c r="D59" s="44">
        <v>158.9</v>
      </c>
      <c r="E59" s="45"/>
      <c r="F59" s="44">
        <v>158.9</v>
      </c>
      <c r="G59" s="44">
        <v>158.9</v>
      </c>
      <c r="H59" s="48"/>
    </row>
    <row r="60" spans="1:16" x14ac:dyDescent="0.3">
      <c r="A60" s="58" t="s">
        <v>76</v>
      </c>
      <c r="B60" s="54">
        <f>SUM(B4:B58)</f>
        <v>4860.8300000000008</v>
      </c>
      <c r="C60" s="52"/>
      <c r="D60" s="54">
        <f>SUM(D4:D59)</f>
        <v>2659.04</v>
      </c>
      <c r="E60" s="52"/>
      <c r="F60" s="54">
        <f>SUM(F4:F58)</f>
        <v>1671.17</v>
      </c>
      <c r="G60" s="54">
        <f>SUM(G4:G58)</f>
        <v>584.19000000000005</v>
      </c>
      <c r="H60" s="53"/>
    </row>
    <row r="61" spans="1:16" ht="16.2" x14ac:dyDescent="0.45">
      <c r="B61" s="55" t="s">
        <v>77</v>
      </c>
      <c r="C61" s="56"/>
      <c r="D61" s="55" t="s">
        <v>60</v>
      </c>
      <c r="E61" s="56"/>
      <c r="F61" s="55" t="s">
        <v>61</v>
      </c>
      <c r="G61" s="55" t="s">
        <v>62</v>
      </c>
      <c r="H61" s="42"/>
    </row>
  </sheetData>
  <mergeCells count="9">
    <mergeCell ref="A53:H53"/>
    <mergeCell ref="A55:H55"/>
    <mergeCell ref="A57:H57"/>
    <mergeCell ref="A1:H1"/>
    <mergeCell ref="A3:H3"/>
    <mergeCell ref="A14:H14"/>
    <mergeCell ref="A47:H47"/>
    <mergeCell ref="A49:H49"/>
    <mergeCell ref="A51:H51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B356-CD33-42C9-9A92-BA1DB5FF43EF}">
  <dimension ref="A1:S58"/>
  <sheetViews>
    <sheetView topLeftCell="A15" workbookViewId="0">
      <selection activeCell="S22" sqref="S22:U27"/>
    </sheetView>
  </sheetViews>
  <sheetFormatPr defaultRowHeight="14.4" x14ac:dyDescent="0.3"/>
  <cols>
    <col min="1" max="1" width="17.77734375" bestFit="1" customWidth="1"/>
    <col min="2" max="2" width="12.6640625" bestFit="1" customWidth="1"/>
    <col min="4" max="4" width="12.88671875" bestFit="1" customWidth="1"/>
    <col min="6" max="6" width="12.6640625" bestFit="1" customWidth="1"/>
    <col min="7" max="7" width="11.109375" bestFit="1" customWidth="1"/>
    <col min="9" max="9" width="12" bestFit="1" customWidth="1"/>
    <col min="10" max="10" width="11.88671875" bestFit="1" customWidth="1"/>
    <col min="11" max="12" width="10.33203125" bestFit="1" customWidth="1"/>
    <col min="13" max="13" width="11.88671875" bestFit="1" customWidth="1"/>
    <col min="17" max="17" width="11.88671875" bestFit="1" customWidth="1"/>
  </cols>
  <sheetData>
    <row r="1" spans="1:12" ht="18" x14ac:dyDescent="0.35">
      <c r="A1" s="171" t="s">
        <v>385</v>
      </c>
      <c r="B1" s="165"/>
      <c r="C1" s="165"/>
      <c r="D1" s="165"/>
      <c r="E1" s="165"/>
      <c r="F1" s="165"/>
      <c r="G1" s="165"/>
      <c r="H1" s="165"/>
    </row>
    <row r="3" spans="1:12" x14ac:dyDescent="0.3">
      <c r="A3" s="157" t="s">
        <v>2</v>
      </c>
      <c r="B3" s="157"/>
      <c r="C3" s="157"/>
      <c r="D3" s="157"/>
      <c r="E3" s="157"/>
      <c r="F3" s="157"/>
      <c r="G3" s="157"/>
      <c r="H3" s="157"/>
      <c r="L3" t="s">
        <v>405</v>
      </c>
    </row>
    <row r="4" spans="1:12" x14ac:dyDescent="0.3">
      <c r="A4" s="39" t="s">
        <v>357</v>
      </c>
      <c r="B4" s="44">
        <v>109.99</v>
      </c>
      <c r="C4" s="45" t="s">
        <v>226</v>
      </c>
      <c r="D4" s="44">
        <v>54.99</v>
      </c>
      <c r="E4" s="45"/>
      <c r="F4" s="44">
        <v>55</v>
      </c>
      <c r="G4" s="44"/>
      <c r="H4" s="46"/>
    </row>
    <row r="5" spans="1:12" x14ac:dyDescent="0.3">
      <c r="A5" s="39" t="s">
        <v>334</v>
      </c>
      <c r="B5" s="44">
        <v>14.9</v>
      </c>
      <c r="C5" s="45"/>
      <c r="D5" s="44">
        <v>14.9</v>
      </c>
      <c r="E5" s="45"/>
      <c r="F5" s="44"/>
      <c r="G5" s="44"/>
      <c r="H5" s="46"/>
    </row>
    <row r="6" spans="1:12" x14ac:dyDescent="0.3">
      <c r="A6" s="39" t="s">
        <v>345</v>
      </c>
      <c r="B6" s="44">
        <v>165.91</v>
      </c>
      <c r="C6" s="45" t="s">
        <v>116</v>
      </c>
      <c r="D6" s="44">
        <v>165.91</v>
      </c>
      <c r="E6" s="45"/>
      <c r="F6" s="44"/>
      <c r="G6" s="44"/>
      <c r="H6" s="46"/>
    </row>
    <row r="7" spans="1:12" x14ac:dyDescent="0.3">
      <c r="A7" s="39" t="s">
        <v>345</v>
      </c>
      <c r="B7" s="44">
        <v>83.97</v>
      </c>
      <c r="C7" s="45"/>
      <c r="D7" s="44">
        <v>83.97</v>
      </c>
      <c r="E7" s="45"/>
      <c r="F7" s="44"/>
      <c r="G7" s="44"/>
      <c r="H7" s="46"/>
    </row>
    <row r="8" spans="1:12" x14ac:dyDescent="0.3">
      <c r="A8" s="39" t="s">
        <v>436</v>
      </c>
      <c r="B8" s="44">
        <v>60</v>
      </c>
      <c r="C8" s="45"/>
      <c r="D8" s="44">
        <v>60</v>
      </c>
      <c r="E8" s="45"/>
      <c r="F8" s="44"/>
      <c r="G8" s="44"/>
      <c r="H8" s="46"/>
    </row>
    <row r="9" spans="1:12" x14ac:dyDescent="0.3">
      <c r="A9" s="39" t="s">
        <v>45</v>
      </c>
      <c r="B9" s="44">
        <v>38.18</v>
      </c>
      <c r="C9" s="45"/>
      <c r="D9" s="44">
        <v>38.18</v>
      </c>
      <c r="E9" s="45"/>
      <c r="F9" s="44"/>
      <c r="G9" s="44"/>
      <c r="H9" s="46"/>
    </row>
    <row r="10" spans="1:12" x14ac:dyDescent="0.3">
      <c r="A10" s="39" t="s">
        <v>403</v>
      </c>
      <c r="B10" s="44">
        <v>98.56</v>
      </c>
      <c r="C10" s="45" t="s">
        <v>51</v>
      </c>
      <c r="D10" s="44"/>
      <c r="E10" s="45"/>
      <c r="F10" s="44">
        <v>98.56</v>
      </c>
      <c r="G10" s="44"/>
      <c r="H10" s="46"/>
    </row>
    <row r="11" spans="1:12" x14ac:dyDescent="0.3">
      <c r="A11" s="39" t="s">
        <v>404</v>
      </c>
      <c r="B11" s="44">
        <v>239.62</v>
      </c>
      <c r="C11" s="45" t="s">
        <v>216</v>
      </c>
      <c r="D11" s="44"/>
      <c r="E11" s="45"/>
      <c r="F11" s="44">
        <v>239.62</v>
      </c>
      <c r="G11" s="44"/>
      <c r="H11" s="46"/>
    </row>
    <row r="12" spans="1:12" x14ac:dyDescent="0.3">
      <c r="A12" s="39" t="s">
        <v>211</v>
      </c>
      <c r="B12" s="44">
        <v>161.49</v>
      </c>
      <c r="C12" s="45" t="s">
        <v>412</v>
      </c>
      <c r="D12" s="44"/>
      <c r="E12" s="45"/>
      <c r="F12" s="44">
        <v>161.49</v>
      </c>
      <c r="G12" s="44"/>
      <c r="H12" s="46"/>
    </row>
    <row r="13" spans="1:12" x14ac:dyDescent="0.3">
      <c r="A13" s="39" t="s">
        <v>123</v>
      </c>
      <c r="B13" s="44">
        <v>83.79</v>
      </c>
      <c r="C13" s="45"/>
      <c r="D13" s="44">
        <v>41.9</v>
      </c>
      <c r="E13" s="45"/>
      <c r="F13" s="44">
        <v>41.89</v>
      </c>
      <c r="G13" s="44"/>
      <c r="H13" s="46"/>
    </row>
    <row r="14" spans="1:12" x14ac:dyDescent="0.3">
      <c r="A14" s="39" t="s">
        <v>195</v>
      </c>
      <c r="B14" s="44">
        <v>181.29</v>
      </c>
      <c r="C14" s="45"/>
      <c r="D14" s="44">
        <v>181.29</v>
      </c>
      <c r="E14" s="45"/>
      <c r="F14" s="44"/>
      <c r="G14" s="44"/>
      <c r="H14" s="46"/>
    </row>
    <row r="15" spans="1:12" x14ac:dyDescent="0.3">
      <c r="A15" s="39" t="s">
        <v>437</v>
      </c>
      <c r="B15" s="44">
        <v>53.6</v>
      </c>
      <c r="C15" s="45"/>
      <c r="D15" s="44">
        <v>53.6</v>
      </c>
      <c r="E15" s="45"/>
      <c r="F15" s="44"/>
      <c r="G15" s="44"/>
      <c r="H15" s="46"/>
    </row>
    <row r="16" spans="1:12" x14ac:dyDescent="0.3">
      <c r="A16" s="39" t="s">
        <v>438</v>
      </c>
      <c r="B16" s="44">
        <v>229.26</v>
      </c>
      <c r="C16" s="45" t="s">
        <v>138</v>
      </c>
      <c r="D16" s="44">
        <v>114.63</v>
      </c>
      <c r="E16" s="45"/>
      <c r="F16" s="44">
        <v>114.63</v>
      </c>
      <c r="G16" s="44"/>
      <c r="H16" s="46"/>
    </row>
    <row r="17" spans="1:19" x14ac:dyDescent="0.3">
      <c r="A17" s="39" t="s">
        <v>439</v>
      </c>
      <c r="B17" s="44">
        <v>43</v>
      </c>
      <c r="C17" s="45"/>
      <c r="D17" s="44">
        <v>21.5</v>
      </c>
      <c r="E17" s="45"/>
      <c r="F17" s="44">
        <v>21.5</v>
      </c>
      <c r="G17" s="44"/>
      <c r="H17" s="46"/>
    </row>
    <row r="18" spans="1:19" x14ac:dyDescent="0.3">
      <c r="A18" s="39" t="s">
        <v>440</v>
      </c>
      <c r="B18" s="44">
        <v>88</v>
      </c>
      <c r="C18" s="45"/>
      <c r="D18" s="44">
        <v>88</v>
      </c>
      <c r="E18" s="45"/>
      <c r="F18" s="44"/>
      <c r="G18" s="44"/>
      <c r="H18" s="46"/>
    </row>
    <row r="19" spans="1:19" x14ac:dyDescent="0.3">
      <c r="A19" s="39" t="s">
        <v>441</v>
      </c>
      <c r="B19" s="44">
        <v>92.3</v>
      </c>
      <c r="C19" s="45"/>
      <c r="D19" s="44">
        <v>92.3</v>
      </c>
      <c r="E19" s="45"/>
      <c r="F19" s="44"/>
      <c r="G19" s="44"/>
      <c r="H19" s="46"/>
    </row>
    <row r="20" spans="1:19" x14ac:dyDescent="0.3">
      <c r="A20" s="39" t="s">
        <v>357</v>
      </c>
      <c r="B20" s="44">
        <v>62.25</v>
      </c>
      <c r="C20" s="45" t="s">
        <v>216</v>
      </c>
      <c r="D20" s="44"/>
      <c r="E20" s="45"/>
      <c r="F20" s="44">
        <v>62.25</v>
      </c>
      <c r="G20" s="44"/>
      <c r="H20" s="46"/>
    </row>
    <row r="21" spans="1:19" x14ac:dyDescent="0.3">
      <c r="A21" s="39"/>
      <c r="B21" s="44"/>
      <c r="C21" s="45"/>
      <c r="D21" s="44"/>
      <c r="E21" s="45"/>
      <c r="F21" s="44"/>
      <c r="G21" s="44"/>
      <c r="H21" s="46"/>
      <c r="I21" s="93">
        <f>SUM(B4:B21)</f>
        <v>1806.11</v>
      </c>
      <c r="J21" s="127">
        <f>SUM(D4:D21)</f>
        <v>1011.17</v>
      </c>
      <c r="K21" s="127">
        <f>SUM(F4:F21)</f>
        <v>794.94</v>
      </c>
      <c r="L21" s="128"/>
      <c r="M21" s="127">
        <f>SUM(J21:L21)</f>
        <v>1806.1100000000001</v>
      </c>
    </row>
    <row r="22" spans="1:19" x14ac:dyDescent="0.3">
      <c r="A22" s="154" t="s">
        <v>13</v>
      </c>
      <c r="B22" s="155"/>
      <c r="C22" s="155"/>
      <c r="D22" s="155"/>
      <c r="E22" s="155"/>
      <c r="F22" s="155"/>
      <c r="G22" s="155"/>
      <c r="H22" s="156"/>
      <c r="S22" t="s">
        <v>180</v>
      </c>
    </row>
    <row r="23" spans="1:19" x14ac:dyDescent="0.3">
      <c r="A23" s="39" t="s">
        <v>292</v>
      </c>
      <c r="B23" s="44">
        <v>219.9</v>
      </c>
      <c r="C23" s="49"/>
      <c r="D23" s="44">
        <v>219.9</v>
      </c>
      <c r="E23" s="45"/>
      <c r="F23" s="47"/>
      <c r="G23" s="44"/>
      <c r="H23" s="50"/>
      <c r="S23" t="s">
        <v>181</v>
      </c>
    </row>
    <row r="24" spans="1:19" x14ac:dyDescent="0.3">
      <c r="A24" s="39" t="s">
        <v>344</v>
      </c>
      <c r="B24" s="44">
        <v>4.9000000000000004</v>
      </c>
      <c r="C24" s="49"/>
      <c r="D24" s="44">
        <v>4.9000000000000004</v>
      </c>
      <c r="E24" s="45"/>
      <c r="F24" s="47"/>
      <c r="G24" s="44"/>
      <c r="H24" s="50"/>
      <c r="S24" t="s">
        <v>182</v>
      </c>
    </row>
    <row r="25" spans="1:19" x14ac:dyDescent="0.3">
      <c r="A25" s="39" t="s">
        <v>436</v>
      </c>
      <c r="B25" s="44">
        <v>39.9</v>
      </c>
      <c r="C25" s="49"/>
      <c r="D25" s="44">
        <v>39.9</v>
      </c>
      <c r="E25" s="45"/>
      <c r="F25" s="47"/>
      <c r="G25" s="44"/>
      <c r="H25" s="50"/>
    </row>
    <row r="26" spans="1:19" x14ac:dyDescent="0.3">
      <c r="A26" s="39" t="s">
        <v>345</v>
      </c>
      <c r="B26" s="44">
        <v>22.04</v>
      </c>
      <c r="C26" s="49" t="s">
        <v>51</v>
      </c>
      <c r="D26" s="44">
        <v>22.04</v>
      </c>
      <c r="E26" s="45"/>
      <c r="F26" s="47"/>
      <c r="G26" s="44"/>
      <c r="H26" s="50"/>
    </row>
    <row r="27" spans="1:19" x14ac:dyDescent="0.3">
      <c r="A27" s="39" t="s">
        <v>211</v>
      </c>
      <c r="B27" s="44">
        <v>100</v>
      </c>
      <c r="C27" s="49" t="s">
        <v>415</v>
      </c>
      <c r="D27" s="44"/>
      <c r="E27" s="45"/>
      <c r="F27" s="47">
        <v>100</v>
      </c>
      <c r="G27" s="44"/>
      <c r="H27" s="50"/>
    </row>
    <row r="28" spans="1:19" x14ac:dyDescent="0.3">
      <c r="A28" s="39" t="s">
        <v>409</v>
      </c>
      <c r="B28" s="44">
        <v>199.67</v>
      </c>
      <c r="C28" s="49" t="s">
        <v>51</v>
      </c>
      <c r="D28" s="44">
        <v>199.67</v>
      </c>
      <c r="E28" s="45"/>
      <c r="F28" s="47"/>
      <c r="G28" s="44"/>
      <c r="H28" s="50"/>
    </row>
    <row r="29" spans="1:19" x14ac:dyDescent="0.3">
      <c r="A29" s="39" t="s">
        <v>432</v>
      </c>
      <c r="B29" s="44">
        <v>66.930000000000007</v>
      </c>
      <c r="C29" s="49"/>
      <c r="D29" s="44">
        <v>66.930000000000007</v>
      </c>
      <c r="E29" s="45"/>
      <c r="F29" s="47"/>
      <c r="G29" s="44"/>
      <c r="H29" s="50"/>
    </row>
    <row r="30" spans="1:19" x14ac:dyDescent="0.3">
      <c r="A30" s="39" t="s">
        <v>211</v>
      </c>
      <c r="B30" s="44">
        <v>228.55</v>
      </c>
      <c r="C30" s="49"/>
      <c r="D30" s="44">
        <v>114.55</v>
      </c>
      <c r="E30" s="45"/>
      <c r="F30" s="47">
        <v>114</v>
      </c>
      <c r="G30" s="44"/>
      <c r="H30" s="50"/>
    </row>
    <row r="31" spans="1:19" x14ac:dyDescent="0.3">
      <c r="A31" s="39" t="s">
        <v>433</v>
      </c>
      <c r="B31" s="44">
        <v>218.8</v>
      </c>
      <c r="C31" s="49"/>
      <c r="D31" s="44">
        <v>218.8</v>
      </c>
      <c r="E31" s="45"/>
      <c r="F31" s="47"/>
      <c r="G31" s="44"/>
      <c r="H31" s="50"/>
    </row>
    <row r="32" spans="1:19" x14ac:dyDescent="0.3">
      <c r="A32" s="39" t="s">
        <v>434</v>
      </c>
      <c r="B32" s="44">
        <v>199.35</v>
      </c>
      <c r="C32" s="49"/>
      <c r="D32" s="44">
        <v>99.35</v>
      </c>
      <c r="E32" s="45"/>
      <c r="F32" s="47">
        <v>100</v>
      </c>
      <c r="G32" s="44"/>
      <c r="H32" s="50"/>
      <c r="Q32" s="41"/>
    </row>
    <row r="33" spans="1:17" x14ac:dyDescent="0.3">
      <c r="A33" s="39" t="s">
        <v>310</v>
      </c>
      <c r="B33" s="44">
        <v>87.33</v>
      </c>
      <c r="C33" s="49"/>
      <c r="D33" s="44"/>
      <c r="E33" s="45"/>
      <c r="F33" s="47">
        <v>87.33</v>
      </c>
      <c r="G33" s="44"/>
      <c r="H33" s="50"/>
    </row>
    <row r="34" spans="1:17" x14ac:dyDescent="0.3">
      <c r="A34" s="39" t="s">
        <v>431</v>
      </c>
      <c r="B34" s="44">
        <v>54.95</v>
      </c>
      <c r="C34" s="49"/>
      <c r="D34" s="44">
        <v>54.95</v>
      </c>
      <c r="E34" s="45"/>
      <c r="F34" s="47"/>
      <c r="G34" s="44"/>
      <c r="H34" s="50"/>
      <c r="Q34" s="41"/>
    </row>
    <row r="35" spans="1:17" x14ac:dyDescent="0.3">
      <c r="A35" s="39" t="s">
        <v>46</v>
      </c>
      <c r="B35" s="44">
        <v>63.27</v>
      </c>
      <c r="C35" s="49" t="s">
        <v>51</v>
      </c>
      <c r="D35" s="44"/>
      <c r="E35" s="45"/>
      <c r="F35" s="47">
        <v>63.27</v>
      </c>
      <c r="G35" s="44"/>
      <c r="H35" s="50"/>
    </row>
    <row r="36" spans="1:17" x14ac:dyDescent="0.3">
      <c r="A36" s="39" t="s">
        <v>345</v>
      </c>
      <c r="B36" s="44">
        <v>62.25</v>
      </c>
      <c r="C36" s="49"/>
      <c r="D36" s="44">
        <v>62.25</v>
      </c>
      <c r="E36" s="45"/>
      <c r="F36" s="47"/>
      <c r="G36" s="44"/>
      <c r="H36" s="50"/>
    </row>
    <row r="37" spans="1:17" x14ac:dyDescent="0.3">
      <c r="A37" s="39" t="s">
        <v>345</v>
      </c>
      <c r="B37" s="44">
        <v>65.73</v>
      </c>
      <c r="C37" s="49"/>
      <c r="D37" s="44">
        <v>65.73</v>
      </c>
      <c r="E37" s="45"/>
      <c r="F37" s="47"/>
      <c r="G37" s="44"/>
      <c r="H37" s="50"/>
    </row>
    <row r="38" spans="1:17" x14ac:dyDescent="0.3">
      <c r="A38" s="39" t="s">
        <v>345</v>
      </c>
      <c r="B38" s="44">
        <v>31.6</v>
      </c>
      <c r="C38" s="49" t="s">
        <v>12</v>
      </c>
      <c r="D38" s="44">
        <v>31.6</v>
      </c>
      <c r="E38" s="45"/>
      <c r="F38" s="47"/>
      <c r="G38" s="44"/>
      <c r="H38" s="50"/>
    </row>
    <row r="39" spans="1:17" x14ac:dyDescent="0.3">
      <c r="A39" s="39" t="s">
        <v>345</v>
      </c>
      <c r="B39" s="44">
        <v>53.57</v>
      </c>
      <c r="C39" s="49"/>
      <c r="D39" s="44">
        <v>53.57</v>
      </c>
      <c r="E39" s="45"/>
      <c r="F39" s="47"/>
      <c r="G39" s="44"/>
      <c r="H39" s="50"/>
    </row>
    <row r="40" spans="1:17" x14ac:dyDescent="0.3">
      <c r="A40" s="39" t="s">
        <v>364</v>
      </c>
      <c r="B40" s="44">
        <v>149.04</v>
      </c>
      <c r="C40" s="49" t="s">
        <v>40</v>
      </c>
      <c r="D40" s="44">
        <v>74.52</v>
      </c>
      <c r="E40" s="45"/>
      <c r="F40" s="47">
        <v>74.52</v>
      </c>
      <c r="G40" s="44"/>
      <c r="H40" s="50"/>
    </row>
    <row r="41" spans="1:17" x14ac:dyDescent="0.3">
      <c r="A41" s="39" t="s">
        <v>435</v>
      </c>
      <c r="B41" s="44">
        <v>27.47</v>
      </c>
      <c r="C41" s="49" t="s">
        <v>136</v>
      </c>
      <c r="D41" s="44">
        <v>27.47</v>
      </c>
      <c r="E41" s="45"/>
      <c r="F41" s="47"/>
      <c r="G41" s="44"/>
      <c r="H41" s="50"/>
    </row>
    <row r="42" spans="1:17" x14ac:dyDescent="0.3">
      <c r="A42" s="39" t="s">
        <v>292</v>
      </c>
      <c r="B42" s="44">
        <v>139.99</v>
      </c>
      <c r="C42" s="49"/>
      <c r="D42" s="44"/>
      <c r="E42" s="45"/>
      <c r="F42" s="47"/>
      <c r="G42" s="44">
        <v>139.99</v>
      </c>
      <c r="H42" s="50"/>
    </row>
    <row r="43" spans="1:17" x14ac:dyDescent="0.3">
      <c r="A43" s="39" t="s">
        <v>345</v>
      </c>
      <c r="B43" s="44">
        <v>31.12</v>
      </c>
      <c r="C43" s="49" t="s">
        <v>277</v>
      </c>
      <c r="D43" s="44">
        <v>31.12</v>
      </c>
      <c r="E43" s="45"/>
      <c r="F43" s="47"/>
      <c r="G43" s="44"/>
      <c r="H43" s="50"/>
      <c r="I43" s="109">
        <f>SUM(B23:B43)</f>
        <v>2066.3599999999997</v>
      </c>
      <c r="J43" s="142">
        <f>SUM(D23:D43)</f>
        <v>1387.2499999999995</v>
      </c>
      <c r="K43" s="142">
        <f>SUM(A22,F24:F43)</f>
        <v>539.12</v>
      </c>
      <c r="L43" s="142">
        <f>SUM(G23:G43)</f>
        <v>139.99</v>
      </c>
      <c r="M43" s="142">
        <f>SUM(J43:L43)</f>
        <v>2066.3599999999997</v>
      </c>
    </row>
    <row r="44" spans="1:17" x14ac:dyDescent="0.3">
      <c r="A44" s="154" t="s">
        <v>19</v>
      </c>
      <c r="B44" s="155"/>
      <c r="C44" s="155"/>
      <c r="D44" s="155"/>
      <c r="E44" s="155"/>
      <c r="F44" s="155"/>
      <c r="G44" s="155"/>
      <c r="H44" s="156"/>
    </row>
    <row r="45" spans="1:17" x14ac:dyDescent="0.3">
      <c r="A45" s="40"/>
      <c r="B45" s="44"/>
      <c r="C45" s="45"/>
      <c r="D45" s="44"/>
      <c r="E45" s="45"/>
      <c r="F45" s="44"/>
      <c r="G45" s="44"/>
      <c r="H45" s="48"/>
    </row>
    <row r="46" spans="1:17" x14ac:dyDescent="0.3">
      <c r="A46" s="154" t="s">
        <v>24</v>
      </c>
      <c r="B46" s="155"/>
      <c r="C46" s="155"/>
      <c r="D46" s="155"/>
      <c r="E46" s="155"/>
      <c r="F46" s="155"/>
      <c r="G46" s="155"/>
      <c r="H46" s="156"/>
    </row>
    <row r="47" spans="1:17" x14ac:dyDescent="0.3">
      <c r="A47" s="40" t="s">
        <v>24</v>
      </c>
      <c r="B47" s="44">
        <v>379.65</v>
      </c>
      <c r="C47" s="45"/>
      <c r="D47" s="44">
        <v>379.65</v>
      </c>
      <c r="E47" s="45"/>
      <c r="F47" s="47"/>
      <c r="G47" s="44"/>
      <c r="H47" s="50"/>
    </row>
    <row r="48" spans="1:17" x14ac:dyDescent="0.3">
      <c r="A48" s="168" t="s">
        <v>411</v>
      </c>
      <c r="B48" s="169"/>
      <c r="C48" s="169"/>
      <c r="D48" s="169"/>
      <c r="E48" s="169"/>
      <c r="F48" s="169"/>
      <c r="G48" s="169"/>
      <c r="H48" s="170"/>
    </row>
    <row r="49" spans="1:8" x14ac:dyDescent="0.3">
      <c r="A49" s="39" t="s">
        <v>411</v>
      </c>
      <c r="B49" s="44"/>
      <c r="C49" s="49"/>
      <c r="D49" s="44">
        <v>80</v>
      </c>
      <c r="E49" s="45"/>
      <c r="F49" s="44"/>
      <c r="G49" s="44"/>
      <c r="H49" s="50"/>
    </row>
    <row r="50" spans="1:8" x14ac:dyDescent="0.3">
      <c r="A50" s="154" t="s">
        <v>25</v>
      </c>
      <c r="B50" s="155"/>
      <c r="C50" s="155"/>
      <c r="D50" s="155"/>
      <c r="E50" s="155"/>
      <c r="F50" s="155"/>
      <c r="G50" s="155"/>
      <c r="H50" s="156"/>
    </row>
    <row r="51" spans="1:8" x14ac:dyDescent="0.3">
      <c r="A51" s="39"/>
      <c r="B51" s="44"/>
      <c r="C51" s="49"/>
      <c r="D51" s="44"/>
      <c r="E51" s="45"/>
      <c r="F51" s="47"/>
      <c r="G51" s="44"/>
      <c r="H51" s="50"/>
    </row>
    <row r="52" spans="1:8" x14ac:dyDescent="0.3">
      <c r="A52" s="168" t="s">
        <v>347</v>
      </c>
      <c r="B52" s="169"/>
      <c r="C52" s="169"/>
      <c r="D52" s="169"/>
      <c r="E52" s="169"/>
      <c r="F52" s="169"/>
      <c r="G52" s="169"/>
      <c r="H52" s="170"/>
    </row>
    <row r="53" spans="1:8" x14ac:dyDescent="0.3">
      <c r="A53" s="39" t="s">
        <v>348</v>
      </c>
      <c r="B53" s="44">
        <v>465</v>
      </c>
      <c r="C53" s="49" t="s">
        <v>226</v>
      </c>
      <c r="D53" s="44">
        <v>155</v>
      </c>
      <c r="E53" s="45"/>
      <c r="F53" s="44">
        <v>155</v>
      </c>
      <c r="G53" s="44">
        <v>155</v>
      </c>
      <c r="H53" s="50"/>
    </row>
    <row r="54" spans="1:8" x14ac:dyDescent="0.3">
      <c r="A54" s="154" t="s">
        <v>295</v>
      </c>
      <c r="B54" s="155"/>
      <c r="C54" s="155"/>
      <c r="D54" s="155"/>
      <c r="E54" s="155"/>
      <c r="F54" s="155"/>
      <c r="G54" s="155"/>
      <c r="H54" s="156"/>
    </row>
    <row r="55" spans="1:8" x14ac:dyDescent="0.3">
      <c r="A55" s="40"/>
      <c r="B55" s="44">
        <v>867.55</v>
      </c>
      <c r="C55" s="45"/>
      <c r="D55" s="44">
        <v>289.2</v>
      </c>
      <c r="E55" s="45"/>
      <c r="F55" s="44">
        <v>289.2</v>
      </c>
      <c r="G55" s="44">
        <v>289.2</v>
      </c>
      <c r="H55" s="48"/>
    </row>
    <row r="56" spans="1:8" x14ac:dyDescent="0.3">
      <c r="A56" s="40" t="s">
        <v>410</v>
      </c>
      <c r="B56" s="44"/>
      <c r="C56" s="45"/>
      <c r="D56" s="44"/>
      <c r="E56" s="45"/>
      <c r="F56" s="44"/>
      <c r="G56" s="44"/>
      <c r="H56" s="48"/>
    </row>
    <row r="57" spans="1:8" x14ac:dyDescent="0.3">
      <c r="A57" s="58" t="s">
        <v>76</v>
      </c>
      <c r="B57" s="54">
        <f>SUM(B4:B55)</f>
        <v>5584.6699999999992</v>
      </c>
      <c r="C57" s="52"/>
      <c r="D57" s="54">
        <f>SUM(D4:D56)</f>
        <v>3302.2699999999995</v>
      </c>
      <c r="E57" s="52"/>
      <c r="F57" s="54">
        <f>SUM(F4:F55)</f>
        <v>1778.26</v>
      </c>
      <c r="G57" s="54">
        <f>SUM(G4:G55)</f>
        <v>584.19000000000005</v>
      </c>
      <c r="H57" s="53"/>
    </row>
    <row r="58" spans="1:8" ht="16.2" x14ac:dyDescent="0.45">
      <c r="B58" s="55" t="s">
        <v>77</v>
      </c>
      <c r="C58" s="56"/>
      <c r="D58" s="55" t="s">
        <v>60</v>
      </c>
      <c r="E58" s="56"/>
      <c r="F58" s="55" t="s">
        <v>61</v>
      </c>
      <c r="G58" s="55" t="s">
        <v>62</v>
      </c>
      <c r="H58" s="42"/>
    </row>
  </sheetData>
  <mergeCells count="9">
    <mergeCell ref="A50:H50"/>
    <mergeCell ref="A52:H52"/>
    <mergeCell ref="A54:H54"/>
    <mergeCell ref="A1:H1"/>
    <mergeCell ref="A3:H3"/>
    <mergeCell ref="A22:H22"/>
    <mergeCell ref="A44:H44"/>
    <mergeCell ref="A46:H46"/>
    <mergeCell ref="A48:H48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8452-FF83-4369-B444-1AD2A04C74B6}">
  <dimension ref="A1:S61"/>
  <sheetViews>
    <sheetView topLeftCell="A2" workbookViewId="0">
      <selection activeCell="N8" sqref="N8:P13"/>
    </sheetView>
  </sheetViews>
  <sheetFormatPr defaultRowHeight="14.4" x14ac:dyDescent="0.3"/>
  <cols>
    <col min="1" max="1" width="15.33203125" bestFit="1" customWidth="1"/>
    <col min="2" max="2" width="12.6640625" bestFit="1" customWidth="1"/>
    <col min="3" max="3" width="8.10937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27.109375" bestFit="1" customWidth="1"/>
    <col min="10" max="10" width="11.88671875" bestFit="1" customWidth="1"/>
    <col min="11" max="11" width="10.33203125" bestFit="1" customWidth="1"/>
    <col min="12" max="12" width="12.44140625" customWidth="1"/>
    <col min="13" max="13" width="11.88671875" bestFit="1" customWidth="1"/>
    <col min="15" max="15" width="9.33203125" bestFit="1" customWidth="1"/>
  </cols>
  <sheetData>
    <row r="1" spans="1:14" ht="18" x14ac:dyDescent="0.35">
      <c r="A1" s="171" t="s">
        <v>386</v>
      </c>
      <c r="B1" s="165"/>
      <c r="C1" s="165"/>
      <c r="D1" s="165"/>
      <c r="E1" s="165"/>
      <c r="F1" s="165"/>
      <c r="G1" s="165"/>
      <c r="H1" s="165"/>
    </row>
    <row r="3" spans="1:14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4" x14ac:dyDescent="0.3">
      <c r="A4" s="39" t="s">
        <v>357</v>
      </c>
      <c r="B4" s="44">
        <v>109.99</v>
      </c>
      <c r="C4" s="45" t="s">
        <v>27</v>
      </c>
      <c r="D4" s="44">
        <v>54.99</v>
      </c>
      <c r="E4" s="45"/>
      <c r="F4" s="44">
        <v>55</v>
      </c>
      <c r="G4" s="44"/>
      <c r="H4" s="46"/>
    </row>
    <row r="5" spans="1:14" x14ac:dyDescent="0.3">
      <c r="A5" s="39" t="s">
        <v>334</v>
      </c>
      <c r="B5" s="44">
        <v>14.9</v>
      </c>
      <c r="C5" s="45" t="s">
        <v>475</v>
      </c>
      <c r="D5" s="44">
        <v>14.9</v>
      </c>
      <c r="E5" s="45"/>
      <c r="F5" s="44"/>
      <c r="G5" s="44"/>
      <c r="H5" s="46"/>
    </row>
    <row r="6" spans="1:14" x14ac:dyDescent="0.3">
      <c r="A6" s="39" t="s">
        <v>53</v>
      </c>
      <c r="B6" s="44">
        <v>115.22</v>
      </c>
      <c r="C6" s="45"/>
      <c r="D6" s="44">
        <v>115.22</v>
      </c>
      <c r="E6" s="45"/>
      <c r="F6" s="44"/>
      <c r="G6" s="44"/>
      <c r="H6" s="46"/>
    </row>
    <row r="7" spans="1:14" x14ac:dyDescent="0.3">
      <c r="A7" s="39" t="s">
        <v>345</v>
      </c>
      <c r="B7" s="44">
        <v>165.87</v>
      </c>
      <c r="C7" s="45" t="s">
        <v>16</v>
      </c>
      <c r="D7" s="44">
        <v>165.87</v>
      </c>
      <c r="E7" s="45"/>
      <c r="F7" s="44"/>
      <c r="G7" s="44"/>
      <c r="H7" s="46"/>
    </row>
    <row r="8" spans="1:14" x14ac:dyDescent="0.3">
      <c r="A8" s="39"/>
      <c r="B8" s="44"/>
      <c r="C8" s="45"/>
      <c r="D8" s="44"/>
      <c r="E8" s="45"/>
      <c r="F8" s="44"/>
      <c r="G8" s="44"/>
      <c r="H8" s="46"/>
      <c r="N8" t="s">
        <v>180</v>
      </c>
    </row>
    <row r="9" spans="1:14" x14ac:dyDescent="0.3">
      <c r="A9" s="39"/>
      <c r="B9" s="44"/>
      <c r="C9" s="45"/>
      <c r="D9" s="44"/>
      <c r="E9" s="45"/>
      <c r="F9" s="44"/>
      <c r="G9" s="44"/>
      <c r="H9" s="46"/>
      <c r="N9" t="s">
        <v>181</v>
      </c>
    </row>
    <row r="10" spans="1:14" x14ac:dyDescent="0.3">
      <c r="A10" s="39"/>
      <c r="B10" s="44"/>
      <c r="C10" s="45"/>
      <c r="D10" s="44"/>
      <c r="E10" s="45"/>
      <c r="F10" s="44"/>
      <c r="G10" s="44"/>
      <c r="H10" s="46"/>
      <c r="N10" t="s">
        <v>182</v>
      </c>
    </row>
    <row r="11" spans="1:14" x14ac:dyDescent="0.3">
      <c r="A11" s="39" t="s">
        <v>443</v>
      </c>
      <c r="B11" s="44">
        <v>229.23</v>
      </c>
      <c r="C11" s="45" t="s">
        <v>178</v>
      </c>
      <c r="D11" s="44">
        <v>114.61</v>
      </c>
      <c r="E11" s="45"/>
      <c r="F11" s="44">
        <v>114.61</v>
      </c>
      <c r="G11" s="44"/>
      <c r="H11" s="46"/>
    </row>
    <row r="12" spans="1:14" x14ac:dyDescent="0.3">
      <c r="A12" s="39"/>
      <c r="B12" s="44"/>
      <c r="C12" s="45"/>
      <c r="D12" s="44"/>
      <c r="E12" s="45"/>
      <c r="F12" s="44"/>
      <c r="G12" s="44"/>
      <c r="H12" s="46"/>
    </row>
    <row r="13" spans="1:14" x14ac:dyDescent="0.3">
      <c r="A13" s="39" t="s">
        <v>404</v>
      </c>
      <c r="B13" s="44">
        <v>239.62</v>
      </c>
      <c r="C13" s="45" t="s">
        <v>269</v>
      </c>
      <c r="D13" s="44"/>
      <c r="E13" s="45"/>
      <c r="F13" s="44">
        <v>239.62</v>
      </c>
      <c r="G13" s="44"/>
      <c r="H13" s="46"/>
    </row>
    <row r="14" spans="1:14" x14ac:dyDescent="0.3">
      <c r="A14" s="39" t="s">
        <v>211</v>
      </c>
      <c r="B14" s="44">
        <v>161.49</v>
      </c>
      <c r="C14" s="45" t="s">
        <v>319</v>
      </c>
      <c r="D14" s="44"/>
      <c r="E14" s="45"/>
      <c r="F14" s="44">
        <v>161.49</v>
      </c>
      <c r="G14" s="44"/>
      <c r="H14" s="46"/>
    </row>
    <row r="15" spans="1:14" x14ac:dyDescent="0.3">
      <c r="A15" s="39" t="s">
        <v>357</v>
      </c>
      <c r="B15" s="44">
        <v>62.25</v>
      </c>
      <c r="C15" s="45" t="s">
        <v>269</v>
      </c>
      <c r="D15" s="44"/>
      <c r="E15" s="45"/>
      <c r="F15" s="44">
        <v>62.25</v>
      </c>
      <c r="G15" s="44"/>
      <c r="H15" s="46"/>
    </row>
    <row r="16" spans="1:14" x14ac:dyDescent="0.3">
      <c r="A16" s="39" t="s">
        <v>14</v>
      </c>
      <c r="B16" s="44">
        <v>7.7</v>
      </c>
      <c r="C16" s="45"/>
      <c r="D16" s="44">
        <v>7.7</v>
      </c>
      <c r="E16" s="45"/>
      <c r="F16" s="44"/>
      <c r="G16" s="44"/>
      <c r="H16" s="46"/>
    </row>
    <row r="17" spans="1:19" x14ac:dyDescent="0.3">
      <c r="A17" s="39"/>
      <c r="B17" s="44"/>
      <c r="C17" s="45"/>
      <c r="D17" s="44"/>
      <c r="E17" s="45"/>
      <c r="F17" s="44"/>
      <c r="G17" s="44"/>
      <c r="H17" s="46"/>
    </row>
    <row r="18" spans="1:19" x14ac:dyDescent="0.3">
      <c r="A18" s="39"/>
      <c r="B18" s="44"/>
      <c r="C18" s="45"/>
      <c r="D18" s="44"/>
      <c r="E18" s="45"/>
      <c r="F18" s="44"/>
      <c r="G18" s="44"/>
      <c r="H18" s="46"/>
    </row>
    <row r="19" spans="1:19" x14ac:dyDescent="0.3">
      <c r="A19" s="39"/>
      <c r="B19" s="44"/>
      <c r="C19" s="45"/>
      <c r="D19" s="44"/>
      <c r="E19" s="45"/>
      <c r="F19" s="44"/>
      <c r="G19" s="44"/>
      <c r="H19" s="46"/>
      <c r="I19" s="93">
        <f>SUM(B4:B19)</f>
        <v>1106.2700000000002</v>
      </c>
      <c r="J19" s="127">
        <f>SUM(D4:D19)</f>
        <v>473.29</v>
      </c>
      <c r="K19" s="127">
        <f>SUM(F4:F19)</f>
        <v>632.97</v>
      </c>
      <c r="L19" s="128"/>
      <c r="M19" s="127">
        <f>SUM(J19:L19)</f>
        <v>1106.26</v>
      </c>
      <c r="S19" t="s">
        <v>180</v>
      </c>
    </row>
    <row r="20" spans="1:19" x14ac:dyDescent="0.3">
      <c r="A20" s="154" t="s">
        <v>13</v>
      </c>
      <c r="B20" s="155"/>
      <c r="C20" s="155"/>
      <c r="D20" s="155"/>
      <c r="E20" s="155"/>
      <c r="F20" s="155"/>
      <c r="G20" s="155"/>
      <c r="H20" s="156"/>
      <c r="S20" t="s">
        <v>181</v>
      </c>
    </row>
    <row r="21" spans="1:19" x14ac:dyDescent="0.3">
      <c r="A21" s="39" t="s">
        <v>292</v>
      </c>
      <c r="B21" s="44">
        <v>219.9</v>
      </c>
      <c r="C21" s="49"/>
      <c r="D21" s="44">
        <v>219.9</v>
      </c>
      <c r="E21" s="45"/>
      <c r="F21" s="47"/>
      <c r="G21" s="44"/>
      <c r="H21" s="50"/>
      <c r="S21" t="s">
        <v>182</v>
      </c>
    </row>
    <row r="22" spans="1:19" x14ac:dyDescent="0.3">
      <c r="A22" s="39" t="s">
        <v>447</v>
      </c>
      <c r="B22" s="44">
        <v>122.88</v>
      </c>
      <c r="C22" s="45" t="s">
        <v>35</v>
      </c>
      <c r="D22" s="44"/>
      <c r="E22" s="45"/>
      <c r="F22" s="47">
        <v>122.88</v>
      </c>
      <c r="G22" s="44"/>
      <c r="H22" s="50"/>
    </row>
    <row r="23" spans="1:19" x14ac:dyDescent="0.3">
      <c r="A23" s="39" t="s">
        <v>18</v>
      </c>
      <c r="B23" s="44">
        <v>269.89999999999998</v>
      </c>
      <c r="C23" s="45"/>
      <c r="D23" s="44">
        <v>269.89999999999998</v>
      </c>
      <c r="E23" s="45"/>
      <c r="F23" s="47"/>
      <c r="G23" s="44"/>
      <c r="H23" s="50"/>
    </row>
    <row r="24" spans="1:19" x14ac:dyDescent="0.3">
      <c r="A24" s="39" t="s">
        <v>345</v>
      </c>
      <c r="B24" s="44">
        <v>25.4</v>
      </c>
      <c r="C24" s="45" t="s">
        <v>284</v>
      </c>
      <c r="D24" s="44">
        <v>25.4</v>
      </c>
      <c r="E24" s="45"/>
      <c r="F24" s="47"/>
      <c r="G24" s="44"/>
      <c r="H24" s="50"/>
    </row>
    <row r="25" spans="1:19" x14ac:dyDescent="0.3">
      <c r="A25" s="39" t="s">
        <v>450</v>
      </c>
      <c r="B25" s="44">
        <v>52.85</v>
      </c>
      <c r="C25" s="45" t="s">
        <v>35</v>
      </c>
      <c r="D25" s="44">
        <v>26.43</v>
      </c>
      <c r="E25" s="45"/>
      <c r="F25" s="47">
        <v>26.42</v>
      </c>
      <c r="G25" s="44"/>
      <c r="H25" s="50"/>
    </row>
    <row r="26" spans="1:19" x14ac:dyDescent="0.3">
      <c r="A26" s="39" t="s">
        <v>451</v>
      </c>
      <c r="B26" s="44">
        <v>72.33</v>
      </c>
      <c r="C26" s="45"/>
      <c r="D26" s="44"/>
      <c r="E26" s="45"/>
      <c r="F26" s="47">
        <v>72.33</v>
      </c>
      <c r="G26" s="44"/>
      <c r="H26" s="50"/>
    </row>
    <row r="27" spans="1:19" x14ac:dyDescent="0.3">
      <c r="A27" s="39" t="s">
        <v>345</v>
      </c>
      <c r="B27" s="44">
        <v>25.68</v>
      </c>
      <c r="C27" s="49" t="s">
        <v>12</v>
      </c>
      <c r="D27" s="44">
        <v>25.68</v>
      </c>
      <c r="E27" s="45"/>
      <c r="F27" s="47"/>
      <c r="G27" s="44"/>
      <c r="H27" s="50"/>
    </row>
    <row r="28" spans="1:19" x14ac:dyDescent="0.3">
      <c r="A28" s="39" t="s">
        <v>292</v>
      </c>
      <c r="B28" s="44">
        <v>139.9</v>
      </c>
      <c r="C28" s="49"/>
      <c r="D28" s="44"/>
      <c r="E28" s="45"/>
      <c r="F28" s="47"/>
      <c r="G28" s="44">
        <v>139.9</v>
      </c>
      <c r="H28" s="50"/>
    </row>
    <row r="29" spans="1:19" x14ac:dyDescent="0.3">
      <c r="A29" s="39" t="s">
        <v>344</v>
      </c>
      <c r="B29" s="44">
        <v>4.9000000000000004</v>
      </c>
      <c r="C29" s="49"/>
      <c r="D29" s="44">
        <v>4.9000000000000004</v>
      </c>
      <c r="E29" s="45"/>
      <c r="F29" s="47"/>
      <c r="G29" s="44"/>
      <c r="H29" s="50"/>
    </row>
    <row r="30" spans="1:19" x14ac:dyDescent="0.3">
      <c r="A30" s="39" t="s">
        <v>444</v>
      </c>
      <c r="B30" s="44"/>
      <c r="C30" s="49"/>
      <c r="D30" s="44"/>
      <c r="E30" s="45"/>
      <c r="F30" s="47"/>
      <c r="G30" s="44"/>
      <c r="H30" s="50"/>
      <c r="I30" t="s">
        <v>454</v>
      </c>
      <c r="L30" s="174" t="s">
        <v>479</v>
      </c>
      <c r="M30" s="174"/>
    </row>
    <row r="31" spans="1:19" x14ac:dyDescent="0.3">
      <c r="A31" s="39" t="s">
        <v>445</v>
      </c>
      <c r="B31" s="44">
        <v>35.97</v>
      </c>
      <c r="C31" s="49" t="s">
        <v>406</v>
      </c>
      <c r="D31" s="44">
        <v>35.97</v>
      </c>
      <c r="E31" s="45"/>
      <c r="F31" s="47"/>
      <c r="G31" s="44"/>
      <c r="H31" s="50"/>
    </row>
    <row r="32" spans="1:19" x14ac:dyDescent="0.3">
      <c r="A32" s="39" t="s">
        <v>123</v>
      </c>
      <c r="B32" s="44">
        <v>146.63999999999999</v>
      </c>
      <c r="C32" s="49" t="s">
        <v>12</v>
      </c>
      <c r="D32" s="44">
        <v>73.319999999999993</v>
      </c>
      <c r="E32" s="45"/>
      <c r="F32" s="47">
        <v>73.319999999999993</v>
      </c>
      <c r="G32" s="44"/>
      <c r="H32" s="50"/>
    </row>
    <row r="33" spans="1:15" x14ac:dyDescent="0.3">
      <c r="A33" s="39" t="s">
        <v>446</v>
      </c>
      <c r="B33" s="44">
        <v>64.97</v>
      </c>
      <c r="C33" s="49" t="s">
        <v>116</v>
      </c>
      <c r="D33" s="44">
        <v>64.97</v>
      </c>
      <c r="E33" s="45"/>
      <c r="F33" s="47"/>
      <c r="G33" s="44"/>
      <c r="H33" s="50"/>
    </row>
    <row r="34" spans="1:15" x14ac:dyDescent="0.3">
      <c r="A34" s="39" t="s">
        <v>447</v>
      </c>
      <c r="B34" s="44">
        <v>84.8</v>
      </c>
      <c r="C34" s="49"/>
      <c r="D34" s="44">
        <v>42.4</v>
      </c>
      <c r="E34" s="45"/>
      <c r="F34" s="47">
        <v>42.4</v>
      </c>
      <c r="G34" s="44"/>
      <c r="H34" s="50"/>
    </row>
    <row r="35" spans="1:15" x14ac:dyDescent="0.3">
      <c r="A35" s="39" t="s">
        <v>448</v>
      </c>
      <c r="B35" s="44">
        <v>185.94</v>
      </c>
      <c r="C35" s="49" t="s">
        <v>12</v>
      </c>
      <c r="D35" s="44">
        <v>55.94</v>
      </c>
      <c r="E35" s="45"/>
      <c r="F35" s="47">
        <v>130</v>
      </c>
      <c r="G35" s="44"/>
      <c r="H35" s="50"/>
      <c r="I35" t="s">
        <v>449</v>
      </c>
    </row>
    <row r="36" spans="1:15" x14ac:dyDescent="0.3">
      <c r="A36" s="39" t="s">
        <v>446</v>
      </c>
      <c r="B36" s="44">
        <v>100.59</v>
      </c>
      <c r="C36" s="49" t="s">
        <v>35</v>
      </c>
      <c r="D36" s="44">
        <v>100.59</v>
      </c>
      <c r="E36" s="45"/>
      <c r="F36" s="47"/>
      <c r="G36" s="44"/>
      <c r="H36" s="50"/>
    </row>
    <row r="37" spans="1:15" x14ac:dyDescent="0.3">
      <c r="A37" s="39" t="s">
        <v>32</v>
      </c>
      <c r="B37" s="44">
        <v>59.98</v>
      </c>
      <c r="C37" s="49" t="s">
        <v>12</v>
      </c>
      <c r="D37" s="44">
        <v>29.99</v>
      </c>
      <c r="E37" s="45"/>
      <c r="F37" s="47">
        <v>29.99</v>
      </c>
      <c r="G37" s="44"/>
      <c r="H37" s="50"/>
    </row>
    <row r="38" spans="1:15" x14ac:dyDescent="0.3">
      <c r="A38" s="39" t="s">
        <v>32</v>
      </c>
      <c r="B38" s="44">
        <v>293.10000000000002</v>
      </c>
      <c r="C38" s="49" t="s">
        <v>40</v>
      </c>
      <c r="D38" s="44">
        <v>146.55000000000001</v>
      </c>
      <c r="E38" s="45"/>
      <c r="F38" s="47">
        <v>146.55000000000001</v>
      </c>
      <c r="G38" s="44"/>
      <c r="H38" s="50"/>
    </row>
    <row r="39" spans="1:15" x14ac:dyDescent="0.3">
      <c r="A39" s="39" t="s">
        <v>364</v>
      </c>
      <c r="B39" s="44">
        <v>149.04</v>
      </c>
      <c r="C39" s="49" t="s">
        <v>51</v>
      </c>
      <c r="D39" s="44">
        <v>74.52</v>
      </c>
      <c r="E39" s="45"/>
      <c r="F39" s="47">
        <v>74.52</v>
      </c>
      <c r="G39" s="44"/>
      <c r="H39" s="50"/>
      <c r="O39">
        <v>1000</v>
      </c>
    </row>
    <row r="40" spans="1:15" x14ac:dyDescent="0.3">
      <c r="A40" s="39" t="s">
        <v>345</v>
      </c>
      <c r="B40" s="44">
        <v>31.58</v>
      </c>
      <c r="C40" s="49" t="s">
        <v>40</v>
      </c>
      <c r="D40" s="44">
        <v>31.58</v>
      </c>
      <c r="E40" s="45"/>
      <c r="F40" s="47"/>
      <c r="G40" s="44"/>
      <c r="H40" s="50"/>
      <c r="O40">
        <v>1573.01</v>
      </c>
    </row>
    <row r="41" spans="1:15" x14ac:dyDescent="0.3">
      <c r="A41" s="39" t="s">
        <v>211</v>
      </c>
      <c r="B41" s="44">
        <v>228.5</v>
      </c>
      <c r="C41" s="49" t="s">
        <v>75</v>
      </c>
      <c r="D41" s="44">
        <v>114.25</v>
      </c>
      <c r="E41" s="45"/>
      <c r="F41" s="47">
        <v>114.25</v>
      </c>
      <c r="G41" s="44"/>
      <c r="H41" s="50"/>
      <c r="O41">
        <f>SUM(O39:O40)</f>
        <v>2573.0100000000002</v>
      </c>
    </row>
    <row r="42" spans="1:15" x14ac:dyDescent="0.3">
      <c r="A42" s="39" t="s">
        <v>123</v>
      </c>
      <c r="B42" s="44">
        <v>89.66</v>
      </c>
      <c r="C42" s="49" t="s">
        <v>12</v>
      </c>
      <c r="D42" s="44">
        <v>89.66</v>
      </c>
      <c r="E42" s="45"/>
      <c r="F42" s="47"/>
      <c r="G42" s="44"/>
      <c r="H42" s="50"/>
    </row>
    <row r="43" spans="1:15" x14ac:dyDescent="0.3">
      <c r="A43" s="39" t="s">
        <v>211</v>
      </c>
      <c r="B43" s="44">
        <v>100</v>
      </c>
      <c r="C43" s="49" t="s">
        <v>416</v>
      </c>
      <c r="D43" s="44"/>
      <c r="E43" s="45"/>
      <c r="F43" s="47">
        <v>100</v>
      </c>
      <c r="G43" s="44"/>
      <c r="H43" s="50"/>
    </row>
    <row r="44" spans="1:15" x14ac:dyDescent="0.3">
      <c r="A44" s="39" t="s">
        <v>446</v>
      </c>
      <c r="B44" s="44">
        <v>68.5</v>
      </c>
      <c r="C44" s="49" t="s">
        <v>116</v>
      </c>
      <c r="D44" s="44">
        <v>68.5</v>
      </c>
      <c r="E44" s="45"/>
      <c r="F44" s="47"/>
      <c r="G44" s="44"/>
      <c r="H44" s="50"/>
    </row>
    <row r="45" spans="1:15" x14ac:dyDescent="0.3">
      <c r="A45" s="39"/>
      <c r="B45" s="44"/>
      <c r="C45" s="49"/>
      <c r="D45" s="44"/>
      <c r="E45" s="45"/>
      <c r="F45" s="47"/>
      <c r="G45" s="44"/>
      <c r="H45" s="50"/>
      <c r="I45" s="93">
        <f>SUM(B21:B45)</f>
        <v>2573.0099999999998</v>
      </c>
      <c r="J45" s="127">
        <f>SUM(D21:D45)</f>
        <v>1500.4499999999998</v>
      </c>
      <c r="K45" s="127">
        <f>SUM(F21:F45)</f>
        <v>932.66</v>
      </c>
      <c r="L45" s="128">
        <v>139.9</v>
      </c>
      <c r="M45" s="127">
        <f>SUM(J45:L45)</f>
        <v>2573.0099999999998</v>
      </c>
      <c r="O45" s="41">
        <f>I45-M45</f>
        <v>0</v>
      </c>
    </row>
    <row r="46" spans="1:15" x14ac:dyDescent="0.3">
      <c r="A46" s="154" t="s">
        <v>19</v>
      </c>
      <c r="B46" s="155"/>
      <c r="C46" s="155"/>
      <c r="D46" s="155"/>
      <c r="E46" s="155"/>
      <c r="F46" s="155"/>
      <c r="G46" s="155"/>
      <c r="H46" s="156"/>
    </row>
    <row r="47" spans="1:15" x14ac:dyDescent="0.3">
      <c r="A47" s="40"/>
      <c r="B47" s="44"/>
      <c r="C47" s="45"/>
      <c r="D47" s="44"/>
      <c r="E47" s="45"/>
      <c r="F47" s="44"/>
      <c r="G47" s="44"/>
      <c r="H47" s="48"/>
    </row>
    <row r="48" spans="1:15" x14ac:dyDescent="0.3">
      <c r="A48" s="168" t="s">
        <v>411</v>
      </c>
      <c r="B48" s="169"/>
      <c r="C48" s="169"/>
      <c r="D48" s="169"/>
      <c r="E48" s="169"/>
      <c r="F48" s="169"/>
      <c r="G48" s="169"/>
      <c r="H48" s="170"/>
    </row>
    <row r="49" spans="1:8" x14ac:dyDescent="0.3">
      <c r="A49" s="39" t="s">
        <v>411</v>
      </c>
      <c r="B49" s="44"/>
      <c r="C49" s="49"/>
      <c r="D49" s="44">
        <v>80</v>
      </c>
      <c r="E49" s="45"/>
      <c r="F49" s="44"/>
      <c r="G49" s="44"/>
      <c r="H49" s="50"/>
    </row>
    <row r="50" spans="1:8" x14ac:dyDescent="0.3">
      <c r="A50" s="154" t="s">
        <v>24</v>
      </c>
      <c r="B50" s="155"/>
      <c r="C50" s="155"/>
      <c r="D50" s="155"/>
      <c r="E50" s="155"/>
      <c r="F50" s="155"/>
      <c r="G50" s="155"/>
      <c r="H50" s="156"/>
    </row>
    <row r="51" spans="1:8" x14ac:dyDescent="0.3">
      <c r="A51" s="154" t="s">
        <v>25</v>
      </c>
      <c r="B51" s="155"/>
      <c r="C51" s="155"/>
      <c r="D51" s="155"/>
      <c r="E51" s="155"/>
      <c r="F51" s="155"/>
      <c r="G51" s="155"/>
      <c r="H51" s="156"/>
    </row>
    <row r="52" spans="1:8" x14ac:dyDescent="0.3">
      <c r="A52" s="39" t="s">
        <v>30</v>
      </c>
      <c r="B52" s="44">
        <v>5.5</v>
      </c>
      <c r="C52" s="49"/>
      <c r="D52" s="44">
        <v>5.5</v>
      </c>
      <c r="E52" s="45"/>
      <c r="F52" s="47"/>
      <c r="G52" s="44"/>
      <c r="H52" s="50"/>
    </row>
    <row r="53" spans="1:8" x14ac:dyDescent="0.3">
      <c r="A53" s="39" t="s">
        <v>452</v>
      </c>
      <c r="B53" s="44">
        <v>100</v>
      </c>
      <c r="C53" s="49" t="s">
        <v>453</v>
      </c>
      <c r="D53" s="44">
        <v>100</v>
      </c>
      <c r="E53" s="45"/>
      <c r="F53" s="44"/>
      <c r="G53" s="44"/>
      <c r="H53" s="50"/>
    </row>
    <row r="54" spans="1:8" x14ac:dyDescent="0.3">
      <c r="A54" s="168" t="s">
        <v>347</v>
      </c>
      <c r="B54" s="169"/>
      <c r="C54" s="169"/>
      <c r="D54" s="169"/>
      <c r="E54" s="169"/>
      <c r="F54" s="169"/>
      <c r="G54" s="169"/>
      <c r="H54" s="170"/>
    </row>
    <row r="55" spans="1:8" x14ac:dyDescent="0.3">
      <c r="A55" s="39" t="s">
        <v>348</v>
      </c>
      <c r="B55" s="44">
        <v>465</v>
      </c>
      <c r="C55" s="49" t="s">
        <v>27</v>
      </c>
      <c r="D55" s="44">
        <v>155</v>
      </c>
      <c r="E55" s="45"/>
      <c r="F55" s="44">
        <v>155</v>
      </c>
      <c r="G55" s="44">
        <v>155</v>
      </c>
      <c r="H55" s="50"/>
    </row>
    <row r="56" spans="1:8" x14ac:dyDescent="0.3">
      <c r="A56" s="154" t="s">
        <v>295</v>
      </c>
      <c r="B56" s="155"/>
      <c r="C56" s="155"/>
      <c r="D56" s="155"/>
      <c r="E56" s="155"/>
      <c r="F56" s="155"/>
      <c r="G56" s="155"/>
      <c r="H56" s="156"/>
    </row>
    <row r="57" spans="1:8" x14ac:dyDescent="0.3">
      <c r="A57" s="40"/>
      <c r="B57" s="44">
        <v>867.55</v>
      </c>
      <c r="C57" s="45"/>
      <c r="D57" s="44">
        <v>289.2</v>
      </c>
      <c r="E57" s="45"/>
      <c r="F57" s="44">
        <v>289.2</v>
      </c>
      <c r="G57" s="44">
        <v>289.2</v>
      </c>
      <c r="H57" s="48"/>
    </row>
    <row r="58" spans="1:8" x14ac:dyDescent="0.3">
      <c r="A58" s="40"/>
      <c r="B58" s="44"/>
      <c r="C58" s="45"/>
      <c r="D58" s="44"/>
      <c r="E58" s="45"/>
      <c r="F58" s="44"/>
      <c r="G58" s="44"/>
      <c r="H58" s="48"/>
    </row>
    <row r="59" spans="1:8" x14ac:dyDescent="0.3">
      <c r="A59" s="40"/>
      <c r="B59" s="44"/>
      <c r="C59" s="45"/>
      <c r="D59" s="44"/>
      <c r="E59" s="45"/>
      <c r="F59" s="44"/>
      <c r="G59" s="44"/>
      <c r="H59" s="48"/>
    </row>
    <row r="60" spans="1:8" x14ac:dyDescent="0.3">
      <c r="A60" s="58" t="s">
        <v>76</v>
      </c>
      <c r="B60" s="54">
        <f>SUM(B4:B57)</f>
        <v>5117.3300000000008</v>
      </c>
      <c r="C60" s="52"/>
      <c r="D60" s="54">
        <f>SUM(D4:D59)</f>
        <v>2603.4399999999996</v>
      </c>
      <c r="E60" s="52"/>
      <c r="F60" s="54">
        <f>SUM(F4:F57)</f>
        <v>2009.8300000000002</v>
      </c>
      <c r="G60" s="54">
        <f>SUM(G4:G57)</f>
        <v>584.09999999999991</v>
      </c>
      <c r="H60" s="53"/>
    </row>
    <row r="61" spans="1:8" ht="16.2" x14ac:dyDescent="0.45">
      <c r="B61" s="55" t="s">
        <v>77</v>
      </c>
      <c r="C61" s="56"/>
      <c r="D61" s="55" t="s">
        <v>60</v>
      </c>
      <c r="E61" s="56"/>
      <c r="F61" s="55" t="s">
        <v>61</v>
      </c>
      <c r="G61" s="55" t="s">
        <v>62</v>
      </c>
      <c r="H61" s="42"/>
    </row>
  </sheetData>
  <mergeCells count="10">
    <mergeCell ref="L30:M30"/>
    <mergeCell ref="A54:H54"/>
    <mergeCell ref="A56:H56"/>
    <mergeCell ref="A1:H1"/>
    <mergeCell ref="A3:H3"/>
    <mergeCell ref="A20:H20"/>
    <mergeCell ref="A46:H46"/>
    <mergeCell ref="A50:H50"/>
    <mergeCell ref="A51:H51"/>
    <mergeCell ref="A48:H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AD00-5DD9-4494-94BB-F43C1E223A2C}">
  <dimension ref="A1:S63"/>
  <sheetViews>
    <sheetView workbookViewId="0">
      <selection activeCell="A54" sqref="A54:XFD54"/>
    </sheetView>
  </sheetViews>
  <sheetFormatPr defaultRowHeight="14.4" x14ac:dyDescent="0.3"/>
  <cols>
    <col min="1" max="1" width="15.3320312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2" bestFit="1" customWidth="1"/>
    <col min="10" max="10" width="11.88671875" bestFit="1" customWidth="1"/>
    <col min="11" max="12" width="10.33203125" bestFit="1" customWidth="1"/>
    <col min="13" max="13" width="11.88671875" bestFit="1" customWidth="1"/>
    <col min="14" max="16" width="10.33203125" bestFit="1" customWidth="1"/>
    <col min="18" max="18" width="15.21875" bestFit="1" customWidth="1"/>
    <col min="19" max="19" width="10.33203125" bestFit="1" customWidth="1"/>
  </cols>
  <sheetData>
    <row r="1" spans="1:17" ht="18" x14ac:dyDescent="0.35">
      <c r="A1" s="171" t="s">
        <v>387</v>
      </c>
      <c r="B1" s="165"/>
      <c r="C1" s="165"/>
      <c r="D1" s="165"/>
      <c r="E1" s="165"/>
      <c r="F1" s="165"/>
      <c r="G1" s="165"/>
      <c r="H1" s="165"/>
    </row>
    <row r="3" spans="1:17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7" x14ac:dyDescent="0.3">
      <c r="A4" s="39" t="s">
        <v>357</v>
      </c>
      <c r="B4" s="44">
        <v>109.99</v>
      </c>
      <c r="C4" s="45" t="s">
        <v>28</v>
      </c>
      <c r="D4" s="44">
        <v>55</v>
      </c>
      <c r="E4" s="45"/>
      <c r="F4" s="44">
        <v>54.99</v>
      </c>
      <c r="G4" s="44"/>
      <c r="H4" s="46"/>
    </row>
    <row r="5" spans="1:17" x14ac:dyDescent="0.3">
      <c r="A5" s="39" t="s">
        <v>334</v>
      </c>
      <c r="B5" s="44">
        <v>14.9</v>
      </c>
      <c r="C5" s="45" t="s">
        <v>476</v>
      </c>
      <c r="D5" s="44">
        <v>14.9</v>
      </c>
      <c r="E5" s="45"/>
      <c r="F5" s="44"/>
      <c r="G5" s="44"/>
      <c r="H5" s="46"/>
    </row>
    <row r="6" spans="1:17" x14ac:dyDescent="0.3">
      <c r="A6" s="39" t="s">
        <v>211</v>
      </c>
      <c r="B6" s="44">
        <v>161.49</v>
      </c>
      <c r="C6" s="45" t="s">
        <v>337</v>
      </c>
      <c r="D6" s="44"/>
      <c r="E6" s="45"/>
      <c r="F6" s="44">
        <v>161.49</v>
      </c>
      <c r="G6" s="44"/>
      <c r="H6" s="46"/>
    </row>
    <row r="7" spans="1:17" x14ac:dyDescent="0.3">
      <c r="A7" s="39" t="s">
        <v>345</v>
      </c>
      <c r="B7" s="44">
        <v>165.87</v>
      </c>
      <c r="C7" s="45" t="s">
        <v>4</v>
      </c>
      <c r="D7" s="44">
        <v>165.87</v>
      </c>
      <c r="E7" s="45"/>
      <c r="F7" s="44"/>
      <c r="G7" s="44"/>
      <c r="H7" s="46"/>
    </row>
    <row r="8" spans="1:17" x14ac:dyDescent="0.3">
      <c r="A8" s="39" t="s">
        <v>443</v>
      </c>
      <c r="B8" s="44">
        <v>229.23</v>
      </c>
      <c r="C8" s="45" t="s">
        <v>216</v>
      </c>
      <c r="D8" s="44">
        <v>114.62</v>
      </c>
      <c r="E8" s="45"/>
      <c r="F8" s="44">
        <v>114.61</v>
      </c>
      <c r="G8" s="44"/>
      <c r="H8" s="46"/>
    </row>
    <row r="9" spans="1:17" x14ac:dyDescent="0.3">
      <c r="A9" s="39" t="s">
        <v>14</v>
      </c>
      <c r="B9" s="44">
        <v>7.7</v>
      </c>
      <c r="C9" s="45"/>
      <c r="D9" s="44">
        <v>7.7</v>
      </c>
      <c r="E9" s="45"/>
      <c r="F9" s="44"/>
      <c r="G9" s="44"/>
      <c r="H9" s="46"/>
    </row>
    <row r="10" spans="1:17" x14ac:dyDescent="0.3">
      <c r="A10" s="39" t="s">
        <v>480</v>
      </c>
      <c r="B10" s="44">
        <v>197</v>
      </c>
      <c r="C10" s="45"/>
      <c r="D10" s="44">
        <v>97</v>
      </c>
      <c r="E10" s="45"/>
      <c r="F10" s="44"/>
      <c r="G10" s="44">
        <v>100</v>
      </c>
      <c r="H10" s="46"/>
    </row>
    <row r="11" spans="1:17" x14ac:dyDescent="0.3">
      <c r="A11" s="39" t="s">
        <v>481</v>
      </c>
      <c r="B11" s="44">
        <v>227.7</v>
      </c>
      <c r="C11" s="45" t="s">
        <v>12</v>
      </c>
      <c r="D11" s="44">
        <v>227.7</v>
      </c>
      <c r="E11" s="45"/>
      <c r="F11" s="44"/>
      <c r="G11" s="44"/>
      <c r="H11" s="46"/>
    </row>
    <row r="12" spans="1:17" x14ac:dyDescent="0.3">
      <c r="A12" s="39" t="s">
        <v>364</v>
      </c>
      <c r="B12" s="44">
        <v>124.36</v>
      </c>
      <c r="C12" s="45" t="s">
        <v>12</v>
      </c>
      <c r="D12" s="44">
        <v>66.540000000000006</v>
      </c>
      <c r="E12" s="45"/>
      <c r="F12" s="44">
        <v>57.82</v>
      </c>
      <c r="G12" s="44"/>
      <c r="H12" s="46"/>
      <c r="Q12" t="s">
        <v>180</v>
      </c>
    </row>
    <row r="13" spans="1:17" x14ac:dyDescent="0.3">
      <c r="A13" s="39" t="s">
        <v>123</v>
      </c>
      <c r="B13" s="44">
        <v>301.39</v>
      </c>
      <c r="C13" s="45" t="s">
        <v>284</v>
      </c>
      <c r="D13" s="44">
        <v>121.23</v>
      </c>
      <c r="E13" s="45"/>
      <c r="F13" s="44">
        <v>180.16</v>
      </c>
      <c r="G13" s="44"/>
      <c r="H13" s="46"/>
    </row>
    <row r="14" spans="1:17" x14ac:dyDescent="0.3">
      <c r="A14" s="39" t="s">
        <v>274</v>
      </c>
      <c r="B14" s="44">
        <v>97.26</v>
      </c>
      <c r="C14" s="45"/>
      <c r="D14" s="44">
        <v>97.26</v>
      </c>
      <c r="E14" s="45"/>
      <c r="F14" s="44"/>
      <c r="G14" s="44"/>
      <c r="H14" s="46"/>
    </row>
    <row r="15" spans="1:17" x14ac:dyDescent="0.3">
      <c r="A15" s="39" t="s">
        <v>482</v>
      </c>
      <c r="B15" s="44">
        <v>8</v>
      </c>
      <c r="C15" s="45"/>
      <c r="D15" s="44">
        <v>8</v>
      </c>
      <c r="E15" s="45"/>
      <c r="F15" s="44"/>
      <c r="G15" s="44"/>
      <c r="H15" s="46"/>
    </row>
    <row r="16" spans="1:17" x14ac:dyDescent="0.3">
      <c r="A16" s="39" t="s">
        <v>487</v>
      </c>
      <c r="B16" s="44">
        <v>171.3</v>
      </c>
      <c r="C16" s="45" t="s">
        <v>284</v>
      </c>
      <c r="D16" s="44">
        <v>69.599999999999994</v>
      </c>
      <c r="E16" s="45"/>
      <c r="F16" s="44">
        <v>101.7</v>
      </c>
      <c r="G16" s="44"/>
      <c r="H16" s="46"/>
    </row>
    <row r="17" spans="1:17" x14ac:dyDescent="0.3">
      <c r="A17" s="39" t="s">
        <v>357</v>
      </c>
      <c r="B17" s="44">
        <v>62.25</v>
      </c>
      <c r="C17" s="45" t="s">
        <v>269</v>
      </c>
      <c r="D17" s="44"/>
      <c r="E17" s="45"/>
      <c r="F17" s="44">
        <v>62.25</v>
      </c>
      <c r="G17" s="44"/>
      <c r="H17" s="46"/>
    </row>
    <row r="18" spans="1:17" x14ac:dyDescent="0.3">
      <c r="A18" s="39" t="s">
        <v>483</v>
      </c>
      <c r="B18" s="44">
        <v>10</v>
      </c>
      <c r="C18" s="45"/>
      <c r="D18" s="44">
        <v>10</v>
      </c>
      <c r="E18" s="45"/>
      <c r="F18" s="44"/>
      <c r="G18" s="44"/>
      <c r="H18" s="46"/>
      <c r="Q18" t="s">
        <v>182</v>
      </c>
    </row>
    <row r="19" spans="1:17" x14ac:dyDescent="0.3">
      <c r="A19" s="39"/>
      <c r="B19" s="44"/>
      <c r="C19" s="45"/>
      <c r="D19" s="44"/>
      <c r="E19" s="45"/>
      <c r="F19" s="44"/>
      <c r="G19" s="44"/>
      <c r="H19" s="46"/>
      <c r="I19" s="93">
        <f>SUM(B4:B19)</f>
        <v>1888.44</v>
      </c>
      <c r="J19" s="127">
        <f>SUM(D4:D19)</f>
        <v>1055.4199999999998</v>
      </c>
      <c r="K19" s="127">
        <f>SUM(F4:F19)</f>
        <v>733.0200000000001</v>
      </c>
      <c r="L19" s="128">
        <v>100</v>
      </c>
      <c r="M19" s="127">
        <f>SUM(J19:L19)</f>
        <v>1888.44</v>
      </c>
      <c r="P19">
        <v>1888.44</v>
      </c>
    </row>
    <row r="20" spans="1:17" x14ac:dyDescent="0.3">
      <c r="A20" s="154" t="s">
        <v>13</v>
      </c>
      <c r="B20" s="155"/>
      <c r="C20" s="155"/>
      <c r="D20" s="155"/>
      <c r="E20" s="155"/>
      <c r="F20" s="155"/>
      <c r="G20" s="155"/>
      <c r="H20" s="156"/>
    </row>
    <row r="21" spans="1:17" x14ac:dyDescent="0.3">
      <c r="A21" s="39" t="s">
        <v>18</v>
      </c>
      <c r="B21" s="44">
        <v>269.89999999999998</v>
      </c>
      <c r="C21" s="49"/>
      <c r="D21" s="44">
        <v>269.89999999999998</v>
      </c>
      <c r="E21" s="45"/>
      <c r="F21" s="47"/>
      <c r="G21" s="44"/>
      <c r="H21" s="50"/>
    </row>
    <row r="22" spans="1:17" x14ac:dyDescent="0.3">
      <c r="A22" s="39" t="s">
        <v>447</v>
      </c>
      <c r="B22" s="44">
        <v>122.84</v>
      </c>
      <c r="C22" s="49" t="s">
        <v>75</v>
      </c>
      <c r="D22" s="44">
        <v>61.42</v>
      </c>
      <c r="E22" s="45"/>
      <c r="F22" s="47">
        <v>61.42</v>
      </c>
      <c r="G22" s="44"/>
      <c r="H22" s="50"/>
    </row>
    <row r="23" spans="1:17" x14ac:dyDescent="0.3">
      <c r="A23" s="39" t="s">
        <v>345</v>
      </c>
      <c r="B23" s="44">
        <v>25.38</v>
      </c>
      <c r="C23" s="49" t="s">
        <v>43</v>
      </c>
      <c r="D23" s="44">
        <v>25.38</v>
      </c>
      <c r="E23" s="45"/>
      <c r="F23" s="47"/>
      <c r="G23" s="44"/>
      <c r="H23" s="50"/>
    </row>
    <row r="24" spans="1:17" x14ac:dyDescent="0.3">
      <c r="A24" s="39" t="s">
        <v>450</v>
      </c>
      <c r="B24" s="44">
        <v>52.83</v>
      </c>
      <c r="C24" s="49" t="s">
        <v>75</v>
      </c>
      <c r="D24" s="44">
        <v>26.4</v>
      </c>
      <c r="E24" s="45"/>
      <c r="F24" s="47">
        <v>26.43</v>
      </c>
      <c r="G24" s="44"/>
      <c r="H24" s="50"/>
    </row>
    <row r="25" spans="1:17" x14ac:dyDescent="0.3">
      <c r="A25" s="39" t="s">
        <v>345</v>
      </c>
      <c r="B25" s="44">
        <v>25.66</v>
      </c>
      <c r="C25" s="49" t="s">
        <v>40</v>
      </c>
      <c r="D25" s="44">
        <v>25.66</v>
      </c>
      <c r="E25" s="45"/>
      <c r="F25" s="47"/>
      <c r="G25" s="44"/>
      <c r="H25" s="50"/>
      <c r="J25">
        <v>1640.47</v>
      </c>
    </row>
    <row r="26" spans="1:17" x14ac:dyDescent="0.3">
      <c r="A26" s="39" t="s">
        <v>345</v>
      </c>
      <c r="B26" s="44">
        <v>31.58</v>
      </c>
      <c r="C26" s="49" t="s">
        <v>51</v>
      </c>
      <c r="D26" s="44">
        <v>31.58</v>
      </c>
      <c r="E26" s="45"/>
      <c r="F26" s="47"/>
      <c r="G26" s="44"/>
      <c r="H26" s="50"/>
      <c r="J26">
        <v>4.9000000000000004</v>
      </c>
    </row>
    <row r="27" spans="1:17" x14ac:dyDescent="0.3">
      <c r="A27" s="39" t="s">
        <v>446</v>
      </c>
      <c r="B27" s="44">
        <v>100.54</v>
      </c>
      <c r="C27" s="49" t="s">
        <v>75</v>
      </c>
      <c r="D27" s="44">
        <v>100.54</v>
      </c>
      <c r="E27" s="45"/>
      <c r="F27" s="47"/>
      <c r="G27" s="44"/>
      <c r="H27" s="50"/>
      <c r="J27">
        <v>269.89999999999998</v>
      </c>
    </row>
    <row r="28" spans="1:17" x14ac:dyDescent="0.3">
      <c r="A28" s="39" t="s">
        <v>446</v>
      </c>
      <c r="B28" s="44">
        <v>68.47</v>
      </c>
      <c r="C28" s="49" t="s">
        <v>16</v>
      </c>
      <c r="D28" s="44">
        <v>68.47</v>
      </c>
      <c r="E28" s="45"/>
      <c r="F28" s="47"/>
      <c r="G28" s="44"/>
      <c r="H28" s="50"/>
      <c r="P28">
        <v>733.02</v>
      </c>
    </row>
    <row r="29" spans="1:17" x14ac:dyDescent="0.3">
      <c r="A29" s="39" t="s">
        <v>445</v>
      </c>
      <c r="B29" s="44">
        <v>35.97</v>
      </c>
      <c r="C29" s="49" t="s">
        <v>289</v>
      </c>
      <c r="D29" s="44">
        <v>35.97</v>
      </c>
      <c r="E29" s="45"/>
      <c r="F29" s="47"/>
      <c r="G29" s="44"/>
      <c r="H29" s="50"/>
      <c r="P29">
        <v>66</v>
      </c>
    </row>
    <row r="30" spans="1:17" x14ac:dyDescent="0.3">
      <c r="A30" s="39" t="s">
        <v>211</v>
      </c>
      <c r="B30" s="44">
        <v>100</v>
      </c>
      <c r="C30" s="49" t="s">
        <v>417</v>
      </c>
      <c r="D30" s="44"/>
      <c r="E30" s="45"/>
      <c r="F30" s="47">
        <v>100</v>
      </c>
      <c r="G30" s="44"/>
      <c r="H30" s="50"/>
      <c r="J30">
        <f>SUM(J25:J29)</f>
        <v>1915.27</v>
      </c>
      <c r="P30">
        <v>113</v>
      </c>
    </row>
    <row r="31" spans="1:17" x14ac:dyDescent="0.3">
      <c r="A31" s="39" t="s">
        <v>448</v>
      </c>
      <c r="B31" s="44">
        <v>185.93</v>
      </c>
      <c r="C31" s="49" t="s">
        <v>40</v>
      </c>
      <c r="D31" s="44">
        <v>55.93</v>
      </c>
      <c r="E31" s="45"/>
      <c r="F31" s="47">
        <v>130</v>
      </c>
      <c r="G31" s="44"/>
      <c r="H31" s="50"/>
      <c r="J31" s="41">
        <f>J30-I50</f>
        <v>-660.84999999999991</v>
      </c>
      <c r="P31">
        <v>130</v>
      </c>
    </row>
    <row r="32" spans="1:17" x14ac:dyDescent="0.3">
      <c r="A32" s="39" t="s">
        <v>211</v>
      </c>
      <c r="B32" s="44">
        <v>228.5</v>
      </c>
      <c r="C32" s="49" t="s">
        <v>151</v>
      </c>
      <c r="D32" s="44">
        <v>114.25</v>
      </c>
      <c r="E32" s="45"/>
      <c r="F32" s="47">
        <v>114.25</v>
      </c>
      <c r="G32" s="44"/>
      <c r="H32" s="50"/>
      <c r="P32">
        <v>750</v>
      </c>
    </row>
    <row r="33" spans="1:19" x14ac:dyDescent="0.3">
      <c r="A33" s="39" t="s">
        <v>123</v>
      </c>
      <c r="B33" s="44">
        <v>146.63999999999999</v>
      </c>
      <c r="C33" s="49" t="s">
        <v>40</v>
      </c>
      <c r="D33" s="44">
        <v>73.319999999999993</v>
      </c>
      <c r="E33" s="45"/>
      <c r="F33" s="47">
        <v>73.319999999999993</v>
      </c>
      <c r="G33" s="44"/>
      <c r="H33" s="50"/>
      <c r="P33">
        <v>188.66</v>
      </c>
    </row>
    <row r="34" spans="1:19" x14ac:dyDescent="0.3">
      <c r="A34" s="39" t="s">
        <v>446</v>
      </c>
      <c r="B34" s="44">
        <v>64.900000000000006</v>
      </c>
      <c r="C34" s="49" t="s">
        <v>16</v>
      </c>
      <c r="D34" s="44">
        <v>64.900000000000006</v>
      </c>
      <c r="E34" s="45"/>
      <c r="F34" s="47"/>
      <c r="G34" s="44"/>
      <c r="H34" s="50"/>
      <c r="P34">
        <f>SUM(P28:P33)</f>
        <v>1980.68</v>
      </c>
    </row>
    <row r="35" spans="1:19" x14ac:dyDescent="0.3">
      <c r="A35" s="39" t="s">
        <v>32</v>
      </c>
      <c r="B35" s="44">
        <v>59.96</v>
      </c>
      <c r="C35" s="49" t="s">
        <v>40</v>
      </c>
      <c r="D35" s="44">
        <v>29</v>
      </c>
      <c r="E35" s="45"/>
      <c r="F35" s="47">
        <v>29.96</v>
      </c>
      <c r="G35" s="44"/>
      <c r="H35" s="50"/>
    </row>
    <row r="36" spans="1:19" x14ac:dyDescent="0.3">
      <c r="A36" s="39" t="s">
        <v>32</v>
      </c>
      <c r="B36" s="44">
        <v>293.10000000000002</v>
      </c>
      <c r="C36" s="49" t="s">
        <v>51</v>
      </c>
      <c r="D36" s="44">
        <v>146.55000000000001</v>
      </c>
      <c r="E36" s="45"/>
      <c r="F36" s="47">
        <v>146.55000000000001</v>
      </c>
      <c r="G36" s="44"/>
      <c r="H36" s="50"/>
    </row>
    <row r="37" spans="1:19" x14ac:dyDescent="0.3">
      <c r="A37" s="39" t="s">
        <v>482</v>
      </c>
      <c r="B37" s="44">
        <v>29.99</v>
      </c>
      <c r="C37" s="49"/>
      <c r="D37" s="44">
        <v>29.99</v>
      </c>
      <c r="E37" s="45"/>
      <c r="F37" s="47"/>
      <c r="G37" s="44"/>
      <c r="H37" s="50"/>
      <c r="M37" s="41">
        <f>SUM(I19,I50)</f>
        <v>4464.5599999999995</v>
      </c>
    </row>
    <row r="38" spans="1:19" x14ac:dyDescent="0.3">
      <c r="A38" s="39" t="s">
        <v>484</v>
      </c>
      <c r="B38" s="44">
        <v>14</v>
      </c>
      <c r="C38" s="49"/>
      <c r="D38" s="44">
        <v>14</v>
      </c>
      <c r="E38" s="45"/>
      <c r="F38" s="47"/>
      <c r="G38" s="44"/>
      <c r="H38" s="50"/>
    </row>
    <row r="39" spans="1:19" x14ac:dyDescent="0.3">
      <c r="A39" s="39" t="s">
        <v>344</v>
      </c>
      <c r="B39" s="44">
        <v>21.9</v>
      </c>
      <c r="C39" s="49"/>
      <c r="D39" s="44">
        <v>21.9</v>
      </c>
      <c r="E39" s="45"/>
      <c r="F39" s="47"/>
      <c r="G39" s="44"/>
      <c r="H39" s="50"/>
    </row>
    <row r="40" spans="1:19" x14ac:dyDescent="0.3">
      <c r="A40" s="39" t="s">
        <v>484</v>
      </c>
      <c r="B40" s="44">
        <v>7</v>
      </c>
      <c r="C40" s="49"/>
      <c r="D40" s="44">
        <v>7</v>
      </c>
      <c r="E40" s="45"/>
      <c r="F40" s="47"/>
      <c r="G40" s="44"/>
      <c r="H40" s="50"/>
      <c r="R40" s="175" t="s">
        <v>62</v>
      </c>
      <c r="S40" s="175"/>
    </row>
    <row r="41" spans="1:19" x14ac:dyDescent="0.3">
      <c r="A41" s="39" t="s">
        <v>484</v>
      </c>
      <c r="B41" s="44">
        <v>7</v>
      </c>
      <c r="C41" s="49"/>
      <c r="D41" s="44">
        <v>7</v>
      </c>
      <c r="E41" s="45"/>
      <c r="F41" s="47"/>
      <c r="G41" s="44"/>
      <c r="H41" s="50"/>
      <c r="R41" s="40"/>
      <c r="S41" s="40"/>
    </row>
    <row r="42" spans="1:19" x14ac:dyDescent="0.3">
      <c r="A42" s="39" t="s">
        <v>485</v>
      </c>
      <c r="B42" s="44">
        <v>265.64999999999998</v>
      </c>
      <c r="C42" s="49" t="s">
        <v>135</v>
      </c>
      <c r="D42" s="44">
        <v>265.64999999999998</v>
      </c>
      <c r="E42" s="45"/>
      <c r="F42" s="47"/>
      <c r="G42" s="44"/>
      <c r="H42" s="50"/>
      <c r="R42" s="40" t="s">
        <v>490</v>
      </c>
      <c r="S42" s="66">
        <v>30</v>
      </c>
    </row>
    <row r="43" spans="1:19" x14ac:dyDescent="0.3">
      <c r="A43" s="39" t="s">
        <v>484</v>
      </c>
      <c r="B43" s="44">
        <v>14</v>
      </c>
      <c r="C43" s="49"/>
      <c r="D43" s="44">
        <v>14</v>
      </c>
      <c r="E43" s="45"/>
      <c r="F43" s="47"/>
      <c r="G43" s="44"/>
      <c r="H43" s="50"/>
      <c r="R43" s="40" t="s">
        <v>491</v>
      </c>
      <c r="S43" s="66">
        <v>97</v>
      </c>
    </row>
    <row r="44" spans="1:19" x14ac:dyDescent="0.3">
      <c r="A44" s="39" t="s">
        <v>484</v>
      </c>
      <c r="B44" s="44">
        <v>14</v>
      </c>
      <c r="C44" s="49"/>
      <c r="D44" s="44">
        <v>14</v>
      </c>
      <c r="E44" s="45"/>
      <c r="F44" s="47"/>
      <c r="G44" s="44"/>
      <c r="H44" s="50"/>
      <c r="R44" s="40" t="s">
        <v>492</v>
      </c>
      <c r="S44" s="66">
        <v>67.650000000000006</v>
      </c>
    </row>
    <row r="45" spans="1:19" x14ac:dyDescent="0.3">
      <c r="A45" s="39" t="s">
        <v>484</v>
      </c>
      <c r="B45" s="44">
        <v>21</v>
      </c>
      <c r="C45" s="49"/>
      <c r="D45" s="44">
        <v>21</v>
      </c>
      <c r="E45" s="45"/>
      <c r="F45" s="47"/>
      <c r="G45" s="44"/>
      <c r="H45" s="50"/>
      <c r="R45" s="40" t="s">
        <v>25</v>
      </c>
      <c r="S45" s="66">
        <v>123.33</v>
      </c>
    </row>
    <row r="46" spans="1:19" x14ac:dyDescent="0.3">
      <c r="A46" s="39" t="s">
        <v>484</v>
      </c>
      <c r="B46" s="44">
        <v>14</v>
      </c>
      <c r="C46" s="49"/>
      <c r="D46" s="44">
        <v>14</v>
      </c>
      <c r="E46" s="45"/>
      <c r="F46" s="47"/>
      <c r="G46" s="44"/>
      <c r="H46" s="50"/>
      <c r="R46" s="40"/>
      <c r="S46" s="66">
        <f>SUM(S42:S45)</f>
        <v>317.98</v>
      </c>
    </row>
    <row r="47" spans="1:19" x14ac:dyDescent="0.3">
      <c r="A47" s="39" t="s">
        <v>486</v>
      </c>
      <c r="B47" s="44">
        <v>202.91</v>
      </c>
      <c r="C47" s="49"/>
      <c r="D47" s="44">
        <v>67.62</v>
      </c>
      <c r="E47" s="45"/>
      <c r="F47" s="47">
        <v>67.64</v>
      </c>
      <c r="G47" s="44">
        <v>67.650000000000006</v>
      </c>
      <c r="H47" s="50"/>
    </row>
    <row r="48" spans="1:19" x14ac:dyDescent="0.3">
      <c r="A48" s="39" t="s">
        <v>345</v>
      </c>
      <c r="B48" s="44">
        <v>57.93</v>
      </c>
      <c r="C48" s="49" t="s">
        <v>284</v>
      </c>
      <c r="D48" s="44">
        <v>57.93</v>
      </c>
      <c r="E48" s="45"/>
      <c r="F48" s="47"/>
      <c r="G48" s="44"/>
      <c r="H48" s="50"/>
    </row>
    <row r="49" spans="1:18" x14ac:dyDescent="0.3">
      <c r="A49" s="39" t="s">
        <v>123</v>
      </c>
      <c r="B49" s="44">
        <v>89.64</v>
      </c>
      <c r="C49" s="49" t="s">
        <v>40</v>
      </c>
      <c r="D49" s="44">
        <v>89.64</v>
      </c>
      <c r="E49" s="45"/>
      <c r="F49" s="47"/>
      <c r="G49" s="44"/>
      <c r="H49" s="50"/>
    </row>
    <row r="50" spans="1:18" x14ac:dyDescent="0.3">
      <c r="A50" s="39" t="s">
        <v>344</v>
      </c>
      <c r="B50" s="44">
        <v>4.9000000000000004</v>
      </c>
      <c r="C50" s="49"/>
      <c r="D50" s="44">
        <v>4.9000000000000004</v>
      </c>
      <c r="E50" s="45"/>
      <c r="F50" s="44"/>
      <c r="G50" s="44"/>
      <c r="H50" s="50"/>
      <c r="I50" s="93">
        <f>SUM(B21:B50)</f>
        <v>2576.12</v>
      </c>
      <c r="J50" s="127">
        <f>SUM(D21:D50)</f>
        <v>1757.9</v>
      </c>
      <c r="K50" s="127">
        <f>SUM(F21:F50)</f>
        <v>749.57</v>
      </c>
      <c r="L50" s="127">
        <f>SUM(G21:G50)</f>
        <v>67.650000000000006</v>
      </c>
      <c r="M50" s="127">
        <f>SUM(J50:L50)</f>
        <v>2575.1200000000003</v>
      </c>
      <c r="P50" s="41">
        <f>M50-I50</f>
        <v>-0.99999999999954525</v>
      </c>
    </row>
    <row r="51" spans="1:18" x14ac:dyDescent="0.3">
      <c r="A51" s="168" t="s">
        <v>411</v>
      </c>
      <c r="B51" s="169"/>
      <c r="C51" s="169"/>
      <c r="D51" s="169"/>
      <c r="E51" s="169"/>
      <c r="F51" s="169"/>
      <c r="G51" s="169"/>
      <c r="H51" s="170"/>
      <c r="I51" s="151"/>
    </row>
    <row r="52" spans="1:18" x14ac:dyDescent="0.3">
      <c r="A52" s="39" t="s">
        <v>411</v>
      </c>
      <c r="B52" s="44"/>
      <c r="C52" s="49"/>
      <c r="D52" s="44">
        <v>80</v>
      </c>
      <c r="E52" s="45"/>
      <c r="F52" s="44"/>
      <c r="G52" s="44"/>
      <c r="H52" s="50"/>
      <c r="I52" s="151"/>
      <c r="J52" s="41"/>
      <c r="K52" s="41"/>
      <c r="L52" s="41"/>
      <c r="M52" s="41"/>
    </row>
    <row r="53" spans="1:18" x14ac:dyDescent="0.3">
      <c r="A53" s="154" t="s">
        <v>19</v>
      </c>
      <c r="B53" s="155"/>
      <c r="C53" s="155"/>
      <c r="D53" s="155"/>
      <c r="E53" s="155"/>
      <c r="F53" s="155"/>
      <c r="G53" s="155"/>
      <c r="H53" s="156"/>
    </row>
    <row r="54" spans="1:18" x14ac:dyDescent="0.3">
      <c r="A54" s="40" t="s">
        <v>493</v>
      </c>
      <c r="B54" s="44">
        <v>188.66</v>
      </c>
      <c r="C54" s="45" t="s">
        <v>4</v>
      </c>
      <c r="D54" s="44"/>
      <c r="E54" s="45"/>
      <c r="F54" s="44">
        <v>188.66</v>
      </c>
      <c r="G54" s="44"/>
      <c r="H54" s="48"/>
      <c r="M54" s="41"/>
    </row>
    <row r="55" spans="1:18" x14ac:dyDescent="0.3">
      <c r="A55" s="154" t="s">
        <v>25</v>
      </c>
      <c r="B55" s="155"/>
      <c r="C55" s="155"/>
      <c r="D55" s="155"/>
      <c r="E55" s="155"/>
      <c r="F55" s="155"/>
      <c r="G55" s="155"/>
      <c r="H55" s="156"/>
      <c r="L55">
        <v>188.66</v>
      </c>
      <c r="M55">
        <v>144</v>
      </c>
      <c r="N55" s="153" t="s">
        <v>4</v>
      </c>
    </row>
    <row r="56" spans="1:18" x14ac:dyDescent="0.3">
      <c r="A56" s="88"/>
      <c r="B56" s="89"/>
      <c r="C56" s="89"/>
      <c r="D56" s="89"/>
      <c r="E56" s="89"/>
      <c r="F56" s="89"/>
      <c r="G56" s="89"/>
      <c r="H56" s="90"/>
      <c r="M56">
        <v>44.66</v>
      </c>
      <c r="N56" t="s">
        <v>151</v>
      </c>
      <c r="R56">
        <v>102.11</v>
      </c>
    </row>
    <row r="57" spans="1:18" x14ac:dyDescent="0.3">
      <c r="A57" s="39" t="s">
        <v>455</v>
      </c>
      <c r="B57" s="44">
        <v>90</v>
      </c>
      <c r="C57" s="49" t="s">
        <v>456</v>
      </c>
      <c r="D57" s="44">
        <v>90</v>
      </c>
      <c r="E57" s="45"/>
      <c r="F57" s="47"/>
      <c r="G57" s="44"/>
      <c r="H57" s="50"/>
    </row>
    <row r="58" spans="1:18" x14ac:dyDescent="0.3">
      <c r="A58" s="168" t="s">
        <v>347</v>
      </c>
      <c r="B58" s="169"/>
      <c r="C58" s="169"/>
      <c r="D58" s="169"/>
      <c r="E58" s="169"/>
      <c r="F58" s="169"/>
      <c r="G58" s="169"/>
      <c r="H58" s="170"/>
    </row>
    <row r="59" spans="1:18" x14ac:dyDescent="0.3">
      <c r="A59" s="39" t="s">
        <v>348</v>
      </c>
      <c r="B59" s="44">
        <v>465</v>
      </c>
      <c r="C59" s="49" t="s">
        <v>28</v>
      </c>
      <c r="D59" s="44">
        <v>155</v>
      </c>
      <c r="E59" s="45"/>
      <c r="F59" s="44">
        <v>155</v>
      </c>
      <c r="G59" s="44">
        <v>155</v>
      </c>
      <c r="H59" s="50"/>
    </row>
    <row r="60" spans="1:18" x14ac:dyDescent="0.3">
      <c r="A60" s="154" t="s">
        <v>295</v>
      </c>
      <c r="B60" s="155"/>
      <c r="C60" s="155"/>
      <c r="D60" s="155"/>
      <c r="E60" s="155"/>
      <c r="F60" s="155"/>
      <c r="G60" s="155"/>
      <c r="H60" s="156"/>
    </row>
    <row r="61" spans="1:18" x14ac:dyDescent="0.3">
      <c r="A61" s="40"/>
      <c r="B61" s="44">
        <v>867.55</v>
      </c>
      <c r="C61" s="45"/>
      <c r="D61" s="44">
        <v>289.2</v>
      </c>
      <c r="E61" s="45"/>
      <c r="F61" s="44">
        <v>289.2</v>
      </c>
      <c r="G61" s="44">
        <v>289.2</v>
      </c>
      <c r="H61" s="48"/>
    </row>
    <row r="62" spans="1:18" x14ac:dyDescent="0.3">
      <c r="A62" s="58" t="s">
        <v>76</v>
      </c>
      <c r="B62" s="54">
        <f>SUM(B4:B61)</f>
        <v>6075.7699999999995</v>
      </c>
      <c r="C62" s="52"/>
      <c r="D62" s="54">
        <f>SUM(D4:D61)</f>
        <v>3427.5199999999995</v>
      </c>
      <c r="E62" s="52"/>
      <c r="F62" s="54">
        <f>SUM(F4:F61)</f>
        <v>2115.4499999999998</v>
      </c>
      <c r="G62" s="54">
        <f>SUM(G4:G61)</f>
        <v>611.84999999999991</v>
      </c>
      <c r="H62" s="53"/>
    </row>
    <row r="63" spans="1:18" ht="16.2" x14ac:dyDescent="0.45">
      <c r="B63" s="55" t="s">
        <v>77</v>
      </c>
      <c r="C63" s="56"/>
      <c r="D63" s="55" t="s">
        <v>60</v>
      </c>
      <c r="E63" s="56"/>
      <c r="F63" s="55" t="s">
        <v>61</v>
      </c>
      <c r="G63" s="55" t="s">
        <v>62</v>
      </c>
      <c r="H63" s="42"/>
    </row>
  </sheetData>
  <mergeCells count="9">
    <mergeCell ref="R40:S40"/>
    <mergeCell ref="A58:H58"/>
    <mergeCell ref="A60:H60"/>
    <mergeCell ref="A1:H1"/>
    <mergeCell ref="A3:H3"/>
    <mergeCell ref="A20:H20"/>
    <mergeCell ref="A53:H53"/>
    <mergeCell ref="A55:H55"/>
    <mergeCell ref="A51:H5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27A5-B385-4B97-ADE4-0A2DF0EE3678}">
  <dimension ref="A1:R57"/>
  <sheetViews>
    <sheetView tabSelected="1" topLeftCell="A24" workbookViewId="0">
      <selection activeCell="R46" sqref="R46"/>
    </sheetView>
  </sheetViews>
  <sheetFormatPr defaultRowHeight="14.4" x14ac:dyDescent="0.3"/>
  <cols>
    <col min="1" max="1" width="15.3320312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2" bestFit="1" customWidth="1"/>
    <col min="10" max="10" width="14.77734375" bestFit="1" customWidth="1"/>
    <col min="11" max="11" width="10.33203125" bestFit="1" customWidth="1"/>
    <col min="12" max="12" width="11.88671875" bestFit="1" customWidth="1"/>
    <col min="13" max="13" width="11.88671875" style="148" bestFit="1" customWidth="1"/>
    <col min="15" max="15" width="10.33203125" bestFit="1" customWidth="1"/>
    <col min="17" max="17" width="11.88671875" bestFit="1" customWidth="1"/>
  </cols>
  <sheetData>
    <row r="1" spans="1:17" ht="18" x14ac:dyDescent="0.35">
      <c r="A1" s="171" t="s">
        <v>388</v>
      </c>
      <c r="B1" s="165"/>
      <c r="C1" s="165"/>
      <c r="D1" s="165"/>
      <c r="E1" s="165"/>
      <c r="F1" s="165"/>
      <c r="G1" s="165"/>
      <c r="H1" s="165"/>
    </row>
    <row r="3" spans="1:17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7" x14ac:dyDescent="0.3">
      <c r="A4" s="39" t="s">
        <v>334</v>
      </c>
      <c r="B4" s="44">
        <v>14.9</v>
      </c>
      <c r="C4" s="45" t="s">
        <v>477</v>
      </c>
      <c r="D4" s="44">
        <v>14.9</v>
      </c>
      <c r="E4" s="45"/>
      <c r="F4" s="44"/>
      <c r="G4" s="44"/>
      <c r="H4" s="46"/>
    </row>
    <row r="5" spans="1:17" x14ac:dyDescent="0.3">
      <c r="A5" s="39" t="s">
        <v>211</v>
      </c>
      <c r="B5" s="44">
        <v>161.49</v>
      </c>
      <c r="C5" s="45" t="s">
        <v>356</v>
      </c>
      <c r="D5" s="44"/>
      <c r="E5" s="45"/>
      <c r="F5" s="44">
        <v>161.49</v>
      </c>
      <c r="G5" s="44"/>
      <c r="H5" s="46"/>
    </row>
    <row r="6" spans="1:17" x14ac:dyDescent="0.3">
      <c r="A6" s="39" t="s">
        <v>345</v>
      </c>
      <c r="B6" s="44">
        <v>165.87</v>
      </c>
      <c r="C6" s="45" t="s">
        <v>5</v>
      </c>
      <c r="D6" s="44">
        <v>165.87</v>
      </c>
      <c r="E6" s="45"/>
      <c r="F6" s="44"/>
      <c r="G6" s="44"/>
      <c r="H6" s="46"/>
      <c r="L6" s="179">
        <v>1443.64</v>
      </c>
    </row>
    <row r="7" spans="1:17" x14ac:dyDescent="0.3">
      <c r="A7" s="39" t="s">
        <v>488</v>
      </c>
      <c r="B7" s="44">
        <v>227.7</v>
      </c>
      <c r="C7" s="45" t="s">
        <v>40</v>
      </c>
      <c r="D7" s="44">
        <v>227.7</v>
      </c>
      <c r="E7" s="45"/>
      <c r="F7" s="44"/>
      <c r="G7" s="44"/>
      <c r="H7" s="46"/>
    </row>
    <row r="8" spans="1:17" x14ac:dyDescent="0.3">
      <c r="A8" s="39" t="s">
        <v>364</v>
      </c>
      <c r="B8" s="44">
        <v>124.36</v>
      </c>
      <c r="C8" s="45" t="s">
        <v>40</v>
      </c>
      <c r="D8" s="44">
        <v>66.540000000000006</v>
      </c>
      <c r="E8" s="45"/>
      <c r="F8" s="44">
        <v>57.82</v>
      </c>
      <c r="G8" s="44"/>
      <c r="H8" s="46"/>
    </row>
    <row r="9" spans="1:17" x14ac:dyDescent="0.3">
      <c r="A9" s="39" t="s">
        <v>443</v>
      </c>
      <c r="B9" s="44">
        <v>229.23</v>
      </c>
      <c r="C9" s="45" t="s">
        <v>269</v>
      </c>
      <c r="D9" s="44">
        <v>114.62</v>
      </c>
      <c r="E9" s="45"/>
      <c r="F9" s="44">
        <v>114.61</v>
      </c>
      <c r="G9" s="44"/>
      <c r="H9" s="46"/>
      <c r="Q9" t="s">
        <v>180</v>
      </c>
    </row>
    <row r="10" spans="1:17" x14ac:dyDescent="0.3">
      <c r="A10" s="39" t="s">
        <v>123</v>
      </c>
      <c r="B10" s="44">
        <v>301.38</v>
      </c>
      <c r="C10" s="45" t="s">
        <v>43</v>
      </c>
      <c r="D10" s="44">
        <v>121.22</v>
      </c>
      <c r="E10" s="45"/>
      <c r="F10" s="44">
        <v>180.16</v>
      </c>
      <c r="G10" s="44"/>
      <c r="H10" s="46"/>
    </row>
    <row r="11" spans="1:17" x14ac:dyDescent="0.3">
      <c r="A11" s="39" t="s">
        <v>489</v>
      </c>
      <c r="B11" s="44">
        <v>171.3</v>
      </c>
      <c r="C11" s="45" t="s">
        <v>43</v>
      </c>
      <c r="D11" s="44">
        <v>69.599999999999994</v>
      </c>
      <c r="E11" s="45"/>
      <c r="F11" s="44">
        <v>101.7</v>
      </c>
      <c r="G11" s="44"/>
      <c r="H11" s="46"/>
    </row>
    <row r="12" spans="1:17" x14ac:dyDescent="0.3">
      <c r="A12" s="39" t="s">
        <v>357</v>
      </c>
      <c r="B12" s="44">
        <v>39.71</v>
      </c>
      <c r="C12" s="45"/>
      <c r="D12" s="44">
        <v>39.71</v>
      </c>
      <c r="E12" s="45"/>
      <c r="F12" s="44"/>
      <c r="G12" s="44"/>
      <c r="H12" s="46"/>
    </row>
    <row r="13" spans="1:17" x14ac:dyDescent="0.3">
      <c r="A13" s="39" t="s">
        <v>14</v>
      </c>
      <c r="B13" s="44">
        <v>7.7</v>
      </c>
      <c r="C13" s="45"/>
      <c r="D13" s="44">
        <v>7.7</v>
      </c>
      <c r="E13" s="45"/>
      <c r="F13" s="44"/>
      <c r="G13" s="44"/>
      <c r="H13" s="46"/>
      <c r="Q13" t="s">
        <v>181</v>
      </c>
    </row>
    <row r="14" spans="1:17" x14ac:dyDescent="0.3">
      <c r="A14" s="39"/>
      <c r="B14" s="44"/>
      <c r="C14" s="45"/>
      <c r="D14" s="44"/>
      <c r="E14" s="45"/>
      <c r="F14" s="44"/>
      <c r="G14" s="44"/>
      <c r="H14" s="46"/>
      <c r="I14" s="93">
        <f>SUM(B4:B14)</f>
        <v>1443.64</v>
      </c>
      <c r="J14" s="127">
        <f>SUM(D4:D14)</f>
        <v>827.86000000000024</v>
      </c>
      <c r="K14" s="127">
        <f>SUM(F4:F14)</f>
        <v>615.78000000000009</v>
      </c>
      <c r="L14" s="128"/>
      <c r="M14" s="180">
        <f>SUM(J14:L14)</f>
        <v>1443.6400000000003</v>
      </c>
      <c r="Q14" t="s">
        <v>182</v>
      </c>
    </row>
    <row r="15" spans="1:17" x14ac:dyDescent="0.3">
      <c r="A15" s="154" t="s">
        <v>13</v>
      </c>
      <c r="B15" s="155"/>
      <c r="C15" s="155"/>
      <c r="D15" s="155"/>
      <c r="E15" s="155"/>
      <c r="F15" s="155"/>
      <c r="G15" s="155"/>
      <c r="H15" s="156"/>
    </row>
    <row r="16" spans="1:17" x14ac:dyDescent="0.3">
      <c r="A16" s="39" t="s">
        <v>18</v>
      </c>
      <c r="B16" s="44">
        <v>269.89999999999998</v>
      </c>
      <c r="C16" s="49"/>
      <c r="D16" s="44">
        <v>269.89999999999998</v>
      </c>
      <c r="E16" s="45"/>
      <c r="F16" s="47"/>
      <c r="G16" s="44"/>
      <c r="H16" s="50"/>
    </row>
    <row r="17" spans="1:17" x14ac:dyDescent="0.3">
      <c r="A17" s="39" t="s">
        <v>447</v>
      </c>
      <c r="B17" s="44">
        <v>122.84</v>
      </c>
      <c r="C17" s="49" t="s">
        <v>151</v>
      </c>
      <c r="D17" s="44">
        <v>61.4</v>
      </c>
      <c r="E17" s="45"/>
      <c r="F17" s="47">
        <v>61.44</v>
      </c>
      <c r="G17" s="44"/>
      <c r="H17" s="50"/>
      <c r="L17" s="41">
        <f>SUM(K14,K46,B7)</f>
        <v>1668.16</v>
      </c>
    </row>
    <row r="18" spans="1:17" x14ac:dyDescent="0.3">
      <c r="A18" s="39" t="s">
        <v>344</v>
      </c>
      <c r="B18" s="44">
        <v>4.9000000000000004</v>
      </c>
      <c r="C18" s="49"/>
      <c r="D18" s="44">
        <v>4.9000000000000004</v>
      </c>
      <c r="E18" s="45"/>
      <c r="F18" s="47"/>
      <c r="G18" s="44"/>
      <c r="H18" s="50"/>
      <c r="L18">
        <v>188.66</v>
      </c>
    </row>
    <row r="19" spans="1:17" x14ac:dyDescent="0.3">
      <c r="A19" s="39" t="s">
        <v>345</v>
      </c>
      <c r="B19" s="44">
        <v>25.38</v>
      </c>
      <c r="C19" s="49" t="s">
        <v>44</v>
      </c>
      <c r="D19" s="44">
        <v>25.38</v>
      </c>
      <c r="E19" s="45"/>
      <c r="F19" s="47"/>
      <c r="G19" s="44"/>
      <c r="H19" s="50"/>
      <c r="L19" s="41">
        <f>SUM(L17:L18)</f>
        <v>1856.8200000000002</v>
      </c>
    </row>
    <row r="20" spans="1:17" x14ac:dyDescent="0.3">
      <c r="A20" s="39" t="s">
        <v>446</v>
      </c>
      <c r="B20" s="44">
        <v>100.54</v>
      </c>
      <c r="C20" s="49" t="s">
        <v>151</v>
      </c>
      <c r="D20" s="44">
        <v>100.54</v>
      </c>
      <c r="E20" s="45"/>
      <c r="F20" s="47"/>
      <c r="G20" s="44"/>
      <c r="H20" s="50"/>
    </row>
    <row r="21" spans="1:17" x14ac:dyDescent="0.3">
      <c r="A21" s="39" t="s">
        <v>446</v>
      </c>
      <c r="B21" s="44">
        <v>68.47</v>
      </c>
      <c r="C21" s="49" t="s">
        <v>4</v>
      </c>
      <c r="D21" s="44">
        <v>68.47</v>
      </c>
      <c r="E21" s="45"/>
      <c r="F21" s="47"/>
      <c r="G21" s="44"/>
      <c r="H21" s="50"/>
    </row>
    <row r="22" spans="1:17" x14ac:dyDescent="0.3">
      <c r="A22" s="39" t="s">
        <v>445</v>
      </c>
      <c r="B22" s="44">
        <v>35.97</v>
      </c>
      <c r="C22" s="49" t="s">
        <v>412</v>
      </c>
      <c r="D22" s="44">
        <v>35.97</v>
      </c>
      <c r="E22" s="45"/>
      <c r="F22" s="47"/>
      <c r="G22" s="44"/>
      <c r="H22" s="50"/>
    </row>
    <row r="23" spans="1:17" x14ac:dyDescent="0.3">
      <c r="A23" s="39" t="s">
        <v>448</v>
      </c>
      <c r="B23" s="44">
        <v>185.93</v>
      </c>
      <c r="C23" s="49" t="s">
        <v>51</v>
      </c>
      <c r="D23" s="44">
        <v>55.93</v>
      </c>
      <c r="E23" s="45"/>
      <c r="F23" s="47">
        <v>130</v>
      </c>
      <c r="G23" s="44"/>
      <c r="H23" s="50"/>
    </row>
    <row r="24" spans="1:17" x14ac:dyDescent="0.3">
      <c r="A24" s="39" t="s">
        <v>211</v>
      </c>
      <c r="B24" s="44">
        <v>228.5</v>
      </c>
      <c r="C24" s="49" t="s">
        <v>179</v>
      </c>
      <c r="D24" s="44">
        <v>114.25</v>
      </c>
      <c r="E24" s="45"/>
      <c r="F24" s="47">
        <v>114.25</v>
      </c>
      <c r="G24" s="44"/>
      <c r="H24" s="50"/>
    </row>
    <row r="25" spans="1:17" x14ac:dyDescent="0.3">
      <c r="A25" s="39" t="s">
        <v>123</v>
      </c>
      <c r="B25" s="44">
        <v>146.63999999999999</v>
      </c>
      <c r="C25" s="49" t="s">
        <v>51</v>
      </c>
      <c r="D25" s="44">
        <v>73.319999999999993</v>
      </c>
      <c r="E25" s="45"/>
      <c r="F25" s="47">
        <v>73.319999999999993</v>
      </c>
      <c r="G25" s="44"/>
      <c r="H25" s="50"/>
    </row>
    <row r="26" spans="1:17" x14ac:dyDescent="0.3">
      <c r="A26" s="39" t="s">
        <v>446</v>
      </c>
      <c r="B26" s="44">
        <v>64.900000000000006</v>
      </c>
      <c r="C26" s="49" t="s">
        <v>4</v>
      </c>
      <c r="D26" s="44">
        <v>64.900000000000006</v>
      </c>
      <c r="E26" s="45"/>
      <c r="F26" s="47"/>
      <c r="G26" s="44"/>
      <c r="H26" s="50"/>
    </row>
    <row r="27" spans="1:17" x14ac:dyDescent="0.3">
      <c r="A27" s="39" t="s">
        <v>32</v>
      </c>
      <c r="B27" s="44">
        <v>59.96</v>
      </c>
      <c r="C27" s="49" t="s">
        <v>51</v>
      </c>
      <c r="D27" s="44">
        <v>29.98</v>
      </c>
      <c r="E27" s="45"/>
      <c r="F27" s="47">
        <v>29.98</v>
      </c>
      <c r="G27" s="44"/>
      <c r="H27" s="50"/>
    </row>
    <row r="28" spans="1:17" x14ac:dyDescent="0.3">
      <c r="A28" s="39" t="s">
        <v>123</v>
      </c>
      <c r="B28" s="44">
        <v>89.64</v>
      </c>
      <c r="C28" s="49" t="s">
        <v>51</v>
      </c>
      <c r="D28" s="44">
        <v>89.64</v>
      </c>
      <c r="E28" s="45"/>
      <c r="F28" s="47"/>
      <c r="G28" s="44"/>
      <c r="H28" s="50"/>
    </row>
    <row r="29" spans="1:17" x14ac:dyDescent="0.3">
      <c r="A29" s="39" t="s">
        <v>450</v>
      </c>
      <c r="B29" s="44">
        <v>52.83</v>
      </c>
      <c r="C29" s="49" t="s">
        <v>151</v>
      </c>
      <c r="D29" s="44">
        <v>26.43</v>
      </c>
      <c r="E29" s="45"/>
      <c r="F29" s="47">
        <v>26.4</v>
      </c>
      <c r="G29" s="44"/>
      <c r="H29" s="50"/>
      <c r="M29" s="181">
        <v>2791.5</v>
      </c>
    </row>
    <row r="30" spans="1:17" x14ac:dyDescent="0.3">
      <c r="A30" s="39" t="s">
        <v>488</v>
      </c>
      <c r="B30" s="44">
        <v>265.64999999999998</v>
      </c>
      <c r="C30" s="49" t="s">
        <v>136</v>
      </c>
      <c r="D30" s="44">
        <v>132.82</v>
      </c>
      <c r="E30" s="45"/>
      <c r="F30" s="47">
        <v>132.83000000000001</v>
      </c>
      <c r="G30" s="44"/>
      <c r="H30" s="50"/>
      <c r="Q30" s="41">
        <f>SUM(I46,I14,F48)</f>
        <v>4423.8</v>
      </c>
    </row>
    <row r="31" spans="1:17" x14ac:dyDescent="0.3">
      <c r="A31" s="39" t="s">
        <v>345</v>
      </c>
      <c r="B31" s="44">
        <v>57.89</v>
      </c>
      <c r="C31" s="49" t="s">
        <v>43</v>
      </c>
      <c r="D31" s="44">
        <v>57.89</v>
      </c>
      <c r="E31" s="45"/>
      <c r="F31" s="47"/>
      <c r="G31" s="44"/>
      <c r="H31" s="50"/>
    </row>
    <row r="32" spans="1:17" x14ac:dyDescent="0.3">
      <c r="A32" s="39" t="s">
        <v>486</v>
      </c>
      <c r="B32" s="44">
        <v>202.91</v>
      </c>
      <c r="C32" s="49"/>
      <c r="D32" s="44">
        <v>67.62</v>
      </c>
      <c r="E32" s="45"/>
      <c r="F32" s="47">
        <v>67.64</v>
      </c>
      <c r="G32" s="44">
        <v>67.650000000000006</v>
      </c>
      <c r="H32" s="50"/>
    </row>
    <row r="33" spans="1:18" x14ac:dyDescent="0.3">
      <c r="A33" s="39" t="s">
        <v>360</v>
      </c>
      <c r="B33" s="44">
        <v>21.18</v>
      </c>
      <c r="C33" s="49"/>
      <c r="D33" s="44">
        <v>21.18</v>
      </c>
      <c r="E33" s="45"/>
      <c r="F33" s="47"/>
      <c r="G33" s="44"/>
      <c r="H33" s="50"/>
    </row>
    <row r="34" spans="1:18" x14ac:dyDescent="0.3">
      <c r="A34" s="39" t="s">
        <v>53</v>
      </c>
      <c r="B34" s="44">
        <v>152.88999999999999</v>
      </c>
      <c r="C34" s="49"/>
      <c r="D34" s="44">
        <v>152.88999999999999</v>
      </c>
      <c r="E34" s="45"/>
      <c r="F34" s="47"/>
      <c r="G34" s="44"/>
      <c r="H34" s="50"/>
    </row>
    <row r="35" spans="1:18" x14ac:dyDescent="0.3">
      <c r="A35" s="39" t="s">
        <v>357</v>
      </c>
      <c r="B35" s="44">
        <v>55.65</v>
      </c>
      <c r="C35" s="49" t="s">
        <v>138</v>
      </c>
      <c r="D35" s="44">
        <v>27.83</v>
      </c>
      <c r="E35" s="45"/>
      <c r="F35" s="47">
        <v>27.82</v>
      </c>
      <c r="G35" s="44"/>
      <c r="H35" s="50"/>
    </row>
    <row r="36" spans="1:18" x14ac:dyDescent="0.3">
      <c r="A36" s="39" t="s">
        <v>484</v>
      </c>
      <c r="B36" s="44">
        <v>14</v>
      </c>
      <c r="C36" s="49"/>
      <c r="D36" s="44">
        <v>14</v>
      </c>
      <c r="E36" s="45"/>
      <c r="F36" s="47"/>
      <c r="G36" s="44"/>
      <c r="H36" s="50"/>
    </row>
    <row r="37" spans="1:18" x14ac:dyDescent="0.3">
      <c r="A37" s="39" t="s">
        <v>211</v>
      </c>
      <c r="B37" s="44">
        <v>100</v>
      </c>
      <c r="C37" s="49" t="s">
        <v>418</v>
      </c>
      <c r="D37" s="44"/>
      <c r="E37" s="45"/>
      <c r="F37" s="47">
        <v>100</v>
      </c>
      <c r="G37" s="44"/>
      <c r="H37" s="50"/>
      <c r="O37">
        <v>2195.2199999999998</v>
      </c>
    </row>
    <row r="38" spans="1:18" x14ac:dyDescent="0.3">
      <c r="A38" s="39" t="s">
        <v>345</v>
      </c>
      <c r="B38" s="44">
        <v>25.66</v>
      </c>
      <c r="C38" s="49" t="s">
        <v>51</v>
      </c>
      <c r="D38" s="44">
        <v>25.66</v>
      </c>
      <c r="E38" s="45"/>
      <c r="F38" s="47"/>
      <c r="G38" s="44"/>
      <c r="H38" s="50"/>
      <c r="Q38" t="s">
        <v>496</v>
      </c>
    </row>
    <row r="39" spans="1:18" x14ac:dyDescent="0.3">
      <c r="A39" s="39" t="s">
        <v>344</v>
      </c>
      <c r="B39" s="44">
        <v>21.9</v>
      </c>
      <c r="C39" s="49"/>
      <c r="D39" s="44">
        <v>21.9</v>
      </c>
      <c r="E39" s="45"/>
      <c r="F39" s="47"/>
      <c r="G39" s="44"/>
      <c r="H39" s="50"/>
      <c r="Q39" s="41">
        <f>SUM(J46,J14)</f>
        <v>2687.0300000000011</v>
      </c>
    </row>
    <row r="40" spans="1:18" x14ac:dyDescent="0.3">
      <c r="A40" s="39" t="s">
        <v>495</v>
      </c>
      <c r="B40" s="44">
        <v>119.99</v>
      </c>
      <c r="C40" s="49"/>
      <c r="D40" s="44">
        <v>39.99</v>
      </c>
      <c r="E40" s="45"/>
      <c r="F40" s="47">
        <v>40</v>
      </c>
      <c r="G40" s="44">
        <v>40</v>
      </c>
      <c r="H40" s="50"/>
    </row>
    <row r="41" spans="1:18" x14ac:dyDescent="0.3">
      <c r="A41" s="39" t="s">
        <v>195</v>
      </c>
      <c r="B41" s="44">
        <v>91.89</v>
      </c>
      <c r="C41" s="49"/>
      <c r="D41" s="44">
        <v>91.89</v>
      </c>
      <c r="E41" s="45"/>
      <c r="F41" s="47"/>
      <c r="G41" s="44"/>
      <c r="H41" s="50"/>
      <c r="Q41" t="s">
        <v>497</v>
      </c>
    </row>
    <row r="42" spans="1:18" x14ac:dyDescent="0.3">
      <c r="A42" s="39" t="s">
        <v>195</v>
      </c>
      <c r="B42" s="44">
        <v>77.12</v>
      </c>
      <c r="C42" s="49"/>
      <c r="D42" s="44">
        <v>77.12</v>
      </c>
      <c r="E42" s="45"/>
      <c r="F42" s="47"/>
      <c r="G42" s="44"/>
      <c r="H42" s="50"/>
      <c r="Q42" s="41">
        <f>SUM(K46,K14,F48)</f>
        <v>1629.1200000000001</v>
      </c>
    </row>
    <row r="43" spans="1:18" x14ac:dyDescent="0.3">
      <c r="A43" s="39" t="s">
        <v>53</v>
      </c>
      <c r="B43" s="44">
        <v>59.43</v>
      </c>
      <c r="C43" s="49"/>
      <c r="D43" s="44">
        <v>59.43</v>
      </c>
      <c r="E43" s="45"/>
      <c r="F43" s="47"/>
      <c r="G43" s="44"/>
      <c r="H43" s="50"/>
    </row>
    <row r="44" spans="1:18" x14ac:dyDescent="0.3">
      <c r="A44" s="39" t="s">
        <v>494</v>
      </c>
      <c r="B44" s="44">
        <v>47.94</v>
      </c>
      <c r="C44" s="49"/>
      <c r="D44" s="44">
        <v>47.94</v>
      </c>
      <c r="E44" s="45"/>
      <c r="F44" s="47"/>
      <c r="G44" s="44"/>
      <c r="H44" s="50"/>
      <c r="Q44" t="s">
        <v>498</v>
      </c>
    </row>
    <row r="45" spans="1:18" x14ac:dyDescent="0.3">
      <c r="A45" s="39" t="s">
        <v>310</v>
      </c>
      <c r="B45" s="44">
        <v>21</v>
      </c>
      <c r="C45" s="49"/>
      <c r="D45" s="44"/>
      <c r="E45" s="45"/>
      <c r="F45" s="47">
        <v>21</v>
      </c>
      <c r="G45" s="44"/>
      <c r="H45" s="50"/>
      <c r="O45" s="41">
        <f>I46-O37</f>
        <v>596.2800000000002</v>
      </c>
      <c r="Q45" s="41">
        <f>SUM(L46,L48)</f>
        <v>107.65</v>
      </c>
      <c r="R45" t="s">
        <v>499</v>
      </c>
    </row>
    <row r="46" spans="1:18" x14ac:dyDescent="0.3">
      <c r="A46" s="39"/>
      <c r="B46" s="44"/>
      <c r="C46" s="49"/>
      <c r="D46" s="44"/>
      <c r="E46" s="45"/>
      <c r="F46" s="47"/>
      <c r="G46" s="44"/>
      <c r="H46" s="50"/>
      <c r="I46" s="93">
        <f>SUM(B16:B46)</f>
        <v>2791.5</v>
      </c>
      <c r="J46" s="127">
        <f>SUM(D16:D46)</f>
        <v>1859.1700000000008</v>
      </c>
      <c r="K46" s="127">
        <f>SUM(F16:F46)</f>
        <v>824.68000000000006</v>
      </c>
      <c r="L46" s="127">
        <f>SUM(G16:G46)</f>
        <v>107.65</v>
      </c>
      <c r="M46" s="180">
        <f>SUM(J46:L46)</f>
        <v>2791.5000000000009</v>
      </c>
    </row>
    <row r="47" spans="1:18" x14ac:dyDescent="0.3">
      <c r="A47" s="154" t="s">
        <v>19</v>
      </c>
      <c r="B47" s="155"/>
      <c r="C47" s="155"/>
      <c r="D47" s="155"/>
      <c r="E47" s="155"/>
      <c r="F47" s="155"/>
      <c r="G47" s="155"/>
      <c r="H47" s="156"/>
      <c r="Q47" s="41">
        <f>SUM(Q39,Q42,Q45)</f>
        <v>4423.8000000000011</v>
      </c>
    </row>
    <row r="48" spans="1:18" x14ac:dyDescent="0.3">
      <c r="A48" s="40" t="s">
        <v>493</v>
      </c>
      <c r="B48" s="44">
        <v>188.66</v>
      </c>
      <c r="C48" s="45" t="s">
        <v>5</v>
      </c>
      <c r="D48" s="44"/>
      <c r="E48" s="45"/>
      <c r="F48" s="44">
        <v>188.66</v>
      </c>
      <c r="G48" s="44"/>
      <c r="H48" s="48"/>
    </row>
    <row r="49" spans="1:8" x14ac:dyDescent="0.3">
      <c r="A49" s="168" t="s">
        <v>411</v>
      </c>
      <c r="B49" s="169"/>
      <c r="C49" s="169"/>
      <c r="D49" s="169"/>
      <c r="E49" s="169"/>
      <c r="F49" s="169"/>
      <c r="G49" s="169"/>
      <c r="H49" s="170"/>
    </row>
    <row r="50" spans="1:8" x14ac:dyDescent="0.3">
      <c r="A50" s="39" t="s">
        <v>411</v>
      </c>
      <c r="B50" s="44"/>
      <c r="C50" s="49"/>
      <c r="D50" s="44">
        <v>80</v>
      </c>
      <c r="E50" s="45"/>
      <c r="F50" s="44"/>
      <c r="G50" s="44"/>
      <c r="H50" s="50"/>
    </row>
    <row r="51" spans="1:8" x14ac:dyDescent="0.3">
      <c r="A51" s="154" t="s">
        <v>25</v>
      </c>
      <c r="B51" s="155"/>
      <c r="C51" s="155"/>
      <c r="D51" s="155"/>
      <c r="E51" s="155"/>
      <c r="F51" s="155"/>
      <c r="G51" s="155"/>
      <c r="H51" s="156"/>
    </row>
    <row r="52" spans="1:8" x14ac:dyDescent="0.3">
      <c r="A52" s="39" t="s">
        <v>30</v>
      </c>
      <c r="B52" s="44">
        <v>5.5</v>
      </c>
      <c r="C52" s="49"/>
      <c r="D52" s="44">
        <v>5.5</v>
      </c>
      <c r="E52" s="45"/>
      <c r="F52" s="47"/>
      <c r="G52" s="44"/>
      <c r="H52" s="50"/>
    </row>
    <row r="53" spans="1:8" x14ac:dyDescent="0.3">
      <c r="A53" s="39" t="s">
        <v>455</v>
      </c>
      <c r="B53" s="44">
        <v>90</v>
      </c>
      <c r="C53" s="49" t="s">
        <v>457</v>
      </c>
      <c r="D53" s="44">
        <v>90</v>
      </c>
      <c r="E53" s="45"/>
      <c r="F53" s="44"/>
      <c r="G53" s="44"/>
      <c r="H53" s="50"/>
    </row>
    <row r="54" spans="1:8" x14ac:dyDescent="0.3">
      <c r="A54" s="154" t="s">
        <v>295</v>
      </c>
      <c r="B54" s="155"/>
      <c r="C54" s="155"/>
      <c r="D54" s="155"/>
      <c r="E54" s="155"/>
      <c r="F54" s="155"/>
      <c r="G54" s="155"/>
      <c r="H54" s="156"/>
    </row>
    <row r="55" spans="1:8" x14ac:dyDescent="0.3">
      <c r="A55" s="40"/>
      <c r="B55" s="44">
        <v>867.55</v>
      </c>
      <c r="C55" s="45"/>
      <c r="D55" s="44">
        <v>289.2</v>
      </c>
      <c r="E55" s="45"/>
      <c r="F55" s="44">
        <v>289.2</v>
      </c>
      <c r="G55" s="44">
        <v>289.2</v>
      </c>
      <c r="H55" s="48"/>
    </row>
    <row r="56" spans="1:8" x14ac:dyDescent="0.3">
      <c r="A56" s="58" t="s">
        <v>76</v>
      </c>
      <c r="B56" s="54">
        <f>SUM(B4:B55)</f>
        <v>5386.8499999999985</v>
      </c>
      <c r="C56" s="52"/>
      <c r="D56" s="54">
        <f>SUM(D4:D55)</f>
        <v>3151.7299999999996</v>
      </c>
      <c r="E56" s="52"/>
      <c r="F56" s="54">
        <v>1875.5000000000002</v>
      </c>
      <c r="G56" s="54">
        <f>SUM(G4:G55)</f>
        <v>396.85</v>
      </c>
      <c r="H56" s="53"/>
    </row>
    <row r="57" spans="1:8" ht="16.2" x14ac:dyDescent="0.45">
      <c r="B57" s="55" t="s">
        <v>77</v>
      </c>
      <c r="C57" s="56"/>
      <c r="D57" s="55" t="s">
        <v>60</v>
      </c>
      <c r="E57" s="56"/>
      <c r="F57" s="55" t="s">
        <v>61</v>
      </c>
      <c r="G57" s="55" t="s">
        <v>62</v>
      </c>
      <c r="H57" s="42"/>
    </row>
  </sheetData>
  <mergeCells count="7">
    <mergeCell ref="A54:H54"/>
    <mergeCell ref="A1:H1"/>
    <mergeCell ref="A3:H3"/>
    <mergeCell ref="A15:H15"/>
    <mergeCell ref="A47:H47"/>
    <mergeCell ref="A51:H51"/>
    <mergeCell ref="A49:H49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438-7116-411E-A680-1DCC6F12CCA7}">
  <dimension ref="A1:Q43"/>
  <sheetViews>
    <sheetView topLeftCell="A17" workbookViewId="0">
      <selection activeCell="C34" sqref="C34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4.77734375" bestFit="1" customWidth="1"/>
    <col min="10" max="11" width="10.33203125" bestFit="1" customWidth="1"/>
    <col min="12" max="13" width="11.88671875" bestFit="1" customWidth="1"/>
    <col min="16" max="16" width="10.33203125" bestFit="1" customWidth="1"/>
  </cols>
  <sheetData>
    <row r="1" spans="1:17" ht="18" x14ac:dyDescent="0.35">
      <c r="A1" s="171" t="s">
        <v>389</v>
      </c>
      <c r="B1" s="165"/>
      <c r="C1" s="165"/>
      <c r="D1" s="165"/>
      <c r="E1" s="165"/>
      <c r="F1" s="165"/>
      <c r="G1" s="165"/>
      <c r="H1" s="165"/>
    </row>
    <row r="3" spans="1:17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7" x14ac:dyDescent="0.3">
      <c r="A4" s="39" t="s">
        <v>334</v>
      </c>
      <c r="B4" s="44">
        <v>14.9</v>
      </c>
      <c r="C4" s="45" t="s">
        <v>478</v>
      </c>
      <c r="D4" s="44">
        <v>14.9</v>
      </c>
      <c r="E4" s="45"/>
      <c r="F4" s="44"/>
      <c r="G4" s="44"/>
      <c r="H4" s="46"/>
    </row>
    <row r="5" spans="1:17" x14ac:dyDescent="0.3">
      <c r="A5" s="39" t="s">
        <v>211</v>
      </c>
      <c r="B5" s="44">
        <v>161.49</v>
      </c>
      <c r="C5" s="45" t="s">
        <v>367</v>
      </c>
      <c r="D5" s="44"/>
      <c r="E5" s="45"/>
      <c r="F5" s="44">
        <v>161.49</v>
      </c>
      <c r="G5" s="44"/>
      <c r="H5" s="46"/>
    </row>
    <row r="6" spans="1:17" x14ac:dyDescent="0.3">
      <c r="A6" s="39" t="s">
        <v>345</v>
      </c>
      <c r="B6" s="44">
        <v>165.87</v>
      </c>
      <c r="C6" s="45" t="s">
        <v>97</v>
      </c>
      <c r="D6" s="44">
        <v>165.87</v>
      </c>
      <c r="E6" s="45"/>
      <c r="F6" s="44"/>
      <c r="G6" s="44"/>
      <c r="H6" s="46"/>
    </row>
    <row r="7" spans="1:17" x14ac:dyDescent="0.3">
      <c r="A7" s="39" t="s">
        <v>14</v>
      </c>
      <c r="B7" s="44">
        <v>7.7</v>
      </c>
      <c r="C7" s="45"/>
      <c r="D7" s="44">
        <v>7.7</v>
      </c>
      <c r="E7" s="45"/>
      <c r="F7" s="44"/>
      <c r="G7" s="44"/>
      <c r="H7" s="46"/>
    </row>
    <row r="8" spans="1:17" x14ac:dyDescent="0.3">
      <c r="A8" s="39" t="s">
        <v>488</v>
      </c>
      <c r="B8" s="44">
        <v>227.7</v>
      </c>
      <c r="C8" s="45" t="s">
        <v>51</v>
      </c>
      <c r="D8" s="44">
        <v>227.7</v>
      </c>
      <c r="E8" s="45"/>
      <c r="F8" s="44">
        <v>127</v>
      </c>
      <c r="G8" s="44"/>
      <c r="H8" s="46"/>
      <c r="Q8" t="s">
        <v>180</v>
      </c>
    </row>
    <row r="9" spans="1:17" x14ac:dyDescent="0.3">
      <c r="A9" s="39" t="s">
        <v>364</v>
      </c>
      <c r="B9" s="44">
        <v>124.36</v>
      </c>
      <c r="C9" s="45" t="s">
        <v>51</v>
      </c>
      <c r="D9" s="44"/>
      <c r="E9" s="45"/>
      <c r="F9" s="44">
        <v>57.82</v>
      </c>
      <c r="G9" s="44"/>
      <c r="H9" s="46"/>
      <c r="Q9" t="s">
        <v>181</v>
      </c>
    </row>
    <row r="10" spans="1:17" x14ac:dyDescent="0.3">
      <c r="A10" s="39" t="s">
        <v>489</v>
      </c>
      <c r="B10" s="44">
        <v>171.3</v>
      </c>
      <c r="C10" s="45" t="s">
        <v>44</v>
      </c>
      <c r="D10" s="44">
        <v>69.599999999999994</v>
      </c>
      <c r="E10" s="45"/>
      <c r="F10" s="44">
        <v>101.7</v>
      </c>
      <c r="G10" s="44"/>
      <c r="H10" s="46"/>
    </row>
    <row r="11" spans="1:17" x14ac:dyDescent="0.3">
      <c r="A11" s="39"/>
      <c r="B11" s="44"/>
      <c r="C11" s="45"/>
      <c r="D11" s="44"/>
      <c r="E11" s="45"/>
      <c r="F11" s="44"/>
      <c r="G11" s="44"/>
      <c r="H11" s="46"/>
    </row>
    <row r="12" spans="1:17" x14ac:dyDescent="0.3">
      <c r="A12" s="39" t="s">
        <v>123</v>
      </c>
      <c r="B12" s="44">
        <v>301.39</v>
      </c>
      <c r="C12" s="45" t="s">
        <v>44</v>
      </c>
      <c r="D12" s="44">
        <v>121.23</v>
      </c>
      <c r="E12" s="45"/>
      <c r="F12" s="44">
        <v>180.16</v>
      </c>
      <c r="G12" s="44"/>
      <c r="H12" s="46"/>
      <c r="Q12" t="s">
        <v>182</v>
      </c>
    </row>
    <row r="13" spans="1:17" x14ac:dyDescent="0.3">
      <c r="A13" s="39"/>
      <c r="B13" s="44"/>
      <c r="C13" s="45"/>
      <c r="D13" s="44"/>
      <c r="E13" s="45"/>
      <c r="F13" s="44"/>
      <c r="G13" s="44"/>
      <c r="H13" s="46"/>
      <c r="I13" s="93">
        <f>SUM(B4:B13)</f>
        <v>1174.71</v>
      </c>
      <c r="J13" s="127">
        <f>SUM(D4:D13)</f>
        <v>607</v>
      </c>
      <c r="K13" s="127">
        <f>SUM(F4:F13)</f>
        <v>628.16999999999996</v>
      </c>
      <c r="L13" s="127">
        <f>SUM(J13:K13)</f>
        <v>1235.17</v>
      </c>
    </row>
    <row r="14" spans="1:17" x14ac:dyDescent="0.3">
      <c r="A14" s="154" t="s">
        <v>13</v>
      </c>
      <c r="B14" s="155"/>
      <c r="C14" s="155"/>
      <c r="D14" s="155"/>
      <c r="E14" s="155"/>
      <c r="F14" s="155"/>
      <c r="G14" s="155"/>
      <c r="H14" s="156"/>
    </row>
    <row r="15" spans="1:17" x14ac:dyDescent="0.3">
      <c r="A15" s="39"/>
      <c r="B15" s="44"/>
      <c r="C15" s="49"/>
      <c r="D15" s="44"/>
      <c r="E15" s="45"/>
      <c r="F15" s="47"/>
      <c r="G15" s="44"/>
      <c r="H15" s="50"/>
    </row>
    <row r="16" spans="1:17" x14ac:dyDescent="0.3">
      <c r="A16" s="39" t="s">
        <v>18</v>
      </c>
      <c r="B16" s="44">
        <v>269.89999999999998</v>
      </c>
      <c r="C16" s="49"/>
      <c r="D16" s="44">
        <v>269.89999999999998</v>
      </c>
      <c r="E16" s="45"/>
      <c r="F16" s="47"/>
      <c r="G16" s="44"/>
      <c r="H16" s="50"/>
    </row>
    <row r="17" spans="1:16" x14ac:dyDescent="0.3">
      <c r="A17" s="39" t="s">
        <v>447</v>
      </c>
      <c r="B17" s="44">
        <v>122.84</v>
      </c>
      <c r="C17" s="49" t="s">
        <v>179</v>
      </c>
      <c r="D17" s="44">
        <v>61.44</v>
      </c>
      <c r="E17" s="45"/>
      <c r="F17" s="47">
        <v>61.4</v>
      </c>
      <c r="G17" s="44"/>
      <c r="H17" s="50"/>
    </row>
    <row r="18" spans="1:16" x14ac:dyDescent="0.3">
      <c r="A18" s="39" t="s">
        <v>344</v>
      </c>
      <c r="B18" s="44">
        <v>4.9000000000000004</v>
      </c>
      <c r="C18" s="49"/>
      <c r="D18" s="44">
        <v>4.9000000000000004</v>
      </c>
      <c r="E18" s="45"/>
      <c r="F18" s="47"/>
      <c r="G18" s="44"/>
      <c r="H18" s="50"/>
    </row>
    <row r="19" spans="1:16" x14ac:dyDescent="0.3">
      <c r="A19" s="39" t="s">
        <v>345</v>
      </c>
      <c r="B19" s="44">
        <v>25.38</v>
      </c>
      <c r="C19" s="49" t="s">
        <v>155</v>
      </c>
      <c r="D19" s="44">
        <v>25.38</v>
      </c>
      <c r="E19" s="45"/>
      <c r="F19" s="47"/>
      <c r="G19" s="44"/>
      <c r="H19" s="50"/>
    </row>
    <row r="20" spans="1:16" x14ac:dyDescent="0.3">
      <c r="A20" s="39" t="s">
        <v>446</v>
      </c>
      <c r="B20" s="44">
        <v>100.54</v>
      </c>
      <c r="C20" s="49" t="s">
        <v>179</v>
      </c>
      <c r="D20" s="44">
        <v>100.54</v>
      </c>
      <c r="E20" s="45"/>
      <c r="F20" s="47"/>
      <c r="G20" s="44"/>
      <c r="H20" s="50"/>
    </row>
    <row r="21" spans="1:16" x14ac:dyDescent="0.3">
      <c r="A21" s="39" t="s">
        <v>446</v>
      </c>
      <c r="B21" s="44">
        <v>68.47</v>
      </c>
      <c r="C21" s="49" t="s">
        <v>5</v>
      </c>
      <c r="D21" s="44">
        <v>68.47</v>
      </c>
      <c r="E21" s="45"/>
      <c r="F21" s="47"/>
      <c r="G21" s="44"/>
      <c r="H21" s="50"/>
    </row>
    <row r="22" spans="1:16" x14ac:dyDescent="0.3">
      <c r="A22" s="39" t="s">
        <v>445</v>
      </c>
      <c r="B22" s="44">
        <v>35.97</v>
      </c>
      <c r="C22" s="39" t="s">
        <v>319</v>
      </c>
      <c r="D22" s="44">
        <v>35.97</v>
      </c>
      <c r="E22" s="45"/>
      <c r="F22" s="47"/>
      <c r="G22" s="44"/>
      <c r="H22" s="50"/>
    </row>
    <row r="23" spans="1:16" x14ac:dyDescent="0.3">
      <c r="A23" s="39" t="s">
        <v>345</v>
      </c>
      <c r="B23" s="44">
        <v>57.89</v>
      </c>
      <c r="C23" s="39" t="s">
        <v>44</v>
      </c>
      <c r="D23" s="44"/>
      <c r="E23" s="45"/>
      <c r="F23" s="47"/>
      <c r="G23" s="44"/>
      <c r="H23" s="50"/>
    </row>
    <row r="24" spans="1:16" x14ac:dyDescent="0.3">
      <c r="A24" s="39" t="s">
        <v>211</v>
      </c>
      <c r="B24" s="44">
        <v>228.5</v>
      </c>
      <c r="C24" s="39" t="s">
        <v>217</v>
      </c>
      <c r="D24" s="44">
        <v>114.25</v>
      </c>
      <c r="E24" s="45"/>
      <c r="F24" s="47">
        <v>114.25</v>
      </c>
      <c r="G24" s="44"/>
      <c r="H24" s="50"/>
    </row>
    <row r="25" spans="1:16" x14ac:dyDescent="0.3">
      <c r="A25" s="39" t="s">
        <v>486</v>
      </c>
      <c r="B25" s="44">
        <v>202.91</v>
      </c>
      <c r="C25" s="49"/>
      <c r="D25" s="44">
        <v>67.62</v>
      </c>
      <c r="E25" s="45"/>
      <c r="F25" s="47">
        <v>67.64</v>
      </c>
      <c r="G25" s="44">
        <v>67.650000000000006</v>
      </c>
      <c r="H25" s="50"/>
    </row>
    <row r="26" spans="1:16" x14ac:dyDescent="0.3">
      <c r="A26" s="39" t="s">
        <v>446</v>
      </c>
      <c r="B26" s="44">
        <v>64.900000000000006</v>
      </c>
      <c r="C26" s="39" t="s">
        <v>5</v>
      </c>
      <c r="D26" s="44">
        <v>64.900000000000006</v>
      </c>
      <c r="E26" s="45"/>
      <c r="F26" s="47"/>
      <c r="G26" s="44"/>
      <c r="H26" s="50"/>
    </row>
    <row r="27" spans="1:16" x14ac:dyDescent="0.3">
      <c r="A27" s="39" t="s">
        <v>357</v>
      </c>
      <c r="B27" s="44">
        <v>55.65</v>
      </c>
      <c r="C27" s="49" t="s">
        <v>178</v>
      </c>
      <c r="D27" s="44">
        <v>27.83</v>
      </c>
      <c r="E27" s="45"/>
      <c r="F27" s="47">
        <v>27.83</v>
      </c>
      <c r="G27" s="44"/>
      <c r="H27" s="50"/>
    </row>
    <row r="28" spans="1:16" x14ac:dyDescent="0.3">
      <c r="A28" s="39"/>
      <c r="B28" s="44"/>
      <c r="C28" s="49"/>
      <c r="D28" s="44"/>
      <c r="E28" s="45"/>
      <c r="F28" s="47"/>
      <c r="G28" s="44"/>
      <c r="H28" s="50"/>
    </row>
    <row r="29" spans="1:16" x14ac:dyDescent="0.3">
      <c r="A29" s="39" t="s">
        <v>450</v>
      </c>
      <c r="B29" s="44">
        <v>52.83</v>
      </c>
      <c r="C29" s="49" t="s">
        <v>179</v>
      </c>
      <c r="D29" s="44">
        <v>26.43</v>
      </c>
      <c r="E29" s="45"/>
      <c r="F29" s="47">
        <v>26.4</v>
      </c>
      <c r="G29" s="44"/>
      <c r="H29" s="50"/>
    </row>
    <row r="30" spans="1:16" x14ac:dyDescent="0.3">
      <c r="A30" s="39" t="s">
        <v>211</v>
      </c>
      <c r="B30" s="44">
        <v>100</v>
      </c>
      <c r="C30" s="49" t="s">
        <v>200</v>
      </c>
      <c r="D30" s="44"/>
      <c r="E30" s="45"/>
      <c r="F30" s="47">
        <v>100</v>
      </c>
      <c r="G30" s="44"/>
      <c r="H30" s="50"/>
      <c r="P30">
        <v>912.96</v>
      </c>
    </row>
    <row r="31" spans="1:16" x14ac:dyDescent="0.3">
      <c r="A31" s="39"/>
      <c r="B31" s="44"/>
      <c r="C31" s="49"/>
      <c r="D31" s="44"/>
      <c r="E31" s="45"/>
      <c r="F31" s="47"/>
      <c r="G31" s="44"/>
      <c r="H31" s="50"/>
    </row>
    <row r="32" spans="1:16" x14ac:dyDescent="0.3">
      <c r="A32" s="39"/>
      <c r="B32" s="44"/>
      <c r="C32" s="49"/>
      <c r="D32" s="44"/>
      <c r="E32" s="45"/>
      <c r="F32" s="47"/>
      <c r="G32" s="44"/>
      <c r="H32" s="50"/>
      <c r="I32" s="127">
        <f>SUM(B15:B32)</f>
        <v>1390.68</v>
      </c>
      <c r="J32" s="127">
        <f>SUM(D15:D32)</f>
        <v>867.63</v>
      </c>
      <c r="K32" s="127">
        <f>SUM(F15:F32)</f>
        <v>397.52</v>
      </c>
      <c r="L32" s="127">
        <f>SUM(G15:G32)</f>
        <v>67.650000000000006</v>
      </c>
      <c r="M32" s="127">
        <f>SUM(J32:L32)</f>
        <v>1332.8000000000002</v>
      </c>
    </row>
    <row r="33" spans="1:16" x14ac:dyDescent="0.3">
      <c r="A33" s="168" t="s">
        <v>19</v>
      </c>
      <c r="B33" s="169"/>
      <c r="C33" s="169"/>
      <c r="D33" s="169"/>
      <c r="E33" s="169"/>
      <c r="F33" s="169"/>
      <c r="G33" s="169"/>
      <c r="H33" s="170"/>
      <c r="P33" s="41">
        <f>I32-P30</f>
        <v>477.72</v>
      </c>
    </row>
    <row r="34" spans="1:16" x14ac:dyDescent="0.3">
      <c r="A34" s="40" t="s">
        <v>493</v>
      </c>
      <c r="B34" s="44">
        <v>188.66</v>
      </c>
      <c r="C34" s="45" t="s">
        <v>97</v>
      </c>
      <c r="D34" s="44"/>
      <c r="E34" s="45"/>
      <c r="F34" s="44">
        <v>188.66</v>
      </c>
      <c r="G34" s="44"/>
      <c r="H34" s="48"/>
      <c r="P34" s="41">
        <f>P33-B16</f>
        <v>207.82000000000005</v>
      </c>
    </row>
    <row r="35" spans="1:16" x14ac:dyDescent="0.3">
      <c r="A35" s="176" t="s">
        <v>411</v>
      </c>
      <c r="B35" s="177"/>
      <c r="C35" s="177"/>
      <c r="D35" s="177"/>
      <c r="E35" s="177"/>
      <c r="F35" s="177"/>
      <c r="G35" s="177"/>
      <c r="H35" s="178"/>
      <c r="P35" s="41"/>
    </row>
    <row r="36" spans="1:16" x14ac:dyDescent="0.3">
      <c r="A36" s="39"/>
      <c r="B36" s="44"/>
      <c r="C36" s="49"/>
      <c r="D36" s="44">
        <v>80</v>
      </c>
      <c r="E36" s="45"/>
      <c r="F36" s="44"/>
      <c r="G36" s="44"/>
      <c r="H36" s="50"/>
      <c r="P36" s="41"/>
    </row>
    <row r="37" spans="1:16" x14ac:dyDescent="0.3">
      <c r="A37" s="154" t="s">
        <v>25</v>
      </c>
      <c r="B37" s="155"/>
      <c r="C37" s="155"/>
      <c r="D37" s="155"/>
      <c r="E37" s="155"/>
      <c r="F37" s="155"/>
      <c r="G37" s="155"/>
      <c r="H37" s="156"/>
      <c r="P37" s="41">
        <f>P34-B25</f>
        <v>4.9100000000000534</v>
      </c>
    </row>
    <row r="38" spans="1:16" x14ac:dyDescent="0.3">
      <c r="A38" s="39" t="s">
        <v>30</v>
      </c>
      <c r="B38" s="44">
        <v>5.5</v>
      </c>
      <c r="C38" s="49"/>
      <c r="D38" s="44">
        <v>5.5</v>
      </c>
      <c r="E38" s="45"/>
      <c r="F38" s="47"/>
      <c r="G38" s="44"/>
      <c r="H38" s="50"/>
    </row>
    <row r="39" spans="1:16" x14ac:dyDescent="0.3">
      <c r="A39" s="132" t="s">
        <v>455</v>
      </c>
      <c r="B39" s="133">
        <v>90</v>
      </c>
      <c r="C39" s="134" t="s">
        <v>458</v>
      </c>
      <c r="D39" s="133">
        <v>90</v>
      </c>
      <c r="E39" s="135"/>
      <c r="F39" s="133"/>
      <c r="G39" s="133"/>
      <c r="H39" s="136"/>
    </row>
    <row r="40" spans="1:16" x14ac:dyDescent="0.3">
      <c r="A40" s="154" t="s">
        <v>295</v>
      </c>
      <c r="B40" s="155"/>
      <c r="C40" s="155"/>
      <c r="D40" s="155"/>
      <c r="E40" s="155"/>
      <c r="F40" s="155"/>
      <c r="G40" s="155"/>
      <c r="H40" s="156"/>
    </row>
    <row r="41" spans="1:16" x14ac:dyDescent="0.3">
      <c r="A41" s="40"/>
      <c r="B41" s="44">
        <v>867.55</v>
      </c>
      <c r="C41" s="45"/>
      <c r="D41" s="44">
        <v>289.2</v>
      </c>
      <c r="E41" s="45"/>
      <c r="F41" s="44">
        <v>289.2</v>
      </c>
      <c r="G41" s="44">
        <v>289.2</v>
      </c>
      <c r="H41" s="48"/>
    </row>
    <row r="42" spans="1:16" x14ac:dyDescent="0.3">
      <c r="A42" s="58" t="s">
        <v>76</v>
      </c>
      <c r="B42" s="54">
        <f>SUM(B4:B41)</f>
        <v>3717.1000000000004</v>
      </c>
      <c r="C42" s="52"/>
      <c r="D42" s="54">
        <f>SUM(D4:D41)</f>
        <v>1939.33</v>
      </c>
      <c r="E42" s="52"/>
      <c r="F42" s="54">
        <f>SUM(F4:F41)</f>
        <v>1503.5500000000002</v>
      </c>
      <c r="G42" s="54">
        <f>SUM(G4:G41)</f>
        <v>356.85</v>
      </c>
      <c r="H42" s="53"/>
    </row>
    <row r="43" spans="1:16" ht="16.2" x14ac:dyDescent="0.45">
      <c r="B43" s="55" t="s">
        <v>77</v>
      </c>
      <c r="C43" s="56"/>
      <c r="D43" s="55" t="s">
        <v>60</v>
      </c>
      <c r="E43" s="56"/>
      <c r="F43" s="55" t="s">
        <v>61</v>
      </c>
      <c r="G43" s="55" t="s">
        <v>62</v>
      </c>
      <c r="H43" s="42"/>
    </row>
  </sheetData>
  <mergeCells count="7">
    <mergeCell ref="A40:H40"/>
    <mergeCell ref="A1:H1"/>
    <mergeCell ref="A3:H3"/>
    <mergeCell ref="A14:H14"/>
    <mergeCell ref="A37:H37"/>
    <mergeCell ref="A33:H33"/>
    <mergeCell ref="A35:H3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0AB2-084C-4F2B-9AB7-0E992C6E86D5}">
  <dimension ref="A1:Q37"/>
  <sheetViews>
    <sheetView topLeftCell="A11" workbookViewId="0">
      <selection activeCell="C30" sqref="C30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2.6640625" bestFit="1" customWidth="1"/>
    <col min="9" max="10" width="11.88671875" bestFit="1" customWidth="1"/>
    <col min="11" max="12" width="10.33203125" bestFit="1" customWidth="1"/>
    <col min="13" max="13" width="11.88671875" bestFit="1" customWidth="1"/>
    <col min="14" max="14" width="10.33203125" bestFit="1" customWidth="1"/>
    <col min="16" max="16" width="9.33203125" bestFit="1" customWidth="1"/>
    <col min="17" max="17" width="11.88671875" bestFit="1" customWidth="1"/>
  </cols>
  <sheetData>
    <row r="1" spans="1:17" ht="18" x14ac:dyDescent="0.35">
      <c r="A1" s="171" t="s">
        <v>390</v>
      </c>
      <c r="B1" s="165"/>
      <c r="C1" s="165"/>
      <c r="D1" s="165"/>
      <c r="E1" s="165"/>
      <c r="F1" s="165"/>
      <c r="G1" s="165"/>
      <c r="H1" s="165"/>
    </row>
    <row r="3" spans="1:17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7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  <c r="Q4" t="s">
        <v>180</v>
      </c>
    </row>
    <row r="5" spans="1:17" x14ac:dyDescent="0.3">
      <c r="A5" s="39" t="s">
        <v>489</v>
      </c>
      <c r="B5" s="44">
        <v>171.3</v>
      </c>
      <c r="C5" s="45" t="s">
        <v>155</v>
      </c>
      <c r="D5" s="44">
        <v>69.599999999999994</v>
      </c>
      <c r="E5" s="45"/>
      <c r="F5" s="44">
        <v>101.7</v>
      </c>
      <c r="G5" s="44"/>
      <c r="H5" s="46"/>
      <c r="Q5" t="s">
        <v>181</v>
      </c>
    </row>
    <row r="6" spans="1:17" x14ac:dyDescent="0.3">
      <c r="A6" s="39" t="s">
        <v>345</v>
      </c>
      <c r="B6" s="44">
        <v>165.87</v>
      </c>
      <c r="C6" s="45" t="s">
        <v>98</v>
      </c>
      <c r="D6" s="44">
        <v>165.87</v>
      </c>
      <c r="E6" s="45"/>
      <c r="F6" s="44"/>
      <c r="G6" s="44"/>
      <c r="H6" s="46"/>
      <c r="Q6" t="s">
        <v>182</v>
      </c>
    </row>
    <row r="7" spans="1:17" x14ac:dyDescent="0.3">
      <c r="A7" s="39" t="s">
        <v>14</v>
      </c>
      <c r="B7" s="44">
        <v>7.7</v>
      </c>
      <c r="C7" s="45"/>
      <c r="D7" s="44">
        <v>7.7</v>
      </c>
      <c r="E7" s="45"/>
      <c r="F7" s="44"/>
      <c r="G7" s="44"/>
      <c r="H7" s="46"/>
    </row>
    <row r="8" spans="1:17" x14ac:dyDescent="0.3">
      <c r="A8" s="39" t="s">
        <v>123</v>
      </c>
      <c r="B8" s="44">
        <v>301.39</v>
      </c>
      <c r="C8" s="45" t="s">
        <v>155</v>
      </c>
      <c r="D8" s="44">
        <v>121.23</v>
      </c>
      <c r="E8" s="45"/>
      <c r="F8" s="44">
        <v>180.16</v>
      </c>
      <c r="G8" s="44"/>
      <c r="H8" s="46"/>
    </row>
    <row r="9" spans="1:17" x14ac:dyDescent="0.3">
      <c r="A9" s="39"/>
      <c r="B9" s="44"/>
      <c r="C9" s="45"/>
      <c r="D9" s="44"/>
      <c r="E9" s="45"/>
      <c r="F9" s="44"/>
      <c r="G9" s="44"/>
      <c r="H9" s="46"/>
    </row>
    <row r="10" spans="1:17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661.16000000000008</v>
      </c>
      <c r="J10" s="127">
        <f>SUM(D4:D10)</f>
        <v>379.3</v>
      </c>
      <c r="K10" s="127">
        <f>SUM(F4:F10)</f>
        <v>281.86</v>
      </c>
      <c r="L10" s="127">
        <f>SUM(G4:G10)</f>
        <v>0</v>
      </c>
      <c r="M10" s="127">
        <f>SUM(J10:L10)</f>
        <v>661.16000000000008</v>
      </c>
    </row>
    <row r="11" spans="1:17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7" x14ac:dyDescent="0.3">
      <c r="A12" s="39" t="s">
        <v>357</v>
      </c>
      <c r="B12" s="44">
        <v>55.65</v>
      </c>
      <c r="C12" s="49" t="s">
        <v>216</v>
      </c>
      <c r="D12" s="44">
        <v>27.83</v>
      </c>
      <c r="E12" s="45"/>
      <c r="F12" s="47">
        <v>27.83</v>
      </c>
      <c r="G12" s="44"/>
      <c r="H12" s="50"/>
    </row>
    <row r="13" spans="1:17" x14ac:dyDescent="0.3">
      <c r="A13" s="39" t="s">
        <v>18</v>
      </c>
      <c r="B13" s="44">
        <v>269.89999999999998</v>
      </c>
      <c r="C13" s="49"/>
      <c r="D13" s="44">
        <v>269.89999999999998</v>
      </c>
      <c r="E13" s="45"/>
      <c r="F13" s="47"/>
      <c r="G13" s="44"/>
      <c r="H13" s="50"/>
    </row>
    <row r="14" spans="1:17" x14ac:dyDescent="0.3">
      <c r="A14" s="39" t="s">
        <v>447</v>
      </c>
      <c r="B14" s="44">
        <v>122.84</v>
      </c>
      <c r="C14" s="49" t="s">
        <v>217</v>
      </c>
      <c r="D14" s="44">
        <v>61.4</v>
      </c>
      <c r="E14" s="45"/>
      <c r="F14" s="47">
        <v>61.44</v>
      </c>
      <c r="G14" s="44"/>
      <c r="H14" s="50"/>
    </row>
    <row r="15" spans="1:17" x14ac:dyDescent="0.3">
      <c r="A15" s="39" t="s">
        <v>344</v>
      </c>
      <c r="B15" s="44">
        <v>4.9000000000000004</v>
      </c>
      <c r="C15" s="49"/>
      <c r="D15" s="44">
        <v>4.9000000000000004</v>
      </c>
      <c r="E15" s="45"/>
      <c r="F15" s="47"/>
      <c r="G15" s="44"/>
      <c r="H15" s="50"/>
    </row>
    <row r="16" spans="1:17" x14ac:dyDescent="0.3">
      <c r="A16" s="39" t="s">
        <v>345</v>
      </c>
      <c r="B16" s="44">
        <v>25.38</v>
      </c>
      <c r="C16" s="49" t="s">
        <v>154</v>
      </c>
      <c r="D16" s="44">
        <v>25.38</v>
      </c>
      <c r="E16" s="45"/>
      <c r="F16" s="47"/>
      <c r="G16" s="44"/>
      <c r="H16" s="50"/>
    </row>
    <row r="17" spans="1:17" x14ac:dyDescent="0.3">
      <c r="A17" s="39" t="s">
        <v>446</v>
      </c>
      <c r="B17" s="44">
        <v>100.59</v>
      </c>
      <c r="C17" s="49" t="s">
        <v>217</v>
      </c>
      <c r="D17" s="44">
        <v>100.59</v>
      </c>
      <c r="E17" s="45"/>
      <c r="F17" s="47"/>
      <c r="G17" s="44"/>
      <c r="H17" s="50"/>
      <c r="I17" s="151"/>
    </row>
    <row r="18" spans="1:17" x14ac:dyDescent="0.3">
      <c r="A18" s="39" t="s">
        <v>486</v>
      </c>
      <c r="B18" s="44">
        <v>202.91</v>
      </c>
      <c r="C18" s="49"/>
      <c r="D18" s="44">
        <v>67.62</v>
      </c>
      <c r="E18" s="45"/>
      <c r="F18" s="47">
        <v>67.64</v>
      </c>
      <c r="G18" s="44">
        <v>67.650000000000006</v>
      </c>
      <c r="H18" s="50"/>
    </row>
    <row r="19" spans="1:17" x14ac:dyDescent="0.3">
      <c r="A19" s="39" t="s">
        <v>446</v>
      </c>
      <c r="B19" s="44">
        <v>68.47</v>
      </c>
      <c r="C19" s="49" t="s">
        <v>97</v>
      </c>
      <c r="D19" s="44">
        <v>68.47</v>
      </c>
      <c r="E19" s="45"/>
      <c r="F19" s="47"/>
      <c r="G19" s="44"/>
      <c r="H19" s="50"/>
      <c r="I19" s="152"/>
      <c r="J19" s="140"/>
      <c r="K19" s="140"/>
      <c r="L19" s="140"/>
      <c r="M19" s="140"/>
    </row>
    <row r="20" spans="1:17" x14ac:dyDescent="0.3">
      <c r="A20" s="39" t="s">
        <v>445</v>
      </c>
      <c r="B20" s="44">
        <v>35.97</v>
      </c>
      <c r="C20" s="39" t="s">
        <v>337</v>
      </c>
      <c r="D20" s="44">
        <v>35.97</v>
      </c>
      <c r="E20" s="45"/>
      <c r="F20" s="47"/>
      <c r="G20" s="44"/>
      <c r="H20" s="50"/>
    </row>
    <row r="21" spans="1:17" x14ac:dyDescent="0.3">
      <c r="A21" s="39" t="s">
        <v>345</v>
      </c>
      <c r="B21" s="44">
        <v>57.89</v>
      </c>
      <c r="C21" s="39" t="s">
        <v>155</v>
      </c>
      <c r="D21" s="44">
        <v>57.89</v>
      </c>
      <c r="E21" s="45"/>
      <c r="F21" s="47"/>
      <c r="G21" s="44"/>
      <c r="H21" s="50"/>
    </row>
    <row r="22" spans="1:17" x14ac:dyDescent="0.3">
      <c r="A22" s="39" t="s">
        <v>211</v>
      </c>
      <c r="B22" s="44">
        <v>228.5</v>
      </c>
      <c r="C22" s="39" t="s">
        <v>278</v>
      </c>
      <c r="D22" s="44">
        <v>114.25</v>
      </c>
      <c r="E22" s="45"/>
      <c r="F22" s="47">
        <v>114.25</v>
      </c>
      <c r="G22" s="44"/>
      <c r="H22" s="50"/>
    </row>
    <row r="23" spans="1:17" x14ac:dyDescent="0.3">
      <c r="A23" s="39" t="s">
        <v>446</v>
      </c>
      <c r="B23" s="44">
        <v>64.900000000000006</v>
      </c>
      <c r="C23" s="39" t="s">
        <v>97</v>
      </c>
      <c r="D23" s="44">
        <v>64.900000000000006</v>
      </c>
      <c r="E23" s="45"/>
      <c r="F23" s="47"/>
      <c r="G23" s="44"/>
      <c r="H23" s="50"/>
    </row>
    <row r="24" spans="1:17" x14ac:dyDescent="0.3">
      <c r="A24" s="39" t="s">
        <v>450</v>
      </c>
      <c r="B24" s="44">
        <v>52.83</v>
      </c>
      <c r="C24" s="49" t="s">
        <v>217</v>
      </c>
      <c r="D24" s="44">
        <v>26.43</v>
      </c>
      <c r="E24" s="45"/>
      <c r="F24" s="47">
        <v>26.4</v>
      </c>
      <c r="G24" s="44"/>
      <c r="H24" s="50"/>
    </row>
    <row r="25" spans="1:17" x14ac:dyDescent="0.3">
      <c r="A25" s="39" t="s">
        <v>211</v>
      </c>
      <c r="B25" s="44">
        <v>100</v>
      </c>
      <c r="C25" s="49" t="s">
        <v>226</v>
      </c>
      <c r="D25" s="44"/>
      <c r="E25" s="45"/>
      <c r="F25" s="47">
        <v>100</v>
      </c>
      <c r="G25" s="44"/>
      <c r="H25" s="50"/>
    </row>
    <row r="26" spans="1:17" x14ac:dyDescent="0.3">
      <c r="A26" s="39"/>
      <c r="B26" s="44"/>
      <c r="C26" s="49"/>
      <c r="D26" s="44"/>
      <c r="E26" s="45"/>
      <c r="F26" s="47"/>
      <c r="G26" s="44"/>
      <c r="H26" s="50"/>
      <c r="I26" s="127">
        <f>SUM(B12:B26)</f>
        <v>1390.73</v>
      </c>
      <c r="J26" s="127">
        <f>SUM(D12:D26)</f>
        <v>925.52999999999986</v>
      </c>
      <c r="K26" s="127">
        <f>SUM(F12:F26)</f>
        <v>397.55999999999995</v>
      </c>
      <c r="L26" s="127">
        <f>SUM(G12:G26)</f>
        <v>67.650000000000006</v>
      </c>
      <c r="M26" s="127">
        <f>SUM(J26:L26)</f>
        <v>1390.7399999999998</v>
      </c>
    </row>
    <row r="27" spans="1:17" x14ac:dyDescent="0.3">
      <c r="A27" s="168" t="s">
        <v>411</v>
      </c>
      <c r="B27" s="169"/>
      <c r="C27" s="169"/>
      <c r="D27" s="169"/>
      <c r="E27" s="169"/>
      <c r="F27" s="169"/>
      <c r="G27" s="169"/>
      <c r="H27" s="170"/>
    </row>
    <row r="28" spans="1:17" x14ac:dyDescent="0.3">
      <c r="A28" s="39" t="s">
        <v>411</v>
      </c>
      <c r="B28" s="44">
        <v>80</v>
      </c>
      <c r="C28" s="49"/>
      <c r="D28" s="44">
        <v>80</v>
      </c>
      <c r="E28" s="45"/>
      <c r="F28" s="44"/>
      <c r="G28" s="44"/>
      <c r="H28" s="50"/>
      <c r="N28" s="41">
        <f>I26-B13-B18</f>
        <v>917.92</v>
      </c>
      <c r="P28">
        <v>912.96</v>
      </c>
    </row>
    <row r="29" spans="1:17" x14ac:dyDescent="0.3">
      <c r="A29" s="168" t="s">
        <v>19</v>
      </c>
      <c r="B29" s="169"/>
      <c r="C29" s="169"/>
      <c r="D29" s="169"/>
      <c r="E29" s="169"/>
      <c r="F29" s="169"/>
      <c r="G29" s="169"/>
      <c r="H29" s="170"/>
      <c r="N29" s="41"/>
    </row>
    <row r="30" spans="1:17" x14ac:dyDescent="0.3">
      <c r="A30" s="40" t="s">
        <v>493</v>
      </c>
      <c r="B30" s="44">
        <v>188.66</v>
      </c>
      <c r="C30" s="45" t="s">
        <v>98</v>
      </c>
      <c r="D30" s="44"/>
      <c r="E30" s="45"/>
      <c r="F30" s="44">
        <v>188.66</v>
      </c>
      <c r="G30" s="44"/>
      <c r="H30" s="48"/>
      <c r="N30" s="41"/>
    </row>
    <row r="31" spans="1:17" x14ac:dyDescent="0.3">
      <c r="A31" s="154" t="s">
        <v>25</v>
      </c>
      <c r="B31" s="155"/>
      <c r="C31" s="155"/>
      <c r="D31" s="155"/>
      <c r="E31" s="155"/>
      <c r="F31" s="155"/>
      <c r="G31" s="155"/>
      <c r="H31" s="156"/>
      <c r="Q31" s="41">
        <f>SUM(P28,B13,B15,B18)</f>
        <v>1390.6700000000003</v>
      </c>
    </row>
    <row r="32" spans="1:17" x14ac:dyDescent="0.3">
      <c r="A32" s="39" t="s">
        <v>30</v>
      </c>
      <c r="B32" s="44">
        <v>5.5</v>
      </c>
      <c r="C32" s="49"/>
      <c r="D32" s="44">
        <v>5.5</v>
      </c>
      <c r="E32" s="45"/>
      <c r="F32" s="47"/>
      <c r="G32" s="44"/>
      <c r="H32" s="50"/>
      <c r="P32" s="41">
        <f>P28-N28</f>
        <v>-4.9599999999999227</v>
      </c>
    </row>
    <row r="33" spans="1:10" x14ac:dyDescent="0.3">
      <c r="A33" s="39" t="s">
        <v>455</v>
      </c>
      <c r="B33" s="44">
        <v>90</v>
      </c>
      <c r="C33" s="49" t="s">
        <v>459</v>
      </c>
      <c r="D33" s="44">
        <v>90</v>
      </c>
      <c r="E33" s="45"/>
      <c r="F33" s="44"/>
      <c r="G33" s="44"/>
      <c r="H33" s="50"/>
    </row>
    <row r="34" spans="1:10" x14ac:dyDescent="0.3">
      <c r="A34" s="154" t="s">
        <v>295</v>
      </c>
      <c r="B34" s="155"/>
      <c r="C34" s="155"/>
      <c r="D34" s="155"/>
      <c r="E34" s="155"/>
      <c r="F34" s="155"/>
      <c r="G34" s="155"/>
      <c r="H34" s="156"/>
    </row>
    <row r="35" spans="1:10" x14ac:dyDescent="0.3">
      <c r="A35" s="40"/>
      <c r="B35" s="44">
        <v>867.55</v>
      </c>
      <c r="C35" s="45"/>
      <c r="D35" s="44">
        <v>289.2</v>
      </c>
      <c r="E35" s="45"/>
      <c r="F35" s="44">
        <v>289.2</v>
      </c>
      <c r="G35" s="44">
        <v>289.2</v>
      </c>
      <c r="H35" s="48"/>
    </row>
    <row r="36" spans="1:10" x14ac:dyDescent="0.3">
      <c r="A36" s="58" t="s">
        <v>76</v>
      </c>
      <c r="B36" s="54">
        <f>SUM(B4:B35)</f>
        <v>3283.6000000000004</v>
      </c>
      <c r="C36" s="52"/>
      <c r="D36" s="54">
        <f>SUM(D4:D35)</f>
        <v>1769.5300000000002</v>
      </c>
      <c r="E36" s="52"/>
      <c r="F36" s="54">
        <f>SUM(F4:F35)</f>
        <v>1157.28</v>
      </c>
      <c r="G36" s="54">
        <f>SUM(G4:G35)</f>
        <v>356.85</v>
      </c>
      <c r="H36" s="53"/>
      <c r="J36" s="41">
        <f>SUM(D36,F36,G36)</f>
        <v>3283.6600000000003</v>
      </c>
    </row>
    <row r="37" spans="1:10" ht="16.2" x14ac:dyDescent="0.45">
      <c r="B37" s="55" t="s">
        <v>77</v>
      </c>
      <c r="C37" s="56"/>
      <c r="D37" s="55" t="s">
        <v>60</v>
      </c>
      <c r="E37" s="56"/>
      <c r="F37" s="55" t="s">
        <v>61</v>
      </c>
      <c r="G37" s="55" t="s">
        <v>62</v>
      </c>
      <c r="H37" s="42"/>
    </row>
  </sheetData>
  <mergeCells count="7">
    <mergeCell ref="A27:H27"/>
    <mergeCell ref="A31:H31"/>
    <mergeCell ref="A34:H34"/>
    <mergeCell ref="A1:H1"/>
    <mergeCell ref="A3:H3"/>
    <mergeCell ref="A11:H11"/>
    <mergeCell ref="A29:H2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3ACF-566E-4BA6-95F0-B3F131568DA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8A70-D7A9-47E9-BB5E-3907229F1224}">
  <dimension ref="A1:R35"/>
  <sheetViews>
    <sheetView topLeftCell="A9" workbookViewId="0">
      <selection activeCell="C26" sqref="C26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2" bestFit="1" customWidth="1"/>
    <col min="10" max="12" width="10.33203125" bestFit="1" customWidth="1"/>
    <col min="13" max="13" width="11.88671875" bestFit="1" customWidth="1"/>
    <col min="16" max="16" width="11.88671875" bestFit="1" customWidth="1"/>
  </cols>
  <sheetData>
    <row r="1" spans="1:18" ht="18" x14ac:dyDescent="0.35">
      <c r="A1" s="171" t="s">
        <v>391</v>
      </c>
      <c r="B1" s="165"/>
      <c r="C1" s="165"/>
      <c r="D1" s="165"/>
      <c r="E1" s="165"/>
      <c r="F1" s="165"/>
      <c r="G1" s="165"/>
      <c r="H1" s="165"/>
    </row>
    <row r="2" spans="1:18" x14ac:dyDescent="0.3">
      <c r="R2" t="s">
        <v>180</v>
      </c>
    </row>
    <row r="3" spans="1:18" x14ac:dyDescent="0.3">
      <c r="A3" s="157" t="s">
        <v>2</v>
      </c>
      <c r="B3" s="157"/>
      <c r="C3" s="157"/>
      <c r="D3" s="157"/>
      <c r="E3" s="157"/>
      <c r="F3" s="157"/>
      <c r="G3" s="157"/>
      <c r="H3" s="157"/>
      <c r="R3" t="s">
        <v>181</v>
      </c>
    </row>
    <row r="4" spans="1:18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  <c r="R4" t="s">
        <v>182</v>
      </c>
    </row>
    <row r="5" spans="1:18" x14ac:dyDescent="0.3">
      <c r="A5" s="39" t="s">
        <v>345</v>
      </c>
      <c r="B5" s="44">
        <v>165.87</v>
      </c>
      <c r="C5" s="45" t="s">
        <v>200</v>
      </c>
      <c r="D5" s="44">
        <v>165.87</v>
      </c>
      <c r="E5" s="45"/>
      <c r="F5" s="44"/>
      <c r="G5" s="44"/>
      <c r="H5" s="46"/>
    </row>
    <row r="6" spans="1:18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8" x14ac:dyDescent="0.3">
      <c r="A7" s="39" t="s">
        <v>489</v>
      </c>
      <c r="B7" s="44">
        <v>171.3</v>
      </c>
      <c r="C7" s="45" t="s">
        <v>154</v>
      </c>
      <c r="D7" s="44">
        <v>69.599999999999994</v>
      </c>
      <c r="E7" s="45"/>
      <c r="F7" s="44">
        <v>101.7</v>
      </c>
      <c r="G7" s="44"/>
      <c r="H7" s="46"/>
    </row>
    <row r="8" spans="1:18" x14ac:dyDescent="0.3">
      <c r="A8" s="39" t="s">
        <v>123</v>
      </c>
      <c r="B8" s="44">
        <v>301.39</v>
      </c>
      <c r="C8" s="45" t="s">
        <v>154</v>
      </c>
      <c r="D8" s="44">
        <v>121.23</v>
      </c>
      <c r="E8" s="45"/>
      <c r="F8" s="44">
        <v>180.16</v>
      </c>
      <c r="G8" s="44"/>
      <c r="H8" s="46"/>
    </row>
    <row r="9" spans="1:18" x14ac:dyDescent="0.3">
      <c r="A9" s="39"/>
      <c r="B9" s="44"/>
      <c r="C9" s="45"/>
      <c r="D9" s="44"/>
      <c r="E9" s="45"/>
      <c r="F9" s="44"/>
      <c r="G9" s="44"/>
      <c r="H9" s="46"/>
    </row>
    <row r="10" spans="1:18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661.16</v>
      </c>
      <c r="J10" s="127">
        <f>SUM(D4:D10)</f>
        <v>379.3</v>
      </c>
      <c r="K10" s="127">
        <f>SUM(F4:F10)</f>
        <v>281.86</v>
      </c>
      <c r="L10" s="127">
        <f>SUM(G4:G10)</f>
        <v>0</v>
      </c>
      <c r="M10" s="127">
        <f>SUM(J10:L10)</f>
        <v>661.16000000000008</v>
      </c>
    </row>
    <row r="11" spans="1:18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8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8" x14ac:dyDescent="0.3">
      <c r="A13" s="39" t="s">
        <v>447</v>
      </c>
      <c r="B13" s="44">
        <v>122.84</v>
      </c>
      <c r="C13" s="49" t="s">
        <v>278</v>
      </c>
      <c r="D13" s="44">
        <v>61.44</v>
      </c>
      <c r="E13" s="45"/>
      <c r="F13" s="47">
        <v>61.4</v>
      </c>
      <c r="G13" s="44"/>
      <c r="H13" s="50"/>
    </row>
    <row r="14" spans="1:18" x14ac:dyDescent="0.3">
      <c r="A14" s="39" t="s">
        <v>344</v>
      </c>
      <c r="B14" s="44">
        <v>4.9000000000000004</v>
      </c>
      <c r="C14" s="49"/>
      <c r="D14" s="44">
        <v>4.9000000000000004</v>
      </c>
      <c r="E14" s="45"/>
      <c r="F14" s="47"/>
      <c r="G14" s="44"/>
      <c r="H14" s="50"/>
    </row>
    <row r="15" spans="1:18" x14ac:dyDescent="0.3">
      <c r="A15" s="39" t="s">
        <v>486</v>
      </c>
      <c r="B15" s="44">
        <v>202.91</v>
      </c>
      <c r="C15" s="49"/>
      <c r="D15" s="44">
        <v>67.62</v>
      </c>
      <c r="E15" s="45"/>
      <c r="F15" s="47">
        <v>67.64</v>
      </c>
      <c r="G15" s="44">
        <v>67.650000000000006</v>
      </c>
      <c r="H15" s="50"/>
    </row>
    <row r="16" spans="1:18" x14ac:dyDescent="0.3">
      <c r="A16" s="39" t="s">
        <v>446</v>
      </c>
      <c r="B16" s="44">
        <v>100.59</v>
      </c>
      <c r="C16" s="49" t="s">
        <v>278</v>
      </c>
      <c r="D16" s="44">
        <v>100.59</v>
      </c>
      <c r="E16" s="45"/>
      <c r="F16" s="47"/>
      <c r="G16" s="44"/>
      <c r="H16" s="50"/>
    </row>
    <row r="17" spans="1:16" x14ac:dyDescent="0.3">
      <c r="A17" s="39" t="s">
        <v>446</v>
      </c>
      <c r="B17" s="44">
        <v>68.47</v>
      </c>
      <c r="C17" s="49" t="s">
        <v>98</v>
      </c>
      <c r="D17" s="44">
        <v>68.47</v>
      </c>
      <c r="E17" s="45"/>
      <c r="F17" s="47"/>
      <c r="G17" s="44"/>
      <c r="H17" s="50"/>
    </row>
    <row r="18" spans="1:16" x14ac:dyDescent="0.3">
      <c r="A18" s="39" t="s">
        <v>445</v>
      </c>
      <c r="B18" s="44">
        <v>35.97</v>
      </c>
      <c r="C18" s="39" t="s">
        <v>356</v>
      </c>
      <c r="D18" s="44">
        <v>35.97</v>
      </c>
      <c r="E18" s="45"/>
      <c r="F18" s="47"/>
      <c r="G18" s="44"/>
      <c r="H18" s="50"/>
    </row>
    <row r="19" spans="1:16" x14ac:dyDescent="0.3">
      <c r="A19" s="39" t="s">
        <v>345</v>
      </c>
      <c r="B19" s="44">
        <v>57.89</v>
      </c>
      <c r="C19" s="39" t="s">
        <v>154</v>
      </c>
      <c r="D19" s="44">
        <v>57.85</v>
      </c>
      <c r="E19" s="45"/>
      <c r="F19" s="47"/>
      <c r="G19" s="44"/>
      <c r="H19" s="50"/>
    </row>
    <row r="20" spans="1:16" x14ac:dyDescent="0.3">
      <c r="A20" s="39" t="s">
        <v>211</v>
      </c>
      <c r="B20" s="44">
        <v>100</v>
      </c>
      <c r="C20" s="49" t="s">
        <v>419</v>
      </c>
      <c r="D20" s="44"/>
      <c r="E20" s="45"/>
      <c r="F20" s="47">
        <v>100</v>
      </c>
      <c r="G20" s="44"/>
      <c r="H20" s="50"/>
    </row>
    <row r="21" spans="1:16" x14ac:dyDescent="0.3">
      <c r="A21" s="39" t="s">
        <v>450</v>
      </c>
      <c r="B21" s="44">
        <v>52.83</v>
      </c>
      <c r="C21" s="49" t="s">
        <v>278</v>
      </c>
      <c r="D21" s="44">
        <v>26.43</v>
      </c>
      <c r="E21" s="45"/>
      <c r="F21" s="47">
        <v>26.4</v>
      </c>
      <c r="G21" s="44"/>
      <c r="H21" s="50"/>
    </row>
    <row r="22" spans="1:16" x14ac:dyDescent="0.3">
      <c r="A22" s="39" t="s">
        <v>446</v>
      </c>
      <c r="B22" s="44">
        <v>64.900000000000006</v>
      </c>
      <c r="C22" s="39" t="s">
        <v>98</v>
      </c>
      <c r="D22" s="44">
        <v>64.900000000000006</v>
      </c>
      <c r="E22" s="45"/>
      <c r="F22" s="47"/>
      <c r="G22" s="44"/>
      <c r="H22" s="50"/>
    </row>
    <row r="23" spans="1:16" x14ac:dyDescent="0.3">
      <c r="A23" s="39" t="s">
        <v>357</v>
      </c>
      <c r="B23" s="44">
        <v>55.65</v>
      </c>
      <c r="C23" s="49" t="s">
        <v>269</v>
      </c>
      <c r="D23" s="44">
        <v>27.83</v>
      </c>
      <c r="E23" s="45"/>
      <c r="F23" s="47">
        <v>27.83</v>
      </c>
      <c r="G23" s="44"/>
      <c r="H23" s="50"/>
    </row>
    <row r="24" spans="1:16" x14ac:dyDescent="0.3">
      <c r="A24" s="39"/>
      <c r="B24" s="44"/>
      <c r="C24" s="49"/>
      <c r="D24" s="44"/>
      <c r="E24" s="45"/>
      <c r="F24" s="44"/>
      <c r="G24" s="44"/>
      <c r="H24" s="50"/>
      <c r="I24" s="93">
        <f>SUM(B12:B24)</f>
        <v>1136.8500000000001</v>
      </c>
      <c r="J24" s="127">
        <f>SUM(D12:D24)</f>
        <v>785.9</v>
      </c>
      <c r="K24" s="127">
        <f>SUM(F12:F24)</f>
        <v>283.27</v>
      </c>
      <c r="L24" s="127">
        <f>SUM(G12:G24)</f>
        <v>67.650000000000006</v>
      </c>
      <c r="M24" s="127">
        <f>SUM(J24:L24)</f>
        <v>1136.8200000000002</v>
      </c>
    </row>
    <row r="25" spans="1:16" x14ac:dyDescent="0.3">
      <c r="A25" s="154" t="s">
        <v>19</v>
      </c>
      <c r="B25" s="155"/>
      <c r="C25" s="155"/>
      <c r="D25" s="155"/>
      <c r="E25" s="155"/>
      <c r="F25" s="155"/>
      <c r="G25" s="155"/>
      <c r="H25" s="156"/>
    </row>
    <row r="26" spans="1:16" x14ac:dyDescent="0.3">
      <c r="A26" s="40" t="s">
        <v>493</v>
      </c>
      <c r="B26" s="44">
        <v>188.66</v>
      </c>
      <c r="C26" s="45" t="s">
        <v>200</v>
      </c>
      <c r="D26" s="44"/>
      <c r="E26" s="45"/>
      <c r="F26" s="44">
        <v>188.66</v>
      </c>
      <c r="G26" s="44"/>
      <c r="H26" s="48"/>
      <c r="P26">
        <v>659.08</v>
      </c>
    </row>
    <row r="27" spans="1:16" x14ac:dyDescent="0.3">
      <c r="A27" s="168" t="s">
        <v>411</v>
      </c>
      <c r="B27" s="169"/>
      <c r="C27" s="169"/>
      <c r="D27" s="169"/>
      <c r="E27" s="169"/>
      <c r="F27" s="169"/>
      <c r="G27" s="169"/>
      <c r="H27" s="170"/>
    </row>
    <row r="28" spans="1:16" x14ac:dyDescent="0.3">
      <c r="A28" s="39" t="s">
        <v>411</v>
      </c>
      <c r="B28" s="44"/>
      <c r="C28" s="49"/>
      <c r="D28" s="44">
        <v>80</v>
      </c>
      <c r="E28" s="45"/>
      <c r="F28" s="44"/>
      <c r="G28" s="44"/>
      <c r="H28" s="50"/>
      <c r="P28" s="41">
        <f>SUM(P26,B12,B14,B15)</f>
        <v>1136.79</v>
      </c>
    </row>
    <row r="29" spans="1:16" x14ac:dyDescent="0.3">
      <c r="A29" s="154" t="s">
        <v>25</v>
      </c>
      <c r="B29" s="155"/>
      <c r="C29" s="155"/>
      <c r="D29" s="155"/>
      <c r="E29" s="155"/>
      <c r="F29" s="155"/>
      <c r="G29" s="155"/>
      <c r="H29" s="156"/>
    </row>
    <row r="30" spans="1:16" x14ac:dyDescent="0.3">
      <c r="A30" s="39" t="s">
        <v>30</v>
      </c>
      <c r="B30" s="44">
        <v>5.5</v>
      </c>
      <c r="C30" s="49"/>
      <c r="D30" s="44">
        <v>5.5</v>
      </c>
      <c r="E30" s="45"/>
      <c r="F30" s="47"/>
      <c r="G30" s="44"/>
      <c r="H30" s="50"/>
    </row>
    <row r="31" spans="1:16" x14ac:dyDescent="0.3">
      <c r="A31" s="39" t="s">
        <v>455</v>
      </c>
      <c r="B31" s="44">
        <v>90</v>
      </c>
      <c r="C31" s="49" t="s">
        <v>460</v>
      </c>
      <c r="D31" s="44"/>
      <c r="E31" s="45"/>
      <c r="F31" s="44"/>
      <c r="G31" s="44"/>
      <c r="H31" s="50"/>
    </row>
    <row r="32" spans="1:16" x14ac:dyDescent="0.3">
      <c r="A32" s="154" t="s">
        <v>295</v>
      </c>
      <c r="B32" s="155"/>
      <c r="C32" s="155"/>
      <c r="D32" s="155"/>
      <c r="E32" s="155"/>
      <c r="F32" s="155"/>
      <c r="G32" s="155"/>
      <c r="H32" s="156"/>
    </row>
    <row r="33" spans="1:8" x14ac:dyDescent="0.3">
      <c r="A33" s="40"/>
      <c r="B33" s="44">
        <v>867.55</v>
      </c>
      <c r="C33" s="45"/>
      <c r="D33" s="44">
        <v>289.2</v>
      </c>
      <c r="E33" s="45"/>
      <c r="F33" s="44">
        <v>289.2</v>
      </c>
      <c r="G33" s="44">
        <v>289.2</v>
      </c>
      <c r="H33" s="48"/>
    </row>
    <row r="34" spans="1:8" x14ac:dyDescent="0.3">
      <c r="A34" s="58" t="s">
        <v>76</v>
      </c>
      <c r="B34" s="54">
        <f>SUM(B4:B33)</f>
        <v>2949.7200000000003</v>
      </c>
      <c r="C34" s="52"/>
      <c r="D34" s="54">
        <f>SUM(D4:D33)</f>
        <v>1539.9000000000003</v>
      </c>
      <c r="E34" s="52"/>
      <c r="F34" s="54">
        <f>SUM(F4:F33)</f>
        <v>1042.99</v>
      </c>
      <c r="G34" s="54">
        <f>SUM(G4:G33)</f>
        <v>356.85</v>
      </c>
      <c r="H34" s="53"/>
    </row>
    <row r="35" spans="1:8" ht="16.2" x14ac:dyDescent="0.45">
      <c r="B35" s="55" t="s">
        <v>77</v>
      </c>
      <c r="C35" s="56"/>
      <c r="D35" s="55" t="s">
        <v>60</v>
      </c>
      <c r="E35" s="56"/>
      <c r="F35" s="55" t="s">
        <v>61</v>
      </c>
      <c r="G35" s="55" t="s">
        <v>62</v>
      </c>
      <c r="H35" s="42"/>
    </row>
  </sheetData>
  <mergeCells count="7">
    <mergeCell ref="A32:H32"/>
    <mergeCell ref="A27:H27"/>
    <mergeCell ref="A1:H1"/>
    <mergeCell ref="A3:H3"/>
    <mergeCell ref="A11:H11"/>
    <mergeCell ref="A25:H25"/>
    <mergeCell ref="A29:H29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D603-A23B-4B55-96D5-74F391D6D04E}">
  <dimension ref="A1:M32"/>
  <sheetViews>
    <sheetView topLeftCell="A6" workbookViewId="0">
      <selection activeCell="C23" sqref="C23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 t="s">
        <v>345</v>
      </c>
      <c r="B5" s="44">
        <v>165.87</v>
      </c>
      <c r="C5" s="45" t="s">
        <v>226</v>
      </c>
      <c r="D5" s="44">
        <v>165.87</v>
      </c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188.47</v>
      </c>
      <c r="J10" s="127">
        <f>SUM(D4:D10)</f>
        <v>188.47</v>
      </c>
      <c r="K10" s="127">
        <f>SUM(F4:F10)</f>
        <v>0</v>
      </c>
      <c r="L10" s="127">
        <f>SUM(G4:G10)</f>
        <v>0</v>
      </c>
      <c r="M10" s="127">
        <f>SUM(J10:L10)</f>
        <v>188.47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446</v>
      </c>
      <c r="B13" s="44">
        <v>64.900000000000006</v>
      </c>
      <c r="C13" s="39" t="s">
        <v>200</v>
      </c>
      <c r="D13" s="44">
        <v>64.900000000000006</v>
      </c>
      <c r="E13" s="45"/>
      <c r="F13" s="47"/>
      <c r="G13" s="44"/>
      <c r="H13" s="50"/>
    </row>
    <row r="14" spans="1:13" x14ac:dyDescent="0.3">
      <c r="A14" s="39" t="s">
        <v>211</v>
      </c>
      <c r="B14" s="44">
        <v>100</v>
      </c>
      <c r="C14" s="49" t="s">
        <v>420</v>
      </c>
      <c r="D14" s="44"/>
      <c r="E14" s="45"/>
      <c r="F14" s="47">
        <v>100</v>
      </c>
      <c r="G14" s="44"/>
      <c r="H14" s="50"/>
    </row>
    <row r="15" spans="1:13" x14ac:dyDescent="0.3">
      <c r="A15" s="39" t="s">
        <v>486</v>
      </c>
      <c r="B15" s="44">
        <v>202.91</v>
      </c>
      <c r="C15" s="49"/>
      <c r="D15" s="44">
        <v>67.62</v>
      </c>
      <c r="E15" s="45"/>
      <c r="F15" s="47">
        <v>67.64</v>
      </c>
      <c r="G15" s="44">
        <v>67.650000000000006</v>
      </c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 t="s">
        <v>446</v>
      </c>
      <c r="B18" s="44">
        <v>68.47</v>
      </c>
      <c r="C18" s="49" t="s">
        <v>200</v>
      </c>
      <c r="D18" s="44">
        <v>68.47</v>
      </c>
      <c r="E18" s="45"/>
      <c r="F18" s="47"/>
      <c r="G18" s="44"/>
      <c r="H18" s="50"/>
    </row>
    <row r="19" spans="1:13" x14ac:dyDescent="0.3">
      <c r="A19" s="39" t="s">
        <v>445</v>
      </c>
      <c r="B19" s="44">
        <v>35.97</v>
      </c>
      <c r="C19" s="39" t="s">
        <v>367</v>
      </c>
      <c r="D19" s="44">
        <v>35.97</v>
      </c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886.94999999999993</v>
      </c>
      <c r="J21" s="127">
        <f>SUM(D12:D21)</f>
        <v>511.76</v>
      </c>
      <c r="K21" s="127">
        <f>SUM(F12:F21)</f>
        <v>167.64</v>
      </c>
      <c r="L21" s="127">
        <f>SUM(G12:G21)</f>
        <v>207.55</v>
      </c>
      <c r="M21" s="127">
        <f>SUM(J21:L21)</f>
        <v>886.95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 t="s">
        <v>493</v>
      </c>
      <c r="B23" s="44">
        <v>188.66</v>
      </c>
      <c r="C23" s="45" t="s">
        <v>226</v>
      </c>
      <c r="D23" s="44"/>
      <c r="E23" s="45"/>
      <c r="F23" s="44">
        <v>188.66</v>
      </c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461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2227.13</v>
      </c>
      <c r="C31" s="52"/>
      <c r="D31" s="54">
        <f>SUM(D4:D30)</f>
        <v>1164.93</v>
      </c>
      <c r="E31" s="52"/>
      <c r="F31" s="54">
        <f>SUM(F4:F30)</f>
        <v>645.5</v>
      </c>
      <c r="G31" s="54">
        <f>SUM(G4:G30)</f>
        <v>496.75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412F-CBE7-46C9-B382-900523502CAE}">
  <dimension ref="A1:M33"/>
  <sheetViews>
    <sheetView topLeftCell="A7" workbookViewId="0">
      <selection activeCell="C23" sqref="C23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 t="s">
        <v>345</v>
      </c>
      <c r="B5" s="44">
        <v>165.87</v>
      </c>
      <c r="C5" s="45" t="s">
        <v>226</v>
      </c>
      <c r="D5" s="44">
        <v>165.87</v>
      </c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188.47</v>
      </c>
      <c r="J10" s="127">
        <f>SUM(D4:D10)</f>
        <v>188.47</v>
      </c>
      <c r="K10" s="127">
        <f>SUM(F4:F10)</f>
        <v>0</v>
      </c>
      <c r="L10" s="127">
        <f>SUM(G4:G10)</f>
        <v>0</v>
      </c>
      <c r="M10" s="127">
        <f>SUM(J10:L10)</f>
        <v>188.47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446</v>
      </c>
      <c r="B13" s="44">
        <v>64.900000000000006</v>
      </c>
      <c r="C13" s="39" t="s">
        <v>226</v>
      </c>
      <c r="D13" s="44">
        <v>64.900000000000006</v>
      </c>
      <c r="E13" s="45"/>
      <c r="F13" s="47"/>
      <c r="G13" s="44"/>
      <c r="H13" s="50"/>
    </row>
    <row r="14" spans="1:13" x14ac:dyDescent="0.3">
      <c r="A14" s="39" t="s">
        <v>486</v>
      </c>
      <c r="B14" s="44">
        <v>202.91</v>
      </c>
      <c r="C14" s="49"/>
      <c r="D14" s="44">
        <v>67.62</v>
      </c>
      <c r="E14" s="45"/>
      <c r="F14" s="47">
        <v>67.64</v>
      </c>
      <c r="G14" s="44">
        <v>67.650000000000006</v>
      </c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 t="s">
        <v>446</v>
      </c>
      <c r="B18" s="44">
        <v>68.47</v>
      </c>
      <c r="C18" s="49" t="s">
        <v>226</v>
      </c>
      <c r="D18" s="44">
        <v>68.47</v>
      </c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750.9799999999999</v>
      </c>
      <c r="J21" s="127">
        <f>SUM(D12:D21)</f>
        <v>475.78999999999996</v>
      </c>
      <c r="K21" s="127">
        <f>SUM(F12:F21)</f>
        <v>67.64</v>
      </c>
      <c r="L21" s="127">
        <f>SUM(G12:G21)</f>
        <v>207.55</v>
      </c>
      <c r="M21" s="127">
        <f>SUM(J21:L21)</f>
        <v>750.98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 t="s">
        <v>493</v>
      </c>
      <c r="B23" s="44">
        <v>188.66</v>
      </c>
      <c r="C23" s="45" t="s">
        <v>27</v>
      </c>
      <c r="D23" s="44"/>
      <c r="E23" s="45"/>
      <c r="F23" s="44">
        <v>188.66</v>
      </c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39"/>
      <c r="B26" s="44"/>
      <c r="C26" s="49"/>
      <c r="D26" s="44"/>
      <c r="E26" s="45"/>
      <c r="F26" s="44"/>
      <c r="G26" s="44"/>
      <c r="H26" s="50"/>
    </row>
    <row r="27" spans="1:13" x14ac:dyDescent="0.3">
      <c r="A27" s="154" t="s">
        <v>25</v>
      </c>
      <c r="B27" s="155"/>
      <c r="C27" s="155"/>
      <c r="D27" s="155"/>
      <c r="E27" s="155"/>
      <c r="F27" s="155"/>
      <c r="G27" s="155"/>
      <c r="H27" s="156"/>
    </row>
    <row r="28" spans="1:13" x14ac:dyDescent="0.3">
      <c r="A28" s="39" t="s">
        <v>30</v>
      </c>
      <c r="B28" s="44">
        <v>5.5</v>
      </c>
      <c r="C28" s="49"/>
      <c r="D28" s="44">
        <v>5.5</v>
      </c>
      <c r="E28" s="45"/>
      <c r="F28" s="47"/>
      <c r="G28" s="44"/>
      <c r="H28" s="50"/>
    </row>
    <row r="29" spans="1:13" x14ac:dyDescent="0.3">
      <c r="A29" s="39" t="s">
        <v>455</v>
      </c>
      <c r="B29" s="44">
        <v>90</v>
      </c>
      <c r="C29" s="49" t="s">
        <v>463</v>
      </c>
      <c r="D29" s="44">
        <v>90</v>
      </c>
      <c r="E29" s="45"/>
      <c r="F29" s="44"/>
      <c r="G29" s="44"/>
      <c r="H29" s="50"/>
    </row>
    <row r="30" spans="1:13" x14ac:dyDescent="0.3">
      <c r="A30" s="154" t="s">
        <v>295</v>
      </c>
      <c r="B30" s="155"/>
      <c r="C30" s="155"/>
      <c r="D30" s="155"/>
      <c r="E30" s="155"/>
      <c r="F30" s="155"/>
      <c r="G30" s="155"/>
      <c r="H30" s="156"/>
    </row>
    <row r="31" spans="1:13" x14ac:dyDescent="0.3">
      <c r="A31" s="40"/>
      <c r="B31" s="44">
        <v>867.55</v>
      </c>
      <c r="C31" s="45"/>
      <c r="D31" s="44">
        <v>289.2</v>
      </c>
      <c r="E31" s="45"/>
      <c r="F31" s="44">
        <v>289.2</v>
      </c>
      <c r="G31" s="44">
        <v>289.2</v>
      </c>
      <c r="H31" s="48"/>
    </row>
    <row r="32" spans="1:13" x14ac:dyDescent="0.3">
      <c r="A32" s="58" t="s">
        <v>76</v>
      </c>
      <c r="B32" s="54">
        <f>SUM(B4:B31)</f>
        <v>2091.16</v>
      </c>
      <c r="C32" s="52"/>
      <c r="D32" s="54">
        <f>SUM(D4:D31)</f>
        <v>1128.96</v>
      </c>
      <c r="E32" s="52"/>
      <c r="F32" s="54">
        <f>SUM(F4:F31)</f>
        <v>545.5</v>
      </c>
      <c r="G32" s="54">
        <f>SUM(G4:G31)</f>
        <v>496.75</v>
      </c>
      <c r="H32" s="53"/>
    </row>
    <row r="33" spans="2:8" ht="16.2" x14ac:dyDescent="0.45">
      <c r="B33" s="55" t="s">
        <v>77</v>
      </c>
      <c r="C33" s="56"/>
      <c r="D33" s="55" t="s">
        <v>60</v>
      </c>
      <c r="E33" s="56"/>
      <c r="F33" s="55" t="s">
        <v>61</v>
      </c>
      <c r="G33" s="55" t="s">
        <v>62</v>
      </c>
      <c r="H33" s="42"/>
    </row>
  </sheetData>
  <mergeCells count="7">
    <mergeCell ref="A30:H30"/>
    <mergeCell ref="A1:H1"/>
    <mergeCell ref="A3:H3"/>
    <mergeCell ref="A11:H11"/>
    <mergeCell ref="A22:H22"/>
    <mergeCell ref="A24:H24"/>
    <mergeCell ref="A27:H27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D718-AF6A-4534-9ADC-5836B3A2708C}">
  <dimension ref="A1:M32"/>
  <sheetViews>
    <sheetView workbookViewId="0">
      <selection activeCell="J25" sqref="J2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 t="s">
        <v>345</v>
      </c>
      <c r="B5" s="44">
        <v>165.87</v>
      </c>
      <c r="C5" s="45" t="s">
        <v>27</v>
      </c>
      <c r="D5" s="44">
        <v>165.87</v>
      </c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188.47</v>
      </c>
      <c r="J10" s="127">
        <f>SUM(D4:D10)</f>
        <v>188.47</v>
      </c>
      <c r="K10" s="127">
        <f>SUM(F4:F10)</f>
        <v>0</v>
      </c>
      <c r="L10" s="127">
        <f>SUM(G4:G10)</f>
        <v>0</v>
      </c>
      <c r="M10" s="127">
        <f>SUM(J10:L10)</f>
        <v>188.47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446</v>
      </c>
      <c r="B13" s="44">
        <v>64.900000000000006</v>
      </c>
      <c r="C13" s="39" t="s">
        <v>27</v>
      </c>
      <c r="D13" s="44">
        <v>64.900000000000006</v>
      </c>
      <c r="E13" s="45"/>
      <c r="F13" s="47"/>
      <c r="G13" s="44"/>
      <c r="H13" s="50"/>
    </row>
    <row r="14" spans="1:13" x14ac:dyDescent="0.3">
      <c r="A14" s="39" t="s">
        <v>486</v>
      </c>
      <c r="B14" s="44">
        <v>202.91</v>
      </c>
      <c r="C14" s="49"/>
      <c r="D14" s="44">
        <v>67.62</v>
      </c>
      <c r="E14" s="45"/>
      <c r="F14" s="47">
        <v>67.64</v>
      </c>
      <c r="G14" s="44">
        <v>67.650000000000006</v>
      </c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 t="s">
        <v>446</v>
      </c>
      <c r="B18" s="44">
        <v>68.47</v>
      </c>
      <c r="C18" s="49" t="s">
        <v>27</v>
      </c>
      <c r="D18" s="44">
        <v>68.47</v>
      </c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750.9799999999999</v>
      </c>
      <c r="J21" s="127">
        <f>SUM(D12:D21)</f>
        <v>475.78999999999996</v>
      </c>
      <c r="K21" s="127">
        <f>SUM(F12:F21)</f>
        <v>67.64</v>
      </c>
      <c r="L21" s="127">
        <f>SUM(G12:G21)</f>
        <v>207.55</v>
      </c>
      <c r="M21" s="127">
        <f>SUM(J21:L21)</f>
        <v>750.98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 t="s">
        <v>493</v>
      </c>
      <c r="B23" s="44">
        <v>188.66</v>
      </c>
      <c r="C23" s="45" t="s">
        <v>28</v>
      </c>
      <c r="D23" s="44"/>
      <c r="E23" s="45"/>
      <c r="F23" s="44">
        <v>188.66</v>
      </c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464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2091.16</v>
      </c>
      <c r="C31" s="52"/>
      <c r="D31" s="54">
        <f>SUM(D4:D30)</f>
        <v>1128.96</v>
      </c>
      <c r="E31" s="52"/>
      <c r="F31" s="54">
        <f>SUM(F4:F30)</f>
        <v>545.5</v>
      </c>
      <c r="G31" s="54">
        <f>SUM(G4:G30)</f>
        <v>496.75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6C80-A3E2-4D03-8D0F-5838A4426AF4}">
  <dimension ref="A1:M32"/>
  <sheetViews>
    <sheetView topLeftCell="A6" workbookViewId="0">
      <selection activeCell="O30" sqref="O30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462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 t="s">
        <v>345</v>
      </c>
      <c r="B5" s="44">
        <v>165.87</v>
      </c>
      <c r="C5" s="45" t="s">
        <v>28</v>
      </c>
      <c r="D5" s="44">
        <v>165.87</v>
      </c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188.47</v>
      </c>
      <c r="J10" s="127">
        <f>SUM(D4:D10)</f>
        <v>188.47</v>
      </c>
      <c r="K10" s="127">
        <f>SUM(F4:F10)</f>
        <v>0</v>
      </c>
      <c r="L10" s="127">
        <f>SUM(G4:G10)</f>
        <v>0</v>
      </c>
      <c r="M10" s="127">
        <f>SUM(J10:L10)</f>
        <v>188.47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446</v>
      </c>
      <c r="B13" s="44">
        <v>64.900000000000006</v>
      </c>
      <c r="C13" s="39" t="s">
        <v>28</v>
      </c>
      <c r="D13" s="44">
        <v>64.900000000000006</v>
      </c>
      <c r="E13" s="45"/>
      <c r="F13" s="47"/>
      <c r="G13" s="44"/>
      <c r="H13" s="50"/>
    </row>
    <row r="14" spans="1:13" x14ac:dyDescent="0.3">
      <c r="A14" s="39" t="s">
        <v>486</v>
      </c>
      <c r="B14" s="44">
        <v>202.91</v>
      </c>
      <c r="C14" s="49"/>
      <c r="D14" s="44">
        <v>67.62</v>
      </c>
      <c r="E14" s="45"/>
      <c r="F14" s="47">
        <v>67.64</v>
      </c>
      <c r="G14" s="44">
        <v>67.650000000000006</v>
      </c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 t="s">
        <v>446</v>
      </c>
      <c r="B18" s="44">
        <v>68.47</v>
      </c>
      <c r="C18" s="49" t="s">
        <v>465</v>
      </c>
      <c r="D18" s="44">
        <v>68.47</v>
      </c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750.9799999999999</v>
      </c>
      <c r="J21" s="127">
        <f>SUM(D12:D21)</f>
        <v>475.78999999999996</v>
      </c>
      <c r="K21" s="127">
        <f>SUM(F12:F21)</f>
        <v>67.64</v>
      </c>
      <c r="L21" s="127">
        <f>SUM(G12:G21)</f>
        <v>207.55</v>
      </c>
      <c r="M21" s="127">
        <f>SUM(J21:L21)</f>
        <v>750.98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466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1902.4999999999998</v>
      </c>
      <c r="C31" s="52"/>
      <c r="D31" s="54">
        <f>SUM(D4:D30)</f>
        <v>1128.96</v>
      </c>
      <c r="E31" s="52"/>
      <c r="F31" s="54">
        <f>SUM(F4:F30)</f>
        <v>356.84</v>
      </c>
      <c r="G31" s="54">
        <f>SUM(G4:G30)</f>
        <v>496.75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E74B-79B7-4909-BA3D-D1D3C43A2D9D}">
  <dimension ref="A1:M32"/>
  <sheetViews>
    <sheetView topLeftCell="A6" workbookViewId="0">
      <selection activeCell="A13" sqref="A13:XFD13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486</v>
      </c>
      <c r="B13" s="44">
        <v>202.91</v>
      </c>
      <c r="C13" s="49"/>
      <c r="D13" s="44">
        <v>67.62</v>
      </c>
      <c r="E13" s="45"/>
      <c r="F13" s="47">
        <v>67.64</v>
      </c>
      <c r="G13" s="44">
        <v>67.650000000000006</v>
      </c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617.6099999999999</v>
      </c>
      <c r="J21" s="127">
        <f>SUM(D12:D21)</f>
        <v>342.41999999999996</v>
      </c>
      <c r="K21" s="127">
        <f>SUM(F12:F21)</f>
        <v>67.64</v>
      </c>
      <c r="L21" s="127">
        <f>SUM(G12:G21)</f>
        <v>207.55</v>
      </c>
      <c r="M21" s="127">
        <f>SUM(J21:L21)</f>
        <v>617.6099999999999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467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1603.2599999999998</v>
      </c>
      <c r="C31" s="52"/>
      <c r="D31" s="54">
        <f>SUM(D4:D30)</f>
        <v>829.72</v>
      </c>
      <c r="E31" s="52"/>
      <c r="F31" s="54">
        <f>SUM(F4:F30)</f>
        <v>356.84</v>
      </c>
      <c r="G31" s="54">
        <f>SUM(G4:G30)</f>
        <v>496.75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550-56BE-478F-9C64-B13DF42859BA}">
  <dimension ref="A1:M32"/>
  <sheetViews>
    <sheetView topLeftCell="A5" workbookViewId="0">
      <selection activeCell="A13" sqref="A13:XFD13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486</v>
      </c>
      <c r="B13" s="44">
        <v>202.91</v>
      </c>
      <c r="C13" s="49"/>
      <c r="D13" s="44">
        <v>67.62</v>
      </c>
      <c r="E13" s="45"/>
      <c r="F13" s="47">
        <v>67.64</v>
      </c>
      <c r="G13" s="44">
        <v>67.650000000000006</v>
      </c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617.6099999999999</v>
      </c>
      <c r="J21" s="127">
        <f>SUM(D12:D21)</f>
        <v>342.41999999999996</v>
      </c>
      <c r="K21" s="127">
        <f>SUM(F12:F21)</f>
        <v>67.64</v>
      </c>
      <c r="L21" s="127">
        <f>SUM(G12:G21)</f>
        <v>207.55</v>
      </c>
      <c r="M21" s="127">
        <f>SUM(J21:L21)</f>
        <v>617.6099999999999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468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1603.2599999999998</v>
      </c>
      <c r="C31" s="52"/>
      <c r="D31" s="54">
        <f>SUM(D4:D30)</f>
        <v>829.72</v>
      </c>
      <c r="E31" s="52"/>
      <c r="F31" s="54">
        <f>SUM(F4:F30)</f>
        <v>356.84</v>
      </c>
      <c r="G31" s="54">
        <f>SUM(G4:G30)</f>
        <v>496.75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E3E7-EC4F-4CB1-97E8-00DDACF855BD}">
  <dimension ref="A1:M32"/>
  <sheetViews>
    <sheetView topLeftCell="A7" workbookViewId="0">
      <selection activeCell="I24" sqref="I24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/>
      <c r="B13" s="44"/>
      <c r="C13" s="39"/>
      <c r="D13" s="44"/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414.69999999999993</v>
      </c>
      <c r="J21" s="127">
        <f>SUM(D12:D21)</f>
        <v>274.79999999999995</v>
      </c>
      <c r="K21" s="127">
        <f>SUM(F12:F21)</f>
        <v>0</v>
      </c>
      <c r="L21" s="127">
        <f>SUM(G12:G21)</f>
        <v>139.9</v>
      </c>
      <c r="M21" s="127">
        <f>SUM(J21:L21)</f>
        <v>414.69999999999993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469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1400.35</v>
      </c>
      <c r="C31" s="52"/>
      <c r="D31" s="54">
        <f>SUM(D4:D30)</f>
        <v>762.09999999999991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A1F4-7BB1-47B4-A87C-3A0A5E250291}">
  <dimension ref="A1:M32"/>
  <sheetViews>
    <sheetView workbookViewId="0">
      <selection activeCell="A5" sqref="A5:D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/>
      <c r="B13" s="44"/>
      <c r="C13" s="39"/>
      <c r="D13" s="44"/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414.69999999999993</v>
      </c>
      <c r="J21" s="127">
        <f>SUM(D12:D21)</f>
        <v>274.79999999999995</v>
      </c>
      <c r="K21" s="127">
        <f>SUM(F12:F21)</f>
        <v>0</v>
      </c>
      <c r="L21" s="127">
        <f>SUM(G12:G21)</f>
        <v>139.9</v>
      </c>
      <c r="M21" s="127">
        <f>SUM(J21:L21)</f>
        <v>414.69999999999993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470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1400.35</v>
      </c>
      <c r="C31" s="52"/>
      <c r="D31" s="54">
        <f>SUM(D4:D30)</f>
        <v>762.09999999999991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BD1-2671-46B9-8DAD-C2A575950E6F}">
  <dimension ref="A1:M32"/>
  <sheetViews>
    <sheetView workbookViewId="0">
      <selection activeCell="A5" sqref="A5:D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 t="s">
        <v>446</v>
      </c>
      <c r="B13" s="44">
        <v>64.97</v>
      </c>
      <c r="C13" s="39" t="s">
        <v>97</v>
      </c>
      <c r="D13" s="44">
        <v>64.97</v>
      </c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479.66999999999996</v>
      </c>
      <c r="J21" s="127">
        <f>SUM(D12:D21)</f>
        <v>339.77</v>
      </c>
      <c r="K21" s="127">
        <f>SUM(F12:F21)</f>
        <v>0</v>
      </c>
      <c r="L21" s="127">
        <f>SUM(G12:G21)</f>
        <v>139.9</v>
      </c>
      <c r="M21" s="127">
        <f>SUM(J21:L21)</f>
        <v>479.66999999999996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471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1465.32</v>
      </c>
      <c r="C31" s="52"/>
      <c r="D31" s="54">
        <f>SUM(D4:D30)</f>
        <v>827.06999999999994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A1AB-EFE8-4D6E-BA87-CEAF1BF0FBCA}">
  <dimension ref="A4:O35"/>
  <sheetViews>
    <sheetView topLeftCell="A11" workbookViewId="0">
      <selection activeCell="A6" sqref="A6:H34"/>
    </sheetView>
  </sheetViews>
  <sheetFormatPr defaultRowHeight="14.4" x14ac:dyDescent="0.3"/>
  <cols>
    <col min="1" max="1" width="17.44140625" customWidth="1"/>
    <col min="2" max="2" width="17.44140625" style="43" customWidth="1"/>
    <col min="3" max="3" width="11.5546875" style="42" customWidth="1"/>
    <col min="4" max="4" width="12.6640625" style="43" bestFit="1" customWidth="1"/>
    <col min="5" max="5" width="11.6640625" style="42" customWidth="1"/>
    <col min="6" max="6" width="13" style="43" bestFit="1" customWidth="1"/>
    <col min="7" max="7" width="11.44140625" style="43" customWidth="1"/>
    <col min="8" max="8" width="11.88671875" style="42" customWidth="1"/>
    <col min="9" max="9" width="21.109375" bestFit="1" customWidth="1"/>
    <col min="10" max="10" width="13.109375" style="41" bestFit="1" customWidth="1"/>
    <col min="12" max="12" width="11.88671875" bestFit="1" customWidth="1"/>
  </cols>
  <sheetData>
    <row r="4" spans="1:15" x14ac:dyDescent="0.3">
      <c r="O4">
        <v>150</v>
      </c>
    </row>
    <row r="5" spans="1:15" ht="16.2" x14ac:dyDescent="0.45">
      <c r="J5" s="61" t="s">
        <v>63</v>
      </c>
      <c r="O5">
        <v>150</v>
      </c>
    </row>
    <row r="6" spans="1:15" x14ac:dyDescent="0.3">
      <c r="A6" s="157" t="s">
        <v>2</v>
      </c>
      <c r="B6" s="157"/>
      <c r="C6" s="157"/>
      <c r="D6" s="157"/>
      <c r="E6" s="157"/>
      <c r="F6" s="157"/>
      <c r="G6" s="157"/>
      <c r="H6" s="157"/>
      <c r="I6" s="41" t="s">
        <v>64</v>
      </c>
      <c r="J6" s="60">
        <v>385.64</v>
      </c>
      <c r="L6" s="41">
        <f>SUM(B7:B9)</f>
        <v>385.64000000000004</v>
      </c>
      <c r="N6" t="s">
        <v>65</v>
      </c>
      <c r="O6">
        <v>549.99</v>
      </c>
    </row>
    <row r="7" spans="1:15" x14ac:dyDescent="0.3">
      <c r="A7" s="39" t="s">
        <v>3</v>
      </c>
      <c r="B7" s="44">
        <v>300</v>
      </c>
      <c r="C7" s="45" t="s">
        <v>5</v>
      </c>
      <c r="D7" s="44"/>
      <c r="E7" s="45"/>
      <c r="F7" s="44"/>
      <c r="G7" s="44"/>
      <c r="H7" s="46">
        <v>45108</v>
      </c>
      <c r="J7" s="60"/>
      <c r="N7" t="s">
        <v>66</v>
      </c>
      <c r="O7">
        <v>339.37</v>
      </c>
    </row>
    <row r="8" spans="1:15" x14ac:dyDescent="0.3">
      <c r="A8" s="39" t="s">
        <v>6</v>
      </c>
      <c r="B8" s="44">
        <v>34.79</v>
      </c>
      <c r="C8" s="45"/>
      <c r="D8" s="44"/>
      <c r="E8" s="45"/>
      <c r="F8" s="44">
        <v>16.690000000000001</v>
      </c>
      <c r="G8" s="44">
        <v>18.100000000000001</v>
      </c>
      <c r="H8" s="46">
        <v>45108</v>
      </c>
      <c r="I8" t="s">
        <v>67</v>
      </c>
      <c r="J8" s="60"/>
      <c r="O8">
        <v>370.28</v>
      </c>
    </row>
    <row r="9" spans="1:15" x14ac:dyDescent="0.3">
      <c r="A9" s="39" t="s">
        <v>11</v>
      </c>
      <c r="B9" s="44">
        <v>50.85</v>
      </c>
      <c r="C9" s="45"/>
      <c r="D9" s="44"/>
      <c r="E9" s="45"/>
      <c r="F9" s="44"/>
      <c r="G9" s="44"/>
      <c r="H9" s="46">
        <v>44986</v>
      </c>
      <c r="J9" s="60"/>
    </row>
    <row r="10" spans="1:15" x14ac:dyDescent="0.3">
      <c r="A10" s="154" t="s">
        <v>13</v>
      </c>
      <c r="B10" s="155"/>
      <c r="C10" s="155"/>
      <c r="D10" s="155"/>
      <c r="E10" s="155"/>
      <c r="F10" s="155"/>
      <c r="G10" s="155"/>
      <c r="H10" s="156"/>
      <c r="J10" s="60">
        <v>335.7</v>
      </c>
      <c r="O10">
        <f>SUM(O4:O9)</f>
        <v>1559.64</v>
      </c>
    </row>
    <row r="11" spans="1:15" x14ac:dyDescent="0.3">
      <c r="A11" s="39" t="s">
        <v>14</v>
      </c>
      <c r="B11" s="44">
        <v>431.17</v>
      </c>
      <c r="C11" s="45" t="s">
        <v>4</v>
      </c>
      <c r="D11" s="44"/>
      <c r="E11" s="45"/>
      <c r="F11" s="47">
        <v>215.59</v>
      </c>
      <c r="G11" s="44"/>
      <c r="H11" s="48">
        <v>45139</v>
      </c>
      <c r="I11" t="s">
        <v>68</v>
      </c>
      <c r="J11" s="60">
        <v>431.17</v>
      </c>
      <c r="L11" s="41">
        <f>SUM(B11:B14)</f>
        <v>766.87</v>
      </c>
    </row>
    <row r="12" spans="1:15" x14ac:dyDescent="0.3">
      <c r="A12" s="39" t="s">
        <v>3</v>
      </c>
      <c r="B12" s="44">
        <v>77.900000000000006</v>
      </c>
      <c r="C12" s="49" t="s">
        <v>5</v>
      </c>
      <c r="D12" s="44"/>
      <c r="E12" s="45"/>
      <c r="F12" s="47"/>
      <c r="G12" s="44"/>
      <c r="H12" s="48">
        <v>45108</v>
      </c>
      <c r="J12" s="60"/>
      <c r="N12">
        <v>18.3</v>
      </c>
    </row>
    <row r="13" spans="1:15" x14ac:dyDescent="0.3">
      <c r="A13" s="39" t="s">
        <v>18</v>
      </c>
      <c r="B13" s="44">
        <v>229.9</v>
      </c>
      <c r="C13" s="49"/>
      <c r="D13" s="44"/>
      <c r="E13" s="45"/>
      <c r="F13" s="47"/>
      <c r="G13" s="44"/>
      <c r="H13" s="50"/>
      <c r="J13" s="60"/>
    </row>
    <row r="14" spans="1:15" x14ac:dyDescent="0.3">
      <c r="A14" s="39" t="s">
        <v>69</v>
      </c>
      <c r="B14" s="44">
        <v>27.9</v>
      </c>
      <c r="C14" s="49"/>
      <c r="D14" s="44"/>
      <c r="E14" s="45"/>
      <c r="F14" s="47"/>
      <c r="G14" s="44"/>
      <c r="H14" s="50"/>
      <c r="J14" s="60"/>
      <c r="N14">
        <v>1521</v>
      </c>
    </row>
    <row r="15" spans="1:15" x14ac:dyDescent="0.3">
      <c r="A15" s="154" t="s">
        <v>19</v>
      </c>
      <c r="B15" s="155"/>
      <c r="C15" s="155"/>
      <c r="D15" s="155"/>
      <c r="E15" s="155"/>
      <c r="F15" s="155"/>
      <c r="G15" s="155"/>
      <c r="H15" s="156"/>
      <c r="I15">
        <v>62.86</v>
      </c>
      <c r="J15" s="60"/>
    </row>
    <row r="16" spans="1:15" x14ac:dyDescent="0.3">
      <c r="A16" s="40" t="s">
        <v>22</v>
      </c>
      <c r="B16" s="44">
        <v>288.88</v>
      </c>
      <c r="C16" s="45" t="s">
        <v>23</v>
      </c>
      <c r="D16" s="44">
        <v>144.44</v>
      </c>
      <c r="E16" s="45" t="s">
        <v>23</v>
      </c>
      <c r="F16" s="47"/>
      <c r="G16" s="44">
        <v>144.44</v>
      </c>
      <c r="H16" s="48">
        <v>45078</v>
      </c>
      <c r="J16" s="60">
        <v>288.88</v>
      </c>
      <c r="L16" s="41">
        <v>288.88</v>
      </c>
    </row>
    <row r="17" spans="1:14" x14ac:dyDescent="0.3">
      <c r="A17" s="154" t="s">
        <v>24</v>
      </c>
      <c r="B17" s="155"/>
      <c r="C17" s="155"/>
      <c r="D17" s="155"/>
      <c r="E17" s="155"/>
      <c r="F17" s="155"/>
      <c r="G17" s="155"/>
      <c r="H17" s="156"/>
      <c r="J17" s="60"/>
      <c r="N17">
        <v>370</v>
      </c>
    </row>
    <row r="18" spans="1:14" x14ac:dyDescent="0.3">
      <c r="A18" s="40" t="s">
        <v>24</v>
      </c>
      <c r="B18" s="44">
        <v>339.37</v>
      </c>
      <c r="C18" s="45"/>
      <c r="D18" s="44"/>
      <c r="E18" s="45"/>
      <c r="F18" s="47"/>
      <c r="G18" s="44"/>
      <c r="H18" s="50"/>
      <c r="J18" s="60">
        <v>339.37</v>
      </c>
      <c r="L18" s="41">
        <v>339.37</v>
      </c>
      <c r="N18">
        <v>18</v>
      </c>
    </row>
    <row r="19" spans="1:14" x14ac:dyDescent="0.3">
      <c r="A19" s="154" t="s">
        <v>25</v>
      </c>
      <c r="B19" s="155"/>
      <c r="C19" s="155"/>
      <c r="D19" s="155"/>
      <c r="E19" s="155"/>
      <c r="F19" s="155"/>
      <c r="G19" s="155"/>
      <c r="H19" s="156"/>
      <c r="J19" s="60"/>
      <c r="N19">
        <f>N17-N18</f>
        <v>352</v>
      </c>
    </row>
    <row r="20" spans="1:14" x14ac:dyDescent="0.3">
      <c r="A20" s="39" t="s">
        <v>25</v>
      </c>
      <c r="B20" s="44">
        <v>62.86</v>
      </c>
      <c r="C20" s="49" t="s">
        <v>28</v>
      </c>
      <c r="D20" s="44">
        <v>62.86</v>
      </c>
      <c r="E20" s="51" t="s">
        <v>28</v>
      </c>
      <c r="F20" s="47"/>
      <c r="G20" s="44"/>
      <c r="H20" s="50"/>
      <c r="I20" t="s">
        <v>70</v>
      </c>
      <c r="J20" s="60">
        <v>179.77</v>
      </c>
      <c r="L20" s="41">
        <f>SUM(B20:B23)</f>
        <v>179.76999999999998</v>
      </c>
      <c r="N20" t="s">
        <v>71</v>
      </c>
    </row>
    <row r="21" spans="1:14" x14ac:dyDescent="0.3">
      <c r="A21" s="39" t="s">
        <v>25</v>
      </c>
      <c r="B21" s="44">
        <v>48.97</v>
      </c>
      <c r="C21" s="49"/>
      <c r="D21" s="44"/>
      <c r="E21" s="51"/>
      <c r="F21" s="47">
        <v>48.97</v>
      </c>
      <c r="G21" s="44"/>
      <c r="H21" s="50"/>
      <c r="I21" t="s">
        <v>72</v>
      </c>
      <c r="J21" s="60"/>
    </row>
    <row r="22" spans="1:14" x14ac:dyDescent="0.3">
      <c r="A22" s="39" t="s">
        <v>73</v>
      </c>
      <c r="B22" s="44">
        <v>62.44</v>
      </c>
      <c r="C22" s="49"/>
      <c r="D22" s="44">
        <v>62.44</v>
      </c>
      <c r="E22" s="45"/>
      <c r="F22" s="47"/>
      <c r="G22" s="44"/>
      <c r="H22" s="50"/>
      <c r="J22" s="60"/>
    </row>
    <row r="23" spans="1:14" x14ac:dyDescent="0.3">
      <c r="A23" s="39" t="s">
        <v>30</v>
      </c>
      <c r="B23" s="44">
        <v>5.5</v>
      </c>
      <c r="C23" s="49"/>
      <c r="D23" s="44">
        <v>5.5</v>
      </c>
      <c r="E23" s="45"/>
      <c r="F23" s="47"/>
      <c r="G23" s="44"/>
      <c r="H23" s="50"/>
      <c r="J23" s="60"/>
    </row>
    <row r="24" spans="1:14" x14ac:dyDescent="0.3">
      <c r="A24" s="154" t="s">
        <v>32</v>
      </c>
      <c r="B24" s="155"/>
      <c r="C24" s="155"/>
      <c r="D24" s="155"/>
      <c r="E24" s="155"/>
      <c r="F24" s="155"/>
      <c r="G24" s="155"/>
      <c r="H24" s="156"/>
      <c r="I24">
        <v>249.19</v>
      </c>
      <c r="J24" s="60">
        <v>649.20000000000005</v>
      </c>
    </row>
    <row r="25" spans="1:14" x14ac:dyDescent="0.3">
      <c r="A25" s="40" t="s">
        <v>33</v>
      </c>
      <c r="B25" s="44">
        <v>12.99</v>
      </c>
      <c r="C25" s="45"/>
      <c r="D25" s="44">
        <v>12.99</v>
      </c>
      <c r="E25" s="45"/>
      <c r="F25" s="47"/>
      <c r="G25" s="44"/>
      <c r="H25" s="50"/>
      <c r="I25">
        <v>62.86</v>
      </c>
      <c r="J25" s="59"/>
    </row>
    <row r="26" spans="1:14" x14ac:dyDescent="0.3">
      <c r="A26" s="40" t="s">
        <v>74</v>
      </c>
      <c r="B26" s="44">
        <v>48.61</v>
      </c>
      <c r="C26" s="45"/>
      <c r="D26" s="44">
        <v>48.61</v>
      </c>
      <c r="E26" s="45"/>
      <c r="F26" s="47"/>
      <c r="G26" s="44"/>
      <c r="H26" s="50"/>
      <c r="I26">
        <v>5.5</v>
      </c>
      <c r="J26" s="59">
        <v>12.99</v>
      </c>
    </row>
    <row r="27" spans="1:14" x14ac:dyDescent="0.3">
      <c r="A27" s="39" t="s">
        <v>34</v>
      </c>
      <c r="B27" s="44">
        <v>46.66</v>
      </c>
      <c r="C27" s="45" t="s">
        <v>75</v>
      </c>
      <c r="D27" s="44"/>
      <c r="E27" s="45" t="s">
        <v>35</v>
      </c>
      <c r="F27" s="47">
        <v>46.66</v>
      </c>
      <c r="G27" s="44"/>
      <c r="H27" s="48">
        <v>45047</v>
      </c>
      <c r="I27">
        <f>SUM(I24:I26)</f>
        <v>317.55</v>
      </c>
      <c r="J27" s="59"/>
      <c r="L27" s="41">
        <f>SUM(B25:B32)</f>
        <v>662.18999999999994</v>
      </c>
    </row>
    <row r="28" spans="1:14" x14ac:dyDescent="0.3">
      <c r="A28" s="40" t="s">
        <v>36</v>
      </c>
      <c r="B28" s="44">
        <v>95.6</v>
      </c>
      <c r="C28" s="49" t="s">
        <v>43</v>
      </c>
      <c r="D28" s="44"/>
      <c r="E28" s="45" t="s">
        <v>37</v>
      </c>
      <c r="F28" s="47">
        <v>95.6</v>
      </c>
      <c r="G28" s="44"/>
      <c r="H28" s="48">
        <v>45017</v>
      </c>
      <c r="J28" s="59"/>
    </row>
    <row r="29" spans="1:14" x14ac:dyDescent="0.3">
      <c r="A29" s="39" t="s">
        <v>39</v>
      </c>
      <c r="B29" s="44">
        <v>73.34</v>
      </c>
      <c r="C29" s="45" t="s">
        <v>40</v>
      </c>
      <c r="D29" s="44">
        <v>46.67</v>
      </c>
      <c r="E29" s="45" t="s">
        <v>40</v>
      </c>
      <c r="F29" s="47">
        <v>26.67</v>
      </c>
      <c r="G29" s="44"/>
      <c r="H29" s="48">
        <v>44958</v>
      </c>
      <c r="J29" s="59"/>
    </row>
    <row r="30" spans="1:14" x14ac:dyDescent="0.3">
      <c r="A30" s="40" t="s">
        <v>41</v>
      </c>
      <c r="B30" s="44">
        <v>99.35</v>
      </c>
      <c r="C30" s="45" t="s">
        <v>75</v>
      </c>
      <c r="D30" s="44"/>
      <c r="E30" s="45" t="s">
        <v>35</v>
      </c>
      <c r="F30" s="47">
        <v>99.35</v>
      </c>
      <c r="G30" s="44"/>
      <c r="H30" s="48">
        <v>45047</v>
      </c>
      <c r="J30" s="59"/>
    </row>
    <row r="31" spans="1:14" x14ac:dyDescent="0.3">
      <c r="A31" s="40" t="s">
        <v>42</v>
      </c>
      <c r="B31" s="44">
        <v>203.84</v>
      </c>
      <c r="C31" s="45" t="s">
        <v>44</v>
      </c>
      <c r="D31" s="44">
        <v>91.92</v>
      </c>
      <c r="E31" s="45" t="s">
        <v>44</v>
      </c>
      <c r="F31" s="47">
        <v>111.92</v>
      </c>
      <c r="G31" s="44"/>
      <c r="H31" s="48">
        <v>44986</v>
      </c>
      <c r="J31" s="59"/>
    </row>
    <row r="32" spans="1:14" x14ac:dyDescent="0.3">
      <c r="A32" s="40" t="s">
        <v>46</v>
      </c>
      <c r="B32" s="44">
        <v>81.8</v>
      </c>
      <c r="C32" s="49" t="s">
        <v>40</v>
      </c>
      <c r="D32" s="44">
        <f>SUM(D25:D31)</f>
        <v>200.19</v>
      </c>
      <c r="E32" s="45" t="s">
        <v>40</v>
      </c>
      <c r="F32" s="47">
        <v>81.8</v>
      </c>
      <c r="G32" s="44"/>
      <c r="H32" s="48">
        <v>44958</v>
      </c>
      <c r="J32" s="59"/>
    </row>
    <row r="33" spans="1:12" x14ac:dyDescent="0.3">
      <c r="A33" s="58" t="s">
        <v>76</v>
      </c>
      <c r="B33" s="54">
        <f>SUM(B7:B32)</f>
        <v>2622.7200000000003</v>
      </c>
      <c r="C33" s="52"/>
      <c r="D33" s="54">
        <f>SUM(D7:D32)</f>
        <v>675.62000000000012</v>
      </c>
      <c r="E33" s="52"/>
      <c r="F33" s="54">
        <f>SUM(F7:F32)</f>
        <v>743.24999999999989</v>
      </c>
      <c r="G33" s="54">
        <f>SUM(G7:G32)</f>
        <v>162.54</v>
      </c>
      <c r="H33" s="53"/>
      <c r="J33" s="59">
        <f>SUM(J6:J32)</f>
        <v>2622.7199999999993</v>
      </c>
    </row>
    <row r="34" spans="1:12" ht="16.2" x14ac:dyDescent="0.45">
      <c r="B34" s="55" t="s">
        <v>77</v>
      </c>
      <c r="C34" s="56"/>
      <c r="D34" s="55" t="s">
        <v>60</v>
      </c>
      <c r="E34" s="56"/>
      <c r="F34" s="55" t="s">
        <v>61</v>
      </c>
      <c r="G34" s="55" t="s">
        <v>62</v>
      </c>
      <c r="J34" s="59"/>
      <c r="L34" s="41">
        <f>SUM(L6:L27)</f>
        <v>2622.72</v>
      </c>
    </row>
    <row r="35" spans="1:12" x14ac:dyDescent="0.3">
      <c r="B35" s="57"/>
    </row>
  </sheetData>
  <mergeCells count="6">
    <mergeCell ref="A10:H10"/>
    <mergeCell ref="A15:H15"/>
    <mergeCell ref="A19:H19"/>
    <mergeCell ref="A24:H24"/>
    <mergeCell ref="A6:H6"/>
    <mergeCell ref="A17:H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E405-F8A5-4623-95B9-5EA765F5120B}">
  <dimension ref="A1:M32"/>
  <sheetViews>
    <sheetView workbookViewId="0">
      <selection activeCell="A5" sqref="A5:D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313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/>
      <c r="B13" s="44"/>
      <c r="C13" s="39"/>
      <c r="D13" s="44"/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414.69999999999993</v>
      </c>
      <c r="J21" s="127">
        <f>SUM(D12:D21)</f>
        <v>274.79999999999995</v>
      </c>
      <c r="K21" s="127">
        <f>SUM(F12:F21)</f>
        <v>0</v>
      </c>
      <c r="L21" s="127">
        <f>SUM(G12:G21)</f>
        <v>139.9</v>
      </c>
      <c r="M21" s="127">
        <f>SUM(J21:L21)</f>
        <v>414.69999999999993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472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1400.35</v>
      </c>
      <c r="C31" s="52"/>
      <c r="D31" s="54">
        <f>SUM(D4:D30)</f>
        <v>762.09999999999991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09B5-BA25-46A1-B0C4-A8D486D7C46C}">
  <dimension ref="A1:M32"/>
  <sheetViews>
    <sheetView workbookViewId="0">
      <selection activeCell="D5" sqref="A5:D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/>
      <c r="B13" s="44"/>
      <c r="C13" s="39"/>
      <c r="D13" s="44"/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414.69999999999993</v>
      </c>
      <c r="J21" s="127">
        <f>SUM(D12:D21)</f>
        <v>274.79999999999995</v>
      </c>
      <c r="K21" s="127">
        <f>SUM(F12:F21)</f>
        <v>0</v>
      </c>
      <c r="L21" s="127">
        <f>SUM(G12:G21)</f>
        <v>139.9</v>
      </c>
      <c r="M21" s="127">
        <f>SUM(J21:L21)</f>
        <v>414.69999999999993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473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1400.35</v>
      </c>
      <c r="C31" s="52"/>
      <c r="D31" s="54">
        <f>SUM(D4:D30)</f>
        <v>762.09999999999991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C0DB-F2B3-4465-9583-3148E872BA03}">
  <dimension ref="A1:M32"/>
  <sheetViews>
    <sheetView workbookViewId="0">
      <selection activeCell="O15" sqref="O15"/>
    </sheetView>
  </sheetViews>
  <sheetFormatPr defaultRowHeight="14.4" x14ac:dyDescent="0.3"/>
  <cols>
    <col min="1" max="1" width="14.6640625" bestFit="1" customWidth="1"/>
    <col min="2" max="2" width="12.6640625" bestFit="1" customWidth="1"/>
    <col min="4" max="4" width="12.6640625" bestFit="1" customWidth="1"/>
    <col min="6" max="7" width="11.109375" bestFit="1" customWidth="1"/>
    <col min="9" max="13" width="10.33203125" bestFit="1" customWidth="1"/>
  </cols>
  <sheetData>
    <row r="1" spans="1:13" ht="18" x14ac:dyDescent="0.35">
      <c r="A1" s="171" t="s">
        <v>413</v>
      </c>
      <c r="B1" s="165"/>
      <c r="C1" s="165"/>
      <c r="D1" s="165"/>
      <c r="E1" s="165"/>
      <c r="F1" s="165"/>
      <c r="G1" s="165"/>
      <c r="H1" s="165"/>
    </row>
    <row r="3" spans="1:13" x14ac:dyDescent="0.3">
      <c r="A3" s="157" t="s">
        <v>2</v>
      </c>
      <c r="B3" s="157"/>
      <c r="C3" s="157"/>
      <c r="D3" s="157"/>
      <c r="E3" s="157"/>
      <c r="F3" s="157"/>
      <c r="G3" s="157"/>
      <c r="H3" s="157"/>
    </row>
    <row r="4" spans="1:13" x14ac:dyDescent="0.3">
      <c r="A4" s="39" t="s">
        <v>334</v>
      </c>
      <c r="B4" s="44">
        <v>14.9</v>
      </c>
      <c r="C4" s="45"/>
      <c r="D4" s="44">
        <v>14.9</v>
      </c>
      <c r="E4" s="45"/>
      <c r="F4" s="44"/>
      <c r="G4" s="44"/>
      <c r="H4" s="46"/>
    </row>
    <row r="5" spans="1:13" x14ac:dyDescent="0.3">
      <c r="A5" s="39"/>
      <c r="B5" s="44"/>
      <c r="C5" s="45"/>
      <c r="D5" s="44"/>
      <c r="E5" s="45"/>
      <c r="F5" s="44"/>
      <c r="G5" s="44"/>
      <c r="H5" s="46"/>
    </row>
    <row r="6" spans="1:13" x14ac:dyDescent="0.3">
      <c r="A6" s="39" t="s">
        <v>14</v>
      </c>
      <c r="B6" s="44">
        <v>7.7</v>
      </c>
      <c r="C6" s="45"/>
      <c r="D6" s="44">
        <v>7.7</v>
      </c>
      <c r="E6" s="45"/>
      <c r="F6" s="44"/>
      <c r="G6" s="44"/>
      <c r="H6" s="46"/>
    </row>
    <row r="7" spans="1:13" x14ac:dyDescent="0.3">
      <c r="A7" s="39"/>
      <c r="B7" s="44"/>
      <c r="C7" s="45"/>
      <c r="D7" s="44"/>
      <c r="E7" s="45"/>
      <c r="F7" s="44"/>
      <c r="G7" s="44"/>
      <c r="H7" s="46"/>
    </row>
    <row r="8" spans="1:13" x14ac:dyDescent="0.3">
      <c r="A8" s="39"/>
      <c r="B8" s="44"/>
      <c r="C8" s="45"/>
      <c r="D8" s="44"/>
      <c r="E8" s="45"/>
      <c r="F8" s="44"/>
      <c r="G8" s="44"/>
      <c r="H8" s="46"/>
    </row>
    <row r="9" spans="1:13" x14ac:dyDescent="0.3">
      <c r="A9" s="39"/>
      <c r="B9" s="44"/>
      <c r="C9" s="45"/>
      <c r="D9" s="44"/>
      <c r="E9" s="45"/>
      <c r="F9" s="44"/>
      <c r="G9" s="44"/>
      <c r="H9" s="46"/>
    </row>
    <row r="10" spans="1:13" x14ac:dyDescent="0.3">
      <c r="A10" s="39"/>
      <c r="B10" s="44"/>
      <c r="C10" s="45"/>
      <c r="D10" s="44"/>
      <c r="E10" s="45"/>
      <c r="F10" s="44"/>
      <c r="G10" s="44"/>
      <c r="H10" s="46"/>
      <c r="I10" s="93">
        <f>SUM(B4:B10)</f>
        <v>22.6</v>
      </c>
      <c r="J10" s="127">
        <f>SUM(D4:D10)</f>
        <v>22.6</v>
      </c>
      <c r="K10" s="127">
        <f>SUM(F4:F10)</f>
        <v>0</v>
      </c>
      <c r="L10" s="127">
        <f>SUM(G4:G10)</f>
        <v>0</v>
      </c>
      <c r="M10" s="127">
        <f>SUM(J10:L10)</f>
        <v>22.6</v>
      </c>
    </row>
    <row r="11" spans="1:13" x14ac:dyDescent="0.3">
      <c r="A11" s="154" t="s">
        <v>13</v>
      </c>
      <c r="B11" s="155"/>
      <c r="C11" s="155"/>
      <c r="D11" s="155"/>
      <c r="E11" s="155"/>
      <c r="F11" s="155"/>
      <c r="G11" s="155"/>
      <c r="H11" s="156"/>
    </row>
    <row r="12" spans="1:13" x14ac:dyDescent="0.3">
      <c r="A12" s="39" t="s">
        <v>18</v>
      </c>
      <c r="B12" s="44">
        <v>269.89999999999998</v>
      </c>
      <c r="C12" s="49"/>
      <c r="D12" s="44">
        <v>269.89999999999998</v>
      </c>
      <c r="E12" s="45"/>
      <c r="F12" s="47"/>
      <c r="G12" s="44"/>
      <c r="H12" s="50"/>
    </row>
    <row r="13" spans="1:13" x14ac:dyDescent="0.3">
      <c r="A13" s="39"/>
      <c r="B13" s="44"/>
      <c r="C13" s="39"/>
      <c r="D13" s="44"/>
      <c r="E13" s="45"/>
      <c r="F13" s="47"/>
      <c r="G13" s="44"/>
      <c r="H13" s="50"/>
    </row>
    <row r="14" spans="1:13" x14ac:dyDescent="0.3">
      <c r="A14" s="39"/>
      <c r="B14" s="44"/>
      <c r="C14" s="49"/>
      <c r="D14" s="44"/>
      <c r="E14" s="45"/>
      <c r="F14" s="47"/>
      <c r="G14" s="44"/>
      <c r="H14" s="50"/>
    </row>
    <row r="15" spans="1:13" x14ac:dyDescent="0.3">
      <c r="A15" s="39"/>
      <c r="B15" s="44"/>
      <c r="C15" s="49"/>
      <c r="D15" s="44"/>
      <c r="E15" s="45"/>
      <c r="F15" s="47"/>
      <c r="G15" s="44"/>
      <c r="H15" s="50"/>
    </row>
    <row r="16" spans="1:13" x14ac:dyDescent="0.3">
      <c r="A16" s="39"/>
      <c r="B16" s="44"/>
      <c r="C16" s="49"/>
      <c r="D16" s="44"/>
      <c r="E16" s="45"/>
      <c r="F16" s="47"/>
      <c r="G16" s="44"/>
      <c r="H16" s="50"/>
    </row>
    <row r="17" spans="1:13" x14ac:dyDescent="0.3">
      <c r="A17" s="39"/>
      <c r="B17" s="44"/>
      <c r="C17" s="49"/>
      <c r="D17" s="44"/>
      <c r="E17" s="45"/>
      <c r="F17" s="47"/>
      <c r="G17" s="44"/>
      <c r="H17" s="50"/>
    </row>
    <row r="18" spans="1:13" x14ac:dyDescent="0.3">
      <c r="A18" s="39"/>
      <c r="B18" s="44"/>
      <c r="C18" s="49"/>
      <c r="D18" s="44"/>
      <c r="E18" s="45"/>
      <c r="F18" s="47"/>
      <c r="G18" s="44"/>
      <c r="H18" s="50"/>
    </row>
    <row r="19" spans="1:13" x14ac:dyDescent="0.3">
      <c r="A19" s="39"/>
      <c r="B19" s="44"/>
      <c r="C19" s="39"/>
      <c r="D19" s="44"/>
      <c r="E19" s="45"/>
      <c r="F19" s="47"/>
      <c r="G19" s="44"/>
      <c r="H19" s="50"/>
    </row>
    <row r="20" spans="1:13" x14ac:dyDescent="0.3">
      <c r="A20" s="39" t="s">
        <v>292</v>
      </c>
      <c r="B20" s="44">
        <v>139.9</v>
      </c>
      <c r="C20" s="49"/>
      <c r="D20" s="44"/>
      <c r="E20" s="45"/>
      <c r="F20" s="47"/>
      <c r="G20" s="44">
        <v>139.9</v>
      </c>
      <c r="H20" s="50"/>
      <c r="I20" s="151"/>
    </row>
    <row r="21" spans="1:13" x14ac:dyDescent="0.3">
      <c r="A21" s="39" t="s">
        <v>344</v>
      </c>
      <c r="B21" s="44">
        <v>4.9000000000000004</v>
      </c>
      <c r="C21" s="49"/>
      <c r="D21" s="44">
        <v>4.9000000000000004</v>
      </c>
      <c r="E21" s="45"/>
      <c r="F21" s="44"/>
      <c r="G21" s="44"/>
      <c r="H21" s="50"/>
      <c r="I21" s="93">
        <f>SUM(B12:B21)</f>
        <v>414.69999999999993</v>
      </c>
      <c r="J21" s="127">
        <f>SUM(D12:D21)</f>
        <v>274.79999999999995</v>
      </c>
      <c r="K21" s="127">
        <f>SUM(F12:F21)</f>
        <v>0</v>
      </c>
      <c r="L21" s="127">
        <f>SUM(G12:G21)</f>
        <v>139.9</v>
      </c>
      <c r="M21" s="127">
        <f>SUM(J21:L21)</f>
        <v>414.69999999999993</v>
      </c>
    </row>
    <row r="22" spans="1:13" x14ac:dyDescent="0.3">
      <c r="A22" s="154" t="s">
        <v>19</v>
      </c>
      <c r="B22" s="155"/>
      <c r="C22" s="155"/>
      <c r="D22" s="155"/>
      <c r="E22" s="155"/>
      <c r="F22" s="155"/>
      <c r="G22" s="155"/>
      <c r="H22" s="156"/>
    </row>
    <row r="23" spans="1:13" x14ac:dyDescent="0.3">
      <c r="A23" s="40"/>
      <c r="B23" s="44"/>
      <c r="C23" s="45"/>
      <c r="D23" s="44"/>
      <c r="E23" s="45"/>
      <c r="F23" s="44"/>
      <c r="G23" s="44"/>
      <c r="H23" s="48"/>
    </row>
    <row r="24" spans="1:13" x14ac:dyDescent="0.3">
      <c r="A24" s="168" t="s">
        <v>411</v>
      </c>
      <c r="B24" s="169"/>
      <c r="C24" s="169"/>
      <c r="D24" s="169"/>
      <c r="E24" s="169"/>
      <c r="F24" s="169"/>
      <c r="G24" s="169"/>
      <c r="H24" s="170"/>
    </row>
    <row r="25" spans="1:13" x14ac:dyDescent="0.3">
      <c r="A25" s="39" t="s">
        <v>411</v>
      </c>
      <c r="B25" s="44"/>
      <c r="C25" s="49"/>
      <c r="D25" s="44">
        <v>80</v>
      </c>
      <c r="E25" s="45"/>
      <c r="F25" s="44"/>
      <c r="G25" s="44"/>
      <c r="H25" s="50"/>
    </row>
    <row r="26" spans="1:13" x14ac:dyDescent="0.3">
      <c r="A26" s="154" t="s">
        <v>25</v>
      </c>
      <c r="B26" s="155"/>
      <c r="C26" s="155"/>
      <c r="D26" s="155"/>
      <c r="E26" s="155"/>
      <c r="F26" s="155"/>
      <c r="G26" s="155"/>
      <c r="H26" s="156"/>
    </row>
    <row r="27" spans="1:13" x14ac:dyDescent="0.3">
      <c r="A27" s="39" t="s">
        <v>30</v>
      </c>
      <c r="B27" s="44">
        <v>5.5</v>
      </c>
      <c r="C27" s="49"/>
      <c r="D27" s="44">
        <v>5.5</v>
      </c>
      <c r="E27" s="45"/>
      <c r="F27" s="47"/>
      <c r="G27" s="44"/>
      <c r="H27" s="50"/>
    </row>
    <row r="28" spans="1:13" x14ac:dyDescent="0.3">
      <c r="A28" s="39" t="s">
        <v>455</v>
      </c>
      <c r="B28" s="44">
        <v>90</v>
      </c>
      <c r="C28" s="49" t="s">
        <v>474</v>
      </c>
      <c r="D28" s="44">
        <v>90</v>
      </c>
      <c r="E28" s="45"/>
      <c r="F28" s="44"/>
      <c r="G28" s="44"/>
      <c r="H28" s="50"/>
    </row>
    <row r="29" spans="1:13" x14ac:dyDescent="0.3">
      <c r="A29" s="154" t="s">
        <v>295</v>
      </c>
      <c r="B29" s="155"/>
      <c r="C29" s="155"/>
      <c r="D29" s="155"/>
      <c r="E29" s="155"/>
      <c r="F29" s="155"/>
      <c r="G29" s="155"/>
      <c r="H29" s="156"/>
    </row>
    <row r="30" spans="1:13" x14ac:dyDescent="0.3">
      <c r="A30" s="40"/>
      <c r="B30" s="44">
        <v>867.55</v>
      </c>
      <c r="C30" s="45"/>
      <c r="D30" s="44">
        <v>289.2</v>
      </c>
      <c r="E30" s="45"/>
      <c r="F30" s="44">
        <v>289.2</v>
      </c>
      <c r="G30" s="44">
        <v>289.2</v>
      </c>
      <c r="H30" s="48"/>
    </row>
    <row r="31" spans="1:13" x14ac:dyDescent="0.3">
      <c r="A31" s="58" t="s">
        <v>76</v>
      </c>
      <c r="B31" s="54">
        <f>SUM(B4:B30)</f>
        <v>1400.35</v>
      </c>
      <c r="C31" s="52"/>
      <c r="D31" s="54">
        <f>SUM(D4:D30)</f>
        <v>762.09999999999991</v>
      </c>
      <c r="E31" s="52"/>
      <c r="F31" s="54">
        <f>SUM(F4:F30)</f>
        <v>289.2</v>
      </c>
      <c r="G31" s="54">
        <f>SUM(G4:G30)</f>
        <v>429.1</v>
      </c>
      <c r="H31" s="53"/>
    </row>
    <row r="32" spans="1:13" ht="16.2" x14ac:dyDescent="0.45">
      <c r="B32" s="55" t="s">
        <v>77</v>
      </c>
      <c r="C32" s="56"/>
      <c r="D32" s="55" t="s">
        <v>60</v>
      </c>
      <c r="E32" s="56"/>
      <c r="F32" s="55" t="s">
        <v>61</v>
      </c>
      <c r="G32" s="55" t="s">
        <v>62</v>
      </c>
      <c r="H32" s="42"/>
    </row>
  </sheetData>
  <mergeCells count="7">
    <mergeCell ref="A29:H29"/>
    <mergeCell ref="A1:H1"/>
    <mergeCell ref="A3:H3"/>
    <mergeCell ref="A11:H11"/>
    <mergeCell ref="A22:H22"/>
    <mergeCell ref="A24:H24"/>
    <mergeCell ref="A26:H2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C0E0-EABB-422C-BBE0-41FEBCC8E052}">
  <dimension ref="B6:Q37"/>
  <sheetViews>
    <sheetView topLeftCell="A10" workbookViewId="0">
      <selection activeCell="C19" sqref="C19"/>
    </sheetView>
  </sheetViews>
  <sheetFormatPr defaultRowHeight="14.4" x14ac:dyDescent="0.3"/>
  <cols>
    <col min="2" max="2" width="17.44140625" customWidth="1"/>
    <col min="3" max="3" width="17.88671875" style="43" customWidth="1"/>
    <col min="4" max="4" width="10.44140625" bestFit="1" customWidth="1"/>
  </cols>
  <sheetData>
    <row r="6" spans="2:17" x14ac:dyDescent="0.3">
      <c r="C6"/>
      <c r="K6">
        <v>150</v>
      </c>
    </row>
    <row r="7" spans="2:17" x14ac:dyDescent="0.3">
      <c r="B7" s="62" t="s">
        <v>78</v>
      </c>
      <c r="C7" s="62"/>
      <c r="K7">
        <v>150</v>
      </c>
    </row>
    <row r="8" spans="2:17" x14ac:dyDescent="0.3">
      <c r="B8" s="39" t="s">
        <v>6</v>
      </c>
      <c r="C8" s="44">
        <v>16.690000000000001</v>
      </c>
      <c r="K8">
        <v>549.99</v>
      </c>
    </row>
    <row r="9" spans="2:17" x14ac:dyDescent="0.3">
      <c r="B9" s="62" t="s">
        <v>76</v>
      </c>
      <c r="C9" s="63">
        <v>16.690000000000001</v>
      </c>
      <c r="K9">
        <v>339.37</v>
      </c>
      <c r="M9">
        <v>16.690000000000001</v>
      </c>
    </row>
    <row r="10" spans="2:17" x14ac:dyDescent="0.3">
      <c r="C10"/>
      <c r="K10">
        <v>370.28</v>
      </c>
      <c r="M10">
        <v>136.87</v>
      </c>
    </row>
    <row r="11" spans="2:17" x14ac:dyDescent="0.3">
      <c r="B11" s="158" t="s">
        <v>79</v>
      </c>
      <c r="C11" s="158"/>
      <c r="M11">
        <f>SUM(M9:M10)</f>
        <v>153.56</v>
      </c>
    </row>
    <row r="12" spans="2:17" x14ac:dyDescent="0.3">
      <c r="B12" s="39" t="s">
        <v>14</v>
      </c>
      <c r="C12" s="44" t="s">
        <v>80</v>
      </c>
      <c r="H12" t="s">
        <v>81</v>
      </c>
      <c r="K12">
        <f>SUM(K6:K11)</f>
        <v>1559.64</v>
      </c>
    </row>
    <row r="13" spans="2:17" x14ac:dyDescent="0.3">
      <c r="B13" s="39" t="s">
        <v>45</v>
      </c>
      <c r="C13" s="44">
        <v>54.48</v>
      </c>
      <c r="D13" t="s">
        <v>82</v>
      </c>
      <c r="H13">
        <v>200.19</v>
      </c>
    </row>
    <row r="14" spans="2:17" x14ac:dyDescent="0.3">
      <c r="B14" s="39" t="s">
        <v>83</v>
      </c>
      <c r="C14" s="44">
        <v>21.72</v>
      </c>
      <c r="H14">
        <v>136.87</v>
      </c>
    </row>
    <row r="15" spans="2:17" x14ac:dyDescent="0.3">
      <c r="B15" s="39" t="s">
        <v>84</v>
      </c>
      <c r="C15" s="44">
        <v>60.67</v>
      </c>
      <c r="D15" t="s">
        <v>85</v>
      </c>
      <c r="H15">
        <v>16.690000000000001</v>
      </c>
    </row>
    <row r="16" spans="2:17" x14ac:dyDescent="0.3">
      <c r="B16" s="64" t="s">
        <v>76</v>
      </c>
      <c r="C16" s="63">
        <f>SUM(C13:C15)</f>
        <v>136.87</v>
      </c>
      <c r="H16">
        <f>H13-H14-H15</f>
        <v>46.629999999999995</v>
      </c>
      <c r="I16" t="s">
        <v>86</v>
      </c>
      <c r="L16">
        <v>73.36</v>
      </c>
      <c r="O16">
        <v>317.55</v>
      </c>
      <c r="Q16">
        <v>68.36</v>
      </c>
    </row>
    <row r="17" spans="2:17" x14ac:dyDescent="0.3">
      <c r="C17"/>
      <c r="L17">
        <v>64.42</v>
      </c>
      <c r="O17">
        <v>249.19</v>
      </c>
      <c r="Q17">
        <v>145</v>
      </c>
    </row>
    <row r="18" spans="2:17" x14ac:dyDescent="0.3">
      <c r="B18" s="64" t="s">
        <v>87</v>
      </c>
      <c r="C18" s="62"/>
      <c r="L18">
        <v>62.44</v>
      </c>
      <c r="O18">
        <f>O16-O17</f>
        <v>68.360000000000014</v>
      </c>
      <c r="Q18">
        <f>SUM(Q16:Q17)</f>
        <v>213.36</v>
      </c>
    </row>
    <row r="19" spans="2:17" x14ac:dyDescent="0.3">
      <c r="B19" s="39" t="s">
        <v>25</v>
      </c>
      <c r="C19" s="47">
        <v>73.36</v>
      </c>
      <c r="L19">
        <v>5.5</v>
      </c>
    </row>
    <row r="20" spans="2:17" x14ac:dyDescent="0.3">
      <c r="B20" s="39" t="s">
        <v>25</v>
      </c>
      <c r="C20" s="47">
        <v>64.42</v>
      </c>
      <c r="L20">
        <v>48.97</v>
      </c>
      <c r="Q20">
        <v>18.100000000000001</v>
      </c>
    </row>
    <row r="21" spans="2:17" x14ac:dyDescent="0.3">
      <c r="B21" s="39" t="s">
        <v>73</v>
      </c>
      <c r="C21" s="47">
        <v>62.44</v>
      </c>
      <c r="L21">
        <v>62.86</v>
      </c>
    </row>
    <row r="22" spans="2:17" x14ac:dyDescent="0.3">
      <c r="B22" s="39" t="s">
        <v>30</v>
      </c>
      <c r="C22" s="47">
        <v>48.97</v>
      </c>
      <c r="L22">
        <f>SUM(L16:L21)</f>
        <v>317.55</v>
      </c>
      <c r="Q22">
        <f>Q18-Q20</f>
        <v>195.26000000000002</v>
      </c>
    </row>
    <row r="23" spans="2:17" x14ac:dyDescent="0.3">
      <c r="B23" s="62" t="s">
        <v>76</v>
      </c>
      <c r="C23" s="63">
        <f>SUM(C19:C22)</f>
        <v>249.19</v>
      </c>
    </row>
    <row r="24" spans="2:17" x14ac:dyDescent="0.3">
      <c r="C24"/>
    </row>
    <row r="25" spans="2:17" x14ac:dyDescent="0.3">
      <c r="B25" s="159" t="s">
        <v>88</v>
      </c>
      <c r="C25" s="159"/>
      <c r="D25" s="159"/>
    </row>
    <row r="26" spans="2:17" x14ac:dyDescent="0.3">
      <c r="B26" s="160" t="s">
        <v>89</v>
      </c>
      <c r="C26" s="160"/>
      <c r="D26" s="160"/>
    </row>
    <row r="27" spans="2:17" x14ac:dyDescent="0.3">
      <c r="B27" s="40" t="s">
        <v>33</v>
      </c>
      <c r="C27" s="47">
        <v>12.99</v>
      </c>
      <c r="D27" s="66">
        <v>12.99</v>
      </c>
    </row>
    <row r="28" spans="2:17" x14ac:dyDescent="0.3">
      <c r="B28" s="40" t="s">
        <v>74</v>
      </c>
      <c r="C28" s="47">
        <v>48.61</v>
      </c>
      <c r="D28" s="66">
        <v>48.61</v>
      </c>
    </row>
    <row r="29" spans="2:17" x14ac:dyDescent="0.3">
      <c r="B29" s="39" t="s">
        <v>34</v>
      </c>
      <c r="C29" s="47">
        <v>46.66</v>
      </c>
      <c r="D29" s="66"/>
    </row>
    <row r="30" spans="2:17" x14ac:dyDescent="0.3">
      <c r="B30" s="40" t="s">
        <v>36</v>
      </c>
      <c r="C30" s="47">
        <v>95.6</v>
      </c>
      <c r="D30" s="66"/>
    </row>
    <row r="31" spans="2:17" x14ac:dyDescent="0.3">
      <c r="B31" s="40" t="s">
        <v>90</v>
      </c>
      <c r="C31" s="47">
        <v>161.04</v>
      </c>
      <c r="D31" s="66"/>
    </row>
    <row r="32" spans="2:17" x14ac:dyDescent="0.3">
      <c r="B32" s="40" t="s">
        <v>91</v>
      </c>
      <c r="C32" s="47">
        <v>62.7</v>
      </c>
      <c r="D32" s="66"/>
    </row>
    <row r="33" spans="2:4" x14ac:dyDescent="0.3">
      <c r="B33" s="39" t="s">
        <v>39</v>
      </c>
      <c r="C33" s="47">
        <v>73.34</v>
      </c>
      <c r="D33" s="66">
        <v>46.67</v>
      </c>
    </row>
    <row r="34" spans="2:4" x14ac:dyDescent="0.3">
      <c r="B34" s="40" t="s">
        <v>41</v>
      </c>
      <c r="C34" s="47">
        <v>99.35</v>
      </c>
      <c r="D34" s="66"/>
    </row>
    <row r="35" spans="2:4" x14ac:dyDescent="0.3">
      <c r="B35" s="40" t="s">
        <v>42</v>
      </c>
      <c r="C35" s="47">
        <v>203.84</v>
      </c>
      <c r="D35" s="66">
        <v>91.92</v>
      </c>
    </row>
    <row r="36" spans="2:4" x14ac:dyDescent="0.3">
      <c r="B36" s="40" t="s">
        <v>46</v>
      </c>
      <c r="C36" s="47">
        <v>81.8</v>
      </c>
      <c r="D36" s="66"/>
    </row>
    <row r="37" spans="2:4" x14ac:dyDescent="0.3">
      <c r="B37" s="68" t="s">
        <v>76</v>
      </c>
      <c r="C37" s="67">
        <f>SUM(C27:C36)</f>
        <v>885.93</v>
      </c>
      <c r="D37" s="65">
        <f>SUM(D27:D36)</f>
        <v>200.19</v>
      </c>
    </row>
  </sheetData>
  <mergeCells count="3">
    <mergeCell ref="B11:C11"/>
    <mergeCell ref="B25:D25"/>
    <mergeCell ref="B26:D2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4FD9-7890-4305-92CD-F1AD0B690B6F}">
  <dimension ref="A3:R137"/>
  <sheetViews>
    <sheetView workbookViewId="0">
      <selection activeCell="A8" sqref="A8:H93"/>
    </sheetView>
  </sheetViews>
  <sheetFormatPr defaultRowHeight="14.4" x14ac:dyDescent="0.3"/>
  <cols>
    <col min="1" max="1" width="20.109375" bestFit="1" customWidth="1"/>
    <col min="2" max="2" width="22.332031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7" bestFit="1" customWidth="1"/>
    <col min="10" max="11" width="27.88671875" customWidth="1"/>
    <col min="12" max="12" width="15.33203125" style="83" customWidth="1"/>
    <col min="14" max="14" width="9.33203125" bestFit="1" customWidth="1"/>
    <col min="15" max="15" width="11.44140625" bestFit="1" customWidth="1"/>
    <col min="16" max="16" width="21.109375" bestFit="1" customWidth="1"/>
    <col min="18" max="18" width="10.5546875" bestFit="1" customWidth="1"/>
  </cols>
  <sheetData>
    <row r="3" spans="1:15" x14ac:dyDescent="0.3">
      <c r="N3">
        <v>1153.8699999999999</v>
      </c>
    </row>
    <row r="4" spans="1:15" x14ac:dyDescent="0.3">
      <c r="O4">
        <v>1852.5</v>
      </c>
    </row>
    <row r="5" spans="1:15" x14ac:dyDescent="0.3">
      <c r="L5" s="83" t="s">
        <v>92</v>
      </c>
    </row>
    <row r="6" spans="1:15" ht="15.6" x14ac:dyDescent="0.3">
      <c r="L6" s="85" t="s">
        <v>93</v>
      </c>
    </row>
    <row r="7" spans="1:15" x14ac:dyDescent="0.3">
      <c r="B7" t="s">
        <v>1</v>
      </c>
      <c r="D7" t="s">
        <v>94</v>
      </c>
      <c r="F7" t="s">
        <v>95</v>
      </c>
      <c r="G7" t="s">
        <v>96</v>
      </c>
    </row>
    <row r="8" spans="1:15" x14ac:dyDescent="0.3">
      <c r="A8" s="157" t="s">
        <v>2</v>
      </c>
      <c r="B8" s="157"/>
      <c r="C8" s="157"/>
      <c r="D8" s="157"/>
      <c r="E8" s="157"/>
      <c r="F8" s="157"/>
      <c r="G8" s="157"/>
      <c r="H8" s="157"/>
      <c r="L8" s="84"/>
    </row>
    <row r="9" spans="1:15" x14ac:dyDescent="0.3">
      <c r="A9" s="39" t="s">
        <v>3</v>
      </c>
      <c r="B9" s="44">
        <v>300</v>
      </c>
      <c r="C9" s="45" t="s">
        <v>97</v>
      </c>
      <c r="D9" s="44">
        <v>300</v>
      </c>
      <c r="E9" s="45"/>
      <c r="F9" s="44"/>
      <c r="G9" s="44"/>
      <c r="H9" s="46">
        <v>45108</v>
      </c>
      <c r="K9" t="s">
        <v>98</v>
      </c>
      <c r="L9" s="84">
        <v>300</v>
      </c>
    </row>
    <row r="10" spans="1:15" x14ac:dyDescent="0.3">
      <c r="A10" s="39" t="s">
        <v>6</v>
      </c>
      <c r="B10" s="44">
        <v>54.25</v>
      </c>
      <c r="C10" s="45" t="s">
        <v>99</v>
      </c>
      <c r="D10" s="44">
        <v>18.079999999999998</v>
      </c>
      <c r="E10" s="45"/>
      <c r="F10" s="44">
        <v>18.079999999999998</v>
      </c>
      <c r="G10" s="44">
        <v>18.09</v>
      </c>
      <c r="H10" s="46">
        <v>45108</v>
      </c>
      <c r="K10" t="s">
        <v>100</v>
      </c>
      <c r="L10" s="84">
        <v>18.079999999999998</v>
      </c>
    </row>
    <row r="11" spans="1:15" x14ac:dyDescent="0.3">
      <c r="A11" s="39" t="s">
        <v>101</v>
      </c>
      <c r="B11" s="44">
        <v>51.31</v>
      </c>
      <c r="C11" s="45" t="s">
        <v>12</v>
      </c>
      <c r="D11" s="44">
        <v>51.31</v>
      </c>
      <c r="E11" s="45"/>
      <c r="F11" s="44"/>
      <c r="G11" s="44"/>
      <c r="H11" s="46">
        <v>45017</v>
      </c>
      <c r="I11" t="s">
        <v>102</v>
      </c>
      <c r="K11" t="s">
        <v>40</v>
      </c>
      <c r="L11" s="84">
        <v>51.31</v>
      </c>
    </row>
    <row r="12" spans="1:15" ht="18" x14ac:dyDescent="0.35">
      <c r="A12" s="39" t="s">
        <v>11</v>
      </c>
      <c r="B12" s="44">
        <v>50.84</v>
      </c>
      <c r="C12" s="45" t="s">
        <v>40</v>
      </c>
      <c r="D12" s="44">
        <v>50.84</v>
      </c>
      <c r="E12" s="45"/>
      <c r="F12" s="44"/>
      <c r="G12" s="44"/>
      <c r="H12" s="46">
        <v>44986</v>
      </c>
      <c r="I12" t="s">
        <v>103</v>
      </c>
      <c r="J12" s="69">
        <f>SUM(B9:B12)</f>
        <v>456.4</v>
      </c>
      <c r="K12" s="86" t="s">
        <v>40</v>
      </c>
      <c r="L12" s="84">
        <v>50.84</v>
      </c>
    </row>
    <row r="13" spans="1:15" x14ac:dyDescent="0.3">
      <c r="A13" s="154" t="s">
        <v>13</v>
      </c>
      <c r="B13" s="155"/>
      <c r="C13" s="155"/>
      <c r="D13" s="155"/>
      <c r="E13" s="155"/>
      <c r="F13" s="155"/>
      <c r="G13" s="155"/>
      <c r="H13" s="156"/>
      <c r="L13" s="84"/>
    </row>
    <row r="14" spans="1:15" x14ac:dyDescent="0.3">
      <c r="A14" s="39" t="s">
        <v>14</v>
      </c>
      <c r="B14" s="44">
        <v>431.17</v>
      </c>
      <c r="C14" s="45" t="s">
        <v>5</v>
      </c>
      <c r="D14" s="44">
        <v>215.58</v>
      </c>
      <c r="E14" s="45"/>
      <c r="F14" s="47">
        <v>215.59</v>
      </c>
      <c r="G14" s="44"/>
      <c r="H14" s="48">
        <v>45139</v>
      </c>
      <c r="K14" t="s">
        <v>97</v>
      </c>
      <c r="L14" s="84">
        <v>215.58</v>
      </c>
    </row>
    <row r="15" spans="1:15" x14ac:dyDescent="0.3">
      <c r="A15" s="39" t="s">
        <v>104</v>
      </c>
      <c r="B15" s="44">
        <v>9.4</v>
      </c>
      <c r="C15" s="45"/>
      <c r="D15" s="44">
        <v>9.4</v>
      </c>
      <c r="E15" s="45"/>
      <c r="F15" s="47"/>
      <c r="G15" s="44"/>
      <c r="H15" s="48"/>
      <c r="L15" s="84"/>
    </row>
    <row r="16" spans="1:15" x14ac:dyDescent="0.3">
      <c r="A16" s="39" t="s">
        <v>105</v>
      </c>
      <c r="B16" s="44">
        <v>25.05</v>
      </c>
      <c r="C16" s="45"/>
      <c r="D16" s="44">
        <v>25.05</v>
      </c>
      <c r="E16" s="45"/>
      <c r="F16" s="47"/>
      <c r="G16" s="44"/>
      <c r="H16" s="48"/>
      <c r="L16" s="84"/>
    </row>
    <row r="17" spans="1:12" x14ac:dyDescent="0.3">
      <c r="A17" s="39" t="s">
        <v>106</v>
      </c>
      <c r="B17" s="44">
        <v>52</v>
      </c>
      <c r="C17" s="45"/>
      <c r="D17" s="44">
        <v>52</v>
      </c>
      <c r="E17" s="45"/>
      <c r="F17" s="47"/>
      <c r="G17" s="44"/>
      <c r="H17" s="48"/>
      <c r="L17" s="84"/>
    </row>
    <row r="18" spans="1:12" x14ac:dyDescent="0.3">
      <c r="A18" s="39" t="s">
        <v>107</v>
      </c>
      <c r="B18" s="44">
        <v>12.99</v>
      </c>
      <c r="C18" s="45"/>
      <c r="D18" s="44">
        <v>12.99</v>
      </c>
      <c r="E18" s="45"/>
      <c r="F18" s="47"/>
      <c r="G18" s="44"/>
      <c r="H18" s="48"/>
      <c r="L18" s="84"/>
    </row>
    <row r="19" spans="1:12" x14ac:dyDescent="0.3">
      <c r="A19" s="39" t="s">
        <v>108</v>
      </c>
      <c r="B19" s="44">
        <v>32.119999999999997</v>
      </c>
      <c r="C19" s="45"/>
      <c r="D19" s="44">
        <v>32.119999999999997</v>
      </c>
      <c r="E19" s="45"/>
      <c r="F19" s="47"/>
      <c r="G19" s="44"/>
      <c r="H19" s="48"/>
      <c r="L19" s="84"/>
    </row>
    <row r="20" spans="1:12" x14ac:dyDescent="0.3">
      <c r="A20" s="39" t="s">
        <v>109</v>
      </c>
      <c r="B20" s="44">
        <v>10.94</v>
      </c>
      <c r="C20" s="45"/>
      <c r="D20" s="44">
        <v>10.94</v>
      </c>
      <c r="E20" s="45"/>
      <c r="F20" s="47"/>
      <c r="G20" s="44"/>
      <c r="H20" s="48"/>
      <c r="L20" s="84"/>
    </row>
    <row r="21" spans="1:12" x14ac:dyDescent="0.3">
      <c r="A21" s="39" t="s">
        <v>84</v>
      </c>
      <c r="B21" s="44">
        <v>50.98</v>
      </c>
      <c r="C21" s="45"/>
      <c r="D21" s="44">
        <v>50.98</v>
      </c>
      <c r="E21" s="45"/>
      <c r="F21" s="47"/>
      <c r="G21" s="44"/>
      <c r="H21" s="48"/>
      <c r="L21" s="84"/>
    </row>
    <row r="22" spans="1:12" x14ac:dyDescent="0.3">
      <c r="A22" s="39" t="s">
        <v>84</v>
      </c>
      <c r="B22" s="44">
        <v>106.36</v>
      </c>
      <c r="C22" s="45" t="s">
        <v>40</v>
      </c>
      <c r="D22" s="44">
        <v>45.69</v>
      </c>
      <c r="E22" s="45"/>
      <c r="F22" s="47">
        <v>60.67</v>
      </c>
      <c r="G22" s="44"/>
      <c r="H22" s="48">
        <v>44986</v>
      </c>
      <c r="K22" t="s">
        <v>51</v>
      </c>
      <c r="L22" s="84">
        <v>45.69</v>
      </c>
    </row>
    <row r="23" spans="1:12" x14ac:dyDescent="0.3">
      <c r="A23" s="39" t="s">
        <v>110</v>
      </c>
      <c r="B23" s="44">
        <v>18.489999999999998</v>
      </c>
      <c r="C23" s="45"/>
      <c r="D23" s="44">
        <v>18.489999999999998</v>
      </c>
      <c r="E23" s="45"/>
      <c r="F23" s="47"/>
      <c r="G23" s="44"/>
      <c r="H23" s="48"/>
      <c r="L23" s="84"/>
    </row>
    <row r="24" spans="1:12" x14ac:dyDescent="0.3">
      <c r="A24" s="39" t="s">
        <v>3</v>
      </c>
      <c r="B24" s="44">
        <v>77.900000000000006</v>
      </c>
      <c r="C24" s="49" t="s">
        <v>97</v>
      </c>
      <c r="D24" s="44">
        <v>77.900000000000006</v>
      </c>
      <c r="E24" s="45"/>
      <c r="F24" s="47"/>
      <c r="G24" s="44"/>
      <c r="H24" s="48">
        <v>45108</v>
      </c>
      <c r="K24" t="s">
        <v>98</v>
      </c>
      <c r="L24" s="84">
        <v>77.900000000000006</v>
      </c>
    </row>
    <row r="25" spans="1:12" x14ac:dyDescent="0.3">
      <c r="A25" s="39" t="s">
        <v>18</v>
      </c>
      <c r="B25" s="44">
        <v>229.9</v>
      </c>
      <c r="C25" s="49"/>
      <c r="D25" s="44">
        <v>229.9</v>
      </c>
      <c r="E25" s="45"/>
      <c r="F25" s="47"/>
      <c r="G25" s="44"/>
      <c r="H25" s="50"/>
      <c r="I25" t="s">
        <v>111</v>
      </c>
      <c r="L25" s="84">
        <v>229</v>
      </c>
    </row>
    <row r="26" spans="1:12" ht="18" x14ac:dyDescent="0.35">
      <c r="A26" s="39"/>
      <c r="B26" s="44"/>
      <c r="C26" s="49"/>
      <c r="D26" s="44"/>
      <c r="E26" s="45"/>
      <c r="F26" s="47"/>
      <c r="G26" s="44"/>
      <c r="H26" s="50"/>
      <c r="I26" t="s">
        <v>112</v>
      </c>
      <c r="J26" s="69">
        <f>SUM(B14:B25)</f>
        <v>1057.3000000000002</v>
      </c>
      <c r="K26" s="69"/>
      <c r="L26" s="84"/>
    </row>
    <row r="27" spans="1:12" x14ac:dyDescent="0.3">
      <c r="A27" s="154" t="s">
        <v>19</v>
      </c>
      <c r="B27" s="155"/>
      <c r="C27" s="155"/>
      <c r="D27" s="155"/>
      <c r="E27" s="155"/>
      <c r="F27" s="155"/>
      <c r="G27" s="155"/>
      <c r="H27" s="156"/>
      <c r="L27" s="84"/>
    </row>
    <row r="28" spans="1:12" x14ac:dyDescent="0.3">
      <c r="A28" s="40" t="s">
        <v>22</v>
      </c>
      <c r="B28" s="44">
        <v>288.88</v>
      </c>
      <c r="C28" s="45" t="s">
        <v>113</v>
      </c>
      <c r="D28" s="44">
        <v>144.44</v>
      </c>
      <c r="E28" s="45" t="s">
        <v>23</v>
      </c>
      <c r="F28" s="47"/>
      <c r="G28" s="44">
        <v>144.44</v>
      </c>
      <c r="H28" s="48">
        <v>45078</v>
      </c>
      <c r="K28" t="s">
        <v>114</v>
      </c>
      <c r="L28" s="84">
        <v>144.44</v>
      </c>
    </row>
    <row r="29" spans="1:12" ht="18" x14ac:dyDescent="0.35">
      <c r="A29" s="40" t="s">
        <v>115</v>
      </c>
      <c r="B29" s="44">
        <v>98.11</v>
      </c>
      <c r="C29" s="45" t="s">
        <v>116</v>
      </c>
      <c r="D29" s="44">
        <v>49.01</v>
      </c>
      <c r="E29" s="45"/>
      <c r="F29" s="44">
        <v>49.1</v>
      </c>
      <c r="G29" s="44"/>
      <c r="H29" s="48">
        <v>45231</v>
      </c>
      <c r="I29" t="s">
        <v>117</v>
      </c>
      <c r="J29" s="69">
        <f>SUM(B28:B29)</f>
        <v>386.99</v>
      </c>
      <c r="K29" s="69" t="s">
        <v>16</v>
      </c>
      <c r="L29" s="84">
        <v>49.01</v>
      </c>
    </row>
    <row r="30" spans="1:12" x14ac:dyDescent="0.3">
      <c r="A30" s="154" t="s">
        <v>24</v>
      </c>
      <c r="B30" s="155"/>
      <c r="C30" s="155"/>
      <c r="D30" s="155"/>
      <c r="E30" s="155"/>
      <c r="F30" s="155"/>
      <c r="G30" s="155"/>
      <c r="H30" s="156"/>
      <c r="L30" s="84"/>
    </row>
    <row r="31" spans="1:12" x14ac:dyDescent="0.3">
      <c r="A31" s="40" t="s">
        <v>24</v>
      </c>
      <c r="B31" s="44">
        <v>339.37</v>
      </c>
      <c r="C31" s="45"/>
      <c r="D31" s="44">
        <v>339.37</v>
      </c>
      <c r="E31" s="45"/>
      <c r="F31" s="47"/>
      <c r="G31" s="44"/>
      <c r="H31" s="50"/>
      <c r="L31" s="84">
        <v>339.37</v>
      </c>
    </row>
    <row r="32" spans="1:12" x14ac:dyDescent="0.3">
      <c r="A32" s="154" t="s">
        <v>25</v>
      </c>
      <c r="B32" s="155"/>
      <c r="C32" s="155"/>
      <c r="D32" s="155"/>
      <c r="E32" s="155"/>
      <c r="F32" s="155"/>
      <c r="G32" s="155"/>
      <c r="H32" s="156"/>
      <c r="L32" s="84"/>
    </row>
    <row r="33" spans="1:18" x14ac:dyDescent="0.3">
      <c r="A33" s="39" t="s">
        <v>25</v>
      </c>
      <c r="B33" s="44">
        <v>166.04</v>
      </c>
      <c r="C33" s="49"/>
      <c r="D33" s="44"/>
      <c r="E33" s="51"/>
      <c r="F33" s="44">
        <v>166.04</v>
      </c>
      <c r="G33" s="44"/>
      <c r="H33" s="50"/>
      <c r="L33" s="84"/>
    </row>
    <row r="34" spans="1:18" x14ac:dyDescent="0.3">
      <c r="A34" s="39" t="s">
        <v>25</v>
      </c>
      <c r="B34" s="44">
        <v>298.5</v>
      </c>
      <c r="C34" s="49"/>
      <c r="D34" s="44"/>
      <c r="E34" s="51"/>
      <c r="F34" s="44">
        <v>298.5</v>
      </c>
      <c r="G34" s="44"/>
      <c r="H34" s="50"/>
      <c r="L34" s="84"/>
    </row>
    <row r="35" spans="1:18" x14ac:dyDescent="0.3">
      <c r="A35" s="39" t="s">
        <v>25</v>
      </c>
      <c r="B35" s="44">
        <v>91.86</v>
      </c>
      <c r="C35" s="49"/>
      <c r="D35" s="44"/>
      <c r="E35" s="45"/>
      <c r="F35" s="44">
        <v>91.86</v>
      </c>
      <c r="G35" s="44"/>
      <c r="H35" s="50"/>
      <c r="L35" s="84"/>
      <c r="O35">
        <v>1120</v>
      </c>
    </row>
    <row r="36" spans="1:18" ht="18" x14ac:dyDescent="0.35">
      <c r="A36" s="39" t="s">
        <v>30</v>
      </c>
      <c r="B36" s="44">
        <v>5.5</v>
      </c>
      <c r="C36" s="49"/>
      <c r="D36" s="44">
        <v>5.5</v>
      </c>
      <c r="E36" s="45"/>
      <c r="F36" s="47"/>
      <c r="G36" s="44"/>
      <c r="H36" s="50"/>
      <c r="I36" t="s">
        <v>118</v>
      </c>
      <c r="J36" s="69">
        <f>SUM(B33:B36)</f>
        <v>561.9</v>
      </c>
      <c r="K36" s="69"/>
      <c r="L36" s="84"/>
      <c r="O36">
        <v>987.84</v>
      </c>
      <c r="P36" t="s">
        <v>119</v>
      </c>
      <c r="R36" s="70">
        <v>99.95</v>
      </c>
    </row>
    <row r="37" spans="1:18" x14ac:dyDescent="0.3">
      <c r="A37" s="154" t="s">
        <v>32</v>
      </c>
      <c r="B37" s="155"/>
      <c r="C37" s="155"/>
      <c r="D37" s="155"/>
      <c r="E37" s="155"/>
      <c r="F37" s="155"/>
      <c r="G37" s="155"/>
      <c r="H37" s="156"/>
      <c r="L37" s="84"/>
      <c r="O37" t="s">
        <v>120</v>
      </c>
      <c r="R37" s="70">
        <v>91.92</v>
      </c>
    </row>
    <row r="38" spans="1:18" x14ac:dyDescent="0.3">
      <c r="A38" s="40" t="s">
        <v>33</v>
      </c>
      <c r="B38" s="44">
        <v>12.99</v>
      </c>
      <c r="C38" s="45"/>
      <c r="D38" s="44">
        <v>12.99</v>
      </c>
      <c r="E38" s="45"/>
      <c r="F38" s="47"/>
      <c r="G38" s="44"/>
      <c r="H38" s="50"/>
      <c r="L38" s="84"/>
      <c r="R38" s="70">
        <v>111.92</v>
      </c>
    </row>
    <row r="39" spans="1:18" x14ac:dyDescent="0.3">
      <c r="A39" s="40" t="s">
        <v>121</v>
      </c>
      <c r="B39" s="44">
        <v>131.1</v>
      </c>
      <c r="C39" s="45" t="s">
        <v>12</v>
      </c>
      <c r="D39" s="44"/>
      <c r="E39" s="45"/>
      <c r="F39" s="44">
        <v>131.1</v>
      </c>
      <c r="G39" s="44"/>
      <c r="H39" s="48">
        <v>45017</v>
      </c>
      <c r="L39" s="84"/>
      <c r="R39" s="70">
        <v>131.1</v>
      </c>
    </row>
    <row r="40" spans="1:18" x14ac:dyDescent="0.3">
      <c r="A40" s="40" t="s">
        <v>122</v>
      </c>
      <c r="B40" s="44">
        <v>27</v>
      </c>
      <c r="C40" s="45"/>
      <c r="D40" s="44"/>
      <c r="E40" s="45"/>
      <c r="F40" s="44">
        <v>27</v>
      </c>
      <c r="G40" s="44"/>
      <c r="H40" s="50"/>
      <c r="L40" s="84"/>
      <c r="R40" s="70">
        <v>131.1</v>
      </c>
    </row>
    <row r="41" spans="1:18" x14ac:dyDescent="0.3">
      <c r="A41" s="40" t="s">
        <v>122</v>
      </c>
      <c r="B41" s="44">
        <v>57</v>
      </c>
      <c r="C41" s="45"/>
      <c r="D41" s="44"/>
      <c r="E41" s="45"/>
      <c r="F41" s="44">
        <v>57</v>
      </c>
      <c r="G41" s="44"/>
      <c r="H41" s="50"/>
      <c r="L41" s="84"/>
      <c r="R41" s="70">
        <v>150</v>
      </c>
    </row>
    <row r="42" spans="1:18" x14ac:dyDescent="0.3">
      <c r="A42" s="40" t="s">
        <v>123</v>
      </c>
      <c r="B42" s="44">
        <v>35.9</v>
      </c>
      <c r="C42" s="45"/>
      <c r="D42" s="44"/>
      <c r="E42" s="45"/>
      <c r="F42" s="44">
        <v>35.9</v>
      </c>
      <c r="G42" s="44"/>
      <c r="H42" s="50"/>
      <c r="L42" s="84"/>
      <c r="R42" s="70">
        <v>194.9</v>
      </c>
    </row>
    <row r="43" spans="1:18" x14ac:dyDescent="0.3">
      <c r="A43" s="40" t="s">
        <v>123</v>
      </c>
      <c r="B43" s="44">
        <v>29.07</v>
      </c>
      <c r="C43" s="45"/>
      <c r="D43" s="44"/>
      <c r="E43" s="45"/>
      <c r="F43" s="44">
        <v>29.07</v>
      </c>
      <c r="G43" s="44"/>
      <c r="H43" s="50"/>
      <c r="L43" s="84"/>
      <c r="R43" s="70">
        <v>194.9</v>
      </c>
    </row>
    <row r="44" spans="1:18" x14ac:dyDescent="0.3">
      <c r="A44" s="40" t="s">
        <v>124</v>
      </c>
      <c r="B44" s="44">
        <v>26.32</v>
      </c>
      <c r="C44" s="45"/>
      <c r="D44" s="44"/>
      <c r="E44" s="45"/>
      <c r="F44" s="44">
        <v>26.32</v>
      </c>
      <c r="G44" s="44"/>
      <c r="H44" s="50"/>
      <c r="L44" s="84"/>
      <c r="R44" s="70">
        <v>194.9</v>
      </c>
    </row>
    <row r="45" spans="1:18" x14ac:dyDescent="0.3">
      <c r="A45" s="40" t="s">
        <v>125</v>
      </c>
      <c r="B45" s="44">
        <v>42</v>
      </c>
      <c r="C45" s="45"/>
      <c r="D45" s="44"/>
      <c r="E45" s="45"/>
      <c r="F45" s="44">
        <v>42</v>
      </c>
      <c r="G45" s="44"/>
      <c r="H45" s="50"/>
      <c r="L45" s="84"/>
      <c r="R45" s="70">
        <v>194.9</v>
      </c>
    </row>
    <row r="46" spans="1:18" x14ac:dyDescent="0.3">
      <c r="A46" s="40" t="s">
        <v>84</v>
      </c>
      <c r="B46" s="44">
        <v>100.43</v>
      </c>
      <c r="C46" s="45"/>
      <c r="D46" s="44"/>
      <c r="E46" s="45"/>
      <c r="F46" s="44">
        <v>100.43</v>
      </c>
      <c r="G46" s="44"/>
      <c r="H46" s="50"/>
      <c r="L46" s="84"/>
      <c r="R46" s="70">
        <v>194.9</v>
      </c>
    </row>
    <row r="47" spans="1:18" x14ac:dyDescent="0.3">
      <c r="A47" s="40" t="s">
        <v>126</v>
      </c>
      <c r="B47" s="44">
        <v>26.9</v>
      </c>
      <c r="C47" s="45"/>
      <c r="D47" s="44"/>
      <c r="E47" s="45"/>
      <c r="F47" s="44">
        <v>26.9</v>
      </c>
      <c r="G47" s="44"/>
      <c r="H47" s="50"/>
      <c r="L47" s="84"/>
      <c r="Q47">
        <v>99.95</v>
      </c>
      <c r="R47" s="70">
        <v>82.49</v>
      </c>
    </row>
    <row r="48" spans="1:18" x14ac:dyDescent="0.3">
      <c r="A48" s="40" t="s">
        <v>127</v>
      </c>
      <c r="B48" s="44">
        <v>37.53</v>
      </c>
      <c r="C48" s="45"/>
      <c r="D48" s="44"/>
      <c r="E48" s="45"/>
      <c r="F48" s="44">
        <v>37.53</v>
      </c>
      <c r="G48" s="44"/>
      <c r="H48" s="50"/>
      <c r="L48" s="84"/>
      <c r="R48" s="70">
        <v>82.49</v>
      </c>
    </row>
    <row r="49" spans="1:18" x14ac:dyDescent="0.3">
      <c r="A49" s="40" t="s">
        <v>128</v>
      </c>
      <c r="B49" s="44">
        <v>30</v>
      </c>
      <c r="C49" s="45"/>
      <c r="D49" s="44"/>
      <c r="E49" s="45"/>
      <c r="F49" s="44">
        <v>30</v>
      </c>
      <c r="G49" s="44"/>
      <c r="H49" s="50"/>
      <c r="L49" s="84"/>
      <c r="R49" s="70">
        <v>82.49</v>
      </c>
    </row>
    <row r="50" spans="1:18" x14ac:dyDescent="0.3">
      <c r="A50" s="40" t="s">
        <v>129</v>
      </c>
      <c r="B50" s="44">
        <v>59.8</v>
      </c>
      <c r="C50" s="45"/>
      <c r="D50" s="44"/>
      <c r="E50" s="45"/>
      <c r="F50" s="44">
        <v>59.8</v>
      </c>
      <c r="G50" s="44"/>
      <c r="H50" s="50"/>
      <c r="L50" s="84"/>
      <c r="M50">
        <v>77</v>
      </c>
      <c r="R50" s="70">
        <v>40.880000000000003</v>
      </c>
    </row>
    <row r="51" spans="1:18" x14ac:dyDescent="0.3">
      <c r="A51" s="40" t="s">
        <v>130</v>
      </c>
      <c r="B51" s="44">
        <v>126.76</v>
      </c>
      <c r="C51" s="45"/>
      <c r="D51" s="44"/>
      <c r="E51" s="45"/>
      <c r="F51" s="44">
        <v>126.76</v>
      </c>
      <c r="G51" s="44"/>
      <c r="H51" s="50"/>
      <c r="L51" s="84"/>
      <c r="M51">
        <v>38</v>
      </c>
      <c r="R51" s="70">
        <v>40.880000000000003</v>
      </c>
    </row>
    <row r="52" spans="1:18" x14ac:dyDescent="0.3">
      <c r="A52" s="40" t="s">
        <v>131</v>
      </c>
      <c r="B52" s="44">
        <v>37.340000000000003</v>
      </c>
      <c r="C52" s="45"/>
      <c r="D52" s="44"/>
      <c r="E52" s="45"/>
      <c r="F52" s="44">
        <v>37.340000000000003</v>
      </c>
      <c r="G52" s="44"/>
      <c r="H52" s="50"/>
      <c r="L52" s="84"/>
      <c r="M52">
        <f>(M50-M51)</f>
        <v>39</v>
      </c>
      <c r="R52" s="70">
        <v>46.66</v>
      </c>
    </row>
    <row r="53" spans="1:18" x14ac:dyDescent="0.3">
      <c r="A53" s="40" t="s">
        <v>131</v>
      </c>
      <c r="B53" s="44">
        <v>47.47</v>
      </c>
      <c r="C53" s="45"/>
      <c r="D53" s="44"/>
      <c r="E53" s="45"/>
      <c r="F53" s="44">
        <v>47.47</v>
      </c>
      <c r="G53" s="44"/>
      <c r="H53" s="50"/>
      <c r="L53" s="84"/>
      <c r="R53" s="70">
        <v>46.66</v>
      </c>
    </row>
    <row r="54" spans="1:18" x14ac:dyDescent="0.3">
      <c r="A54" s="40" t="s">
        <v>132</v>
      </c>
      <c r="B54" s="44">
        <v>204.53</v>
      </c>
      <c r="C54" s="45"/>
      <c r="D54" s="44"/>
      <c r="E54" s="45"/>
      <c r="F54" s="44">
        <v>204.53</v>
      </c>
      <c r="G54" s="44"/>
      <c r="H54" s="50"/>
      <c r="L54" s="84"/>
      <c r="R54" s="70">
        <v>46.66</v>
      </c>
    </row>
    <row r="55" spans="1:18" x14ac:dyDescent="0.3">
      <c r="A55" s="40" t="s">
        <v>133</v>
      </c>
      <c r="B55" s="44">
        <v>94.5</v>
      </c>
      <c r="C55" s="45"/>
      <c r="D55" s="44"/>
      <c r="E55" s="45"/>
      <c r="F55" s="44">
        <v>94.5</v>
      </c>
      <c r="G55" s="44"/>
      <c r="H55" s="50"/>
      <c r="L55" s="84"/>
      <c r="R55" s="70">
        <v>95.6</v>
      </c>
    </row>
    <row r="56" spans="1:18" x14ac:dyDescent="0.3">
      <c r="A56" s="40" t="s">
        <v>134</v>
      </c>
      <c r="B56" s="44">
        <v>150</v>
      </c>
      <c r="C56" s="45" t="s">
        <v>135</v>
      </c>
      <c r="D56" s="44">
        <v>100</v>
      </c>
      <c r="E56" s="45"/>
      <c r="F56" s="47">
        <v>50</v>
      </c>
      <c r="G56" s="44"/>
      <c r="H56" s="48">
        <v>44986</v>
      </c>
      <c r="K56" t="s">
        <v>136</v>
      </c>
      <c r="L56" s="84">
        <v>100</v>
      </c>
      <c r="R56" s="70">
        <v>95.6</v>
      </c>
    </row>
    <row r="57" spans="1:18" x14ac:dyDescent="0.3">
      <c r="A57" s="40" t="s">
        <v>137</v>
      </c>
      <c r="B57" s="44">
        <v>194.9</v>
      </c>
      <c r="C57" s="45" t="s">
        <v>35</v>
      </c>
      <c r="D57" s="44"/>
      <c r="E57" s="45"/>
      <c r="F57" s="44">
        <v>194.9</v>
      </c>
      <c r="G57" s="44"/>
      <c r="H57" s="48">
        <v>45108</v>
      </c>
      <c r="L57" s="84"/>
      <c r="R57" s="70">
        <v>99.35</v>
      </c>
    </row>
    <row r="58" spans="1:18" x14ac:dyDescent="0.3">
      <c r="A58" s="40" t="s">
        <v>137</v>
      </c>
      <c r="B58" s="44">
        <v>82.49</v>
      </c>
      <c r="C58" s="45" t="s">
        <v>138</v>
      </c>
      <c r="D58" s="44"/>
      <c r="E58" s="45"/>
      <c r="F58" s="44">
        <v>82.49</v>
      </c>
      <c r="G58" s="44"/>
      <c r="H58" s="48">
        <v>45047</v>
      </c>
      <c r="L58" s="84"/>
      <c r="R58" s="70">
        <v>99.35</v>
      </c>
    </row>
    <row r="59" spans="1:18" x14ac:dyDescent="0.3">
      <c r="A59" s="40" t="s">
        <v>139</v>
      </c>
      <c r="B59" s="44">
        <v>99.95</v>
      </c>
      <c r="C59" s="45" t="s">
        <v>135</v>
      </c>
      <c r="D59" s="44"/>
      <c r="E59" s="45"/>
      <c r="F59" s="44">
        <v>99.95</v>
      </c>
      <c r="G59" s="44"/>
      <c r="H59" s="48">
        <v>44986</v>
      </c>
      <c r="L59" s="84"/>
      <c r="R59" s="70">
        <v>99.35</v>
      </c>
    </row>
    <row r="60" spans="1:18" x14ac:dyDescent="0.3">
      <c r="A60" s="40" t="s">
        <v>140</v>
      </c>
      <c r="B60" s="44">
        <v>152.24</v>
      </c>
      <c r="C60" s="45"/>
      <c r="D60" s="44"/>
      <c r="E60" s="45"/>
      <c r="F60" s="44">
        <v>152.24</v>
      </c>
      <c r="G60" s="44"/>
      <c r="H60" s="50"/>
      <c r="L60" s="84"/>
      <c r="R60" s="70">
        <f>SUM(R36:R59)</f>
        <v>2648.95</v>
      </c>
    </row>
    <row r="61" spans="1:18" x14ac:dyDescent="0.3">
      <c r="A61" s="40" t="s">
        <v>141</v>
      </c>
      <c r="B61" s="44">
        <v>96.02</v>
      </c>
      <c r="C61" s="45"/>
      <c r="D61" s="44"/>
      <c r="E61" s="45"/>
      <c r="F61" s="44">
        <v>96.02</v>
      </c>
      <c r="G61" s="44"/>
      <c r="H61" s="50"/>
      <c r="L61" s="84"/>
    </row>
    <row r="62" spans="1:18" x14ac:dyDescent="0.3">
      <c r="A62" s="40" t="s">
        <v>142</v>
      </c>
      <c r="B62" s="44">
        <v>101.36</v>
      </c>
      <c r="C62" s="45"/>
      <c r="D62" s="44"/>
      <c r="E62" s="45"/>
      <c r="F62" s="44">
        <v>101.36</v>
      </c>
      <c r="G62" s="44"/>
      <c r="H62" s="50"/>
      <c r="L62" s="84"/>
    </row>
    <row r="63" spans="1:18" x14ac:dyDescent="0.3">
      <c r="A63" s="40" t="s">
        <v>25</v>
      </c>
      <c r="B63" s="44">
        <v>60.03</v>
      </c>
      <c r="C63" s="45"/>
      <c r="D63" s="44"/>
      <c r="E63" s="45"/>
      <c r="F63" s="44">
        <v>60.03</v>
      </c>
      <c r="G63" s="44"/>
      <c r="H63" s="50"/>
      <c r="L63" s="84"/>
    </row>
    <row r="64" spans="1:18" x14ac:dyDescent="0.3">
      <c r="A64" s="40" t="s">
        <v>143</v>
      </c>
      <c r="B64" s="44">
        <v>36.270000000000003</v>
      </c>
      <c r="C64" s="45"/>
      <c r="D64" s="44"/>
      <c r="E64" s="45"/>
      <c r="F64" s="44">
        <v>36.270000000000003</v>
      </c>
      <c r="G64" s="44"/>
      <c r="H64" s="48"/>
      <c r="L64" s="84"/>
    </row>
    <row r="65" spans="1:18" x14ac:dyDescent="0.3">
      <c r="A65" s="40" t="s">
        <v>144</v>
      </c>
      <c r="B65" s="44">
        <v>40.880000000000003</v>
      </c>
      <c r="C65" s="45" t="s">
        <v>12</v>
      </c>
      <c r="D65" s="44"/>
      <c r="E65" s="45"/>
      <c r="F65" s="44">
        <v>40.880000000000003</v>
      </c>
      <c r="G65" s="44"/>
      <c r="H65" s="48">
        <v>45017</v>
      </c>
      <c r="L65" s="84"/>
      <c r="R65" s="70">
        <f>SUM(R60,Q88)</f>
        <v>6795.99</v>
      </c>
    </row>
    <row r="66" spans="1:18" x14ac:dyDescent="0.3">
      <c r="A66" s="40" t="s">
        <v>145</v>
      </c>
      <c r="B66" s="44">
        <v>54.83</v>
      </c>
      <c r="C66" s="45"/>
      <c r="D66" s="44"/>
      <c r="E66" s="45"/>
      <c r="F66" s="44">
        <v>54.83</v>
      </c>
      <c r="G66" s="44"/>
      <c r="H66" s="50"/>
      <c r="L66" s="84"/>
      <c r="R66" s="70">
        <v>417.06</v>
      </c>
    </row>
    <row r="67" spans="1:18" x14ac:dyDescent="0.3">
      <c r="A67" s="40" t="s">
        <v>146</v>
      </c>
      <c r="B67" s="44">
        <v>13.98</v>
      </c>
      <c r="C67" s="45"/>
      <c r="D67" s="44"/>
      <c r="E67" s="45"/>
      <c r="F67" s="44">
        <v>13.98</v>
      </c>
      <c r="G67" s="44"/>
      <c r="H67" s="50"/>
      <c r="L67" s="84"/>
      <c r="R67" s="70">
        <f>SUM(R65:R66)</f>
        <v>7213.05</v>
      </c>
    </row>
    <row r="68" spans="1:18" x14ac:dyDescent="0.3">
      <c r="A68" s="40" t="s">
        <v>133</v>
      </c>
      <c r="B68" s="44">
        <v>145.12</v>
      </c>
      <c r="C68" s="45"/>
      <c r="D68" s="44"/>
      <c r="E68" s="45"/>
      <c r="F68" s="44">
        <v>145.12</v>
      </c>
      <c r="G68" s="44"/>
      <c r="H68" s="50"/>
      <c r="L68" s="84"/>
      <c r="M68">
        <v>6782.84</v>
      </c>
      <c r="O68">
        <v>86.9</v>
      </c>
    </row>
    <row r="69" spans="1:18" x14ac:dyDescent="0.3">
      <c r="A69" s="40" t="s">
        <v>147</v>
      </c>
      <c r="B69" s="44">
        <v>115.13</v>
      </c>
      <c r="C69" s="45"/>
      <c r="D69" s="44"/>
      <c r="E69" s="45"/>
      <c r="F69" s="44">
        <v>115.13</v>
      </c>
      <c r="G69" s="44"/>
      <c r="H69" s="50"/>
      <c r="L69" s="84"/>
    </row>
    <row r="70" spans="1:18" x14ac:dyDescent="0.3">
      <c r="A70" s="40" t="s">
        <v>148</v>
      </c>
      <c r="B70" s="44">
        <v>123.38</v>
      </c>
      <c r="C70" s="45"/>
      <c r="D70" s="44"/>
      <c r="E70" s="45"/>
      <c r="F70" s="44">
        <v>123.38</v>
      </c>
      <c r="G70" s="44"/>
      <c r="H70" s="50"/>
      <c r="L70" s="84"/>
    </row>
    <row r="71" spans="1:18" x14ac:dyDescent="0.3">
      <c r="A71" s="40" t="s">
        <v>123</v>
      </c>
      <c r="B71" s="44">
        <v>107.89</v>
      </c>
      <c r="C71" s="45"/>
      <c r="D71" s="44"/>
      <c r="E71" s="45"/>
      <c r="F71" s="44">
        <v>107.89</v>
      </c>
      <c r="G71" s="44"/>
      <c r="H71" s="50"/>
      <c r="L71" s="84"/>
      <c r="R71">
        <f>SUM(R60,P88)</f>
        <v>2648.95</v>
      </c>
    </row>
    <row r="72" spans="1:18" x14ac:dyDescent="0.3">
      <c r="A72" s="40" t="s">
        <v>90</v>
      </c>
      <c r="B72" s="44">
        <v>161.49</v>
      </c>
      <c r="C72" s="45"/>
      <c r="D72" s="44"/>
      <c r="E72" s="45"/>
      <c r="F72" s="44">
        <v>161.49</v>
      </c>
      <c r="G72" s="44"/>
      <c r="H72" s="50"/>
      <c r="L72" s="84"/>
    </row>
    <row r="73" spans="1:18" x14ac:dyDescent="0.3">
      <c r="A73" s="40" t="s">
        <v>149</v>
      </c>
      <c r="B73" s="44">
        <v>522.80999999999995</v>
      </c>
      <c r="C73" s="45"/>
      <c r="D73" s="44"/>
      <c r="E73" s="45"/>
      <c r="F73" s="44">
        <v>522.80999999999995</v>
      </c>
      <c r="G73" s="44"/>
      <c r="H73" s="50"/>
      <c r="L73" s="84"/>
    </row>
    <row r="74" spans="1:18" x14ac:dyDescent="0.3">
      <c r="A74" s="40" t="s">
        <v>90</v>
      </c>
      <c r="B74" s="44">
        <v>161.04</v>
      </c>
      <c r="C74" s="45"/>
      <c r="D74" s="44"/>
      <c r="E74" s="45"/>
      <c r="F74" s="44">
        <v>161.04</v>
      </c>
      <c r="G74" s="44"/>
      <c r="H74" s="50"/>
      <c r="L74" s="84"/>
    </row>
    <row r="75" spans="1:18" x14ac:dyDescent="0.3">
      <c r="A75" s="40" t="s">
        <v>150</v>
      </c>
      <c r="B75" s="44">
        <v>46.66</v>
      </c>
      <c r="C75" s="45" t="s">
        <v>151</v>
      </c>
      <c r="D75" s="44"/>
      <c r="E75" s="45"/>
      <c r="F75" s="47">
        <v>46.66</v>
      </c>
      <c r="G75" s="44"/>
      <c r="H75" s="48">
        <v>45047</v>
      </c>
      <c r="L75" s="84"/>
      <c r="P75" s="71">
        <v>4134.05</v>
      </c>
    </row>
    <row r="76" spans="1:18" x14ac:dyDescent="0.3">
      <c r="A76" s="40" t="s">
        <v>36</v>
      </c>
      <c r="B76" s="44">
        <v>95.6</v>
      </c>
      <c r="C76" s="45" t="s">
        <v>44</v>
      </c>
      <c r="D76" s="44"/>
      <c r="E76" s="45"/>
      <c r="F76" s="47">
        <v>95.6</v>
      </c>
      <c r="G76" s="44"/>
      <c r="H76" s="48">
        <v>45017</v>
      </c>
      <c r="L76" s="84"/>
      <c r="P76" s="71"/>
    </row>
    <row r="77" spans="1:18" x14ac:dyDescent="0.3">
      <c r="A77" s="40" t="s">
        <v>41</v>
      </c>
      <c r="B77" s="44">
        <v>99.35</v>
      </c>
      <c r="C77" s="45" t="s">
        <v>151</v>
      </c>
      <c r="D77" s="44"/>
      <c r="E77" s="45"/>
      <c r="F77" s="47">
        <v>99.35</v>
      </c>
      <c r="G77" s="44"/>
      <c r="H77" s="48">
        <v>45047</v>
      </c>
      <c r="L77" s="84"/>
      <c r="P77" s="71">
        <v>417.06</v>
      </c>
    </row>
    <row r="78" spans="1:18" x14ac:dyDescent="0.3">
      <c r="A78" s="40" t="s">
        <v>152</v>
      </c>
      <c r="B78" s="44">
        <v>73.34</v>
      </c>
      <c r="C78" s="45" t="s">
        <v>153</v>
      </c>
      <c r="D78" s="44">
        <v>46.67</v>
      </c>
      <c r="E78" s="45"/>
      <c r="F78" s="47">
        <v>26.67</v>
      </c>
      <c r="G78" s="44"/>
      <c r="H78" s="48">
        <v>44958</v>
      </c>
      <c r="L78" s="84"/>
      <c r="P78" s="71">
        <v>2648.95</v>
      </c>
    </row>
    <row r="79" spans="1:18" x14ac:dyDescent="0.3">
      <c r="A79" s="40" t="s">
        <v>101</v>
      </c>
      <c r="B79" s="44">
        <v>81.8</v>
      </c>
      <c r="C79" s="45" t="s">
        <v>153</v>
      </c>
      <c r="D79" s="44"/>
      <c r="E79" s="45"/>
      <c r="F79" s="47">
        <v>81.8</v>
      </c>
      <c r="G79" s="44"/>
      <c r="H79" s="48">
        <v>44958</v>
      </c>
      <c r="K79" t="s">
        <v>154</v>
      </c>
      <c r="L79" s="84">
        <v>91.92</v>
      </c>
    </row>
    <row r="80" spans="1:18" x14ac:dyDescent="0.3">
      <c r="A80" s="40" t="s">
        <v>32</v>
      </c>
      <c r="B80" s="44">
        <v>203.84</v>
      </c>
      <c r="C80" s="45" t="s">
        <v>155</v>
      </c>
      <c r="D80" s="44">
        <v>91.92</v>
      </c>
      <c r="E80" s="45"/>
      <c r="F80" s="47">
        <v>111.92</v>
      </c>
      <c r="G80" s="44"/>
      <c r="H80" s="48">
        <v>44986</v>
      </c>
      <c r="L80" s="84"/>
      <c r="P80">
        <f>SUM(P75:P79)</f>
        <v>7200.06</v>
      </c>
    </row>
    <row r="81" spans="1:17" x14ac:dyDescent="0.3">
      <c r="A81" s="40"/>
      <c r="B81" s="44"/>
      <c r="C81" s="45"/>
      <c r="D81" s="44"/>
      <c r="E81" s="45"/>
      <c r="F81" s="47"/>
      <c r="G81" s="44"/>
      <c r="H81" s="50"/>
      <c r="L81" s="84"/>
    </row>
    <row r="82" spans="1:17" x14ac:dyDescent="0.3">
      <c r="A82" s="40"/>
      <c r="B82" s="44"/>
      <c r="C82" s="45"/>
      <c r="D82" s="44"/>
      <c r="E82" s="45"/>
      <c r="F82" s="47"/>
      <c r="G82" s="44"/>
      <c r="H82" s="50"/>
      <c r="I82" t="s">
        <v>156</v>
      </c>
      <c r="J82" s="41">
        <f>SUM(B38:B80)</f>
        <v>4147.04</v>
      </c>
      <c r="K82" s="41"/>
      <c r="L82" s="84"/>
      <c r="O82">
        <v>4134.05</v>
      </c>
    </row>
    <row r="83" spans="1:17" x14ac:dyDescent="0.3">
      <c r="A83" s="40"/>
      <c r="B83" s="44"/>
      <c r="C83" s="45"/>
      <c r="D83" s="44"/>
      <c r="E83" s="45"/>
      <c r="F83" s="47"/>
      <c r="G83" s="44"/>
      <c r="H83" s="50"/>
      <c r="L83" s="84"/>
      <c r="O83">
        <v>3869.57</v>
      </c>
    </row>
    <row r="84" spans="1:17" x14ac:dyDescent="0.3">
      <c r="A84" s="40"/>
      <c r="B84" s="44"/>
      <c r="C84" s="45"/>
      <c r="D84" s="44"/>
      <c r="E84" s="45"/>
      <c r="F84" s="47"/>
      <c r="G84" s="44"/>
      <c r="H84" s="50"/>
      <c r="L84" s="84"/>
      <c r="O84">
        <f>(O82-O83)</f>
        <v>264.48</v>
      </c>
    </row>
    <row r="85" spans="1:17" x14ac:dyDescent="0.3">
      <c r="A85" s="40"/>
      <c r="B85" s="44"/>
      <c r="C85" s="45"/>
      <c r="D85" s="44"/>
      <c r="E85" s="45"/>
      <c r="F85" s="47"/>
      <c r="G85" s="44"/>
      <c r="H85" s="50"/>
      <c r="L85" s="84"/>
    </row>
    <row r="86" spans="1:17" x14ac:dyDescent="0.3">
      <c r="A86" s="39"/>
      <c r="B86" s="44"/>
      <c r="C86" s="45"/>
      <c r="D86" s="44"/>
      <c r="E86" s="45"/>
      <c r="F86" s="47"/>
      <c r="G86" s="44"/>
      <c r="H86" s="48"/>
      <c r="L86" s="84"/>
      <c r="N86" s="41">
        <f>(J82-O82)</f>
        <v>12.989999999999782</v>
      </c>
    </row>
    <row r="87" spans="1:17" x14ac:dyDescent="0.3">
      <c r="A87" s="40"/>
      <c r="B87" s="44"/>
      <c r="C87" s="49"/>
      <c r="D87" s="44"/>
      <c r="E87" s="45"/>
      <c r="F87" s="47"/>
      <c r="G87" s="44"/>
      <c r="H87" s="48"/>
      <c r="L87" s="84"/>
    </row>
    <row r="88" spans="1:17" x14ac:dyDescent="0.3">
      <c r="A88" s="39"/>
      <c r="B88" s="44"/>
      <c r="C88" s="45"/>
      <c r="D88" s="44"/>
      <c r="E88" s="45"/>
      <c r="F88" s="47"/>
      <c r="G88" s="44"/>
      <c r="H88" s="48"/>
      <c r="L88" s="84"/>
      <c r="Q88">
        <v>4147.04</v>
      </c>
    </row>
    <row r="89" spans="1:17" x14ac:dyDescent="0.3">
      <c r="A89" s="40"/>
      <c r="B89" s="44"/>
      <c r="C89" s="45"/>
      <c r="D89" s="44"/>
      <c r="E89" s="45"/>
      <c r="F89" s="47"/>
      <c r="G89" s="44"/>
      <c r="H89" s="48"/>
      <c r="L89" s="87">
        <v>150</v>
      </c>
    </row>
    <row r="90" spans="1:17" x14ac:dyDescent="0.3">
      <c r="A90" s="40"/>
      <c r="B90" s="44"/>
      <c r="C90" s="45"/>
      <c r="D90" s="44"/>
      <c r="E90" s="45"/>
      <c r="F90" s="47"/>
      <c r="G90" s="44"/>
      <c r="H90" s="48"/>
      <c r="L90" s="84"/>
    </row>
    <row r="91" spans="1:17" ht="34.799999999999997" x14ac:dyDescent="0.3">
      <c r="A91" s="40"/>
      <c r="B91" s="44"/>
      <c r="C91" s="49"/>
      <c r="D91" s="44"/>
      <c r="E91" s="45"/>
      <c r="F91" s="47"/>
      <c r="G91" s="44"/>
      <c r="H91" s="48"/>
      <c r="L91" s="84"/>
      <c r="P91" s="74" t="s">
        <v>157</v>
      </c>
    </row>
    <row r="92" spans="1:17" x14ac:dyDescent="0.3">
      <c r="A92" s="58" t="s">
        <v>76</v>
      </c>
      <c r="B92" s="54">
        <f>SUM(B9:B91)</f>
        <v>6949.0000000000018</v>
      </c>
      <c r="C92" s="52"/>
      <c r="D92" s="54">
        <f>SUM(D9:D91)</f>
        <v>1991.1700000000003</v>
      </c>
      <c r="E92" s="52"/>
      <c r="F92" s="54">
        <f>SUM(F9:F91)</f>
        <v>4795.3000000000011</v>
      </c>
      <c r="G92" s="54">
        <f>SUM(G9:G91)</f>
        <v>162.53</v>
      </c>
      <c r="H92" s="53"/>
      <c r="J92" s="41">
        <f>SUM(D92:G92)</f>
        <v>6949.0000000000009</v>
      </c>
      <c r="K92" s="41"/>
      <c r="L92" s="84">
        <f>SUM(L8:L91)</f>
        <v>1863.1399999999999</v>
      </c>
      <c r="P92" s="75" t="s">
        <v>158</v>
      </c>
    </row>
    <row r="93" spans="1:17" ht="16.2" x14ac:dyDescent="0.45">
      <c r="B93" s="55" t="s">
        <v>77</v>
      </c>
      <c r="C93" s="56"/>
      <c r="D93" s="55" t="s">
        <v>60</v>
      </c>
      <c r="E93" s="56"/>
      <c r="F93" s="55" t="s">
        <v>61</v>
      </c>
      <c r="G93" s="55" t="s">
        <v>62</v>
      </c>
      <c r="H93" s="42"/>
      <c r="P93" s="76">
        <v>1144.75</v>
      </c>
    </row>
    <row r="94" spans="1:17" x14ac:dyDescent="0.3">
      <c r="P94" s="75" t="s">
        <v>159</v>
      </c>
    </row>
    <row r="95" spans="1:17" x14ac:dyDescent="0.3">
      <c r="P95" s="77">
        <v>44993</v>
      </c>
    </row>
    <row r="99" spans="7:15" ht="20.399999999999999" x14ac:dyDescent="0.3">
      <c r="J99" s="78" t="s">
        <v>160</v>
      </c>
      <c r="K99" s="78"/>
    </row>
    <row r="100" spans="7:15" x14ac:dyDescent="0.3">
      <c r="J100" s="79" t="s">
        <v>161</v>
      </c>
      <c r="K100" s="79"/>
    </row>
    <row r="101" spans="7:15" x14ac:dyDescent="0.3">
      <c r="G101" s="82">
        <v>417.06</v>
      </c>
      <c r="J101" s="80">
        <v>131.1</v>
      </c>
      <c r="K101" s="80"/>
    </row>
    <row r="102" spans="7:15" x14ac:dyDescent="0.3">
      <c r="G102" s="82">
        <v>4134.05</v>
      </c>
      <c r="J102" s="81">
        <v>45289</v>
      </c>
      <c r="K102" s="81"/>
    </row>
    <row r="103" spans="7:15" ht="20.399999999999999" x14ac:dyDescent="0.3">
      <c r="G103" s="82">
        <v>1144.75</v>
      </c>
      <c r="J103" s="78" t="s">
        <v>162</v>
      </c>
      <c r="K103" s="78"/>
    </row>
    <row r="104" spans="7:15" ht="20.399999999999999" x14ac:dyDescent="0.3">
      <c r="G104" s="82">
        <v>131.1</v>
      </c>
      <c r="J104" s="79" t="s">
        <v>163</v>
      </c>
      <c r="K104" s="79"/>
      <c r="O104" s="75" t="s">
        <v>158</v>
      </c>
    </row>
    <row r="105" spans="7:15" x14ac:dyDescent="0.3">
      <c r="G105" s="82">
        <v>779.6</v>
      </c>
      <c r="J105" s="80">
        <v>194.9</v>
      </c>
      <c r="K105" s="80"/>
      <c r="O105" s="76">
        <v>1144.75</v>
      </c>
    </row>
    <row r="106" spans="7:15" x14ac:dyDescent="0.3">
      <c r="G106" s="82">
        <v>164.94</v>
      </c>
      <c r="J106" s="81">
        <v>45289</v>
      </c>
      <c r="K106" s="81"/>
    </row>
    <row r="107" spans="7:15" ht="20.399999999999999" x14ac:dyDescent="0.3">
      <c r="G107" s="82">
        <v>40.880000000000003</v>
      </c>
      <c r="J107" s="78" t="s">
        <v>164</v>
      </c>
      <c r="K107" s="78"/>
    </row>
    <row r="108" spans="7:15" x14ac:dyDescent="0.3">
      <c r="G108" s="82">
        <v>93.32</v>
      </c>
      <c r="J108" s="79" t="s">
        <v>165</v>
      </c>
      <c r="K108" s="79"/>
    </row>
    <row r="109" spans="7:15" x14ac:dyDescent="0.3">
      <c r="G109" s="82">
        <v>95.6</v>
      </c>
      <c r="J109" s="80">
        <v>99.95</v>
      </c>
      <c r="K109" s="80"/>
    </row>
    <row r="110" spans="7:15" x14ac:dyDescent="0.3">
      <c r="G110" s="82">
        <v>198.7</v>
      </c>
      <c r="J110" s="81">
        <v>45289</v>
      </c>
      <c r="K110" s="81"/>
    </row>
    <row r="111" spans="7:15" ht="20.399999999999999" x14ac:dyDescent="0.3">
      <c r="G111" s="82">
        <f>SUM(G101:G110)</f>
        <v>7200.0000000000009</v>
      </c>
      <c r="J111" s="78" t="s">
        <v>164</v>
      </c>
      <c r="K111" s="78"/>
    </row>
    <row r="112" spans="7:15" x14ac:dyDescent="0.3">
      <c r="G112" s="82"/>
      <c r="J112" s="79" t="s">
        <v>166</v>
      </c>
      <c r="K112" s="79"/>
    </row>
    <row r="113" spans="10:11" x14ac:dyDescent="0.3">
      <c r="J113" s="80">
        <v>150</v>
      </c>
      <c r="K113" s="80"/>
    </row>
    <row r="114" spans="10:11" x14ac:dyDescent="0.3">
      <c r="J114" s="81">
        <v>45289</v>
      </c>
      <c r="K114" s="81"/>
    </row>
    <row r="115" spans="10:11" ht="20.399999999999999" x14ac:dyDescent="0.3">
      <c r="J115" s="78" t="s">
        <v>167</v>
      </c>
      <c r="K115" s="78"/>
    </row>
    <row r="116" spans="10:11" x14ac:dyDescent="0.3">
      <c r="J116" s="79" t="s">
        <v>163</v>
      </c>
      <c r="K116" s="79"/>
    </row>
    <row r="117" spans="10:11" x14ac:dyDescent="0.3">
      <c r="J117" s="80">
        <v>82.47</v>
      </c>
      <c r="K117" s="80"/>
    </row>
    <row r="118" spans="10:11" x14ac:dyDescent="0.3">
      <c r="J118" s="81">
        <v>45287</v>
      </c>
      <c r="K118" s="81"/>
    </row>
    <row r="119" spans="10:11" ht="20.399999999999999" x14ac:dyDescent="0.3">
      <c r="J119" s="78" t="s">
        <v>160</v>
      </c>
      <c r="K119" s="78"/>
    </row>
    <row r="120" spans="10:11" x14ac:dyDescent="0.3">
      <c r="J120" s="79" t="s">
        <v>168</v>
      </c>
      <c r="K120" s="79"/>
    </row>
    <row r="121" spans="10:11" x14ac:dyDescent="0.3">
      <c r="J121" s="80">
        <v>40.880000000000003</v>
      </c>
      <c r="K121" s="80"/>
    </row>
    <row r="122" spans="10:11" x14ac:dyDescent="0.3">
      <c r="J122" s="81">
        <v>45251</v>
      </c>
      <c r="K122" s="81"/>
    </row>
    <row r="123" spans="10:11" ht="20.399999999999999" x14ac:dyDescent="0.3">
      <c r="J123" s="78" t="s">
        <v>169</v>
      </c>
      <c r="K123" s="78"/>
    </row>
    <row r="124" spans="10:11" x14ac:dyDescent="0.3">
      <c r="J124" s="79" t="s">
        <v>170</v>
      </c>
      <c r="K124" s="79"/>
    </row>
    <row r="125" spans="10:11" x14ac:dyDescent="0.3">
      <c r="J125" s="80">
        <v>46.66</v>
      </c>
      <c r="K125" s="80"/>
    </row>
    <row r="126" spans="10:11" x14ac:dyDescent="0.3">
      <c r="J126" s="81">
        <v>45250</v>
      </c>
      <c r="K126" s="81"/>
    </row>
    <row r="127" spans="10:11" ht="20.399999999999999" x14ac:dyDescent="0.3">
      <c r="J127" s="78" t="s">
        <v>171</v>
      </c>
      <c r="K127" s="78"/>
    </row>
    <row r="128" spans="10:11" x14ac:dyDescent="0.3">
      <c r="J128" s="79" t="s">
        <v>172</v>
      </c>
      <c r="K128" s="79"/>
    </row>
    <row r="129" spans="10:11" x14ac:dyDescent="0.3">
      <c r="J129" s="80">
        <v>95.6</v>
      </c>
      <c r="K129" s="80"/>
    </row>
    <row r="130" spans="10:11" x14ac:dyDescent="0.3">
      <c r="J130" s="81">
        <v>45248</v>
      </c>
      <c r="K130" s="81"/>
    </row>
    <row r="131" spans="10:11" ht="20.399999999999999" x14ac:dyDescent="0.3">
      <c r="J131" s="78" t="s">
        <v>169</v>
      </c>
      <c r="K131" s="78"/>
    </row>
    <row r="132" spans="10:11" x14ac:dyDescent="0.3">
      <c r="J132" s="79" t="s">
        <v>173</v>
      </c>
      <c r="K132" s="79"/>
    </row>
    <row r="133" spans="10:11" x14ac:dyDescent="0.3">
      <c r="J133" s="80">
        <v>99.35</v>
      </c>
      <c r="K133" s="80"/>
    </row>
    <row r="134" spans="10:11" x14ac:dyDescent="0.3">
      <c r="J134" s="81">
        <v>45207</v>
      </c>
      <c r="K134" s="81"/>
    </row>
    <row r="135" spans="10:11" x14ac:dyDescent="0.3">
      <c r="J135" s="78" t="s">
        <v>174</v>
      </c>
      <c r="K135" s="78"/>
    </row>
    <row r="136" spans="10:11" x14ac:dyDescent="0.3">
      <c r="J136" s="79" t="s">
        <v>175</v>
      </c>
      <c r="K136" s="79"/>
    </row>
    <row r="137" spans="10:11" x14ac:dyDescent="0.3">
      <c r="J137" s="80">
        <v>203.84</v>
      </c>
      <c r="K137" s="80"/>
    </row>
  </sheetData>
  <mergeCells count="6">
    <mergeCell ref="A37:H37"/>
    <mergeCell ref="A8:H8"/>
    <mergeCell ref="A13:H13"/>
    <mergeCell ref="A27:H27"/>
    <mergeCell ref="A30:H30"/>
    <mergeCell ref="A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119D-B817-40E0-9C4D-B9626FD28812}">
  <dimension ref="A4:T74"/>
  <sheetViews>
    <sheetView workbookViewId="0">
      <selection activeCell="Q31" sqref="Q31"/>
    </sheetView>
  </sheetViews>
  <sheetFormatPr defaultRowHeight="14.4" x14ac:dyDescent="0.3"/>
  <cols>
    <col min="1" max="1" width="20.10937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10" max="10" width="18.44140625" bestFit="1" customWidth="1"/>
    <col min="11" max="11" width="10.33203125" bestFit="1" customWidth="1"/>
    <col min="12" max="12" width="11.88671875" bestFit="1" customWidth="1"/>
    <col min="13" max="13" width="10.33203125" bestFit="1" customWidth="1"/>
    <col min="15" max="15" width="12.6640625" bestFit="1" customWidth="1"/>
    <col min="16" max="16" width="10.33203125" bestFit="1" customWidth="1"/>
    <col min="20" max="20" width="20" customWidth="1"/>
  </cols>
  <sheetData>
    <row r="4" spans="1:20" ht="28.8" x14ac:dyDescent="0.55000000000000004">
      <c r="A4" s="161" t="s">
        <v>176</v>
      </c>
      <c r="B4" s="161"/>
      <c r="C4" s="161"/>
      <c r="D4" s="161"/>
      <c r="E4" s="161"/>
      <c r="F4" s="161"/>
      <c r="G4" s="161"/>
      <c r="H4" s="161"/>
      <c r="J4" s="161" t="s">
        <v>93</v>
      </c>
      <c r="K4" s="161"/>
      <c r="L4" s="161"/>
      <c r="M4" s="161"/>
      <c r="N4" s="161"/>
      <c r="O4" s="161"/>
      <c r="P4" s="161"/>
      <c r="Q4" s="161"/>
    </row>
    <row r="6" spans="1:20" x14ac:dyDescent="0.3">
      <c r="A6" s="157" t="s">
        <v>2</v>
      </c>
      <c r="B6" s="157"/>
      <c r="C6" s="157"/>
      <c r="D6" s="157"/>
      <c r="E6" s="157"/>
      <c r="F6" s="157"/>
      <c r="G6" s="157"/>
      <c r="H6" s="157"/>
      <c r="J6" s="157" t="s">
        <v>2</v>
      </c>
      <c r="K6" s="157"/>
      <c r="L6" s="157"/>
      <c r="M6" s="157"/>
      <c r="N6" s="157"/>
      <c r="O6" s="157"/>
      <c r="P6" s="157"/>
      <c r="Q6" s="157"/>
    </row>
    <row r="7" spans="1:20" ht="20.399999999999999" x14ac:dyDescent="0.3">
      <c r="A7" s="39" t="s">
        <v>6</v>
      </c>
      <c r="B7" s="44">
        <v>54.25</v>
      </c>
      <c r="C7" s="45" t="s">
        <v>99</v>
      </c>
      <c r="D7" s="44">
        <v>18.079999999999998</v>
      </c>
      <c r="E7" s="45"/>
      <c r="F7" s="44">
        <v>18.079999999999998</v>
      </c>
      <c r="G7" s="44">
        <v>18.09</v>
      </c>
      <c r="H7" s="46">
        <v>45108</v>
      </c>
      <c r="J7" s="39" t="s">
        <v>6</v>
      </c>
      <c r="K7" s="44">
        <v>54.25</v>
      </c>
      <c r="L7" s="45" t="s">
        <v>99</v>
      </c>
      <c r="M7" s="44">
        <v>18.079999999999998</v>
      </c>
      <c r="N7" s="45"/>
      <c r="O7" s="44">
        <v>18.079999999999998</v>
      </c>
      <c r="P7" s="44">
        <v>18.09</v>
      </c>
      <c r="Q7" s="46">
        <v>45108</v>
      </c>
      <c r="T7" s="78" t="s">
        <v>160</v>
      </c>
    </row>
    <row r="8" spans="1:20" ht="19.2" x14ac:dyDescent="0.3">
      <c r="A8" s="154" t="s">
        <v>13</v>
      </c>
      <c r="B8" s="155"/>
      <c r="C8" s="155"/>
      <c r="D8" s="155"/>
      <c r="E8" s="155"/>
      <c r="F8" s="155"/>
      <c r="G8" s="155"/>
      <c r="H8" s="156"/>
      <c r="J8" s="154" t="s">
        <v>13</v>
      </c>
      <c r="K8" s="155"/>
      <c r="L8" s="155"/>
      <c r="M8" s="155"/>
      <c r="N8" s="155"/>
      <c r="O8" s="155"/>
      <c r="P8" s="155"/>
      <c r="Q8" s="156"/>
      <c r="T8" s="79" t="s">
        <v>161</v>
      </c>
    </row>
    <row r="9" spans="1:20" x14ac:dyDescent="0.3">
      <c r="A9" s="39" t="s">
        <v>14</v>
      </c>
      <c r="B9" s="44">
        <v>431.17</v>
      </c>
      <c r="C9" s="45" t="s">
        <v>5</v>
      </c>
      <c r="D9" s="44">
        <v>215.58</v>
      </c>
      <c r="E9" s="45"/>
      <c r="F9" s="47">
        <v>215.59</v>
      </c>
      <c r="G9" s="44"/>
      <c r="H9" s="48">
        <v>45139</v>
      </c>
      <c r="J9" s="39" t="s">
        <v>14</v>
      </c>
      <c r="K9" s="44">
        <v>431.17</v>
      </c>
      <c r="L9" s="45" t="s">
        <v>5</v>
      </c>
      <c r="M9" s="44">
        <v>215.58</v>
      </c>
      <c r="N9" s="45"/>
      <c r="O9" s="47">
        <v>215.59</v>
      </c>
      <c r="P9" s="44"/>
      <c r="Q9" s="48">
        <v>45139</v>
      </c>
      <c r="T9" s="80">
        <v>131.1</v>
      </c>
    </row>
    <row r="10" spans="1:20" x14ac:dyDescent="0.3">
      <c r="A10" s="39" t="s">
        <v>84</v>
      </c>
      <c r="B10" s="44">
        <v>106.36</v>
      </c>
      <c r="C10" s="45" t="s">
        <v>40</v>
      </c>
      <c r="D10" s="44">
        <v>45.69</v>
      </c>
      <c r="E10" s="45"/>
      <c r="F10" s="47">
        <v>60.67</v>
      </c>
      <c r="G10" s="44"/>
      <c r="H10" s="48">
        <v>44986</v>
      </c>
      <c r="J10" s="39" t="s">
        <v>84</v>
      </c>
      <c r="K10" s="44">
        <v>106.36</v>
      </c>
      <c r="L10" s="45" t="s">
        <v>40</v>
      </c>
      <c r="M10" s="44">
        <v>45.69</v>
      </c>
      <c r="N10" s="45"/>
      <c r="O10" s="47">
        <v>60.67</v>
      </c>
      <c r="P10" s="44"/>
      <c r="Q10" s="48">
        <v>44986</v>
      </c>
      <c r="T10" s="81">
        <v>45289</v>
      </c>
    </row>
    <row r="11" spans="1:20" ht="20.399999999999999" x14ac:dyDescent="0.3">
      <c r="A11" s="39"/>
      <c r="B11" s="44"/>
      <c r="C11" s="49"/>
      <c r="D11" s="44"/>
      <c r="E11" s="45"/>
      <c r="F11" s="47"/>
      <c r="G11" s="44"/>
      <c r="H11" s="50"/>
      <c r="J11" s="39"/>
      <c r="K11" s="44"/>
      <c r="L11" s="49"/>
      <c r="M11" s="44"/>
      <c r="N11" s="45"/>
      <c r="O11" s="47"/>
      <c r="P11" s="44"/>
      <c r="Q11" s="50"/>
      <c r="T11" s="78" t="s">
        <v>162</v>
      </c>
    </row>
    <row r="12" spans="1:20" x14ac:dyDescent="0.3">
      <c r="A12" s="154" t="s">
        <v>19</v>
      </c>
      <c r="B12" s="155"/>
      <c r="C12" s="155"/>
      <c r="D12" s="155"/>
      <c r="E12" s="155"/>
      <c r="F12" s="155"/>
      <c r="G12" s="155"/>
      <c r="H12" s="156"/>
      <c r="J12" s="154" t="s">
        <v>19</v>
      </c>
      <c r="K12" s="155"/>
      <c r="L12" s="155"/>
      <c r="M12" s="155"/>
      <c r="N12" s="155"/>
      <c r="O12" s="155"/>
      <c r="P12" s="155"/>
      <c r="Q12" s="156"/>
      <c r="T12" s="79" t="s">
        <v>163</v>
      </c>
    </row>
    <row r="13" spans="1:20" x14ac:dyDescent="0.3">
      <c r="A13" s="40" t="s">
        <v>115</v>
      </c>
      <c r="B13" s="44">
        <v>98.11</v>
      </c>
      <c r="C13" s="45" t="s">
        <v>116</v>
      </c>
      <c r="D13" s="44">
        <v>49.01</v>
      </c>
      <c r="E13" s="45"/>
      <c r="F13" s="44">
        <v>49.1</v>
      </c>
      <c r="G13" s="44"/>
      <c r="H13" s="48">
        <v>45231</v>
      </c>
      <c r="J13" s="40" t="s">
        <v>115</v>
      </c>
      <c r="K13" s="44">
        <v>98.11</v>
      </c>
      <c r="L13" s="45" t="s">
        <v>116</v>
      </c>
      <c r="M13" s="44">
        <v>49.01</v>
      </c>
      <c r="N13" s="45"/>
      <c r="O13" s="44">
        <v>49.1</v>
      </c>
      <c r="P13" s="44"/>
      <c r="Q13" s="48">
        <v>45231</v>
      </c>
      <c r="T13" s="80">
        <v>194.9</v>
      </c>
    </row>
    <row r="14" spans="1:20" x14ac:dyDescent="0.3">
      <c r="A14" s="154" t="s">
        <v>25</v>
      </c>
      <c r="B14" s="155"/>
      <c r="C14" s="155"/>
      <c r="D14" s="155"/>
      <c r="E14" s="155"/>
      <c r="F14" s="155"/>
      <c r="G14" s="155"/>
      <c r="H14" s="156"/>
      <c r="J14" s="154" t="s">
        <v>32</v>
      </c>
      <c r="K14" s="155"/>
      <c r="L14" s="155"/>
      <c r="M14" s="155"/>
      <c r="N14" s="155"/>
      <c r="O14" s="155"/>
      <c r="P14" s="155"/>
      <c r="Q14" s="156"/>
      <c r="T14" s="81">
        <v>45289</v>
      </c>
    </row>
    <row r="15" spans="1:20" ht="20.399999999999999" x14ac:dyDescent="0.3">
      <c r="A15" s="39" t="s">
        <v>25</v>
      </c>
      <c r="B15" s="44">
        <v>166.04</v>
      </c>
      <c r="C15" s="49"/>
      <c r="D15" s="44"/>
      <c r="E15" s="51"/>
      <c r="F15" s="44">
        <v>166.04</v>
      </c>
      <c r="G15" s="44"/>
      <c r="H15" s="50"/>
      <c r="J15" s="40" t="s">
        <v>33</v>
      </c>
      <c r="K15" s="44">
        <v>12.99</v>
      </c>
      <c r="L15" s="45"/>
      <c r="M15" s="44"/>
      <c r="N15" s="45"/>
      <c r="O15" s="47">
        <v>12.99</v>
      </c>
      <c r="P15" s="44"/>
      <c r="Q15" s="50"/>
      <c r="T15" s="78" t="s">
        <v>164</v>
      </c>
    </row>
    <row r="16" spans="1:20" ht="19.2" x14ac:dyDescent="0.3">
      <c r="A16" s="39" t="s">
        <v>25</v>
      </c>
      <c r="B16" s="44">
        <v>298.5</v>
      </c>
      <c r="C16" s="49"/>
      <c r="D16" s="44"/>
      <c r="E16" s="51"/>
      <c r="F16" s="44">
        <v>298.5</v>
      </c>
      <c r="G16" s="44"/>
      <c r="H16" s="50"/>
      <c r="J16" s="40" t="s">
        <v>121</v>
      </c>
      <c r="K16" s="44">
        <v>131.1</v>
      </c>
      <c r="L16" s="45" t="s">
        <v>40</v>
      </c>
      <c r="M16" s="44"/>
      <c r="N16" s="45"/>
      <c r="O16" s="44">
        <v>131.1</v>
      </c>
      <c r="P16" s="44" t="s">
        <v>177</v>
      </c>
      <c r="Q16" s="48">
        <v>45017</v>
      </c>
      <c r="T16" s="79" t="s">
        <v>165</v>
      </c>
    </row>
    <row r="17" spans="1:20" x14ac:dyDescent="0.3">
      <c r="A17" s="39" t="s">
        <v>25</v>
      </c>
      <c r="B17" s="44">
        <v>91.86</v>
      </c>
      <c r="C17" s="49"/>
      <c r="D17" s="44"/>
      <c r="E17" s="45"/>
      <c r="F17" s="44">
        <v>91.86</v>
      </c>
      <c r="G17" s="44"/>
      <c r="H17" s="50"/>
      <c r="J17" s="40" t="s">
        <v>134</v>
      </c>
      <c r="K17" s="44">
        <v>150</v>
      </c>
      <c r="L17" s="45" t="s">
        <v>136</v>
      </c>
      <c r="M17" s="44">
        <v>100</v>
      </c>
      <c r="N17" s="45"/>
      <c r="O17" s="47">
        <v>50</v>
      </c>
      <c r="P17" s="44" t="s">
        <v>177</v>
      </c>
      <c r="Q17" s="48">
        <v>44986</v>
      </c>
      <c r="T17" s="80">
        <v>99.95</v>
      </c>
    </row>
    <row r="18" spans="1:20" x14ac:dyDescent="0.3">
      <c r="A18" s="154" t="s">
        <v>32</v>
      </c>
      <c r="B18" s="155"/>
      <c r="C18" s="155"/>
      <c r="D18" s="155"/>
      <c r="E18" s="155"/>
      <c r="F18" s="155"/>
      <c r="G18" s="155"/>
      <c r="H18" s="156"/>
      <c r="J18" s="40" t="s">
        <v>137</v>
      </c>
      <c r="K18" s="44">
        <v>194.9</v>
      </c>
      <c r="L18" s="45" t="s">
        <v>75</v>
      </c>
      <c r="M18" s="44"/>
      <c r="N18" s="45"/>
      <c r="O18" s="44">
        <v>194.9</v>
      </c>
      <c r="P18" s="44" t="s">
        <v>177</v>
      </c>
      <c r="Q18" s="48">
        <v>45108</v>
      </c>
      <c r="T18" s="81">
        <v>45289</v>
      </c>
    </row>
    <row r="19" spans="1:20" ht="20.399999999999999" x14ac:dyDescent="0.3">
      <c r="A19" s="40" t="s">
        <v>33</v>
      </c>
      <c r="B19" s="44">
        <v>12.99</v>
      </c>
      <c r="C19" s="45"/>
      <c r="D19" s="44"/>
      <c r="E19" s="45"/>
      <c r="F19" s="47">
        <v>12.99</v>
      </c>
      <c r="G19" s="44"/>
      <c r="H19" s="50"/>
      <c r="J19" s="40" t="s">
        <v>137</v>
      </c>
      <c r="K19" s="44">
        <v>82.47</v>
      </c>
      <c r="L19" s="45" t="s">
        <v>178</v>
      </c>
      <c r="M19" s="44"/>
      <c r="N19" s="45"/>
      <c r="O19" s="44">
        <v>82.47</v>
      </c>
      <c r="P19" s="44" t="s">
        <v>177</v>
      </c>
      <c r="Q19" s="48">
        <v>45047</v>
      </c>
      <c r="T19" s="78" t="s">
        <v>164</v>
      </c>
    </row>
    <row r="20" spans="1:20" ht="19.2" x14ac:dyDescent="0.3">
      <c r="A20" s="40" t="s">
        <v>121</v>
      </c>
      <c r="B20" s="44">
        <v>131.1</v>
      </c>
      <c r="C20" s="45" t="s">
        <v>12</v>
      </c>
      <c r="D20" s="44"/>
      <c r="E20" s="45"/>
      <c r="F20" s="44">
        <v>131.1</v>
      </c>
      <c r="G20" s="44"/>
      <c r="H20" s="48">
        <v>45017</v>
      </c>
      <c r="J20" s="40" t="s">
        <v>139</v>
      </c>
      <c r="K20" s="44">
        <v>99.95</v>
      </c>
      <c r="L20" s="45" t="s">
        <v>136</v>
      </c>
      <c r="M20" s="44"/>
      <c r="N20" s="45"/>
      <c r="O20" s="44">
        <v>99.95</v>
      </c>
      <c r="P20" s="44" t="s">
        <v>177</v>
      </c>
      <c r="Q20" s="48">
        <v>44986</v>
      </c>
      <c r="T20" s="79" t="s">
        <v>166</v>
      </c>
    </row>
    <row r="21" spans="1:20" x14ac:dyDescent="0.3">
      <c r="A21" s="40" t="s">
        <v>122</v>
      </c>
      <c r="B21" s="44">
        <v>27</v>
      </c>
      <c r="C21" s="45"/>
      <c r="D21" s="44"/>
      <c r="E21" s="45"/>
      <c r="F21" s="44">
        <v>27</v>
      </c>
      <c r="G21" s="44"/>
      <c r="H21" s="50"/>
      <c r="J21" s="40" t="s">
        <v>144</v>
      </c>
      <c r="K21" s="44">
        <v>40.880000000000003</v>
      </c>
      <c r="L21" s="45" t="s">
        <v>40</v>
      </c>
      <c r="M21" s="44"/>
      <c r="N21" s="45"/>
      <c r="O21" s="44">
        <v>40.880000000000003</v>
      </c>
      <c r="P21" s="44" t="s">
        <v>177</v>
      </c>
      <c r="Q21" s="48">
        <v>45017</v>
      </c>
      <c r="T21" s="80">
        <v>150</v>
      </c>
    </row>
    <row r="22" spans="1:20" x14ac:dyDescent="0.3">
      <c r="A22" s="40" t="s">
        <v>122</v>
      </c>
      <c r="B22" s="44">
        <v>57</v>
      </c>
      <c r="C22" s="45"/>
      <c r="D22" s="44"/>
      <c r="E22" s="45"/>
      <c r="F22" s="44">
        <v>57</v>
      </c>
      <c r="G22" s="44"/>
      <c r="H22" s="50"/>
      <c r="J22" s="40" t="s">
        <v>150</v>
      </c>
      <c r="K22" s="44">
        <v>46.66</v>
      </c>
      <c r="L22" s="45" t="s">
        <v>179</v>
      </c>
      <c r="M22" s="44"/>
      <c r="N22" s="45"/>
      <c r="O22" s="47">
        <v>46.66</v>
      </c>
      <c r="P22" s="44" t="s">
        <v>177</v>
      </c>
      <c r="Q22" s="48">
        <v>45047</v>
      </c>
      <c r="T22" s="81">
        <v>45289</v>
      </c>
    </row>
    <row r="23" spans="1:20" ht="20.399999999999999" x14ac:dyDescent="0.3">
      <c r="A23" s="40" t="s">
        <v>123</v>
      </c>
      <c r="B23" s="44">
        <v>35.9</v>
      </c>
      <c r="C23" s="45"/>
      <c r="D23" s="44"/>
      <c r="E23" s="45"/>
      <c r="F23" s="44">
        <v>35.9</v>
      </c>
      <c r="G23" s="44"/>
      <c r="H23" s="50"/>
      <c r="J23" s="40" t="s">
        <v>36</v>
      </c>
      <c r="K23" s="44">
        <v>95.6</v>
      </c>
      <c r="L23" s="45" t="s">
        <v>155</v>
      </c>
      <c r="M23" s="44"/>
      <c r="N23" s="45"/>
      <c r="O23" s="47">
        <v>95.6</v>
      </c>
      <c r="P23" s="44" t="s">
        <v>177</v>
      </c>
      <c r="Q23" s="48">
        <v>45017</v>
      </c>
      <c r="T23" s="78" t="s">
        <v>167</v>
      </c>
    </row>
    <row r="24" spans="1:20" x14ac:dyDescent="0.3">
      <c r="A24" s="40" t="s">
        <v>123</v>
      </c>
      <c r="B24" s="44">
        <v>29.07</v>
      </c>
      <c r="C24" s="45"/>
      <c r="D24" s="44"/>
      <c r="E24" s="45"/>
      <c r="F24" s="44">
        <v>29.07</v>
      </c>
      <c r="G24" s="44"/>
      <c r="H24" s="50"/>
      <c r="J24" s="40" t="s">
        <v>41</v>
      </c>
      <c r="K24" s="44">
        <v>99.35</v>
      </c>
      <c r="L24" s="45" t="s">
        <v>179</v>
      </c>
      <c r="M24" s="44"/>
      <c r="N24" s="45"/>
      <c r="O24" s="47">
        <v>99.35</v>
      </c>
      <c r="P24" s="44" t="s">
        <v>177</v>
      </c>
      <c r="Q24" s="48">
        <v>45047</v>
      </c>
      <c r="T24" s="79" t="s">
        <v>163</v>
      </c>
    </row>
    <row r="25" spans="1:20" x14ac:dyDescent="0.3">
      <c r="A25" s="40" t="s">
        <v>124</v>
      </c>
      <c r="B25" s="44">
        <v>26.32</v>
      </c>
      <c r="C25" s="45"/>
      <c r="D25" s="44"/>
      <c r="E25" s="45"/>
      <c r="F25" s="44">
        <v>26.32</v>
      </c>
      <c r="G25" s="44"/>
      <c r="H25" s="50"/>
      <c r="J25" s="40" t="s">
        <v>32</v>
      </c>
      <c r="K25" s="44">
        <v>203.84</v>
      </c>
      <c r="L25" s="45" t="s">
        <v>154</v>
      </c>
      <c r="M25" s="44">
        <v>91.92</v>
      </c>
      <c r="N25" s="45"/>
      <c r="O25" s="47">
        <v>111.92</v>
      </c>
      <c r="P25" s="44" t="s">
        <v>177</v>
      </c>
      <c r="Q25" s="48">
        <v>44986</v>
      </c>
      <c r="T25" s="80">
        <v>82.47</v>
      </c>
    </row>
    <row r="26" spans="1:20" x14ac:dyDescent="0.3">
      <c r="A26" s="40" t="s">
        <v>125</v>
      </c>
      <c r="B26" s="44">
        <v>42</v>
      </c>
      <c r="C26" s="45"/>
      <c r="D26" s="44"/>
      <c r="E26" s="45"/>
      <c r="F26" s="44">
        <v>42</v>
      </c>
      <c r="G26" s="44"/>
      <c r="H26" s="50"/>
      <c r="J26" s="58" t="s">
        <v>76</v>
      </c>
      <c r="K26" s="54"/>
      <c r="L26" s="52"/>
      <c r="M26" s="54"/>
      <c r="N26" s="52"/>
      <c r="O26" s="54">
        <f>SUM(O7:O25)</f>
        <v>1309.26</v>
      </c>
      <c r="P26" s="54"/>
      <c r="Q26" s="53"/>
      <c r="T26" s="81">
        <v>45287</v>
      </c>
    </row>
    <row r="27" spans="1:20" ht="20.399999999999999" x14ac:dyDescent="0.45">
      <c r="A27" s="40" t="s">
        <v>84</v>
      </c>
      <c r="B27" s="44">
        <v>100.43</v>
      </c>
      <c r="C27" s="45"/>
      <c r="D27" s="44"/>
      <c r="E27" s="45"/>
      <c r="F27" s="44">
        <v>100.43</v>
      </c>
      <c r="G27" s="44"/>
      <c r="H27" s="50"/>
      <c r="K27" s="55"/>
      <c r="L27" s="56"/>
      <c r="M27" s="55"/>
      <c r="N27" s="56"/>
      <c r="O27" s="55" t="s">
        <v>61</v>
      </c>
      <c r="P27" s="55"/>
      <c r="Q27" s="42"/>
      <c r="T27" s="78" t="s">
        <v>160</v>
      </c>
    </row>
    <row r="28" spans="1:20" x14ac:dyDescent="0.3">
      <c r="A28" s="40" t="s">
        <v>126</v>
      </c>
      <c r="B28" s="44">
        <v>26.9</v>
      </c>
      <c r="C28" s="45"/>
      <c r="D28" s="44"/>
      <c r="E28" s="45"/>
      <c r="F28" s="44">
        <v>26.9</v>
      </c>
      <c r="G28" s="44"/>
      <c r="H28" s="50"/>
      <c r="P28" s="41">
        <f>SUM(O16:O25)</f>
        <v>952.83</v>
      </c>
      <c r="T28" s="79" t="s">
        <v>168</v>
      </c>
    </row>
    <row r="29" spans="1:20" x14ac:dyDescent="0.3">
      <c r="A29" s="40" t="s">
        <v>127</v>
      </c>
      <c r="B29" s="44">
        <v>37.53</v>
      </c>
      <c r="C29" s="45"/>
      <c r="D29" s="44"/>
      <c r="E29" s="45"/>
      <c r="F29" s="44">
        <v>37.53</v>
      </c>
      <c r="G29" s="44"/>
      <c r="H29" s="50"/>
      <c r="P29">
        <v>91.92</v>
      </c>
      <c r="T29" s="80">
        <v>40.880000000000003</v>
      </c>
    </row>
    <row r="30" spans="1:20" x14ac:dyDescent="0.3">
      <c r="A30" s="40" t="s">
        <v>128</v>
      </c>
      <c r="B30" s="44">
        <v>30</v>
      </c>
      <c r="C30" s="45"/>
      <c r="D30" s="44"/>
      <c r="E30" s="45"/>
      <c r="F30" s="44">
        <v>30</v>
      </c>
      <c r="G30" s="44"/>
      <c r="H30" s="50"/>
      <c r="L30" s="72">
        <v>131.1</v>
      </c>
      <c r="P30">
        <v>100</v>
      </c>
      <c r="T30" s="81">
        <v>45251</v>
      </c>
    </row>
    <row r="31" spans="1:20" ht="20.399999999999999" x14ac:dyDescent="0.3">
      <c r="A31" s="40" t="s">
        <v>129</v>
      </c>
      <c r="B31" s="44">
        <v>59.8</v>
      </c>
      <c r="C31" s="45"/>
      <c r="D31" s="44"/>
      <c r="E31" s="45"/>
      <c r="F31" s="44">
        <v>59.8</v>
      </c>
      <c r="G31" s="44"/>
      <c r="H31" s="50"/>
      <c r="L31" s="72">
        <v>779.6</v>
      </c>
      <c r="P31">
        <v>114475</v>
      </c>
      <c r="T31" s="78" t="s">
        <v>169</v>
      </c>
    </row>
    <row r="32" spans="1:20" ht="19.2" x14ac:dyDescent="0.3">
      <c r="A32" s="40" t="s">
        <v>130</v>
      </c>
      <c r="B32" s="44">
        <v>126.76</v>
      </c>
      <c r="C32" s="45"/>
      <c r="D32" s="44"/>
      <c r="E32" s="45"/>
      <c r="F32" s="44">
        <v>126.76</v>
      </c>
      <c r="G32" s="44"/>
      <c r="H32" s="50"/>
      <c r="L32" s="72">
        <v>164.98</v>
      </c>
      <c r="T32" s="79" t="s">
        <v>170</v>
      </c>
    </row>
    <row r="33" spans="1:20" x14ac:dyDescent="0.3">
      <c r="A33" s="40" t="s">
        <v>131</v>
      </c>
      <c r="B33" s="44">
        <v>37.340000000000003</v>
      </c>
      <c r="C33" s="45"/>
      <c r="D33" s="44"/>
      <c r="E33" s="45"/>
      <c r="F33" s="44">
        <v>37.340000000000003</v>
      </c>
      <c r="G33" s="44"/>
      <c r="H33" s="50"/>
      <c r="L33" s="72">
        <v>40.880000000000003</v>
      </c>
      <c r="T33" s="80">
        <v>46.66</v>
      </c>
    </row>
    <row r="34" spans="1:20" x14ac:dyDescent="0.3">
      <c r="A34" s="40" t="s">
        <v>131</v>
      </c>
      <c r="B34" s="44">
        <v>47.47</v>
      </c>
      <c r="C34" s="45"/>
      <c r="D34" s="44"/>
      <c r="E34" s="45"/>
      <c r="F34" s="44">
        <v>47.47</v>
      </c>
      <c r="G34" s="44"/>
      <c r="H34" s="50"/>
      <c r="L34" s="72">
        <v>93.32</v>
      </c>
      <c r="T34" s="81">
        <v>45250</v>
      </c>
    </row>
    <row r="35" spans="1:20" ht="20.399999999999999" x14ac:dyDescent="0.3">
      <c r="A35" s="40" t="s">
        <v>132</v>
      </c>
      <c r="B35" s="44">
        <v>204.53</v>
      </c>
      <c r="C35" s="45"/>
      <c r="D35" s="44"/>
      <c r="E35" s="45"/>
      <c r="F35" s="44">
        <v>204.53</v>
      </c>
      <c r="G35" s="44"/>
      <c r="H35" s="50"/>
      <c r="L35" s="72">
        <v>95.6</v>
      </c>
      <c r="T35" s="78" t="s">
        <v>171</v>
      </c>
    </row>
    <row r="36" spans="1:20" ht="19.2" x14ac:dyDescent="0.3">
      <c r="A36" s="40" t="s">
        <v>133</v>
      </c>
      <c r="B36" s="44">
        <v>94.5</v>
      </c>
      <c r="C36" s="45"/>
      <c r="D36" s="44"/>
      <c r="E36" s="45"/>
      <c r="F36" s="44">
        <v>94.5</v>
      </c>
      <c r="G36" s="44"/>
      <c r="H36" s="50"/>
      <c r="L36" s="72">
        <v>198.7</v>
      </c>
      <c r="T36" s="79" t="s">
        <v>172</v>
      </c>
    </row>
    <row r="37" spans="1:20" x14ac:dyDescent="0.3">
      <c r="A37" s="40" t="s">
        <v>134</v>
      </c>
      <c r="B37" s="44">
        <v>150</v>
      </c>
      <c r="C37" s="45" t="s">
        <v>135</v>
      </c>
      <c r="D37" s="44">
        <v>100</v>
      </c>
      <c r="E37" s="45"/>
      <c r="F37" s="47">
        <v>50</v>
      </c>
      <c r="G37" s="44"/>
      <c r="H37" s="48">
        <v>44986</v>
      </c>
      <c r="L37" s="72">
        <f>SUM(L30:L36)</f>
        <v>1504.18</v>
      </c>
      <c r="P37">
        <v>191.92</v>
      </c>
      <c r="T37" s="80">
        <v>95.6</v>
      </c>
    </row>
    <row r="38" spans="1:20" x14ac:dyDescent="0.3">
      <c r="A38" s="40" t="s">
        <v>137</v>
      </c>
      <c r="B38" s="44">
        <v>194.9</v>
      </c>
      <c r="C38" s="45" t="s">
        <v>35</v>
      </c>
      <c r="D38" s="44"/>
      <c r="E38" s="45"/>
      <c r="F38" s="44">
        <v>194.9</v>
      </c>
      <c r="G38" s="44"/>
      <c r="H38" s="48">
        <v>45108</v>
      </c>
      <c r="P38">
        <v>417.06</v>
      </c>
      <c r="T38" s="81">
        <v>45248</v>
      </c>
    </row>
    <row r="39" spans="1:20" ht="20.399999999999999" x14ac:dyDescent="0.3">
      <c r="A39" s="40" t="s">
        <v>137</v>
      </c>
      <c r="B39" s="44">
        <v>82.49</v>
      </c>
      <c r="C39" s="45" t="s">
        <v>138</v>
      </c>
      <c r="D39" s="44"/>
      <c r="E39" s="45"/>
      <c r="F39" s="44">
        <v>82.49</v>
      </c>
      <c r="G39" s="44"/>
      <c r="H39" s="48">
        <v>45047</v>
      </c>
      <c r="P39">
        <v>4134.05</v>
      </c>
      <c r="T39" s="78" t="s">
        <v>169</v>
      </c>
    </row>
    <row r="40" spans="1:20" x14ac:dyDescent="0.3">
      <c r="A40" s="40" t="s">
        <v>139</v>
      </c>
      <c r="B40" s="44">
        <v>99.95</v>
      </c>
      <c r="C40" s="45" t="s">
        <v>135</v>
      </c>
      <c r="D40" s="44"/>
      <c r="E40" s="45"/>
      <c r="F40" s="44">
        <v>99.95</v>
      </c>
      <c r="G40" s="44"/>
      <c r="H40" s="48">
        <v>44986</v>
      </c>
      <c r="L40" s="73">
        <v>6782.84</v>
      </c>
      <c r="P40">
        <v>1296.29</v>
      </c>
      <c r="T40" s="79" t="s">
        <v>173</v>
      </c>
    </row>
    <row r="41" spans="1:20" x14ac:dyDescent="0.3">
      <c r="A41" s="40" t="s">
        <v>140</v>
      </c>
      <c r="B41" s="44">
        <v>152.24</v>
      </c>
      <c r="C41" s="45"/>
      <c r="D41" s="44"/>
      <c r="E41" s="45"/>
      <c r="F41" s="44">
        <v>152.24</v>
      </c>
      <c r="G41" s="44"/>
      <c r="H41" s="50"/>
      <c r="L41" s="73">
        <v>4134.05</v>
      </c>
      <c r="P41">
        <v>1504.18</v>
      </c>
      <c r="T41" s="80">
        <v>99.35</v>
      </c>
    </row>
    <row r="42" spans="1:20" x14ac:dyDescent="0.3">
      <c r="A42" s="40" t="s">
        <v>141</v>
      </c>
      <c r="B42" s="44">
        <v>96.02</v>
      </c>
      <c r="C42" s="45"/>
      <c r="D42" s="44"/>
      <c r="E42" s="45"/>
      <c r="F42" s="44">
        <v>96.02</v>
      </c>
      <c r="G42" s="44"/>
      <c r="H42" s="50"/>
      <c r="L42" s="73">
        <v>2648.79</v>
      </c>
      <c r="P42">
        <f>SUM(P37:P41)</f>
        <v>7543.5000000000009</v>
      </c>
      <c r="T42" s="81">
        <v>45207</v>
      </c>
    </row>
    <row r="43" spans="1:20" ht="20.399999999999999" x14ac:dyDescent="0.3">
      <c r="A43" s="40" t="s">
        <v>142</v>
      </c>
      <c r="B43" s="44">
        <v>101.36</v>
      </c>
      <c r="C43" s="45"/>
      <c r="D43" s="44"/>
      <c r="E43" s="45"/>
      <c r="F43" s="44">
        <v>101.36</v>
      </c>
      <c r="G43" s="44"/>
      <c r="H43" s="50"/>
      <c r="L43" s="73"/>
      <c r="T43" s="78" t="s">
        <v>174</v>
      </c>
    </row>
    <row r="44" spans="1:20" x14ac:dyDescent="0.3">
      <c r="A44" s="40" t="s">
        <v>25</v>
      </c>
      <c r="B44" s="44">
        <v>60.03</v>
      </c>
      <c r="C44" s="45"/>
      <c r="D44" s="44"/>
      <c r="E44" s="45"/>
      <c r="F44" s="44">
        <v>60.03</v>
      </c>
      <c r="G44" s="44"/>
      <c r="H44" s="50"/>
      <c r="L44" s="73">
        <v>2648.79</v>
      </c>
      <c r="P44">
        <v>7543</v>
      </c>
      <c r="T44" s="79" t="s">
        <v>175</v>
      </c>
    </row>
    <row r="45" spans="1:20" x14ac:dyDescent="0.3">
      <c r="A45" s="40" t="s">
        <v>143</v>
      </c>
      <c r="B45" s="44">
        <v>36.270000000000003</v>
      </c>
      <c r="C45" s="45"/>
      <c r="D45" s="44"/>
      <c r="E45" s="45"/>
      <c r="F45" s="44">
        <v>36.270000000000003</v>
      </c>
      <c r="G45" s="44"/>
      <c r="H45" s="48"/>
      <c r="L45" s="73">
        <v>1488.21</v>
      </c>
      <c r="P45">
        <v>7200</v>
      </c>
      <c r="T45" s="80">
        <v>203.84</v>
      </c>
    </row>
    <row r="46" spans="1:20" x14ac:dyDescent="0.3">
      <c r="A46" s="40" t="s">
        <v>144</v>
      </c>
      <c r="B46" s="44">
        <v>40.880000000000003</v>
      </c>
      <c r="C46" s="45" t="s">
        <v>12</v>
      </c>
      <c r="D46" s="44"/>
      <c r="E46" s="45"/>
      <c r="F46" s="44">
        <v>40.880000000000003</v>
      </c>
      <c r="G46" s="44"/>
      <c r="H46" s="48">
        <v>45017</v>
      </c>
      <c r="L46" s="73">
        <v>1160.58</v>
      </c>
      <c r="P46">
        <f>P44-P45</f>
        <v>343</v>
      </c>
    </row>
    <row r="47" spans="1:20" x14ac:dyDescent="0.3">
      <c r="A47" s="40" t="s">
        <v>145</v>
      </c>
      <c r="B47" s="44">
        <v>54.83</v>
      </c>
      <c r="C47" s="45"/>
      <c r="D47" s="44"/>
      <c r="E47" s="45"/>
      <c r="F47" s="44">
        <v>54.83</v>
      </c>
      <c r="G47" s="44"/>
      <c r="H47" s="50"/>
      <c r="L47" s="73"/>
    </row>
    <row r="48" spans="1:20" x14ac:dyDescent="0.3">
      <c r="A48" s="40" t="s">
        <v>146</v>
      </c>
      <c r="B48" s="44">
        <v>13.98</v>
      </c>
      <c r="C48" s="45"/>
      <c r="D48" s="44"/>
      <c r="E48" s="45"/>
      <c r="F48" s="44">
        <v>13.98</v>
      </c>
      <c r="G48" s="44"/>
      <c r="H48" s="50"/>
      <c r="L48" s="73"/>
    </row>
    <row r="49" spans="1:12" x14ac:dyDescent="0.3">
      <c r="A49" s="40" t="s">
        <v>133</v>
      </c>
      <c r="B49" s="44">
        <v>145.12</v>
      </c>
      <c r="C49" s="45"/>
      <c r="D49" s="44"/>
      <c r="E49" s="45"/>
      <c r="F49" s="44">
        <v>145.12</v>
      </c>
      <c r="G49" s="44"/>
      <c r="H49" s="50"/>
      <c r="L49" s="73"/>
    </row>
    <row r="50" spans="1:12" x14ac:dyDescent="0.3">
      <c r="A50" s="40" t="s">
        <v>147</v>
      </c>
      <c r="B50" s="44">
        <v>115.13</v>
      </c>
      <c r="C50" s="45"/>
      <c r="D50" s="44"/>
      <c r="E50" s="45"/>
      <c r="F50" s="44">
        <v>115.13</v>
      </c>
      <c r="G50" s="44"/>
      <c r="H50" s="50"/>
      <c r="L50" s="73"/>
    </row>
    <row r="51" spans="1:12" x14ac:dyDescent="0.3">
      <c r="A51" s="40" t="s">
        <v>148</v>
      </c>
      <c r="B51" s="44">
        <v>123.38</v>
      </c>
      <c r="C51" s="45"/>
      <c r="D51" s="44"/>
      <c r="E51" s="45"/>
      <c r="F51" s="44">
        <v>123.38</v>
      </c>
      <c r="G51" s="44"/>
      <c r="H51" s="50"/>
      <c r="L51" s="73"/>
    </row>
    <row r="52" spans="1:12" x14ac:dyDescent="0.3">
      <c r="A52" s="40" t="s">
        <v>123</v>
      </c>
      <c r="B52" s="44">
        <v>107.89</v>
      </c>
      <c r="C52" s="45"/>
      <c r="D52" s="44"/>
      <c r="E52" s="45"/>
      <c r="F52" s="44">
        <v>107.89</v>
      </c>
      <c r="G52" s="44"/>
      <c r="H52" s="50"/>
      <c r="L52" s="73"/>
    </row>
    <row r="53" spans="1:12" x14ac:dyDescent="0.3">
      <c r="A53" s="40" t="s">
        <v>90</v>
      </c>
      <c r="B53" s="44">
        <v>161.49</v>
      </c>
      <c r="C53" s="45"/>
      <c r="D53" s="44"/>
      <c r="E53" s="45"/>
      <c r="F53" s="44">
        <v>161.49</v>
      </c>
      <c r="G53" s="44"/>
      <c r="H53" s="50"/>
    </row>
    <row r="54" spans="1:12" x14ac:dyDescent="0.3">
      <c r="A54" s="40" t="s">
        <v>149</v>
      </c>
      <c r="B54" s="44">
        <v>522.80999999999995</v>
      </c>
      <c r="C54" s="45"/>
      <c r="D54" s="44"/>
      <c r="E54" s="45"/>
      <c r="F54" s="44">
        <v>522.80999999999995</v>
      </c>
      <c r="G54" s="44"/>
      <c r="H54" s="50"/>
    </row>
    <row r="55" spans="1:12" x14ac:dyDescent="0.3">
      <c r="A55" s="40" t="s">
        <v>90</v>
      </c>
      <c r="B55" s="44">
        <v>161.04</v>
      </c>
      <c r="C55" s="45"/>
      <c r="D55" s="44"/>
      <c r="E55" s="45"/>
      <c r="F55" s="44">
        <v>161.04</v>
      </c>
      <c r="G55" s="44"/>
      <c r="H55" s="50"/>
    </row>
    <row r="56" spans="1:12" x14ac:dyDescent="0.3">
      <c r="A56" s="40" t="s">
        <v>150</v>
      </c>
      <c r="B56" s="44">
        <v>46.66</v>
      </c>
      <c r="C56" s="45" t="s">
        <v>151</v>
      </c>
      <c r="D56" s="44"/>
      <c r="E56" s="45"/>
      <c r="F56" s="47">
        <v>46.66</v>
      </c>
      <c r="G56" s="44"/>
      <c r="H56" s="48">
        <v>45047</v>
      </c>
    </row>
    <row r="57" spans="1:12" x14ac:dyDescent="0.3">
      <c r="A57" s="40" t="s">
        <v>36</v>
      </c>
      <c r="B57" s="44">
        <v>95.6</v>
      </c>
      <c r="C57" s="45" t="s">
        <v>44</v>
      </c>
      <c r="D57" s="44"/>
      <c r="E57" s="45"/>
      <c r="F57" s="47">
        <v>95.6</v>
      </c>
      <c r="G57" s="44"/>
      <c r="H57" s="48">
        <v>45017</v>
      </c>
    </row>
    <row r="58" spans="1:12" x14ac:dyDescent="0.3">
      <c r="A58" s="40" t="s">
        <v>41</v>
      </c>
      <c r="B58" s="44">
        <v>99.35</v>
      </c>
      <c r="C58" s="45" t="s">
        <v>151</v>
      </c>
      <c r="D58" s="44"/>
      <c r="E58" s="45"/>
      <c r="F58" s="47">
        <v>99.35</v>
      </c>
      <c r="G58" s="44"/>
      <c r="H58" s="48">
        <v>45047</v>
      </c>
    </row>
    <row r="59" spans="1:12" x14ac:dyDescent="0.3">
      <c r="A59" s="40" t="s">
        <v>152</v>
      </c>
      <c r="B59" s="44">
        <v>73.34</v>
      </c>
      <c r="C59" s="45" t="s">
        <v>153</v>
      </c>
      <c r="D59" s="44">
        <v>46.67</v>
      </c>
      <c r="E59" s="45"/>
      <c r="F59" s="47">
        <v>26.67</v>
      </c>
      <c r="G59" s="44"/>
      <c r="H59" s="48">
        <v>44958</v>
      </c>
    </row>
    <row r="60" spans="1:12" x14ac:dyDescent="0.3">
      <c r="A60" s="40" t="s">
        <v>101</v>
      </c>
      <c r="B60" s="44">
        <v>81.8</v>
      </c>
      <c r="C60" s="45" t="s">
        <v>153</v>
      </c>
      <c r="D60" s="44"/>
      <c r="E60" s="45"/>
      <c r="F60" s="47">
        <v>81.8</v>
      </c>
      <c r="G60" s="44"/>
      <c r="H60" s="48">
        <v>44958</v>
      </c>
    </row>
    <row r="61" spans="1:12" x14ac:dyDescent="0.3">
      <c r="A61" s="40" t="s">
        <v>32</v>
      </c>
      <c r="B61" s="44">
        <v>203.84</v>
      </c>
      <c r="C61" s="45" t="s">
        <v>155</v>
      </c>
      <c r="D61" s="44">
        <v>91.92</v>
      </c>
      <c r="E61" s="45"/>
      <c r="F61" s="47">
        <v>111.92</v>
      </c>
      <c r="G61" s="44"/>
      <c r="H61" s="48">
        <v>44986</v>
      </c>
    </row>
    <row r="62" spans="1:12" x14ac:dyDescent="0.3">
      <c r="A62" s="40"/>
      <c r="B62" s="44"/>
      <c r="C62" s="45"/>
      <c r="D62" s="44"/>
      <c r="E62" s="45"/>
      <c r="F62" s="47"/>
      <c r="G62" s="44"/>
      <c r="H62" s="50"/>
    </row>
    <row r="63" spans="1:12" x14ac:dyDescent="0.3">
      <c r="A63" s="40"/>
      <c r="B63" s="44"/>
      <c r="C63" s="45"/>
      <c r="D63" s="44"/>
      <c r="E63" s="45"/>
      <c r="F63" s="47"/>
      <c r="G63" s="44"/>
      <c r="H63" s="50"/>
    </row>
    <row r="64" spans="1:12" x14ac:dyDescent="0.3">
      <c r="A64" s="40"/>
      <c r="B64" s="44"/>
      <c r="C64" s="45"/>
      <c r="D64" s="44"/>
      <c r="E64" s="45"/>
      <c r="F64" s="47"/>
      <c r="G64" s="44"/>
      <c r="H64" s="50"/>
    </row>
    <row r="65" spans="1:8" x14ac:dyDescent="0.3">
      <c r="A65" s="40"/>
      <c r="B65" s="44"/>
      <c r="C65" s="45"/>
      <c r="D65" s="44"/>
      <c r="E65" s="45"/>
      <c r="F65" s="47"/>
      <c r="G65" s="44"/>
      <c r="H65" s="50"/>
    </row>
    <row r="66" spans="1:8" x14ac:dyDescent="0.3">
      <c r="A66" s="40"/>
      <c r="B66" s="44"/>
      <c r="C66" s="45"/>
      <c r="D66" s="44"/>
      <c r="E66" s="45"/>
      <c r="F66" s="47"/>
      <c r="G66" s="44"/>
      <c r="H66" s="50"/>
    </row>
    <row r="67" spans="1:8" x14ac:dyDescent="0.3">
      <c r="A67" s="39"/>
      <c r="B67" s="44"/>
      <c r="C67" s="45"/>
      <c r="D67" s="44"/>
      <c r="E67" s="45"/>
      <c r="F67" s="47"/>
      <c r="G67" s="44"/>
      <c r="H67" s="48"/>
    </row>
    <row r="68" spans="1:8" x14ac:dyDescent="0.3">
      <c r="A68" s="40"/>
      <c r="B68" s="44"/>
      <c r="C68" s="49"/>
      <c r="D68" s="44"/>
      <c r="E68" s="45"/>
      <c r="F68" s="47"/>
      <c r="G68" s="44"/>
      <c r="H68" s="48"/>
    </row>
    <row r="69" spans="1:8" x14ac:dyDescent="0.3">
      <c r="A69" s="39"/>
      <c r="B69" s="44"/>
      <c r="C69" s="45"/>
      <c r="D69" s="44"/>
      <c r="E69" s="45"/>
      <c r="F69" s="47"/>
      <c r="G69" s="44"/>
      <c r="H69" s="48"/>
    </row>
    <row r="70" spans="1:8" x14ac:dyDescent="0.3">
      <c r="A70" s="40"/>
      <c r="B70" s="44"/>
      <c r="C70" s="45"/>
      <c r="D70" s="44"/>
      <c r="E70" s="45"/>
      <c r="F70" s="47"/>
      <c r="G70" s="44"/>
      <c r="H70" s="48"/>
    </row>
    <row r="71" spans="1:8" x14ac:dyDescent="0.3">
      <c r="A71" s="40"/>
      <c r="B71" s="44"/>
      <c r="C71" s="45"/>
      <c r="D71" s="44"/>
      <c r="E71" s="45"/>
      <c r="F71" s="47"/>
      <c r="G71" s="44"/>
      <c r="H71" s="48"/>
    </row>
    <row r="72" spans="1:8" x14ac:dyDescent="0.3">
      <c r="A72" s="40"/>
      <c r="B72" s="44"/>
      <c r="C72" s="49"/>
      <c r="D72" s="44"/>
      <c r="E72" s="45"/>
      <c r="F72" s="47"/>
      <c r="G72" s="44"/>
      <c r="H72" s="48"/>
    </row>
    <row r="73" spans="1:8" x14ac:dyDescent="0.3">
      <c r="A73" s="58" t="s">
        <v>76</v>
      </c>
      <c r="B73" s="54"/>
      <c r="C73" s="52"/>
      <c r="D73" s="54"/>
      <c r="E73" s="52"/>
      <c r="F73" s="54">
        <f>SUM(F7:F72)</f>
        <v>4808.2900000000009</v>
      </c>
      <c r="G73" s="54"/>
      <c r="H73" s="53"/>
    </row>
    <row r="74" spans="1:8" ht="16.2" x14ac:dyDescent="0.45">
      <c r="B74" s="55"/>
      <c r="C74" s="56"/>
      <c r="D74" s="55"/>
      <c r="E74" s="56"/>
      <c r="F74" s="55" t="s">
        <v>61</v>
      </c>
      <c r="G74" s="55"/>
      <c r="H74" s="42"/>
    </row>
  </sheetData>
  <mergeCells count="11">
    <mergeCell ref="A18:H18"/>
    <mergeCell ref="A4:H4"/>
    <mergeCell ref="J6:Q6"/>
    <mergeCell ref="J8:Q8"/>
    <mergeCell ref="J12:Q12"/>
    <mergeCell ref="J14:Q14"/>
    <mergeCell ref="J4:Q4"/>
    <mergeCell ref="A6:H6"/>
    <mergeCell ref="A8:H8"/>
    <mergeCell ref="A12:H12"/>
    <mergeCell ref="A14:H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5E6-640A-4369-9856-14583DC5FE30}">
  <dimension ref="A4:S28"/>
  <sheetViews>
    <sheetView topLeftCell="A6" zoomScaleNormal="100" workbookViewId="0">
      <selection activeCell="N26" sqref="N26:N28"/>
    </sheetView>
  </sheetViews>
  <sheetFormatPr defaultRowHeight="14.4" x14ac:dyDescent="0.3"/>
  <cols>
    <col min="1" max="1" width="20.109375" bestFit="1" customWidth="1"/>
    <col min="2" max="2" width="10.6640625" bestFit="1" customWidth="1"/>
    <col min="4" max="4" width="10.6640625" bestFit="1" customWidth="1"/>
    <col min="6" max="6" width="12.6640625" bestFit="1" customWidth="1"/>
    <col min="7" max="7" width="9.6640625" bestFit="1" customWidth="1"/>
    <col min="14" max="14" width="19.5546875" bestFit="1" customWidth="1"/>
  </cols>
  <sheetData>
    <row r="4" spans="1:18" ht="28.8" x14ac:dyDescent="0.55000000000000004">
      <c r="A4" s="161" t="s">
        <v>176</v>
      </c>
      <c r="B4" s="161"/>
      <c r="C4" s="161"/>
      <c r="D4" s="161"/>
      <c r="E4" s="161"/>
      <c r="F4" s="161"/>
      <c r="G4" s="161"/>
      <c r="H4" s="161"/>
    </row>
    <row r="6" spans="1:18" x14ac:dyDescent="0.3">
      <c r="A6" s="157" t="s">
        <v>2</v>
      </c>
      <c r="B6" s="157"/>
      <c r="C6" s="157"/>
      <c r="D6" s="157"/>
      <c r="E6" s="157"/>
      <c r="F6" s="157"/>
      <c r="G6" s="157"/>
      <c r="H6" s="157"/>
    </row>
    <row r="7" spans="1:18" x14ac:dyDescent="0.3">
      <c r="A7" s="39" t="s">
        <v>6</v>
      </c>
      <c r="B7" s="44">
        <v>54.25</v>
      </c>
      <c r="C7" s="45" t="s">
        <v>99</v>
      </c>
      <c r="D7" s="44">
        <v>18.079999999999998</v>
      </c>
      <c r="E7" s="45"/>
      <c r="F7" s="44">
        <v>18.079999999999998</v>
      </c>
      <c r="G7" s="44">
        <v>18.09</v>
      </c>
      <c r="H7" s="46">
        <v>45108</v>
      </c>
    </row>
    <row r="8" spans="1:18" x14ac:dyDescent="0.3">
      <c r="A8" s="154" t="s">
        <v>13</v>
      </c>
      <c r="B8" s="155"/>
      <c r="C8" s="155"/>
      <c r="D8" s="155"/>
      <c r="E8" s="155"/>
      <c r="F8" s="155"/>
      <c r="G8" s="155"/>
      <c r="H8" s="156"/>
    </row>
    <row r="9" spans="1:18" x14ac:dyDescent="0.3">
      <c r="A9" s="39" t="s">
        <v>14</v>
      </c>
      <c r="B9" s="44">
        <v>431.17</v>
      </c>
      <c r="C9" s="45" t="s">
        <v>5</v>
      </c>
      <c r="D9" s="44">
        <v>215.58</v>
      </c>
      <c r="E9" s="45"/>
      <c r="F9" s="47">
        <v>215.59</v>
      </c>
      <c r="G9" s="44"/>
      <c r="H9" s="48">
        <v>45139</v>
      </c>
    </row>
    <row r="10" spans="1:18" x14ac:dyDescent="0.3">
      <c r="A10" s="39" t="s">
        <v>84</v>
      </c>
      <c r="B10" s="44">
        <v>106.36</v>
      </c>
      <c r="C10" s="45" t="s">
        <v>40</v>
      </c>
      <c r="D10" s="44">
        <v>45.69</v>
      </c>
      <c r="E10" s="45"/>
      <c r="F10" s="47">
        <v>60.67</v>
      </c>
      <c r="G10" s="44"/>
      <c r="H10" s="48">
        <v>44986</v>
      </c>
    </row>
    <row r="11" spans="1:18" x14ac:dyDescent="0.3">
      <c r="A11" s="39"/>
      <c r="B11" s="44"/>
      <c r="C11" s="49"/>
      <c r="D11" s="44"/>
      <c r="E11" s="45"/>
      <c r="F11" s="47"/>
      <c r="G11" s="44"/>
      <c r="H11" s="50"/>
    </row>
    <row r="12" spans="1:18" x14ac:dyDescent="0.3">
      <c r="A12" s="154" t="s">
        <v>19</v>
      </c>
      <c r="B12" s="155"/>
      <c r="C12" s="155"/>
      <c r="D12" s="155"/>
      <c r="E12" s="155"/>
      <c r="F12" s="155"/>
      <c r="G12" s="155"/>
      <c r="H12" s="156"/>
      <c r="R12">
        <v>1309.28</v>
      </c>
    </row>
    <row r="13" spans="1:18" x14ac:dyDescent="0.3">
      <c r="A13" s="40" t="s">
        <v>115</v>
      </c>
      <c r="B13" s="44">
        <v>98.11</v>
      </c>
      <c r="C13" s="45" t="s">
        <v>116</v>
      </c>
      <c r="D13" s="44">
        <v>49.01</v>
      </c>
      <c r="E13" s="45"/>
      <c r="F13" s="44">
        <v>49.1</v>
      </c>
      <c r="G13" s="44"/>
      <c r="H13" s="48">
        <v>45231</v>
      </c>
      <c r="R13">
        <v>1247.19</v>
      </c>
    </row>
    <row r="14" spans="1:18" x14ac:dyDescent="0.3">
      <c r="A14" s="154" t="s">
        <v>32</v>
      </c>
      <c r="B14" s="155"/>
      <c r="C14" s="155"/>
      <c r="D14" s="155"/>
      <c r="E14" s="155"/>
      <c r="F14" s="155"/>
      <c r="G14" s="155"/>
      <c r="H14" s="156"/>
    </row>
    <row r="15" spans="1:18" x14ac:dyDescent="0.3">
      <c r="A15" s="40" t="s">
        <v>33</v>
      </c>
      <c r="B15" s="44">
        <v>12.99</v>
      </c>
      <c r="C15" s="45"/>
      <c r="D15" s="44"/>
      <c r="E15" s="45"/>
      <c r="F15" s="47">
        <v>12.99</v>
      </c>
      <c r="G15" s="44"/>
      <c r="H15" s="50"/>
    </row>
    <row r="16" spans="1:18" x14ac:dyDescent="0.3">
      <c r="A16" s="40" t="s">
        <v>121</v>
      </c>
      <c r="B16" s="44">
        <v>131.1</v>
      </c>
      <c r="C16" s="45" t="s">
        <v>12</v>
      </c>
      <c r="D16" s="44"/>
      <c r="E16" s="45"/>
      <c r="F16" s="44">
        <v>131.1</v>
      </c>
      <c r="G16" s="44"/>
      <c r="H16" s="48">
        <v>45017</v>
      </c>
      <c r="R16">
        <f>(R12-R13)</f>
        <v>62.089999999999918</v>
      </c>
    </row>
    <row r="17" spans="1:19" x14ac:dyDescent="0.3">
      <c r="A17" s="40" t="s">
        <v>134</v>
      </c>
      <c r="B17" s="44">
        <v>150</v>
      </c>
      <c r="C17" s="45" t="s">
        <v>135</v>
      </c>
      <c r="D17" s="44">
        <v>100</v>
      </c>
      <c r="E17" s="45"/>
      <c r="F17" s="47">
        <v>50</v>
      </c>
      <c r="G17" s="44"/>
      <c r="H17" s="48">
        <v>44986</v>
      </c>
    </row>
    <row r="18" spans="1:19" x14ac:dyDescent="0.3">
      <c r="A18" s="40" t="s">
        <v>137</v>
      </c>
      <c r="B18" s="44">
        <v>194.9</v>
      </c>
      <c r="C18" s="45" t="s">
        <v>35</v>
      </c>
      <c r="D18" s="44"/>
      <c r="E18" s="45"/>
      <c r="F18" s="44">
        <v>194.9</v>
      </c>
      <c r="G18" s="44"/>
      <c r="H18" s="48">
        <v>45108</v>
      </c>
    </row>
    <row r="19" spans="1:19" x14ac:dyDescent="0.3">
      <c r="A19" s="40" t="s">
        <v>137</v>
      </c>
      <c r="B19" s="44">
        <v>82.49</v>
      </c>
      <c r="C19" s="45" t="s">
        <v>138</v>
      </c>
      <c r="D19" s="44"/>
      <c r="E19" s="45"/>
      <c r="F19" s="44">
        <v>82.49</v>
      </c>
      <c r="G19" s="44"/>
      <c r="H19" s="48">
        <v>45047</v>
      </c>
    </row>
    <row r="20" spans="1:19" x14ac:dyDescent="0.3">
      <c r="A20" s="40" t="s">
        <v>139</v>
      </c>
      <c r="B20" s="44">
        <v>99.95</v>
      </c>
      <c r="C20" s="45" t="s">
        <v>135</v>
      </c>
      <c r="D20" s="44"/>
      <c r="E20" s="45"/>
      <c r="F20" s="44">
        <v>99.95</v>
      </c>
      <c r="G20" s="44"/>
      <c r="H20" s="48">
        <v>44986</v>
      </c>
    </row>
    <row r="21" spans="1:19" x14ac:dyDescent="0.3">
      <c r="A21" s="40" t="s">
        <v>144</v>
      </c>
      <c r="B21" s="44">
        <v>40.880000000000003</v>
      </c>
      <c r="C21" s="45" t="s">
        <v>12</v>
      </c>
      <c r="D21" s="44"/>
      <c r="E21" s="45"/>
      <c r="F21" s="44">
        <v>40.880000000000003</v>
      </c>
      <c r="G21" s="44"/>
      <c r="H21" s="48">
        <v>45017</v>
      </c>
    </row>
    <row r="22" spans="1:19" x14ac:dyDescent="0.3">
      <c r="A22" s="40" t="s">
        <v>150</v>
      </c>
      <c r="B22" s="44">
        <v>46.66</v>
      </c>
      <c r="C22" s="45" t="s">
        <v>151</v>
      </c>
      <c r="D22" s="44"/>
      <c r="E22" s="45"/>
      <c r="F22" s="47">
        <v>46.66</v>
      </c>
      <c r="G22" s="44"/>
      <c r="H22" s="48">
        <v>45047</v>
      </c>
    </row>
    <row r="23" spans="1:19" x14ac:dyDescent="0.3">
      <c r="A23" s="40" t="s">
        <v>36</v>
      </c>
      <c r="B23" s="44">
        <v>95.6</v>
      </c>
      <c r="C23" s="45" t="s">
        <v>44</v>
      </c>
      <c r="D23" s="44"/>
      <c r="E23" s="45"/>
      <c r="F23" s="47">
        <v>95.6</v>
      </c>
      <c r="G23" s="44"/>
      <c r="H23" s="48">
        <v>45017</v>
      </c>
    </row>
    <row r="24" spans="1:19" x14ac:dyDescent="0.3">
      <c r="A24" s="40" t="s">
        <v>41</v>
      </c>
      <c r="B24" s="44">
        <v>99.35</v>
      </c>
      <c r="C24" s="45" t="s">
        <v>151</v>
      </c>
      <c r="D24" s="44"/>
      <c r="E24" s="45"/>
      <c r="F24" s="47">
        <v>99.35</v>
      </c>
      <c r="G24" s="44"/>
      <c r="H24" s="48">
        <v>45047</v>
      </c>
      <c r="S24">
        <v>208.03</v>
      </c>
    </row>
    <row r="25" spans="1:19" x14ac:dyDescent="0.3">
      <c r="A25" s="40" t="s">
        <v>32</v>
      </c>
      <c r="B25" s="44">
        <v>203.84</v>
      </c>
      <c r="C25" s="45" t="s">
        <v>155</v>
      </c>
      <c r="D25" s="44">
        <v>91.92</v>
      </c>
      <c r="E25" s="45"/>
      <c r="F25" s="47">
        <v>111.92</v>
      </c>
      <c r="G25" s="44"/>
      <c r="H25" s="48">
        <v>44986</v>
      </c>
    </row>
    <row r="26" spans="1:19" x14ac:dyDescent="0.3">
      <c r="A26" s="58" t="s">
        <v>76</v>
      </c>
      <c r="B26" s="54"/>
      <c r="C26" s="52"/>
      <c r="D26" s="54"/>
      <c r="E26" s="52"/>
      <c r="F26" s="54">
        <f>SUM(F7:F25)</f>
        <v>1309.28</v>
      </c>
      <c r="G26" s="54"/>
      <c r="H26" s="53"/>
      <c r="N26" t="s">
        <v>180</v>
      </c>
    </row>
    <row r="27" spans="1:19" ht="16.2" x14ac:dyDescent="0.45">
      <c r="B27" s="55"/>
      <c r="C27" s="56"/>
      <c r="D27" s="55"/>
      <c r="E27" s="56"/>
      <c r="F27" s="55" t="s">
        <v>61</v>
      </c>
      <c r="G27" s="55"/>
      <c r="H27" s="42"/>
      <c r="N27" t="s">
        <v>181</v>
      </c>
    </row>
    <row r="28" spans="1:19" x14ac:dyDescent="0.3">
      <c r="N28" t="s">
        <v>182</v>
      </c>
    </row>
  </sheetData>
  <mergeCells count="5">
    <mergeCell ref="A4:H4"/>
    <mergeCell ref="A6:H6"/>
    <mergeCell ref="A8:H8"/>
    <mergeCell ref="A12:H12"/>
    <mergeCell ref="A14:H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60FD-A899-43C2-A405-79563C89F61A}">
  <dimension ref="A2:R58"/>
  <sheetViews>
    <sheetView topLeftCell="D1" workbookViewId="0">
      <selection activeCell="L1" sqref="L1"/>
    </sheetView>
  </sheetViews>
  <sheetFormatPr defaultRowHeight="14.4" x14ac:dyDescent="0.3"/>
  <cols>
    <col min="1" max="1" width="20.109375" bestFit="1" customWidth="1"/>
    <col min="2" max="2" width="12.6640625" bestFit="1" customWidth="1"/>
    <col min="4" max="4" width="12.6640625" bestFit="1" customWidth="1"/>
    <col min="6" max="6" width="12.6640625" bestFit="1" customWidth="1"/>
    <col min="7" max="7" width="11.109375" bestFit="1" customWidth="1"/>
    <col min="9" max="9" width="10.5546875" bestFit="1" customWidth="1"/>
    <col min="10" max="10" width="11.88671875" bestFit="1" customWidth="1"/>
    <col min="11" max="11" width="12.33203125" bestFit="1" customWidth="1"/>
    <col min="12" max="12" width="9.33203125" bestFit="1" customWidth="1"/>
    <col min="14" max="14" width="9.33203125" bestFit="1" customWidth="1"/>
    <col min="16" max="16" width="9.33203125" bestFit="1" customWidth="1"/>
  </cols>
  <sheetData>
    <row r="2" spans="1:18" ht="18" x14ac:dyDescent="0.35">
      <c r="A2" s="165" t="s">
        <v>93</v>
      </c>
      <c r="B2" s="165"/>
      <c r="C2" s="165"/>
      <c r="D2" s="165"/>
      <c r="E2" s="165"/>
      <c r="F2" s="165"/>
      <c r="G2" s="165"/>
      <c r="H2" s="165"/>
    </row>
    <row r="4" spans="1:18" x14ac:dyDescent="0.3">
      <c r="A4" s="157" t="s">
        <v>2</v>
      </c>
      <c r="B4" s="157"/>
      <c r="C4" s="157"/>
      <c r="D4" s="157"/>
      <c r="E4" s="157"/>
      <c r="F4" s="157"/>
      <c r="G4" s="157"/>
      <c r="H4" s="157"/>
      <c r="I4" s="70"/>
    </row>
    <row r="5" spans="1:18" x14ac:dyDescent="0.3">
      <c r="A5" s="39" t="s">
        <v>3</v>
      </c>
      <c r="B5" s="44">
        <v>300</v>
      </c>
      <c r="C5" s="45" t="s">
        <v>98</v>
      </c>
      <c r="D5" s="44">
        <v>300</v>
      </c>
      <c r="E5" s="45"/>
      <c r="F5" s="44"/>
      <c r="G5" s="44"/>
      <c r="H5" s="46">
        <v>45108</v>
      </c>
      <c r="I5" s="70"/>
    </row>
    <row r="6" spans="1:18" x14ac:dyDescent="0.3">
      <c r="A6" s="99" t="s">
        <v>6</v>
      </c>
      <c r="B6" s="100">
        <v>54.25</v>
      </c>
      <c r="C6" s="101" t="s">
        <v>100</v>
      </c>
      <c r="D6" s="100">
        <v>18.079999999999998</v>
      </c>
      <c r="E6" s="101"/>
      <c r="F6" s="100">
        <v>18.079999999999998</v>
      </c>
      <c r="G6" s="100">
        <v>18.09</v>
      </c>
      <c r="H6" s="102">
        <v>45108</v>
      </c>
      <c r="I6" s="70"/>
      <c r="K6" s="95"/>
      <c r="L6" s="96"/>
      <c r="M6" s="97"/>
      <c r="N6" s="96"/>
      <c r="O6" s="97"/>
      <c r="P6" s="96"/>
      <c r="Q6" s="96"/>
      <c r="R6" s="98"/>
    </row>
    <row r="7" spans="1:18" x14ac:dyDescent="0.3">
      <c r="A7" s="39" t="s">
        <v>101</v>
      </c>
      <c r="B7" s="44">
        <v>51.29</v>
      </c>
      <c r="C7" s="45" t="s">
        <v>40</v>
      </c>
      <c r="D7" s="44">
        <v>51.29</v>
      </c>
      <c r="E7" s="45"/>
      <c r="F7" s="44"/>
      <c r="G7" s="44"/>
      <c r="H7" s="46">
        <v>45017</v>
      </c>
      <c r="I7" s="70"/>
    </row>
    <row r="8" spans="1:18" x14ac:dyDescent="0.3">
      <c r="A8" s="39" t="s">
        <v>11</v>
      </c>
      <c r="B8" s="44">
        <v>50.84</v>
      </c>
      <c r="C8" s="45" t="s">
        <v>51</v>
      </c>
      <c r="D8" s="44">
        <v>50.84</v>
      </c>
      <c r="E8" s="45"/>
      <c r="F8" s="44"/>
      <c r="G8" s="44"/>
      <c r="H8" s="46">
        <v>44986</v>
      </c>
      <c r="I8" s="91">
        <f>SUM(B5:B8)</f>
        <v>456.38</v>
      </c>
      <c r="J8">
        <v>402.13</v>
      </c>
    </row>
    <row r="9" spans="1:18" x14ac:dyDescent="0.3">
      <c r="A9" s="154" t="s">
        <v>13</v>
      </c>
      <c r="B9" s="155"/>
      <c r="C9" s="155"/>
      <c r="D9" s="155"/>
      <c r="E9" s="155"/>
      <c r="F9" s="155"/>
      <c r="G9" s="155"/>
      <c r="H9" s="156"/>
      <c r="I9" s="70"/>
    </row>
    <row r="10" spans="1:18" x14ac:dyDescent="0.3">
      <c r="A10" s="88"/>
      <c r="B10" s="89"/>
      <c r="C10" s="89"/>
      <c r="D10" s="89"/>
      <c r="E10" s="89"/>
      <c r="F10" s="89"/>
      <c r="G10" s="89"/>
      <c r="H10" s="90"/>
      <c r="I10" s="70"/>
    </row>
    <row r="11" spans="1:18" x14ac:dyDescent="0.3">
      <c r="A11" s="39" t="s">
        <v>183</v>
      </c>
      <c r="B11" s="44">
        <v>169.15</v>
      </c>
      <c r="C11" s="45"/>
      <c r="D11" s="44"/>
      <c r="E11" s="45"/>
      <c r="F11" s="47">
        <v>169.15</v>
      </c>
      <c r="G11" s="44"/>
      <c r="H11" s="48"/>
      <c r="I11" s="70"/>
    </row>
    <row r="12" spans="1:18" x14ac:dyDescent="0.3">
      <c r="A12" s="39" t="s">
        <v>45</v>
      </c>
      <c r="B12" s="44">
        <v>21.04</v>
      </c>
      <c r="C12" s="45"/>
      <c r="D12" s="44">
        <v>21.04</v>
      </c>
      <c r="E12" s="45"/>
      <c r="F12" s="47"/>
      <c r="G12" s="44"/>
      <c r="H12" s="48"/>
      <c r="I12" s="70"/>
      <c r="J12" s="41">
        <f>SUM(F11,F14)</f>
        <v>229.82</v>
      </c>
      <c r="L12" s="41">
        <f>J12-191.92</f>
        <v>37.900000000000006</v>
      </c>
    </row>
    <row r="13" spans="1:18" x14ac:dyDescent="0.3">
      <c r="A13" s="39" t="s">
        <v>184</v>
      </c>
      <c r="B13" s="44">
        <v>34.9</v>
      </c>
      <c r="C13" s="45"/>
      <c r="D13" s="44">
        <v>34.9</v>
      </c>
      <c r="E13" s="45"/>
      <c r="F13" s="47"/>
      <c r="G13" s="44"/>
      <c r="H13" s="48"/>
      <c r="I13" s="70"/>
      <c r="L13" s="41">
        <f>SUM(L12,F21)</f>
        <v>86.920000000000016</v>
      </c>
    </row>
    <row r="14" spans="1:18" x14ac:dyDescent="0.3">
      <c r="A14" s="39" t="s">
        <v>84</v>
      </c>
      <c r="B14" s="44">
        <v>106.36</v>
      </c>
      <c r="C14" s="45" t="s">
        <v>51</v>
      </c>
      <c r="D14" s="44">
        <v>45.69</v>
      </c>
      <c r="E14" s="45"/>
      <c r="F14" s="47">
        <v>60.67</v>
      </c>
      <c r="G14" s="44"/>
      <c r="H14" s="48">
        <v>44986</v>
      </c>
      <c r="I14" s="70"/>
    </row>
    <row r="15" spans="1:18" x14ac:dyDescent="0.3">
      <c r="A15" s="39" t="s">
        <v>3</v>
      </c>
      <c r="B15" s="44">
        <v>77.900000000000006</v>
      </c>
      <c r="C15" s="49" t="s">
        <v>98</v>
      </c>
      <c r="D15" s="44">
        <v>77.900000000000006</v>
      </c>
      <c r="E15" s="45"/>
      <c r="F15" s="47"/>
      <c r="G15" s="44"/>
      <c r="H15" s="48">
        <v>45108</v>
      </c>
      <c r="I15" s="70"/>
    </row>
    <row r="16" spans="1:18" x14ac:dyDescent="0.3">
      <c r="A16" s="39" t="s">
        <v>18</v>
      </c>
      <c r="B16" s="44">
        <v>229.9</v>
      </c>
      <c r="C16" s="49"/>
      <c r="D16" s="44">
        <v>229.9</v>
      </c>
      <c r="E16" s="45"/>
      <c r="F16" s="47"/>
      <c r="G16" s="44"/>
      <c r="H16" s="50"/>
      <c r="I16" s="70"/>
    </row>
    <row r="17" spans="1:10" x14ac:dyDescent="0.3">
      <c r="A17" s="39" t="s">
        <v>185</v>
      </c>
      <c r="B17" s="44">
        <v>138</v>
      </c>
      <c r="C17" s="49"/>
      <c r="D17" s="44">
        <v>138</v>
      </c>
      <c r="E17" s="45"/>
      <c r="F17" s="47"/>
      <c r="G17" s="44"/>
      <c r="H17" s="50"/>
      <c r="I17" s="91">
        <f>SUM(B11:B17)</f>
        <v>777.25</v>
      </c>
      <c r="J17">
        <v>777.25</v>
      </c>
    </row>
    <row r="18" spans="1:10" x14ac:dyDescent="0.3">
      <c r="A18" s="154" t="s">
        <v>19</v>
      </c>
      <c r="B18" s="155"/>
      <c r="C18" s="155"/>
      <c r="D18" s="155"/>
      <c r="E18" s="155"/>
      <c r="F18" s="155"/>
      <c r="G18" s="155"/>
      <c r="H18" s="156"/>
      <c r="I18" s="70"/>
    </row>
    <row r="19" spans="1:10" x14ac:dyDescent="0.3">
      <c r="A19" s="40" t="s">
        <v>22</v>
      </c>
      <c r="B19" s="44">
        <v>288.88</v>
      </c>
      <c r="C19" s="45" t="s">
        <v>114</v>
      </c>
      <c r="D19" s="44">
        <v>144.44</v>
      </c>
      <c r="E19" s="45" t="s">
        <v>23</v>
      </c>
      <c r="F19" s="47"/>
      <c r="G19" s="44">
        <v>144.44</v>
      </c>
      <c r="H19" s="48">
        <v>45078</v>
      </c>
      <c r="I19" s="70"/>
    </row>
    <row r="20" spans="1:10" x14ac:dyDescent="0.3">
      <c r="A20" s="40" t="s">
        <v>186</v>
      </c>
      <c r="B20" s="44">
        <v>34.5</v>
      </c>
      <c r="C20" s="45" t="s">
        <v>12</v>
      </c>
      <c r="D20" s="44">
        <v>34.5</v>
      </c>
      <c r="E20" s="45"/>
      <c r="F20" s="47"/>
      <c r="G20" s="44"/>
      <c r="H20" s="48"/>
      <c r="I20" s="70"/>
    </row>
    <row r="21" spans="1:10" x14ac:dyDescent="0.3">
      <c r="A21" s="40" t="s">
        <v>115</v>
      </c>
      <c r="B21" s="44">
        <v>98.03</v>
      </c>
      <c r="C21" s="45" t="s">
        <v>16</v>
      </c>
      <c r="D21" s="44">
        <v>49.01</v>
      </c>
      <c r="E21" s="45"/>
      <c r="F21" s="44">
        <v>49.02</v>
      </c>
      <c r="G21" s="44"/>
      <c r="H21" s="48">
        <v>45231</v>
      </c>
      <c r="I21" s="91">
        <f>SUM(B19:B21)</f>
        <v>421.40999999999997</v>
      </c>
      <c r="J21">
        <v>334.86</v>
      </c>
    </row>
    <row r="22" spans="1:10" x14ac:dyDescent="0.3">
      <c r="A22" s="154" t="s">
        <v>24</v>
      </c>
      <c r="B22" s="155"/>
      <c r="C22" s="155"/>
      <c r="D22" s="155"/>
      <c r="E22" s="155"/>
      <c r="F22" s="155"/>
      <c r="G22" s="155"/>
      <c r="H22" s="156"/>
      <c r="I22" s="70"/>
    </row>
    <row r="23" spans="1:10" x14ac:dyDescent="0.3">
      <c r="A23" s="40" t="s">
        <v>24</v>
      </c>
      <c r="B23" s="44">
        <v>339.37</v>
      </c>
      <c r="C23" s="45"/>
      <c r="D23" s="44">
        <v>339.37</v>
      </c>
      <c r="E23" s="45"/>
      <c r="F23" s="47"/>
      <c r="G23" s="44"/>
      <c r="H23" s="50"/>
      <c r="I23" s="91">
        <v>339.37</v>
      </c>
    </row>
    <row r="24" spans="1:10" x14ac:dyDescent="0.3">
      <c r="A24" s="154" t="s">
        <v>25</v>
      </c>
      <c r="B24" s="155"/>
      <c r="C24" s="155"/>
      <c r="D24" s="155"/>
      <c r="E24" s="155"/>
      <c r="F24" s="155"/>
      <c r="G24" s="155"/>
      <c r="H24" s="156"/>
      <c r="I24" s="70"/>
    </row>
    <row r="25" spans="1:10" x14ac:dyDescent="0.3">
      <c r="A25" s="39" t="s">
        <v>30</v>
      </c>
      <c r="B25" s="44">
        <v>5.5</v>
      </c>
      <c r="C25" s="49"/>
      <c r="D25" s="44"/>
      <c r="E25" s="45"/>
      <c r="F25" s="47">
        <v>5.5</v>
      </c>
      <c r="G25" s="44"/>
      <c r="H25" s="50"/>
      <c r="I25" s="92"/>
    </row>
    <row r="26" spans="1:10" x14ac:dyDescent="0.3">
      <c r="A26" s="39" t="s">
        <v>187</v>
      </c>
      <c r="B26" s="44">
        <v>8.32</v>
      </c>
      <c r="C26" s="49"/>
      <c r="D26" s="44"/>
      <c r="E26" s="45"/>
      <c r="F26" s="44">
        <v>8.32</v>
      </c>
      <c r="G26" s="44"/>
      <c r="H26" s="50"/>
      <c r="I26" s="92"/>
    </row>
    <row r="27" spans="1:10" x14ac:dyDescent="0.3">
      <c r="A27" s="39" t="s">
        <v>188</v>
      </c>
      <c r="B27" s="44">
        <v>132.16</v>
      </c>
      <c r="C27" s="49"/>
      <c r="D27" s="44"/>
      <c r="E27" s="45"/>
      <c r="F27" s="44">
        <v>132.16</v>
      </c>
      <c r="G27" s="44"/>
      <c r="H27" s="50"/>
      <c r="I27" s="92"/>
    </row>
    <row r="28" spans="1:10" x14ac:dyDescent="0.3">
      <c r="A28" s="39"/>
      <c r="B28" s="44"/>
      <c r="C28" s="49"/>
      <c r="D28" s="44"/>
      <c r="E28" s="45"/>
      <c r="F28" s="44"/>
      <c r="G28" s="44"/>
      <c r="H28" s="50"/>
      <c r="I28" s="91">
        <f>SUM(B25:B28)</f>
        <v>145.97999999999999</v>
      </c>
      <c r="J28">
        <v>145.97999999999999</v>
      </c>
    </row>
    <row r="29" spans="1:10" x14ac:dyDescent="0.3">
      <c r="A29" s="154" t="s">
        <v>32</v>
      </c>
      <c r="B29" s="155"/>
      <c r="C29" s="155"/>
      <c r="D29" s="155"/>
      <c r="E29" s="155"/>
      <c r="F29" s="155"/>
      <c r="G29" s="155"/>
      <c r="H29" s="156"/>
      <c r="I29" s="70"/>
    </row>
    <row r="30" spans="1:10" x14ac:dyDescent="0.3">
      <c r="A30" s="40" t="s">
        <v>33</v>
      </c>
      <c r="B30" s="44">
        <v>12.99</v>
      </c>
      <c r="C30" s="45"/>
      <c r="D30" s="44"/>
      <c r="E30" s="45"/>
      <c r="F30" s="47">
        <v>12.99</v>
      </c>
      <c r="G30" s="44"/>
      <c r="H30" s="50"/>
      <c r="I30" s="70"/>
    </row>
    <row r="31" spans="1:10" x14ac:dyDescent="0.3">
      <c r="A31" s="40" t="s">
        <v>121</v>
      </c>
      <c r="B31" s="44">
        <v>131.1</v>
      </c>
      <c r="C31" s="45" t="s">
        <v>40</v>
      </c>
      <c r="D31" s="44"/>
      <c r="E31" s="45"/>
      <c r="F31" s="44">
        <v>131.1</v>
      </c>
      <c r="G31" s="44"/>
      <c r="H31" s="48">
        <v>45017</v>
      </c>
      <c r="I31" s="70"/>
    </row>
    <row r="32" spans="1:10" x14ac:dyDescent="0.3">
      <c r="A32" s="40" t="s">
        <v>134</v>
      </c>
      <c r="B32" s="44">
        <v>150</v>
      </c>
      <c r="C32" s="45" t="s">
        <v>136</v>
      </c>
      <c r="D32" s="44">
        <v>100</v>
      </c>
      <c r="E32" s="45"/>
      <c r="F32" s="47">
        <v>50</v>
      </c>
      <c r="G32" s="44"/>
      <c r="H32" s="48">
        <v>44986</v>
      </c>
      <c r="I32" s="70"/>
    </row>
    <row r="33" spans="1:9" x14ac:dyDescent="0.3">
      <c r="A33" s="40" t="s">
        <v>137</v>
      </c>
      <c r="B33" s="44">
        <v>194.9</v>
      </c>
      <c r="C33" s="45" t="s">
        <v>75</v>
      </c>
      <c r="D33" s="44"/>
      <c r="E33" s="45"/>
      <c r="F33" s="44">
        <v>194.9</v>
      </c>
      <c r="G33" s="44"/>
      <c r="H33" s="48">
        <v>45108</v>
      </c>
      <c r="I33" s="70"/>
    </row>
    <row r="34" spans="1:9" x14ac:dyDescent="0.3">
      <c r="A34" s="40" t="s">
        <v>137</v>
      </c>
      <c r="B34" s="44">
        <v>82.47</v>
      </c>
      <c r="C34" s="45" t="s">
        <v>178</v>
      </c>
      <c r="D34" s="44"/>
      <c r="E34" s="45"/>
      <c r="F34" s="44">
        <v>82.47</v>
      </c>
      <c r="G34" s="44"/>
      <c r="H34" s="48">
        <v>45047</v>
      </c>
      <c r="I34" s="70"/>
    </row>
    <row r="35" spans="1:9" x14ac:dyDescent="0.3">
      <c r="A35" s="40" t="s">
        <v>139</v>
      </c>
      <c r="B35" s="44">
        <v>99.95</v>
      </c>
      <c r="C35" s="45" t="s">
        <v>136</v>
      </c>
      <c r="D35" s="44"/>
      <c r="E35" s="45"/>
      <c r="F35" s="44">
        <v>99.95</v>
      </c>
      <c r="G35" s="44"/>
      <c r="H35" s="48">
        <v>44986</v>
      </c>
      <c r="I35" s="70"/>
    </row>
    <row r="36" spans="1:9" x14ac:dyDescent="0.3">
      <c r="A36" s="40" t="s">
        <v>144</v>
      </c>
      <c r="B36" s="44">
        <v>40.880000000000003</v>
      </c>
      <c r="C36" s="45" t="s">
        <v>40</v>
      </c>
      <c r="D36" s="44"/>
      <c r="E36" s="45"/>
      <c r="F36" s="44">
        <v>40.880000000000003</v>
      </c>
      <c r="G36" s="44"/>
      <c r="H36" s="48">
        <v>45017</v>
      </c>
      <c r="I36" s="70"/>
    </row>
    <row r="37" spans="1:9" x14ac:dyDescent="0.3">
      <c r="A37" s="40" t="s">
        <v>150</v>
      </c>
      <c r="B37" s="44">
        <v>46.66</v>
      </c>
      <c r="C37" s="45" t="s">
        <v>179</v>
      </c>
      <c r="D37" s="44"/>
      <c r="E37" s="45"/>
      <c r="F37" s="47">
        <v>46.66</v>
      </c>
      <c r="G37" s="44"/>
      <c r="H37" s="48">
        <v>45047</v>
      </c>
      <c r="I37" s="70"/>
    </row>
    <row r="38" spans="1:9" x14ac:dyDescent="0.3">
      <c r="A38" s="40" t="s">
        <v>36</v>
      </c>
      <c r="B38" s="44">
        <v>95.6</v>
      </c>
      <c r="C38" s="45" t="s">
        <v>155</v>
      </c>
      <c r="D38" s="44"/>
      <c r="E38" s="45"/>
      <c r="F38" s="47">
        <v>95.6</v>
      </c>
      <c r="G38" s="44"/>
      <c r="H38" s="48">
        <v>45017</v>
      </c>
      <c r="I38" s="70"/>
    </row>
    <row r="39" spans="1:9" x14ac:dyDescent="0.3">
      <c r="A39" s="40" t="s">
        <v>41</v>
      </c>
      <c r="B39" s="44">
        <v>99.35</v>
      </c>
      <c r="C39" s="45" t="s">
        <v>179</v>
      </c>
      <c r="D39" s="44"/>
      <c r="E39" s="45"/>
      <c r="F39" s="47">
        <v>99.35</v>
      </c>
      <c r="G39" s="44"/>
      <c r="H39" s="48">
        <v>45047</v>
      </c>
      <c r="I39" s="70"/>
    </row>
    <row r="40" spans="1:9" x14ac:dyDescent="0.3">
      <c r="A40" s="40" t="s">
        <v>83</v>
      </c>
      <c r="B40" s="44">
        <v>178.68</v>
      </c>
      <c r="C40" s="45"/>
      <c r="D40" s="44"/>
      <c r="E40" s="45"/>
      <c r="F40" s="47">
        <v>178.68</v>
      </c>
      <c r="G40" s="44"/>
      <c r="H40" s="48"/>
      <c r="I40" s="70"/>
    </row>
    <row r="41" spans="1:9" x14ac:dyDescent="0.3">
      <c r="A41" s="40" t="s">
        <v>189</v>
      </c>
      <c r="B41" s="44">
        <v>160</v>
      </c>
      <c r="C41" s="45"/>
      <c r="D41" s="44"/>
      <c r="E41" s="45"/>
      <c r="F41" s="47">
        <v>160</v>
      </c>
      <c r="G41" s="44"/>
      <c r="H41" s="48"/>
      <c r="I41" s="70"/>
    </row>
    <row r="42" spans="1:9" x14ac:dyDescent="0.3">
      <c r="A42" s="40" t="s">
        <v>190</v>
      </c>
      <c r="B42" s="44">
        <v>94.99</v>
      </c>
      <c r="C42" s="45" t="s">
        <v>135</v>
      </c>
      <c r="D42" s="44"/>
      <c r="E42" s="45"/>
      <c r="F42" s="47">
        <v>94.99</v>
      </c>
      <c r="G42" s="44"/>
      <c r="H42" s="48"/>
      <c r="I42" s="70"/>
    </row>
    <row r="43" spans="1:9" x14ac:dyDescent="0.3">
      <c r="A43" s="40" t="s">
        <v>104</v>
      </c>
      <c r="B43" s="44">
        <v>30.63</v>
      </c>
      <c r="C43" s="45"/>
      <c r="D43" s="44"/>
      <c r="E43" s="45"/>
      <c r="F43" s="47">
        <v>30.63</v>
      </c>
      <c r="G43" s="44"/>
      <c r="H43" s="48"/>
      <c r="I43" s="70"/>
    </row>
    <row r="44" spans="1:9" x14ac:dyDescent="0.3">
      <c r="A44" s="40" t="s">
        <v>191</v>
      </c>
      <c r="B44" s="44">
        <v>116.69</v>
      </c>
      <c r="C44" s="45" t="s">
        <v>35</v>
      </c>
      <c r="D44" s="44"/>
      <c r="E44" s="45"/>
      <c r="F44" s="47">
        <v>116.69</v>
      </c>
      <c r="G44" s="44"/>
      <c r="H44" s="48"/>
      <c r="I44" s="70"/>
    </row>
    <row r="45" spans="1:9" x14ac:dyDescent="0.3">
      <c r="A45" s="40" t="s">
        <v>192</v>
      </c>
      <c r="B45" s="44">
        <v>53.21</v>
      </c>
      <c r="C45" s="45" t="s">
        <v>138</v>
      </c>
      <c r="D45" s="44"/>
      <c r="E45" s="45"/>
      <c r="F45" s="47">
        <v>53.21</v>
      </c>
      <c r="G45" s="44"/>
      <c r="H45" s="48"/>
      <c r="I45" s="70"/>
    </row>
    <row r="46" spans="1:9" x14ac:dyDescent="0.3">
      <c r="A46" s="40" t="s">
        <v>193</v>
      </c>
      <c r="B46" s="44">
        <v>250</v>
      </c>
      <c r="C46" s="45" t="s">
        <v>194</v>
      </c>
      <c r="D46" s="44"/>
      <c r="E46" s="45"/>
      <c r="F46" s="47">
        <v>250</v>
      </c>
      <c r="G46" s="44"/>
      <c r="H46" s="48"/>
      <c r="I46" s="70"/>
    </row>
    <row r="47" spans="1:9" x14ac:dyDescent="0.3">
      <c r="A47" s="40" t="s">
        <v>195</v>
      </c>
      <c r="B47" s="44">
        <v>164.13</v>
      </c>
      <c r="C47" s="45"/>
      <c r="D47" s="44"/>
      <c r="E47" s="45"/>
      <c r="F47" s="47">
        <v>164.13</v>
      </c>
      <c r="G47" s="44"/>
      <c r="H47" s="48"/>
      <c r="I47" s="70"/>
    </row>
    <row r="48" spans="1:9" x14ac:dyDescent="0.3">
      <c r="A48" s="40" t="s">
        <v>196</v>
      </c>
      <c r="B48" s="44">
        <v>57</v>
      </c>
      <c r="C48" s="45"/>
      <c r="D48" s="44"/>
      <c r="E48" s="45"/>
      <c r="F48" s="47">
        <v>57</v>
      </c>
      <c r="G48" s="44"/>
      <c r="H48" s="48"/>
      <c r="I48" s="70"/>
    </row>
    <row r="49" spans="1:10" x14ac:dyDescent="0.3">
      <c r="A49" s="40" t="s">
        <v>197</v>
      </c>
      <c r="B49" s="44">
        <v>129</v>
      </c>
      <c r="C49" s="45" t="s">
        <v>135</v>
      </c>
      <c r="D49" s="44"/>
      <c r="E49" s="45"/>
      <c r="F49" s="47">
        <v>129</v>
      </c>
      <c r="G49" s="44"/>
      <c r="H49" s="48"/>
      <c r="I49" s="70"/>
    </row>
    <row r="50" spans="1:10" x14ac:dyDescent="0.3">
      <c r="A50" s="40" t="s">
        <v>90</v>
      </c>
      <c r="B50" s="44">
        <v>206.68</v>
      </c>
      <c r="C50" s="45" t="s">
        <v>135</v>
      </c>
      <c r="D50" s="44"/>
      <c r="E50" s="45"/>
      <c r="F50" s="47">
        <v>206.68</v>
      </c>
      <c r="G50" s="44"/>
      <c r="H50" s="48"/>
      <c r="I50" s="70"/>
    </row>
    <row r="51" spans="1:10" x14ac:dyDescent="0.3">
      <c r="A51" s="40" t="s">
        <v>32</v>
      </c>
      <c r="B51" s="44">
        <v>203.84</v>
      </c>
      <c r="C51" s="45" t="s">
        <v>154</v>
      </c>
      <c r="D51" s="44">
        <v>91.92</v>
      </c>
      <c r="E51" s="45"/>
      <c r="F51" s="47">
        <v>111.92</v>
      </c>
      <c r="G51" s="44"/>
      <c r="H51" s="48">
        <v>44986</v>
      </c>
      <c r="I51" s="70"/>
    </row>
    <row r="52" spans="1:10" x14ac:dyDescent="0.3">
      <c r="A52" s="40"/>
      <c r="B52" s="44"/>
      <c r="C52" s="45"/>
      <c r="D52" s="44"/>
      <c r="E52" s="45"/>
      <c r="F52" s="47"/>
      <c r="G52" s="44"/>
      <c r="H52" s="48"/>
      <c r="I52" s="91">
        <f>SUM(B30:B51)</f>
        <v>2598.7500000000005</v>
      </c>
      <c r="J52">
        <v>2598.75</v>
      </c>
    </row>
    <row r="53" spans="1:10" x14ac:dyDescent="0.3">
      <c r="A53" s="162" t="s">
        <v>61</v>
      </c>
      <c r="B53" s="163"/>
      <c r="C53" s="163"/>
      <c r="D53" s="163"/>
      <c r="E53" s="163"/>
      <c r="F53" s="163"/>
      <c r="G53" s="163"/>
      <c r="H53" s="164"/>
      <c r="I53" s="70"/>
    </row>
    <row r="54" spans="1:10" x14ac:dyDescent="0.3">
      <c r="A54" s="40"/>
      <c r="B54" s="44">
        <v>150</v>
      </c>
      <c r="C54" s="45"/>
      <c r="D54" s="44">
        <v>150</v>
      </c>
      <c r="E54" s="45"/>
      <c r="F54" s="47"/>
      <c r="G54" s="44"/>
      <c r="H54" s="50"/>
      <c r="I54" s="91">
        <v>150</v>
      </c>
    </row>
    <row r="55" spans="1:10" x14ac:dyDescent="0.3">
      <c r="A55" s="58" t="s">
        <v>76</v>
      </c>
      <c r="B55" s="54">
        <f>SUM(B5:B54)</f>
        <v>4889.1399999999994</v>
      </c>
      <c r="C55" s="52"/>
      <c r="D55" s="54">
        <f>SUM(D5:D54)</f>
        <v>1876.88</v>
      </c>
      <c r="E55" s="52"/>
      <c r="F55" s="54">
        <f>SUM(F5:F54)</f>
        <v>2849.73</v>
      </c>
      <c r="G55" s="54">
        <f>SUM(G5:G54)</f>
        <v>162.53</v>
      </c>
      <c r="H55" s="53"/>
      <c r="I55" s="70"/>
      <c r="J55" s="41">
        <f>SUM((D55,F55,G55))</f>
        <v>4889.1400000000003</v>
      </c>
    </row>
    <row r="56" spans="1:10" ht="16.2" x14ac:dyDescent="0.45">
      <c r="B56" s="55" t="s">
        <v>77</v>
      </c>
      <c r="C56" s="56"/>
      <c r="D56" s="55" t="s">
        <v>60</v>
      </c>
      <c r="E56" s="56"/>
      <c r="F56" s="55" t="s">
        <v>61</v>
      </c>
      <c r="G56" s="55" t="s">
        <v>62</v>
      </c>
      <c r="H56" s="42"/>
    </row>
    <row r="58" spans="1:10" x14ac:dyDescent="0.3">
      <c r="D58" s="41"/>
    </row>
  </sheetData>
  <mergeCells count="8">
    <mergeCell ref="A53:H53"/>
    <mergeCell ref="A2:H2"/>
    <mergeCell ref="A4:H4"/>
    <mergeCell ref="A9:H9"/>
    <mergeCell ref="A18:H18"/>
    <mergeCell ref="A22:H22"/>
    <mergeCell ref="A24:H24"/>
    <mergeCell ref="A29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42</vt:i4>
      </vt:variant>
    </vt:vector>
  </HeadingPairs>
  <TitlesOfParts>
    <vt:vector size="42" baseType="lpstr">
      <vt:lpstr>antiga</vt:lpstr>
      <vt:lpstr>Planilha8</vt:lpstr>
      <vt:lpstr>Planilha9</vt:lpstr>
      <vt:lpstr>Planilha2</vt:lpstr>
      <vt:lpstr>Planilha3</vt:lpstr>
      <vt:lpstr>Planilha4</vt:lpstr>
      <vt:lpstr>Planilha5</vt:lpstr>
      <vt:lpstr>Planilha6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</vt:lpstr>
      <vt:lpstr>FEVEREIRO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DEZEMBRO24</vt:lpstr>
      <vt:lpstr>JANEIRO25</vt:lpstr>
      <vt:lpstr>FEVEREIRO25</vt:lpstr>
      <vt:lpstr>MARÇO25</vt:lpstr>
      <vt:lpstr>ABRIL25</vt:lpstr>
      <vt:lpstr>MAIO25</vt:lpstr>
      <vt:lpstr>JUNHO25</vt:lpstr>
      <vt:lpstr>JULHO25</vt:lpstr>
      <vt:lpstr>AGOSTO25</vt:lpstr>
      <vt:lpstr>SETEMBRO25</vt:lpstr>
      <vt:lpstr>OUTUBRO25</vt:lpstr>
      <vt:lpstr>NOVEMBRO25</vt:lpstr>
      <vt:lpstr>DEZEMBRO25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marcia morales martins</dc:creator>
  <cp:keywords/>
  <dc:description/>
  <cp:lastModifiedBy>marcia morales martins</cp:lastModifiedBy>
  <cp:revision/>
  <dcterms:created xsi:type="dcterms:W3CDTF">2022-11-28T20:35:20Z</dcterms:created>
  <dcterms:modified xsi:type="dcterms:W3CDTF">2024-09-04T23:56:04Z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a9867119-ba20-4ad4-8815-8608019ae695</vt:lpwstr>
  </property>
</Properties>
</file>